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45" windowWidth="19110" windowHeight="6870" firstSheet="10"/>
  </bookViews>
  <sheets>
    <sheet name="2014 Guide" sheetId="17" r:id="rId1"/>
    <sheet name="2014" sheetId="15" r:id="rId2"/>
    <sheet name="2013" sheetId="1" r:id="rId3"/>
    <sheet name="2012" sheetId="2" r:id="rId4"/>
    <sheet name="2011" sheetId="4" r:id="rId5"/>
    <sheet name="2010" sheetId="7" r:id="rId6"/>
    <sheet name="2009" sheetId="8" r:id="rId7"/>
    <sheet name="Bios" sheetId="6" r:id="rId8"/>
    <sheet name="GBios" sheetId="9" r:id="rId9"/>
    <sheet name="G2013" sheetId="10" r:id="rId10"/>
    <sheet name="G2012" sheetId="11" r:id="rId11"/>
    <sheet name="G2011" sheetId="12" r:id="rId12"/>
    <sheet name="Player Projections 2014" sheetId="16" r:id="rId13"/>
    <sheet name="Players Projecttioins 2013" sheetId="5" r:id="rId14"/>
    <sheet name="Goalie Projectsions 2013" sheetId="13" r:id="rId15"/>
    <sheet name="Picks - 2013" sheetId="14" r:id="rId16"/>
    <sheet name="Contracts 2014" sheetId="18" r:id="rId17"/>
  </sheets>
  <definedNames>
    <definedName name="_xlnm._FilterDatabase" localSheetId="2" hidden="1">'2013'!$A$1:$S$301</definedName>
    <definedName name="_xlnm._FilterDatabase" localSheetId="0" hidden="1">'2014 Guide'!$A$1:$BH$422</definedName>
    <definedName name="_xlnm._FilterDatabase" localSheetId="7" hidden="1">Bios!$A$1:$V$1</definedName>
    <definedName name="_xlnm._FilterDatabase" localSheetId="9" hidden="1">'G2013'!$A$1:$R$1</definedName>
    <definedName name="_xlnm._FilterDatabase" localSheetId="8" hidden="1">GBios!$A$1:$U$1</definedName>
    <definedName name="_xlnm._FilterDatabase" localSheetId="14" hidden="1">'Goalie Projectsions 2013'!$A$1:$R$1</definedName>
    <definedName name="_xlnm._FilterDatabase" localSheetId="12" hidden="1">'Player Projections 2014'!$A$1:$AF$422</definedName>
    <definedName name="_xlnm._FilterDatabase" localSheetId="13" hidden="1">'Players Projecttioins 2013'!$A$1:$AD$301</definedName>
  </definedNames>
  <calcPr calcId="125725"/>
</workbook>
</file>

<file path=xl/calcChain.xml><?xml version="1.0" encoding="utf-8"?>
<calcChain xmlns="http://schemas.openxmlformats.org/spreadsheetml/2006/main">
  <c r="BK25" i="17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5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74"/>
  <c r="BK75"/>
  <c r="BK76"/>
  <c r="BK77"/>
  <c r="BK78"/>
  <c r="BK79"/>
  <c r="BK80"/>
  <c r="BK81"/>
  <c r="BK82"/>
  <c r="BK83"/>
  <c r="BK84"/>
  <c r="BK85"/>
  <c r="BK86"/>
  <c r="BK87"/>
  <c r="BK88"/>
  <c r="BK89"/>
  <c r="BK90"/>
  <c r="BK91"/>
  <c r="BK92"/>
  <c r="BK93"/>
  <c r="BK94"/>
  <c r="BK95"/>
  <c r="BK96"/>
  <c r="BK97"/>
  <c r="BK98"/>
  <c r="BK99"/>
  <c r="BK100"/>
  <c r="BK101"/>
  <c r="BK102"/>
  <c r="BK103"/>
  <c r="BK104"/>
  <c r="BK105"/>
  <c r="BK106"/>
  <c r="BK107"/>
  <c r="BK108"/>
  <c r="BK109"/>
  <c r="BK110"/>
  <c r="BK111"/>
  <c r="BK112"/>
  <c r="BK113"/>
  <c r="BK114"/>
  <c r="BK115"/>
  <c r="BK116"/>
  <c r="BK117"/>
  <c r="BK118"/>
  <c r="BK119"/>
  <c r="BK120"/>
  <c r="BK121"/>
  <c r="BK122"/>
  <c r="BK123"/>
  <c r="BK124"/>
  <c r="BK125"/>
  <c r="BK126"/>
  <c r="BK127"/>
  <c r="BK128"/>
  <c r="BK129"/>
  <c r="BK130"/>
  <c r="BK131"/>
  <c r="BK132"/>
  <c r="BK133"/>
  <c r="BK134"/>
  <c r="BK135"/>
  <c r="BK136"/>
  <c r="BK137"/>
  <c r="BK138"/>
  <c r="BK139"/>
  <c r="BK140"/>
  <c r="BK141"/>
  <c r="BK142"/>
  <c r="BK143"/>
  <c r="BK144"/>
  <c r="BK145"/>
  <c r="BK146"/>
  <c r="BK147"/>
  <c r="BK148"/>
  <c r="BK149"/>
  <c r="BK150"/>
  <c r="BK151"/>
  <c r="BK152"/>
  <c r="BK153"/>
  <c r="BK154"/>
  <c r="BK155"/>
  <c r="BK156"/>
  <c r="BK157"/>
  <c r="BK158"/>
  <c r="BK159"/>
  <c r="BK160"/>
  <c r="BK161"/>
  <c r="BK162"/>
  <c r="BK163"/>
  <c r="BK164"/>
  <c r="BK165"/>
  <c r="BK166"/>
  <c r="BK167"/>
  <c r="BK168"/>
  <c r="BK169"/>
  <c r="BK170"/>
  <c r="BK171"/>
  <c r="BK172"/>
  <c r="BK173"/>
  <c r="BK174"/>
  <c r="BK175"/>
  <c r="BK176"/>
  <c r="BK177"/>
  <c r="BK178"/>
  <c r="BK179"/>
  <c r="BK180"/>
  <c r="BK181"/>
  <c r="BK182"/>
  <c r="BK183"/>
  <c r="BK184"/>
  <c r="BK185"/>
  <c r="BK186"/>
  <c r="BK187"/>
  <c r="BK188"/>
  <c r="BK189"/>
  <c r="BK190"/>
  <c r="BK191"/>
  <c r="BK192"/>
  <c r="BK193"/>
  <c r="BK194"/>
  <c r="BK195"/>
  <c r="BK196"/>
  <c r="BK197"/>
  <c r="BK198"/>
  <c r="BK199"/>
  <c r="BK200"/>
  <c r="BK201"/>
  <c r="BK202"/>
  <c r="BK203"/>
  <c r="BK204"/>
  <c r="BK205"/>
  <c r="BK206"/>
  <c r="BK207"/>
  <c r="BK208"/>
  <c r="BK209"/>
  <c r="BK210"/>
  <c r="BK211"/>
  <c r="BK212"/>
  <c r="BK213"/>
  <c r="BK214"/>
  <c r="BK215"/>
  <c r="BK216"/>
  <c r="BK217"/>
  <c r="BK218"/>
  <c r="BK219"/>
  <c r="BK220"/>
  <c r="BK221"/>
  <c r="BK222"/>
  <c r="BK223"/>
  <c r="BK224"/>
  <c r="BK225"/>
  <c r="BK226"/>
  <c r="BK227"/>
  <c r="BK228"/>
  <c r="BK229"/>
  <c r="BK230"/>
  <c r="BK231"/>
  <c r="BK232"/>
  <c r="BK233"/>
  <c r="BK234"/>
  <c r="BK235"/>
  <c r="BK236"/>
  <c r="BK237"/>
  <c r="BK238"/>
  <c r="BK239"/>
  <c r="BK240"/>
  <c r="BK241"/>
  <c r="BK242"/>
  <c r="BK243"/>
  <c r="BK244"/>
  <c r="BK245"/>
  <c r="BK246"/>
  <c r="BK247"/>
  <c r="BK248"/>
  <c r="BK249"/>
  <c r="BK250"/>
  <c r="BK251"/>
  <c r="BK252"/>
  <c r="BK253"/>
  <c r="BK254"/>
  <c r="BK255"/>
  <c r="BK256"/>
  <c r="BK257"/>
  <c r="BK258"/>
  <c r="BK259"/>
  <c r="BK260"/>
  <c r="BK261"/>
  <c r="BK262"/>
  <c r="BK263"/>
  <c r="BK264"/>
  <c r="BK265"/>
  <c r="BK266"/>
  <c r="BK267"/>
  <c r="BK268"/>
  <c r="BK269"/>
  <c r="BK270"/>
  <c r="BK271"/>
  <c r="BK272"/>
  <c r="BK273"/>
  <c r="BK274"/>
  <c r="BK275"/>
  <c r="BK276"/>
  <c r="BK277"/>
  <c r="BK278"/>
  <c r="BK279"/>
  <c r="BK280"/>
  <c r="BK281"/>
  <c r="BK282"/>
  <c r="BK283"/>
  <c r="BK284"/>
  <c r="BK285"/>
  <c r="BK286"/>
  <c r="BK287"/>
  <c r="BK288"/>
  <c r="BK289"/>
  <c r="BK290"/>
  <c r="BK291"/>
  <c r="BK292"/>
  <c r="BK293"/>
  <c r="BK294"/>
  <c r="BK295"/>
  <c r="BK296"/>
  <c r="BK297"/>
  <c r="BK298"/>
  <c r="BK299"/>
  <c r="BK300"/>
  <c r="BK301"/>
  <c r="BK302"/>
  <c r="BK303"/>
  <c r="BK304"/>
  <c r="BK305"/>
  <c r="BK306"/>
  <c r="BK307"/>
  <c r="BK308"/>
  <c r="BK309"/>
  <c r="BK310"/>
  <c r="BK311"/>
  <c r="BK312"/>
  <c r="BK313"/>
  <c r="BK314"/>
  <c r="BK315"/>
  <c r="BK316"/>
  <c r="BK317"/>
  <c r="BK318"/>
  <c r="BK319"/>
  <c r="BK320"/>
  <c r="BK321"/>
  <c r="BK322"/>
  <c r="BK323"/>
  <c r="BK324"/>
  <c r="BK325"/>
  <c r="BK326"/>
  <c r="BK327"/>
  <c r="BK328"/>
  <c r="BK329"/>
  <c r="BK330"/>
  <c r="BK331"/>
  <c r="BK332"/>
  <c r="BK333"/>
  <c r="BK334"/>
  <c r="BK335"/>
  <c r="BK336"/>
  <c r="BK337"/>
  <c r="BK338"/>
  <c r="BK339"/>
  <c r="BK340"/>
  <c r="BK341"/>
  <c r="BK342"/>
  <c r="BK343"/>
  <c r="BK344"/>
  <c r="BK345"/>
  <c r="BK346"/>
  <c r="BK347"/>
  <c r="BK348"/>
  <c r="BK349"/>
  <c r="BK350"/>
  <c r="BK351"/>
  <c r="BK352"/>
  <c r="BK353"/>
  <c r="BK354"/>
  <c r="BK355"/>
  <c r="BK356"/>
  <c r="BK357"/>
  <c r="BK358"/>
  <c r="BK359"/>
  <c r="BK360"/>
  <c r="BK361"/>
  <c r="BK362"/>
  <c r="BK363"/>
  <c r="BK364"/>
  <c r="BK365"/>
  <c r="BK366"/>
  <c r="BK367"/>
  <c r="BK368"/>
  <c r="BK369"/>
  <c r="BK370"/>
  <c r="BK371"/>
  <c r="BK372"/>
  <c r="BK373"/>
  <c r="BK374"/>
  <c r="BK375"/>
  <c r="BK376"/>
  <c r="BK377"/>
  <c r="BK378"/>
  <c r="BK379"/>
  <c r="BK380"/>
  <c r="BK381"/>
  <c r="BK382"/>
  <c r="BK383"/>
  <c r="BK384"/>
  <c r="BK385"/>
  <c r="BK386"/>
  <c r="BK387"/>
  <c r="BK388"/>
  <c r="BK389"/>
  <c r="BK390"/>
  <c r="BK391"/>
  <c r="BK392"/>
  <c r="BK393"/>
  <c r="BK394"/>
  <c r="BK395"/>
  <c r="BK396"/>
  <c r="BK397"/>
  <c r="BK398"/>
  <c r="BK399"/>
  <c r="BK400"/>
  <c r="BK401"/>
  <c r="BK402"/>
  <c r="BK403"/>
  <c r="BK404"/>
  <c r="BK405"/>
  <c r="BK406"/>
  <c r="BK407"/>
  <c r="BK408"/>
  <c r="BK409"/>
  <c r="BK410"/>
  <c r="BK411"/>
  <c r="BK412"/>
  <c r="BK413"/>
  <c r="BK414"/>
  <c r="BK415"/>
  <c r="BK416"/>
  <c r="BK417"/>
  <c r="BK418"/>
  <c r="BK419"/>
  <c r="BK420"/>
  <c r="BK421"/>
  <c r="BK422"/>
  <c r="BK3"/>
  <c r="BK4"/>
  <c r="BK5"/>
  <c r="BK6"/>
  <c r="BK7"/>
  <c r="BK8"/>
  <c r="BK9"/>
  <c r="BK10"/>
  <c r="BK11"/>
  <c r="BK12"/>
  <c r="BK13"/>
  <c r="BK14"/>
  <c r="BK15"/>
  <c r="BK16"/>
  <c r="BK17"/>
  <c r="BK18"/>
  <c r="BK19"/>
  <c r="BK20"/>
  <c r="BK21"/>
  <c r="BK22"/>
  <c r="BK23"/>
  <c r="BK24"/>
  <c r="BK2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4"/>
  <c r="BJ95"/>
  <c r="BJ96"/>
  <c r="BJ97"/>
  <c r="BJ98"/>
  <c r="BJ99"/>
  <c r="BJ100"/>
  <c r="BJ101"/>
  <c r="BJ102"/>
  <c r="BJ103"/>
  <c r="BJ104"/>
  <c r="BJ105"/>
  <c r="BJ106"/>
  <c r="BJ107"/>
  <c r="BJ108"/>
  <c r="BJ109"/>
  <c r="BJ110"/>
  <c r="BJ111"/>
  <c r="BJ112"/>
  <c r="BJ113"/>
  <c r="BJ114"/>
  <c r="BJ115"/>
  <c r="BJ116"/>
  <c r="BJ117"/>
  <c r="BJ118"/>
  <c r="BJ119"/>
  <c r="BJ120"/>
  <c r="BJ121"/>
  <c r="BJ122"/>
  <c r="BJ123"/>
  <c r="BJ124"/>
  <c r="BJ125"/>
  <c r="BJ126"/>
  <c r="BJ127"/>
  <c r="BJ128"/>
  <c r="BJ129"/>
  <c r="BJ130"/>
  <c r="BJ131"/>
  <c r="BJ132"/>
  <c r="BJ133"/>
  <c r="BJ134"/>
  <c r="BJ135"/>
  <c r="BJ136"/>
  <c r="BJ137"/>
  <c r="BJ138"/>
  <c r="BJ139"/>
  <c r="BJ140"/>
  <c r="BJ141"/>
  <c r="BJ142"/>
  <c r="BJ143"/>
  <c r="BJ144"/>
  <c r="BJ145"/>
  <c r="BJ146"/>
  <c r="BJ147"/>
  <c r="BJ148"/>
  <c r="BJ149"/>
  <c r="BJ150"/>
  <c r="BJ151"/>
  <c r="BJ152"/>
  <c r="BJ153"/>
  <c r="BJ154"/>
  <c r="BJ155"/>
  <c r="BJ156"/>
  <c r="BJ157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2"/>
  <c r="BJ183"/>
  <c r="BJ184"/>
  <c r="BJ185"/>
  <c r="BJ186"/>
  <c r="BJ187"/>
  <c r="BJ188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4"/>
  <c r="BJ215"/>
  <c r="BJ216"/>
  <c r="BJ217"/>
  <c r="BJ218"/>
  <c r="BJ219"/>
  <c r="BJ220"/>
  <c r="BJ221"/>
  <c r="BJ222"/>
  <c r="BJ223"/>
  <c r="BJ224"/>
  <c r="BJ225"/>
  <c r="BJ226"/>
  <c r="BJ227"/>
  <c r="BJ228"/>
  <c r="BJ229"/>
  <c r="BJ230"/>
  <c r="BJ231"/>
  <c r="BJ232"/>
  <c r="BJ233"/>
  <c r="BJ234"/>
  <c r="BJ235"/>
  <c r="BJ236"/>
  <c r="BJ237"/>
  <c r="BJ238"/>
  <c r="BJ239"/>
  <c r="BJ240"/>
  <c r="BJ241"/>
  <c r="BJ242"/>
  <c r="BJ243"/>
  <c r="BJ244"/>
  <c r="BJ245"/>
  <c r="BJ246"/>
  <c r="BJ247"/>
  <c r="BJ248"/>
  <c r="BJ249"/>
  <c r="BJ250"/>
  <c r="BJ251"/>
  <c r="BJ252"/>
  <c r="BJ253"/>
  <c r="BJ254"/>
  <c r="BJ255"/>
  <c r="BJ256"/>
  <c r="BJ257"/>
  <c r="BJ258"/>
  <c r="BJ259"/>
  <c r="BJ260"/>
  <c r="BJ261"/>
  <c r="BJ262"/>
  <c r="BJ263"/>
  <c r="BJ264"/>
  <c r="BJ265"/>
  <c r="BJ266"/>
  <c r="BJ267"/>
  <c r="BJ268"/>
  <c r="BJ269"/>
  <c r="BJ270"/>
  <c r="BJ271"/>
  <c r="BJ272"/>
  <c r="BJ273"/>
  <c r="BJ274"/>
  <c r="BJ275"/>
  <c r="BJ276"/>
  <c r="BJ277"/>
  <c r="BJ278"/>
  <c r="BJ279"/>
  <c r="BJ280"/>
  <c r="BJ281"/>
  <c r="BJ282"/>
  <c r="BJ283"/>
  <c r="BJ284"/>
  <c r="BJ285"/>
  <c r="BJ286"/>
  <c r="BJ287"/>
  <c r="BJ288"/>
  <c r="BJ289"/>
  <c r="BJ290"/>
  <c r="BJ291"/>
  <c r="BJ292"/>
  <c r="BJ293"/>
  <c r="BJ294"/>
  <c r="BJ295"/>
  <c r="BJ296"/>
  <c r="BJ297"/>
  <c r="BJ298"/>
  <c r="BJ299"/>
  <c r="BJ300"/>
  <c r="BJ301"/>
  <c r="BJ302"/>
  <c r="BJ303"/>
  <c r="BJ304"/>
  <c r="BJ305"/>
  <c r="BJ306"/>
  <c r="BJ307"/>
  <c r="BJ308"/>
  <c r="BJ309"/>
  <c r="BJ310"/>
  <c r="BJ311"/>
  <c r="BJ312"/>
  <c r="BJ313"/>
  <c r="BJ314"/>
  <c r="BJ315"/>
  <c r="BJ316"/>
  <c r="BJ317"/>
  <c r="BJ318"/>
  <c r="BJ319"/>
  <c r="BJ320"/>
  <c r="BJ321"/>
  <c r="BJ322"/>
  <c r="BJ323"/>
  <c r="BJ324"/>
  <c r="BJ325"/>
  <c r="BJ326"/>
  <c r="BJ327"/>
  <c r="BJ328"/>
  <c r="BJ329"/>
  <c r="BJ330"/>
  <c r="BJ331"/>
  <c r="BJ332"/>
  <c r="BJ333"/>
  <c r="BJ334"/>
  <c r="BJ335"/>
  <c r="BJ336"/>
  <c r="BJ337"/>
  <c r="BJ338"/>
  <c r="BJ339"/>
  <c r="BJ340"/>
  <c r="BJ341"/>
  <c r="BJ342"/>
  <c r="BJ343"/>
  <c r="BJ344"/>
  <c r="BJ345"/>
  <c r="BJ346"/>
  <c r="BJ347"/>
  <c r="BJ348"/>
  <c r="BJ349"/>
  <c r="BJ350"/>
  <c r="BJ351"/>
  <c r="BJ352"/>
  <c r="BJ353"/>
  <c r="BJ354"/>
  <c r="BJ355"/>
  <c r="BJ356"/>
  <c r="BJ357"/>
  <c r="BJ358"/>
  <c r="BJ359"/>
  <c r="BJ360"/>
  <c r="BJ361"/>
  <c r="BJ362"/>
  <c r="BJ363"/>
  <c r="BJ364"/>
  <c r="BJ365"/>
  <c r="BJ366"/>
  <c r="BJ367"/>
  <c r="BJ368"/>
  <c r="BJ369"/>
  <c r="BJ370"/>
  <c r="BJ371"/>
  <c r="BJ372"/>
  <c r="BJ373"/>
  <c r="BJ374"/>
  <c r="BJ375"/>
  <c r="BJ376"/>
  <c r="BJ377"/>
  <c r="BJ378"/>
  <c r="BJ379"/>
  <c r="BJ380"/>
  <c r="BJ381"/>
  <c r="BJ382"/>
  <c r="BJ383"/>
  <c r="BJ384"/>
  <c r="BJ385"/>
  <c r="BJ386"/>
  <c r="BJ387"/>
  <c r="BJ388"/>
  <c r="BJ389"/>
  <c r="BJ390"/>
  <c r="BJ391"/>
  <c r="BJ392"/>
  <c r="BJ393"/>
  <c r="BJ394"/>
  <c r="BJ395"/>
  <c r="BJ396"/>
  <c r="BJ397"/>
  <c r="BJ398"/>
  <c r="BJ399"/>
  <c r="BJ400"/>
  <c r="BJ401"/>
  <c r="BJ402"/>
  <c r="BJ403"/>
  <c r="BJ404"/>
  <c r="BJ405"/>
  <c r="BJ406"/>
  <c r="BJ407"/>
  <c r="BJ408"/>
  <c r="BJ409"/>
  <c r="BJ410"/>
  <c r="BJ411"/>
  <c r="BJ412"/>
  <c r="BJ413"/>
  <c r="BJ414"/>
  <c r="BJ415"/>
  <c r="BJ416"/>
  <c r="BJ417"/>
  <c r="BJ418"/>
  <c r="BJ419"/>
  <c r="BJ420"/>
  <c r="BJ421"/>
  <c r="BJ422"/>
  <c r="BJ3"/>
  <c r="BJ4"/>
  <c r="BJ5"/>
  <c r="BJ6"/>
  <c r="BJ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5"/>
  <c r="BJ26"/>
  <c r="BJ27"/>
  <c r="BJ28"/>
  <c r="BJ2"/>
  <c r="J3" i="18"/>
  <c r="K4"/>
  <c r="J13"/>
  <c r="J14"/>
  <c r="J27"/>
  <c r="J32"/>
  <c r="J38"/>
  <c r="K40"/>
  <c r="K43"/>
  <c r="J51"/>
  <c r="K58"/>
  <c r="K60"/>
  <c r="J63"/>
  <c r="K63"/>
  <c r="J66"/>
  <c r="K69"/>
  <c r="K70"/>
  <c r="J71"/>
  <c r="K71"/>
  <c r="K77"/>
  <c r="J78"/>
  <c r="K78"/>
  <c r="J79"/>
  <c r="J82"/>
  <c r="K85"/>
  <c r="J86"/>
  <c r="J87"/>
  <c r="K89"/>
  <c r="J97"/>
  <c r="K98"/>
  <c r="J106"/>
  <c r="J111"/>
  <c r="J117"/>
  <c r="K119"/>
  <c r="K122"/>
  <c r="I5"/>
  <c r="B5" s="1"/>
  <c r="J5" s="1"/>
  <c r="I6"/>
  <c r="B6" s="1"/>
  <c r="J6" s="1"/>
  <c r="I7"/>
  <c r="B7" s="1"/>
  <c r="K7" s="1"/>
  <c r="I8"/>
  <c r="B8" s="1"/>
  <c r="K8" s="1"/>
  <c r="I9"/>
  <c r="B9" s="1"/>
  <c r="J9" s="1"/>
  <c r="I10"/>
  <c r="B10" s="1"/>
  <c r="K10" s="1"/>
  <c r="I11"/>
  <c r="B11" s="1"/>
  <c r="J11" s="1"/>
  <c r="I12"/>
  <c r="B12" s="1"/>
  <c r="J12" s="1"/>
  <c r="I13"/>
  <c r="B13" s="1"/>
  <c r="K13" s="1"/>
  <c r="I14"/>
  <c r="B14" s="1"/>
  <c r="K14" s="1"/>
  <c r="I15"/>
  <c r="B15" s="1"/>
  <c r="K15" s="1"/>
  <c r="I16"/>
  <c r="B16" s="1"/>
  <c r="K16" s="1"/>
  <c r="I17"/>
  <c r="B17" s="1"/>
  <c r="I18"/>
  <c r="B18" s="1"/>
  <c r="I19"/>
  <c r="B19" s="1"/>
  <c r="K19" s="1"/>
  <c r="I20"/>
  <c r="B20" s="1"/>
  <c r="K20" s="1"/>
  <c r="I21"/>
  <c r="B21" s="1"/>
  <c r="I22"/>
  <c r="B22" s="1"/>
  <c r="J22" s="1"/>
  <c r="I23"/>
  <c r="B23" s="1"/>
  <c r="J23" s="1"/>
  <c r="I24"/>
  <c r="B24" s="1"/>
  <c r="J24" s="1"/>
  <c r="I25"/>
  <c r="B25" s="1"/>
  <c r="I26"/>
  <c r="B26" s="1"/>
  <c r="I27"/>
  <c r="B27" s="1"/>
  <c r="K27" s="1"/>
  <c r="I28"/>
  <c r="B28" s="1"/>
  <c r="J28" s="1"/>
  <c r="I29"/>
  <c r="B29" s="1"/>
  <c r="J29" s="1"/>
  <c r="I30"/>
  <c r="B30" s="1"/>
  <c r="K30" s="1"/>
  <c r="I31"/>
  <c r="B31" s="1"/>
  <c r="K31" s="1"/>
  <c r="I32"/>
  <c r="B32" s="1"/>
  <c r="K32" s="1"/>
  <c r="I33"/>
  <c r="B33" s="1"/>
  <c r="I34"/>
  <c r="B34" s="1"/>
  <c r="I35"/>
  <c r="B35" s="1"/>
  <c r="K35" s="1"/>
  <c r="I36"/>
  <c r="B36" s="1"/>
  <c r="K36" s="1"/>
  <c r="I37"/>
  <c r="B37" s="1"/>
  <c r="K37" s="1"/>
  <c r="I38"/>
  <c r="B38" s="1"/>
  <c r="K38" s="1"/>
  <c r="I39"/>
  <c r="B39" s="1"/>
  <c r="J39" s="1"/>
  <c r="I40"/>
  <c r="B40" s="1"/>
  <c r="J40" s="1"/>
  <c r="I41"/>
  <c r="B41" s="1"/>
  <c r="I42"/>
  <c r="B42" s="1"/>
  <c r="I43"/>
  <c r="B43" s="1"/>
  <c r="J43" s="1"/>
  <c r="I44"/>
  <c r="B44" s="1"/>
  <c r="J44" s="1"/>
  <c r="I45"/>
  <c r="B45" s="1"/>
  <c r="K45" s="1"/>
  <c r="I46"/>
  <c r="B46" s="1"/>
  <c r="K46" s="1"/>
  <c r="I47"/>
  <c r="B47" s="1"/>
  <c r="I48"/>
  <c r="B48" s="1"/>
  <c r="K48" s="1"/>
  <c r="I49"/>
  <c r="B49" s="1"/>
  <c r="I50"/>
  <c r="B50" s="1"/>
  <c r="K50" s="1"/>
  <c r="I51"/>
  <c r="B51" s="1"/>
  <c r="K51" s="1"/>
  <c r="I52"/>
  <c r="B52" s="1"/>
  <c r="I53"/>
  <c r="B53" s="1"/>
  <c r="I54"/>
  <c r="B54" s="1"/>
  <c r="J54" s="1"/>
  <c r="I55"/>
  <c r="B55" s="1"/>
  <c r="J55" s="1"/>
  <c r="I56"/>
  <c r="B56" s="1"/>
  <c r="I57"/>
  <c r="B57" s="1"/>
  <c r="K57" s="1"/>
  <c r="I58"/>
  <c r="B58" s="1"/>
  <c r="J58" s="1"/>
  <c r="I59"/>
  <c r="B59" s="1"/>
  <c r="J59" s="1"/>
  <c r="I60"/>
  <c r="B60" s="1"/>
  <c r="J60" s="1"/>
  <c r="A60" s="1"/>
  <c r="I61"/>
  <c r="B61" s="1"/>
  <c r="K61" s="1"/>
  <c r="I62"/>
  <c r="B62" s="1"/>
  <c r="K62" s="1"/>
  <c r="I63"/>
  <c r="B63" s="1"/>
  <c r="I64"/>
  <c r="B64" s="1"/>
  <c r="K64" s="1"/>
  <c r="I65"/>
  <c r="B65" s="1"/>
  <c r="K65" s="1"/>
  <c r="I66"/>
  <c r="B66" s="1"/>
  <c r="I67"/>
  <c r="B67" s="1"/>
  <c r="I68"/>
  <c r="B68" s="1"/>
  <c r="K68" s="1"/>
  <c r="I69"/>
  <c r="B69" s="1"/>
  <c r="J69" s="1"/>
  <c r="I70"/>
  <c r="B70" s="1"/>
  <c r="J70" s="1"/>
  <c r="I71"/>
  <c r="B71" s="1"/>
  <c r="I72"/>
  <c r="B72" s="1"/>
  <c r="J72" s="1"/>
  <c r="I73"/>
  <c r="B73" s="1"/>
  <c r="J73" s="1"/>
  <c r="I74"/>
  <c r="B74" s="1"/>
  <c r="I75"/>
  <c r="B75" s="1"/>
  <c r="K75" s="1"/>
  <c r="I76"/>
  <c r="B76" s="1"/>
  <c r="K76" s="1"/>
  <c r="I77"/>
  <c r="B77" s="1"/>
  <c r="J77" s="1"/>
  <c r="I78"/>
  <c r="B78" s="1"/>
  <c r="I79"/>
  <c r="B79" s="1"/>
  <c r="K79" s="1"/>
  <c r="A79" s="1"/>
  <c r="I80"/>
  <c r="B80" s="1"/>
  <c r="K80" s="1"/>
  <c r="I81"/>
  <c r="B81" s="1"/>
  <c r="I82"/>
  <c r="B82" s="1"/>
  <c r="I83"/>
  <c r="B83" s="1"/>
  <c r="K83" s="1"/>
  <c r="I84"/>
  <c r="B84" s="1"/>
  <c r="K84" s="1"/>
  <c r="I85"/>
  <c r="B85" s="1"/>
  <c r="J85" s="1"/>
  <c r="I86"/>
  <c r="B86" s="1"/>
  <c r="K86" s="1"/>
  <c r="I87"/>
  <c r="B87" s="1"/>
  <c r="K87" s="1"/>
  <c r="I88"/>
  <c r="B88" s="1"/>
  <c r="J88" s="1"/>
  <c r="I89"/>
  <c r="B89" s="1"/>
  <c r="I90"/>
  <c r="B90" s="1"/>
  <c r="I91"/>
  <c r="B91" s="1"/>
  <c r="K91" s="1"/>
  <c r="I92"/>
  <c r="B92" s="1"/>
  <c r="J92" s="1"/>
  <c r="I93"/>
  <c r="B93" s="1"/>
  <c r="K93" s="1"/>
  <c r="I94"/>
  <c r="B94" s="1"/>
  <c r="K94" s="1"/>
  <c r="I95"/>
  <c r="B95" s="1"/>
  <c r="K95" s="1"/>
  <c r="I96"/>
  <c r="B96" s="1"/>
  <c r="I97"/>
  <c r="B97" s="1"/>
  <c r="I98"/>
  <c r="B98" s="1"/>
  <c r="I99"/>
  <c r="B99" s="1"/>
  <c r="K99" s="1"/>
  <c r="I100"/>
  <c r="B100" s="1"/>
  <c r="K100" s="1"/>
  <c r="I101"/>
  <c r="B101" s="1"/>
  <c r="K101" s="1"/>
  <c r="I102"/>
  <c r="B102" s="1"/>
  <c r="J102" s="1"/>
  <c r="I103"/>
  <c r="B103" s="1"/>
  <c r="J103" s="1"/>
  <c r="I104"/>
  <c r="B104" s="1"/>
  <c r="I105"/>
  <c r="B105" s="1"/>
  <c r="I106"/>
  <c r="B106" s="1"/>
  <c r="I107"/>
  <c r="B107" s="1"/>
  <c r="J107" s="1"/>
  <c r="I108"/>
  <c r="B108" s="1"/>
  <c r="J108" s="1"/>
  <c r="I109"/>
  <c r="B109" s="1"/>
  <c r="K109" s="1"/>
  <c r="I110"/>
  <c r="B110" s="1"/>
  <c r="K110" s="1"/>
  <c r="I111"/>
  <c r="B111" s="1"/>
  <c r="K111" s="1"/>
  <c r="I112"/>
  <c r="B112" s="1"/>
  <c r="J112" s="1"/>
  <c r="I113"/>
  <c r="B113" s="1"/>
  <c r="K113" s="1"/>
  <c r="I114"/>
  <c r="B114" s="1"/>
  <c r="K114" s="1"/>
  <c r="I115"/>
  <c r="B115" s="1"/>
  <c r="K115" s="1"/>
  <c r="I116"/>
  <c r="B116" s="1"/>
  <c r="K116" s="1"/>
  <c r="I117"/>
  <c r="B117" s="1"/>
  <c r="K117" s="1"/>
  <c r="I118"/>
  <c r="B118" s="1"/>
  <c r="J118" s="1"/>
  <c r="I119"/>
  <c r="B119" s="1"/>
  <c r="J119" s="1"/>
  <c r="I120"/>
  <c r="B120" s="1"/>
  <c r="I121"/>
  <c r="B121" s="1"/>
  <c r="J121" s="1"/>
  <c r="I122"/>
  <c r="B122" s="1"/>
  <c r="J122" s="1"/>
  <c r="I123"/>
  <c r="B123" s="1"/>
  <c r="J123" s="1"/>
  <c r="I124"/>
  <c r="B124" s="1"/>
  <c r="K124" s="1"/>
  <c r="I125"/>
  <c r="B125" s="1"/>
  <c r="K125" s="1"/>
  <c r="I126"/>
  <c r="B126" s="1"/>
  <c r="K126" s="1"/>
  <c r="I127"/>
  <c r="B127" s="1"/>
  <c r="K127" s="1"/>
  <c r="I2"/>
  <c r="B2" s="1"/>
  <c r="I3"/>
  <c r="B3" s="1"/>
  <c r="K3" s="1"/>
  <c r="I4"/>
  <c r="B4" s="1"/>
  <c r="J4" s="1"/>
  <c r="I1"/>
  <c r="B1" s="1"/>
  <c r="K1" s="1"/>
  <c r="Q16" i="17"/>
  <c r="R16"/>
  <c r="S16"/>
  <c r="T16"/>
  <c r="U16"/>
  <c r="V16"/>
  <c r="X16"/>
  <c r="Y16"/>
  <c r="Z16"/>
  <c r="AA16"/>
  <c r="AB16"/>
  <c r="AC16"/>
  <c r="AE16"/>
  <c r="AF16"/>
  <c r="AG16"/>
  <c r="AH16"/>
  <c r="AI16"/>
  <c r="AJ16"/>
  <c r="AL16"/>
  <c r="AM16"/>
  <c r="AO16"/>
  <c r="AP16"/>
  <c r="AQ16"/>
  <c r="AR16"/>
  <c r="AS16"/>
  <c r="AT16"/>
  <c r="Q10"/>
  <c r="R10"/>
  <c r="S10"/>
  <c r="T10"/>
  <c r="U10"/>
  <c r="V10"/>
  <c r="X10"/>
  <c r="Y10"/>
  <c r="Z10"/>
  <c r="AA10"/>
  <c r="AB10"/>
  <c r="AC10"/>
  <c r="AE10"/>
  <c r="AF10"/>
  <c r="AG10"/>
  <c r="AH10"/>
  <c r="AI10"/>
  <c r="AJ10"/>
  <c r="AL10"/>
  <c r="AM10"/>
  <c r="AO10"/>
  <c r="AP10"/>
  <c r="AQ10"/>
  <c r="AR10"/>
  <c r="AS10"/>
  <c r="AT10"/>
  <c r="Q21"/>
  <c r="R21" s="1"/>
  <c r="S21"/>
  <c r="T21"/>
  <c r="U21"/>
  <c r="V21"/>
  <c r="X21"/>
  <c r="Y21" s="1"/>
  <c r="Z21"/>
  <c r="AA21"/>
  <c r="AB21"/>
  <c r="AC21"/>
  <c r="AE21"/>
  <c r="AF21" s="1"/>
  <c r="AG21"/>
  <c r="AH21"/>
  <c r="AI21"/>
  <c r="AJ21"/>
  <c r="AL21"/>
  <c r="AO21"/>
  <c r="AP21" s="1"/>
  <c r="AQ21"/>
  <c r="AR21"/>
  <c r="AS21"/>
  <c r="AT21"/>
  <c r="Q152"/>
  <c r="R152"/>
  <c r="S152"/>
  <c r="T152"/>
  <c r="U152"/>
  <c r="V152"/>
  <c r="X152"/>
  <c r="Y152"/>
  <c r="Z152"/>
  <c r="AA152"/>
  <c r="AB152"/>
  <c r="AC152"/>
  <c r="AE152"/>
  <c r="AF152"/>
  <c r="AG152"/>
  <c r="AH152"/>
  <c r="AI152"/>
  <c r="AJ152"/>
  <c r="AL152"/>
  <c r="AM152"/>
  <c r="AO152"/>
  <c r="AP152"/>
  <c r="AQ152"/>
  <c r="AR152"/>
  <c r="AS152"/>
  <c r="AT152"/>
  <c r="Q3"/>
  <c r="R3"/>
  <c r="S3"/>
  <c r="T3"/>
  <c r="U3"/>
  <c r="V3"/>
  <c r="X3"/>
  <c r="Y3"/>
  <c r="Z3"/>
  <c r="AA3"/>
  <c r="AB3"/>
  <c r="AC3"/>
  <c r="AE3"/>
  <c r="AF3"/>
  <c r="AG3"/>
  <c r="AH3"/>
  <c r="AI3"/>
  <c r="AJ3"/>
  <c r="AL3"/>
  <c r="AM3"/>
  <c r="AO3"/>
  <c r="AP3"/>
  <c r="AQ3"/>
  <c r="AR3"/>
  <c r="AS3"/>
  <c r="AT3"/>
  <c r="Q93"/>
  <c r="R93"/>
  <c r="S93"/>
  <c r="T93"/>
  <c r="U93"/>
  <c r="V93"/>
  <c r="X93"/>
  <c r="Y93"/>
  <c r="Z93"/>
  <c r="AA93"/>
  <c r="AB93"/>
  <c r="AC93"/>
  <c r="AE93"/>
  <c r="AF93"/>
  <c r="AG93"/>
  <c r="AH93"/>
  <c r="AI93"/>
  <c r="AJ93"/>
  <c r="AL93"/>
  <c r="AM93"/>
  <c r="AO93"/>
  <c r="AP93"/>
  <c r="AQ93"/>
  <c r="AR93"/>
  <c r="AS93"/>
  <c r="AT93"/>
  <c r="Q12"/>
  <c r="R12"/>
  <c r="S12"/>
  <c r="T12"/>
  <c r="U12"/>
  <c r="V12"/>
  <c r="X12"/>
  <c r="Y12"/>
  <c r="Z12"/>
  <c r="AA12"/>
  <c r="AB12"/>
  <c r="AC12"/>
  <c r="AE12"/>
  <c r="AF12"/>
  <c r="AG12"/>
  <c r="AH12"/>
  <c r="AI12"/>
  <c r="AJ12"/>
  <c r="AL12"/>
  <c r="AM12"/>
  <c r="AO12"/>
  <c r="AP12"/>
  <c r="AQ12"/>
  <c r="AR12"/>
  <c r="AS12"/>
  <c r="AT12"/>
  <c r="Q187"/>
  <c r="R187"/>
  <c r="S187"/>
  <c r="T187"/>
  <c r="U187"/>
  <c r="V187"/>
  <c r="X187"/>
  <c r="Y187"/>
  <c r="Z187"/>
  <c r="AA187"/>
  <c r="AB187"/>
  <c r="AC187"/>
  <c r="AE187"/>
  <c r="AF187"/>
  <c r="AG187"/>
  <c r="AH187"/>
  <c r="AI187"/>
  <c r="AJ187"/>
  <c r="AL187"/>
  <c r="AM187"/>
  <c r="AO187"/>
  <c r="AP187"/>
  <c r="AQ187"/>
  <c r="AR187"/>
  <c r="AS187"/>
  <c r="AT187"/>
  <c r="Q109"/>
  <c r="R109"/>
  <c r="S109"/>
  <c r="T109"/>
  <c r="U109"/>
  <c r="V109"/>
  <c r="X109"/>
  <c r="Y109"/>
  <c r="Z109"/>
  <c r="AA109"/>
  <c r="AB109"/>
  <c r="AC109"/>
  <c r="AE109"/>
  <c r="AF109"/>
  <c r="AG109"/>
  <c r="AH109"/>
  <c r="AI109"/>
  <c r="AJ109"/>
  <c r="AL109"/>
  <c r="AM109"/>
  <c r="AO109"/>
  <c r="AP109"/>
  <c r="AQ109"/>
  <c r="AR109"/>
  <c r="AS109"/>
  <c r="AT109"/>
  <c r="Q23"/>
  <c r="R23"/>
  <c r="S23"/>
  <c r="T23"/>
  <c r="U23"/>
  <c r="V23"/>
  <c r="X23"/>
  <c r="Y23"/>
  <c r="Z23"/>
  <c r="AA23"/>
  <c r="AB23"/>
  <c r="AC23"/>
  <c r="AE23"/>
  <c r="AF23"/>
  <c r="AG23"/>
  <c r="AH23"/>
  <c r="AI23"/>
  <c r="AJ23"/>
  <c r="AL23"/>
  <c r="AM23"/>
  <c r="AO23"/>
  <c r="AP23"/>
  <c r="AQ23"/>
  <c r="AR23"/>
  <c r="AS23"/>
  <c r="AT23"/>
  <c r="Q104"/>
  <c r="R104"/>
  <c r="S104"/>
  <c r="T104"/>
  <c r="U104"/>
  <c r="V104"/>
  <c r="X104"/>
  <c r="Y104"/>
  <c r="Z104"/>
  <c r="AA104"/>
  <c r="AB104"/>
  <c r="AC104"/>
  <c r="AE104"/>
  <c r="AF104"/>
  <c r="AG104"/>
  <c r="AH104"/>
  <c r="AI104"/>
  <c r="AJ104"/>
  <c r="AL104"/>
  <c r="AM104"/>
  <c r="AO104"/>
  <c r="AP104"/>
  <c r="AQ104"/>
  <c r="AR104"/>
  <c r="AS104"/>
  <c r="AT104"/>
  <c r="Q14"/>
  <c r="R14"/>
  <c r="S14"/>
  <c r="T14"/>
  <c r="U14"/>
  <c r="V14"/>
  <c r="X14"/>
  <c r="Y14"/>
  <c r="Z14"/>
  <c r="AA14"/>
  <c r="AB14"/>
  <c r="AC14"/>
  <c r="AE14"/>
  <c r="AF14"/>
  <c r="AG14"/>
  <c r="AH14"/>
  <c r="AI14"/>
  <c r="AJ14"/>
  <c r="AL14"/>
  <c r="AM14"/>
  <c r="AO14"/>
  <c r="AP14"/>
  <c r="AQ14"/>
  <c r="AR14"/>
  <c r="AS14"/>
  <c r="AT14"/>
  <c r="Q4"/>
  <c r="R4"/>
  <c r="S4"/>
  <c r="T4"/>
  <c r="U4"/>
  <c r="V4" s="1"/>
  <c r="X4"/>
  <c r="Y4"/>
  <c r="Z4"/>
  <c r="AA4"/>
  <c r="AB4"/>
  <c r="AC4" s="1"/>
  <c r="AE4"/>
  <c r="AF4"/>
  <c r="AG4"/>
  <c r="AH4"/>
  <c r="AI4"/>
  <c r="AJ4" s="1"/>
  <c r="AL4"/>
  <c r="AM4"/>
  <c r="AO4"/>
  <c r="AP4"/>
  <c r="AQ4"/>
  <c r="AR4"/>
  <c r="AS4"/>
  <c r="Q6"/>
  <c r="R6"/>
  <c r="S6"/>
  <c r="T6"/>
  <c r="U6"/>
  <c r="V6"/>
  <c r="X6"/>
  <c r="Y6"/>
  <c r="Z6"/>
  <c r="AA6"/>
  <c r="AB6"/>
  <c r="AC6"/>
  <c r="AE6"/>
  <c r="AF6"/>
  <c r="AG6"/>
  <c r="AH6"/>
  <c r="AI6"/>
  <c r="AJ6"/>
  <c r="AL6"/>
  <c r="AM6"/>
  <c r="AO6"/>
  <c r="AP6"/>
  <c r="AQ6"/>
  <c r="AR6"/>
  <c r="AS6"/>
  <c r="AT6"/>
  <c r="Q142"/>
  <c r="R142"/>
  <c r="S142"/>
  <c r="T142"/>
  <c r="U142"/>
  <c r="V142"/>
  <c r="X142"/>
  <c r="Y142"/>
  <c r="Z142"/>
  <c r="AA142"/>
  <c r="AB142"/>
  <c r="AC142"/>
  <c r="AE142"/>
  <c r="AF142"/>
  <c r="AG142"/>
  <c r="AH142"/>
  <c r="AI142"/>
  <c r="AJ142"/>
  <c r="AL142"/>
  <c r="AM142"/>
  <c r="AO142"/>
  <c r="AP142"/>
  <c r="AQ142"/>
  <c r="AR142"/>
  <c r="AS142"/>
  <c r="AT142"/>
  <c r="Q40"/>
  <c r="R40"/>
  <c r="S40"/>
  <c r="T40"/>
  <c r="U40"/>
  <c r="V40"/>
  <c r="X40"/>
  <c r="Y40"/>
  <c r="Z40"/>
  <c r="AA40"/>
  <c r="AB40"/>
  <c r="AC40"/>
  <c r="AE40"/>
  <c r="AF40"/>
  <c r="AG40"/>
  <c r="AH40"/>
  <c r="AI40"/>
  <c r="AJ40"/>
  <c r="AL40"/>
  <c r="AM40"/>
  <c r="AO40"/>
  <c r="AP40"/>
  <c r="AQ40"/>
  <c r="AR40"/>
  <c r="AS40"/>
  <c r="AT40"/>
  <c r="Q29"/>
  <c r="R29" s="1"/>
  <c r="S29"/>
  <c r="T29"/>
  <c r="U29"/>
  <c r="V29"/>
  <c r="X29"/>
  <c r="Y29" s="1"/>
  <c r="Z29"/>
  <c r="AA29"/>
  <c r="AB29"/>
  <c r="AC29"/>
  <c r="AE29"/>
  <c r="AF29" s="1"/>
  <c r="AG29"/>
  <c r="AH29"/>
  <c r="AI29"/>
  <c r="AJ29"/>
  <c r="AL29"/>
  <c r="AM29" s="1"/>
  <c r="AN29" s="1"/>
  <c r="AO29"/>
  <c r="AP29" s="1"/>
  <c r="AQ29"/>
  <c r="AR29"/>
  <c r="AS29"/>
  <c r="AT29"/>
  <c r="Q27"/>
  <c r="R27"/>
  <c r="S27"/>
  <c r="T27"/>
  <c r="U27"/>
  <c r="V27"/>
  <c r="X27"/>
  <c r="Y27"/>
  <c r="Z27"/>
  <c r="AA27"/>
  <c r="AB27"/>
  <c r="AC27"/>
  <c r="AE27"/>
  <c r="AF27"/>
  <c r="AG27"/>
  <c r="AH27"/>
  <c r="AI27"/>
  <c r="AJ27"/>
  <c r="AL27"/>
  <c r="AM27"/>
  <c r="AO27"/>
  <c r="AP27"/>
  <c r="AQ27"/>
  <c r="AR27"/>
  <c r="AS27"/>
  <c r="AT27"/>
  <c r="Q7"/>
  <c r="R7"/>
  <c r="S7"/>
  <c r="T7"/>
  <c r="U7" s="1"/>
  <c r="V7" s="1"/>
  <c r="X7"/>
  <c r="Y7"/>
  <c r="Z7"/>
  <c r="AA7"/>
  <c r="AB7" s="1"/>
  <c r="AC7" s="1"/>
  <c r="AE7"/>
  <c r="AF7"/>
  <c r="AG7"/>
  <c r="AH7"/>
  <c r="AI7" s="1"/>
  <c r="AJ7" s="1"/>
  <c r="AL7"/>
  <c r="AM7"/>
  <c r="AO7"/>
  <c r="AP7"/>
  <c r="AQ7"/>
  <c r="AR7"/>
  <c r="AS7" s="1"/>
  <c r="AT7" s="1"/>
  <c r="Q8"/>
  <c r="R8"/>
  <c r="S8"/>
  <c r="T8"/>
  <c r="U8"/>
  <c r="V8"/>
  <c r="X8"/>
  <c r="Y8"/>
  <c r="Z8"/>
  <c r="AA8"/>
  <c r="AB8"/>
  <c r="AC8"/>
  <c r="AE8"/>
  <c r="AF8"/>
  <c r="AG8"/>
  <c r="AH8"/>
  <c r="AI8"/>
  <c r="AJ8"/>
  <c r="AL8"/>
  <c r="AM8"/>
  <c r="AO8"/>
  <c r="AP8"/>
  <c r="AQ8"/>
  <c r="AR8"/>
  <c r="AS8"/>
  <c r="AT8"/>
  <c r="Q65"/>
  <c r="R65"/>
  <c r="S65"/>
  <c r="T65" s="1"/>
  <c r="U65"/>
  <c r="V65"/>
  <c r="X65"/>
  <c r="Y65"/>
  <c r="Z65"/>
  <c r="AA65" s="1"/>
  <c r="AB65"/>
  <c r="AC65"/>
  <c r="AE65"/>
  <c r="AF65"/>
  <c r="AG65"/>
  <c r="AH65" s="1"/>
  <c r="AI65"/>
  <c r="AJ65"/>
  <c r="AL65"/>
  <c r="AM65"/>
  <c r="AO65"/>
  <c r="AP65"/>
  <c r="AQ65"/>
  <c r="AR65" s="1"/>
  <c r="AS65"/>
  <c r="AT65"/>
  <c r="Q19"/>
  <c r="R19"/>
  <c r="S19"/>
  <c r="T19"/>
  <c r="U19"/>
  <c r="V19"/>
  <c r="X19"/>
  <c r="Y19"/>
  <c r="Z19"/>
  <c r="AA19"/>
  <c r="AB19"/>
  <c r="AC19"/>
  <c r="AE19"/>
  <c r="AF19"/>
  <c r="AG19"/>
  <c r="AH19"/>
  <c r="AI19"/>
  <c r="AJ19"/>
  <c r="AL19"/>
  <c r="AM19"/>
  <c r="AO19"/>
  <c r="AP19"/>
  <c r="AQ19"/>
  <c r="AR19"/>
  <c r="AS19"/>
  <c r="AT19"/>
  <c r="Q30"/>
  <c r="R30"/>
  <c r="S30"/>
  <c r="T30"/>
  <c r="U30"/>
  <c r="V30" s="1"/>
  <c r="X30"/>
  <c r="Y30"/>
  <c r="Z30"/>
  <c r="AA30"/>
  <c r="AB30"/>
  <c r="AC30" s="1"/>
  <c r="AE30"/>
  <c r="AF30"/>
  <c r="AG30"/>
  <c r="AH30"/>
  <c r="AI30"/>
  <c r="AJ30" s="1"/>
  <c r="AL30"/>
  <c r="AM30"/>
  <c r="AO30"/>
  <c r="AP30"/>
  <c r="AQ30"/>
  <c r="AR30"/>
  <c r="AS30"/>
  <c r="AT30" s="1"/>
  <c r="Q42"/>
  <c r="R42"/>
  <c r="S42"/>
  <c r="T42"/>
  <c r="U42"/>
  <c r="V42"/>
  <c r="X42"/>
  <c r="Y42"/>
  <c r="Z42"/>
  <c r="AA42"/>
  <c r="AB42"/>
  <c r="AC42"/>
  <c r="AE42"/>
  <c r="AF42"/>
  <c r="AG42"/>
  <c r="AH42"/>
  <c r="AI42"/>
  <c r="AJ42"/>
  <c r="AL42"/>
  <c r="AM42"/>
  <c r="AO42"/>
  <c r="AP42"/>
  <c r="AQ42"/>
  <c r="AR42"/>
  <c r="AS42"/>
  <c r="AT42"/>
  <c r="Q50"/>
  <c r="R50"/>
  <c r="S50"/>
  <c r="T50"/>
  <c r="U50"/>
  <c r="V50"/>
  <c r="X50"/>
  <c r="Y50"/>
  <c r="Z50"/>
  <c r="AA50"/>
  <c r="AB50"/>
  <c r="AC50"/>
  <c r="AE50"/>
  <c r="AF50"/>
  <c r="AG50"/>
  <c r="AH50"/>
  <c r="AI50"/>
  <c r="AJ50"/>
  <c r="AL50"/>
  <c r="AM50"/>
  <c r="AO50"/>
  <c r="AP50"/>
  <c r="AQ50"/>
  <c r="AR50"/>
  <c r="AS50"/>
  <c r="AT50"/>
  <c r="Q25"/>
  <c r="R25"/>
  <c r="S25"/>
  <c r="T25"/>
  <c r="U25"/>
  <c r="V25"/>
  <c r="X25"/>
  <c r="Y25"/>
  <c r="Z25"/>
  <c r="AA25"/>
  <c r="AB25"/>
  <c r="AC25"/>
  <c r="AE25"/>
  <c r="AF25"/>
  <c r="AG25"/>
  <c r="AH25"/>
  <c r="AI25"/>
  <c r="AJ25"/>
  <c r="AL25"/>
  <c r="AM25"/>
  <c r="AO25"/>
  <c r="AP25"/>
  <c r="AQ25"/>
  <c r="AR25"/>
  <c r="AS25"/>
  <c r="AT25"/>
  <c r="Q91"/>
  <c r="R91"/>
  <c r="S91" s="1"/>
  <c r="T91" s="1"/>
  <c r="U91" s="1"/>
  <c r="V91" s="1"/>
  <c r="X91"/>
  <c r="Y91"/>
  <c r="Z91" s="1"/>
  <c r="AA91" s="1"/>
  <c r="AE91"/>
  <c r="AF91"/>
  <c r="AG91" s="1"/>
  <c r="AH91" s="1"/>
  <c r="AI91" s="1"/>
  <c r="AL91"/>
  <c r="AM91"/>
  <c r="AO91"/>
  <c r="AP91"/>
  <c r="AQ91" s="1"/>
  <c r="AR91" s="1"/>
  <c r="AS91" s="1"/>
  <c r="AT91" s="1"/>
  <c r="Q85"/>
  <c r="R85"/>
  <c r="S85"/>
  <c r="T85"/>
  <c r="U85"/>
  <c r="V85"/>
  <c r="X85"/>
  <c r="Y85"/>
  <c r="Z85"/>
  <c r="AA85"/>
  <c r="AB85"/>
  <c r="AC85"/>
  <c r="AE85"/>
  <c r="AF85"/>
  <c r="AG85"/>
  <c r="AH85"/>
  <c r="AI85"/>
  <c r="AJ85"/>
  <c r="AL85"/>
  <c r="AM85"/>
  <c r="AO85"/>
  <c r="AP85"/>
  <c r="AQ85"/>
  <c r="AR85"/>
  <c r="AS85"/>
  <c r="AT85"/>
  <c r="Q13"/>
  <c r="R13"/>
  <c r="S13"/>
  <c r="T13"/>
  <c r="U13"/>
  <c r="V13"/>
  <c r="X13"/>
  <c r="Y13"/>
  <c r="Z13"/>
  <c r="AA13"/>
  <c r="AB13"/>
  <c r="AC13"/>
  <c r="AE13"/>
  <c r="AF13"/>
  <c r="AG13"/>
  <c r="AH13"/>
  <c r="AI13"/>
  <c r="AJ13"/>
  <c r="AL13"/>
  <c r="AM13"/>
  <c r="AO13"/>
  <c r="AP13"/>
  <c r="AQ13"/>
  <c r="AR13"/>
  <c r="AS13"/>
  <c r="AT13"/>
  <c r="Q75"/>
  <c r="R75"/>
  <c r="S75"/>
  <c r="T75"/>
  <c r="U75"/>
  <c r="V75"/>
  <c r="X75"/>
  <c r="Y75"/>
  <c r="Z75"/>
  <c r="AA75"/>
  <c r="AB75"/>
  <c r="AC75"/>
  <c r="AE75"/>
  <c r="AF75"/>
  <c r="AG75"/>
  <c r="AH75"/>
  <c r="AI75"/>
  <c r="AJ75"/>
  <c r="AL75"/>
  <c r="AM75"/>
  <c r="AO75"/>
  <c r="AP75"/>
  <c r="AQ75"/>
  <c r="AR75"/>
  <c r="AS75"/>
  <c r="AT75"/>
  <c r="Q18"/>
  <c r="R18"/>
  <c r="S18"/>
  <c r="T18"/>
  <c r="U18"/>
  <c r="V18"/>
  <c r="X18"/>
  <c r="Y18"/>
  <c r="Z18"/>
  <c r="AA18"/>
  <c r="AB18"/>
  <c r="AC18"/>
  <c r="AE18"/>
  <c r="AF18"/>
  <c r="AG18"/>
  <c r="AH18"/>
  <c r="AI18"/>
  <c r="AJ18"/>
  <c r="AL18"/>
  <c r="AM18"/>
  <c r="AO18"/>
  <c r="AP18"/>
  <c r="AQ18"/>
  <c r="AR18"/>
  <c r="AS18"/>
  <c r="AT18"/>
  <c r="Q106"/>
  <c r="R106"/>
  <c r="S106"/>
  <c r="T106"/>
  <c r="U106"/>
  <c r="V106"/>
  <c r="X106"/>
  <c r="Y106"/>
  <c r="Z106"/>
  <c r="AA106"/>
  <c r="AB106"/>
  <c r="AC106"/>
  <c r="AE106"/>
  <c r="AF106"/>
  <c r="AG106"/>
  <c r="AH106"/>
  <c r="AI106"/>
  <c r="AJ106"/>
  <c r="AL106"/>
  <c r="AM106"/>
  <c r="AO106"/>
  <c r="AP106"/>
  <c r="AQ106"/>
  <c r="AR106"/>
  <c r="AS106"/>
  <c r="AT106"/>
  <c r="Q168"/>
  <c r="R168"/>
  <c r="S168"/>
  <c r="T168"/>
  <c r="U168"/>
  <c r="V168"/>
  <c r="X168"/>
  <c r="Y168"/>
  <c r="Z168"/>
  <c r="AA168"/>
  <c r="AB168"/>
  <c r="AC168"/>
  <c r="AE168"/>
  <c r="AF168"/>
  <c r="AG168"/>
  <c r="AH168"/>
  <c r="AI168"/>
  <c r="AJ168"/>
  <c r="AL168"/>
  <c r="AM168"/>
  <c r="AO168"/>
  <c r="AP168"/>
  <c r="AQ168"/>
  <c r="AR168"/>
  <c r="AS168"/>
  <c r="AT168"/>
  <c r="Q105"/>
  <c r="R105" s="1"/>
  <c r="S105" s="1"/>
  <c r="T105" s="1"/>
  <c r="U105" s="1"/>
  <c r="V105" s="1"/>
  <c r="X105"/>
  <c r="Y105" s="1"/>
  <c r="Z105" s="1"/>
  <c r="AA105" s="1"/>
  <c r="AB105" s="1"/>
  <c r="AC105" s="1"/>
  <c r="AE105"/>
  <c r="AF105" s="1"/>
  <c r="AG105" s="1"/>
  <c r="AH105" s="1"/>
  <c r="AI105" s="1"/>
  <c r="AJ105" s="1"/>
  <c r="AL105"/>
  <c r="AM105" s="1"/>
  <c r="AN105" s="1"/>
  <c r="AO105"/>
  <c r="AP105" s="1"/>
  <c r="AQ105" s="1"/>
  <c r="AR105" s="1"/>
  <c r="AS105" s="1"/>
  <c r="AT105" s="1"/>
  <c r="Q243"/>
  <c r="R243"/>
  <c r="S243"/>
  <c r="T243"/>
  <c r="U243"/>
  <c r="V243" s="1"/>
  <c r="X243"/>
  <c r="Y243"/>
  <c r="Z243"/>
  <c r="AA243"/>
  <c r="AB243"/>
  <c r="AC243" s="1"/>
  <c r="AE243"/>
  <c r="AF243"/>
  <c r="AG243"/>
  <c r="AH243"/>
  <c r="AI243"/>
  <c r="AJ243" s="1"/>
  <c r="AL243"/>
  <c r="AM243"/>
  <c r="AO243"/>
  <c r="AP243"/>
  <c r="AQ243"/>
  <c r="AR243"/>
  <c r="AS243"/>
  <c r="AT243" s="1"/>
  <c r="Q70"/>
  <c r="R70"/>
  <c r="S70"/>
  <c r="T70"/>
  <c r="U70"/>
  <c r="V70"/>
  <c r="X70"/>
  <c r="Y70"/>
  <c r="Z70"/>
  <c r="AA70"/>
  <c r="AB70"/>
  <c r="AC70"/>
  <c r="AE70"/>
  <c r="AF70"/>
  <c r="AG70"/>
  <c r="AH70"/>
  <c r="AI70"/>
  <c r="AJ70"/>
  <c r="AL70"/>
  <c r="AM70"/>
  <c r="AO70"/>
  <c r="AP70"/>
  <c r="AQ70"/>
  <c r="AR70"/>
  <c r="AS70"/>
  <c r="AT70"/>
  <c r="Q47"/>
  <c r="R47"/>
  <c r="S47"/>
  <c r="T47" s="1"/>
  <c r="U47"/>
  <c r="X47"/>
  <c r="Y47"/>
  <c r="Z47"/>
  <c r="AA47" s="1"/>
  <c r="AB47"/>
  <c r="AC47" s="1"/>
  <c r="AE47"/>
  <c r="AF47"/>
  <c r="AG47"/>
  <c r="AH47" s="1"/>
  <c r="AI47"/>
  <c r="AJ47" s="1"/>
  <c r="AL47"/>
  <c r="AM47"/>
  <c r="AO47"/>
  <c r="AP47"/>
  <c r="AQ47"/>
  <c r="AR47" s="1"/>
  <c r="AS47"/>
  <c r="Q176"/>
  <c r="R176"/>
  <c r="S176" s="1"/>
  <c r="T176" s="1"/>
  <c r="U176"/>
  <c r="V176"/>
  <c r="X176"/>
  <c r="Y176"/>
  <c r="Z176" s="1"/>
  <c r="AA176" s="1"/>
  <c r="AB176"/>
  <c r="AC176"/>
  <c r="AE176"/>
  <c r="AF176"/>
  <c r="AG176" s="1"/>
  <c r="AH176" s="1"/>
  <c r="AI176"/>
  <c r="AJ176"/>
  <c r="AL176"/>
  <c r="AM176"/>
  <c r="AO176"/>
  <c r="AP176"/>
  <c r="AQ176" s="1"/>
  <c r="AR176" s="1"/>
  <c r="AS176"/>
  <c r="AT176"/>
  <c r="Q31"/>
  <c r="R31"/>
  <c r="S31"/>
  <c r="T31"/>
  <c r="U31" s="1"/>
  <c r="V31" s="1"/>
  <c r="X31"/>
  <c r="Y31"/>
  <c r="Z31"/>
  <c r="AA31"/>
  <c r="AB31" s="1"/>
  <c r="AC31" s="1"/>
  <c r="AE31"/>
  <c r="AF31"/>
  <c r="AG31"/>
  <c r="AH31"/>
  <c r="AI31" s="1"/>
  <c r="AJ31" s="1"/>
  <c r="AL31"/>
  <c r="AM31"/>
  <c r="AO31"/>
  <c r="AP31"/>
  <c r="AQ31"/>
  <c r="AR31"/>
  <c r="AS31" s="1"/>
  <c r="Q26"/>
  <c r="R26"/>
  <c r="S26"/>
  <c r="T26"/>
  <c r="U26"/>
  <c r="V26"/>
  <c r="X26"/>
  <c r="Y26"/>
  <c r="Z26"/>
  <c r="AA26"/>
  <c r="AB26"/>
  <c r="AC26"/>
  <c r="AE26"/>
  <c r="AF26"/>
  <c r="AG26"/>
  <c r="AH26"/>
  <c r="AI26"/>
  <c r="AJ26"/>
  <c r="AL26"/>
  <c r="AM26"/>
  <c r="AO26"/>
  <c r="AP26"/>
  <c r="AQ26"/>
  <c r="AR26"/>
  <c r="AS26"/>
  <c r="AT26"/>
  <c r="Q224"/>
  <c r="R224"/>
  <c r="S224"/>
  <c r="T224"/>
  <c r="U224"/>
  <c r="V224"/>
  <c r="X224"/>
  <c r="Y224"/>
  <c r="Z224"/>
  <c r="AA224"/>
  <c r="AB224"/>
  <c r="AC224"/>
  <c r="AE224"/>
  <c r="AF224"/>
  <c r="AG224"/>
  <c r="AH224"/>
  <c r="AI224"/>
  <c r="AJ224"/>
  <c r="AL224"/>
  <c r="AM224"/>
  <c r="AO224"/>
  <c r="AP224"/>
  <c r="AQ224"/>
  <c r="AR224"/>
  <c r="AS224"/>
  <c r="AT224"/>
  <c r="Q11"/>
  <c r="R11"/>
  <c r="S11"/>
  <c r="T11"/>
  <c r="U11"/>
  <c r="V11"/>
  <c r="X11"/>
  <c r="Y11"/>
  <c r="Z11"/>
  <c r="AA11"/>
  <c r="AB11"/>
  <c r="AC11"/>
  <c r="AE11"/>
  <c r="AF11"/>
  <c r="AG11"/>
  <c r="AH11"/>
  <c r="AI11"/>
  <c r="AJ11"/>
  <c r="AL11"/>
  <c r="AM11"/>
  <c r="AO11"/>
  <c r="AP11"/>
  <c r="AQ11"/>
  <c r="AR11"/>
  <c r="AS11"/>
  <c r="AT11"/>
  <c r="Q90"/>
  <c r="R90"/>
  <c r="S90"/>
  <c r="T90"/>
  <c r="U90"/>
  <c r="V90"/>
  <c r="X90"/>
  <c r="Y90"/>
  <c r="Z90"/>
  <c r="AA90"/>
  <c r="AB90"/>
  <c r="AC90"/>
  <c r="AE90"/>
  <c r="AF90"/>
  <c r="AG90"/>
  <c r="AH90"/>
  <c r="AI90"/>
  <c r="AJ90"/>
  <c r="AL90"/>
  <c r="AM90"/>
  <c r="AO90"/>
  <c r="AP90"/>
  <c r="AQ90"/>
  <c r="AR90"/>
  <c r="AS90"/>
  <c r="AT90"/>
  <c r="Q24"/>
  <c r="R24"/>
  <c r="S24"/>
  <c r="T24"/>
  <c r="U24"/>
  <c r="V24"/>
  <c r="X24"/>
  <c r="Y24"/>
  <c r="Z24"/>
  <c r="AA24"/>
  <c r="AB24"/>
  <c r="AC24"/>
  <c r="AE24"/>
  <c r="AF24"/>
  <c r="AG24"/>
  <c r="AH24"/>
  <c r="AI24"/>
  <c r="AJ24"/>
  <c r="AL24"/>
  <c r="AM24"/>
  <c r="AO24"/>
  <c r="AP24"/>
  <c r="AQ24"/>
  <c r="AR24"/>
  <c r="AS24"/>
  <c r="AT24"/>
  <c r="Q17"/>
  <c r="R17"/>
  <c r="S17"/>
  <c r="T17"/>
  <c r="U17"/>
  <c r="X17"/>
  <c r="Y17"/>
  <c r="Z17"/>
  <c r="AA17"/>
  <c r="AB17"/>
  <c r="AC17" s="1"/>
  <c r="AE17"/>
  <c r="AF17"/>
  <c r="AG17"/>
  <c r="AH17"/>
  <c r="AI17"/>
  <c r="AL17"/>
  <c r="AM17"/>
  <c r="AO17"/>
  <c r="AP17"/>
  <c r="AQ17"/>
  <c r="AR17"/>
  <c r="AS17"/>
  <c r="Q9"/>
  <c r="R9"/>
  <c r="S9"/>
  <c r="T9"/>
  <c r="U9"/>
  <c r="V9" s="1"/>
  <c r="X9"/>
  <c r="Y9"/>
  <c r="Z9"/>
  <c r="AA9"/>
  <c r="AB9"/>
  <c r="AC9" s="1"/>
  <c r="AE9"/>
  <c r="AF9"/>
  <c r="AG9"/>
  <c r="AH9"/>
  <c r="AI9"/>
  <c r="AJ9" s="1"/>
  <c r="AL9"/>
  <c r="AM9"/>
  <c r="AO9"/>
  <c r="AP9"/>
  <c r="AQ9"/>
  <c r="AR9"/>
  <c r="AS9"/>
  <c r="AT9" s="1"/>
  <c r="Q178"/>
  <c r="R178"/>
  <c r="S178"/>
  <c r="T178"/>
  <c r="U178"/>
  <c r="V178"/>
  <c r="X178"/>
  <c r="Y178"/>
  <c r="Z178"/>
  <c r="AA178"/>
  <c r="AB178"/>
  <c r="AC178"/>
  <c r="AE178"/>
  <c r="AF178"/>
  <c r="AG178"/>
  <c r="AH178"/>
  <c r="AI178"/>
  <c r="AJ178"/>
  <c r="AL178"/>
  <c r="AM178"/>
  <c r="AO178"/>
  <c r="AP178"/>
  <c r="AQ178"/>
  <c r="AR178"/>
  <c r="AS178"/>
  <c r="AT178"/>
  <c r="Q45"/>
  <c r="R45"/>
  <c r="S45"/>
  <c r="T45"/>
  <c r="U45"/>
  <c r="V45"/>
  <c r="X45"/>
  <c r="Y45"/>
  <c r="Z45"/>
  <c r="AA45"/>
  <c r="AB45"/>
  <c r="AC45"/>
  <c r="AE45"/>
  <c r="AF45"/>
  <c r="AG45"/>
  <c r="AH45"/>
  <c r="AI45"/>
  <c r="AJ45"/>
  <c r="AL45"/>
  <c r="AM45"/>
  <c r="AO45"/>
  <c r="AP45"/>
  <c r="AQ45"/>
  <c r="AR45"/>
  <c r="AS45"/>
  <c r="AT45"/>
  <c r="Q183"/>
  <c r="R183"/>
  <c r="S183"/>
  <c r="T183"/>
  <c r="U183"/>
  <c r="V183"/>
  <c r="X183"/>
  <c r="Y183"/>
  <c r="Z183"/>
  <c r="AA183"/>
  <c r="AB183"/>
  <c r="AC183"/>
  <c r="AE183"/>
  <c r="AF183"/>
  <c r="AG183"/>
  <c r="AH183"/>
  <c r="AI183"/>
  <c r="AJ183"/>
  <c r="AL183"/>
  <c r="AM183"/>
  <c r="AO183"/>
  <c r="AP183"/>
  <c r="AQ183"/>
  <c r="AR183"/>
  <c r="AS183"/>
  <c r="AT183"/>
  <c r="Q72"/>
  <c r="R72"/>
  <c r="S72"/>
  <c r="T72"/>
  <c r="U72" s="1"/>
  <c r="V72" s="1"/>
  <c r="X72"/>
  <c r="Y72"/>
  <c r="Z72"/>
  <c r="AA72"/>
  <c r="AB72" s="1"/>
  <c r="AC72" s="1"/>
  <c r="AE72"/>
  <c r="AF72"/>
  <c r="AG72"/>
  <c r="AH72"/>
  <c r="AI72" s="1"/>
  <c r="AJ72" s="1"/>
  <c r="AL72"/>
  <c r="AM72"/>
  <c r="AO72"/>
  <c r="AP72"/>
  <c r="AQ72"/>
  <c r="AR72"/>
  <c r="AS72" s="1"/>
  <c r="AT72" s="1"/>
  <c r="Q212"/>
  <c r="R212" s="1"/>
  <c r="S212"/>
  <c r="T212"/>
  <c r="U212" s="1"/>
  <c r="V212" s="1"/>
  <c r="X212"/>
  <c r="Y212" s="1"/>
  <c r="Z212"/>
  <c r="AA212"/>
  <c r="AB212" s="1"/>
  <c r="AC212" s="1"/>
  <c r="AE212"/>
  <c r="AF212" s="1"/>
  <c r="AG212"/>
  <c r="AH212"/>
  <c r="AI212" s="1"/>
  <c r="AJ212" s="1"/>
  <c r="AL212"/>
  <c r="AO212"/>
  <c r="AP212" s="1"/>
  <c r="AQ212"/>
  <c r="AR212"/>
  <c r="AS212" s="1"/>
  <c r="AT212" s="1"/>
  <c r="Q43"/>
  <c r="R43"/>
  <c r="S43"/>
  <c r="T43"/>
  <c r="U43"/>
  <c r="V43"/>
  <c r="X43"/>
  <c r="Y43"/>
  <c r="Z43"/>
  <c r="AA43"/>
  <c r="AB43"/>
  <c r="AC43"/>
  <c r="AE43"/>
  <c r="AF43"/>
  <c r="AG43"/>
  <c r="AH43"/>
  <c r="AI43"/>
  <c r="AJ43"/>
  <c r="AL43"/>
  <c r="AM43"/>
  <c r="AO43"/>
  <c r="AP43"/>
  <c r="AQ43"/>
  <c r="AR43"/>
  <c r="AS43"/>
  <c r="AT43"/>
  <c r="Q120"/>
  <c r="R120"/>
  <c r="S120"/>
  <c r="T120"/>
  <c r="U120" s="1"/>
  <c r="V120"/>
  <c r="X120"/>
  <c r="Y120"/>
  <c r="Z120"/>
  <c r="AA120"/>
  <c r="AB120" s="1"/>
  <c r="AC120"/>
  <c r="AE120"/>
  <c r="AF120"/>
  <c r="AG120"/>
  <c r="AH120"/>
  <c r="AI120" s="1"/>
  <c r="AJ120"/>
  <c r="AL120"/>
  <c r="AM120"/>
  <c r="AO120"/>
  <c r="AP120"/>
  <c r="AQ120"/>
  <c r="AR120"/>
  <c r="AS120" s="1"/>
  <c r="AT120"/>
  <c r="Q46"/>
  <c r="R46"/>
  <c r="S46"/>
  <c r="T46"/>
  <c r="U46"/>
  <c r="V46"/>
  <c r="X46"/>
  <c r="Y46"/>
  <c r="Z46"/>
  <c r="AA46"/>
  <c r="AB46"/>
  <c r="AC46"/>
  <c r="AE46"/>
  <c r="AF46"/>
  <c r="AG46"/>
  <c r="AH46"/>
  <c r="AI46"/>
  <c r="AJ46"/>
  <c r="AL46"/>
  <c r="AM46"/>
  <c r="AO46"/>
  <c r="AP46"/>
  <c r="AQ46"/>
  <c r="AR46"/>
  <c r="AS46"/>
  <c r="AT46"/>
  <c r="Q98"/>
  <c r="R98"/>
  <c r="S98"/>
  <c r="T98"/>
  <c r="U98"/>
  <c r="V98"/>
  <c r="X98"/>
  <c r="Y98"/>
  <c r="Z98"/>
  <c r="AA98"/>
  <c r="AB98"/>
  <c r="AC98"/>
  <c r="AE98"/>
  <c r="AF98"/>
  <c r="AG98"/>
  <c r="AH98"/>
  <c r="AI98"/>
  <c r="AJ98"/>
  <c r="AL98"/>
  <c r="AM98"/>
  <c r="AO98"/>
  <c r="AP98"/>
  <c r="AQ98"/>
  <c r="AR98"/>
  <c r="AS98"/>
  <c r="AT98"/>
  <c r="Q28"/>
  <c r="R28"/>
  <c r="S28"/>
  <c r="T28" s="1"/>
  <c r="U28" s="1"/>
  <c r="V28" s="1"/>
  <c r="X28"/>
  <c r="Y28"/>
  <c r="Z28"/>
  <c r="AA28" s="1"/>
  <c r="AB28" s="1"/>
  <c r="AC28" s="1"/>
  <c r="AE28"/>
  <c r="AF28"/>
  <c r="AG28"/>
  <c r="AH28" s="1"/>
  <c r="AI28" s="1"/>
  <c r="AJ28" s="1"/>
  <c r="AL28"/>
  <c r="AM28"/>
  <c r="AO28"/>
  <c r="AP28"/>
  <c r="AQ28"/>
  <c r="AR28" s="1"/>
  <c r="AS28" s="1"/>
  <c r="AT28" s="1"/>
  <c r="Q36"/>
  <c r="R36" s="1"/>
  <c r="S36" s="1"/>
  <c r="T36" s="1"/>
  <c r="U36" s="1"/>
  <c r="V36" s="1"/>
  <c r="X36"/>
  <c r="Y36" s="1"/>
  <c r="Z36" s="1"/>
  <c r="AA36" s="1"/>
  <c r="AB36" s="1"/>
  <c r="AC36" s="1"/>
  <c r="AE36"/>
  <c r="AF36" s="1"/>
  <c r="AG36" s="1"/>
  <c r="AH36" s="1"/>
  <c r="AI36" s="1"/>
  <c r="AJ36" s="1"/>
  <c r="AL36"/>
  <c r="AM36" s="1"/>
  <c r="AO36"/>
  <c r="Q113"/>
  <c r="R113"/>
  <c r="S113"/>
  <c r="T113"/>
  <c r="U113"/>
  <c r="V113"/>
  <c r="X113"/>
  <c r="Y113"/>
  <c r="Z113"/>
  <c r="AA113"/>
  <c r="AB113"/>
  <c r="AC113"/>
  <c r="AE113"/>
  <c r="AF113"/>
  <c r="AG113"/>
  <c r="AH113"/>
  <c r="AI113"/>
  <c r="AJ113"/>
  <c r="AL113"/>
  <c r="AM113"/>
  <c r="AO113"/>
  <c r="AP113"/>
  <c r="AQ113"/>
  <c r="AR113"/>
  <c r="AS113"/>
  <c r="AT113"/>
  <c r="Q103"/>
  <c r="R103"/>
  <c r="S103"/>
  <c r="T103"/>
  <c r="U103"/>
  <c r="V103"/>
  <c r="X103"/>
  <c r="Y103"/>
  <c r="Z103"/>
  <c r="AA103"/>
  <c r="AB103"/>
  <c r="AC103"/>
  <c r="AE103"/>
  <c r="AF103"/>
  <c r="AG103"/>
  <c r="AH103"/>
  <c r="AI103"/>
  <c r="AJ103"/>
  <c r="AL103"/>
  <c r="AM103"/>
  <c r="AO103"/>
  <c r="AP103"/>
  <c r="AQ103"/>
  <c r="AR103"/>
  <c r="AS103"/>
  <c r="AT103"/>
  <c r="Q15"/>
  <c r="R15"/>
  <c r="S15"/>
  <c r="T15"/>
  <c r="U15" s="1"/>
  <c r="V15"/>
  <c r="X15"/>
  <c r="Y15"/>
  <c r="Z15"/>
  <c r="AA15"/>
  <c r="AB15" s="1"/>
  <c r="AC15"/>
  <c r="AE15"/>
  <c r="AF15"/>
  <c r="AG15"/>
  <c r="AH15"/>
  <c r="AI15" s="1"/>
  <c r="AJ15"/>
  <c r="AL15"/>
  <c r="AM15"/>
  <c r="AO15"/>
  <c r="AP15"/>
  <c r="AQ15"/>
  <c r="AR15"/>
  <c r="AS15" s="1"/>
  <c r="AT15"/>
  <c r="Q270"/>
  <c r="R270"/>
  <c r="S270"/>
  <c r="T270"/>
  <c r="U270"/>
  <c r="V270"/>
  <c r="X270"/>
  <c r="Y270"/>
  <c r="Z270"/>
  <c r="AA270"/>
  <c r="AB270"/>
  <c r="AC270"/>
  <c r="AE270"/>
  <c r="AF270"/>
  <c r="AG270"/>
  <c r="AH270"/>
  <c r="AI270"/>
  <c r="AJ270"/>
  <c r="AL270"/>
  <c r="AM270"/>
  <c r="AO270"/>
  <c r="AP270"/>
  <c r="AQ270"/>
  <c r="AR270"/>
  <c r="AS270"/>
  <c r="AT270"/>
  <c r="Q149"/>
  <c r="R149"/>
  <c r="S149"/>
  <c r="T149"/>
  <c r="U149" s="1"/>
  <c r="V149"/>
  <c r="X149"/>
  <c r="Y149"/>
  <c r="Z149"/>
  <c r="AA149"/>
  <c r="AB149" s="1"/>
  <c r="AC149"/>
  <c r="AE149"/>
  <c r="AF149"/>
  <c r="AG149"/>
  <c r="AH149"/>
  <c r="AI149" s="1"/>
  <c r="AJ149"/>
  <c r="AL149"/>
  <c r="AM149"/>
  <c r="AO149"/>
  <c r="AP149"/>
  <c r="AQ149"/>
  <c r="AR149"/>
  <c r="AS149" s="1"/>
  <c r="AT149"/>
  <c r="Q84"/>
  <c r="R84"/>
  <c r="S84"/>
  <c r="T84"/>
  <c r="U84"/>
  <c r="V84" s="1"/>
  <c r="X84"/>
  <c r="Y84"/>
  <c r="Z84"/>
  <c r="AA84"/>
  <c r="AB84"/>
  <c r="AC84" s="1"/>
  <c r="AE84"/>
  <c r="AF84"/>
  <c r="AG84"/>
  <c r="AH84"/>
  <c r="AI84"/>
  <c r="AJ84" s="1"/>
  <c r="AL84"/>
  <c r="AM84"/>
  <c r="AO84"/>
  <c r="AP84"/>
  <c r="AQ84"/>
  <c r="AR84"/>
  <c r="AS84"/>
  <c r="AT84" s="1"/>
  <c r="Q51"/>
  <c r="U51"/>
  <c r="V51" s="1"/>
  <c r="X51"/>
  <c r="Y51" s="1"/>
  <c r="Z51" s="1"/>
  <c r="AA51" s="1"/>
  <c r="AB51"/>
  <c r="AC51" s="1"/>
  <c r="AE51"/>
  <c r="AF51" s="1"/>
  <c r="AG51" s="1"/>
  <c r="AH51" s="1"/>
  <c r="AI51"/>
  <c r="AJ51" s="1"/>
  <c r="AL51"/>
  <c r="AO51"/>
  <c r="AP51" s="1"/>
  <c r="AQ51" s="1"/>
  <c r="AR51" s="1"/>
  <c r="AS51"/>
  <c r="AT51" s="1"/>
  <c r="Q39"/>
  <c r="R39"/>
  <c r="S39"/>
  <c r="T39"/>
  <c r="U39"/>
  <c r="V39"/>
  <c r="X39"/>
  <c r="Y39"/>
  <c r="Z39"/>
  <c r="AA39"/>
  <c r="AB39"/>
  <c r="AC39"/>
  <c r="AE39"/>
  <c r="AF39"/>
  <c r="AG39"/>
  <c r="AH39"/>
  <c r="AI39"/>
  <c r="AJ39"/>
  <c r="AL39"/>
  <c r="AM39"/>
  <c r="AO39"/>
  <c r="AP39"/>
  <c r="AQ39"/>
  <c r="AR39"/>
  <c r="AS39"/>
  <c r="AT39"/>
  <c r="Q53"/>
  <c r="R53" s="1"/>
  <c r="S53" s="1"/>
  <c r="T53" s="1"/>
  <c r="U53" s="1"/>
  <c r="V53" s="1"/>
  <c r="X53"/>
  <c r="Y53" s="1"/>
  <c r="Z53" s="1"/>
  <c r="AA53" s="1"/>
  <c r="AB53" s="1"/>
  <c r="AC53" s="1"/>
  <c r="AE53"/>
  <c r="AF53" s="1"/>
  <c r="AL53"/>
  <c r="AM53" s="1"/>
  <c r="AN53" s="1"/>
  <c r="AO53"/>
  <c r="AP53" s="1"/>
  <c r="AQ53" s="1"/>
  <c r="AR53" s="1"/>
  <c r="AS53" s="1"/>
  <c r="AT53" s="1"/>
  <c r="Q38"/>
  <c r="R38"/>
  <c r="S38"/>
  <c r="T38"/>
  <c r="U38"/>
  <c r="V38" s="1"/>
  <c r="X38"/>
  <c r="Y38"/>
  <c r="Z38"/>
  <c r="AA38"/>
  <c r="AB38"/>
  <c r="AC38" s="1"/>
  <c r="AE38"/>
  <c r="AF38"/>
  <c r="AG38"/>
  <c r="AH38"/>
  <c r="AI38"/>
  <c r="AJ38" s="1"/>
  <c r="AL38"/>
  <c r="AM38"/>
  <c r="AO38"/>
  <c r="AP38"/>
  <c r="AQ38"/>
  <c r="AR38"/>
  <c r="AS38"/>
  <c r="AT38" s="1"/>
  <c r="Q147"/>
  <c r="R147"/>
  <c r="S147"/>
  <c r="T147"/>
  <c r="U147"/>
  <c r="V147"/>
  <c r="X147"/>
  <c r="Y147"/>
  <c r="Z147"/>
  <c r="AA147"/>
  <c r="AB147"/>
  <c r="AC147"/>
  <c r="AE147"/>
  <c r="AF147"/>
  <c r="AG147"/>
  <c r="AH147"/>
  <c r="AI147"/>
  <c r="AJ147"/>
  <c r="AL147"/>
  <c r="AM147"/>
  <c r="AO147"/>
  <c r="AP147"/>
  <c r="AQ147"/>
  <c r="AR147"/>
  <c r="AS147"/>
  <c r="AT147"/>
  <c r="Q262"/>
  <c r="R262"/>
  <c r="S262"/>
  <c r="T262"/>
  <c r="U262"/>
  <c r="V262"/>
  <c r="X262"/>
  <c r="Y262"/>
  <c r="Z262"/>
  <c r="AA262"/>
  <c r="AB262"/>
  <c r="AC262"/>
  <c r="AE262"/>
  <c r="AF262"/>
  <c r="AG262"/>
  <c r="AH262"/>
  <c r="AI262"/>
  <c r="AJ262"/>
  <c r="AL262"/>
  <c r="AM262"/>
  <c r="AO262"/>
  <c r="AP262"/>
  <c r="AQ262"/>
  <c r="AR262"/>
  <c r="AS262"/>
  <c r="AT262"/>
  <c r="Q338"/>
  <c r="R338"/>
  <c r="S338"/>
  <c r="T338"/>
  <c r="U338" s="1"/>
  <c r="V338"/>
  <c r="X338"/>
  <c r="Y338"/>
  <c r="Z338"/>
  <c r="AA338"/>
  <c r="AB338" s="1"/>
  <c r="AC338"/>
  <c r="AE338"/>
  <c r="AF338"/>
  <c r="AG338"/>
  <c r="AH338"/>
  <c r="AI338" s="1"/>
  <c r="AJ338"/>
  <c r="AL338"/>
  <c r="AM338"/>
  <c r="AO338"/>
  <c r="AP338"/>
  <c r="AQ338"/>
  <c r="AR338"/>
  <c r="AS338" s="1"/>
  <c r="AT338"/>
  <c r="Q129"/>
  <c r="R129"/>
  <c r="S129"/>
  <c r="T129"/>
  <c r="U129"/>
  <c r="V129"/>
  <c r="X129"/>
  <c r="Y129"/>
  <c r="Z129"/>
  <c r="AA129"/>
  <c r="AB129"/>
  <c r="AC129"/>
  <c r="AE129"/>
  <c r="AF129"/>
  <c r="AG129"/>
  <c r="AH129"/>
  <c r="AI129"/>
  <c r="AJ129"/>
  <c r="AL129"/>
  <c r="AM129"/>
  <c r="AO129"/>
  <c r="AP129"/>
  <c r="AQ129"/>
  <c r="AR129"/>
  <c r="AS129"/>
  <c r="AT129"/>
  <c r="Q181"/>
  <c r="R181"/>
  <c r="S181"/>
  <c r="T181"/>
  <c r="U181"/>
  <c r="V181"/>
  <c r="X181"/>
  <c r="Y181"/>
  <c r="Z181"/>
  <c r="AA181"/>
  <c r="AB181"/>
  <c r="AC181"/>
  <c r="AE181"/>
  <c r="AF181"/>
  <c r="AG181"/>
  <c r="AH181"/>
  <c r="AI181"/>
  <c r="AJ181"/>
  <c r="AL181"/>
  <c r="AM181"/>
  <c r="AO181"/>
  <c r="AP181"/>
  <c r="AQ181"/>
  <c r="AR181"/>
  <c r="AS181"/>
  <c r="AT181"/>
  <c r="Q62"/>
  <c r="R62"/>
  <c r="S62"/>
  <c r="T62" s="1"/>
  <c r="U62" s="1"/>
  <c r="V62" s="1"/>
  <c r="X62"/>
  <c r="Y62"/>
  <c r="Z62"/>
  <c r="AA62" s="1"/>
  <c r="AB62" s="1"/>
  <c r="AC62" s="1"/>
  <c r="AE62"/>
  <c r="AF62"/>
  <c r="AG62"/>
  <c r="AH62" s="1"/>
  <c r="AI62" s="1"/>
  <c r="AJ62" s="1"/>
  <c r="AL62"/>
  <c r="AM62"/>
  <c r="AO62"/>
  <c r="AP62"/>
  <c r="AQ62"/>
  <c r="AR62" s="1"/>
  <c r="AS62" s="1"/>
  <c r="AT62" s="1"/>
  <c r="Q108"/>
  <c r="R108"/>
  <c r="S108"/>
  <c r="T108"/>
  <c r="U108"/>
  <c r="V108"/>
  <c r="X108"/>
  <c r="Y108"/>
  <c r="Z108"/>
  <c r="AA108"/>
  <c r="AB108"/>
  <c r="AC108"/>
  <c r="AE108"/>
  <c r="AF108"/>
  <c r="AG108"/>
  <c r="AH108"/>
  <c r="AI108"/>
  <c r="AJ108"/>
  <c r="AL108"/>
  <c r="AM108"/>
  <c r="AO108"/>
  <c r="AP108"/>
  <c r="AQ108"/>
  <c r="AR108"/>
  <c r="AS108"/>
  <c r="AT108"/>
  <c r="Q5"/>
  <c r="R5"/>
  <c r="S5"/>
  <c r="T5" s="1"/>
  <c r="U5"/>
  <c r="V5" s="1"/>
  <c r="X5"/>
  <c r="Y5"/>
  <c r="Z5"/>
  <c r="AA5" s="1"/>
  <c r="AB5"/>
  <c r="AC5" s="1"/>
  <c r="AE5"/>
  <c r="AF5"/>
  <c r="AG5"/>
  <c r="AH5" s="1"/>
  <c r="AI5"/>
  <c r="AJ5" s="1"/>
  <c r="AL5"/>
  <c r="AM5"/>
  <c r="AO5"/>
  <c r="AP5"/>
  <c r="AQ5"/>
  <c r="AR5" s="1"/>
  <c r="AS5"/>
  <c r="AT5" s="1"/>
  <c r="Q422"/>
  <c r="R422"/>
  <c r="S422"/>
  <c r="T422"/>
  <c r="U422"/>
  <c r="V422"/>
  <c r="X422"/>
  <c r="Y422"/>
  <c r="Z422"/>
  <c r="AA422"/>
  <c r="AB422"/>
  <c r="AC422"/>
  <c r="AE422"/>
  <c r="AF422"/>
  <c r="AG422"/>
  <c r="AH422"/>
  <c r="AI422"/>
  <c r="AJ422"/>
  <c r="AL422"/>
  <c r="AM422"/>
  <c r="AO422"/>
  <c r="AP422"/>
  <c r="AQ422"/>
  <c r="AR422"/>
  <c r="AS422"/>
  <c r="AT422"/>
  <c r="Q336"/>
  <c r="R336"/>
  <c r="S336"/>
  <c r="T336"/>
  <c r="U336"/>
  <c r="V336"/>
  <c r="X336"/>
  <c r="Y336"/>
  <c r="Z336"/>
  <c r="AA336"/>
  <c r="AB336"/>
  <c r="AC336"/>
  <c r="AE336"/>
  <c r="AF336"/>
  <c r="AG336"/>
  <c r="AH336"/>
  <c r="AI336"/>
  <c r="AJ336"/>
  <c r="AL336"/>
  <c r="AM336"/>
  <c r="AO336"/>
  <c r="AP336"/>
  <c r="AQ336"/>
  <c r="AR336"/>
  <c r="AS336"/>
  <c r="AT336"/>
  <c r="Q63"/>
  <c r="R63"/>
  <c r="S63" s="1"/>
  <c r="T63" s="1"/>
  <c r="U63" s="1"/>
  <c r="V63" s="1"/>
  <c r="X63"/>
  <c r="Y63"/>
  <c r="Z63" s="1"/>
  <c r="AA63" s="1"/>
  <c r="AB63" s="1"/>
  <c r="AC63" s="1"/>
  <c r="AE63"/>
  <c r="AF63"/>
  <c r="AG63" s="1"/>
  <c r="AH63" s="1"/>
  <c r="AI63" s="1"/>
  <c r="AJ63" s="1"/>
  <c r="AL63"/>
  <c r="AM63"/>
  <c r="AO63"/>
  <c r="AP63"/>
  <c r="AQ63" s="1"/>
  <c r="AR63" s="1"/>
  <c r="AS63" s="1"/>
  <c r="AT63" s="1"/>
  <c r="Q60"/>
  <c r="R60"/>
  <c r="S60"/>
  <c r="T60"/>
  <c r="U60" s="1"/>
  <c r="V60" s="1"/>
  <c r="X60"/>
  <c r="Y60"/>
  <c r="Z60"/>
  <c r="AA60"/>
  <c r="AB60" s="1"/>
  <c r="AC60" s="1"/>
  <c r="AE60"/>
  <c r="AF60"/>
  <c r="AG60"/>
  <c r="AH60"/>
  <c r="AI60" s="1"/>
  <c r="AJ60" s="1"/>
  <c r="AL60"/>
  <c r="AM60"/>
  <c r="AO60"/>
  <c r="AP60"/>
  <c r="AQ60"/>
  <c r="AR60"/>
  <c r="AS60" s="1"/>
  <c r="AT60" s="1"/>
  <c r="Q52"/>
  <c r="R52"/>
  <c r="S52"/>
  <c r="T52"/>
  <c r="U52" s="1"/>
  <c r="V52"/>
  <c r="X52"/>
  <c r="Y52"/>
  <c r="Z52"/>
  <c r="AA52"/>
  <c r="AB52" s="1"/>
  <c r="AC52"/>
  <c r="AE52"/>
  <c r="AF52"/>
  <c r="AG52"/>
  <c r="AH52"/>
  <c r="AI52" s="1"/>
  <c r="AJ52"/>
  <c r="AL52"/>
  <c r="AM52"/>
  <c r="AO52"/>
  <c r="AP52"/>
  <c r="AQ52"/>
  <c r="AR52"/>
  <c r="AS52" s="1"/>
  <c r="AT52"/>
  <c r="Q68"/>
  <c r="R68"/>
  <c r="S68"/>
  <c r="T68"/>
  <c r="U68" s="1"/>
  <c r="V68" s="1"/>
  <c r="X68"/>
  <c r="Y68"/>
  <c r="Z68"/>
  <c r="AA68"/>
  <c r="AB68" s="1"/>
  <c r="AC68" s="1"/>
  <c r="AE68"/>
  <c r="AF68"/>
  <c r="AG68"/>
  <c r="AH68"/>
  <c r="AI68" s="1"/>
  <c r="AJ68" s="1"/>
  <c r="AL68"/>
  <c r="AM68"/>
  <c r="AO68"/>
  <c r="AP68"/>
  <c r="AQ68"/>
  <c r="AR68"/>
  <c r="AS68" s="1"/>
  <c r="AT68" s="1"/>
  <c r="Q139"/>
  <c r="R139"/>
  <c r="S139"/>
  <c r="T139"/>
  <c r="U139" s="1"/>
  <c r="V139" s="1"/>
  <c r="X139"/>
  <c r="Y139"/>
  <c r="Z139"/>
  <c r="AA139"/>
  <c r="AB139" s="1"/>
  <c r="AC139" s="1"/>
  <c r="AE139"/>
  <c r="AF139"/>
  <c r="AG139"/>
  <c r="AH139"/>
  <c r="AL139"/>
  <c r="AM139"/>
  <c r="AO139"/>
  <c r="AP139"/>
  <c r="AQ139"/>
  <c r="AR139"/>
  <c r="AS139" s="1"/>
  <c r="AT139" s="1"/>
  <c r="Q134"/>
  <c r="R134"/>
  <c r="S134"/>
  <c r="T134"/>
  <c r="U134" s="1"/>
  <c r="V134" s="1"/>
  <c r="X134"/>
  <c r="Y134"/>
  <c r="Z134"/>
  <c r="AA134"/>
  <c r="AB134" s="1"/>
  <c r="AC134" s="1"/>
  <c r="AE134"/>
  <c r="AF134"/>
  <c r="AG134"/>
  <c r="AH134"/>
  <c r="AI134" s="1"/>
  <c r="AJ134" s="1"/>
  <c r="AL134"/>
  <c r="AM134"/>
  <c r="AO134"/>
  <c r="AP134"/>
  <c r="AQ134"/>
  <c r="AR134"/>
  <c r="AS134" s="1"/>
  <c r="AT134" s="1"/>
  <c r="Q49"/>
  <c r="R49"/>
  <c r="S49"/>
  <c r="T49"/>
  <c r="U49"/>
  <c r="V49"/>
  <c r="X49"/>
  <c r="Y49"/>
  <c r="Z49"/>
  <c r="AA49"/>
  <c r="AB49"/>
  <c r="AC49"/>
  <c r="AE49"/>
  <c r="AF49"/>
  <c r="AG49"/>
  <c r="AH49"/>
  <c r="AI49"/>
  <c r="AJ49"/>
  <c r="AL49"/>
  <c r="AM49"/>
  <c r="AO49"/>
  <c r="AP49"/>
  <c r="AQ49"/>
  <c r="AR49"/>
  <c r="AS49"/>
  <c r="AT49"/>
  <c r="Q77"/>
  <c r="R77"/>
  <c r="S77"/>
  <c r="T77"/>
  <c r="U77" s="1"/>
  <c r="X77"/>
  <c r="Y77"/>
  <c r="Z77"/>
  <c r="AA77"/>
  <c r="AB77" s="1"/>
  <c r="AC77" s="1"/>
  <c r="AE77"/>
  <c r="AF77"/>
  <c r="AG77"/>
  <c r="AH77"/>
  <c r="AI77" s="1"/>
  <c r="AJ77" s="1"/>
  <c r="AL77"/>
  <c r="AM77"/>
  <c r="AO77"/>
  <c r="AP77"/>
  <c r="AQ77"/>
  <c r="AR77"/>
  <c r="AS77" s="1"/>
  <c r="Q22"/>
  <c r="R22"/>
  <c r="S22"/>
  <c r="T22"/>
  <c r="U22"/>
  <c r="V22"/>
  <c r="X22"/>
  <c r="Y22"/>
  <c r="Z22"/>
  <c r="AA22"/>
  <c r="AB22"/>
  <c r="AC22"/>
  <c r="AE22"/>
  <c r="AF22"/>
  <c r="AG22"/>
  <c r="AH22"/>
  <c r="AI22"/>
  <c r="AJ22"/>
  <c r="AL22"/>
  <c r="AM22"/>
  <c r="AO22"/>
  <c r="AP22"/>
  <c r="AQ22"/>
  <c r="AR22"/>
  <c r="AS22"/>
  <c r="AT22"/>
  <c r="Q298"/>
  <c r="X298"/>
  <c r="Y298" s="1"/>
  <c r="Z298" s="1"/>
  <c r="AA298" s="1"/>
  <c r="AB298" s="1"/>
  <c r="AC298" s="1"/>
  <c r="AE298"/>
  <c r="AF298" s="1"/>
  <c r="AG298" s="1"/>
  <c r="AH298" s="1"/>
  <c r="AI298" s="1"/>
  <c r="AJ298" s="1"/>
  <c r="AL298"/>
  <c r="AM298" s="1"/>
  <c r="AO298"/>
  <c r="AP298" s="1"/>
  <c r="Q71"/>
  <c r="R71"/>
  <c r="S71"/>
  <c r="T71"/>
  <c r="U71"/>
  <c r="V71"/>
  <c r="X71"/>
  <c r="Y71"/>
  <c r="Z71"/>
  <c r="AA71"/>
  <c r="AB71"/>
  <c r="AC71"/>
  <c r="AE71"/>
  <c r="AF71"/>
  <c r="AG71"/>
  <c r="AH71"/>
  <c r="AI71"/>
  <c r="AJ71"/>
  <c r="AL71"/>
  <c r="AM71"/>
  <c r="AO71"/>
  <c r="AP71"/>
  <c r="AQ71"/>
  <c r="AR71"/>
  <c r="AS71"/>
  <c r="AT71"/>
  <c r="Q59"/>
  <c r="R59"/>
  <c r="S59"/>
  <c r="T59"/>
  <c r="U59"/>
  <c r="V59"/>
  <c r="X59"/>
  <c r="Y59"/>
  <c r="Z59"/>
  <c r="AA59"/>
  <c r="AB59"/>
  <c r="AC59"/>
  <c r="AE59"/>
  <c r="AF59"/>
  <c r="AG59"/>
  <c r="AH59"/>
  <c r="AI59"/>
  <c r="AJ59"/>
  <c r="AL59"/>
  <c r="AM59"/>
  <c r="AO59"/>
  <c r="AP59"/>
  <c r="AQ59"/>
  <c r="AR59"/>
  <c r="AS59"/>
  <c r="AT59"/>
  <c r="Q86"/>
  <c r="R86"/>
  <c r="S86"/>
  <c r="T86"/>
  <c r="U86"/>
  <c r="V86" s="1"/>
  <c r="X86"/>
  <c r="Y86"/>
  <c r="Z86"/>
  <c r="AA86"/>
  <c r="AB86"/>
  <c r="AC86" s="1"/>
  <c r="AE86"/>
  <c r="AF86"/>
  <c r="AG86"/>
  <c r="AH86"/>
  <c r="AI86"/>
  <c r="AJ86" s="1"/>
  <c r="AL86"/>
  <c r="AM86"/>
  <c r="AO86"/>
  <c r="AP86"/>
  <c r="AQ86"/>
  <c r="AR86"/>
  <c r="AS86"/>
  <c r="AT86" s="1"/>
  <c r="Q80"/>
  <c r="R80"/>
  <c r="S80"/>
  <c r="T80"/>
  <c r="U80"/>
  <c r="V80"/>
  <c r="X80"/>
  <c r="Y80"/>
  <c r="Z80"/>
  <c r="AA80"/>
  <c r="AB80"/>
  <c r="AC80"/>
  <c r="AE80"/>
  <c r="AF80"/>
  <c r="AG80"/>
  <c r="AH80"/>
  <c r="AI80"/>
  <c r="AJ80"/>
  <c r="AL80"/>
  <c r="AM80"/>
  <c r="AO80"/>
  <c r="AP80"/>
  <c r="AQ80"/>
  <c r="AR80"/>
  <c r="AS80"/>
  <c r="AT80"/>
  <c r="Q37"/>
  <c r="R37"/>
  <c r="S37"/>
  <c r="T37"/>
  <c r="U37"/>
  <c r="V37"/>
  <c r="X37"/>
  <c r="Y37"/>
  <c r="Z37"/>
  <c r="AA37"/>
  <c r="AB37"/>
  <c r="AC37"/>
  <c r="AE37"/>
  <c r="AF37"/>
  <c r="AG37"/>
  <c r="AH37"/>
  <c r="AI37"/>
  <c r="AJ37"/>
  <c r="AL37"/>
  <c r="AM37"/>
  <c r="AO37"/>
  <c r="AP37"/>
  <c r="AQ37"/>
  <c r="AR37"/>
  <c r="AS37"/>
  <c r="AT37"/>
  <c r="Q57"/>
  <c r="R57"/>
  <c r="S57"/>
  <c r="T57"/>
  <c r="U57"/>
  <c r="V57" s="1"/>
  <c r="X57"/>
  <c r="Y57"/>
  <c r="Z57"/>
  <c r="AA57"/>
  <c r="AB57"/>
  <c r="AC57" s="1"/>
  <c r="AE57"/>
  <c r="AF57"/>
  <c r="AG57"/>
  <c r="AH57"/>
  <c r="AI57"/>
  <c r="AJ57" s="1"/>
  <c r="AL57"/>
  <c r="AM57"/>
  <c r="AO57"/>
  <c r="AP57"/>
  <c r="AQ57"/>
  <c r="AR57"/>
  <c r="AS57"/>
  <c r="AT57" s="1"/>
  <c r="Q125"/>
  <c r="R125"/>
  <c r="S125"/>
  <c r="T125"/>
  <c r="U125" s="1"/>
  <c r="V125"/>
  <c r="X125"/>
  <c r="Y125"/>
  <c r="Z125"/>
  <c r="AA125"/>
  <c r="AB125" s="1"/>
  <c r="AC125"/>
  <c r="AE125"/>
  <c r="AF125"/>
  <c r="AG125"/>
  <c r="AH125"/>
  <c r="AI125" s="1"/>
  <c r="AJ125"/>
  <c r="AL125"/>
  <c r="AM125"/>
  <c r="AO125"/>
  <c r="AP125"/>
  <c r="AQ125"/>
  <c r="AR125"/>
  <c r="AS125" s="1"/>
  <c r="AT125"/>
  <c r="Q369"/>
  <c r="R369"/>
  <c r="S369"/>
  <c r="T369"/>
  <c r="U369"/>
  <c r="V369"/>
  <c r="X369"/>
  <c r="Y369"/>
  <c r="Z369"/>
  <c r="AA369"/>
  <c r="AB369"/>
  <c r="AC369"/>
  <c r="AE369"/>
  <c r="AF369"/>
  <c r="AG369"/>
  <c r="AH369"/>
  <c r="AI369"/>
  <c r="AJ369"/>
  <c r="AL369"/>
  <c r="AM369"/>
  <c r="AO369"/>
  <c r="AP369"/>
  <c r="AQ369"/>
  <c r="AR369"/>
  <c r="AS369"/>
  <c r="AT369"/>
  <c r="Q283"/>
  <c r="R283"/>
  <c r="S283"/>
  <c r="T283"/>
  <c r="U283"/>
  <c r="V283"/>
  <c r="X283"/>
  <c r="Y283"/>
  <c r="Z283"/>
  <c r="AA283"/>
  <c r="AB283"/>
  <c r="AC283"/>
  <c r="AE283"/>
  <c r="AF283"/>
  <c r="AG283"/>
  <c r="AH283"/>
  <c r="AI283"/>
  <c r="AJ283"/>
  <c r="AL283"/>
  <c r="AM283"/>
  <c r="AO283"/>
  <c r="AP283"/>
  <c r="AQ283"/>
  <c r="AR283"/>
  <c r="AS283"/>
  <c r="AT283"/>
  <c r="Q128"/>
  <c r="R128"/>
  <c r="S128"/>
  <c r="T128"/>
  <c r="U128"/>
  <c r="V128"/>
  <c r="X128"/>
  <c r="Y128"/>
  <c r="Z128"/>
  <c r="AA128"/>
  <c r="AB128"/>
  <c r="AC128"/>
  <c r="AE128"/>
  <c r="AF128"/>
  <c r="AG128"/>
  <c r="AH128"/>
  <c r="AI128"/>
  <c r="AJ128"/>
  <c r="AL128"/>
  <c r="AM128"/>
  <c r="AO128"/>
  <c r="AP128"/>
  <c r="AQ128"/>
  <c r="AR128"/>
  <c r="AS128"/>
  <c r="AT128"/>
  <c r="Q101"/>
  <c r="R101" s="1"/>
  <c r="S101" s="1"/>
  <c r="T101" s="1"/>
  <c r="U101" s="1"/>
  <c r="V101" s="1"/>
  <c r="X101"/>
  <c r="Y101" s="1"/>
  <c r="Z101" s="1"/>
  <c r="AA101" s="1"/>
  <c r="AB101" s="1"/>
  <c r="AC101" s="1"/>
  <c r="AE101"/>
  <c r="AF101" s="1"/>
  <c r="AL101"/>
  <c r="AO101"/>
  <c r="AP101" s="1"/>
  <c r="Q126"/>
  <c r="R126"/>
  <c r="S126" s="1"/>
  <c r="T126" s="1"/>
  <c r="U126"/>
  <c r="V126"/>
  <c r="X126"/>
  <c r="Y126"/>
  <c r="Z126" s="1"/>
  <c r="AA126" s="1"/>
  <c r="AB126"/>
  <c r="AC126"/>
  <c r="AE126"/>
  <c r="AF126"/>
  <c r="AG126" s="1"/>
  <c r="AH126" s="1"/>
  <c r="AI126"/>
  <c r="AJ126"/>
  <c r="AL126"/>
  <c r="AM126"/>
  <c r="AO126"/>
  <c r="AP126"/>
  <c r="AQ126" s="1"/>
  <c r="AR126" s="1"/>
  <c r="AS126"/>
  <c r="AT126"/>
  <c r="Q281"/>
  <c r="R281"/>
  <c r="S281"/>
  <c r="T281"/>
  <c r="U281"/>
  <c r="V281" s="1"/>
  <c r="X281"/>
  <c r="Y281"/>
  <c r="Z281"/>
  <c r="AA281"/>
  <c r="AB281"/>
  <c r="AE281"/>
  <c r="AF281"/>
  <c r="AG281"/>
  <c r="AH281"/>
  <c r="AI281"/>
  <c r="AJ281" s="1"/>
  <c r="AL281"/>
  <c r="AM281"/>
  <c r="AO281"/>
  <c r="AP281"/>
  <c r="AQ281"/>
  <c r="AR281"/>
  <c r="AS281"/>
  <c r="AT281" s="1"/>
  <c r="Q146"/>
  <c r="R146" s="1"/>
  <c r="S146" s="1"/>
  <c r="T146" s="1"/>
  <c r="U146" s="1"/>
  <c r="V146" s="1"/>
  <c r="W146" s="1"/>
  <c r="X146"/>
  <c r="Y146" s="1"/>
  <c r="Z146" s="1"/>
  <c r="AA146" s="1"/>
  <c r="AB146" s="1"/>
  <c r="AC146" s="1"/>
  <c r="AD146" s="1"/>
  <c r="AE146"/>
  <c r="AF146" s="1"/>
  <c r="AG146" s="1"/>
  <c r="AH146" s="1"/>
  <c r="AI146" s="1"/>
  <c r="AJ146" s="1"/>
  <c r="AL146"/>
  <c r="AM146" s="1"/>
  <c r="AO146"/>
  <c r="AP146" s="1"/>
  <c r="AQ146" s="1"/>
  <c r="AR146" s="1"/>
  <c r="AS146" s="1"/>
  <c r="Q250"/>
  <c r="R250"/>
  <c r="S250"/>
  <c r="T250"/>
  <c r="U250"/>
  <c r="V250"/>
  <c r="X250"/>
  <c r="Y250"/>
  <c r="Z250"/>
  <c r="AA250"/>
  <c r="AB250"/>
  <c r="AC250"/>
  <c r="AE250"/>
  <c r="AF250"/>
  <c r="AG250"/>
  <c r="AH250"/>
  <c r="AI250"/>
  <c r="AJ250"/>
  <c r="AL250"/>
  <c r="AM250"/>
  <c r="AO250"/>
  <c r="AP250"/>
  <c r="AQ250"/>
  <c r="AR250"/>
  <c r="AS250"/>
  <c r="AT250"/>
  <c r="Q292"/>
  <c r="R292"/>
  <c r="S292"/>
  <c r="T292"/>
  <c r="U292"/>
  <c r="V292" s="1"/>
  <c r="X292"/>
  <c r="Y292"/>
  <c r="Z292"/>
  <c r="AA292"/>
  <c r="AB292"/>
  <c r="AC292" s="1"/>
  <c r="AE292"/>
  <c r="AF292"/>
  <c r="AG292"/>
  <c r="AH292"/>
  <c r="AI292"/>
  <c r="AJ292" s="1"/>
  <c r="AL292"/>
  <c r="AM292"/>
  <c r="AO292"/>
  <c r="AP292"/>
  <c r="AQ292"/>
  <c r="AR292"/>
  <c r="AS292"/>
  <c r="AT292" s="1"/>
  <c r="Q44"/>
  <c r="R44"/>
  <c r="S44"/>
  <c r="T44"/>
  <c r="U44"/>
  <c r="V44"/>
  <c r="X44"/>
  <c r="Y44"/>
  <c r="Z44"/>
  <c r="AA44"/>
  <c r="AB44"/>
  <c r="AC44"/>
  <c r="AE44"/>
  <c r="AF44"/>
  <c r="AG44"/>
  <c r="AH44"/>
  <c r="AI44"/>
  <c r="AJ44"/>
  <c r="AL44"/>
  <c r="AM44"/>
  <c r="AO44"/>
  <c r="AP44"/>
  <c r="AQ44"/>
  <c r="AR44"/>
  <c r="AS44"/>
  <c r="AT44"/>
  <c r="Q79"/>
  <c r="R79"/>
  <c r="S79"/>
  <c r="T79" s="1"/>
  <c r="U79"/>
  <c r="V79" s="1"/>
  <c r="X79"/>
  <c r="Y79"/>
  <c r="Z79"/>
  <c r="AA79" s="1"/>
  <c r="AB79"/>
  <c r="AC79" s="1"/>
  <c r="AE79"/>
  <c r="AF79"/>
  <c r="AG79"/>
  <c r="AH79" s="1"/>
  <c r="AI79"/>
  <c r="AJ79" s="1"/>
  <c r="AL79"/>
  <c r="AM79"/>
  <c r="AO79"/>
  <c r="AP79"/>
  <c r="AQ79"/>
  <c r="AR79" s="1"/>
  <c r="AS79"/>
  <c r="AT79" s="1"/>
  <c r="Q145"/>
  <c r="R145"/>
  <c r="S145"/>
  <c r="T145"/>
  <c r="U145" s="1"/>
  <c r="V145"/>
  <c r="X145"/>
  <c r="Y145"/>
  <c r="Z145"/>
  <c r="AA145"/>
  <c r="AB145" s="1"/>
  <c r="AC145"/>
  <c r="AE145"/>
  <c r="AF145"/>
  <c r="AG145"/>
  <c r="AH145"/>
  <c r="AI145" s="1"/>
  <c r="AJ145"/>
  <c r="AL145"/>
  <c r="AM145"/>
  <c r="AO145"/>
  <c r="AP145"/>
  <c r="AQ145"/>
  <c r="AR145"/>
  <c r="AS145" s="1"/>
  <c r="AT145"/>
  <c r="Q20"/>
  <c r="R20"/>
  <c r="S20"/>
  <c r="T20" s="1"/>
  <c r="U20"/>
  <c r="V20"/>
  <c r="X20"/>
  <c r="Y20"/>
  <c r="Z20"/>
  <c r="AA20" s="1"/>
  <c r="AB20"/>
  <c r="AC20"/>
  <c r="AE20"/>
  <c r="AF20"/>
  <c r="AG20"/>
  <c r="AH20" s="1"/>
  <c r="AI20"/>
  <c r="AJ20"/>
  <c r="AL20"/>
  <c r="AM20"/>
  <c r="AO20"/>
  <c r="AP20"/>
  <c r="AQ20"/>
  <c r="AR20" s="1"/>
  <c r="AS20"/>
  <c r="AT20"/>
  <c r="Q34"/>
  <c r="R34"/>
  <c r="S34"/>
  <c r="T34"/>
  <c r="U34"/>
  <c r="V34"/>
  <c r="X34"/>
  <c r="Y34"/>
  <c r="Z34"/>
  <c r="AA34"/>
  <c r="AB34"/>
  <c r="AC34"/>
  <c r="AE34"/>
  <c r="AF34"/>
  <c r="AG34"/>
  <c r="AH34"/>
  <c r="AI34"/>
  <c r="AJ34"/>
  <c r="AL34"/>
  <c r="AM34"/>
  <c r="AO34"/>
  <c r="AP34"/>
  <c r="AQ34"/>
  <c r="AR34"/>
  <c r="AS34"/>
  <c r="AT34"/>
  <c r="Q69"/>
  <c r="R69"/>
  <c r="S69"/>
  <c r="T69"/>
  <c r="U69" s="1"/>
  <c r="V69"/>
  <c r="X69"/>
  <c r="Y69"/>
  <c r="Z69"/>
  <c r="AA69"/>
  <c r="AC69"/>
  <c r="AE69"/>
  <c r="AF69"/>
  <c r="AG69"/>
  <c r="AH69"/>
  <c r="AI69" s="1"/>
  <c r="AJ69"/>
  <c r="AL69"/>
  <c r="AM69"/>
  <c r="AO69"/>
  <c r="AP69"/>
  <c r="AQ69"/>
  <c r="AR69"/>
  <c r="AS69" s="1"/>
  <c r="AT69"/>
  <c r="Q153"/>
  <c r="R153"/>
  <c r="S153"/>
  <c r="T153"/>
  <c r="U153"/>
  <c r="V153"/>
  <c r="X153"/>
  <c r="Y153"/>
  <c r="Z153"/>
  <c r="AA153"/>
  <c r="AB153"/>
  <c r="AC153"/>
  <c r="AE153"/>
  <c r="AF153"/>
  <c r="AG153"/>
  <c r="AH153"/>
  <c r="AI153"/>
  <c r="AJ153"/>
  <c r="AL153"/>
  <c r="AM153"/>
  <c r="AO153"/>
  <c r="AP153"/>
  <c r="AQ153"/>
  <c r="AR153"/>
  <c r="AS153"/>
  <c r="AT153"/>
  <c r="Q124"/>
  <c r="R124"/>
  <c r="S124"/>
  <c r="T124"/>
  <c r="U124" s="1"/>
  <c r="V124" s="1"/>
  <c r="X124"/>
  <c r="Y124"/>
  <c r="Z124"/>
  <c r="AA124"/>
  <c r="AB124" s="1"/>
  <c r="AC124" s="1"/>
  <c r="AE124"/>
  <c r="AF124"/>
  <c r="AG124"/>
  <c r="AH124"/>
  <c r="AI124" s="1"/>
  <c r="AJ124" s="1"/>
  <c r="AL124"/>
  <c r="AM124"/>
  <c r="AO124"/>
  <c r="AP124"/>
  <c r="AQ124"/>
  <c r="AR124"/>
  <c r="AS124" s="1"/>
  <c r="AT124" s="1"/>
  <c r="Q177"/>
  <c r="R177"/>
  <c r="S177"/>
  <c r="T177"/>
  <c r="U177"/>
  <c r="V177"/>
  <c r="X177"/>
  <c r="Y177"/>
  <c r="Z177"/>
  <c r="AA177"/>
  <c r="AB177"/>
  <c r="AC177"/>
  <c r="AE177"/>
  <c r="AF177"/>
  <c r="AG177"/>
  <c r="AH177"/>
  <c r="AI177"/>
  <c r="AJ177"/>
  <c r="AL177"/>
  <c r="AM177"/>
  <c r="AO177"/>
  <c r="AP177"/>
  <c r="AQ177"/>
  <c r="AR177"/>
  <c r="AS177"/>
  <c r="AT177"/>
  <c r="Q58"/>
  <c r="R58"/>
  <c r="S58"/>
  <c r="T58" s="1"/>
  <c r="U58"/>
  <c r="V58"/>
  <c r="X58"/>
  <c r="Y58"/>
  <c r="Z58"/>
  <c r="AA58" s="1"/>
  <c r="AB58"/>
  <c r="AC58"/>
  <c r="AE58"/>
  <c r="AF58"/>
  <c r="AG58"/>
  <c r="AH58" s="1"/>
  <c r="AI58"/>
  <c r="AJ58"/>
  <c r="AL58"/>
  <c r="AM58"/>
  <c r="AO58"/>
  <c r="AP58"/>
  <c r="AQ58"/>
  <c r="AR58" s="1"/>
  <c r="AS58"/>
  <c r="AT58"/>
  <c r="Q88"/>
  <c r="R88" s="1"/>
  <c r="S88" s="1"/>
  <c r="T88" s="1"/>
  <c r="U88" s="1"/>
  <c r="V88" s="1"/>
  <c r="X88"/>
  <c r="Y88" s="1"/>
  <c r="Z88" s="1"/>
  <c r="AE88"/>
  <c r="AF88" s="1"/>
  <c r="AG88" s="1"/>
  <c r="AH88" s="1"/>
  <c r="AI88" s="1"/>
  <c r="AL88"/>
  <c r="AM88" s="1"/>
  <c r="AO88"/>
  <c r="AP88" s="1"/>
  <c r="AQ88" s="1"/>
  <c r="AR88" s="1"/>
  <c r="AS88" s="1"/>
  <c r="AT88" s="1"/>
  <c r="Q261"/>
  <c r="R261"/>
  <c r="S261"/>
  <c r="T261"/>
  <c r="U261"/>
  <c r="V261"/>
  <c r="X261"/>
  <c r="Y261"/>
  <c r="Z261"/>
  <c r="AA261"/>
  <c r="AB261"/>
  <c r="AC261"/>
  <c r="AE261"/>
  <c r="AF261"/>
  <c r="AG261"/>
  <c r="AH261"/>
  <c r="AI261"/>
  <c r="AJ261"/>
  <c r="AL261"/>
  <c r="AM261"/>
  <c r="AO261"/>
  <c r="AP261"/>
  <c r="AQ261"/>
  <c r="AR261"/>
  <c r="AS261"/>
  <c r="AT261"/>
  <c r="Q76"/>
  <c r="R76"/>
  <c r="S76"/>
  <c r="T76"/>
  <c r="U76"/>
  <c r="V76" s="1"/>
  <c r="X76"/>
  <c r="Y76"/>
  <c r="Z76"/>
  <c r="AA76"/>
  <c r="AB76"/>
  <c r="AC76" s="1"/>
  <c r="AE76"/>
  <c r="AF76"/>
  <c r="AG76"/>
  <c r="AH76"/>
  <c r="AI76"/>
  <c r="AJ76" s="1"/>
  <c r="AL76"/>
  <c r="AM76"/>
  <c r="AO76"/>
  <c r="AP76"/>
  <c r="AQ76"/>
  <c r="AR76"/>
  <c r="AS76"/>
  <c r="AT76" s="1"/>
  <c r="Q64"/>
  <c r="R64"/>
  <c r="S64"/>
  <c r="T64"/>
  <c r="U64"/>
  <c r="V64"/>
  <c r="X64"/>
  <c r="Y64"/>
  <c r="Z64"/>
  <c r="AA64"/>
  <c r="AB64"/>
  <c r="AC64"/>
  <c r="AE64"/>
  <c r="AF64"/>
  <c r="AG64"/>
  <c r="AH64"/>
  <c r="AI64"/>
  <c r="AJ64"/>
  <c r="AL64"/>
  <c r="AM64"/>
  <c r="AO64"/>
  <c r="AP64"/>
  <c r="AQ64"/>
  <c r="AR64"/>
  <c r="AS64"/>
  <c r="AT64"/>
  <c r="Q55"/>
  <c r="R55"/>
  <c r="S55"/>
  <c r="T55"/>
  <c r="U55"/>
  <c r="V55"/>
  <c r="X55"/>
  <c r="Y55"/>
  <c r="Z55"/>
  <c r="AA55"/>
  <c r="AB55"/>
  <c r="AC55"/>
  <c r="AE55"/>
  <c r="AF55"/>
  <c r="AG55"/>
  <c r="AH55"/>
  <c r="AI55"/>
  <c r="AJ55"/>
  <c r="AL55"/>
  <c r="AM55"/>
  <c r="AO55"/>
  <c r="AP55"/>
  <c r="AQ55"/>
  <c r="AR55"/>
  <c r="AS55"/>
  <c r="AT55"/>
  <c r="Q190"/>
  <c r="R190"/>
  <c r="S190"/>
  <c r="T190"/>
  <c r="U190"/>
  <c r="V190"/>
  <c r="X190"/>
  <c r="Y190"/>
  <c r="Z190"/>
  <c r="AA190"/>
  <c r="AB190"/>
  <c r="AC190"/>
  <c r="AE190"/>
  <c r="AF190"/>
  <c r="AG190"/>
  <c r="AH190"/>
  <c r="AI190"/>
  <c r="AJ190"/>
  <c r="AL190"/>
  <c r="AM190"/>
  <c r="AO190"/>
  <c r="AP190"/>
  <c r="AQ190"/>
  <c r="AR190"/>
  <c r="AS190"/>
  <c r="AT190"/>
  <c r="Q274"/>
  <c r="R274"/>
  <c r="S274"/>
  <c r="T274"/>
  <c r="U274"/>
  <c r="V274"/>
  <c r="X274"/>
  <c r="Y274"/>
  <c r="Z274"/>
  <c r="AA274"/>
  <c r="AB274"/>
  <c r="AC274"/>
  <c r="AE274"/>
  <c r="AF274"/>
  <c r="AG274"/>
  <c r="AH274"/>
  <c r="AI274"/>
  <c r="AJ274"/>
  <c r="AL274"/>
  <c r="AM274"/>
  <c r="AO274"/>
  <c r="AP274"/>
  <c r="AQ274"/>
  <c r="AR274"/>
  <c r="AS274"/>
  <c r="AT274"/>
  <c r="Q150"/>
  <c r="R150"/>
  <c r="S150" s="1"/>
  <c r="T150" s="1"/>
  <c r="U150" s="1"/>
  <c r="V150" s="1"/>
  <c r="X150"/>
  <c r="Y150"/>
  <c r="Z150" s="1"/>
  <c r="AA150" s="1"/>
  <c r="AB150" s="1"/>
  <c r="AC150" s="1"/>
  <c r="AE150"/>
  <c r="AF150"/>
  <c r="AG150" s="1"/>
  <c r="AH150" s="1"/>
  <c r="AI150" s="1"/>
  <c r="AJ150" s="1"/>
  <c r="AL150"/>
  <c r="AM150"/>
  <c r="AO150"/>
  <c r="AP150"/>
  <c r="AQ150" s="1"/>
  <c r="AR150" s="1"/>
  <c r="AS150" s="1"/>
  <c r="AT150" s="1"/>
  <c r="Q73"/>
  <c r="R73"/>
  <c r="S73"/>
  <c r="T73"/>
  <c r="U73" s="1"/>
  <c r="V73" s="1"/>
  <c r="X73"/>
  <c r="Y73"/>
  <c r="Z73"/>
  <c r="AA73"/>
  <c r="AB73" s="1"/>
  <c r="AC73" s="1"/>
  <c r="AE73"/>
  <c r="AF73"/>
  <c r="AG73"/>
  <c r="AH73"/>
  <c r="AI73" s="1"/>
  <c r="AJ73" s="1"/>
  <c r="AL73"/>
  <c r="AM73"/>
  <c r="AO73"/>
  <c r="AP73"/>
  <c r="AQ73"/>
  <c r="AR73"/>
  <c r="AS73" s="1"/>
  <c r="AT73" s="1"/>
  <c r="Q258"/>
  <c r="R258"/>
  <c r="S258" s="1"/>
  <c r="X258"/>
  <c r="Y258"/>
  <c r="Z258" s="1"/>
  <c r="AA258" s="1"/>
  <c r="AB258" s="1"/>
  <c r="AC258" s="1"/>
  <c r="AE258"/>
  <c r="AF258"/>
  <c r="AG258" s="1"/>
  <c r="AH258" s="1"/>
  <c r="AI258" s="1"/>
  <c r="AJ258" s="1"/>
  <c r="AL258"/>
  <c r="AM258"/>
  <c r="AO258"/>
  <c r="AP258"/>
  <c r="AQ258" s="1"/>
  <c r="AR258" s="1"/>
  <c r="AS258" s="1"/>
  <c r="AT258" s="1"/>
  <c r="Q192"/>
  <c r="R192"/>
  <c r="S192"/>
  <c r="T192"/>
  <c r="U192"/>
  <c r="V192"/>
  <c r="X192"/>
  <c r="Y192"/>
  <c r="Z192"/>
  <c r="AA192"/>
  <c r="AB192"/>
  <c r="AC192"/>
  <c r="AE192"/>
  <c r="AF192"/>
  <c r="AG192"/>
  <c r="AH192"/>
  <c r="AI192"/>
  <c r="AJ192"/>
  <c r="AL192"/>
  <c r="AM192"/>
  <c r="AO192"/>
  <c r="AP192"/>
  <c r="AQ192"/>
  <c r="AR192"/>
  <c r="AS192"/>
  <c r="AT192"/>
  <c r="Q300"/>
  <c r="R300"/>
  <c r="S300" s="1"/>
  <c r="X300"/>
  <c r="Y300"/>
  <c r="Z300" s="1"/>
  <c r="AA300" s="1"/>
  <c r="AB300" s="1"/>
  <c r="AC300" s="1"/>
  <c r="AE300"/>
  <c r="AF300"/>
  <c r="AG300" s="1"/>
  <c r="AH300" s="1"/>
  <c r="AI300" s="1"/>
  <c r="AJ300" s="1"/>
  <c r="AL300"/>
  <c r="AM300"/>
  <c r="AO300"/>
  <c r="AP300"/>
  <c r="AQ300" s="1"/>
  <c r="Q92"/>
  <c r="R92" s="1"/>
  <c r="S92" s="1"/>
  <c r="T92" s="1"/>
  <c r="U92" s="1"/>
  <c r="V92" s="1"/>
  <c r="W92" s="1"/>
  <c r="X92"/>
  <c r="Y92" s="1"/>
  <c r="AE92"/>
  <c r="AL92"/>
  <c r="AM92" s="1"/>
  <c r="AO92"/>
  <c r="AP92" s="1"/>
  <c r="AQ92" s="1"/>
  <c r="AR92" s="1"/>
  <c r="AS92" s="1"/>
  <c r="AT92" s="1"/>
  <c r="Q189"/>
  <c r="R189"/>
  <c r="S189"/>
  <c r="T189"/>
  <c r="U189"/>
  <c r="V189"/>
  <c r="X189"/>
  <c r="Y189"/>
  <c r="Z189"/>
  <c r="AA189"/>
  <c r="AB189"/>
  <c r="AC189"/>
  <c r="AE189"/>
  <c r="AF189"/>
  <c r="AG189"/>
  <c r="AH189"/>
  <c r="AI189"/>
  <c r="AJ189"/>
  <c r="AL189"/>
  <c r="AM189"/>
  <c r="AO189"/>
  <c r="AP189"/>
  <c r="AQ189"/>
  <c r="AR189"/>
  <c r="AS189"/>
  <c r="AT189"/>
  <c r="Q32"/>
  <c r="R32"/>
  <c r="S32"/>
  <c r="T32" s="1"/>
  <c r="U32" s="1"/>
  <c r="V32" s="1"/>
  <c r="X32"/>
  <c r="Y32"/>
  <c r="Z32"/>
  <c r="AA32" s="1"/>
  <c r="AB32" s="1"/>
  <c r="AC32" s="1"/>
  <c r="AE32"/>
  <c r="AF32"/>
  <c r="AG32"/>
  <c r="AH32" s="1"/>
  <c r="AI32" s="1"/>
  <c r="AJ32" s="1"/>
  <c r="AL32"/>
  <c r="AM32"/>
  <c r="AO32"/>
  <c r="AP32"/>
  <c r="AQ32"/>
  <c r="AR32" s="1"/>
  <c r="AS32" s="1"/>
  <c r="AT32" s="1"/>
  <c r="Q161"/>
  <c r="R161"/>
  <c r="S161"/>
  <c r="T161"/>
  <c r="U161"/>
  <c r="V161"/>
  <c r="X161"/>
  <c r="Y161"/>
  <c r="Z161"/>
  <c r="AA161"/>
  <c r="AB161"/>
  <c r="AC161"/>
  <c r="AE161"/>
  <c r="AF161"/>
  <c r="AG161"/>
  <c r="AH161"/>
  <c r="AI161"/>
  <c r="AJ161"/>
  <c r="AL161"/>
  <c r="AM161"/>
  <c r="AO161"/>
  <c r="AP161"/>
  <c r="AQ161"/>
  <c r="AR161"/>
  <c r="AS161"/>
  <c r="AT161"/>
  <c r="Q123"/>
  <c r="R123"/>
  <c r="S123"/>
  <c r="T123"/>
  <c r="U123"/>
  <c r="V123"/>
  <c r="X123"/>
  <c r="Y123"/>
  <c r="Z123"/>
  <c r="AA123"/>
  <c r="AB123"/>
  <c r="AC123"/>
  <c r="AE123"/>
  <c r="AF123"/>
  <c r="AG123"/>
  <c r="AH123"/>
  <c r="AI123"/>
  <c r="AJ123"/>
  <c r="AL123"/>
  <c r="AM123"/>
  <c r="AO123"/>
  <c r="AP123"/>
  <c r="AQ123"/>
  <c r="AR123"/>
  <c r="AS123"/>
  <c r="AT123"/>
  <c r="Q81"/>
  <c r="R81"/>
  <c r="S81"/>
  <c r="T81"/>
  <c r="U81" s="1"/>
  <c r="V81" s="1"/>
  <c r="X81"/>
  <c r="Y81"/>
  <c r="Z81"/>
  <c r="AA81"/>
  <c r="AE81"/>
  <c r="AF81"/>
  <c r="AG81"/>
  <c r="AH81"/>
  <c r="AI81" s="1"/>
  <c r="AJ81" s="1"/>
  <c r="AL81"/>
  <c r="AM81"/>
  <c r="AO81"/>
  <c r="AP81"/>
  <c r="AQ81"/>
  <c r="AR81"/>
  <c r="AS81" s="1"/>
  <c r="AT81" s="1"/>
  <c r="Q253"/>
  <c r="R253"/>
  <c r="S253"/>
  <c r="T253"/>
  <c r="U253"/>
  <c r="V253"/>
  <c r="X253"/>
  <c r="Y253"/>
  <c r="Z253"/>
  <c r="AA253"/>
  <c r="AB253"/>
  <c r="AC253"/>
  <c r="AE253"/>
  <c r="AF253"/>
  <c r="AG253"/>
  <c r="AH253"/>
  <c r="AI253"/>
  <c r="AJ253"/>
  <c r="AL253"/>
  <c r="AM253"/>
  <c r="AO253"/>
  <c r="AP253"/>
  <c r="AQ253"/>
  <c r="AR253"/>
  <c r="AS253"/>
  <c r="AT253"/>
  <c r="Q94"/>
  <c r="R94"/>
  <c r="S94"/>
  <c r="T94"/>
  <c r="U94" s="1"/>
  <c r="V94"/>
  <c r="X94"/>
  <c r="Y94"/>
  <c r="Z94"/>
  <c r="AA94"/>
  <c r="AB94" s="1"/>
  <c r="AC94"/>
  <c r="AE94"/>
  <c r="AF94"/>
  <c r="AG94"/>
  <c r="AH94"/>
  <c r="AI94" s="1"/>
  <c r="AJ94"/>
  <c r="AL94"/>
  <c r="AM94"/>
  <c r="AO94"/>
  <c r="AP94"/>
  <c r="AQ94"/>
  <c r="AR94"/>
  <c r="AS94" s="1"/>
  <c r="AT94"/>
  <c r="Q118"/>
  <c r="R118"/>
  <c r="S118"/>
  <c r="T118" s="1"/>
  <c r="U118" s="1"/>
  <c r="V118" s="1"/>
  <c r="X118"/>
  <c r="Y118"/>
  <c r="Z118"/>
  <c r="AA118" s="1"/>
  <c r="AB118" s="1"/>
  <c r="AC118" s="1"/>
  <c r="AE118"/>
  <c r="AF118"/>
  <c r="AG118"/>
  <c r="AH118" s="1"/>
  <c r="AI118" s="1"/>
  <c r="AJ118" s="1"/>
  <c r="AL118"/>
  <c r="AM118"/>
  <c r="AO118"/>
  <c r="AP118"/>
  <c r="AQ118"/>
  <c r="AR118" s="1"/>
  <c r="AS118" s="1"/>
  <c r="AT118" s="1"/>
  <c r="Q360"/>
  <c r="R360"/>
  <c r="S360"/>
  <c r="T360"/>
  <c r="U360"/>
  <c r="V360" s="1"/>
  <c r="X360"/>
  <c r="Y360"/>
  <c r="Z360"/>
  <c r="AA360"/>
  <c r="AB360"/>
  <c r="AC360" s="1"/>
  <c r="AE360"/>
  <c r="AF360"/>
  <c r="AG360"/>
  <c r="AH360"/>
  <c r="AI360"/>
  <c r="AJ360" s="1"/>
  <c r="AL360"/>
  <c r="AM360"/>
  <c r="AO360"/>
  <c r="AP360"/>
  <c r="AQ360"/>
  <c r="AR360"/>
  <c r="AS360"/>
  <c r="AT360" s="1"/>
  <c r="Q61"/>
  <c r="R61"/>
  <c r="S61"/>
  <c r="T61"/>
  <c r="U61"/>
  <c r="V61"/>
  <c r="X61"/>
  <c r="Y61"/>
  <c r="Z61"/>
  <c r="AA61"/>
  <c r="AB61"/>
  <c r="AC61"/>
  <c r="AE61"/>
  <c r="AF61"/>
  <c r="AG61"/>
  <c r="AH61"/>
  <c r="AI61"/>
  <c r="AJ61"/>
  <c r="AL61"/>
  <c r="AM61"/>
  <c r="AO61"/>
  <c r="AP61"/>
  <c r="AQ61"/>
  <c r="AR61"/>
  <c r="AS61"/>
  <c r="AT61"/>
  <c r="Q242"/>
  <c r="R242"/>
  <c r="S242"/>
  <c r="T242" s="1"/>
  <c r="U242" s="1"/>
  <c r="V242" s="1"/>
  <c r="X242"/>
  <c r="Y242"/>
  <c r="Z242"/>
  <c r="AA242" s="1"/>
  <c r="AB242" s="1"/>
  <c r="AC242" s="1"/>
  <c r="AE242"/>
  <c r="AF242"/>
  <c r="AG242"/>
  <c r="AH242" s="1"/>
  <c r="AI242" s="1"/>
  <c r="AJ242" s="1"/>
  <c r="AL242"/>
  <c r="AM242"/>
  <c r="AO242"/>
  <c r="AP242"/>
  <c r="AQ242"/>
  <c r="AR242" s="1"/>
  <c r="AS242" s="1"/>
  <c r="AT242" s="1"/>
  <c r="Q54"/>
  <c r="R54"/>
  <c r="S54"/>
  <c r="T54"/>
  <c r="U54"/>
  <c r="V54"/>
  <c r="X54"/>
  <c r="Y54"/>
  <c r="Z54"/>
  <c r="AA54"/>
  <c r="AB54"/>
  <c r="AC54"/>
  <c r="AE54"/>
  <c r="AF54"/>
  <c r="AG54"/>
  <c r="AH54"/>
  <c r="AI54"/>
  <c r="AJ54"/>
  <c r="AL54"/>
  <c r="AM54"/>
  <c r="AO54"/>
  <c r="AP54"/>
  <c r="AQ54"/>
  <c r="AR54"/>
  <c r="AS54"/>
  <c r="AT54"/>
  <c r="Q155"/>
  <c r="R155"/>
  <c r="S155" s="1"/>
  <c r="T155"/>
  <c r="U155"/>
  <c r="V155"/>
  <c r="X155"/>
  <c r="Y155"/>
  <c r="Z155" s="1"/>
  <c r="AA155"/>
  <c r="AB155"/>
  <c r="AC155"/>
  <c r="AE155"/>
  <c r="AF155"/>
  <c r="AG155" s="1"/>
  <c r="AH155"/>
  <c r="AI155"/>
  <c r="AJ155"/>
  <c r="AL155"/>
  <c r="AM155"/>
  <c r="AO155"/>
  <c r="AP155"/>
  <c r="AQ155" s="1"/>
  <c r="AR155"/>
  <c r="AS155"/>
  <c r="AT155"/>
  <c r="Q89"/>
  <c r="R89"/>
  <c r="S89"/>
  <c r="T89"/>
  <c r="U89"/>
  <c r="V89"/>
  <c r="X89"/>
  <c r="Y89"/>
  <c r="Z89"/>
  <c r="AA89"/>
  <c r="AB89"/>
  <c r="AC89"/>
  <c r="AE89"/>
  <c r="AF89"/>
  <c r="AG89"/>
  <c r="AH89"/>
  <c r="AI89"/>
  <c r="AJ89"/>
  <c r="AL89"/>
  <c r="AM89"/>
  <c r="AO89"/>
  <c r="AP89"/>
  <c r="AQ89"/>
  <c r="AR89"/>
  <c r="AS89"/>
  <c r="AT89"/>
  <c r="Q117"/>
  <c r="R117"/>
  <c r="S117"/>
  <c r="T117" s="1"/>
  <c r="U117"/>
  <c r="V117"/>
  <c r="X117"/>
  <c r="Y117"/>
  <c r="Z117"/>
  <c r="AA117" s="1"/>
  <c r="AB117"/>
  <c r="AC117"/>
  <c r="AE117"/>
  <c r="AF117"/>
  <c r="AG117"/>
  <c r="AH117" s="1"/>
  <c r="AI117"/>
  <c r="AJ117"/>
  <c r="AL117"/>
  <c r="AM117"/>
  <c r="AO117"/>
  <c r="AP117"/>
  <c r="AQ117"/>
  <c r="AR117" s="1"/>
  <c r="AS117"/>
  <c r="AT117"/>
  <c r="Q78"/>
  <c r="R78"/>
  <c r="S78"/>
  <c r="T78" s="1"/>
  <c r="U78" s="1"/>
  <c r="V78" s="1"/>
  <c r="X78"/>
  <c r="Y78"/>
  <c r="Z78"/>
  <c r="AA78" s="1"/>
  <c r="AB78" s="1"/>
  <c r="AC78" s="1"/>
  <c r="AE78"/>
  <c r="AF78"/>
  <c r="AG78"/>
  <c r="AH78" s="1"/>
  <c r="AI78" s="1"/>
  <c r="AJ78" s="1"/>
  <c r="AL78"/>
  <c r="AM78"/>
  <c r="AO78"/>
  <c r="AP78"/>
  <c r="AQ78"/>
  <c r="AR78" s="1"/>
  <c r="AS78" s="1"/>
  <c r="AT78" s="1"/>
  <c r="Q172"/>
  <c r="R172"/>
  <c r="S172" s="1"/>
  <c r="T172" s="1"/>
  <c r="U172" s="1"/>
  <c r="V172" s="1"/>
  <c r="X172"/>
  <c r="Y172"/>
  <c r="Z172" s="1"/>
  <c r="AA172" s="1"/>
  <c r="AB172" s="1"/>
  <c r="AC172" s="1"/>
  <c r="AE172"/>
  <c r="AF172"/>
  <c r="AG172" s="1"/>
  <c r="AH172" s="1"/>
  <c r="AI172" s="1"/>
  <c r="AJ172" s="1"/>
  <c r="AL172"/>
  <c r="AM172"/>
  <c r="AO172"/>
  <c r="AP172"/>
  <c r="AQ172" s="1"/>
  <c r="AR172" s="1"/>
  <c r="AS172" s="1"/>
  <c r="AT172" s="1"/>
  <c r="Q205"/>
  <c r="R205"/>
  <c r="S205"/>
  <c r="T205"/>
  <c r="U205"/>
  <c r="V205"/>
  <c r="X205"/>
  <c r="Y205"/>
  <c r="Z205"/>
  <c r="AA205"/>
  <c r="AB205"/>
  <c r="AC205"/>
  <c r="AE205"/>
  <c r="AF205"/>
  <c r="AG205"/>
  <c r="AH205"/>
  <c r="AI205"/>
  <c r="AJ205"/>
  <c r="AL205"/>
  <c r="AM205"/>
  <c r="AO205"/>
  <c r="AP205"/>
  <c r="AQ205"/>
  <c r="AR205"/>
  <c r="AS205"/>
  <c r="AT205"/>
  <c r="Q41"/>
  <c r="R41"/>
  <c r="S41"/>
  <c r="T41"/>
  <c r="U41"/>
  <c r="V41" s="1"/>
  <c r="X41"/>
  <c r="Y41"/>
  <c r="Z41"/>
  <c r="AA41"/>
  <c r="AB41"/>
  <c r="AC41" s="1"/>
  <c r="AE41"/>
  <c r="AF41"/>
  <c r="AG41"/>
  <c r="AH41"/>
  <c r="AI41"/>
  <c r="AJ41" s="1"/>
  <c r="AL41"/>
  <c r="AM41"/>
  <c r="AO41"/>
  <c r="AP41"/>
  <c r="AQ41"/>
  <c r="AR41"/>
  <c r="AS41"/>
  <c r="AT41" s="1"/>
  <c r="Q306"/>
  <c r="R306"/>
  <c r="S306"/>
  <c r="T306"/>
  <c r="U306"/>
  <c r="V306"/>
  <c r="X306"/>
  <c r="Y306"/>
  <c r="Z306"/>
  <c r="AA306"/>
  <c r="AB306"/>
  <c r="AC306"/>
  <c r="AE306"/>
  <c r="AF306"/>
  <c r="AG306"/>
  <c r="AH306"/>
  <c r="AI306"/>
  <c r="AJ306"/>
  <c r="AL306"/>
  <c r="AM306"/>
  <c r="AO306"/>
  <c r="AP306"/>
  <c r="AQ306"/>
  <c r="AR306"/>
  <c r="AS306"/>
  <c r="AT306"/>
  <c r="Q102"/>
  <c r="R102"/>
  <c r="S102" s="1"/>
  <c r="T102"/>
  <c r="U102"/>
  <c r="V102"/>
  <c r="X102"/>
  <c r="Y102"/>
  <c r="Z102" s="1"/>
  <c r="AA102"/>
  <c r="AB102"/>
  <c r="AC102"/>
  <c r="AE102"/>
  <c r="AF102"/>
  <c r="AG102" s="1"/>
  <c r="AH102"/>
  <c r="AI102"/>
  <c r="AJ102"/>
  <c r="AL102"/>
  <c r="AM102"/>
  <c r="AO102"/>
  <c r="AP102"/>
  <c r="AQ102" s="1"/>
  <c r="AR102"/>
  <c r="AS102"/>
  <c r="AT102"/>
  <c r="Q110"/>
  <c r="R110"/>
  <c r="S110" s="1"/>
  <c r="T110" s="1"/>
  <c r="U110" s="1"/>
  <c r="V110" s="1"/>
  <c r="X110"/>
  <c r="Y110"/>
  <c r="Z110" s="1"/>
  <c r="AA110" s="1"/>
  <c r="AB110" s="1"/>
  <c r="AC110" s="1"/>
  <c r="AE110"/>
  <c r="AF110"/>
  <c r="AG110" s="1"/>
  <c r="AH110" s="1"/>
  <c r="AI110" s="1"/>
  <c r="AJ110" s="1"/>
  <c r="AL110"/>
  <c r="AM110"/>
  <c r="AO110"/>
  <c r="AP110"/>
  <c r="AQ110" s="1"/>
  <c r="AR110" s="1"/>
  <c r="AS110" s="1"/>
  <c r="AT110" s="1"/>
  <c r="Q196"/>
  <c r="R196"/>
  <c r="S196"/>
  <c r="T196"/>
  <c r="U196"/>
  <c r="V196"/>
  <c r="X196"/>
  <c r="Y196"/>
  <c r="Z196"/>
  <c r="AA196"/>
  <c r="AB196"/>
  <c r="AC196"/>
  <c r="AE196"/>
  <c r="AF196"/>
  <c r="AG196"/>
  <c r="AH196"/>
  <c r="AI196"/>
  <c r="AJ196"/>
  <c r="AL196"/>
  <c r="AM196"/>
  <c r="AO196"/>
  <c r="AP196"/>
  <c r="AQ196"/>
  <c r="AR196"/>
  <c r="AS196"/>
  <c r="AT196"/>
  <c r="Q97"/>
  <c r="R97"/>
  <c r="S97" s="1"/>
  <c r="T97"/>
  <c r="U97" s="1"/>
  <c r="V97" s="1"/>
  <c r="X97"/>
  <c r="Y97"/>
  <c r="Z97" s="1"/>
  <c r="AA97"/>
  <c r="AB97" s="1"/>
  <c r="AC97" s="1"/>
  <c r="AE97"/>
  <c r="AF97"/>
  <c r="AG97" s="1"/>
  <c r="AH97"/>
  <c r="AI97" s="1"/>
  <c r="AJ97" s="1"/>
  <c r="AL97"/>
  <c r="AM97"/>
  <c r="AO97"/>
  <c r="AP97"/>
  <c r="AQ97" s="1"/>
  <c r="AR97"/>
  <c r="AS97" s="1"/>
  <c r="AT97" s="1"/>
  <c r="Q33"/>
  <c r="R33"/>
  <c r="S33"/>
  <c r="T33" s="1"/>
  <c r="U33"/>
  <c r="V33"/>
  <c r="X33"/>
  <c r="Y33"/>
  <c r="Z33"/>
  <c r="AA33" s="1"/>
  <c r="AB33"/>
  <c r="AC33"/>
  <c r="AE33"/>
  <c r="AF33"/>
  <c r="AG33"/>
  <c r="AH33" s="1"/>
  <c r="AI33"/>
  <c r="AJ33"/>
  <c r="AL33"/>
  <c r="AM33"/>
  <c r="AO33"/>
  <c r="AP33"/>
  <c r="AQ33"/>
  <c r="AR33" s="1"/>
  <c r="AS33"/>
  <c r="AT33"/>
  <c r="Q82"/>
  <c r="R82"/>
  <c r="S82"/>
  <c r="T82"/>
  <c r="U82"/>
  <c r="V82"/>
  <c r="X82"/>
  <c r="Y82"/>
  <c r="Z82"/>
  <c r="AA82"/>
  <c r="AB82"/>
  <c r="AC82"/>
  <c r="AE82"/>
  <c r="AF82"/>
  <c r="AG82"/>
  <c r="AH82"/>
  <c r="AI82"/>
  <c r="AJ82"/>
  <c r="AL82"/>
  <c r="AM82"/>
  <c r="AO82"/>
  <c r="AP82"/>
  <c r="AQ82"/>
  <c r="AR82"/>
  <c r="AS82"/>
  <c r="AT82"/>
  <c r="Q48"/>
  <c r="R48"/>
  <c r="S48"/>
  <c r="T48"/>
  <c r="U48"/>
  <c r="V48" s="1"/>
  <c r="X48"/>
  <c r="Y48"/>
  <c r="Z48"/>
  <c r="AA48"/>
  <c r="AB48"/>
  <c r="AC48" s="1"/>
  <c r="AE48"/>
  <c r="AF48"/>
  <c r="AG48"/>
  <c r="AH48"/>
  <c r="AI48"/>
  <c r="AJ48" s="1"/>
  <c r="AL48"/>
  <c r="AM48"/>
  <c r="AO48"/>
  <c r="AP48"/>
  <c r="AQ48"/>
  <c r="AR48"/>
  <c r="AS48"/>
  <c r="AT48" s="1"/>
  <c r="Q74"/>
  <c r="R74"/>
  <c r="S74"/>
  <c r="T74"/>
  <c r="U74"/>
  <c r="V74"/>
  <c r="X74"/>
  <c r="Y74"/>
  <c r="Z74"/>
  <c r="AA74"/>
  <c r="AB74"/>
  <c r="AC74"/>
  <c r="AE74"/>
  <c r="AF74"/>
  <c r="AG74"/>
  <c r="AH74"/>
  <c r="AI74"/>
  <c r="AJ74"/>
  <c r="AL74"/>
  <c r="AM74"/>
  <c r="AO74"/>
  <c r="AP74"/>
  <c r="AQ74"/>
  <c r="AR74"/>
  <c r="AS74"/>
  <c r="AT74"/>
  <c r="Q179"/>
  <c r="R179"/>
  <c r="S179"/>
  <c r="T179" s="1"/>
  <c r="U179"/>
  <c r="V179"/>
  <c r="X179"/>
  <c r="Y179"/>
  <c r="Z179"/>
  <c r="AA179" s="1"/>
  <c r="AB179"/>
  <c r="AC179"/>
  <c r="AE179"/>
  <c r="AF179"/>
  <c r="AG179"/>
  <c r="AH179" s="1"/>
  <c r="AI179"/>
  <c r="AJ179"/>
  <c r="AL179"/>
  <c r="AM179"/>
  <c r="AO179"/>
  <c r="AP179"/>
  <c r="AQ179"/>
  <c r="AS179"/>
  <c r="AT179"/>
  <c r="Q156"/>
  <c r="R156"/>
  <c r="S156"/>
  <c r="T156" s="1"/>
  <c r="X156"/>
  <c r="Y156"/>
  <c r="Z156"/>
  <c r="AA156" s="1"/>
  <c r="AB156" s="1"/>
  <c r="AC156" s="1"/>
  <c r="AE156"/>
  <c r="AF156"/>
  <c r="AG156"/>
  <c r="AH156" s="1"/>
  <c r="AI156" s="1"/>
  <c r="AJ156" s="1"/>
  <c r="AL156"/>
  <c r="AM156"/>
  <c r="AO156"/>
  <c r="AP156"/>
  <c r="AQ156"/>
  <c r="AR156" s="1"/>
  <c r="AS156" s="1"/>
  <c r="Q214"/>
  <c r="R214"/>
  <c r="S214" s="1"/>
  <c r="T214"/>
  <c r="U214"/>
  <c r="V214"/>
  <c r="X214"/>
  <c r="Y214"/>
  <c r="Z214" s="1"/>
  <c r="AA214"/>
  <c r="AB214"/>
  <c r="AC214"/>
  <c r="AE214"/>
  <c r="AF214"/>
  <c r="AG214" s="1"/>
  <c r="AH214"/>
  <c r="AI214"/>
  <c r="AJ214"/>
  <c r="AL214"/>
  <c r="AM214"/>
  <c r="AO214"/>
  <c r="AP214"/>
  <c r="AQ214" s="1"/>
  <c r="AR214"/>
  <c r="AS214"/>
  <c r="AT214"/>
  <c r="Q87"/>
  <c r="R87"/>
  <c r="S87"/>
  <c r="T87"/>
  <c r="U87" s="1"/>
  <c r="V87" s="1"/>
  <c r="X87"/>
  <c r="Y87"/>
  <c r="Z87"/>
  <c r="AA87"/>
  <c r="AB87" s="1"/>
  <c r="AC87" s="1"/>
  <c r="AE87"/>
  <c r="AF87"/>
  <c r="AG87"/>
  <c r="AH87"/>
  <c r="AI87" s="1"/>
  <c r="AJ87" s="1"/>
  <c r="AL87"/>
  <c r="AM87"/>
  <c r="AO87"/>
  <c r="AP87"/>
  <c r="AQ87"/>
  <c r="AR87"/>
  <c r="AS87" s="1"/>
  <c r="AT87" s="1"/>
  <c r="Q67"/>
  <c r="R67"/>
  <c r="S67"/>
  <c r="T67"/>
  <c r="U67"/>
  <c r="V67"/>
  <c r="X67"/>
  <c r="Y67"/>
  <c r="Z67"/>
  <c r="AA67"/>
  <c r="AB67"/>
  <c r="AC67"/>
  <c r="AE67"/>
  <c r="AF67"/>
  <c r="AG67"/>
  <c r="AH67"/>
  <c r="AI67"/>
  <c r="AJ67"/>
  <c r="AL67"/>
  <c r="AM67"/>
  <c r="AO67"/>
  <c r="AP67"/>
  <c r="AQ67"/>
  <c r="AR67"/>
  <c r="AS67"/>
  <c r="AT67"/>
  <c r="Q191"/>
  <c r="R191" s="1"/>
  <c r="S191"/>
  <c r="T191"/>
  <c r="U191"/>
  <c r="V191"/>
  <c r="X191"/>
  <c r="Z191"/>
  <c r="AA191"/>
  <c r="AB191"/>
  <c r="AC191"/>
  <c r="AE191"/>
  <c r="AF191" s="1"/>
  <c r="AG191"/>
  <c r="AH191"/>
  <c r="AI191"/>
  <c r="AJ191"/>
  <c r="AL191"/>
  <c r="AM191" s="1"/>
  <c r="AN191" s="1"/>
  <c r="AO191"/>
  <c r="AP191" s="1"/>
  <c r="AQ191"/>
  <c r="AR191"/>
  <c r="AS191"/>
  <c r="AT191"/>
  <c r="Q311"/>
  <c r="X311"/>
  <c r="Y311" s="1"/>
  <c r="Z311" s="1"/>
  <c r="AA311" s="1"/>
  <c r="AB311" s="1"/>
  <c r="AC311" s="1"/>
  <c r="AE311"/>
  <c r="AF311" s="1"/>
  <c r="AG311" s="1"/>
  <c r="AH311" s="1"/>
  <c r="AI311" s="1"/>
  <c r="AJ311" s="1"/>
  <c r="AL311"/>
  <c r="AO311"/>
  <c r="AP311" s="1"/>
  <c r="AQ311" s="1"/>
  <c r="AR311" s="1"/>
  <c r="AS311" s="1"/>
  <c r="AT311" s="1"/>
  <c r="Q95"/>
  <c r="R95"/>
  <c r="S95"/>
  <c r="T95"/>
  <c r="U95"/>
  <c r="V95"/>
  <c r="X95"/>
  <c r="Y95"/>
  <c r="Z95"/>
  <c r="AA95"/>
  <c r="AB95"/>
  <c r="AC95"/>
  <c r="AE95"/>
  <c r="AF95"/>
  <c r="AG95"/>
  <c r="AH95"/>
  <c r="AI95"/>
  <c r="AJ95"/>
  <c r="AL95"/>
  <c r="AM95"/>
  <c r="AO95"/>
  <c r="AP95"/>
  <c r="AQ95"/>
  <c r="AR95"/>
  <c r="AS95"/>
  <c r="AT95"/>
  <c r="Q287"/>
  <c r="R287"/>
  <c r="S287" s="1"/>
  <c r="T287" s="1"/>
  <c r="U287" s="1"/>
  <c r="V287" s="1"/>
  <c r="X287"/>
  <c r="Y287"/>
  <c r="Z287" s="1"/>
  <c r="AA287" s="1"/>
  <c r="AE287"/>
  <c r="AF287"/>
  <c r="AG287" s="1"/>
  <c r="AH287" s="1"/>
  <c r="AI287" s="1"/>
  <c r="AL287"/>
  <c r="AM287"/>
  <c r="AO287"/>
  <c r="AP287"/>
  <c r="AQ287" s="1"/>
  <c r="AR287" s="1"/>
  <c r="AS287" s="1"/>
  <c r="AT287" s="1"/>
  <c r="Q290"/>
  <c r="R290"/>
  <c r="S290" s="1"/>
  <c r="X290"/>
  <c r="Y290"/>
  <c r="Z290" s="1"/>
  <c r="AA290" s="1"/>
  <c r="AE290"/>
  <c r="AF290"/>
  <c r="AG290" s="1"/>
  <c r="AH290" s="1"/>
  <c r="AI290" s="1"/>
  <c r="AJ290" s="1"/>
  <c r="AL290"/>
  <c r="AM290"/>
  <c r="AO290"/>
  <c r="AP290"/>
  <c r="AQ290" s="1"/>
  <c r="AR290" s="1"/>
  <c r="AS290" s="1"/>
  <c r="Q238"/>
  <c r="R238"/>
  <c r="S238"/>
  <c r="T238"/>
  <c r="U238"/>
  <c r="V238"/>
  <c r="X238"/>
  <c r="Y238"/>
  <c r="Z238"/>
  <c r="AA238"/>
  <c r="AB238"/>
  <c r="AC238"/>
  <c r="AE238"/>
  <c r="AF238"/>
  <c r="AG238"/>
  <c r="AH238"/>
  <c r="AI238"/>
  <c r="AJ238"/>
  <c r="AL238"/>
  <c r="AM238"/>
  <c r="AO238"/>
  <c r="AP238"/>
  <c r="AQ238"/>
  <c r="AR238"/>
  <c r="AS238"/>
  <c r="AT238"/>
  <c r="Q198"/>
  <c r="R198"/>
  <c r="S198" s="1"/>
  <c r="T198"/>
  <c r="U198"/>
  <c r="V198"/>
  <c r="X198"/>
  <c r="Y198"/>
  <c r="Z198" s="1"/>
  <c r="AA198"/>
  <c r="AB198"/>
  <c r="AC198"/>
  <c r="AE198"/>
  <c r="AF198"/>
  <c r="AG198" s="1"/>
  <c r="AH198"/>
  <c r="AI198"/>
  <c r="AJ198"/>
  <c r="AL198"/>
  <c r="AM198"/>
  <c r="AO198"/>
  <c r="AP198"/>
  <c r="AQ198" s="1"/>
  <c r="AR198"/>
  <c r="AS198"/>
  <c r="AT198"/>
  <c r="Q112"/>
  <c r="R112"/>
  <c r="S112"/>
  <c r="T112"/>
  <c r="U112"/>
  <c r="V112" s="1"/>
  <c r="X112"/>
  <c r="Y112"/>
  <c r="Z112"/>
  <c r="AA112"/>
  <c r="AB112"/>
  <c r="AC112" s="1"/>
  <c r="AE112"/>
  <c r="AF112"/>
  <c r="AG112"/>
  <c r="AH112"/>
  <c r="AI112"/>
  <c r="AJ112" s="1"/>
  <c r="AL112"/>
  <c r="AM112"/>
  <c r="AO112"/>
  <c r="AP112"/>
  <c r="AQ112"/>
  <c r="AR112"/>
  <c r="AS112"/>
  <c r="AT112" s="1"/>
  <c r="Q56"/>
  <c r="R56"/>
  <c r="S56"/>
  <c r="T56" s="1"/>
  <c r="U56"/>
  <c r="V56" s="1"/>
  <c r="X56"/>
  <c r="Y56"/>
  <c r="Z56"/>
  <c r="AA56" s="1"/>
  <c r="AB56"/>
  <c r="AC56" s="1"/>
  <c r="AE56"/>
  <c r="AF56"/>
  <c r="AG56"/>
  <c r="AH56" s="1"/>
  <c r="AI56"/>
  <c r="AJ56" s="1"/>
  <c r="AL56"/>
  <c r="AM56"/>
  <c r="AO56"/>
  <c r="AP56"/>
  <c r="AQ56"/>
  <c r="AR56" s="1"/>
  <c r="AS56"/>
  <c r="AT56" s="1"/>
  <c r="Q100"/>
  <c r="R100"/>
  <c r="S100"/>
  <c r="T100"/>
  <c r="U100" s="1"/>
  <c r="V100"/>
  <c r="X100"/>
  <c r="Y100"/>
  <c r="Z100"/>
  <c r="AA100"/>
  <c r="AB100" s="1"/>
  <c r="AC100"/>
  <c r="AE100"/>
  <c r="AF100"/>
  <c r="AG100"/>
  <c r="AH100"/>
  <c r="AI100" s="1"/>
  <c r="AJ100"/>
  <c r="AL100"/>
  <c r="AM100"/>
  <c r="AO100"/>
  <c r="AP100"/>
  <c r="AQ100"/>
  <c r="AR100"/>
  <c r="AS100" s="1"/>
  <c r="AT100"/>
  <c r="Q186"/>
  <c r="R186" s="1"/>
  <c r="S186" s="1"/>
  <c r="T186" s="1"/>
  <c r="U186" s="1"/>
  <c r="V186" s="1"/>
  <c r="X186"/>
  <c r="Y186" s="1"/>
  <c r="Z186" s="1"/>
  <c r="AA186" s="1"/>
  <c r="AB186" s="1"/>
  <c r="AC186" s="1"/>
  <c r="AE186"/>
  <c r="AF186" s="1"/>
  <c r="AG186" s="1"/>
  <c r="AH186" s="1"/>
  <c r="AI186" s="1"/>
  <c r="AJ186" s="1"/>
  <c r="AL186"/>
  <c r="AM186" s="1"/>
  <c r="AN186" s="1"/>
  <c r="AO186"/>
  <c r="AP186" s="1"/>
  <c r="AQ186" s="1"/>
  <c r="AR186" s="1"/>
  <c r="AS186" s="1"/>
  <c r="AT186" s="1"/>
  <c r="Q271"/>
  <c r="R271"/>
  <c r="S271"/>
  <c r="T271"/>
  <c r="U271"/>
  <c r="V271"/>
  <c r="X271"/>
  <c r="Y271"/>
  <c r="Z271"/>
  <c r="AA271"/>
  <c r="AB271"/>
  <c r="AC271"/>
  <c r="AE271"/>
  <c r="AF271"/>
  <c r="AG271"/>
  <c r="AH271"/>
  <c r="AI271"/>
  <c r="AJ271"/>
  <c r="AL271"/>
  <c r="AM271"/>
  <c r="AO271"/>
  <c r="AP271"/>
  <c r="AQ271"/>
  <c r="AR271"/>
  <c r="AS271"/>
  <c r="AT271"/>
  <c r="Q203"/>
  <c r="R203"/>
  <c r="S203"/>
  <c r="T203"/>
  <c r="U203"/>
  <c r="V203"/>
  <c r="X203"/>
  <c r="Y203"/>
  <c r="Z203"/>
  <c r="AA203"/>
  <c r="AB203"/>
  <c r="AC203"/>
  <c r="AE203"/>
  <c r="AF203"/>
  <c r="AG203"/>
  <c r="AH203"/>
  <c r="AI203"/>
  <c r="AJ203"/>
  <c r="AL203"/>
  <c r="AM203"/>
  <c r="AO203"/>
  <c r="AP203"/>
  <c r="AQ203"/>
  <c r="AR203"/>
  <c r="AS203"/>
  <c r="AT203"/>
  <c r="Q165"/>
  <c r="R165"/>
  <c r="S165"/>
  <c r="T165"/>
  <c r="U165"/>
  <c r="V165"/>
  <c r="X165"/>
  <c r="Y165"/>
  <c r="Z165"/>
  <c r="AA165"/>
  <c r="AB165"/>
  <c r="AC165"/>
  <c r="AE165"/>
  <c r="AF165"/>
  <c r="AG165"/>
  <c r="AH165"/>
  <c r="AI165"/>
  <c r="AJ165"/>
  <c r="AL165"/>
  <c r="AM165"/>
  <c r="AO165"/>
  <c r="AP165"/>
  <c r="AQ165"/>
  <c r="AR165"/>
  <c r="AS165"/>
  <c r="AT165"/>
  <c r="Q316"/>
  <c r="R316"/>
  <c r="S316"/>
  <c r="T316"/>
  <c r="U316"/>
  <c r="V316"/>
  <c r="X316"/>
  <c r="Y316"/>
  <c r="Z316"/>
  <c r="AA316"/>
  <c r="AB316"/>
  <c r="AC316"/>
  <c r="AE316"/>
  <c r="AF316"/>
  <c r="AG316"/>
  <c r="AH316"/>
  <c r="AI316"/>
  <c r="AJ316"/>
  <c r="AL316"/>
  <c r="AM316"/>
  <c r="AO316"/>
  <c r="AP316"/>
  <c r="AQ316"/>
  <c r="AR316"/>
  <c r="AS316"/>
  <c r="AT316"/>
  <c r="Q132"/>
  <c r="R132"/>
  <c r="S132"/>
  <c r="T132"/>
  <c r="U132"/>
  <c r="V132"/>
  <c r="X132"/>
  <c r="Y132"/>
  <c r="Z132"/>
  <c r="AA132"/>
  <c r="AB132"/>
  <c r="AC132"/>
  <c r="AE132"/>
  <c r="AF132"/>
  <c r="AG132"/>
  <c r="AH132"/>
  <c r="AI132"/>
  <c r="AJ132"/>
  <c r="AL132"/>
  <c r="AM132"/>
  <c r="AO132"/>
  <c r="AP132"/>
  <c r="AQ132"/>
  <c r="AR132"/>
  <c r="AS132"/>
  <c r="AT132"/>
  <c r="Q114"/>
  <c r="R114"/>
  <c r="S114"/>
  <c r="T114"/>
  <c r="U114"/>
  <c r="V114"/>
  <c r="X114"/>
  <c r="Y114"/>
  <c r="Z114"/>
  <c r="AA114"/>
  <c r="AB114"/>
  <c r="AC114"/>
  <c r="AE114"/>
  <c r="AF114"/>
  <c r="AG114"/>
  <c r="AH114"/>
  <c r="AI114"/>
  <c r="AJ114"/>
  <c r="AL114"/>
  <c r="AM114"/>
  <c r="AO114"/>
  <c r="AP114"/>
  <c r="AQ114"/>
  <c r="AR114"/>
  <c r="AS114"/>
  <c r="AT114"/>
  <c r="Q119"/>
  <c r="R119"/>
  <c r="S119"/>
  <c r="T119" s="1"/>
  <c r="U119"/>
  <c r="V119" s="1"/>
  <c r="X119"/>
  <c r="Y119"/>
  <c r="Z119"/>
  <c r="AA119" s="1"/>
  <c r="AB119"/>
  <c r="AC119" s="1"/>
  <c r="AE119"/>
  <c r="AF119"/>
  <c r="AG119"/>
  <c r="AH119" s="1"/>
  <c r="AI119"/>
  <c r="AJ119" s="1"/>
  <c r="AL119"/>
  <c r="AM119"/>
  <c r="AO119"/>
  <c r="AP119"/>
  <c r="AQ119"/>
  <c r="AR119" s="1"/>
  <c r="AS119"/>
  <c r="AT119" s="1"/>
  <c r="Q235"/>
  <c r="R235"/>
  <c r="S235" s="1"/>
  <c r="T235" s="1"/>
  <c r="U235" s="1"/>
  <c r="V235" s="1"/>
  <c r="X235"/>
  <c r="Y235"/>
  <c r="Z235" s="1"/>
  <c r="AA235" s="1"/>
  <c r="AB235" s="1"/>
  <c r="AC235" s="1"/>
  <c r="AE235"/>
  <c r="AF235"/>
  <c r="AG235" s="1"/>
  <c r="AH235" s="1"/>
  <c r="AI235" s="1"/>
  <c r="AL235"/>
  <c r="AM235"/>
  <c r="AO235"/>
  <c r="AP235"/>
  <c r="AQ235" s="1"/>
  <c r="AR235" s="1"/>
  <c r="AS235" s="1"/>
  <c r="AT235" s="1"/>
  <c r="Q328"/>
  <c r="R328"/>
  <c r="S328"/>
  <c r="U328"/>
  <c r="V328" s="1"/>
  <c r="X328"/>
  <c r="Y328"/>
  <c r="Z328"/>
  <c r="AA328" s="1"/>
  <c r="AB328"/>
  <c r="AC328" s="1"/>
  <c r="AE328"/>
  <c r="AF328"/>
  <c r="AG328"/>
  <c r="AH328" s="1"/>
  <c r="AI328"/>
  <c r="AJ328" s="1"/>
  <c r="AL328"/>
  <c r="AM328"/>
  <c r="AO328"/>
  <c r="AP328"/>
  <c r="AQ328"/>
  <c r="AR328" s="1"/>
  <c r="AS328"/>
  <c r="AT328" s="1"/>
  <c r="Q291"/>
  <c r="R291"/>
  <c r="S291"/>
  <c r="T291"/>
  <c r="U291"/>
  <c r="V291" s="1"/>
  <c r="X291"/>
  <c r="Y291"/>
  <c r="Z291"/>
  <c r="AA291"/>
  <c r="AB291"/>
  <c r="AE291"/>
  <c r="AF291"/>
  <c r="AG291"/>
  <c r="AH291"/>
  <c r="AI291"/>
  <c r="AJ291" s="1"/>
  <c r="AL291"/>
  <c r="AM291"/>
  <c r="AO291"/>
  <c r="AP291"/>
  <c r="AQ291"/>
  <c r="AR291"/>
  <c r="AS291"/>
  <c r="Q248"/>
  <c r="R248"/>
  <c r="S248"/>
  <c r="T248"/>
  <c r="U248" s="1"/>
  <c r="V248"/>
  <c r="X248"/>
  <c r="Y248"/>
  <c r="Z248"/>
  <c r="AA248"/>
  <c r="AB248" s="1"/>
  <c r="AC248"/>
  <c r="AE248"/>
  <c r="AF248"/>
  <c r="AG248"/>
  <c r="AH248"/>
  <c r="AI248" s="1"/>
  <c r="AJ248"/>
  <c r="AL248"/>
  <c r="AM248"/>
  <c r="AO248"/>
  <c r="AP248"/>
  <c r="AQ248"/>
  <c r="AR248"/>
  <c r="AS248" s="1"/>
  <c r="AT248"/>
  <c r="Q201"/>
  <c r="S201"/>
  <c r="T201"/>
  <c r="U201"/>
  <c r="V201"/>
  <c r="X201"/>
  <c r="Z201"/>
  <c r="AA201"/>
  <c r="AB201"/>
  <c r="AC201"/>
  <c r="AE201"/>
  <c r="AF201" s="1"/>
  <c r="AG201"/>
  <c r="AH201"/>
  <c r="AI201"/>
  <c r="AJ201"/>
  <c r="AL201"/>
  <c r="AO201"/>
  <c r="AQ201"/>
  <c r="AR201"/>
  <c r="AS201"/>
  <c r="AT201"/>
  <c r="Q96"/>
  <c r="R96"/>
  <c r="S96"/>
  <c r="T96"/>
  <c r="U96" s="1"/>
  <c r="V96"/>
  <c r="X96"/>
  <c r="Y96"/>
  <c r="Z96"/>
  <c r="AA96"/>
  <c r="AB96" s="1"/>
  <c r="AC96"/>
  <c r="AE96"/>
  <c r="AF96"/>
  <c r="AG96"/>
  <c r="AH96"/>
  <c r="AI96" s="1"/>
  <c r="AJ96"/>
  <c r="AL96"/>
  <c r="AM96"/>
  <c r="AO96"/>
  <c r="AP96"/>
  <c r="AQ96"/>
  <c r="AR96"/>
  <c r="AS96" s="1"/>
  <c r="AT96"/>
  <c r="Q159"/>
  <c r="R159"/>
  <c r="S159"/>
  <c r="T159"/>
  <c r="U159"/>
  <c r="V159"/>
  <c r="X159"/>
  <c r="Y159"/>
  <c r="Z159"/>
  <c r="AA159"/>
  <c r="AB159"/>
  <c r="AC159"/>
  <c r="AE159"/>
  <c r="AF159"/>
  <c r="AG159"/>
  <c r="AH159"/>
  <c r="AI159"/>
  <c r="AJ159"/>
  <c r="AL159"/>
  <c r="AM159"/>
  <c r="AO159"/>
  <c r="AP159"/>
  <c r="AQ159"/>
  <c r="AR159"/>
  <c r="AS159"/>
  <c r="AT159"/>
  <c r="Q202"/>
  <c r="R202"/>
  <c r="S202"/>
  <c r="T202"/>
  <c r="U202"/>
  <c r="V202"/>
  <c r="X202"/>
  <c r="Y202"/>
  <c r="Z202"/>
  <c r="AA202"/>
  <c r="AB202"/>
  <c r="AC202"/>
  <c r="AE202"/>
  <c r="AF202"/>
  <c r="AG202"/>
  <c r="AH202"/>
  <c r="AI202"/>
  <c r="AJ202"/>
  <c r="AL202"/>
  <c r="AM202"/>
  <c r="AO202"/>
  <c r="AP202"/>
  <c r="AQ202"/>
  <c r="AR202"/>
  <c r="AS202"/>
  <c r="AT202"/>
  <c r="Q210"/>
  <c r="R210"/>
  <c r="S210" s="1"/>
  <c r="T210" s="1"/>
  <c r="U210" s="1"/>
  <c r="V210" s="1"/>
  <c r="X210"/>
  <c r="Y210"/>
  <c r="Z210" s="1"/>
  <c r="AE210"/>
  <c r="AF210"/>
  <c r="AG210" s="1"/>
  <c r="AH210" s="1"/>
  <c r="AI210" s="1"/>
  <c r="AJ210" s="1"/>
  <c r="AL210"/>
  <c r="AM210"/>
  <c r="AO210"/>
  <c r="AP210"/>
  <c r="AQ210" s="1"/>
  <c r="AR210" s="1"/>
  <c r="AS210" s="1"/>
  <c r="AT210" s="1"/>
  <c r="Q263"/>
  <c r="R263" s="1"/>
  <c r="T263"/>
  <c r="U263" s="1"/>
  <c r="V263" s="1"/>
  <c r="X263"/>
  <c r="Y263" s="1"/>
  <c r="Z263" s="1"/>
  <c r="AA263"/>
  <c r="AB263" s="1"/>
  <c r="AC263" s="1"/>
  <c r="AE263"/>
  <c r="AF263" s="1"/>
  <c r="AG263" s="1"/>
  <c r="AH263"/>
  <c r="AI263" s="1"/>
  <c r="AL263"/>
  <c r="AO263"/>
  <c r="AP263" s="1"/>
  <c r="AQ263" s="1"/>
  <c r="AR263"/>
  <c r="AS263" s="1"/>
  <c r="AT263" s="1"/>
  <c r="Q115"/>
  <c r="R115"/>
  <c r="S115" s="1"/>
  <c r="T115"/>
  <c r="U115"/>
  <c r="V115" s="1"/>
  <c r="X115"/>
  <c r="Y115"/>
  <c r="Z115" s="1"/>
  <c r="AA115"/>
  <c r="AB115"/>
  <c r="AC115" s="1"/>
  <c r="AE115"/>
  <c r="AF115"/>
  <c r="AG115" s="1"/>
  <c r="AH115"/>
  <c r="AI115"/>
  <c r="AJ115" s="1"/>
  <c r="AL115"/>
  <c r="AM115"/>
  <c r="AO115"/>
  <c r="AP115"/>
  <c r="AQ115" s="1"/>
  <c r="AR115"/>
  <c r="AS115"/>
  <c r="AT115" s="1"/>
  <c r="Q131"/>
  <c r="R131"/>
  <c r="S131"/>
  <c r="T131" s="1"/>
  <c r="U131" s="1"/>
  <c r="X131"/>
  <c r="Y131"/>
  <c r="Z131"/>
  <c r="AA131" s="1"/>
  <c r="AB131" s="1"/>
  <c r="AC131" s="1"/>
  <c r="AE131"/>
  <c r="AF131"/>
  <c r="AG131"/>
  <c r="AH131" s="1"/>
  <c r="AI131" s="1"/>
  <c r="AJ131" s="1"/>
  <c r="AL131"/>
  <c r="AM131"/>
  <c r="AO131"/>
  <c r="AP131"/>
  <c r="AQ131"/>
  <c r="AR131" s="1"/>
  <c r="AS131" s="1"/>
  <c r="AT131" s="1"/>
  <c r="Q206"/>
  <c r="R206" s="1"/>
  <c r="S206" s="1"/>
  <c r="T206" s="1"/>
  <c r="U206" s="1"/>
  <c r="V206" s="1"/>
  <c r="W206" s="1"/>
  <c r="X206"/>
  <c r="AE206"/>
  <c r="AL206"/>
  <c r="AM206" s="1"/>
  <c r="AN206" s="1"/>
  <c r="AO206"/>
  <c r="Q35"/>
  <c r="R35"/>
  <c r="S35"/>
  <c r="T35"/>
  <c r="U35" s="1"/>
  <c r="V35" s="1"/>
  <c r="X35"/>
  <c r="Y35"/>
  <c r="Z35"/>
  <c r="AA35"/>
  <c r="AB35" s="1"/>
  <c r="AC35" s="1"/>
  <c r="AE35"/>
  <c r="AF35"/>
  <c r="AG35"/>
  <c r="AH35"/>
  <c r="AI35" s="1"/>
  <c r="AJ35" s="1"/>
  <c r="AL35"/>
  <c r="AM35"/>
  <c r="AO35"/>
  <c r="AP35"/>
  <c r="AQ35"/>
  <c r="AR35"/>
  <c r="AS35" s="1"/>
  <c r="AT35" s="1"/>
  <c r="Q116"/>
  <c r="R116"/>
  <c r="S116"/>
  <c r="T116"/>
  <c r="U116" s="1"/>
  <c r="V116" s="1"/>
  <c r="X116"/>
  <c r="Y116"/>
  <c r="Z116"/>
  <c r="AA116"/>
  <c r="AB116" s="1"/>
  <c r="AC116" s="1"/>
  <c r="AE116"/>
  <c r="AF116"/>
  <c r="AG116"/>
  <c r="AH116"/>
  <c r="AI116" s="1"/>
  <c r="AJ116" s="1"/>
  <c r="AL116"/>
  <c r="AM116"/>
  <c r="AO116"/>
  <c r="AP116"/>
  <c r="AQ116"/>
  <c r="AR116"/>
  <c r="AS116" s="1"/>
  <c r="AT116" s="1"/>
  <c r="Q343"/>
  <c r="R343"/>
  <c r="S343"/>
  <c r="T343"/>
  <c r="U343" s="1"/>
  <c r="V343"/>
  <c r="X343"/>
  <c r="Y343"/>
  <c r="Z343"/>
  <c r="AA343"/>
  <c r="AB343" s="1"/>
  <c r="AC343"/>
  <c r="AE343"/>
  <c r="AF343"/>
  <c r="AG343"/>
  <c r="AH343"/>
  <c r="AI343" s="1"/>
  <c r="AJ343"/>
  <c r="AL343"/>
  <c r="AM343"/>
  <c r="AO343"/>
  <c r="AP343"/>
  <c r="AQ343"/>
  <c r="AR343"/>
  <c r="AS343" s="1"/>
  <c r="AT343"/>
  <c r="Q170"/>
  <c r="R170" s="1"/>
  <c r="X170"/>
  <c r="Y170" s="1"/>
  <c r="Z170" s="1"/>
  <c r="AA170" s="1"/>
  <c r="AB170" s="1"/>
  <c r="AC170" s="1"/>
  <c r="AE170"/>
  <c r="AF170" s="1"/>
  <c r="AG170" s="1"/>
  <c r="AL170"/>
  <c r="AO170"/>
  <c r="AP170" s="1"/>
  <c r="Q185"/>
  <c r="R185"/>
  <c r="S185"/>
  <c r="T185"/>
  <c r="U185"/>
  <c r="V185" s="1"/>
  <c r="X185"/>
  <c r="Y185"/>
  <c r="Z185"/>
  <c r="AA185"/>
  <c r="AB185"/>
  <c r="AC185" s="1"/>
  <c r="AE185"/>
  <c r="AF185"/>
  <c r="AG185"/>
  <c r="AH185"/>
  <c r="AI185"/>
  <c r="AJ185" s="1"/>
  <c r="AL185"/>
  <c r="AM185"/>
  <c r="AO185"/>
  <c r="AP185"/>
  <c r="AQ185"/>
  <c r="AR185"/>
  <c r="AS185"/>
  <c r="AT185" s="1"/>
  <c r="Q225"/>
  <c r="R225"/>
  <c r="S225"/>
  <c r="T225"/>
  <c r="U225" s="1"/>
  <c r="V225"/>
  <c r="X225"/>
  <c r="Y225"/>
  <c r="Z225"/>
  <c r="AA225"/>
  <c r="AB225" s="1"/>
  <c r="AC225"/>
  <c r="AE225"/>
  <c r="AF225"/>
  <c r="AG225"/>
  <c r="AH225"/>
  <c r="AI225" s="1"/>
  <c r="AJ225"/>
  <c r="AL225"/>
  <c r="AM225"/>
  <c r="AO225"/>
  <c r="AP225"/>
  <c r="AQ225"/>
  <c r="AR225"/>
  <c r="AT225"/>
  <c r="Q237"/>
  <c r="R237"/>
  <c r="S237"/>
  <c r="T237"/>
  <c r="U237"/>
  <c r="V237"/>
  <c r="X237"/>
  <c r="Y237"/>
  <c r="Z237"/>
  <c r="AA237"/>
  <c r="AB237"/>
  <c r="AC237"/>
  <c r="AE237"/>
  <c r="AF237"/>
  <c r="AG237"/>
  <c r="AH237"/>
  <c r="AI237"/>
  <c r="AJ237"/>
  <c r="AL237"/>
  <c r="AM237"/>
  <c r="AO237"/>
  <c r="AP237"/>
  <c r="AQ237"/>
  <c r="AR237"/>
  <c r="AS237"/>
  <c r="AT237"/>
  <c r="Q130"/>
  <c r="R130"/>
  <c r="S130" s="1"/>
  <c r="T130" s="1"/>
  <c r="U130" s="1"/>
  <c r="V130" s="1"/>
  <c r="X130"/>
  <c r="Y130"/>
  <c r="Z130" s="1"/>
  <c r="AA130" s="1"/>
  <c r="AB130" s="1"/>
  <c r="AC130" s="1"/>
  <c r="AE130"/>
  <c r="AF130"/>
  <c r="AG130" s="1"/>
  <c r="AH130" s="1"/>
  <c r="AI130" s="1"/>
  <c r="AJ130" s="1"/>
  <c r="AL130"/>
  <c r="AM130"/>
  <c r="AO130"/>
  <c r="AP130"/>
  <c r="AQ130" s="1"/>
  <c r="AR130" s="1"/>
  <c r="AS130" s="1"/>
  <c r="AT130" s="1"/>
  <c r="Q220"/>
  <c r="R220"/>
  <c r="S220"/>
  <c r="T220" s="1"/>
  <c r="U220" s="1"/>
  <c r="V220" s="1"/>
  <c r="X220"/>
  <c r="Y220"/>
  <c r="Z220"/>
  <c r="AA220" s="1"/>
  <c r="AB220" s="1"/>
  <c r="AC220" s="1"/>
  <c r="AE220"/>
  <c r="AF220"/>
  <c r="AG220"/>
  <c r="AH220" s="1"/>
  <c r="AI220" s="1"/>
  <c r="AJ220" s="1"/>
  <c r="AL220"/>
  <c r="AM220"/>
  <c r="AO220"/>
  <c r="AP220"/>
  <c r="AQ220"/>
  <c r="AR220" s="1"/>
  <c r="AS220" s="1"/>
  <c r="AT220" s="1"/>
  <c r="Q141"/>
  <c r="R141"/>
  <c r="S141"/>
  <c r="T141"/>
  <c r="U141"/>
  <c r="V141" s="1"/>
  <c r="X141"/>
  <c r="Y141"/>
  <c r="Z141"/>
  <c r="AA141"/>
  <c r="AB141"/>
  <c r="AC141" s="1"/>
  <c r="AE141"/>
  <c r="AF141"/>
  <c r="AG141"/>
  <c r="AH141"/>
  <c r="AI141"/>
  <c r="AJ141" s="1"/>
  <c r="AL141"/>
  <c r="AM141"/>
  <c r="AO141"/>
  <c r="AP141"/>
  <c r="AQ141"/>
  <c r="AR141"/>
  <c r="AS141"/>
  <c r="AT141" s="1"/>
  <c r="Q199"/>
  <c r="R199"/>
  <c r="S199"/>
  <c r="T199"/>
  <c r="U199"/>
  <c r="V199"/>
  <c r="X199"/>
  <c r="Y199"/>
  <c r="Z199"/>
  <c r="AA199"/>
  <c r="AB199"/>
  <c r="AC199"/>
  <c r="AE199"/>
  <c r="AF199"/>
  <c r="AG199"/>
  <c r="AH199"/>
  <c r="AI199"/>
  <c r="AJ199"/>
  <c r="AL199"/>
  <c r="AM199"/>
  <c r="AO199"/>
  <c r="AP199"/>
  <c r="AQ199"/>
  <c r="AR199"/>
  <c r="AS199"/>
  <c r="AT199"/>
  <c r="Q302"/>
  <c r="R302" s="1"/>
  <c r="S302"/>
  <c r="T302"/>
  <c r="U302"/>
  <c r="V302"/>
  <c r="X302"/>
  <c r="Y302" s="1"/>
  <c r="Z302"/>
  <c r="AA302"/>
  <c r="AB302"/>
  <c r="AC302"/>
  <c r="AE302"/>
  <c r="AF302" s="1"/>
  <c r="AG302"/>
  <c r="AH302"/>
  <c r="AI302"/>
  <c r="AJ302"/>
  <c r="AL302"/>
  <c r="AO302"/>
  <c r="AP302" s="1"/>
  <c r="AQ302"/>
  <c r="AR302"/>
  <c r="AS302"/>
  <c r="AT302"/>
  <c r="Q127"/>
  <c r="R127"/>
  <c r="S127"/>
  <c r="T127"/>
  <c r="U127"/>
  <c r="V127" s="1"/>
  <c r="X127"/>
  <c r="Y127"/>
  <c r="Z127"/>
  <c r="AA127"/>
  <c r="AB127"/>
  <c r="AC127" s="1"/>
  <c r="AE127"/>
  <c r="AF127"/>
  <c r="AG127"/>
  <c r="AH127"/>
  <c r="AI127"/>
  <c r="AL127"/>
  <c r="AM127"/>
  <c r="AO127"/>
  <c r="AP127"/>
  <c r="AQ127"/>
  <c r="AR127"/>
  <c r="AS127"/>
  <c r="AT127" s="1"/>
  <c r="Q216"/>
  <c r="R216"/>
  <c r="S216"/>
  <c r="T216"/>
  <c r="U216"/>
  <c r="V216"/>
  <c r="X216"/>
  <c r="Y216"/>
  <c r="Z216"/>
  <c r="AA216"/>
  <c r="AB216"/>
  <c r="AC216"/>
  <c r="AE216"/>
  <c r="AF216"/>
  <c r="AG216"/>
  <c r="AH216"/>
  <c r="AI216"/>
  <c r="AJ216"/>
  <c r="AL216"/>
  <c r="AM216"/>
  <c r="AO216"/>
  <c r="AP216"/>
  <c r="AQ216"/>
  <c r="AR216"/>
  <c r="AS216"/>
  <c r="AT216"/>
  <c r="Q327"/>
  <c r="R327"/>
  <c r="S327"/>
  <c r="T327"/>
  <c r="U327"/>
  <c r="V327"/>
  <c r="X327"/>
  <c r="Y327"/>
  <c r="Z327"/>
  <c r="AA327"/>
  <c r="AB327"/>
  <c r="AC327"/>
  <c r="AE327"/>
  <c r="AF327"/>
  <c r="AG327"/>
  <c r="AH327"/>
  <c r="AI327"/>
  <c r="AJ327"/>
  <c r="AL327"/>
  <c r="AM327"/>
  <c r="AO327"/>
  <c r="AP327"/>
  <c r="AQ327"/>
  <c r="AR327"/>
  <c r="AS327"/>
  <c r="AT327"/>
  <c r="Q154"/>
  <c r="R154"/>
  <c r="S154"/>
  <c r="T154" s="1"/>
  <c r="U154"/>
  <c r="V154"/>
  <c r="X154"/>
  <c r="Y154"/>
  <c r="Z154"/>
  <c r="AA154" s="1"/>
  <c r="AB154"/>
  <c r="AC154"/>
  <c r="AE154"/>
  <c r="AF154"/>
  <c r="AG154"/>
  <c r="AH154" s="1"/>
  <c r="AI154"/>
  <c r="AJ154"/>
  <c r="AL154"/>
  <c r="AM154"/>
  <c r="AO154"/>
  <c r="AP154"/>
  <c r="AQ154"/>
  <c r="AR154" s="1"/>
  <c r="AS154"/>
  <c r="AT154"/>
  <c r="Q157"/>
  <c r="R157"/>
  <c r="S157" s="1"/>
  <c r="T157" s="1"/>
  <c r="U157" s="1"/>
  <c r="V157" s="1"/>
  <c r="X157"/>
  <c r="Y157"/>
  <c r="Z157" s="1"/>
  <c r="AA157" s="1"/>
  <c r="AB157" s="1"/>
  <c r="AC157" s="1"/>
  <c r="AE157"/>
  <c r="AF157"/>
  <c r="AG157" s="1"/>
  <c r="AH157" s="1"/>
  <c r="AI157" s="1"/>
  <c r="AJ157" s="1"/>
  <c r="AL157"/>
  <c r="AM157"/>
  <c r="AO157"/>
  <c r="AP157"/>
  <c r="AQ157" s="1"/>
  <c r="AR157" s="1"/>
  <c r="AS157" s="1"/>
  <c r="AT157" s="1"/>
  <c r="Q295"/>
  <c r="R295" s="1"/>
  <c r="S295" s="1"/>
  <c r="T295" s="1"/>
  <c r="U295" s="1"/>
  <c r="V295" s="1"/>
  <c r="X295"/>
  <c r="AE295"/>
  <c r="AF295" s="1"/>
  <c r="AG295" s="1"/>
  <c r="AH295" s="1"/>
  <c r="AI295" s="1"/>
  <c r="AJ295" s="1"/>
  <c r="AL295"/>
  <c r="AM295" s="1"/>
  <c r="AN295" s="1"/>
  <c r="AO295"/>
  <c r="Q158"/>
  <c r="R158" s="1"/>
  <c r="S158" s="1"/>
  <c r="T158" s="1"/>
  <c r="U158" s="1"/>
  <c r="V158" s="1"/>
  <c r="X158"/>
  <c r="Y158" s="1"/>
  <c r="AE158"/>
  <c r="AF158" s="1"/>
  <c r="AG158" s="1"/>
  <c r="AH158" s="1"/>
  <c r="AI158" s="1"/>
  <c r="AJ158" s="1"/>
  <c r="AL158"/>
  <c r="AO158"/>
  <c r="AP158" s="1"/>
  <c r="AQ158" s="1"/>
  <c r="AR158" s="1"/>
  <c r="AS158" s="1"/>
  <c r="AT158" s="1"/>
  <c r="Q285"/>
  <c r="R285"/>
  <c r="S285"/>
  <c r="T285"/>
  <c r="U285" s="1"/>
  <c r="V285" s="1"/>
  <c r="X285"/>
  <c r="Y285"/>
  <c r="Z285"/>
  <c r="AA285"/>
  <c r="AB285" s="1"/>
  <c r="AC285" s="1"/>
  <c r="AE285"/>
  <c r="AF285"/>
  <c r="AG285"/>
  <c r="AH285"/>
  <c r="AI285" s="1"/>
  <c r="AL285"/>
  <c r="AM285"/>
  <c r="AO285"/>
  <c r="AP285"/>
  <c r="AQ285"/>
  <c r="AR285"/>
  <c r="AS285" s="1"/>
  <c r="AT285" s="1"/>
  <c r="Q310"/>
  <c r="R310" s="1"/>
  <c r="S310"/>
  <c r="T310"/>
  <c r="U310"/>
  <c r="V310" s="1"/>
  <c r="X310"/>
  <c r="Y310" s="1"/>
  <c r="Z310"/>
  <c r="AA310"/>
  <c r="AB310"/>
  <c r="AC310" s="1"/>
  <c r="AE310"/>
  <c r="AF310" s="1"/>
  <c r="AG310"/>
  <c r="AH310"/>
  <c r="AI310"/>
  <c r="AJ310" s="1"/>
  <c r="AL310"/>
  <c r="AM310" s="1"/>
  <c r="AO310"/>
  <c r="AP310" s="1"/>
  <c r="AQ310"/>
  <c r="AR310"/>
  <c r="AS310"/>
  <c r="AT310" s="1"/>
  <c r="Q217"/>
  <c r="R217"/>
  <c r="S217"/>
  <c r="T217"/>
  <c r="X217"/>
  <c r="Y217"/>
  <c r="Z217"/>
  <c r="AA217"/>
  <c r="AB217" s="1"/>
  <c r="AC217" s="1"/>
  <c r="AE217"/>
  <c r="AF217"/>
  <c r="AG217"/>
  <c r="AH217"/>
  <c r="AI217" s="1"/>
  <c r="AJ217" s="1"/>
  <c r="AL217"/>
  <c r="AM217"/>
  <c r="AO217"/>
  <c r="AP217"/>
  <c r="AQ217"/>
  <c r="AR217"/>
  <c r="AS217" s="1"/>
  <c r="Q171"/>
  <c r="R171" s="1"/>
  <c r="S171" s="1"/>
  <c r="T171" s="1"/>
  <c r="U171" s="1"/>
  <c r="V171" s="1"/>
  <c r="X171"/>
  <c r="AE171"/>
  <c r="AF171" s="1"/>
  <c r="AG171" s="1"/>
  <c r="AH171" s="1"/>
  <c r="AI171" s="1"/>
  <c r="AJ171" s="1"/>
  <c r="AL171"/>
  <c r="AM171" s="1"/>
  <c r="AN171" s="1"/>
  <c r="AO171"/>
  <c r="AP171" s="1"/>
  <c r="AQ171" s="1"/>
  <c r="AR171" s="1"/>
  <c r="AS171" s="1"/>
  <c r="AT171" s="1"/>
  <c r="Q144"/>
  <c r="R144"/>
  <c r="S144" s="1"/>
  <c r="T144" s="1"/>
  <c r="U144" s="1"/>
  <c r="V144" s="1"/>
  <c r="X144"/>
  <c r="Y144"/>
  <c r="Z144" s="1"/>
  <c r="AA144" s="1"/>
  <c r="AE144"/>
  <c r="AF144"/>
  <c r="AG144" s="1"/>
  <c r="AH144" s="1"/>
  <c r="AI144" s="1"/>
  <c r="AJ144" s="1"/>
  <c r="AL144"/>
  <c r="AM144"/>
  <c r="AO144"/>
  <c r="AP144"/>
  <c r="AQ144" s="1"/>
  <c r="AR144" s="1"/>
  <c r="AS144" s="1"/>
  <c r="AT144" s="1"/>
  <c r="Q143"/>
  <c r="R143"/>
  <c r="S143" s="1"/>
  <c r="T143"/>
  <c r="U143" s="1"/>
  <c r="V143" s="1"/>
  <c r="X143"/>
  <c r="Y143"/>
  <c r="Z143" s="1"/>
  <c r="AA143"/>
  <c r="AB143" s="1"/>
  <c r="AC143" s="1"/>
  <c r="AE143"/>
  <c r="AF143"/>
  <c r="AG143" s="1"/>
  <c r="AH143"/>
  <c r="AI143" s="1"/>
  <c r="AJ143" s="1"/>
  <c r="AL143"/>
  <c r="AM143"/>
  <c r="AO143"/>
  <c r="AP143"/>
  <c r="AQ143" s="1"/>
  <c r="AR143"/>
  <c r="AS143" s="1"/>
  <c r="AT143" s="1"/>
  <c r="Q166"/>
  <c r="R166"/>
  <c r="S166"/>
  <c r="T166"/>
  <c r="U166" s="1"/>
  <c r="V166" s="1"/>
  <c r="X166"/>
  <c r="Y166"/>
  <c r="Z166"/>
  <c r="AA166"/>
  <c r="AB166" s="1"/>
  <c r="AC166" s="1"/>
  <c r="AE166"/>
  <c r="AF166"/>
  <c r="AG166"/>
  <c r="AH166"/>
  <c r="AI166" s="1"/>
  <c r="AJ166" s="1"/>
  <c r="AL166"/>
  <c r="AM166"/>
  <c r="AO166"/>
  <c r="AP166"/>
  <c r="AQ166"/>
  <c r="AR166"/>
  <c r="AS166" s="1"/>
  <c r="AT166" s="1"/>
  <c r="Q416"/>
  <c r="R416"/>
  <c r="S416"/>
  <c r="T416"/>
  <c r="U416"/>
  <c r="V416"/>
  <c r="X416"/>
  <c r="Y416"/>
  <c r="Z416"/>
  <c r="AA416"/>
  <c r="AB416"/>
  <c r="AC416"/>
  <c r="AE416"/>
  <c r="AF416"/>
  <c r="AG416"/>
  <c r="AH416"/>
  <c r="AI416"/>
  <c r="AJ416"/>
  <c r="AL416"/>
  <c r="AM416"/>
  <c r="AO416"/>
  <c r="AP416"/>
  <c r="AQ416"/>
  <c r="AR416"/>
  <c r="AS416"/>
  <c r="AT416"/>
  <c r="Q173"/>
  <c r="R173"/>
  <c r="S173" s="1"/>
  <c r="T173" s="1"/>
  <c r="U173" s="1"/>
  <c r="V173" s="1"/>
  <c r="X173"/>
  <c r="Y173"/>
  <c r="Z173" s="1"/>
  <c r="AA173" s="1"/>
  <c r="AB173" s="1"/>
  <c r="AC173" s="1"/>
  <c r="AE173"/>
  <c r="AF173"/>
  <c r="AG173" s="1"/>
  <c r="AH173" s="1"/>
  <c r="AI173" s="1"/>
  <c r="AJ173" s="1"/>
  <c r="AL173"/>
  <c r="AM173"/>
  <c r="AO173"/>
  <c r="AP173"/>
  <c r="Q229"/>
  <c r="R229"/>
  <c r="S229"/>
  <c r="T229"/>
  <c r="U229"/>
  <c r="V229"/>
  <c r="X229"/>
  <c r="Y229"/>
  <c r="Z229"/>
  <c r="AA229"/>
  <c r="AB229"/>
  <c r="AC229"/>
  <c r="AE229"/>
  <c r="AF229"/>
  <c r="AG229"/>
  <c r="AH229"/>
  <c r="AI229"/>
  <c r="AJ229"/>
  <c r="AL229"/>
  <c r="AM229"/>
  <c r="AO229"/>
  <c r="AP229"/>
  <c r="AQ229"/>
  <c r="AR229"/>
  <c r="AS229"/>
  <c r="AT229"/>
  <c r="Q140"/>
  <c r="R140"/>
  <c r="S140"/>
  <c r="T140"/>
  <c r="U140"/>
  <c r="V140"/>
  <c r="X140"/>
  <c r="Y140"/>
  <c r="Z140"/>
  <c r="AA140"/>
  <c r="AB140"/>
  <c r="AC140"/>
  <c r="AE140"/>
  <c r="AF140"/>
  <c r="AG140"/>
  <c r="AH140"/>
  <c r="AI140"/>
  <c r="AJ140"/>
  <c r="AL140"/>
  <c r="AM140"/>
  <c r="AO140"/>
  <c r="AP140"/>
  <c r="AQ140"/>
  <c r="AR140"/>
  <c r="AS140"/>
  <c r="AT140"/>
  <c r="Q233"/>
  <c r="R233"/>
  <c r="S233" s="1"/>
  <c r="T233" s="1"/>
  <c r="U233" s="1"/>
  <c r="V233" s="1"/>
  <c r="X233"/>
  <c r="Y233"/>
  <c r="Z233" s="1"/>
  <c r="AA233" s="1"/>
  <c r="AB233" s="1"/>
  <c r="AC233" s="1"/>
  <c r="AE233"/>
  <c r="AF233"/>
  <c r="AG233" s="1"/>
  <c r="AL233"/>
  <c r="AM233"/>
  <c r="AO233"/>
  <c r="AP233"/>
  <c r="AQ233" s="1"/>
  <c r="AR233" s="1"/>
  <c r="AS233" s="1"/>
  <c r="AT233" s="1"/>
  <c r="Q197"/>
  <c r="R197"/>
  <c r="S197" s="1"/>
  <c r="T197" s="1"/>
  <c r="U197" s="1"/>
  <c r="V197" s="1"/>
  <c r="X197"/>
  <c r="Y197"/>
  <c r="Z197" s="1"/>
  <c r="AA197" s="1"/>
  <c r="AE197"/>
  <c r="AF197"/>
  <c r="AG197" s="1"/>
  <c r="AH197" s="1"/>
  <c r="AI197" s="1"/>
  <c r="AL197"/>
  <c r="AM197"/>
  <c r="AO197"/>
  <c r="AP197"/>
  <c r="AQ197" s="1"/>
  <c r="AR197" s="1"/>
  <c r="AS197" s="1"/>
  <c r="AT197" s="1"/>
  <c r="Q182"/>
  <c r="R182" s="1"/>
  <c r="S182" s="1"/>
  <c r="T182"/>
  <c r="U182"/>
  <c r="V182"/>
  <c r="X182"/>
  <c r="Y182" s="1"/>
  <c r="AA182"/>
  <c r="AB182"/>
  <c r="AC182"/>
  <c r="AE182"/>
  <c r="AF182" s="1"/>
  <c r="AG182" s="1"/>
  <c r="AH182"/>
  <c r="AI182"/>
  <c r="AJ182"/>
  <c r="AL182"/>
  <c r="AM182" s="1"/>
  <c r="AO182"/>
  <c r="AP182" s="1"/>
  <c r="AQ182" s="1"/>
  <c r="AR182"/>
  <c r="AS182"/>
  <c r="AT182"/>
  <c r="Q376"/>
  <c r="R376" s="1"/>
  <c r="S376" s="1"/>
  <c r="T376" s="1"/>
  <c r="U376" s="1"/>
  <c r="V376" s="1"/>
  <c r="X376"/>
  <c r="Y376" s="1"/>
  <c r="Z376" s="1"/>
  <c r="AA376" s="1"/>
  <c r="AB376" s="1"/>
  <c r="AC376" s="1"/>
  <c r="AD376" s="1"/>
  <c r="AE376"/>
  <c r="AF376" s="1"/>
  <c r="AL376"/>
  <c r="AM376" s="1"/>
  <c r="AN376" s="1"/>
  <c r="AO376"/>
  <c r="AP376" s="1"/>
  <c r="AQ376" s="1"/>
  <c r="AR376" s="1"/>
  <c r="AS376" s="1"/>
  <c r="Q148"/>
  <c r="R148"/>
  <c r="S148"/>
  <c r="T148"/>
  <c r="U148" s="1"/>
  <c r="V148" s="1"/>
  <c r="X148"/>
  <c r="Y148"/>
  <c r="Z148"/>
  <c r="AA148"/>
  <c r="AB148" s="1"/>
  <c r="AC148" s="1"/>
  <c r="AE148"/>
  <c r="AF148"/>
  <c r="AG148"/>
  <c r="AH148"/>
  <c r="AI148" s="1"/>
  <c r="AJ148" s="1"/>
  <c r="AL148"/>
  <c r="AM148"/>
  <c r="AO148"/>
  <c r="AP148"/>
  <c r="AQ148"/>
  <c r="AR148"/>
  <c r="AS148" s="1"/>
  <c r="AT148" s="1"/>
  <c r="Q412"/>
  <c r="S412"/>
  <c r="T412"/>
  <c r="U412"/>
  <c r="V412"/>
  <c r="X412"/>
  <c r="Y412" s="1"/>
  <c r="Z412"/>
  <c r="AA412"/>
  <c r="AB412"/>
  <c r="AC412"/>
  <c r="AE412"/>
  <c r="AF412" s="1"/>
  <c r="AG412"/>
  <c r="AH412"/>
  <c r="AI412"/>
  <c r="AJ412"/>
  <c r="AL412"/>
  <c r="AM412" s="1"/>
  <c r="AN412" s="1"/>
  <c r="AO412"/>
  <c r="AP412" s="1"/>
  <c r="AQ412"/>
  <c r="AR412"/>
  <c r="AS412"/>
  <c r="AT412"/>
  <c r="Q137"/>
  <c r="R137"/>
  <c r="S137"/>
  <c r="T137" s="1"/>
  <c r="U137"/>
  <c r="V137" s="1"/>
  <c r="X137"/>
  <c r="Y137"/>
  <c r="Z137"/>
  <c r="AA137" s="1"/>
  <c r="AB137"/>
  <c r="AC137" s="1"/>
  <c r="AE137"/>
  <c r="AF137"/>
  <c r="AG137"/>
  <c r="AH137" s="1"/>
  <c r="AI137"/>
  <c r="AJ137" s="1"/>
  <c r="AL137"/>
  <c r="AM137"/>
  <c r="AO137"/>
  <c r="AP137"/>
  <c r="AQ137"/>
  <c r="AR137" s="1"/>
  <c r="AS137"/>
  <c r="AT137" s="1"/>
  <c r="Q394"/>
  <c r="S394"/>
  <c r="T394"/>
  <c r="U394" s="1"/>
  <c r="V394" s="1"/>
  <c r="X394"/>
  <c r="Y394" s="1"/>
  <c r="Z394"/>
  <c r="AA394"/>
  <c r="AB394" s="1"/>
  <c r="AC394" s="1"/>
  <c r="AE394"/>
  <c r="AG394"/>
  <c r="AH394"/>
  <c r="AI394" s="1"/>
  <c r="AJ394" s="1"/>
  <c r="AL394"/>
  <c r="AM394" s="1"/>
  <c r="AN394" s="1"/>
  <c r="AO394"/>
  <c r="AQ394"/>
  <c r="AR394"/>
  <c r="AS394" s="1"/>
  <c r="AT394" s="1"/>
  <c r="Q99"/>
  <c r="R99"/>
  <c r="S99" s="1"/>
  <c r="T99"/>
  <c r="U99"/>
  <c r="V99"/>
  <c r="X99"/>
  <c r="Y99"/>
  <c r="Z99" s="1"/>
  <c r="AA99"/>
  <c r="AB99"/>
  <c r="AC99"/>
  <c r="AE99"/>
  <c r="AF99"/>
  <c r="AG99" s="1"/>
  <c r="AH99"/>
  <c r="AI99"/>
  <c r="AJ99"/>
  <c r="AL99"/>
  <c r="AM99"/>
  <c r="AO99"/>
  <c r="AP99"/>
  <c r="AQ99" s="1"/>
  <c r="AR99"/>
  <c r="AS99"/>
  <c r="AT99"/>
  <c r="Q249"/>
  <c r="X249"/>
  <c r="Y249" s="1"/>
  <c r="Z249" s="1"/>
  <c r="AA249" s="1"/>
  <c r="AE249"/>
  <c r="AF249" s="1"/>
  <c r="AG249" s="1"/>
  <c r="AH249" s="1"/>
  <c r="AI249" s="1"/>
  <c r="AJ249" s="1"/>
  <c r="AL249"/>
  <c r="AO249"/>
  <c r="Q133"/>
  <c r="R133"/>
  <c r="S133"/>
  <c r="T133" s="1"/>
  <c r="U133" s="1"/>
  <c r="X133"/>
  <c r="Y133"/>
  <c r="Z133"/>
  <c r="AA133" s="1"/>
  <c r="AB133" s="1"/>
  <c r="AC133" s="1"/>
  <c r="AE133"/>
  <c r="AF133"/>
  <c r="AG133"/>
  <c r="AH133" s="1"/>
  <c r="AI133" s="1"/>
  <c r="AJ133" s="1"/>
  <c r="AL133"/>
  <c r="AM133"/>
  <c r="AO133"/>
  <c r="AP133"/>
  <c r="AQ133"/>
  <c r="AR133" s="1"/>
  <c r="AS133" s="1"/>
  <c r="AT133" s="1"/>
  <c r="Q219"/>
  <c r="R219"/>
  <c r="S219" s="1"/>
  <c r="T219" s="1"/>
  <c r="U219" s="1"/>
  <c r="V219" s="1"/>
  <c r="X219"/>
  <c r="Y219"/>
  <c r="Z219" s="1"/>
  <c r="AA219" s="1"/>
  <c r="AB219" s="1"/>
  <c r="AC219" s="1"/>
  <c r="AE219"/>
  <c r="AF219"/>
  <c r="AG219" s="1"/>
  <c r="AH219" s="1"/>
  <c r="AI219" s="1"/>
  <c r="AJ219" s="1"/>
  <c r="AL219"/>
  <c r="AM219"/>
  <c r="AO219"/>
  <c r="AP219"/>
  <c r="AQ219" s="1"/>
  <c r="AR219" s="1"/>
  <c r="Q315"/>
  <c r="R315"/>
  <c r="S315"/>
  <c r="T315"/>
  <c r="U315"/>
  <c r="V315"/>
  <c r="X315"/>
  <c r="Y315"/>
  <c r="Z315"/>
  <c r="AA315"/>
  <c r="AB315"/>
  <c r="AC315"/>
  <c r="AE315"/>
  <c r="AF315"/>
  <c r="AG315"/>
  <c r="AH315"/>
  <c r="AI315"/>
  <c r="AJ315"/>
  <c r="AL315"/>
  <c r="AM315"/>
  <c r="AO315"/>
  <c r="AP315"/>
  <c r="AQ315"/>
  <c r="AR315"/>
  <c r="AS315"/>
  <c r="AT315"/>
  <c r="Q107"/>
  <c r="R107"/>
  <c r="S107"/>
  <c r="T107"/>
  <c r="U107" s="1"/>
  <c r="V107" s="1"/>
  <c r="X107"/>
  <c r="Y107"/>
  <c r="Z107"/>
  <c r="AA107"/>
  <c r="AB107" s="1"/>
  <c r="AC107" s="1"/>
  <c r="AE107"/>
  <c r="AF107"/>
  <c r="AG107"/>
  <c r="AH107"/>
  <c r="AI107" s="1"/>
  <c r="AJ107" s="1"/>
  <c r="AL107"/>
  <c r="AM107"/>
  <c r="AO107"/>
  <c r="AP107"/>
  <c r="AQ107"/>
  <c r="AR107"/>
  <c r="AS107" s="1"/>
  <c r="AT107" s="1"/>
  <c r="Q361"/>
  <c r="S361"/>
  <c r="T361"/>
  <c r="U361" s="1"/>
  <c r="V361"/>
  <c r="X361"/>
  <c r="Z361"/>
  <c r="AA361"/>
  <c r="AB361" s="1"/>
  <c r="AC361"/>
  <c r="AE361"/>
  <c r="AF361" s="1"/>
  <c r="AG361"/>
  <c r="AH361"/>
  <c r="AI361" s="1"/>
  <c r="AJ361"/>
  <c r="AL361"/>
  <c r="AM361" s="1"/>
  <c r="AN361" s="1"/>
  <c r="AO361"/>
  <c r="AQ361"/>
  <c r="AR361"/>
  <c r="AS361" s="1"/>
  <c r="AT361"/>
  <c r="Q174"/>
  <c r="R174"/>
  <c r="S174"/>
  <c r="T174" s="1"/>
  <c r="U174" s="1"/>
  <c r="V174" s="1"/>
  <c r="X174"/>
  <c r="Y174"/>
  <c r="Z174"/>
  <c r="AA174" s="1"/>
  <c r="AB174" s="1"/>
  <c r="AC174" s="1"/>
  <c r="AE174"/>
  <c r="AF174"/>
  <c r="AG174"/>
  <c r="AH174" s="1"/>
  <c r="AI174" s="1"/>
  <c r="AJ174" s="1"/>
  <c r="AL174"/>
  <c r="AM174"/>
  <c r="AO174"/>
  <c r="AP174"/>
  <c r="AQ174"/>
  <c r="AR174" s="1"/>
  <c r="AS174" s="1"/>
  <c r="AT174" s="1"/>
  <c r="Q160"/>
  <c r="R160"/>
  <c r="S160"/>
  <c r="T160"/>
  <c r="U160" s="1"/>
  <c r="V160"/>
  <c r="X160"/>
  <c r="Y160"/>
  <c r="Z160"/>
  <c r="AA160"/>
  <c r="AB160" s="1"/>
  <c r="AC160"/>
  <c r="AE160"/>
  <c r="AF160"/>
  <c r="AG160"/>
  <c r="AH160"/>
  <c r="AI160" s="1"/>
  <c r="AJ160"/>
  <c r="AL160"/>
  <c r="AM160"/>
  <c r="AO160"/>
  <c r="AP160"/>
  <c r="AQ160"/>
  <c r="AR160"/>
  <c r="AS160" s="1"/>
  <c r="AT160"/>
  <c r="Q207"/>
  <c r="R207"/>
  <c r="S207" s="1"/>
  <c r="T207"/>
  <c r="U207" s="1"/>
  <c r="V207" s="1"/>
  <c r="X207"/>
  <c r="Y207"/>
  <c r="Z207" s="1"/>
  <c r="AA207"/>
  <c r="AB207" s="1"/>
  <c r="AC207" s="1"/>
  <c r="AE207"/>
  <c r="AF207"/>
  <c r="AG207" s="1"/>
  <c r="AH207"/>
  <c r="AI207" s="1"/>
  <c r="AL207"/>
  <c r="AM207"/>
  <c r="AO207"/>
  <c r="AP207"/>
  <c r="AQ207" s="1"/>
  <c r="AR207"/>
  <c r="AS207" s="1"/>
  <c r="AT207" s="1"/>
  <c r="Q188"/>
  <c r="R188"/>
  <c r="S188"/>
  <c r="T188"/>
  <c r="U188" s="1"/>
  <c r="V188" s="1"/>
  <c r="X188"/>
  <c r="Y188"/>
  <c r="Z188"/>
  <c r="AA188"/>
  <c r="AB188" s="1"/>
  <c r="AE188"/>
  <c r="AF188"/>
  <c r="AG188"/>
  <c r="AH188"/>
  <c r="AI188" s="1"/>
  <c r="AJ188" s="1"/>
  <c r="AL188"/>
  <c r="AM188"/>
  <c r="AO188"/>
  <c r="AP188"/>
  <c r="AQ188"/>
  <c r="AR188"/>
  <c r="AS188" s="1"/>
  <c r="Q257"/>
  <c r="R257" s="1"/>
  <c r="X257"/>
  <c r="Y257" s="1"/>
  <c r="Z257" s="1"/>
  <c r="AA257" s="1"/>
  <c r="AB257" s="1"/>
  <c r="AC257" s="1"/>
  <c r="AD257" s="1"/>
  <c r="AE257"/>
  <c r="AL257"/>
  <c r="AM257" s="1"/>
  <c r="AO257"/>
  <c r="AP257" s="1"/>
  <c r="AQ257" s="1"/>
  <c r="AR257" s="1"/>
  <c r="AS257" s="1"/>
  <c r="AT257" s="1"/>
  <c r="Q256"/>
  <c r="R256" s="1"/>
  <c r="S256" s="1"/>
  <c r="T256" s="1"/>
  <c r="U256" s="1"/>
  <c r="V256" s="1"/>
  <c r="W256" s="1"/>
  <c r="X256"/>
  <c r="Y256" s="1"/>
  <c r="AE256"/>
  <c r="AF256" s="1"/>
  <c r="AG256" s="1"/>
  <c r="AH256" s="1"/>
  <c r="AI256" s="1"/>
  <c r="AJ256" s="1"/>
  <c r="AL256"/>
  <c r="AO256"/>
  <c r="Q167"/>
  <c r="R167"/>
  <c r="S167"/>
  <c r="T167"/>
  <c r="U167" s="1"/>
  <c r="V167" s="1"/>
  <c r="X167"/>
  <c r="Y167"/>
  <c r="Z167"/>
  <c r="AA167"/>
  <c r="AB167" s="1"/>
  <c r="AC167" s="1"/>
  <c r="AE167"/>
  <c r="AF167"/>
  <c r="AG167"/>
  <c r="AH167"/>
  <c r="AI167" s="1"/>
  <c r="AJ167" s="1"/>
  <c r="AL167"/>
  <c r="AM167"/>
  <c r="AO167"/>
  <c r="AP167"/>
  <c r="AQ167"/>
  <c r="AR167"/>
  <c r="AS167" s="1"/>
  <c r="AT167" s="1"/>
  <c r="Q353"/>
  <c r="R353"/>
  <c r="S353"/>
  <c r="T353"/>
  <c r="U353"/>
  <c r="V353"/>
  <c r="X353"/>
  <c r="Y353"/>
  <c r="Z353"/>
  <c r="AA353"/>
  <c r="AB353"/>
  <c r="AC353"/>
  <c r="AE353"/>
  <c r="AF353"/>
  <c r="AG353"/>
  <c r="AH353"/>
  <c r="AI353"/>
  <c r="AJ353"/>
  <c r="AL353"/>
  <c r="AM353"/>
  <c r="AO353"/>
  <c r="AP353"/>
  <c r="AQ353"/>
  <c r="AR353"/>
  <c r="AS353"/>
  <c r="AT353"/>
  <c r="Q162"/>
  <c r="R162"/>
  <c r="S162" s="1"/>
  <c r="T162" s="1"/>
  <c r="U162"/>
  <c r="V162" s="1"/>
  <c r="X162"/>
  <c r="Y162"/>
  <c r="Z162" s="1"/>
  <c r="AA162" s="1"/>
  <c r="AB162"/>
  <c r="AC162" s="1"/>
  <c r="AE162"/>
  <c r="AF162"/>
  <c r="AG162" s="1"/>
  <c r="AH162" s="1"/>
  <c r="AI162"/>
  <c r="AJ162" s="1"/>
  <c r="AL162"/>
  <c r="AM162"/>
  <c r="AO162"/>
  <c r="AP162"/>
  <c r="AQ162" s="1"/>
  <c r="AR162" s="1"/>
  <c r="AS162"/>
  <c r="AT162" s="1"/>
  <c r="Q122"/>
  <c r="R122"/>
  <c r="S122"/>
  <c r="T122"/>
  <c r="U122"/>
  <c r="V122" s="1"/>
  <c r="X122"/>
  <c r="Y122"/>
  <c r="Z122"/>
  <c r="AA122"/>
  <c r="AB122"/>
  <c r="AC122" s="1"/>
  <c r="AE122"/>
  <c r="AF122"/>
  <c r="AG122"/>
  <c r="AH122"/>
  <c r="AI122"/>
  <c r="AJ122" s="1"/>
  <c r="AL122"/>
  <c r="AM122"/>
  <c r="AO122"/>
  <c r="AP122"/>
  <c r="AQ122"/>
  <c r="AR122"/>
  <c r="AS122"/>
  <c r="AT122" s="1"/>
  <c r="Q299"/>
  <c r="X299"/>
  <c r="Y299" s="1"/>
  <c r="Z299" s="1"/>
  <c r="AA299" s="1"/>
  <c r="AB299" s="1"/>
  <c r="AC299" s="1"/>
  <c r="AE299"/>
  <c r="AF299" s="1"/>
  <c r="AG299" s="1"/>
  <c r="AH299" s="1"/>
  <c r="AI299" s="1"/>
  <c r="AJ299" s="1"/>
  <c r="AL299"/>
  <c r="AO299"/>
  <c r="Q121"/>
  <c r="R121"/>
  <c r="S121"/>
  <c r="T121" s="1"/>
  <c r="U121" s="1"/>
  <c r="X121"/>
  <c r="Y121"/>
  <c r="Z121"/>
  <c r="AA121" s="1"/>
  <c r="AB121" s="1"/>
  <c r="AC121" s="1"/>
  <c r="AE121"/>
  <c r="AF121"/>
  <c r="AG121"/>
  <c r="AH121" s="1"/>
  <c r="AI121" s="1"/>
  <c r="AJ121" s="1"/>
  <c r="AL121"/>
  <c r="AM121"/>
  <c r="AO121"/>
  <c r="AP121"/>
  <c r="AQ121"/>
  <c r="AR121" s="1"/>
  <c r="Q136"/>
  <c r="R136"/>
  <c r="S136"/>
  <c r="T136"/>
  <c r="U136"/>
  <c r="V136"/>
  <c r="X136"/>
  <c r="Y136"/>
  <c r="Z136"/>
  <c r="AA136"/>
  <c r="AB136"/>
  <c r="AC136"/>
  <c r="AE136"/>
  <c r="AF136"/>
  <c r="AG136"/>
  <c r="AH136"/>
  <c r="AI136"/>
  <c r="AJ136"/>
  <c r="AL136"/>
  <c r="AM136"/>
  <c r="AO136"/>
  <c r="AP136"/>
  <c r="AQ136"/>
  <c r="AR136"/>
  <c r="AS136"/>
  <c r="AT136"/>
  <c r="Q211"/>
  <c r="R211"/>
  <c r="S211"/>
  <c r="T211"/>
  <c r="U211"/>
  <c r="V211" s="1"/>
  <c r="X211"/>
  <c r="Y211"/>
  <c r="Z211"/>
  <c r="AA211"/>
  <c r="AB211"/>
  <c r="AC211" s="1"/>
  <c r="AE211"/>
  <c r="AF211"/>
  <c r="AG211"/>
  <c r="AH211"/>
  <c r="AI211"/>
  <c r="AJ211" s="1"/>
  <c r="AL211"/>
  <c r="AM211"/>
  <c r="AO211"/>
  <c r="AP211"/>
  <c r="AQ211"/>
  <c r="AR211"/>
  <c r="AS211"/>
  <c r="AT211" s="1"/>
  <c r="Q200"/>
  <c r="R200" s="1"/>
  <c r="S200" s="1"/>
  <c r="T200" s="1"/>
  <c r="U200" s="1"/>
  <c r="V200" s="1"/>
  <c r="X200"/>
  <c r="Y200" s="1"/>
  <c r="Z200" s="1"/>
  <c r="AA200" s="1"/>
  <c r="AB200" s="1"/>
  <c r="AC200" s="1"/>
  <c r="AE200"/>
  <c r="AF200" s="1"/>
  <c r="AG200" s="1"/>
  <c r="AH200" s="1"/>
  <c r="AI200" s="1"/>
  <c r="AJ200" s="1"/>
  <c r="AL200"/>
  <c r="AO200"/>
  <c r="AP200" s="1"/>
  <c r="AQ200" s="1"/>
  <c r="AR200" s="1"/>
  <c r="AS200" s="1"/>
  <c r="AT200" s="1"/>
  <c r="Q204"/>
  <c r="R204"/>
  <c r="S204"/>
  <c r="T204"/>
  <c r="U204"/>
  <c r="V204" s="1"/>
  <c r="X204"/>
  <c r="Y204"/>
  <c r="Z204"/>
  <c r="AA204"/>
  <c r="AB204"/>
  <c r="AC204" s="1"/>
  <c r="AE204"/>
  <c r="AF204"/>
  <c r="AG204"/>
  <c r="AH204"/>
  <c r="AI204"/>
  <c r="AJ204" s="1"/>
  <c r="AL204"/>
  <c r="AM204"/>
  <c r="AO204"/>
  <c r="AP204"/>
  <c r="AQ204"/>
  <c r="AR204"/>
  <c r="AS204"/>
  <c r="AT204" s="1"/>
  <c r="Q175"/>
  <c r="R175"/>
  <c r="S175"/>
  <c r="T175"/>
  <c r="U175"/>
  <c r="V175" s="1"/>
  <c r="X175"/>
  <c r="Y175"/>
  <c r="Z175"/>
  <c r="AA175"/>
  <c r="AB175"/>
  <c r="AC175" s="1"/>
  <c r="AE175"/>
  <c r="AF175"/>
  <c r="AG175"/>
  <c r="AH175"/>
  <c r="AI175"/>
  <c r="AJ175" s="1"/>
  <c r="AL175"/>
  <c r="AM175"/>
  <c r="AO175"/>
  <c r="AP175"/>
  <c r="AQ175"/>
  <c r="AR175"/>
  <c r="AS175"/>
  <c r="AT175" s="1"/>
  <c r="Q322"/>
  <c r="R322"/>
  <c r="S322" s="1"/>
  <c r="T322" s="1"/>
  <c r="U322" s="1"/>
  <c r="V322" s="1"/>
  <c r="X322"/>
  <c r="Y322"/>
  <c r="Z322" s="1"/>
  <c r="AA322" s="1"/>
  <c r="AB322" s="1"/>
  <c r="AC322" s="1"/>
  <c r="AE322"/>
  <c r="AF322"/>
  <c r="AG322" s="1"/>
  <c r="AL322"/>
  <c r="AM322"/>
  <c r="AO322"/>
  <c r="AP322"/>
  <c r="AQ322" s="1"/>
  <c r="AR322" s="1"/>
  <c r="AS322" s="1"/>
  <c r="AT322" s="1"/>
  <c r="Q418"/>
  <c r="R418"/>
  <c r="S418"/>
  <c r="T418" s="1"/>
  <c r="U418"/>
  <c r="V418" s="1"/>
  <c r="X418"/>
  <c r="Y418"/>
  <c r="Z418"/>
  <c r="AA418" s="1"/>
  <c r="AB418"/>
  <c r="AC418" s="1"/>
  <c r="AE418"/>
  <c r="AF418"/>
  <c r="AG418"/>
  <c r="AH418" s="1"/>
  <c r="AI418"/>
  <c r="AJ418" s="1"/>
  <c r="AL418"/>
  <c r="AM418"/>
  <c r="AO418"/>
  <c r="AP418"/>
  <c r="AQ418"/>
  <c r="AR418" s="1"/>
  <c r="AS418"/>
  <c r="AT418" s="1"/>
  <c r="Q273"/>
  <c r="R273"/>
  <c r="S273"/>
  <c r="T273"/>
  <c r="U273"/>
  <c r="V273"/>
  <c r="X273"/>
  <c r="Y273"/>
  <c r="Z273"/>
  <c r="AA273"/>
  <c r="AB273"/>
  <c r="AC273"/>
  <c r="AE273"/>
  <c r="AF273"/>
  <c r="AG273"/>
  <c r="AH273"/>
  <c r="AI273"/>
  <c r="AJ273"/>
  <c r="AL273"/>
  <c r="AM273"/>
  <c r="AO273"/>
  <c r="AP273"/>
  <c r="AQ273"/>
  <c r="AR273"/>
  <c r="AS273"/>
  <c r="AT273"/>
  <c r="Q329"/>
  <c r="R329" s="1"/>
  <c r="S329"/>
  <c r="T329"/>
  <c r="U329"/>
  <c r="V329" s="1"/>
  <c r="X329"/>
  <c r="Y329" s="1"/>
  <c r="Z329"/>
  <c r="AA329"/>
  <c r="AB329"/>
  <c r="AE329"/>
  <c r="AG329"/>
  <c r="AH329"/>
  <c r="AI329"/>
  <c r="AJ329" s="1"/>
  <c r="AL329"/>
  <c r="AO329"/>
  <c r="AP329" s="1"/>
  <c r="AQ329"/>
  <c r="AR329"/>
  <c r="AS329"/>
  <c r="AT329" s="1"/>
  <c r="Q234"/>
  <c r="R234"/>
  <c r="S234"/>
  <c r="T234"/>
  <c r="U234"/>
  <c r="X234"/>
  <c r="Y234"/>
  <c r="Z234"/>
  <c r="AA234"/>
  <c r="AB234"/>
  <c r="AC234" s="1"/>
  <c r="AE234"/>
  <c r="AF234"/>
  <c r="AG234"/>
  <c r="AH234"/>
  <c r="AI234"/>
  <c r="AJ234" s="1"/>
  <c r="AL234"/>
  <c r="AM234"/>
  <c r="AO234"/>
  <c r="AP234"/>
  <c r="AQ234"/>
  <c r="AR234"/>
  <c r="AS234"/>
  <c r="Q236"/>
  <c r="R236"/>
  <c r="S236" s="1"/>
  <c r="T236" s="1"/>
  <c r="U236"/>
  <c r="V236" s="1"/>
  <c r="X236"/>
  <c r="Y236"/>
  <c r="Z236" s="1"/>
  <c r="AA236" s="1"/>
  <c r="AB236"/>
  <c r="AC236" s="1"/>
  <c r="AE236"/>
  <c r="AF236"/>
  <c r="AG236" s="1"/>
  <c r="AH236" s="1"/>
  <c r="AI236"/>
  <c r="AJ236" s="1"/>
  <c r="AL236"/>
  <c r="AM236"/>
  <c r="AO236"/>
  <c r="AP236"/>
  <c r="AQ236" s="1"/>
  <c r="AR236" s="1"/>
  <c r="AS236"/>
  <c r="AT236" s="1"/>
  <c r="Q349"/>
  <c r="R349" s="1"/>
  <c r="S349" s="1"/>
  <c r="T349" s="1"/>
  <c r="U349" s="1"/>
  <c r="V349" s="1"/>
  <c r="X349"/>
  <c r="Y349" s="1"/>
  <c r="Z349" s="1"/>
  <c r="AA349" s="1"/>
  <c r="AB349" s="1"/>
  <c r="AC349" s="1"/>
  <c r="AE349"/>
  <c r="AL349"/>
  <c r="AM349" s="1"/>
  <c r="AN349" s="1"/>
  <c r="AO349"/>
  <c r="AP349" s="1"/>
  <c r="AQ349" s="1"/>
  <c r="AR349" s="1"/>
  <c r="AS349" s="1"/>
  <c r="AT349" s="1"/>
  <c r="Q251"/>
  <c r="R251" s="1"/>
  <c r="S251" s="1"/>
  <c r="T251" s="1"/>
  <c r="U251" s="1"/>
  <c r="V251" s="1"/>
  <c r="X251"/>
  <c r="AE251"/>
  <c r="AF251" s="1"/>
  <c r="AL251"/>
  <c r="AM251" s="1"/>
  <c r="AO251"/>
  <c r="AP251" s="1"/>
  <c r="AQ251" s="1"/>
  <c r="AR251" s="1"/>
  <c r="AS251" s="1"/>
  <c r="AT251" s="1"/>
  <c r="Q194"/>
  <c r="X194"/>
  <c r="Y194" s="1"/>
  <c r="AE194"/>
  <c r="AF194" s="1"/>
  <c r="AG194" s="1"/>
  <c r="AH194" s="1"/>
  <c r="AI194" s="1"/>
  <c r="AJ194" s="1"/>
  <c r="AL194"/>
  <c r="AO194"/>
  <c r="Q305"/>
  <c r="R305" s="1"/>
  <c r="X305"/>
  <c r="Y305" s="1"/>
  <c r="Z305" s="1"/>
  <c r="AA305" s="1"/>
  <c r="AB305" s="1"/>
  <c r="AC305" s="1"/>
  <c r="AE305"/>
  <c r="AF305" s="1"/>
  <c r="AG305" s="1"/>
  <c r="AH305" s="1"/>
  <c r="AL305"/>
  <c r="AM305" s="1"/>
  <c r="AN305" s="1"/>
  <c r="AO305"/>
  <c r="AP305" s="1"/>
  <c r="Q296"/>
  <c r="R296"/>
  <c r="S296"/>
  <c r="T296"/>
  <c r="U296" s="1"/>
  <c r="V296" s="1"/>
  <c r="X296"/>
  <c r="Y296"/>
  <c r="Z296"/>
  <c r="AA296"/>
  <c r="AB296" s="1"/>
  <c r="AC296" s="1"/>
  <c r="AE296"/>
  <c r="AF296"/>
  <c r="AG296"/>
  <c r="AH296"/>
  <c r="AI296" s="1"/>
  <c r="AL296"/>
  <c r="AM296"/>
  <c r="AO296"/>
  <c r="AP296"/>
  <c r="AQ296"/>
  <c r="AR296"/>
  <c r="AS296" s="1"/>
  <c r="AT296" s="1"/>
  <c r="Q195"/>
  <c r="R195" s="1"/>
  <c r="S195" s="1"/>
  <c r="X195"/>
  <c r="Y195" s="1"/>
  <c r="Z195" s="1"/>
  <c r="AA195" s="1"/>
  <c r="AB195" s="1"/>
  <c r="AC195" s="1"/>
  <c r="AE195"/>
  <c r="AL195"/>
  <c r="AM195" s="1"/>
  <c r="AO195"/>
  <c r="AP195" s="1"/>
  <c r="AQ195" s="1"/>
  <c r="AR195" s="1"/>
  <c r="Q163"/>
  <c r="R163"/>
  <c r="S163"/>
  <c r="T163"/>
  <c r="U163"/>
  <c r="V163"/>
  <c r="X163"/>
  <c r="Y163"/>
  <c r="Z163"/>
  <c r="AA163"/>
  <c r="AB163"/>
  <c r="AC163"/>
  <c r="AE163"/>
  <c r="AF163"/>
  <c r="AG163"/>
  <c r="AH163"/>
  <c r="AI163"/>
  <c r="AJ163"/>
  <c r="AL163"/>
  <c r="AM163"/>
  <c r="AO163"/>
  <c r="AP163"/>
  <c r="AQ163"/>
  <c r="AR163"/>
  <c r="AS163"/>
  <c r="AT163"/>
  <c r="Q334"/>
  <c r="R334"/>
  <c r="S334" s="1"/>
  <c r="T334"/>
  <c r="U334"/>
  <c r="V334"/>
  <c r="X334"/>
  <c r="Y334"/>
  <c r="Z334" s="1"/>
  <c r="AA334"/>
  <c r="AB334"/>
  <c r="AC334"/>
  <c r="AE334"/>
  <c r="AF334"/>
  <c r="AG334" s="1"/>
  <c r="AH334"/>
  <c r="AI334"/>
  <c r="AJ334"/>
  <c r="AL334"/>
  <c r="AM334"/>
  <c r="AO334"/>
  <c r="AP334"/>
  <c r="AQ334" s="1"/>
  <c r="AR334"/>
  <c r="AS334"/>
  <c r="AT334"/>
  <c r="Q164"/>
  <c r="R164" s="1"/>
  <c r="S164"/>
  <c r="T164"/>
  <c r="U164"/>
  <c r="V164" s="1"/>
  <c r="X164"/>
  <c r="Y164" s="1"/>
  <c r="Z164"/>
  <c r="AA164"/>
  <c r="AB164"/>
  <c r="AC164" s="1"/>
  <c r="AE164"/>
  <c r="AG164"/>
  <c r="AH164"/>
  <c r="AI164"/>
  <c r="AJ164" s="1"/>
  <c r="AL164"/>
  <c r="AM164" s="1"/>
  <c r="AN164" s="1"/>
  <c r="AO164"/>
  <c r="AP164" s="1"/>
  <c r="AQ164"/>
  <c r="AR164"/>
  <c r="AS164"/>
  <c r="AT164" s="1"/>
  <c r="Q293"/>
  <c r="R293"/>
  <c r="S293"/>
  <c r="T293" s="1"/>
  <c r="U293"/>
  <c r="V293" s="1"/>
  <c r="X293"/>
  <c r="Y293"/>
  <c r="Z293"/>
  <c r="AA293" s="1"/>
  <c r="AB293"/>
  <c r="AC293" s="1"/>
  <c r="AE293"/>
  <c r="AF293"/>
  <c r="AG293"/>
  <c r="AH293" s="1"/>
  <c r="AI293"/>
  <c r="AJ293" s="1"/>
  <c r="AL293"/>
  <c r="AM293"/>
  <c r="AO293"/>
  <c r="AP293"/>
  <c r="AQ293"/>
  <c r="AR293" s="1"/>
  <c r="AS293"/>
  <c r="AT293" s="1"/>
  <c r="Q372"/>
  <c r="X372"/>
  <c r="Y372" s="1"/>
  <c r="AE372"/>
  <c r="AF372" s="1"/>
  <c r="AG372" s="1"/>
  <c r="AH372" s="1"/>
  <c r="AI372" s="1"/>
  <c r="AJ372" s="1"/>
  <c r="AL372"/>
  <c r="AO372"/>
  <c r="Q284"/>
  <c r="R284"/>
  <c r="T284"/>
  <c r="U284" s="1"/>
  <c r="V284" s="1"/>
  <c r="X284"/>
  <c r="Y284"/>
  <c r="Z284" s="1"/>
  <c r="AA284"/>
  <c r="AB284" s="1"/>
  <c r="AC284" s="1"/>
  <c r="AE284"/>
  <c r="AF284"/>
  <c r="AG284" s="1"/>
  <c r="AH284"/>
  <c r="AI284" s="1"/>
  <c r="AJ284" s="1"/>
  <c r="AL284"/>
  <c r="AM284"/>
  <c r="AO284"/>
  <c r="AP284"/>
  <c r="AR284"/>
  <c r="AS284" s="1"/>
  <c r="AT284" s="1"/>
  <c r="Q193"/>
  <c r="R193"/>
  <c r="S193"/>
  <c r="T193"/>
  <c r="U193"/>
  <c r="V193" s="1"/>
  <c r="X193"/>
  <c r="Y193"/>
  <c r="Z193"/>
  <c r="AA193"/>
  <c r="AB193"/>
  <c r="AC193" s="1"/>
  <c r="AE193"/>
  <c r="AF193"/>
  <c r="AG193"/>
  <c r="AH193"/>
  <c r="AI193"/>
  <c r="AL193"/>
  <c r="AM193"/>
  <c r="AO193"/>
  <c r="AP193"/>
  <c r="AQ193"/>
  <c r="AR193"/>
  <c r="AS193"/>
  <c r="AT193" s="1"/>
  <c r="Q351"/>
  <c r="R351" s="1"/>
  <c r="S351" s="1"/>
  <c r="T351" s="1"/>
  <c r="X351"/>
  <c r="Y351" s="1"/>
  <c r="Z351" s="1"/>
  <c r="AA351" s="1"/>
  <c r="AE351"/>
  <c r="AL351"/>
  <c r="AM351" s="1"/>
  <c r="AO351"/>
  <c r="AP351" s="1"/>
  <c r="AQ351" s="1"/>
  <c r="AR351" s="1"/>
  <c r="Q184"/>
  <c r="R184"/>
  <c r="S184"/>
  <c r="T184"/>
  <c r="U184" s="1"/>
  <c r="X184"/>
  <c r="Y184"/>
  <c r="Z184"/>
  <c r="AA184"/>
  <c r="AB184" s="1"/>
  <c r="AC184" s="1"/>
  <c r="AE184"/>
  <c r="AF184"/>
  <c r="AG184"/>
  <c r="AH184"/>
  <c r="AI184" s="1"/>
  <c r="AJ184" s="1"/>
  <c r="AL184"/>
  <c r="AM184"/>
  <c r="AO184"/>
  <c r="AP184"/>
  <c r="AQ184"/>
  <c r="AR184"/>
  <c r="AS184" s="1"/>
  <c r="Q398"/>
  <c r="R398"/>
  <c r="S398"/>
  <c r="T398"/>
  <c r="U398" s="1"/>
  <c r="V398"/>
  <c r="X398"/>
  <c r="Y398"/>
  <c r="Z398"/>
  <c r="AA398"/>
  <c r="AB398" s="1"/>
  <c r="AC398"/>
  <c r="AE398"/>
  <c r="AF398"/>
  <c r="AG398"/>
  <c r="AH398"/>
  <c r="AI398" s="1"/>
  <c r="AJ398"/>
  <c r="AL398"/>
  <c r="AM398"/>
  <c r="AO398"/>
  <c r="AP398"/>
  <c r="AQ398"/>
  <c r="AR398"/>
  <c r="AS398" s="1"/>
  <c r="AT398"/>
  <c r="Q213"/>
  <c r="R213"/>
  <c r="S213" s="1"/>
  <c r="T213"/>
  <c r="U213"/>
  <c r="V213" s="1"/>
  <c r="X213"/>
  <c r="Y213"/>
  <c r="Z213" s="1"/>
  <c r="AA213"/>
  <c r="AB213"/>
  <c r="AC213" s="1"/>
  <c r="AE213"/>
  <c r="AF213"/>
  <c r="AG213" s="1"/>
  <c r="AH213"/>
  <c r="AI213"/>
  <c r="AJ213" s="1"/>
  <c r="AL213"/>
  <c r="AM213"/>
  <c r="AO213"/>
  <c r="AP213"/>
  <c r="AQ213" s="1"/>
  <c r="AR213"/>
  <c r="AS213"/>
  <c r="AT213" s="1"/>
  <c r="Q384"/>
  <c r="R384"/>
  <c r="S384"/>
  <c r="T384" s="1"/>
  <c r="U384"/>
  <c r="V384" s="1"/>
  <c r="X384"/>
  <c r="Y384"/>
  <c r="Z384"/>
  <c r="AA384" s="1"/>
  <c r="AB384"/>
  <c r="AC384" s="1"/>
  <c r="AE384"/>
  <c r="AF384"/>
  <c r="AG384"/>
  <c r="AH384" s="1"/>
  <c r="AI384"/>
  <c r="AJ384" s="1"/>
  <c r="AL384"/>
  <c r="AM384"/>
  <c r="AO384"/>
  <c r="AP384"/>
  <c r="AQ384"/>
  <c r="AR384" s="1"/>
  <c r="AS384"/>
  <c r="AT384" s="1"/>
  <c r="Q138"/>
  <c r="R138"/>
  <c r="S138"/>
  <c r="T138"/>
  <c r="U138" s="1"/>
  <c r="V138"/>
  <c r="X138"/>
  <c r="Y138"/>
  <c r="Z138"/>
  <c r="AA138"/>
  <c r="AB138" s="1"/>
  <c r="AC138"/>
  <c r="AE138"/>
  <c r="AF138"/>
  <c r="AG138"/>
  <c r="AH138"/>
  <c r="AI138" s="1"/>
  <c r="AJ138"/>
  <c r="AL138"/>
  <c r="AM138"/>
  <c r="AO138"/>
  <c r="AP138"/>
  <c r="AQ138"/>
  <c r="AR138"/>
  <c r="AS138" s="1"/>
  <c r="AT138"/>
  <c r="Q209"/>
  <c r="R209" s="1"/>
  <c r="S209" s="1"/>
  <c r="T209" s="1"/>
  <c r="U209" s="1"/>
  <c r="V209" s="1"/>
  <c r="X209"/>
  <c r="Y209" s="1"/>
  <c r="Z209" s="1"/>
  <c r="AA209" s="1"/>
  <c r="AB209" s="1"/>
  <c r="AC209" s="1"/>
  <c r="AE209"/>
  <c r="AF209" s="1"/>
  <c r="AG209" s="1"/>
  <c r="AL209"/>
  <c r="AO209"/>
  <c r="AP209" s="1"/>
  <c r="AQ209" s="1"/>
  <c r="AR209" s="1"/>
  <c r="AS209" s="1"/>
  <c r="AT209" s="1"/>
  <c r="Q312"/>
  <c r="R312"/>
  <c r="S312"/>
  <c r="T312" s="1"/>
  <c r="U312"/>
  <c r="V312"/>
  <c r="X312"/>
  <c r="Y312"/>
  <c r="Z312"/>
  <c r="AA312" s="1"/>
  <c r="AB312"/>
  <c r="AC312"/>
  <c r="AE312"/>
  <c r="AF312"/>
  <c r="AG312"/>
  <c r="AH312" s="1"/>
  <c r="AI312"/>
  <c r="AJ312"/>
  <c r="AL312"/>
  <c r="AM312"/>
  <c r="AO312"/>
  <c r="AP312"/>
  <c r="AQ312"/>
  <c r="AR312" s="1"/>
  <c r="AS312"/>
  <c r="AT312"/>
  <c r="Q66"/>
  <c r="R66"/>
  <c r="S66"/>
  <c r="T66"/>
  <c r="U66"/>
  <c r="V66"/>
  <c r="X66"/>
  <c r="Y66"/>
  <c r="Z66"/>
  <c r="AA66"/>
  <c r="AB66"/>
  <c r="AC66"/>
  <c r="AE66"/>
  <c r="AF66"/>
  <c r="AG66"/>
  <c r="AH66"/>
  <c r="AI66"/>
  <c r="AJ66"/>
  <c r="AL66"/>
  <c r="AM66"/>
  <c r="AO66"/>
  <c r="AP66"/>
  <c r="AQ66"/>
  <c r="AR66"/>
  <c r="AS66"/>
  <c r="AT66"/>
  <c r="Q208"/>
  <c r="R208" s="1"/>
  <c r="S208" s="1"/>
  <c r="T208" s="1"/>
  <c r="U208"/>
  <c r="V208"/>
  <c r="X208"/>
  <c r="AB208"/>
  <c r="AC208"/>
  <c r="AE208"/>
  <c r="AF208" s="1"/>
  <c r="AI208"/>
  <c r="AJ208"/>
  <c r="AL208"/>
  <c r="AO208"/>
  <c r="AP208" s="1"/>
  <c r="AQ208" s="1"/>
  <c r="AR208" s="1"/>
  <c r="AS208"/>
  <c r="AT208"/>
  <c r="Q266"/>
  <c r="R266"/>
  <c r="S266"/>
  <c r="T266"/>
  <c r="U266"/>
  <c r="V266"/>
  <c r="X266"/>
  <c r="Y266"/>
  <c r="Z266"/>
  <c r="AA266"/>
  <c r="AB266"/>
  <c r="AC266"/>
  <c r="AE266"/>
  <c r="AF266"/>
  <c r="AG266"/>
  <c r="AH266"/>
  <c r="AI266"/>
  <c r="AJ266"/>
  <c r="AL266"/>
  <c r="AM266"/>
  <c r="AO266"/>
  <c r="AP266"/>
  <c r="AQ266"/>
  <c r="AR266"/>
  <c r="AS266"/>
  <c r="AT266"/>
  <c r="Q135"/>
  <c r="R135"/>
  <c r="S135"/>
  <c r="T135" s="1"/>
  <c r="U135" s="1"/>
  <c r="V135" s="1"/>
  <c r="X135"/>
  <c r="Y135"/>
  <c r="Z135"/>
  <c r="AA135" s="1"/>
  <c r="AB135" s="1"/>
  <c r="AC135" s="1"/>
  <c r="AE135"/>
  <c r="AF135"/>
  <c r="AG135"/>
  <c r="AH135" s="1"/>
  <c r="AI135" s="1"/>
  <c r="AJ135" s="1"/>
  <c r="AL135"/>
  <c r="AM135"/>
  <c r="AO135"/>
  <c r="AP135"/>
  <c r="AQ135"/>
  <c r="AR135" s="1"/>
  <c r="AS135" s="1"/>
  <c r="AT135" s="1"/>
  <c r="Q215"/>
  <c r="R215"/>
  <c r="S215"/>
  <c r="T215"/>
  <c r="U215"/>
  <c r="V215"/>
  <c r="X215"/>
  <c r="Y215"/>
  <c r="Z215"/>
  <c r="AA215"/>
  <c r="AB215"/>
  <c r="AC215"/>
  <c r="AE215"/>
  <c r="AF215"/>
  <c r="AG215"/>
  <c r="AH215"/>
  <c r="AI215"/>
  <c r="AJ215"/>
  <c r="AL215"/>
  <c r="AM215"/>
  <c r="AO215"/>
  <c r="AP215"/>
  <c r="AQ215"/>
  <c r="AR215"/>
  <c r="AS215"/>
  <c r="AT215"/>
  <c r="Q413"/>
  <c r="R413"/>
  <c r="S413"/>
  <c r="T413"/>
  <c r="U413"/>
  <c r="V413" s="1"/>
  <c r="X413"/>
  <c r="Y413"/>
  <c r="Z413"/>
  <c r="AA413"/>
  <c r="AB413"/>
  <c r="AC413" s="1"/>
  <c r="AE413"/>
  <c r="AF413"/>
  <c r="AG413"/>
  <c r="AH413"/>
  <c r="AI413"/>
  <c r="AJ413" s="1"/>
  <c r="AL413"/>
  <c r="AM413"/>
  <c r="AO413"/>
  <c r="AP413"/>
  <c r="AQ413"/>
  <c r="AR413"/>
  <c r="AS413"/>
  <c r="AT413" s="1"/>
  <c r="Q278"/>
  <c r="R278"/>
  <c r="S278"/>
  <c r="T278" s="1"/>
  <c r="U278"/>
  <c r="V278" s="1"/>
  <c r="X278"/>
  <c r="Y278"/>
  <c r="Z278"/>
  <c r="AA278" s="1"/>
  <c r="AB278"/>
  <c r="AC278" s="1"/>
  <c r="AE278"/>
  <c r="AF278"/>
  <c r="AG278"/>
  <c r="AH278" s="1"/>
  <c r="AI278"/>
  <c r="AJ278" s="1"/>
  <c r="AL278"/>
  <c r="AM278"/>
  <c r="AO278"/>
  <c r="AP278"/>
  <c r="AQ278"/>
  <c r="AR278" s="1"/>
  <c r="AS278"/>
  <c r="AT278" s="1"/>
  <c r="Q83"/>
  <c r="R83"/>
  <c r="S83"/>
  <c r="T83"/>
  <c r="U83" s="1"/>
  <c r="V83" s="1"/>
  <c r="X83"/>
  <c r="Y83"/>
  <c r="Z83"/>
  <c r="AA83"/>
  <c r="AB83" s="1"/>
  <c r="AC83" s="1"/>
  <c r="AE83"/>
  <c r="AF83"/>
  <c r="AG83"/>
  <c r="AH83"/>
  <c r="AI83" s="1"/>
  <c r="AL83"/>
  <c r="AM83"/>
  <c r="AO83"/>
  <c r="AP83"/>
  <c r="AQ83"/>
  <c r="AR83"/>
  <c r="AS83" s="1"/>
  <c r="AT83" s="1"/>
  <c r="Q358"/>
  <c r="R358"/>
  <c r="S358"/>
  <c r="T358"/>
  <c r="U358"/>
  <c r="V358" s="1"/>
  <c r="X358"/>
  <c r="Y358"/>
  <c r="Z358"/>
  <c r="AA358"/>
  <c r="AB358"/>
  <c r="AE358"/>
  <c r="AF358"/>
  <c r="AG358"/>
  <c r="AH358"/>
  <c r="AI358"/>
  <c r="AJ358" s="1"/>
  <c r="AL358"/>
  <c r="AM358"/>
  <c r="AO358"/>
  <c r="AP358"/>
  <c r="AQ358"/>
  <c r="AR358"/>
  <c r="AS358"/>
  <c r="AT358" s="1"/>
  <c r="Q403"/>
  <c r="R403" s="1"/>
  <c r="S403" s="1"/>
  <c r="T403" s="1"/>
  <c r="U403" s="1"/>
  <c r="X403"/>
  <c r="AE403"/>
  <c r="AF403" s="1"/>
  <c r="AL403"/>
  <c r="AO403"/>
  <c r="AP403" s="1"/>
  <c r="AQ403" s="1"/>
  <c r="AR403" s="1"/>
  <c r="AS403" s="1"/>
  <c r="Q180"/>
  <c r="R180"/>
  <c r="S180"/>
  <c r="T180" s="1"/>
  <c r="U180"/>
  <c r="V180"/>
  <c r="X180"/>
  <c r="Y180"/>
  <c r="Z180"/>
  <c r="AA180" s="1"/>
  <c r="AB180"/>
  <c r="AC180"/>
  <c r="AE180"/>
  <c r="AF180"/>
  <c r="AG180"/>
  <c r="AH180" s="1"/>
  <c r="AI180"/>
  <c r="AJ180"/>
  <c r="AL180"/>
  <c r="AM180"/>
  <c r="AO180"/>
  <c r="AP180"/>
  <c r="AQ180"/>
  <c r="AR180" s="1"/>
  <c r="AS180"/>
  <c r="AT180"/>
  <c r="Q277"/>
  <c r="R277"/>
  <c r="S277"/>
  <c r="T277" s="1"/>
  <c r="U277"/>
  <c r="V277"/>
  <c r="X277"/>
  <c r="Y277"/>
  <c r="Z277"/>
  <c r="AA277" s="1"/>
  <c r="AB277"/>
  <c r="AC277"/>
  <c r="AE277"/>
  <c r="AF277"/>
  <c r="AG277"/>
  <c r="AH277" s="1"/>
  <c r="AI277"/>
  <c r="AJ277"/>
  <c r="AL277"/>
  <c r="AM277"/>
  <c r="AO277"/>
  <c r="AP277"/>
  <c r="AQ277"/>
  <c r="AR277" s="1"/>
  <c r="AS277"/>
  <c r="AT277"/>
  <c r="Q232"/>
  <c r="R232"/>
  <c r="S232"/>
  <c r="T232"/>
  <c r="U232" s="1"/>
  <c r="V232" s="1"/>
  <c r="X232"/>
  <c r="Y232"/>
  <c r="Z232"/>
  <c r="AA232"/>
  <c r="AB232" s="1"/>
  <c r="AC232" s="1"/>
  <c r="AE232"/>
  <c r="AF232"/>
  <c r="AG232"/>
  <c r="AH232"/>
  <c r="AI232" s="1"/>
  <c r="AJ232" s="1"/>
  <c r="AL232"/>
  <c r="AM232"/>
  <c r="AO232"/>
  <c r="AP232"/>
  <c r="AQ232"/>
  <c r="AR232"/>
  <c r="AS232" s="1"/>
  <c r="AT232" s="1"/>
  <c r="Q308"/>
  <c r="R308"/>
  <c r="S308" s="1"/>
  <c r="T308" s="1"/>
  <c r="U308" s="1"/>
  <c r="V308"/>
  <c r="X308"/>
  <c r="Y308"/>
  <c r="Z308" s="1"/>
  <c r="AA308" s="1"/>
  <c r="AB308" s="1"/>
  <c r="AC308"/>
  <c r="AE308"/>
  <c r="AF308"/>
  <c r="AG308" s="1"/>
  <c r="AH308" s="1"/>
  <c r="AI308" s="1"/>
  <c r="AJ308"/>
  <c r="AL308"/>
  <c r="AM308"/>
  <c r="AO308"/>
  <c r="AP308"/>
  <c r="AQ308" s="1"/>
  <c r="AR308" s="1"/>
  <c r="AS308" s="1"/>
  <c r="AT308"/>
  <c r="Q397"/>
  <c r="R397"/>
  <c r="S397" s="1"/>
  <c r="T397" s="1"/>
  <c r="U397"/>
  <c r="V397" s="1"/>
  <c r="X397"/>
  <c r="Y397"/>
  <c r="Z397" s="1"/>
  <c r="AA397" s="1"/>
  <c r="AB397"/>
  <c r="AC397" s="1"/>
  <c r="AE397"/>
  <c r="AF397"/>
  <c r="AG397" s="1"/>
  <c r="AH397" s="1"/>
  <c r="AI397"/>
  <c r="AJ397" s="1"/>
  <c r="AL397"/>
  <c r="AM397"/>
  <c r="AO397"/>
  <c r="AP397"/>
  <c r="AQ397" s="1"/>
  <c r="AR397" s="1"/>
  <c r="AS397"/>
  <c r="AT397" s="1"/>
  <c r="Q231"/>
  <c r="R231"/>
  <c r="S231"/>
  <c r="T231" s="1"/>
  <c r="U231" s="1"/>
  <c r="V231" s="1"/>
  <c r="X231"/>
  <c r="Y231"/>
  <c r="Z231"/>
  <c r="AA231" s="1"/>
  <c r="AE231"/>
  <c r="AF231"/>
  <c r="AG231"/>
  <c r="AH231" s="1"/>
  <c r="AI231" s="1"/>
  <c r="AL231"/>
  <c r="AM231"/>
  <c r="AO231"/>
  <c r="AP231"/>
  <c r="AQ231"/>
  <c r="AR231" s="1"/>
  <c r="AS231" s="1"/>
  <c r="AT231" s="1"/>
  <c r="Q352"/>
  <c r="R352"/>
  <c r="S352"/>
  <c r="T352" s="1"/>
  <c r="U352"/>
  <c r="V352"/>
  <c r="X352"/>
  <c r="Y352"/>
  <c r="Z352"/>
  <c r="AA352" s="1"/>
  <c r="AB352"/>
  <c r="AC352"/>
  <c r="AE352"/>
  <c r="AF352"/>
  <c r="AG352"/>
  <c r="AH352" s="1"/>
  <c r="AI352"/>
  <c r="AJ352"/>
  <c r="AL352"/>
  <c r="AM352"/>
  <c r="AO352"/>
  <c r="AP352"/>
  <c r="AQ352"/>
  <c r="AR352" s="1"/>
  <c r="AS352"/>
  <c r="AT352"/>
  <c r="Q279"/>
  <c r="R279" s="1"/>
  <c r="S279"/>
  <c r="T279"/>
  <c r="U279"/>
  <c r="V279"/>
  <c r="X279"/>
  <c r="Z279"/>
  <c r="AA279"/>
  <c r="AB279"/>
  <c r="AC279"/>
  <c r="AE279"/>
  <c r="AF279" s="1"/>
  <c r="AG279"/>
  <c r="AH279"/>
  <c r="AI279"/>
  <c r="AJ279"/>
  <c r="AL279"/>
  <c r="AO279"/>
  <c r="AP279" s="1"/>
  <c r="AQ279"/>
  <c r="AR279"/>
  <c r="AS279"/>
  <c r="AT279"/>
  <c r="Q282"/>
  <c r="R282"/>
  <c r="S282"/>
  <c r="T282"/>
  <c r="U282"/>
  <c r="V282" s="1"/>
  <c r="X282"/>
  <c r="Y282"/>
  <c r="Z282"/>
  <c r="AA282"/>
  <c r="AB282"/>
  <c r="AC282" s="1"/>
  <c r="AE282"/>
  <c r="AF282"/>
  <c r="AG282"/>
  <c r="AH282"/>
  <c r="AI282"/>
  <c r="AJ282" s="1"/>
  <c r="AL282"/>
  <c r="AM282"/>
  <c r="AO282"/>
  <c r="AP282"/>
  <c r="AQ282"/>
  <c r="AR282"/>
  <c r="AS282"/>
  <c r="AT282" s="1"/>
  <c r="Q254"/>
  <c r="R254" s="1"/>
  <c r="X254"/>
  <c r="AE254"/>
  <c r="AL254"/>
  <c r="AM254" s="1"/>
  <c r="AN254" s="1"/>
  <c r="AO254"/>
  <c r="AP254" s="1"/>
  <c r="AQ254" s="1"/>
  <c r="AR254" s="1"/>
  <c r="AS254" s="1"/>
  <c r="AT254" s="1"/>
  <c r="Q303"/>
  <c r="R303"/>
  <c r="S303" s="1"/>
  <c r="T303" s="1"/>
  <c r="U303"/>
  <c r="V303" s="1"/>
  <c r="X303"/>
  <c r="Y303"/>
  <c r="Z303" s="1"/>
  <c r="AA303" s="1"/>
  <c r="AB303"/>
  <c r="AC303" s="1"/>
  <c r="AE303"/>
  <c r="AF303"/>
  <c r="AG303" s="1"/>
  <c r="AH303" s="1"/>
  <c r="AI303"/>
  <c r="AJ303" s="1"/>
  <c r="AL303"/>
  <c r="AM303"/>
  <c r="AO303"/>
  <c r="AP303"/>
  <c r="AQ303" s="1"/>
  <c r="AR303" s="1"/>
  <c r="AS303"/>
  <c r="AT303" s="1"/>
  <c r="Q323"/>
  <c r="R323"/>
  <c r="S323" s="1"/>
  <c r="T323" s="1"/>
  <c r="U323" s="1"/>
  <c r="V323" s="1"/>
  <c r="X323"/>
  <c r="Y323"/>
  <c r="Z323" s="1"/>
  <c r="AA323" s="1"/>
  <c r="AB323" s="1"/>
  <c r="AC323" s="1"/>
  <c r="AE323"/>
  <c r="AF323"/>
  <c r="AG323" s="1"/>
  <c r="AH323" s="1"/>
  <c r="AI323" s="1"/>
  <c r="AJ323" s="1"/>
  <c r="AL323"/>
  <c r="AM323"/>
  <c r="AO323"/>
  <c r="AP323"/>
  <c r="AQ323" s="1"/>
  <c r="AR323" s="1"/>
  <c r="AS323" s="1"/>
  <c r="AT323" s="1"/>
  <c r="Q301"/>
  <c r="R301"/>
  <c r="S301"/>
  <c r="T301"/>
  <c r="U301"/>
  <c r="V301" s="1"/>
  <c r="X301"/>
  <c r="Y301"/>
  <c r="Z301"/>
  <c r="AA301"/>
  <c r="AB301"/>
  <c r="AC301" s="1"/>
  <c r="AE301"/>
  <c r="AF301"/>
  <c r="AG301"/>
  <c r="AH301"/>
  <c r="AI301"/>
  <c r="AJ301" s="1"/>
  <c r="AL301"/>
  <c r="AM301"/>
  <c r="AO301"/>
  <c r="AP301"/>
  <c r="AQ301"/>
  <c r="AR301"/>
  <c r="AS301"/>
  <c r="AT301" s="1"/>
  <c r="Q340"/>
  <c r="R340"/>
  <c r="S340"/>
  <c r="T340" s="1"/>
  <c r="U340"/>
  <c r="V340"/>
  <c r="X340"/>
  <c r="Y340"/>
  <c r="Z340"/>
  <c r="AA340" s="1"/>
  <c r="AB340"/>
  <c r="AC340"/>
  <c r="AE340"/>
  <c r="AF340"/>
  <c r="AG340"/>
  <c r="AH340" s="1"/>
  <c r="AI340"/>
  <c r="AJ340"/>
  <c r="AL340"/>
  <c r="AM340"/>
  <c r="AO340"/>
  <c r="AP340"/>
  <c r="AQ340"/>
  <c r="AR340" s="1"/>
  <c r="AS340"/>
  <c r="AT340"/>
  <c r="Q356"/>
  <c r="R356" s="1"/>
  <c r="S356"/>
  <c r="T356"/>
  <c r="U356" s="1"/>
  <c r="V356"/>
  <c r="X356"/>
  <c r="Y356" s="1"/>
  <c r="Z356"/>
  <c r="AA356"/>
  <c r="AB356" s="1"/>
  <c r="AC356"/>
  <c r="AE356"/>
  <c r="AG356"/>
  <c r="AH356"/>
  <c r="AI356" s="1"/>
  <c r="AJ356"/>
  <c r="AL356"/>
  <c r="AO356"/>
  <c r="AP356" s="1"/>
  <c r="AQ356"/>
  <c r="AR356"/>
  <c r="AS356" s="1"/>
  <c r="AT356"/>
  <c r="Q247"/>
  <c r="R247" s="1"/>
  <c r="S247"/>
  <c r="T247"/>
  <c r="U247"/>
  <c r="V247"/>
  <c r="X247"/>
  <c r="Z247"/>
  <c r="AA247"/>
  <c r="AB247"/>
  <c r="AC247"/>
  <c r="AE247"/>
  <c r="AF247" s="1"/>
  <c r="AG247"/>
  <c r="AH247"/>
  <c r="AI247"/>
  <c r="AJ247"/>
  <c r="AL247"/>
  <c r="AO247"/>
  <c r="AP247" s="1"/>
  <c r="AQ247"/>
  <c r="AR247"/>
  <c r="AS247"/>
  <c r="AT247"/>
  <c r="Q393"/>
  <c r="R393"/>
  <c r="S393"/>
  <c r="T393" s="1"/>
  <c r="U393" s="1"/>
  <c r="V393" s="1"/>
  <c r="X393"/>
  <c r="Y393"/>
  <c r="Z393"/>
  <c r="AA393" s="1"/>
  <c r="AB393" s="1"/>
  <c r="AC393" s="1"/>
  <c r="AE393"/>
  <c r="AF393"/>
  <c r="AG393"/>
  <c r="AH393" s="1"/>
  <c r="AI393" s="1"/>
  <c r="AJ393" s="1"/>
  <c r="AL393"/>
  <c r="AM393"/>
  <c r="AO393"/>
  <c r="AP393"/>
  <c r="AQ393"/>
  <c r="AR393" s="1"/>
  <c r="AS393" s="1"/>
  <c r="AT393" s="1"/>
  <c r="Q415"/>
  <c r="S415"/>
  <c r="T415"/>
  <c r="U415"/>
  <c r="V415"/>
  <c r="X415"/>
  <c r="Y415" s="1"/>
  <c r="Z415"/>
  <c r="AA415"/>
  <c r="AB415"/>
  <c r="AC415"/>
  <c r="AE415"/>
  <c r="AG415"/>
  <c r="AH415"/>
  <c r="AI415"/>
  <c r="AJ415"/>
  <c r="AL415"/>
  <c r="AM415" s="1"/>
  <c r="AN415" s="1"/>
  <c r="AO415"/>
  <c r="AP415" s="1"/>
  <c r="AQ415"/>
  <c r="AR415"/>
  <c r="AS415"/>
  <c r="AT415"/>
  <c r="Q230"/>
  <c r="R230" s="1"/>
  <c r="S230"/>
  <c r="T230" s="1"/>
  <c r="U230" s="1"/>
  <c r="V230" s="1"/>
  <c r="X230"/>
  <c r="Z230"/>
  <c r="AA230" s="1"/>
  <c r="AB230" s="1"/>
  <c r="AC230" s="1"/>
  <c r="AE230"/>
  <c r="AF230" s="1"/>
  <c r="AG230"/>
  <c r="AH230" s="1"/>
  <c r="AI230" s="1"/>
  <c r="AJ230" s="1"/>
  <c r="AL230"/>
  <c r="AM230" s="1"/>
  <c r="AN230" s="1"/>
  <c r="AO230"/>
  <c r="AP230" s="1"/>
  <c r="AQ230"/>
  <c r="AR230" s="1"/>
  <c r="AS230" s="1"/>
  <c r="AT230" s="1"/>
  <c r="Q151"/>
  <c r="R151"/>
  <c r="S151" s="1"/>
  <c r="T151"/>
  <c r="U151" s="1"/>
  <c r="V151" s="1"/>
  <c r="X151"/>
  <c r="Y151"/>
  <c r="Z151" s="1"/>
  <c r="AA151"/>
  <c r="AB151" s="1"/>
  <c r="AC151" s="1"/>
  <c r="AE151"/>
  <c r="AF151"/>
  <c r="AG151" s="1"/>
  <c r="AH151"/>
  <c r="AI151" s="1"/>
  <c r="AJ151" s="1"/>
  <c r="AL151"/>
  <c r="AM151"/>
  <c r="AO151"/>
  <c r="AP151"/>
  <c r="AQ151" s="1"/>
  <c r="AR151"/>
  <c r="AS151" s="1"/>
  <c r="AT151" s="1"/>
  <c r="Q111"/>
  <c r="R111"/>
  <c r="S111" s="1"/>
  <c r="T111"/>
  <c r="U111" s="1"/>
  <c r="V111"/>
  <c r="X111"/>
  <c r="Y111"/>
  <c r="Z111" s="1"/>
  <c r="AA111"/>
  <c r="AB111" s="1"/>
  <c r="AC111"/>
  <c r="AE111"/>
  <c r="AF111"/>
  <c r="AG111" s="1"/>
  <c r="AH111"/>
  <c r="AI111" s="1"/>
  <c r="AJ111"/>
  <c r="AL111"/>
  <c r="AM111"/>
  <c r="AO111"/>
  <c r="AP111"/>
  <c r="AQ111" s="1"/>
  <c r="AR111"/>
  <c r="AS111" s="1"/>
  <c r="AT111"/>
  <c r="Q223"/>
  <c r="R223"/>
  <c r="S223"/>
  <c r="T223" s="1"/>
  <c r="U223" s="1"/>
  <c r="V223" s="1"/>
  <c r="X223"/>
  <c r="Y223"/>
  <c r="Z223"/>
  <c r="AA223" s="1"/>
  <c r="AB223" s="1"/>
  <c r="AC223" s="1"/>
  <c r="AE223"/>
  <c r="AF223"/>
  <c r="AG223"/>
  <c r="AH223" s="1"/>
  <c r="AI223" s="1"/>
  <c r="AJ223" s="1"/>
  <c r="AL223"/>
  <c r="AM223"/>
  <c r="AO223"/>
  <c r="AP223"/>
  <c r="AQ223"/>
  <c r="AR223" s="1"/>
  <c r="AS223" s="1"/>
  <c r="AT223" s="1"/>
  <c r="Q245"/>
  <c r="R245" s="1"/>
  <c r="S245" s="1"/>
  <c r="T245" s="1"/>
  <c r="U245"/>
  <c r="V245"/>
  <c r="X245"/>
  <c r="Y245" s="1"/>
  <c r="Z245" s="1"/>
  <c r="AA245" s="1"/>
  <c r="AB245"/>
  <c r="AC245"/>
  <c r="AE245"/>
  <c r="AI245"/>
  <c r="AJ245"/>
  <c r="AL245"/>
  <c r="AM245" s="1"/>
  <c r="AO245"/>
  <c r="AP245" s="1"/>
  <c r="AQ245" s="1"/>
  <c r="AR245" s="1"/>
  <c r="AS245"/>
  <c r="AT245"/>
  <c r="Q260"/>
  <c r="R260"/>
  <c r="S260"/>
  <c r="T260"/>
  <c r="U260"/>
  <c r="V260"/>
  <c r="X260"/>
  <c r="Y260"/>
  <c r="Z260"/>
  <c r="AA260"/>
  <c r="AB260"/>
  <c r="AC260"/>
  <c r="AE260"/>
  <c r="AF260"/>
  <c r="AG260"/>
  <c r="AH260"/>
  <c r="AI260"/>
  <c r="AJ260"/>
  <c r="AL260"/>
  <c r="AM260"/>
  <c r="AO260"/>
  <c r="AP260"/>
  <c r="AQ260"/>
  <c r="AR260"/>
  <c r="AS260"/>
  <c r="AT260"/>
  <c r="Q241"/>
  <c r="R241"/>
  <c r="S241" s="1"/>
  <c r="T241" s="1"/>
  <c r="U241" s="1"/>
  <c r="V241" s="1"/>
  <c r="X241"/>
  <c r="Y241"/>
  <c r="Z241" s="1"/>
  <c r="AA241" s="1"/>
  <c r="AB241" s="1"/>
  <c r="AC241" s="1"/>
  <c r="AE241"/>
  <c r="AF241"/>
  <c r="AG241" s="1"/>
  <c r="AH241" s="1"/>
  <c r="AI241" s="1"/>
  <c r="AJ241" s="1"/>
  <c r="AL241"/>
  <c r="AM241"/>
  <c r="AO241"/>
  <c r="AP241"/>
  <c r="AQ241" s="1"/>
  <c r="AR241" s="1"/>
  <c r="AS241" s="1"/>
  <c r="AT241" s="1"/>
  <c r="Q226"/>
  <c r="R226"/>
  <c r="S226" s="1"/>
  <c r="T226"/>
  <c r="U226" s="1"/>
  <c r="V226"/>
  <c r="X226"/>
  <c r="Y226"/>
  <c r="Z226" s="1"/>
  <c r="AA226"/>
  <c r="AB226" s="1"/>
  <c r="AC226"/>
  <c r="AE226"/>
  <c r="AF226"/>
  <c r="AG226" s="1"/>
  <c r="AH226"/>
  <c r="AI226" s="1"/>
  <c r="AJ226"/>
  <c r="AL226"/>
  <c r="AM226"/>
  <c r="AO226"/>
  <c r="AP226"/>
  <c r="AQ226" s="1"/>
  <c r="AR226"/>
  <c r="AS226" s="1"/>
  <c r="AT226"/>
  <c r="Q244"/>
  <c r="X244"/>
  <c r="AE244"/>
  <c r="AF244" s="1"/>
  <c r="AG244" s="1"/>
  <c r="AH244" s="1"/>
  <c r="AI244" s="1"/>
  <c r="AJ244" s="1"/>
  <c r="AL244"/>
  <c r="AM244" s="1"/>
  <c r="AN244" s="1"/>
  <c r="AO244"/>
  <c r="AP244" s="1"/>
  <c r="AQ244" s="1"/>
  <c r="AR244" s="1"/>
  <c r="AS244" s="1"/>
  <c r="AT244" s="1"/>
  <c r="Q228"/>
  <c r="R228"/>
  <c r="S228" s="1"/>
  <c r="T228" s="1"/>
  <c r="U228" s="1"/>
  <c r="V228" s="1"/>
  <c r="X228"/>
  <c r="Y228"/>
  <c r="Z228" s="1"/>
  <c r="AA228" s="1"/>
  <c r="AB228" s="1"/>
  <c r="AC228" s="1"/>
  <c r="AE228"/>
  <c r="AF228"/>
  <c r="AG228" s="1"/>
  <c r="AH228" s="1"/>
  <c r="AI228" s="1"/>
  <c r="AJ228" s="1"/>
  <c r="AL228"/>
  <c r="AM228"/>
  <c r="AO228"/>
  <c r="AP228"/>
  <c r="AQ228" s="1"/>
  <c r="AR228" s="1"/>
  <c r="AS228" s="1"/>
  <c r="AT228" s="1"/>
  <c r="Q297"/>
  <c r="R297"/>
  <c r="S297" s="1"/>
  <c r="T297" s="1"/>
  <c r="U297" s="1"/>
  <c r="V297" s="1"/>
  <c r="X297"/>
  <c r="Y297"/>
  <c r="Z297" s="1"/>
  <c r="AA297" s="1"/>
  <c r="AB297" s="1"/>
  <c r="AC297" s="1"/>
  <c r="AE297"/>
  <c r="AF297"/>
  <c r="AG297" s="1"/>
  <c r="AH297" s="1"/>
  <c r="AL297"/>
  <c r="AM297"/>
  <c r="AO297"/>
  <c r="AP297"/>
  <c r="AQ297" s="1"/>
  <c r="AR297" s="1"/>
  <c r="AS297" s="1"/>
  <c r="AT297" s="1"/>
  <c r="Q378"/>
  <c r="R378" s="1"/>
  <c r="S378"/>
  <c r="T378"/>
  <c r="U378"/>
  <c r="V378" s="1"/>
  <c r="X378"/>
  <c r="Y378" s="1"/>
  <c r="Z378"/>
  <c r="AA378"/>
  <c r="AB378"/>
  <c r="AC378" s="1"/>
  <c r="AE378"/>
  <c r="AF378" s="1"/>
  <c r="AG378"/>
  <c r="AH378"/>
  <c r="AI378"/>
  <c r="AL378"/>
  <c r="AO378"/>
  <c r="AP378" s="1"/>
  <c r="AQ378"/>
  <c r="AR378"/>
  <c r="AS378"/>
  <c r="AT378" s="1"/>
  <c r="Q255"/>
  <c r="R255" s="1"/>
  <c r="S255" s="1"/>
  <c r="T255" s="1"/>
  <c r="U255" s="1"/>
  <c r="V255" s="1"/>
  <c r="X255"/>
  <c r="Y255" s="1"/>
  <c r="Z255" s="1"/>
  <c r="AA255" s="1"/>
  <c r="AB255" s="1"/>
  <c r="AC255" s="1"/>
  <c r="AD255" s="1"/>
  <c r="AE255"/>
  <c r="AL255"/>
  <c r="AO255"/>
  <c r="AP255" s="1"/>
  <c r="AQ255" s="1"/>
  <c r="AR255" s="1"/>
  <c r="Q269"/>
  <c r="R269" s="1"/>
  <c r="S269" s="1"/>
  <c r="T269" s="1"/>
  <c r="U269" s="1"/>
  <c r="X269"/>
  <c r="Y269" s="1"/>
  <c r="Z269" s="1"/>
  <c r="AA269" s="1"/>
  <c r="AB269" s="1"/>
  <c r="AC269" s="1"/>
  <c r="AD269" s="1"/>
  <c r="AE269"/>
  <c r="AF269" s="1"/>
  <c r="AG269" s="1"/>
  <c r="AH269" s="1"/>
  <c r="AI269" s="1"/>
  <c r="AJ269" s="1"/>
  <c r="AL269"/>
  <c r="AO269"/>
  <c r="AP269" s="1"/>
  <c r="AQ269" s="1"/>
  <c r="AR269" s="1"/>
  <c r="AS269" s="1"/>
  <c r="Q337"/>
  <c r="R337" s="1"/>
  <c r="S337"/>
  <c r="T337"/>
  <c r="U337" s="1"/>
  <c r="V337"/>
  <c r="X337"/>
  <c r="Y337" s="1"/>
  <c r="Z337"/>
  <c r="AA337"/>
  <c r="AB337" s="1"/>
  <c r="AC337"/>
  <c r="AE337"/>
  <c r="AG337"/>
  <c r="AH337"/>
  <c r="AI337" s="1"/>
  <c r="AJ337"/>
  <c r="AL337"/>
  <c r="AO337"/>
  <c r="AP337" s="1"/>
  <c r="AQ337"/>
  <c r="AR337"/>
  <c r="AS337" s="1"/>
  <c r="AT337"/>
  <c r="Q227"/>
  <c r="R227"/>
  <c r="S227" s="1"/>
  <c r="T227"/>
  <c r="U227"/>
  <c r="V227" s="1"/>
  <c r="X227"/>
  <c r="Y227"/>
  <c r="Z227" s="1"/>
  <c r="AA227"/>
  <c r="AB227"/>
  <c r="AC227" s="1"/>
  <c r="AE227"/>
  <c r="AF227"/>
  <c r="AG227" s="1"/>
  <c r="AH227"/>
  <c r="AI227"/>
  <c r="AJ227" s="1"/>
  <c r="AL227"/>
  <c r="AM227"/>
  <c r="AO227"/>
  <c r="AP227"/>
  <c r="AQ227" s="1"/>
  <c r="AR227"/>
  <c r="AS227"/>
  <c r="AT227" s="1"/>
  <c r="Q221"/>
  <c r="R221"/>
  <c r="S221"/>
  <c r="T221"/>
  <c r="U221" s="1"/>
  <c r="V221" s="1"/>
  <c r="X221"/>
  <c r="Y221"/>
  <c r="Z221"/>
  <c r="AA221"/>
  <c r="AB221" s="1"/>
  <c r="AC221" s="1"/>
  <c r="AE221"/>
  <c r="AF221"/>
  <c r="AG221"/>
  <c r="AH221"/>
  <c r="AI221" s="1"/>
  <c r="AJ221" s="1"/>
  <c r="AL221"/>
  <c r="AM221"/>
  <c r="AO221"/>
  <c r="AP221"/>
  <c r="AQ221"/>
  <c r="AR221"/>
  <c r="AS221" s="1"/>
  <c r="AT221" s="1"/>
  <c r="Q246"/>
  <c r="R246"/>
  <c r="S246"/>
  <c r="T246" s="1"/>
  <c r="U246" s="1"/>
  <c r="V246" s="1"/>
  <c r="X246"/>
  <c r="Y246"/>
  <c r="Z246"/>
  <c r="AA246" s="1"/>
  <c r="AB246" s="1"/>
  <c r="AC246" s="1"/>
  <c r="AE246"/>
  <c r="AF246"/>
  <c r="AG246"/>
  <c r="AH246" s="1"/>
  <c r="AI246" s="1"/>
  <c r="AJ246" s="1"/>
  <c r="AL246"/>
  <c r="AM246"/>
  <c r="AO246"/>
  <c r="AP246"/>
  <c r="AQ246"/>
  <c r="AR246" s="1"/>
  <c r="AS246" s="1"/>
  <c r="AT246" s="1"/>
  <c r="Q304"/>
  <c r="R304" s="1"/>
  <c r="S304" s="1"/>
  <c r="T304" s="1"/>
  <c r="U304" s="1"/>
  <c r="V304" s="1"/>
  <c r="X304"/>
  <c r="Y304" s="1"/>
  <c r="Z304" s="1"/>
  <c r="AA304" s="1"/>
  <c r="AB304" s="1"/>
  <c r="AC304" s="1"/>
  <c r="AE304"/>
  <c r="AF304" s="1"/>
  <c r="AG304" s="1"/>
  <c r="AH304" s="1"/>
  <c r="AI304" s="1"/>
  <c r="AJ304" s="1"/>
  <c r="AK304" s="1"/>
  <c r="AL304"/>
  <c r="AM304" s="1"/>
  <c r="AO304"/>
  <c r="AP304" s="1"/>
  <c r="AQ304" s="1"/>
  <c r="AR304" s="1"/>
  <c r="AS304" s="1"/>
  <c r="AT304" s="1"/>
  <c r="Q364"/>
  <c r="R364"/>
  <c r="S364" s="1"/>
  <c r="T364" s="1"/>
  <c r="U364" s="1"/>
  <c r="V364" s="1"/>
  <c r="X364"/>
  <c r="Y364"/>
  <c r="Z364" s="1"/>
  <c r="AA364" s="1"/>
  <c r="AE364"/>
  <c r="AF364"/>
  <c r="AG364" s="1"/>
  <c r="AH364" s="1"/>
  <c r="AI364" s="1"/>
  <c r="AJ364" s="1"/>
  <c r="AL364"/>
  <c r="AM364"/>
  <c r="AO364"/>
  <c r="AP364"/>
  <c r="AQ364" s="1"/>
  <c r="AR364" s="1"/>
  <c r="AS364" s="1"/>
  <c r="AT364" s="1"/>
  <c r="Q169"/>
  <c r="R169"/>
  <c r="S169"/>
  <c r="T169" s="1"/>
  <c r="X169"/>
  <c r="Y169"/>
  <c r="Z169"/>
  <c r="AA169" s="1"/>
  <c r="AB169" s="1"/>
  <c r="AE169"/>
  <c r="AF169"/>
  <c r="AG169"/>
  <c r="AH169" s="1"/>
  <c r="AI169" s="1"/>
  <c r="AJ169" s="1"/>
  <c r="AL169"/>
  <c r="AM169"/>
  <c r="AO169"/>
  <c r="AP169"/>
  <c r="AQ169"/>
  <c r="AR169" s="1"/>
  <c r="Q341"/>
  <c r="R341" s="1"/>
  <c r="S341" s="1"/>
  <c r="T341" s="1"/>
  <c r="U341" s="1"/>
  <c r="X341"/>
  <c r="Y341" s="1"/>
  <c r="Z341" s="1"/>
  <c r="AA341" s="1"/>
  <c r="AB341" s="1"/>
  <c r="AC341" s="1"/>
  <c r="AD341" s="1"/>
  <c r="AE341"/>
  <c r="AF341" s="1"/>
  <c r="AG341" s="1"/>
  <c r="AH341" s="1"/>
  <c r="AI341" s="1"/>
  <c r="AJ341" s="1"/>
  <c r="AL341"/>
  <c r="AO341"/>
  <c r="AP341" s="1"/>
  <c r="AQ341" s="1"/>
  <c r="AR341" s="1"/>
  <c r="AS341" s="1"/>
  <c r="Q276"/>
  <c r="R276" s="1"/>
  <c r="S276" s="1"/>
  <c r="T276" s="1"/>
  <c r="U276" s="1"/>
  <c r="V276" s="1"/>
  <c r="W276" s="1"/>
  <c r="X276"/>
  <c r="Y276" s="1"/>
  <c r="AE276"/>
  <c r="AF276" s="1"/>
  <c r="AG276" s="1"/>
  <c r="AH276" s="1"/>
  <c r="AI276" s="1"/>
  <c r="AJ276" s="1"/>
  <c r="AL276"/>
  <c r="AO276"/>
  <c r="AP276" s="1"/>
  <c r="AQ276" s="1"/>
  <c r="AR276" s="1"/>
  <c r="AS276" s="1"/>
  <c r="AT276" s="1"/>
  <c r="AU276" s="1"/>
  <c r="Q218"/>
  <c r="R218"/>
  <c r="S218"/>
  <c r="T218" s="1"/>
  <c r="U218"/>
  <c r="V218" s="1"/>
  <c r="X218"/>
  <c r="Y218"/>
  <c r="Z218"/>
  <c r="AA218" s="1"/>
  <c r="AB218"/>
  <c r="AC218" s="1"/>
  <c r="AE218"/>
  <c r="AF218"/>
  <c r="AG218"/>
  <c r="AH218" s="1"/>
  <c r="AI218"/>
  <c r="AJ218" s="1"/>
  <c r="AL218"/>
  <c r="AM218"/>
  <c r="AO218"/>
  <c r="AP218"/>
  <c r="AQ218"/>
  <c r="AR218" s="1"/>
  <c r="AS218"/>
  <c r="AT218" s="1"/>
  <c r="Q339"/>
  <c r="R339" s="1"/>
  <c r="S339" s="1"/>
  <c r="T339" s="1"/>
  <c r="U339" s="1"/>
  <c r="V339" s="1"/>
  <c r="X339"/>
  <c r="AE339"/>
  <c r="AF339" s="1"/>
  <c r="AG339" s="1"/>
  <c r="AH339" s="1"/>
  <c r="AI339" s="1"/>
  <c r="AJ339" s="1"/>
  <c r="AL339"/>
  <c r="AM339" s="1"/>
  <c r="AO339"/>
  <c r="Q373"/>
  <c r="R373"/>
  <c r="S373" s="1"/>
  <c r="T373" s="1"/>
  <c r="U373" s="1"/>
  <c r="V373" s="1"/>
  <c r="X373"/>
  <c r="Y373"/>
  <c r="Z373" s="1"/>
  <c r="AA373" s="1"/>
  <c r="AB373" s="1"/>
  <c r="AC373" s="1"/>
  <c r="AE373"/>
  <c r="AF373"/>
  <c r="AG373" s="1"/>
  <c r="AH373" s="1"/>
  <c r="AI373" s="1"/>
  <c r="AJ373" s="1"/>
  <c r="AL373"/>
  <c r="AM373"/>
  <c r="AO373"/>
  <c r="AP373"/>
  <c r="AQ373" s="1"/>
  <c r="AR373" s="1"/>
  <c r="AS373" s="1"/>
  <c r="AT373" s="1"/>
  <c r="Q252"/>
  <c r="R252"/>
  <c r="S252" s="1"/>
  <c r="T252" s="1"/>
  <c r="U252" s="1"/>
  <c r="V252" s="1"/>
  <c r="X252"/>
  <c r="Y252"/>
  <c r="Z252" s="1"/>
  <c r="AA252" s="1"/>
  <c r="AB252" s="1"/>
  <c r="AC252" s="1"/>
  <c r="AE252"/>
  <c r="AF252"/>
  <c r="AG252" s="1"/>
  <c r="AH252" s="1"/>
  <c r="AI252" s="1"/>
  <c r="AJ252" s="1"/>
  <c r="AL252"/>
  <c r="AM252"/>
  <c r="AO252"/>
  <c r="AP252"/>
  <c r="AQ252" s="1"/>
  <c r="AR252" s="1"/>
  <c r="AS252" s="1"/>
  <c r="AT252" s="1"/>
  <c r="Q222"/>
  <c r="R222"/>
  <c r="S222"/>
  <c r="T222"/>
  <c r="U222" s="1"/>
  <c r="V222" s="1"/>
  <c r="X222"/>
  <c r="Y222"/>
  <c r="Z222"/>
  <c r="AA222"/>
  <c r="AE222"/>
  <c r="AF222"/>
  <c r="AG222"/>
  <c r="AH222"/>
  <c r="AI222" s="1"/>
  <c r="AL222"/>
  <c r="AM222"/>
  <c r="AO222"/>
  <c r="AP222"/>
  <c r="AQ222"/>
  <c r="AR222"/>
  <c r="AS222" s="1"/>
  <c r="AT222" s="1"/>
  <c r="Q371"/>
  <c r="R371" s="1"/>
  <c r="S371"/>
  <c r="T371"/>
  <c r="U371" s="1"/>
  <c r="V371"/>
  <c r="X371"/>
  <c r="Y371" s="1"/>
  <c r="Z371"/>
  <c r="AA371"/>
  <c r="AC371"/>
  <c r="AE371"/>
  <c r="AF371" s="1"/>
  <c r="AG371"/>
  <c r="AH371"/>
  <c r="AI371" s="1"/>
  <c r="AJ371"/>
  <c r="AL371"/>
  <c r="AM371" s="1"/>
  <c r="AO371"/>
  <c r="AP371" s="1"/>
  <c r="AQ371"/>
  <c r="AR371"/>
  <c r="AS371" s="1"/>
  <c r="AT371"/>
  <c r="Q321"/>
  <c r="R321" s="1"/>
  <c r="S321" s="1"/>
  <c r="T321" s="1"/>
  <c r="U321" s="1"/>
  <c r="V321" s="1"/>
  <c r="W321" s="1"/>
  <c r="X321"/>
  <c r="AE321"/>
  <c r="AF321" s="1"/>
  <c r="AL321"/>
  <c r="AO321"/>
  <c r="AP321" s="1"/>
  <c r="AQ321" s="1"/>
  <c r="AR321" s="1"/>
  <c r="AS321" s="1"/>
  <c r="AT321" s="1"/>
  <c r="AU321" s="1"/>
  <c r="Q268"/>
  <c r="R268"/>
  <c r="S268"/>
  <c r="T268" s="1"/>
  <c r="U268" s="1"/>
  <c r="V268" s="1"/>
  <c r="X268"/>
  <c r="Y268"/>
  <c r="Z268"/>
  <c r="AA268" s="1"/>
  <c r="AB268" s="1"/>
  <c r="AC268" s="1"/>
  <c r="AE268"/>
  <c r="AF268"/>
  <c r="AG268"/>
  <c r="AH268" s="1"/>
  <c r="AI268" s="1"/>
  <c r="AJ268" s="1"/>
  <c r="AL268"/>
  <c r="AM268"/>
  <c r="AO268"/>
  <c r="AP268"/>
  <c r="AQ268"/>
  <c r="AR268" s="1"/>
  <c r="AS268" s="1"/>
  <c r="AT268" s="1"/>
  <c r="Q280"/>
  <c r="R280"/>
  <c r="S280"/>
  <c r="T280"/>
  <c r="U280" s="1"/>
  <c r="V280" s="1"/>
  <c r="X280"/>
  <c r="Y280"/>
  <c r="Z280"/>
  <c r="AA280"/>
  <c r="AB280" s="1"/>
  <c r="AC280" s="1"/>
  <c r="AE280"/>
  <c r="AF280"/>
  <c r="AG280"/>
  <c r="AH280"/>
  <c r="AI280" s="1"/>
  <c r="AJ280" s="1"/>
  <c r="AL280"/>
  <c r="AM280"/>
  <c r="AO280"/>
  <c r="AP280"/>
  <c r="AQ280"/>
  <c r="AR280"/>
  <c r="AS280" s="1"/>
  <c r="AT280" s="1"/>
  <c r="Q405"/>
  <c r="R405"/>
  <c r="S405"/>
  <c r="T405"/>
  <c r="U405" s="1"/>
  <c r="V405"/>
  <c r="X405"/>
  <c r="Y405"/>
  <c r="Z405"/>
  <c r="AA405"/>
  <c r="AB405" s="1"/>
  <c r="AC405"/>
  <c r="AE405"/>
  <c r="AF405"/>
  <c r="AG405"/>
  <c r="AH405"/>
  <c r="AI405" s="1"/>
  <c r="AJ405"/>
  <c r="AL405"/>
  <c r="AM405"/>
  <c r="AO405"/>
  <c r="AP405"/>
  <c r="AQ405"/>
  <c r="AR405"/>
  <c r="AS405" s="1"/>
  <c r="AT405"/>
  <c r="Q259"/>
  <c r="R259" s="1"/>
  <c r="S259" s="1"/>
  <c r="T259" s="1"/>
  <c r="U259" s="1"/>
  <c r="V259" s="1"/>
  <c r="X259"/>
  <c r="Y259" s="1"/>
  <c r="Z259" s="1"/>
  <c r="AA259" s="1"/>
  <c r="AB259" s="1"/>
  <c r="AC259" s="1"/>
  <c r="AE259"/>
  <c r="AF259" s="1"/>
  <c r="AG259" s="1"/>
  <c r="AH259" s="1"/>
  <c r="AI259" s="1"/>
  <c r="AJ259" s="1"/>
  <c r="AL259"/>
  <c r="AM259" s="1"/>
  <c r="AO259"/>
  <c r="AP259" s="1"/>
  <c r="AQ259" s="1"/>
  <c r="AR259" s="1"/>
  <c r="AS259" s="1"/>
  <c r="AT259" s="1"/>
  <c r="Q314"/>
  <c r="R314"/>
  <c r="S314" s="1"/>
  <c r="T314" s="1"/>
  <c r="U314" s="1"/>
  <c r="V314" s="1"/>
  <c r="X314"/>
  <c r="Y314"/>
  <c r="Z314" s="1"/>
  <c r="AA314" s="1"/>
  <c r="AB314" s="1"/>
  <c r="AC314" s="1"/>
  <c r="AE314"/>
  <c r="AF314"/>
  <c r="AG314" s="1"/>
  <c r="AH314" s="1"/>
  <c r="AI314" s="1"/>
  <c r="AJ314" s="1"/>
  <c r="AL314"/>
  <c r="AM314"/>
  <c r="AO314"/>
  <c r="AP314"/>
  <c r="AQ314" s="1"/>
  <c r="AR314" s="1"/>
  <c r="AS314" s="1"/>
  <c r="AT314" s="1"/>
  <c r="Q330"/>
  <c r="R330"/>
  <c r="S330"/>
  <c r="T330" s="1"/>
  <c r="U330" s="1"/>
  <c r="V330" s="1"/>
  <c r="X330"/>
  <c r="Y330"/>
  <c r="Z330"/>
  <c r="AA330" s="1"/>
  <c r="AB330" s="1"/>
  <c r="AC330" s="1"/>
  <c r="AE330"/>
  <c r="AF330"/>
  <c r="AG330"/>
  <c r="AH330" s="1"/>
  <c r="AI330" s="1"/>
  <c r="AJ330" s="1"/>
  <c r="AL330"/>
  <c r="AM330"/>
  <c r="AO330"/>
  <c r="AP330"/>
  <c r="AQ330"/>
  <c r="AR330" s="1"/>
  <c r="AS330" s="1"/>
  <c r="AT330" s="1"/>
  <c r="Q286"/>
  <c r="R286" s="1"/>
  <c r="S286" s="1"/>
  <c r="X286"/>
  <c r="Y286" s="1"/>
  <c r="Z286" s="1"/>
  <c r="AA286" s="1"/>
  <c r="AB286" s="1"/>
  <c r="AE286"/>
  <c r="AF286" s="1"/>
  <c r="AG286" s="1"/>
  <c r="AH286" s="1"/>
  <c r="AI286" s="1"/>
  <c r="AL286"/>
  <c r="AO286"/>
  <c r="AP286" s="1"/>
  <c r="AQ286" s="1"/>
  <c r="AR286" s="1"/>
  <c r="AS286" s="1"/>
  <c r="AT286" s="1"/>
  <c r="Q381"/>
  <c r="R381" s="1"/>
  <c r="S381" s="1"/>
  <c r="T381" s="1"/>
  <c r="X381"/>
  <c r="Y381" s="1"/>
  <c r="Z381" s="1"/>
  <c r="AA381" s="1"/>
  <c r="AB381" s="1"/>
  <c r="AC381" s="1"/>
  <c r="AE381"/>
  <c r="AF381" s="1"/>
  <c r="AG381" s="1"/>
  <c r="AH381" s="1"/>
  <c r="AI381" s="1"/>
  <c r="AJ381" s="1"/>
  <c r="AK381" s="1"/>
  <c r="AL381"/>
  <c r="AO381"/>
  <c r="AP381" s="1"/>
  <c r="AQ381" s="1"/>
  <c r="AR381" s="1"/>
  <c r="AS381" s="1"/>
  <c r="AT381" s="1"/>
  <c r="Q375"/>
  <c r="R375" s="1"/>
  <c r="S375" s="1"/>
  <c r="T375" s="1"/>
  <c r="U375" s="1"/>
  <c r="V375" s="1"/>
  <c r="W375" s="1"/>
  <c r="X375"/>
  <c r="AE375"/>
  <c r="AF375" s="1"/>
  <c r="AG375" s="1"/>
  <c r="AL375"/>
  <c r="AO375"/>
  <c r="AP375" s="1"/>
  <c r="AQ375" s="1"/>
  <c r="AR375" s="1"/>
  <c r="AS375" s="1"/>
  <c r="AT375" s="1"/>
  <c r="Q272"/>
  <c r="R272"/>
  <c r="S272"/>
  <c r="T272" s="1"/>
  <c r="U272"/>
  <c r="V272" s="1"/>
  <c r="X272"/>
  <c r="Y272"/>
  <c r="Z272"/>
  <c r="AA272" s="1"/>
  <c r="AB272"/>
  <c r="AC272" s="1"/>
  <c r="AE272"/>
  <c r="AF272"/>
  <c r="AG272"/>
  <c r="AH272" s="1"/>
  <c r="AI272"/>
  <c r="AJ272" s="1"/>
  <c r="AL272"/>
  <c r="AM272"/>
  <c r="AO272"/>
  <c r="AP272"/>
  <c r="AQ272"/>
  <c r="AR272" s="1"/>
  <c r="AS272"/>
  <c r="AT272" s="1"/>
  <c r="Q264"/>
  <c r="R264"/>
  <c r="S264"/>
  <c r="T264" s="1"/>
  <c r="U264" s="1"/>
  <c r="V264" s="1"/>
  <c r="X264"/>
  <c r="Y264"/>
  <c r="Z264"/>
  <c r="AA264" s="1"/>
  <c r="AB264" s="1"/>
  <c r="AC264" s="1"/>
  <c r="AE264"/>
  <c r="AF264"/>
  <c r="AG264"/>
  <c r="AH264" s="1"/>
  <c r="AI264" s="1"/>
  <c r="AJ264" s="1"/>
  <c r="AL264"/>
  <c r="AM264"/>
  <c r="AO264"/>
  <c r="AP264"/>
  <c r="AQ264"/>
  <c r="AR264" s="1"/>
  <c r="AS264" s="1"/>
  <c r="AT264" s="1"/>
  <c r="Q317"/>
  <c r="R317"/>
  <c r="S317"/>
  <c r="T317"/>
  <c r="U317" s="1"/>
  <c r="V317" s="1"/>
  <c r="X317"/>
  <c r="Y317"/>
  <c r="Z317"/>
  <c r="AA317"/>
  <c r="AB317" s="1"/>
  <c r="AC317" s="1"/>
  <c r="AE317"/>
  <c r="AF317"/>
  <c r="AG317"/>
  <c r="AH317"/>
  <c r="AI317" s="1"/>
  <c r="AJ317" s="1"/>
  <c r="AL317"/>
  <c r="AM317"/>
  <c r="AO317"/>
  <c r="AP317"/>
  <c r="AQ317"/>
  <c r="AR317"/>
  <c r="AS317" s="1"/>
  <c r="AT317" s="1"/>
  <c r="Q275"/>
  <c r="R275" s="1"/>
  <c r="S275" s="1"/>
  <c r="T275" s="1"/>
  <c r="U275" s="1"/>
  <c r="V275" s="1"/>
  <c r="X275"/>
  <c r="Y275" s="1"/>
  <c r="Z275" s="1"/>
  <c r="AA275" s="1"/>
  <c r="AB275" s="1"/>
  <c r="AC275" s="1"/>
  <c r="AE275"/>
  <c r="AF275" s="1"/>
  <c r="AG275" s="1"/>
  <c r="AH275" s="1"/>
  <c r="AL275"/>
  <c r="AM275" s="1"/>
  <c r="AN275" s="1"/>
  <c r="AO275"/>
  <c r="Q345"/>
  <c r="R345" s="1"/>
  <c r="S345"/>
  <c r="T345"/>
  <c r="U345" s="1"/>
  <c r="V345"/>
  <c r="X345"/>
  <c r="Y345" s="1"/>
  <c r="Z345"/>
  <c r="AA345"/>
  <c r="AB345" s="1"/>
  <c r="AC345"/>
  <c r="AE345"/>
  <c r="AF345" s="1"/>
  <c r="AG345"/>
  <c r="AH345"/>
  <c r="AI345" s="1"/>
  <c r="AJ345"/>
  <c r="AL345"/>
  <c r="AO345"/>
  <c r="AP345" s="1"/>
  <c r="AQ345"/>
  <c r="AR345"/>
  <c r="AS345" s="1"/>
  <c r="AT345"/>
  <c r="Q239"/>
  <c r="R239"/>
  <c r="S239"/>
  <c r="T239" s="1"/>
  <c r="U239" s="1"/>
  <c r="V239" s="1"/>
  <c r="X239"/>
  <c r="Y239"/>
  <c r="Z239"/>
  <c r="AA239" s="1"/>
  <c r="AB239" s="1"/>
  <c r="AC239" s="1"/>
  <c r="AE239"/>
  <c r="AF239"/>
  <c r="AG239"/>
  <c r="AH239" s="1"/>
  <c r="AI239" s="1"/>
  <c r="AJ239" s="1"/>
  <c r="AL239"/>
  <c r="AM239"/>
  <c r="AO239"/>
  <c r="AP239"/>
  <c r="AQ239"/>
  <c r="AR239" s="1"/>
  <c r="AS239" s="1"/>
  <c r="AT239" s="1"/>
  <c r="Q309"/>
  <c r="R309"/>
  <c r="S309"/>
  <c r="T309"/>
  <c r="U309"/>
  <c r="V309"/>
  <c r="X309"/>
  <c r="Y309"/>
  <c r="Z309"/>
  <c r="AA309"/>
  <c r="AB309"/>
  <c r="AC309"/>
  <c r="AE309"/>
  <c r="AF309"/>
  <c r="AG309"/>
  <c r="AH309"/>
  <c r="AI309"/>
  <c r="AJ309"/>
  <c r="AL309"/>
  <c r="AM309"/>
  <c r="AO309"/>
  <c r="AP309"/>
  <c r="AQ309"/>
  <c r="AR309"/>
  <c r="AS309"/>
  <c r="AT309"/>
  <c r="Q389"/>
  <c r="S389"/>
  <c r="T389"/>
  <c r="U389"/>
  <c r="V389" s="1"/>
  <c r="X389"/>
  <c r="Z389"/>
  <c r="AA389"/>
  <c r="AB389"/>
  <c r="AC389" s="1"/>
  <c r="AE389"/>
  <c r="AF389" s="1"/>
  <c r="AG389"/>
  <c r="AH389"/>
  <c r="AI389"/>
  <c r="AJ389" s="1"/>
  <c r="AL389"/>
  <c r="AM389" s="1"/>
  <c r="AN389" s="1"/>
  <c r="AO389"/>
  <c r="AP389" s="1"/>
  <c r="AQ389"/>
  <c r="AR389"/>
  <c r="AS389"/>
  <c r="AT389" s="1"/>
  <c r="Q382"/>
  <c r="R382"/>
  <c r="S382" s="1"/>
  <c r="T382" s="1"/>
  <c r="U382" s="1"/>
  <c r="V382"/>
  <c r="X382"/>
  <c r="Y382"/>
  <c r="Z382" s="1"/>
  <c r="AA382" s="1"/>
  <c r="AB382" s="1"/>
  <c r="AC382"/>
  <c r="AE382"/>
  <c r="AF382"/>
  <c r="AG382" s="1"/>
  <c r="AH382" s="1"/>
  <c r="AI382" s="1"/>
  <c r="AJ382"/>
  <c r="AL382"/>
  <c r="AM382"/>
  <c r="AO382"/>
  <c r="AP382"/>
  <c r="AQ382" s="1"/>
  <c r="AR382" s="1"/>
  <c r="AS382" s="1"/>
  <c r="AT382"/>
  <c r="Q294"/>
  <c r="R294"/>
  <c r="S294"/>
  <c r="T294"/>
  <c r="U294"/>
  <c r="V294"/>
  <c r="X294"/>
  <c r="Y294"/>
  <c r="Z294"/>
  <c r="AA294"/>
  <c r="AB294"/>
  <c r="AC294"/>
  <c r="AE294"/>
  <c r="AF294"/>
  <c r="AG294"/>
  <c r="AH294"/>
  <c r="AI294"/>
  <c r="AJ294"/>
  <c r="AL294"/>
  <c r="AM294"/>
  <c r="AO294"/>
  <c r="AP294"/>
  <c r="AQ294"/>
  <c r="AR294"/>
  <c r="AS294"/>
  <c r="AT294"/>
  <c r="Q365"/>
  <c r="R365"/>
  <c r="S365"/>
  <c r="T365"/>
  <c r="U365" s="1"/>
  <c r="V365"/>
  <c r="X365"/>
  <c r="Y365"/>
  <c r="Z365"/>
  <c r="AA365"/>
  <c r="AB365" s="1"/>
  <c r="AC365"/>
  <c r="AE365"/>
  <c r="AF365"/>
  <c r="AG365"/>
  <c r="AH365"/>
  <c r="AI365" s="1"/>
  <c r="AJ365"/>
  <c r="AL365"/>
  <c r="AM365"/>
  <c r="AO365"/>
  <c r="AP365"/>
  <c r="AQ365"/>
  <c r="AR365"/>
  <c r="AS365" s="1"/>
  <c r="AT365"/>
  <c r="Q307"/>
  <c r="X307"/>
  <c r="Y307" s="1"/>
  <c r="Z307" s="1"/>
  <c r="AA307" s="1"/>
  <c r="AB307" s="1"/>
  <c r="AC307" s="1"/>
  <c r="AE307"/>
  <c r="AF307" s="1"/>
  <c r="AG307" s="1"/>
  <c r="AH307" s="1"/>
  <c r="AI307" s="1"/>
  <c r="AJ307" s="1"/>
  <c r="AL307"/>
  <c r="AM307" s="1"/>
  <c r="AN307" s="1"/>
  <c r="AO307"/>
  <c r="Q265"/>
  <c r="R265"/>
  <c r="S265"/>
  <c r="T265"/>
  <c r="U265"/>
  <c r="V265" s="1"/>
  <c r="X265"/>
  <c r="Y265"/>
  <c r="Z265"/>
  <c r="AA265"/>
  <c r="AB265"/>
  <c r="AC265" s="1"/>
  <c r="AE265"/>
  <c r="AF265"/>
  <c r="AG265"/>
  <c r="AH265"/>
  <c r="AI265"/>
  <c r="AJ265" s="1"/>
  <c r="AL265"/>
  <c r="AM265"/>
  <c r="AO265"/>
  <c r="AP265"/>
  <c r="AQ265"/>
  <c r="AR265"/>
  <c r="AS265"/>
  <c r="AT265" s="1"/>
  <c r="Q374"/>
  <c r="R374" s="1"/>
  <c r="S374" s="1"/>
  <c r="T374" s="1"/>
  <c r="U374" s="1"/>
  <c r="V374" s="1"/>
  <c r="X374"/>
  <c r="Y374" s="1"/>
  <c r="Z374" s="1"/>
  <c r="AA374" s="1"/>
  <c r="AB374" s="1"/>
  <c r="AC374" s="1"/>
  <c r="AE374"/>
  <c r="AF374" s="1"/>
  <c r="AG374" s="1"/>
  <c r="AH374" s="1"/>
  <c r="AI374" s="1"/>
  <c r="AJ374" s="1"/>
  <c r="AK374" s="1"/>
  <c r="AL374"/>
  <c r="AM374" s="1"/>
  <c r="AO374"/>
  <c r="AP374" s="1"/>
  <c r="AQ374" s="1"/>
  <c r="AR374" s="1"/>
  <c r="AS374" s="1"/>
  <c r="AT374" s="1"/>
  <c r="Q289"/>
  <c r="R289" s="1"/>
  <c r="S289" s="1"/>
  <c r="T289" s="1"/>
  <c r="U289" s="1"/>
  <c r="V289" s="1"/>
  <c r="W289" s="1"/>
  <c r="X289"/>
  <c r="AE289"/>
  <c r="AF289" s="1"/>
  <c r="AG289" s="1"/>
  <c r="AH289" s="1"/>
  <c r="AI289" s="1"/>
  <c r="AJ289" s="1"/>
  <c r="AK289" s="1"/>
  <c r="AL289"/>
  <c r="AM289" s="1"/>
  <c r="AO289"/>
  <c r="Q333"/>
  <c r="R333" s="1"/>
  <c r="S333" s="1"/>
  <c r="T333" s="1"/>
  <c r="U333" s="1"/>
  <c r="X333"/>
  <c r="Y333" s="1"/>
  <c r="Z333" s="1"/>
  <c r="AA333" s="1"/>
  <c r="AB333" s="1"/>
  <c r="AC333" s="1"/>
  <c r="AE333"/>
  <c r="AF333" s="1"/>
  <c r="AL333"/>
  <c r="AO333"/>
  <c r="Q362"/>
  <c r="R362"/>
  <c r="S362"/>
  <c r="T362" s="1"/>
  <c r="U362"/>
  <c r="V362" s="1"/>
  <c r="X362"/>
  <c r="Y362"/>
  <c r="Z362"/>
  <c r="AA362" s="1"/>
  <c r="AB362"/>
  <c r="AC362" s="1"/>
  <c r="AE362"/>
  <c r="AF362"/>
  <c r="AG362"/>
  <c r="AH362" s="1"/>
  <c r="AI362"/>
  <c r="AJ362" s="1"/>
  <c r="AL362"/>
  <c r="AM362"/>
  <c r="AO362"/>
  <c r="AP362"/>
  <c r="AQ362"/>
  <c r="AR362" s="1"/>
  <c r="AS362"/>
  <c r="AT362" s="1"/>
  <c r="Q377"/>
  <c r="R377"/>
  <c r="S377"/>
  <c r="T377"/>
  <c r="U377"/>
  <c r="V377" s="1"/>
  <c r="X377"/>
  <c r="Y377"/>
  <c r="Z377"/>
  <c r="AA377"/>
  <c r="AB377"/>
  <c r="AC377" s="1"/>
  <c r="AE377"/>
  <c r="AF377"/>
  <c r="AG377"/>
  <c r="AH377"/>
  <c r="AI377"/>
  <c r="AJ377" s="1"/>
  <c r="AL377"/>
  <c r="AM377"/>
  <c r="AO377"/>
  <c r="AP377"/>
  <c r="AQ377"/>
  <c r="AR377"/>
  <c r="AS377"/>
  <c r="AT377" s="1"/>
  <c r="Q240"/>
  <c r="R240"/>
  <c r="S240"/>
  <c r="T240"/>
  <c r="U240"/>
  <c r="V240"/>
  <c r="X240"/>
  <c r="Y240"/>
  <c r="Z240"/>
  <c r="AA240"/>
  <c r="AB240"/>
  <c r="AC240"/>
  <c r="AE240"/>
  <c r="AF240"/>
  <c r="AG240"/>
  <c r="AH240"/>
  <c r="AI240"/>
  <c r="AJ240"/>
  <c r="AL240"/>
  <c r="AM240"/>
  <c r="AO240"/>
  <c r="AP240"/>
  <c r="AQ240"/>
  <c r="AR240"/>
  <c r="AS240"/>
  <c r="AT240"/>
  <c r="Q350"/>
  <c r="R350" s="1"/>
  <c r="S350" s="1"/>
  <c r="T350" s="1"/>
  <c r="U350" s="1"/>
  <c r="V350" s="1"/>
  <c r="X350"/>
  <c r="AE350"/>
  <c r="AF350" s="1"/>
  <c r="AG350" s="1"/>
  <c r="AL350"/>
  <c r="AM350" s="1"/>
  <c r="AN350" s="1"/>
  <c r="AO350"/>
  <c r="Q347"/>
  <c r="R347" s="1"/>
  <c r="S347" s="1"/>
  <c r="T347" s="1"/>
  <c r="U347" s="1"/>
  <c r="V347" s="1"/>
  <c r="X347"/>
  <c r="Y347" s="1"/>
  <c r="Z347" s="1"/>
  <c r="AA347" s="1"/>
  <c r="AB347" s="1"/>
  <c r="AC347" s="1"/>
  <c r="AE347"/>
  <c r="AF347" s="1"/>
  <c r="AG347" s="1"/>
  <c r="AH347" s="1"/>
  <c r="AI347" s="1"/>
  <c r="AJ347" s="1"/>
  <c r="AL347"/>
  <c r="AO347"/>
  <c r="Q357"/>
  <c r="R357"/>
  <c r="S357"/>
  <c r="T357" s="1"/>
  <c r="U357" s="1"/>
  <c r="V357" s="1"/>
  <c r="X357"/>
  <c r="Y357"/>
  <c r="Z357"/>
  <c r="AA357" s="1"/>
  <c r="AB357" s="1"/>
  <c r="AC357" s="1"/>
  <c r="AE357"/>
  <c r="AF357"/>
  <c r="AG357"/>
  <c r="AH357" s="1"/>
  <c r="AI357" s="1"/>
  <c r="AJ357" s="1"/>
  <c r="AL357"/>
  <c r="AM357"/>
  <c r="AO357"/>
  <c r="AP357"/>
  <c r="AQ357"/>
  <c r="AR357" s="1"/>
  <c r="AS357" s="1"/>
  <c r="AT357" s="1"/>
  <c r="Q348"/>
  <c r="R348"/>
  <c r="T348"/>
  <c r="U348"/>
  <c r="V348"/>
  <c r="X348"/>
  <c r="Y348"/>
  <c r="Z348" s="1"/>
  <c r="AA348"/>
  <c r="AB348"/>
  <c r="AC348"/>
  <c r="AE348"/>
  <c r="AF348"/>
  <c r="AG348" s="1"/>
  <c r="AH348"/>
  <c r="AI348"/>
  <c r="AJ348"/>
  <c r="AL348"/>
  <c r="AM348"/>
  <c r="AO348"/>
  <c r="AP348"/>
  <c r="AQ348" s="1"/>
  <c r="AR348"/>
  <c r="AS348"/>
  <c r="AT348"/>
  <c r="Q326"/>
  <c r="R326" s="1"/>
  <c r="S326" s="1"/>
  <c r="T326" s="1"/>
  <c r="U326" s="1"/>
  <c r="V326" s="1"/>
  <c r="X326"/>
  <c r="Y326" s="1"/>
  <c r="AE326"/>
  <c r="AL326"/>
  <c r="AM326" s="1"/>
  <c r="AN326" s="1"/>
  <c r="AO326"/>
  <c r="Q411"/>
  <c r="R411" s="1"/>
  <c r="S411" s="1"/>
  <c r="T411" s="1"/>
  <c r="U411" s="1"/>
  <c r="V411" s="1"/>
  <c r="X411"/>
  <c r="Y411" s="1"/>
  <c r="AE411"/>
  <c r="AF411" s="1"/>
  <c r="AG411" s="1"/>
  <c r="AH411" s="1"/>
  <c r="AI411" s="1"/>
  <c r="AJ411" s="1"/>
  <c r="AL411"/>
  <c r="AM411" s="1"/>
  <c r="AN411" s="1"/>
  <c r="AO411"/>
  <c r="AP411" s="1"/>
  <c r="AQ411" s="1"/>
  <c r="AR411" s="1"/>
  <c r="AS411" s="1"/>
  <c r="AT411" s="1"/>
  <c r="Q267"/>
  <c r="R267"/>
  <c r="S267"/>
  <c r="T267"/>
  <c r="U267"/>
  <c r="V267" s="1"/>
  <c r="X267"/>
  <c r="Y267"/>
  <c r="Z267"/>
  <c r="AA267"/>
  <c r="AB267"/>
  <c r="AC267" s="1"/>
  <c r="AE267"/>
  <c r="AF267"/>
  <c r="AG267"/>
  <c r="AH267"/>
  <c r="AI267"/>
  <c r="AJ267" s="1"/>
  <c r="AL267"/>
  <c r="AM267"/>
  <c r="AO267"/>
  <c r="AP267"/>
  <c r="AQ267"/>
  <c r="AR267"/>
  <c r="AS267"/>
  <c r="AT267" s="1"/>
  <c r="Q319"/>
  <c r="R319" s="1"/>
  <c r="S319" s="1"/>
  <c r="T319" s="1"/>
  <c r="U319"/>
  <c r="V319"/>
  <c r="X319"/>
  <c r="AB319"/>
  <c r="AC319"/>
  <c r="AE319"/>
  <c r="AF319" s="1"/>
  <c r="AG319" s="1"/>
  <c r="AH319" s="1"/>
  <c r="AI319"/>
  <c r="AJ319"/>
  <c r="AL319"/>
  <c r="AO319"/>
  <c r="AP319" s="1"/>
  <c r="AQ319" s="1"/>
  <c r="AR319" s="1"/>
  <c r="AS319"/>
  <c r="AT319"/>
  <c r="Q325"/>
  <c r="R325"/>
  <c r="S325" s="1"/>
  <c r="T325" s="1"/>
  <c r="U325"/>
  <c r="V325" s="1"/>
  <c r="X325"/>
  <c r="Y325"/>
  <c r="Z325" s="1"/>
  <c r="AA325" s="1"/>
  <c r="AB325"/>
  <c r="AC325" s="1"/>
  <c r="AE325"/>
  <c r="AF325"/>
  <c r="AG325" s="1"/>
  <c r="AH325" s="1"/>
  <c r="AI325"/>
  <c r="AJ325" s="1"/>
  <c r="AL325"/>
  <c r="AM325"/>
  <c r="AO325"/>
  <c r="AP325"/>
  <c r="AQ325" s="1"/>
  <c r="AR325" s="1"/>
  <c r="AS325"/>
  <c r="AT325" s="1"/>
  <c r="Q402"/>
  <c r="R402"/>
  <c r="S402" s="1"/>
  <c r="T402"/>
  <c r="U402"/>
  <c r="V402" s="1"/>
  <c r="X402"/>
  <c r="Y402"/>
  <c r="AA402"/>
  <c r="AB402"/>
  <c r="AC402" s="1"/>
  <c r="AE402"/>
  <c r="AF402"/>
  <c r="AG402" s="1"/>
  <c r="AH402"/>
  <c r="AI402"/>
  <c r="AJ402" s="1"/>
  <c r="AL402"/>
  <c r="AM402"/>
  <c r="AO402"/>
  <c r="AP402"/>
  <c r="AQ402" s="1"/>
  <c r="AR402"/>
  <c r="AS402"/>
  <c r="AT402" s="1"/>
  <c r="Q417"/>
  <c r="R417"/>
  <c r="S417" s="1"/>
  <c r="T417" s="1"/>
  <c r="U417" s="1"/>
  <c r="V417" s="1"/>
  <c r="X417"/>
  <c r="Y417"/>
  <c r="Z417" s="1"/>
  <c r="AA417" s="1"/>
  <c r="AB417" s="1"/>
  <c r="AC417" s="1"/>
  <c r="AE417"/>
  <c r="AF417"/>
  <c r="AG417" s="1"/>
  <c r="AH417" s="1"/>
  <c r="AI417" s="1"/>
  <c r="AJ417" s="1"/>
  <c r="AL417"/>
  <c r="AM417"/>
  <c r="AO417"/>
  <c r="AP417"/>
  <c r="AQ417" s="1"/>
  <c r="Q367"/>
  <c r="R367"/>
  <c r="S367"/>
  <c r="T367" s="1"/>
  <c r="U367" s="1"/>
  <c r="V367" s="1"/>
  <c r="X367"/>
  <c r="Y367"/>
  <c r="Z367"/>
  <c r="AA367" s="1"/>
  <c r="AB367" s="1"/>
  <c r="AC367" s="1"/>
  <c r="AE367"/>
  <c r="AF367"/>
  <c r="AG367"/>
  <c r="AH367" s="1"/>
  <c r="AI367" s="1"/>
  <c r="AJ367" s="1"/>
  <c r="AL367"/>
  <c r="AM367"/>
  <c r="AO367"/>
  <c r="AP367"/>
  <c r="AQ367"/>
  <c r="AR367" s="1"/>
  <c r="AS367" s="1"/>
  <c r="AT367" s="1"/>
  <c r="Q331"/>
  <c r="R331"/>
  <c r="S331"/>
  <c r="T331" s="1"/>
  <c r="U331" s="1"/>
  <c r="V331" s="1"/>
  <c r="X331"/>
  <c r="Y331"/>
  <c r="Z331"/>
  <c r="AA331" s="1"/>
  <c r="AB331" s="1"/>
  <c r="AC331" s="1"/>
  <c r="AE331"/>
  <c r="AF331"/>
  <c r="AG331"/>
  <c r="AH331" s="1"/>
  <c r="AI331" s="1"/>
  <c r="AJ331" s="1"/>
  <c r="AL331"/>
  <c r="AM331"/>
  <c r="AO331"/>
  <c r="AP331"/>
  <c r="AQ331"/>
  <c r="AR331" s="1"/>
  <c r="AS331" s="1"/>
  <c r="AT331" s="1"/>
  <c r="Q410"/>
  <c r="R410" s="1"/>
  <c r="S410" s="1"/>
  <c r="T410" s="1"/>
  <c r="U410" s="1"/>
  <c r="V410" s="1"/>
  <c r="X410"/>
  <c r="Y410" s="1"/>
  <c r="Z410" s="1"/>
  <c r="AA410" s="1"/>
  <c r="AB410" s="1"/>
  <c r="AC410" s="1"/>
  <c r="AE410"/>
  <c r="AL410"/>
  <c r="AO410"/>
  <c r="Q324"/>
  <c r="R324" s="1"/>
  <c r="S324" s="1"/>
  <c r="T324" s="1"/>
  <c r="U324" s="1"/>
  <c r="V324" s="1"/>
  <c r="X324"/>
  <c r="Y324" s="1"/>
  <c r="AE324"/>
  <c r="AF324" s="1"/>
  <c r="AG324" s="1"/>
  <c r="AH324" s="1"/>
  <c r="AI324" s="1"/>
  <c r="AJ324" s="1"/>
  <c r="AL324"/>
  <c r="AM324" s="1"/>
  <c r="AN324" s="1"/>
  <c r="AO324"/>
  <c r="Q414"/>
  <c r="R414"/>
  <c r="S414" s="1"/>
  <c r="T414" s="1"/>
  <c r="U414"/>
  <c r="V414" s="1"/>
  <c r="X414"/>
  <c r="Y414"/>
  <c r="Z414" s="1"/>
  <c r="AA414" s="1"/>
  <c r="AB414"/>
  <c r="AC414" s="1"/>
  <c r="AE414"/>
  <c r="AF414"/>
  <c r="AG414" s="1"/>
  <c r="AH414" s="1"/>
  <c r="AI414"/>
  <c r="AJ414" s="1"/>
  <c r="AL414"/>
  <c r="AM414"/>
  <c r="AO414"/>
  <c r="AP414"/>
  <c r="AQ414" s="1"/>
  <c r="AR414" s="1"/>
  <c r="AS414"/>
  <c r="AT414" s="1"/>
  <c r="Q379"/>
  <c r="S379"/>
  <c r="T379"/>
  <c r="U379" s="1"/>
  <c r="V379" s="1"/>
  <c r="X379"/>
  <c r="Y379" s="1"/>
  <c r="Z379"/>
  <c r="AA379"/>
  <c r="AB379" s="1"/>
  <c r="AC379" s="1"/>
  <c r="AE379"/>
  <c r="AF379" s="1"/>
  <c r="AG379"/>
  <c r="AH379"/>
  <c r="AI379" s="1"/>
  <c r="AJ379" s="1"/>
  <c r="AL379"/>
  <c r="AM379" s="1"/>
  <c r="AN379" s="1"/>
  <c r="AO379"/>
  <c r="AP379" s="1"/>
  <c r="AQ379"/>
  <c r="AR379"/>
  <c r="AS379" s="1"/>
  <c r="AT379" s="1"/>
  <c r="Q313"/>
  <c r="S313"/>
  <c r="T313"/>
  <c r="U313"/>
  <c r="V313"/>
  <c r="X313"/>
  <c r="Y313" s="1"/>
  <c r="Z313"/>
  <c r="AA313"/>
  <c r="AB313"/>
  <c r="AC313"/>
  <c r="AE313"/>
  <c r="AF313" s="1"/>
  <c r="AG313"/>
  <c r="AH313"/>
  <c r="AI313"/>
  <c r="AJ313"/>
  <c r="AL313"/>
  <c r="AO313"/>
  <c r="AP313" s="1"/>
  <c r="AQ313"/>
  <c r="AR313"/>
  <c r="AS313"/>
  <c r="AT313"/>
  <c r="Q399"/>
  <c r="R399"/>
  <c r="S399"/>
  <c r="T399"/>
  <c r="U399"/>
  <c r="V399"/>
  <c r="X399"/>
  <c r="Y399"/>
  <c r="Z399"/>
  <c r="AA399"/>
  <c r="AB399"/>
  <c r="AC399"/>
  <c r="AE399"/>
  <c r="AF399"/>
  <c r="AG399"/>
  <c r="AH399"/>
  <c r="AI399"/>
  <c r="AJ399"/>
  <c r="AL399"/>
  <c r="AM399"/>
  <c r="AO399"/>
  <c r="AP399"/>
  <c r="AQ399"/>
  <c r="AR399"/>
  <c r="AS399"/>
  <c r="AT399"/>
  <c r="Q363"/>
  <c r="R363" s="1"/>
  <c r="S363" s="1"/>
  <c r="T363" s="1"/>
  <c r="U363" s="1"/>
  <c r="V363" s="1"/>
  <c r="X363"/>
  <c r="Y363" s="1"/>
  <c r="Z363" s="1"/>
  <c r="AA363" s="1"/>
  <c r="AE363"/>
  <c r="AF363" s="1"/>
  <c r="AG363" s="1"/>
  <c r="AH363" s="1"/>
  <c r="AI363" s="1"/>
  <c r="AJ363" s="1"/>
  <c r="AL363"/>
  <c r="AM363" s="1"/>
  <c r="AN363" s="1"/>
  <c r="AO363"/>
  <c r="AP363" s="1"/>
  <c r="AQ363" s="1"/>
  <c r="Q332"/>
  <c r="R332" s="1"/>
  <c r="S332" s="1"/>
  <c r="T332" s="1"/>
  <c r="U332" s="1"/>
  <c r="V332" s="1"/>
  <c r="X332"/>
  <c r="Y332" s="1"/>
  <c r="Z332" s="1"/>
  <c r="AA332" s="1"/>
  <c r="AB332" s="1"/>
  <c r="AC332" s="1"/>
  <c r="AE332"/>
  <c r="AL332"/>
  <c r="AO332"/>
  <c r="Q346"/>
  <c r="R346"/>
  <c r="S346"/>
  <c r="T346"/>
  <c r="U346" s="1"/>
  <c r="V346" s="1"/>
  <c r="X346"/>
  <c r="Y346"/>
  <c r="Z346"/>
  <c r="AA346"/>
  <c r="AB346" s="1"/>
  <c r="AC346" s="1"/>
  <c r="AE346"/>
  <c r="AF346"/>
  <c r="AG346"/>
  <c r="AH346"/>
  <c r="AI346" s="1"/>
  <c r="AJ346" s="1"/>
  <c r="AL346"/>
  <c r="AM346"/>
  <c r="AO346"/>
  <c r="AP346"/>
  <c r="AQ346"/>
  <c r="AR346"/>
  <c r="AS346" s="1"/>
  <c r="AT346" s="1"/>
  <c r="Q355"/>
  <c r="R355" s="1"/>
  <c r="X355"/>
  <c r="AE355"/>
  <c r="AL355"/>
  <c r="AO355"/>
  <c r="AP355" s="1"/>
  <c r="AQ355" s="1"/>
  <c r="AR355" s="1"/>
  <c r="AS355" s="1"/>
  <c r="AT355" s="1"/>
  <c r="AU355" s="1"/>
  <c r="Q385"/>
  <c r="R385"/>
  <c r="S385"/>
  <c r="T385"/>
  <c r="U385" s="1"/>
  <c r="V385" s="1"/>
  <c r="X385"/>
  <c r="Y385"/>
  <c r="Z385"/>
  <c r="AA385"/>
  <c r="AB385" s="1"/>
  <c r="AC385" s="1"/>
  <c r="AE385"/>
  <c r="AF385"/>
  <c r="AG385"/>
  <c r="AH385"/>
  <c r="AI385" s="1"/>
  <c r="AJ385" s="1"/>
  <c r="AL385"/>
  <c r="AM385"/>
  <c r="AO385"/>
  <c r="AP385"/>
  <c r="AQ385"/>
  <c r="AR385"/>
  <c r="AS385" s="1"/>
  <c r="AT385" s="1"/>
  <c r="Q318"/>
  <c r="R318"/>
  <c r="S318"/>
  <c r="T318"/>
  <c r="U318"/>
  <c r="V318" s="1"/>
  <c r="X318"/>
  <c r="Y318"/>
  <c r="Z318"/>
  <c r="AA318"/>
  <c r="AB318"/>
  <c r="AC318" s="1"/>
  <c r="AE318"/>
  <c r="AF318"/>
  <c r="AG318"/>
  <c r="AH318"/>
  <c r="AI318"/>
  <c r="AJ318" s="1"/>
  <c r="AL318"/>
  <c r="AM318"/>
  <c r="AO318"/>
  <c r="AP318"/>
  <c r="AQ318"/>
  <c r="AR318"/>
  <c r="AS318"/>
  <c r="AT318" s="1"/>
  <c r="Q400"/>
  <c r="R400"/>
  <c r="S400"/>
  <c r="T400" s="1"/>
  <c r="U400" s="1"/>
  <c r="V400" s="1"/>
  <c r="X400"/>
  <c r="Y400"/>
  <c r="Z400"/>
  <c r="AA400" s="1"/>
  <c r="AB400" s="1"/>
  <c r="AC400" s="1"/>
  <c r="AE400"/>
  <c r="AF400"/>
  <c r="AG400"/>
  <c r="AH400" s="1"/>
  <c r="AL400"/>
  <c r="AM400"/>
  <c r="AO400"/>
  <c r="AP400"/>
  <c r="AQ400"/>
  <c r="AR400" s="1"/>
  <c r="AS400" s="1"/>
  <c r="AT400" s="1"/>
  <c r="Q354"/>
  <c r="R354"/>
  <c r="T354"/>
  <c r="U354" s="1"/>
  <c r="V354" s="1"/>
  <c r="X354"/>
  <c r="Y354"/>
  <c r="Z354" s="1"/>
  <c r="AA354"/>
  <c r="AB354" s="1"/>
  <c r="AC354" s="1"/>
  <c r="AE354"/>
  <c r="AF354"/>
  <c r="AG354" s="1"/>
  <c r="AH354"/>
  <c r="AI354" s="1"/>
  <c r="AJ354" s="1"/>
  <c r="AL354"/>
  <c r="AM354"/>
  <c r="AO354"/>
  <c r="AP354"/>
  <c r="AQ354" s="1"/>
  <c r="AR354"/>
  <c r="AS354" s="1"/>
  <c r="AT354" s="1"/>
  <c r="Q370"/>
  <c r="R370"/>
  <c r="S370" s="1"/>
  <c r="X370"/>
  <c r="Y370"/>
  <c r="Z370" s="1"/>
  <c r="AA370" s="1"/>
  <c r="AB370" s="1"/>
  <c r="AC370" s="1"/>
  <c r="AE370"/>
  <c r="AF370"/>
  <c r="AG370" s="1"/>
  <c r="AH370" s="1"/>
  <c r="AI370" s="1"/>
  <c r="AJ370" s="1"/>
  <c r="AL370"/>
  <c r="AM370"/>
  <c r="AO370"/>
  <c r="AP370"/>
  <c r="AQ370" s="1"/>
  <c r="AR370" s="1"/>
  <c r="AS370" s="1"/>
  <c r="AT370" s="1"/>
  <c r="Q320"/>
  <c r="R320"/>
  <c r="S320"/>
  <c r="T320" s="1"/>
  <c r="U320" s="1"/>
  <c r="V320" s="1"/>
  <c r="X320"/>
  <c r="Y320"/>
  <c r="Z320"/>
  <c r="AA320" s="1"/>
  <c r="AB320" s="1"/>
  <c r="AC320" s="1"/>
  <c r="AE320"/>
  <c r="AF320"/>
  <c r="AG320"/>
  <c r="AH320" s="1"/>
  <c r="AI320" s="1"/>
  <c r="AJ320" s="1"/>
  <c r="AL320"/>
  <c r="AM320"/>
  <c r="AO320"/>
  <c r="AP320"/>
  <c r="AQ320"/>
  <c r="AR320" s="1"/>
  <c r="AS320" s="1"/>
  <c r="AT320" s="1"/>
  <c r="Q390"/>
  <c r="R390"/>
  <c r="S390"/>
  <c r="T390"/>
  <c r="U390" s="1"/>
  <c r="V390" s="1"/>
  <c r="X390"/>
  <c r="Y390"/>
  <c r="Z390"/>
  <c r="AA390"/>
  <c r="AB390" s="1"/>
  <c r="AC390" s="1"/>
  <c r="AE390"/>
  <c r="AF390"/>
  <c r="AG390"/>
  <c r="AH390"/>
  <c r="AI390" s="1"/>
  <c r="AJ390" s="1"/>
  <c r="AL390"/>
  <c r="AM390"/>
  <c r="AO390"/>
  <c r="AP390"/>
  <c r="AQ390"/>
  <c r="AR390"/>
  <c r="AS390" s="1"/>
  <c r="AT390" s="1"/>
  <c r="Q387"/>
  <c r="R387" s="1"/>
  <c r="S387" s="1"/>
  <c r="T387" s="1"/>
  <c r="U387" s="1"/>
  <c r="V387" s="1"/>
  <c r="X387"/>
  <c r="AE387"/>
  <c r="AL387"/>
  <c r="AM387" s="1"/>
  <c r="AN387" s="1"/>
  <c r="AO387"/>
  <c r="AP387" s="1"/>
  <c r="AQ387" s="1"/>
  <c r="AR387" s="1"/>
  <c r="AS387" s="1"/>
  <c r="AT387" s="1"/>
  <c r="Q288"/>
  <c r="R288"/>
  <c r="S288"/>
  <c r="T288" s="1"/>
  <c r="U288" s="1"/>
  <c r="V288"/>
  <c r="X288"/>
  <c r="Y288"/>
  <c r="Z288"/>
  <c r="AA288" s="1"/>
  <c r="AB288" s="1"/>
  <c r="AC288"/>
  <c r="AE288"/>
  <c r="AF288"/>
  <c r="AG288"/>
  <c r="AH288" s="1"/>
  <c r="AI288" s="1"/>
  <c r="AJ288"/>
  <c r="AL288"/>
  <c r="AM288"/>
  <c r="AO288"/>
  <c r="AP288"/>
  <c r="AQ288"/>
  <c r="AR288" s="1"/>
  <c r="AS288" s="1"/>
  <c r="AT288"/>
  <c r="Q344"/>
  <c r="R344"/>
  <c r="S344"/>
  <c r="T344" s="1"/>
  <c r="U344" s="1"/>
  <c r="V344" s="1"/>
  <c r="X344"/>
  <c r="Y344"/>
  <c r="Z344"/>
  <c r="AA344" s="1"/>
  <c r="AB344" s="1"/>
  <c r="AC344" s="1"/>
  <c r="AE344"/>
  <c r="AF344"/>
  <c r="AG344"/>
  <c r="AH344" s="1"/>
  <c r="AI344" s="1"/>
  <c r="AJ344" s="1"/>
  <c r="AL344"/>
  <c r="AM344"/>
  <c r="AO344"/>
  <c r="AP344"/>
  <c r="AQ344"/>
  <c r="AR344" s="1"/>
  <c r="AS344" s="1"/>
  <c r="AT344" s="1"/>
  <c r="Q383"/>
  <c r="U383"/>
  <c r="V383" s="1"/>
  <c r="X383"/>
  <c r="Y383" s="1"/>
  <c r="AB383"/>
  <c r="AC383" s="1"/>
  <c r="AE383"/>
  <c r="AF383" s="1"/>
  <c r="AG383" s="1"/>
  <c r="AI383"/>
  <c r="AJ383" s="1"/>
  <c r="AL383"/>
  <c r="AO383"/>
  <c r="AP383" s="1"/>
  <c r="AQ383" s="1"/>
  <c r="AR383" s="1"/>
  <c r="AS383"/>
  <c r="AT383" s="1"/>
  <c r="Q391"/>
  <c r="R391"/>
  <c r="S391"/>
  <c r="T391" s="1"/>
  <c r="U391" s="1"/>
  <c r="V391" s="1"/>
  <c r="X391"/>
  <c r="Y391"/>
  <c r="Z391"/>
  <c r="AA391" s="1"/>
  <c r="AB391" s="1"/>
  <c r="AE391"/>
  <c r="AF391"/>
  <c r="AG391"/>
  <c r="AH391" s="1"/>
  <c r="AI391" s="1"/>
  <c r="AL391"/>
  <c r="AM391"/>
  <c r="AO391"/>
  <c r="AP391"/>
  <c r="AQ391"/>
  <c r="AR391" s="1"/>
  <c r="Q335"/>
  <c r="R335" s="1"/>
  <c r="S335" s="1"/>
  <c r="T335" s="1"/>
  <c r="U335" s="1"/>
  <c r="V335" s="1"/>
  <c r="W335" s="1"/>
  <c r="X335"/>
  <c r="AE335"/>
  <c r="AF335" s="1"/>
  <c r="AL335"/>
  <c r="AM335" s="1"/>
  <c r="AN335" s="1"/>
  <c r="AO335"/>
  <c r="AP335" s="1"/>
  <c r="AQ335" s="1"/>
  <c r="AR335" s="1"/>
  <c r="AS335" s="1"/>
  <c r="AT335" s="1"/>
  <c r="Q366"/>
  <c r="R366" s="1"/>
  <c r="S366" s="1"/>
  <c r="T366" s="1"/>
  <c r="U366" s="1"/>
  <c r="X366"/>
  <c r="AE366"/>
  <c r="AF366" s="1"/>
  <c r="AG366" s="1"/>
  <c r="AH366" s="1"/>
  <c r="AI366" s="1"/>
  <c r="AJ366" s="1"/>
  <c r="AL366"/>
  <c r="AM366" s="1"/>
  <c r="AN366" s="1"/>
  <c r="AO366"/>
  <c r="Q342"/>
  <c r="R342"/>
  <c r="S342"/>
  <c r="T342"/>
  <c r="U342" s="1"/>
  <c r="V342"/>
  <c r="X342"/>
  <c r="Y342"/>
  <c r="Z342"/>
  <c r="AA342"/>
  <c r="AB342" s="1"/>
  <c r="AC342"/>
  <c r="AE342"/>
  <c r="AF342"/>
  <c r="AG342"/>
  <c r="AH342"/>
  <c r="AI342" s="1"/>
  <c r="AJ342"/>
  <c r="AL342"/>
  <c r="AM342"/>
  <c r="AO342"/>
  <c r="AP342"/>
  <c r="AQ342"/>
  <c r="AR342"/>
  <c r="AS342" s="1"/>
  <c r="AT342"/>
  <c r="Q420"/>
  <c r="R420"/>
  <c r="S420"/>
  <c r="T420"/>
  <c r="U420" s="1"/>
  <c r="V420" s="1"/>
  <c r="X420"/>
  <c r="Y420"/>
  <c r="Z420"/>
  <c r="AA420"/>
  <c r="AB420" s="1"/>
  <c r="AC420" s="1"/>
  <c r="AE420"/>
  <c r="AF420"/>
  <c r="AG420"/>
  <c r="AH420"/>
  <c r="AI420" s="1"/>
  <c r="AJ420" s="1"/>
  <c r="AL420"/>
  <c r="AM420"/>
  <c r="AO420"/>
  <c r="AP420"/>
  <c r="AQ420"/>
  <c r="AR420"/>
  <c r="AS420" s="1"/>
  <c r="AT420" s="1"/>
  <c r="Q407"/>
  <c r="R407" s="1"/>
  <c r="S407" s="1"/>
  <c r="T407" s="1"/>
  <c r="U407" s="1"/>
  <c r="V407" s="1"/>
  <c r="X407"/>
  <c r="AE407"/>
  <c r="AF407" s="1"/>
  <c r="AG407" s="1"/>
  <c r="AH407" s="1"/>
  <c r="AI407" s="1"/>
  <c r="AJ407" s="1"/>
  <c r="AL407"/>
  <c r="AO407"/>
  <c r="Q386"/>
  <c r="R386"/>
  <c r="S386"/>
  <c r="T386" s="1"/>
  <c r="U386"/>
  <c r="V386" s="1"/>
  <c r="X386"/>
  <c r="Y386"/>
  <c r="Z386"/>
  <c r="AA386" s="1"/>
  <c r="AB386"/>
  <c r="AC386" s="1"/>
  <c r="AE386"/>
  <c r="AF386"/>
  <c r="AG386"/>
  <c r="AH386" s="1"/>
  <c r="AI386"/>
  <c r="AJ386" s="1"/>
  <c r="AL386"/>
  <c r="AM386"/>
  <c r="AO386"/>
  <c r="AP386"/>
  <c r="AQ386"/>
  <c r="AR386" s="1"/>
  <c r="AS386"/>
  <c r="AT386" s="1"/>
  <c r="Q419"/>
  <c r="R419" s="1"/>
  <c r="S419" s="1"/>
  <c r="T419" s="1"/>
  <c r="U419" s="1"/>
  <c r="V419" s="1"/>
  <c r="X419"/>
  <c r="Y419" s="1"/>
  <c r="Z419" s="1"/>
  <c r="AA419" s="1"/>
  <c r="AB419" s="1"/>
  <c r="AC419" s="1"/>
  <c r="AE419"/>
  <c r="AF419" s="1"/>
  <c r="AG419" s="1"/>
  <c r="AH419" s="1"/>
  <c r="AI419" s="1"/>
  <c r="AJ419" s="1"/>
  <c r="AL419"/>
  <c r="AO419"/>
  <c r="AP419" s="1"/>
  <c r="AQ419" s="1"/>
  <c r="AR419" s="1"/>
  <c r="AS419" s="1"/>
  <c r="AT419" s="1"/>
  <c r="Q388"/>
  <c r="R388" s="1"/>
  <c r="S388" s="1"/>
  <c r="T388" s="1"/>
  <c r="U388" s="1"/>
  <c r="V388" s="1"/>
  <c r="X388"/>
  <c r="Y388" s="1"/>
  <c r="Z388" s="1"/>
  <c r="AA388" s="1"/>
  <c r="AB388" s="1"/>
  <c r="AC388" s="1"/>
  <c r="AE388"/>
  <c r="AL388"/>
  <c r="AO388"/>
  <c r="AP388" s="1"/>
  <c r="AQ388" s="1"/>
  <c r="AR388" s="1"/>
  <c r="AS388" s="1"/>
  <c r="AT388" s="1"/>
  <c r="Q359"/>
  <c r="R359" s="1"/>
  <c r="S359" s="1"/>
  <c r="T359" s="1"/>
  <c r="U359" s="1"/>
  <c r="V359" s="1"/>
  <c r="X359"/>
  <c r="Y359" s="1"/>
  <c r="Z359" s="1"/>
  <c r="AA359" s="1"/>
  <c r="AE359"/>
  <c r="AL359"/>
  <c r="AM359" s="1"/>
  <c r="AO359"/>
  <c r="AP359" s="1"/>
  <c r="AQ359" s="1"/>
  <c r="AR359" s="1"/>
  <c r="AS359" s="1"/>
  <c r="Q401"/>
  <c r="S401"/>
  <c r="T401"/>
  <c r="U401" s="1"/>
  <c r="V401"/>
  <c r="X401"/>
  <c r="Y401" s="1"/>
  <c r="Z401"/>
  <c r="AA401"/>
  <c r="AB401" s="1"/>
  <c r="AC401"/>
  <c r="AE401"/>
  <c r="AG401"/>
  <c r="AH401"/>
  <c r="AI401" s="1"/>
  <c r="AJ401"/>
  <c r="AL401"/>
  <c r="AM401" s="1"/>
  <c r="AO401"/>
  <c r="AQ401"/>
  <c r="AR401"/>
  <c r="AS401" s="1"/>
  <c r="AT401"/>
  <c r="Q421"/>
  <c r="R421"/>
  <c r="S421"/>
  <c r="T421"/>
  <c r="U421" s="1"/>
  <c r="V421"/>
  <c r="X421"/>
  <c r="Y421"/>
  <c r="Z421"/>
  <c r="AA421"/>
  <c r="AB421" s="1"/>
  <c r="AC421"/>
  <c r="AE421"/>
  <c r="AF421"/>
  <c r="AG421"/>
  <c r="AH421"/>
  <c r="AI421" s="1"/>
  <c r="AJ421"/>
  <c r="AL421"/>
  <c r="AM421"/>
  <c r="AO421"/>
  <c r="AP421"/>
  <c r="AQ421"/>
  <c r="AR421"/>
  <c r="AS421" s="1"/>
  <c r="AT421"/>
  <c r="Q368"/>
  <c r="R368"/>
  <c r="S368"/>
  <c r="T368" s="1"/>
  <c r="U368" s="1"/>
  <c r="V368" s="1"/>
  <c r="X368"/>
  <c r="Y368"/>
  <c r="Z368"/>
  <c r="AA368" s="1"/>
  <c r="AB368" s="1"/>
  <c r="AC368" s="1"/>
  <c r="AE368"/>
  <c r="AF368"/>
  <c r="AG368"/>
  <c r="AH368" s="1"/>
  <c r="AI368" s="1"/>
  <c r="AJ368" s="1"/>
  <c r="AL368"/>
  <c r="AM368"/>
  <c r="AO368"/>
  <c r="AP368"/>
  <c r="AQ368"/>
  <c r="AR368" s="1"/>
  <c r="AS368" s="1"/>
  <c r="AT368" s="1"/>
  <c r="Q396"/>
  <c r="R396"/>
  <c r="S396"/>
  <c r="T396"/>
  <c r="U396" s="1"/>
  <c r="V396" s="1"/>
  <c r="X396"/>
  <c r="Y396"/>
  <c r="Z396"/>
  <c r="AA396"/>
  <c r="AB396" s="1"/>
  <c r="AC396" s="1"/>
  <c r="AE396"/>
  <c r="AF396"/>
  <c r="AG396"/>
  <c r="AH396"/>
  <c r="AI396" s="1"/>
  <c r="AJ396" s="1"/>
  <c r="AL396"/>
  <c r="AM396"/>
  <c r="AO396"/>
  <c r="AP396"/>
  <c r="AQ396"/>
  <c r="AR396"/>
  <c r="AS396" s="1"/>
  <c r="AT396" s="1"/>
  <c r="Q392"/>
  <c r="R392"/>
  <c r="S392"/>
  <c r="T392"/>
  <c r="U392"/>
  <c r="V392" s="1"/>
  <c r="X392"/>
  <c r="Y392"/>
  <c r="Z392"/>
  <c r="AA392"/>
  <c r="AB392"/>
  <c r="AC392" s="1"/>
  <c r="AE392"/>
  <c r="AF392"/>
  <c r="AG392"/>
  <c r="AH392"/>
  <c r="AI392"/>
  <c r="AJ392" s="1"/>
  <c r="AL392"/>
  <c r="AM392"/>
  <c r="AO392"/>
  <c r="AP392"/>
  <c r="AQ392"/>
  <c r="AR392"/>
  <c r="AS392"/>
  <c r="AT392" s="1"/>
  <c r="Q406"/>
  <c r="X406"/>
  <c r="Y406" s="1"/>
  <c r="Z406" s="1"/>
  <c r="AA406" s="1"/>
  <c r="AB406" s="1"/>
  <c r="AE406"/>
  <c r="AF406" s="1"/>
  <c r="AG406" s="1"/>
  <c r="AH406" s="1"/>
  <c r="AI406" s="1"/>
  <c r="AL406"/>
  <c r="AO406"/>
  <c r="Q380"/>
  <c r="R380" s="1"/>
  <c r="T380"/>
  <c r="U380" s="1"/>
  <c r="V380" s="1"/>
  <c r="X380"/>
  <c r="Y380" s="1"/>
  <c r="Z380" s="1"/>
  <c r="AA380"/>
  <c r="AB380" s="1"/>
  <c r="AC380" s="1"/>
  <c r="AE380"/>
  <c r="AF380" s="1"/>
  <c r="AG380" s="1"/>
  <c r="AH380"/>
  <c r="AI380" s="1"/>
  <c r="AJ380" s="1"/>
  <c r="AL380"/>
  <c r="AO380"/>
  <c r="AP380" s="1"/>
  <c r="AQ380" s="1"/>
  <c r="AR380"/>
  <c r="AS380" s="1"/>
  <c r="AT380" s="1"/>
  <c r="Q409"/>
  <c r="R409" s="1"/>
  <c r="S409" s="1"/>
  <c r="T409" s="1"/>
  <c r="U409" s="1"/>
  <c r="V409"/>
  <c r="X409"/>
  <c r="Y409" s="1"/>
  <c r="Z409" s="1"/>
  <c r="AA409" s="1"/>
  <c r="AB409" s="1"/>
  <c r="AC409"/>
  <c r="AE409"/>
  <c r="AJ409"/>
  <c r="AL409"/>
  <c r="AM409" s="1"/>
  <c r="AO409"/>
  <c r="AP409" s="1"/>
  <c r="AQ409" s="1"/>
  <c r="AT409"/>
  <c r="Q395"/>
  <c r="T395"/>
  <c r="U395" s="1"/>
  <c r="V395" s="1"/>
  <c r="X395"/>
  <c r="Y395" s="1"/>
  <c r="Z395" s="1"/>
  <c r="AA395"/>
  <c r="AB395" s="1"/>
  <c r="AC395" s="1"/>
  <c r="AE395"/>
  <c r="AF395" s="1"/>
  <c r="AG395" s="1"/>
  <c r="AH395"/>
  <c r="AI395" s="1"/>
  <c r="AJ395" s="1"/>
  <c r="AL395"/>
  <c r="AO395"/>
  <c r="AP395" s="1"/>
  <c r="AQ395" s="1"/>
  <c r="AR395"/>
  <c r="AS395" s="1"/>
  <c r="AT395" s="1"/>
  <c r="Q404"/>
  <c r="X404"/>
  <c r="Y404" s="1"/>
  <c r="AE404"/>
  <c r="AF404" s="1"/>
  <c r="AG404" s="1"/>
  <c r="AH404" s="1"/>
  <c r="AI404" s="1"/>
  <c r="AJ404" s="1"/>
  <c r="AL404"/>
  <c r="AM404" s="1"/>
  <c r="AO404"/>
  <c r="AP404" s="1"/>
  <c r="AQ404" s="1"/>
  <c r="AR404" s="1"/>
  <c r="AS404" s="1"/>
  <c r="AT404" s="1"/>
  <c r="Q408"/>
  <c r="R408" s="1"/>
  <c r="S408" s="1"/>
  <c r="T408" s="1"/>
  <c r="U408" s="1"/>
  <c r="V408" s="1"/>
  <c r="X408"/>
  <c r="Y408" s="1"/>
  <c r="Z408" s="1"/>
  <c r="AE408"/>
  <c r="AL408"/>
  <c r="AO408"/>
  <c r="AT2"/>
  <c r="AS2"/>
  <c r="AR2"/>
  <c r="AQ2"/>
  <c r="AP2"/>
  <c r="AM2"/>
  <c r="AJ2"/>
  <c r="AI2"/>
  <c r="AH2"/>
  <c r="AG2"/>
  <c r="AF2"/>
  <c r="AE2"/>
  <c r="Y2"/>
  <c r="AC2"/>
  <c r="AB2"/>
  <c r="AA2"/>
  <c r="Z2"/>
  <c r="V2"/>
  <c r="U2"/>
  <c r="T2"/>
  <c r="S2"/>
  <c r="R2"/>
  <c r="AO2"/>
  <c r="BH2"/>
  <c r="BG2"/>
  <c r="BF2"/>
  <c r="AL2"/>
  <c r="X2"/>
  <c r="Q2"/>
  <c r="BA408"/>
  <c r="AZ408"/>
  <c r="BD408"/>
  <c r="BE408" s="1"/>
  <c r="BB408" s="1"/>
  <c r="BC408"/>
  <c r="I408"/>
  <c r="B408"/>
  <c r="C408" s="1"/>
  <c r="D408" s="1"/>
  <c r="E408" s="1"/>
  <c r="BA404"/>
  <c r="AZ404"/>
  <c r="BD404"/>
  <c r="BE404" s="1"/>
  <c r="BB404" s="1"/>
  <c r="BC404"/>
  <c r="I404"/>
  <c r="J404" s="1"/>
  <c r="B404"/>
  <c r="BA395"/>
  <c r="AZ395"/>
  <c r="BD395"/>
  <c r="BE395" s="1"/>
  <c r="BB395" s="1"/>
  <c r="BC395"/>
  <c r="L395"/>
  <c r="I395"/>
  <c r="E395"/>
  <c r="B395"/>
  <c r="BA409"/>
  <c r="AZ409"/>
  <c r="BD409"/>
  <c r="BE409" s="1"/>
  <c r="BB409" s="1"/>
  <c r="BC409"/>
  <c r="N409"/>
  <c r="I409"/>
  <c r="J409" s="1"/>
  <c r="K409" s="1"/>
  <c r="G409"/>
  <c r="B409"/>
  <c r="C409" s="1"/>
  <c r="D409" s="1"/>
  <c r="BA380"/>
  <c r="AZ380"/>
  <c r="BD380"/>
  <c r="BE380" s="1"/>
  <c r="BB380" s="1"/>
  <c r="BC380"/>
  <c r="L380"/>
  <c r="I380"/>
  <c r="E380"/>
  <c r="B380"/>
  <c r="BA406"/>
  <c r="AZ406"/>
  <c r="BD406"/>
  <c r="BE406" s="1"/>
  <c r="BB406" s="1"/>
  <c r="BC406"/>
  <c r="I406"/>
  <c r="B406"/>
  <c r="C406" s="1"/>
  <c r="BA392"/>
  <c r="AZ392"/>
  <c r="BD392"/>
  <c r="BE392" s="1"/>
  <c r="BB392" s="1"/>
  <c r="BC392"/>
  <c r="M392"/>
  <c r="L392"/>
  <c r="K392"/>
  <c r="I392"/>
  <c r="F392"/>
  <c r="E392"/>
  <c r="D392"/>
  <c r="B392"/>
  <c r="BA396"/>
  <c r="AZ396"/>
  <c r="BD396"/>
  <c r="BE396" s="1"/>
  <c r="BB396" s="1"/>
  <c r="BC396"/>
  <c r="L396"/>
  <c r="K396"/>
  <c r="I396"/>
  <c r="E396"/>
  <c r="D396"/>
  <c r="B396"/>
  <c r="C396" s="1"/>
  <c r="BA368"/>
  <c r="AZ368"/>
  <c r="BD368"/>
  <c r="BE368" s="1"/>
  <c r="BB368" s="1"/>
  <c r="BC368"/>
  <c r="K368"/>
  <c r="J368"/>
  <c r="I368"/>
  <c r="D368"/>
  <c r="C368"/>
  <c r="B368"/>
  <c r="BA421"/>
  <c r="AZ421"/>
  <c r="BD421"/>
  <c r="BE421" s="1"/>
  <c r="BB421" s="1"/>
  <c r="BC421"/>
  <c r="N421"/>
  <c r="L421"/>
  <c r="K421"/>
  <c r="I421"/>
  <c r="G421"/>
  <c r="E421"/>
  <c r="D421"/>
  <c r="B421"/>
  <c r="BA401"/>
  <c r="AZ401"/>
  <c r="BD401"/>
  <c r="BE401" s="1"/>
  <c r="BB401" s="1"/>
  <c r="BC401"/>
  <c r="N401"/>
  <c r="L401"/>
  <c r="K401"/>
  <c r="I401"/>
  <c r="J401" s="1"/>
  <c r="G401"/>
  <c r="E401"/>
  <c r="D401"/>
  <c r="B401"/>
  <c r="C401" s="1"/>
  <c r="BA359"/>
  <c r="AZ359"/>
  <c r="BD359"/>
  <c r="BE359" s="1"/>
  <c r="BB359" s="1"/>
  <c r="BC359"/>
  <c r="I359"/>
  <c r="J359" s="1"/>
  <c r="B359"/>
  <c r="C359" s="1"/>
  <c r="BA388"/>
  <c r="AZ388"/>
  <c r="BD388"/>
  <c r="BE388" s="1"/>
  <c r="BB388" s="1"/>
  <c r="BC388"/>
  <c r="I388"/>
  <c r="B388"/>
  <c r="C388" s="1"/>
  <c r="D388" s="1"/>
  <c r="BA419"/>
  <c r="AZ419"/>
  <c r="BD419"/>
  <c r="BE419" s="1"/>
  <c r="BB419" s="1"/>
  <c r="BC419"/>
  <c r="I419"/>
  <c r="B419"/>
  <c r="C419" s="1"/>
  <c r="BA386"/>
  <c r="AZ386"/>
  <c r="BD386"/>
  <c r="BE386" s="1"/>
  <c r="BB386" s="1"/>
  <c r="BC386"/>
  <c r="M386"/>
  <c r="K386"/>
  <c r="I386"/>
  <c r="J386" s="1"/>
  <c r="F386"/>
  <c r="D386"/>
  <c r="B386"/>
  <c r="BA407"/>
  <c r="AZ407"/>
  <c r="BD407"/>
  <c r="BE407" s="1"/>
  <c r="BB407" s="1"/>
  <c r="BC407"/>
  <c r="I407"/>
  <c r="B407"/>
  <c r="C407" s="1"/>
  <c r="D407" s="1"/>
  <c r="BA420"/>
  <c r="AZ420"/>
  <c r="BD420"/>
  <c r="BE420" s="1"/>
  <c r="BB420" s="1"/>
  <c r="BC420"/>
  <c r="L420"/>
  <c r="K420"/>
  <c r="I420"/>
  <c r="J420" s="1"/>
  <c r="E420"/>
  <c r="D420"/>
  <c r="B420"/>
  <c r="C420" s="1"/>
  <c r="BA342"/>
  <c r="AZ342"/>
  <c r="BD342"/>
  <c r="BE342" s="1"/>
  <c r="BB342" s="1"/>
  <c r="BC342"/>
  <c r="N342"/>
  <c r="L342"/>
  <c r="K342"/>
  <c r="I342"/>
  <c r="G342"/>
  <c r="E342"/>
  <c r="D342"/>
  <c r="B342"/>
  <c r="BA366"/>
  <c r="AZ366"/>
  <c r="BD366"/>
  <c r="BE366" s="1"/>
  <c r="BB366" s="1"/>
  <c r="BC366"/>
  <c r="I366"/>
  <c r="J366" s="1"/>
  <c r="B366"/>
  <c r="BA335"/>
  <c r="AZ335"/>
  <c r="BD335"/>
  <c r="BE335" s="1"/>
  <c r="BB335" s="1"/>
  <c r="BC335"/>
  <c r="I335"/>
  <c r="J335" s="1"/>
  <c r="K335" s="1"/>
  <c r="B335"/>
  <c r="C335" s="1"/>
  <c r="D335" s="1"/>
  <c r="BA391"/>
  <c r="AZ391"/>
  <c r="BD391"/>
  <c r="BE391" s="1"/>
  <c r="BB391" s="1"/>
  <c r="BC391"/>
  <c r="K391"/>
  <c r="I391"/>
  <c r="D391"/>
  <c r="B391"/>
  <c r="BA383"/>
  <c r="AZ383"/>
  <c r="BD383"/>
  <c r="BE383" s="1"/>
  <c r="BB383" s="1"/>
  <c r="BC383"/>
  <c r="M383"/>
  <c r="I383"/>
  <c r="J383" s="1"/>
  <c r="F383"/>
  <c r="B383"/>
  <c r="C383" s="1"/>
  <c r="D383" s="1"/>
  <c r="BA344"/>
  <c r="AZ344"/>
  <c r="BD344"/>
  <c r="BE344" s="1"/>
  <c r="BB344" s="1"/>
  <c r="BC344"/>
  <c r="K344"/>
  <c r="J344"/>
  <c r="I344"/>
  <c r="D344"/>
  <c r="B344"/>
  <c r="BA288"/>
  <c r="AZ288"/>
  <c r="BD288"/>
  <c r="BE288" s="1"/>
  <c r="BB288" s="1"/>
  <c r="BC288"/>
  <c r="N288"/>
  <c r="K288"/>
  <c r="I288"/>
  <c r="G288"/>
  <c r="D288"/>
  <c r="B288"/>
  <c r="C288" s="1"/>
  <c r="BA387"/>
  <c r="AZ387"/>
  <c r="BD387"/>
  <c r="BE387" s="1"/>
  <c r="BB387" s="1"/>
  <c r="BC387"/>
  <c r="I387"/>
  <c r="B387"/>
  <c r="C387" s="1"/>
  <c r="D387" s="1"/>
  <c r="BA390"/>
  <c r="AZ390"/>
  <c r="BD390"/>
  <c r="BE390" s="1"/>
  <c r="BB390" s="1"/>
  <c r="BC390"/>
  <c r="L390"/>
  <c r="K390"/>
  <c r="I390"/>
  <c r="J390" s="1"/>
  <c r="E390"/>
  <c r="D390"/>
  <c r="B390"/>
  <c r="BA320"/>
  <c r="AZ320"/>
  <c r="BD320"/>
  <c r="BE320" s="1"/>
  <c r="BB320" s="1"/>
  <c r="BC320"/>
  <c r="K320"/>
  <c r="I320"/>
  <c r="J320" s="1"/>
  <c r="D320"/>
  <c r="C320"/>
  <c r="B320"/>
  <c r="BA370"/>
  <c r="AZ370"/>
  <c r="BD370"/>
  <c r="BE370" s="1"/>
  <c r="BB370" s="1"/>
  <c r="BC370"/>
  <c r="I370"/>
  <c r="J370" s="1"/>
  <c r="B370"/>
  <c r="BA354"/>
  <c r="AZ354"/>
  <c r="BD354"/>
  <c r="BE354" s="1"/>
  <c r="BB354" s="1"/>
  <c r="BC354"/>
  <c r="L354"/>
  <c r="J354"/>
  <c r="K354" s="1"/>
  <c r="I354"/>
  <c r="E354"/>
  <c r="C354"/>
  <c r="D354" s="1"/>
  <c r="B354"/>
  <c r="BA400"/>
  <c r="AZ400"/>
  <c r="BD400"/>
  <c r="BE400" s="1"/>
  <c r="BB400" s="1"/>
  <c r="BC400"/>
  <c r="K400"/>
  <c r="J400"/>
  <c r="I400"/>
  <c r="D400"/>
  <c r="B400"/>
  <c r="C400" s="1"/>
  <c r="BA318"/>
  <c r="AZ318"/>
  <c r="BD318"/>
  <c r="BE318" s="1"/>
  <c r="BB318" s="1"/>
  <c r="BC318"/>
  <c r="M318"/>
  <c r="L318"/>
  <c r="K318"/>
  <c r="J318"/>
  <c r="I318"/>
  <c r="F318"/>
  <c r="E318"/>
  <c r="D318"/>
  <c r="C318"/>
  <c r="B318"/>
  <c r="BA385"/>
  <c r="AZ385"/>
  <c r="BD385"/>
  <c r="BE385" s="1"/>
  <c r="BB385" s="1"/>
  <c r="BC385"/>
  <c r="L385"/>
  <c r="K385"/>
  <c r="I385"/>
  <c r="E385"/>
  <c r="D385"/>
  <c r="B385"/>
  <c r="C385" s="1"/>
  <c r="BA355"/>
  <c r="AZ355"/>
  <c r="BD355"/>
  <c r="BE355" s="1"/>
  <c r="BB355" s="1"/>
  <c r="BC355"/>
  <c r="I355"/>
  <c r="B355"/>
  <c r="C355" s="1"/>
  <c r="D355" s="1"/>
  <c r="BA346"/>
  <c r="AZ346"/>
  <c r="BD346"/>
  <c r="BE346" s="1"/>
  <c r="BB346" s="1"/>
  <c r="BC346"/>
  <c r="L346"/>
  <c r="K346"/>
  <c r="J346"/>
  <c r="I346"/>
  <c r="E346"/>
  <c r="D346"/>
  <c r="C346"/>
  <c r="B346"/>
  <c r="BA332"/>
  <c r="AZ332"/>
  <c r="BD332"/>
  <c r="BE332" s="1"/>
  <c r="BB332" s="1"/>
  <c r="BC332"/>
  <c r="I332"/>
  <c r="J332" s="1"/>
  <c r="B332"/>
  <c r="C332" s="1"/>
  <c r="BA363"/>
  <c r="AZ363"/>
  <c r="BD363"/>
  <c r="BE363" s="1"/>
  <c r="BB363" s="1"/>
  <c r="BC363"/>
  <c r="I363"/>
  <c r="J363" s="1"/>
  <c r="B363"/>
  <c r="C363" s="1"/>
  <c r="D363" s="1"/>
  <c r="BA399"/>
  <c r="AZ399"/>
  <c r="BD399"/>
  <c r="BE399" s="1"/>
  <c r="BB399" s="1"/>
  <c r="BC399"/>
  <c r="N399"/>
  <c r="M399"/>
  <c r="L399"/>
  <c r="K399"/>
  <c r="J399"/>
  <c r="I399"/>
  <c r="G399"/>
  <c r="F399"/>
  <c r="E399"/>
  <c r="D399"/>
  <c r="C399"/>
  <c r="B399"/>
  <c r="BA313"/>
  <c r="AZ313"/>
  <c r="BD313"/>
  <c r="BE313" s="1"/>
  <c r="BB313" s="1"/>
  <c r="BC313"/>
  <c r="N313"/>
  <c r="M313"/>
  <c r="L313"/>
  <c r="K313"/>
  <c r="I313"/>
  <c r="J313" s="1"/>
  <c r="G313"/>
  <c r="F313"/>
  <c r="E313"/>
  <c r="D313"/>
  <c r="B313"/>
  <c r="C313" s="1"/>
  <c r="BA379"/>
  <c r="AZ379"/>
  <c r="BD379"/>
  <c r="BE379" s="1"/>
  <c r="BB379" s="1"/>
  <c r="BC379"/>
  <c r="L379"/>
  <c r="K379"/>
  <c r="I379"/>
  <c r="J379" s="1"/>
  <c r="E379"/>
  <c r="D379"/>
  <c r="B379"/>
  <c r="BA414"/>
  <c r="AZ414"/>
  <c r="BD414"/>
  <c r="BE414" s="1"/>
  <c r="BB414" s="1"/>
  <c r="BC414"/>
  <c r="M414"/>
  <c r="J414"/>
  <c r="I414"/>
  <c r="F414"/>
  <c r="C414"/>
  <c r="D414" s="1"/>
  <c r="B414"/>
  <c r="BA324"/>
  <c r="AZ324"/>
  <c r="BD324"/>
  <c r="BE324" s="1"/>
  <c r="BB324" s="1"/>
  <c r="BC324"/>
  <c r="I324"/>
  <c r="J324" s="1"/>
  <c r="B324"/>
  <c r="C324" s="1"/>
  <c r="BA410"/>
  <c r="AZ410"/>
  <c r="BD410"/>
  <c r="BE410" s="1"/>
  <c r="BB410" s="1"/>
  <c r="BC410"/>
  <c r="I410"/>
  <c r="B410"/>
  <c r="BA331"/>
  <c r="AZ331"/>
  <c r="BD331"/>
  <c r="BE331" s="1"/>
  <c r="BB331" s="1"/>
  <c r="BC331"/>
  <c r="K331"/>
  <c r="J331"/>
  <c r="I331"/>
  <c r="D331"/>
  <c r="C331"/>
  <c r="B331"/>
  <c r="BA367"/>
  <c r="AZ367"/>
  <c r="BD367"/>
  <c r="BE367" s="1"/>
  <c r="BB367" s="1"/>
  <c r="BC367"/>
  <c r="K367"/>
  <c r="J367"/>
  <c r="I367"/>
  <c r="D367"/>
  <c r="C367"/>
  <c r="B367"/>
  <c r="BA417"/>
  <c r="AZ417"/>
  <c r="BD417"/>
  <c r="BE417" s="1"/>
  <c r="BB417" s="1"/>
  <c r="BC417"/>
  <c r="J417"/>
  <c r="K417" s="1"/>
  <c r="I417"/>
  <c r="C417"/>
  <c r="D417" s="1"/>
  <c r="B417"/>
  <c r="BA402"/>
  <c r="AZ402"/>
  <c r="BD402"/>
  <c r="BE402" s="1"/>
  <c r="BB402" s="1"/>
  <c r="BC402"/>
  <c r="M402"/>
  <c r="L402"/>
  <c r="J402"/>
  <c r="K402" s="1"/>
  <c r="I402"/>
  <c r="F402"/>
  <c r="E402"/>
  <c r="C402"/>
  <c r="B402"/>
  <c r="BA325"/>
  <c r="AZ325"/>
  <c r="BD325"/>
  <c r="BE325" s="1"/>
  <c r="BB325" s="1"/>
  <c r="BC325"/>
  <c r="M325"/>
  <c r="J325"/>
  <c r="I325"/>
  <c r="F325"/>
  <c r="C325"/>
  <c r="D325" s="1"/>
  <c r="B325"/>
  <c r="BA319"/>
  <c r="AZ319"/>
  <c r="BD319"/>
  <c r="BE319" s="1"/>
  <c r="BB319" s="1"/>
  <c r="BC319"/>
  <c r="N319"/>
  <c r="M319"/>
  <c r="I319"/>
  <c r="G319"/>
  <c r="F319"/>
  <c r="B319"/>
  <c r="BA267"/>
  <c r="AZ267"/>
  <c r="BD267"/>
  <c r="BE267" s="1"/>
  <c r="BB267" s="1"/>
  <c r="BC267"/>
  <c r="M267"/>
  <c r="L267"/>
  <c r="K267"/>
  <c r="I267"/>
  <c r="J267" s="1"/>
  <c r="F267"/>
  <c r="E267"/>
  <c r="D267"/>
  <c r="B267"/>
  <c r="BA411"/>
  <c r="AZ411"/>
  <c r="BD411"/>
  <c r="BE411" s="1"/>
  <c r="BB411" s="1"/>
  <c r="BC411"/>
  <c r="I411"/>
  <c r="B411"/>
  <c r="BA326"/>
  <c r="AZ326"/>
  <c r="BD326"/>
  <c r="BE326" s="1"/>
  <c r="BB326" s="1"/>
  <c r="BC326"/>
  <c r="I326"/>
  <c r="J326" s="1"/>
  <c r="B326"/>
  <c r="C326" s="1"/>
  <c r="BA348"/>
  <c r="AZ348"/>
  <c r="BD348"/>
  <c r="BE348" s="1"/>
  <c r="BB348" s="1"/>
  <c r="BC348"/>
  <c r="N348"/>
  <c r="M348"/>
  <c r="L348"/>
  <c r="J348"/>
  <c r="I348"/>
  <c r="G348"/>
  <c r="F348"/>
  <c r="E348"/>
  <c r="B348"/>
  <c r="C348" s="1"/>
  <c r="BA357"/>
  <c r="AZ357"/>
  <c r="BD357"/>
  <c r="BE357" s="1"/>
  <c r="BB357" s="1"/>
  <c r="BC357"/>
  <c r="K357"/>
  <c r="I357"/>
  <c r="J357" s="1"/>
  <c r="D357"/>
  <c r="B357"/>
  <c r="C357" s="1"/>
  <c r="BA347"/>
  <c r="AZ347"/>
  <c r="BD347"/>
  <c r="BE347" s="1"/>
  <c r="BB347" s="1"/>
  <c r="BC347"/>
  <c r="I347"/>
  <c r="B347"/>
  <c r="C347" s="1"/>
  <c r="D347" s="1"/>
  <c r="BA350"/>
  <c r="AZ350"/>
  <c r="BD350"/>
  <c r="BE350" s="1"/>
  <c r="BB350" s="1"/>
  <c r="BC350"/>
  <c r="I350"/>
  <c r="J350" s="1"/>
  <c r="B350"/>
  <c r="C350" s="1"/>
  <c r="BA240"/>
  <c r="AZ240"/>
  <c r="BD240"/>
  <c r="BE240" s="1"/>
  <c r="BB240" s="1"/>
  <c r="BC240"/>
  <c r="N240"/>
  <c r="M240"/>
  <c r="L240"/>
  <c r="K240"/>
  <c r="J240"/>
  <c r="I240"/>
  <c r="G240"/>
  <c r="F240"/>
  <c r="E240"/>
  <c r="D240"/>
  <c r="C240"/>
  <c r="B240"/>
  <c r="BA377"/>
  <c r="AZ377"/>
  <c r="BD377"/>
  <c r="BE377" s="1"/>
  <c r="BB377" s="1"/>
  <c r="BC377"/>
  <c r="M377"/>
  <c r="L377"/>
  <c r="K377"/>
  <c r="I377"/>
  <c r="F377"/>
  <c r="E377"/>
  <c r="D377"/>
  <c r="C377"/>
  <c r="B377"/>
  <c r="BA362"/>
  <c r="AZ362"/>
  <c r="BD362"/>
  <c r="BE362" s="1"/>
  <c r="BB362" s="1"/>
  <c r="BC362"/>
  <c r="M362"/>
  <c r="K362"/>
  <c r="J362"/>
  <c r="I362"/>
  <c r="F362"/>
  <c r="D362"/>
  <c r="B362"/>
  <c r="BA333"/>
  <c r="AZ333"/>
  <c r="BD333"/>
  <c r="BE333" s="1"/>
  <c r="BB333" s="1"/>
  <c r="BC333"/>
  <c r="I333"/>
  <c r="J333" s="1"/>
  <c r="B333"/>
  <c r="BA289"/>
  <c r="AZ289"/>
  <c r="BD289"/>
  <c r="BE289" s="1"/>
  <c r="BB289" s="1"/>
  <c r="BC289"/>
  <c r="I289"/>
  <c r="J289" s="1"/>
  <c r="K289" s="1"/>
  <c r="L289" s="1"/>
  <c r="B289"/>
  <c r="C289" s="1"/>
  <c r="D289" s="1"/>
  <c r="BA374"/>
  <c r="AZ374"/>
  <c r="BD374"/>
  <c r="BE374" s="1"/>
  <c r="BB374" s="1"/>
  <c r="BC374"/>
  <c r="I374"/>
  <c r="J374" s="1"/>
  <c r="K374" s="1"/>
  <c r="B374"/>
  <c r="C374" s="1"/>
  <c r="BA265"/>
  <c r="AZ265"/>
  <c r="BD265"/>
  <c r="BE265" s="1"/>
  <c r="BB265" s="1"/>
  <c r="BC265"/>
  <c r="M265"/>
  <c r="L265"/>
  <c r="K265"/>
  <c r="I265"/>
  <c r="F265"/>
  <c r="E265"/>
  <c r="D265"/>
  <c r="B265"/>
  <c r="C265" s="1"/>
  <c r="BA307"/>
  <c r="AZ307"/>
  <c r="BD307"/>
  <c r="BE307" s="1"/>
  <c r="BB307" s="1"/>
  <c r="BC307"/>
  <c r="I307"/>
  <c r="J307" s="1"/>
  <c r="B307"/>
  <c r="C307" s="1"/>
  <c r="BA365"/>
  <c r="AZ365"/>
  <c r="BD365"/>
  <c r="BE365" s="1"/>
  <c r="BB365" s="1"/>
  <c r="BC365"/>
  <c r="N365"/>
  <c r="L365"/>
  <c r="K365"/>
  <c r="I365"/>
  <c r="G365"/>
  <c r="E365"/>
  <c r="D365"/>
  <c r="B365"/>
  <c r="BA294"/>
  <c r="AZ294"/>
  <c r="BD294"/>
  <c r="BE294" s="1"/>
  <c r="BB294" s="1"/>
  <c r="BC294"/>
  <c r="N294"/>
  <c r="M294"/>
  <c r="L294"/>
  <c r="K294"/>
  <c r="I294"/>
  <c r="J294" s="1"/>
  <c r="G294"/>
  <c r="F294"/>
  <c r="E294"/>
  <c r="D294"/>
  <c r="C294"/>
  <c r="B294"/>
  <c r="BA382"/>
  <c r="AZ382"/>
  <c r="BD382"/>
  <c r="BE382" s="1"/>
  <c r="BB382" s="1"/>
  <c r="BC382"/>
  <c r="N382"/>
  <c r="J382"/>
  <c r="I382"/>
  <c r="G382"/>
  <c r="C382"/>
  <c r="D382" s="1"/>
  <c r="E382" s="1"/>
  <c r="F382" s="1"/>
  <c r="B382"/>
  <c r="BA389"/>
  <c r="AZ389"/>
  <c r="BD389"/>
  <c r="BE389" s="1"/>
  <c r="BB389" s="1"/>
  <c r="BC389"/>
  <c r="M389"/>
  <c r="L389"/>
  <c r="K389"/>
  <c r="I389"/>
  <c r="J389" s="1"/>
  <c r="F389"/>
  <c r="E389"/>
  <c r="D389"/>
  <c r="B389"/>
  <c r="BA309"/>
  <c r="AZ309"/>
  <c r="BD309"/>
  <c r="BE309" s="1"/>
  <c r="BB309" s="1"/>
  <c r="BC309"/>
  <c r="N309"/>
  <c r="M309"/>
  <c r="L309"/>
  <c r="K309"/>
  <c r="J309"/>
  <c r="I309"/>
  <c r="G309"/>
  <c r="F309"/>
  <c r="E309"/>
  <c r="D309"/>
  <c r="B309"/>
  <c r="BA239"/>
  <c r="AZ239"/>
  <c r="BD239"/>
  <c r="BE239" s="1"/>
  <c r="BB239" s="1"/>
  <c r="BC239"/>
  <c r="K239"/>
  <c r="J239"/>
  <c r="I239"/>
  <c r="D239"/>
  <c r="C239"/>
  <c r="B239"/>
  <c r="BA345"/>
  <c r="AZ345"/>
  <c r="BD345"/>
  <c r="BE345" s="1"/>
  <c r="BB345" s="1"/>
  <c r="BC345"/>
  <c r="N345"/>
  <c r="L345"/>
  <c r="K345"/>
  <c r="I345"/>
  <c r="G345"/>
  <c r="E345"/>
  <c r="D345"/>
  <c r="B345"/>
  <c r="C345" s="1"/>
  <c r="BA275"/>
  <c r="AZ275"/>
  <c r="BD275"/>
  <c r="BE275" s="1"/>
  <c r="BB275" s="1"/>
  <c r="BC275"/>
  <c r="I275"/>
  <c r="J275" s="1"/>
  <c r="B275"/>
  <c r="C275" s="1"/>
  <c r="D275" s="1"/>
  <c r="BA317"/>
  <c r="AZ317"/>
  <c r="BD317"/>
  <c r="BE317" s="1"/>
  <c r="BB317" s="1"/>
  <c r="BC317"/>
  <c r="L317"/>
  <c r="K317"/>
  <c r="J317"/>
  <c r="I317"/>
  <c r="E317"/>
  <c r="D317"/>
  <c r="C317"/>
  <c r="B317"/>
  <c r="BA264"/>
  <c r="AZ264"/>
  <c r="BD264"/>
  <c r="BE264" s="1"/>
  <c r="BB264" s="1"/>
  <c r="BC264"/>
  <c r="K264"/>
  <c r="J264"/>
  <c r="I264"/>
  <c r="D264"/>
  <c r="B264"/>
  <c r="C264" s="1"/>
  <c r="BA272"/>
  <c r="AZ272"/>
  <c r="BD272"/>
  <c r="BE272" s="1"/>
  <c r="BB272" s="1"/>
  <c r="BC272"/>
  <c r="M272"/>
  <c r="K272"/>
  <c r="I272"/>
  <c r="F272"/>
  <c r="D272"/>
  <c r="B272"/>
  <c r="BA375"/>
  <c r="AZ375"/>
  <c r="BD375"/>
  <c r="BE375" s="1"/>
  <c r="BB375" s="1"/>
  <c r="BC375"/>
  <c r="I375"/>
  <c r="J375" s="1"/>
  <c r="K375" s="1"/>
  <c r="B375"/>
  <c r="C375" s="1"/>
  <c r="BA381"/>
  <c r="AZ381"/>
  <c r="BD381"/>
  <c r="BE381" s="1"/>
  <c r="BB381" s="1"/>
  <c r="BC381"/>
  <c r="I381"/>
  <c r="J381" s="1"/>
  <c r="K381" s="1"/>
  <c r="B381"/>
  <c r="C381" s="1"/>
  <c r="BA286"/>
  <c r="AZ286"/>
  <c r="BD286"/>
  <c r="BE286" s="1"/>
  <c r="BB286" s="1"/>
  <c r="BC286"/>
  <c r="I286"/>
  <c r="J286" s="1"/>
  <c r="K286" s="1"/>
  <c r="L286" s="1"/>
  <c r="B286"/>
  <c r="C286" s="1"/>
  <c r="D286" s="1"/>
  <c r="BA330"/>
  <c r="AZ330"/>
  <c r="BD330"/>
  <c r="BE330" s="1"/>
  <c r="BB330" s="1"/>
  <c r="BC330"/>
  <c r="K330"/>
  <c r="I330"/>
  <c r="D330"/>
  <c r="C330"/>
  <c r="B330"/>
  <c r="BA314"/>
  <c r="AZ314"/>
  <c r="BD314"/>
  <c r="BE314" s="1"/>
  <c r="BB314" s="1"/>
  <c r="BC314"/>
  <c r="J314"/>
  <c r="I314"/>
  <c r="C314"/>
  <c r="D314" s="1"/>
  <c r="B314"/>
  <c r="BA259"/>
  <c r="AZ259"/>
  <c r="BD259"/>
  <c r="BE259" s="1"/>
  <c r="BB259" s="1"/>
  <c r="BC259"/>
  <c r="I259"/>
  <c r="B259"/>
  <c r="BA405"/>
  <c r="AZ405"/>
  <c r="BD405"/>
  <c r="BE405" s="1"/>
  <c r="BB405" s="1"/>
  <c r="BC405"/>
  <c r="N405"/>
  <c r="L405"/>
  <c r="K405"/>
  <c r="J405"/>
  <c r="I405"/>
  <c r="G405"/>
  <c r="E405"/>
  <c r="D405"/>
  <c r="C405"/>
  <c r="B405"/>
  <c r="BA280"/>
  <c r="AZ280"/>
  <c r="BD280"/>
  <c r="BE280" s="1"/>
  <c r="BB280" s="1"/>
  <c r="BC280"/>
  <c r="L280"/>
  <c r="K280"/>
  <c r="J280"/>
  <c r="I280"/>
  <c r="E280"/>
  <c r="D280"/>
  <c r="C280"/>
  <c r="B280"/>
  <c r="BA268"/>
  <c r="AZ268"/>
  <c r="BD268"/>
  <c r="BE268" s="1"/>
  <c r="BB268" s="1"/>
  <c r="BC268"/>
  <c r="K268"/>
  <c r="J268"/>
  <c r="I268"/>
  <c r="D268"/>
  <c r="B268"/>
  <c r="C268" s="1"/>
  <c r="BA321"/>
  <c r="AZ321"/>
  <c r="BD321"/>
  <c r="BE321" s="1"/>
  <c r="BB321" s="1"/>
  <c r="BC321"/>
  <c r="I321"/>
  <c r="J321" s="1"/>
  <c r="B321"/>
  <c r="BA371"/>
  <c r="AZ371"/>
  <c r="BD371"/>
  <c r="BE371" s="1"/>
  <c r="BB371" s="1"/>
  <c r="BC371"/>
  <c r="N371"/>
  <c r="L371"/>
  <c r="K371"/>
  <c r="I371"/>
  <c r="J371" s="1"/>
  <c r="G371"/>
  <c r="E371"/>
  <c r="D371"/>
  <c r="B371"/>
  <c r="C371" s="1"/>
  <c r="BA222"/>
  <c r="AZ222"/>
  <c r="BD222"/>
  <c r="BE222" s="1"/>
  <c r="BB222" s="1"/>
  <c r="BC222"/>
  <c r="L222"/>
  <c r="K222"/>
  <c r="I222"/>
  <c r="E222"/>
  <c r="D222"/>
  <c r="B222"/>
  <c r="C222" s="1"/>
  <c r="BA252"/>
  <c r="AZ252"/>
  <c r="BD252"/>
  <c r="BE252" s="1"/>
  <c r="BB252" s="1"/>
  <c r="BC252"/>
  <c r="J252"/>
  <c r="K252" s="1"/>
  <c r="I252"/>
  <c r="C252"/>
  <c r="D252" s="1"/>
  <c r="B252"/>
  <c r="BA373"/>
  <c r="AZ373"/>
  <c r="BD373"/>
  <c r="BE373" s="1"/>
  <c r="BB373" s="1"/>
  <c r="BC373"/>
  <c r="J373"/>
  <c r="K373" s="1"/>
  <c r="I373"/>
  <c r="C373"/>
  <c r="D373" s="1"/>
  <c r="B373"/>
  <c r="BA339"/>
  <c r="AZ339"/>
  <c r="BD339"/>
  <c r="BE339" s="1"/>
  <c r="BB339" s="1"/>
  <c r="BC339"/>
  <c r="I339"/>
  <c r="J339" s="1"/>
  <c r="B339"/>
  <c r="C339" s="1"/>
  <c r="BA218"/>
  <c r="AZ218"/>
  <c r="BD218"/>
  <c r="BE218" s="1"/>
  <c r="BB218" s="1"/>
  <c r="BC218"/>
  <c r="M218"/>
  <c r="K218"/>
  <c r="J218"/>
  <c r="I218"/>
  <c r="F218"/>
  <c r="D218"/>
  <c r="C218"/>
  <c r="B218"/>
  <c r="BA276"/>
  <c r="AZ276"/>
  <c r="BD276"/>
  <c r="BE276" s="1"/>
  <c r="BB276" s="1"/>
  <c r="BC276"/>
  <c r="I276"/>
  <c r="J276" s="1"/>
  <c r="B276"/>
  <c r="C276" s="1"/>
  <c r="BA341"/>
  <c r="AZ341"/>
  <c r="BD341"/>
  <c r="BE341" s="1"/>
  <c r="BB341" s="1"/>
  <c r="BC341"/>
  <c r="I341"/>
  <c r="J341" s="1"/>
  <c r="K341" s="1"/>
  <c r="B341"/>
  <c r="BA169"/>
  <c r="AZ169"/>
  <c r="BD169"/>
  <c r="BE169" s="1"/>
  <c r="BB169" s="1"/>
  <c r="BC169"/>
  <c r="K169"/>
  <c r="J169"/>
  <c r="I169"/>
  <c r="D169"/>
  <c r="C169"/>
  <c r="B169"/>
  <c r="BA364"/>
  <c r="AZ364"/>
  <c r="BD364"/>
  <c r="BE364" s="1"/>
  <c r="BB364" s="1"/>
  <c r="BC364"/>
  <c r="J364"/>
  <c r="K364" s="1"/>
  <c r="L364" s="1"/>
  <c r="I364"/>
  <c r="C364"/>
  <c r="D364" s="1"/>
  <c r="E364" s="1"/>
  <c r="B364"/>
  <c r="BA304"/>
  <c r="AZ304"/>
  <c r="BD304"/>
  <c r="BE304" s="1"/>
  <c r="BB304" s="1"/>
  <c r="BC304"/>
  <c r="I304"/>
  <c r="J304" s="1"/>
  <c r="B304"/>
  <c r="C304" s="1"/>
  <c r="D304" s="1"/>
  <c r="E304" s="1"/>
  <c r="BA246"/>
  <c r="AZ246"/>
  <c r="BD246"/>
  <c r="BE246" s="1"/>
  <c r="BB246" s="1"/>
  <c r="BC246"/>
  <c r="K246"/>
  <c r="I246"/>
  <c r="D246"/>
  <c r="B246"/>
  <c r="BA221"/>
  <c r="AZ221"/>
  <c r="BD221"/>
  <c r="BE221" s="1"/>
  <c r="BB221" s="1"/>
  <c r="BC221"/>
  <c r="L221"/>
  <c r="K221"/>
  <c r="J221"/>
  <c r="I221"/>
  <c r="E221"/>
  <c r="D221"/>
  <c r="C221"/>
  <c r="B221"/>
  <c r="BA227"/>
  <c r="AZ227"/>
  <c r="BD227"/>
  <c r="BE227" s="1"/>
  <c r="BB227" s="1"/>
  <c r="BC227"/>
  <c r="M227"/>
  <c r="L227"/>
  <c r="J227"/>
  <c r="I227"/>
  <c r="F227"/>
  <c r="E227"/>
  <c r="C227"/>
  <c r="D227" s="1"/>
  <c r="B227"/>
  <c r="BA337"/>
  <c r="AZ337"/>
  <c r="BD337"/>
  <c r="BE337" s="1"/>
  <c r="BB337" s="1"/>
  <c r="BC337"/>
  <c r="N337"/>
  <c r="L337"/>
  <c r="K337"/>
  <c r="I337"/>
  <c r="G337"/>
  <c r="E337"/>
  <c r="D337"/>
  <c r="B337"/>
  <c r="C337" s="1"/>
  <c r="BA269"/>
  <c r="AZ269"/>
  <c r="BD269"/>
  <c r="BE269" s="1"/>
  <c r="BB269" s="1"/>
  <c r="BC269"/>
  <c r="I269"/>
  <c r="J269" s="1"/>
  <c r="B269"/>
  <c r="BA255"/>
  <c r="AZ255"/>
  <c r="BD255"/>
  <c r="BE255" s="1"/>
  <c r="BB255" s="1"/>
  <c r="BC255"/>
  <c r="I255"/>
  <c r="J255" s="1"/>
  <c r="B255"/>
  <c r="BA378"/>
  <c r="AZ378"/>
  <c r="BD378"/>
  <c r="BE378" s="1"/>
  <c r="BB378" s="1"/>
  <c r="BC378"/>
  <c r="M378"/>
  <c r="L378"/>
  <c r="K378"/>
  <c r="I378"/>
  <c r="F378"/>
  <c r="E378"/>
  <c r="D378"/>
  <c r="B378"/>
  <c r="C378" s="1"/>
  <c r="BA297"/>
  <c r="AZ297"/>
  <c r="BD297"/>
  <c r="BE297" s="1"/>
  <c r="BB297" s="1"/>
  <c r="BC297"/>
  <c r="J297"/>
  <c r="I297"/>
  <c r="C297"/>
  <c r="D297" s="1"/>
  <c r="B297"/>
  <c r="BA228"/>
  <c r="AZ228"/>
  <c r="BD228"/>
  <c r="BE228" s="1"/>
  <c r="BB228" s="1"/>
  <c r="BC228"/>
  <c r="I228"/>
  <c r="B228"/>
  <c r="BA244"/>
  <c r="AZ244"/>
  <c r="BD244"/>
  <c r="BE244" s="1"/>
  <c r="BB244" s="1"/>
  <c r="BC244"/>
  <c r="I244"/>
  <c r="B244"/>
  <c r="C244" s="1"/>
  <c r="BA226"/>
  <c r="AZ226"/>
  <c r="BD226"/>
  <c r="BE226" s="1"/>
  <c r="BB226" s="1"/>
  <c r="BC226"/>
  <c r="N226"/>
  <c r="L226"/>
  <c r="J226"/>
  <c r="I226"/>
  <c r="G226"/>
  <c r="E226"/>
  <c r="C226"/>
  <c r="D226" s="1"/>
  <c r="B226"/>
  <c r="BA241"/>
  <c r="AZ241"/>
  <c r="BD241"/>
  <c r="BE241" s="1"/>
  <c r="BB241" s="1"/>
  <c r="BC241"/>
  <c r="J241"/>
  <c r="I241"/>
  <c r="C241"/>
  <c r="B241"/>
  <c r="BA260"/>
  <c r="AZ260"/>
  <c r="BD260"/>
  <c r="BE260" s="1"/>
  <c r="BB260" s="1"/>
  <c r="BC260"/>
  <c r="N260"/>
  <c r="M260"/>
  <c r="L260"/>
  <c r="K260"/>
  <c r="J260"/>
  <c r="I260"/>
  <c r="G260"/>
  <c r="F260"/>
  <c r="E260"/>
  <c r="D260"/>
  <c r="B260"/>
  <c r="C260" s="1"/>
  <c r="BA245"/>
  <c r="AZ245"/>
  <c r="BD245"/>
  <c r="BE245" s="1"/>
  <c r="BB245" s="1"/>
  <c r="BC245"/>
  <c r="N245"/>
  <c r="M245"/>
  <c r="I245"/>
  <c r="J245" s="1"/>
  <c r="G245"/>
  <c r="F245"/>
  <c r="B245"/>
  <c r="C245" s="1"/>
  <c r="D245" s="1"/>
  <c r="BA223"/>
  <c r="AZ223"/>
  <c r="BD223"/>
  <c r="BE223" s="1"/>
  <c r="BB223" s="1"/>
  <c r="BC223"/>
  <c r="K223"/>
  <c r="I223"/>
  <c r="D223"/>
  <c r="B223"/>
  <c r="C223" s="1"/>
  <c r="BA111"/>
  <c r="AZ111"/>
  <c r="BD111"/>
  <c r="BE111" s="1"/>
  <c r="BB111" s="1"/>
  <c r="BC111"/>
  <c r="N111"/>
  <c r="L111"/>
  <c r="J111"/>
  <c r="I111"/>
  <c r="G111"/>
  <c r="E111"/>
  <c r="C111"/>
  <c r="D111" s="1"/>
  <c r="B111"/>
  <c r="BA151"/>
  <c r="AZ151"/>
  <c r="BD151"/>
  <c r="BE151" s="1"/>
  <c r="BB151" s="1"/>
  <c r="BC151"/>
  <c r="L151"/>
  <c r="J151"/>
  <c r="K151" s="1"/>
  <c r="I151"/>
  <c r="E151"/>
  <c r="C151"/>
  <c r="D151" s="1"/>
  <c r="B151"/>
  <c r="BA230"/>
  <c r="AZ230"/>
  <c r="BD230"/>
  <c r="BE230" s="1"/>
  <c r="BB230" s="1"/>
  <c r="BC230"/>
  <c r="K230"/>
  <c r="I230"/>
  <c r="J230" s="1"/>
  <c r="D230"/>
  <c r="B230"/>
  <c r="C230" s="1"/>
  <c r="BA415"/>
  <c r="AZ415"/>
  <c r="BD415"/>
  <c r="BE415" s="1"/>
  <c r="BB415" s="1"/>
  <c r="BC415"/>
  <c r="N415"/>
  <c r="M415"/>
  <c r="L415"/>
  <c r="K415"/>
  <c r="I415"/>
  <c r="G415"/>
  <c r="F415"/>
  <c r="E415"/>
  <c r="D415"/>
  <c r="B415"/>
  <c r="BA393"/>
  <c r="AZ393"/>
  <c r="BD393"/>
  <c r="BE393" s="1"/>
  <c r="BB393" s="1"/>
  <c r="BC393"/>
  <c r="K393"/>
  <c r="J393"/>
  <c r="I393"/>
  <c r="D393"/>
  <c r="C393"/>
  <c r="B393"/>
  <c r="BA247"/>
  <c r="AZ247"/>
  <c r="BD247"/>
  <c r="BE247" s="1"/>
  <c r="BB247" s="1"/>
  <c r="BC247"/>
  <c r="N247"/>
  <c r="M247"/>
  <c r="L247"/>
  <c r="K247"/>
  <c r="I247"/>
  <c r="J247" s="1"/>
  <c r="G247"/>
  <c r="F247"/>
  <c r="E247"/>
  <c r="D247"/>
  <c r="B247"/>
  <c r="C247" s="1"/>
  <c r="BA356"/>
  <c r="AZ356"/>
  <c r="BD356"/>
  <c r="BE356" s="1"/>
  <c r="BB356" s="1"/>
  <c r="BC356"/>
  <c r="N356"/>
  <c r="L356"/>
  <c r="K356"/>
  <c r="I356"/>
  <c r="J356" s="1"/>
  <c r="G356"/>
  <c r="E356"/>
  <c r="D356"/>
  <c r="B356"/>
  <c r="BA340"/>
  <c r="AZ340"/>
  <c r="BD340"/>
  <c r="BE340" s="1"/>
  <c r="BB340" s="1"/>
  <c r="BC340"/>
  <c r="N340"/>
  <c r="M340"/>
  <c r="K340"/>
  <c r="J340"/>
  <c r="I340"/>
  <c r="G340"/>
  <c r="F340"/>
  <c r="D340"/>
  <c r="C340"/>
  <c r="B340"/>
  <c r="BA301"/>
  <c r="AZ301"/>
  <c r="BD301"/>
  <c r="BE301" s="1"/>
  <c r="BB301" s="1"/>
  <c r="BC301"/>
  <c r="M301"/>
  <c r="L301"/>
  <c r="K301"/>
  <c r="I301"/>
  <c r="F301"/>
  <c r="E301"/>
  <c r="D301"/>
  <c r="B301"/>
  <c r="C301" s="1"/>
  <c r="BA323"/>
  <c r="AZ323"/>
  <c r="BD323"/>
  <c r="BE323" s="1"/>
  <c r="BB323" s="1"/>
  <c r="BC323"/>
  <c r="J323"/>
  <c r="K323" s="1"/>
  <c r="I323"/>
  <c r="C323"/>
  <c r="D323" s="1"/>
  <c r="B323"/>
  <c r="BA303"/>
  <c r="AZ303"/>
  <c r="BD303"/>
  <c r="BE303" s="1"/>
  <c r="BB303" s="1"/>
  <c r="BC303"/>
  <c r="M303"/>
  <c r="J303"/>
  <c r="I303"/>
  <c r="F303"/>
  <c r="C303"/>
  <c r="D303" s="1"/>
  <c r="B303"/>
  <c r="BA254"/>
  <c r="AZ254"/>
  <c r="BD254"/>
  <c r="BE254" s="1"/>
  <c r="BB254" s="1"/>
  <c r="BC254"/>
  <c r="I254"/>
  <c r="B254"/>
  <c r="BA282"/>
  <c r="AZ282"/>
  <c r="BD282"/>
  <c r="BE282" s="1"/>
  <c r="BB282" s="1"/>
  <c r="BC282"/>
  <c r="M282"/>
  <c r="L282"/>
  <c r="K282"/>
  <c r="J282"/>
  <c r="I282"/>
  <c r="F282"/>
  <c r="E282"/>
  <c r="D282"/>
  <c r="C282"/>
  <c r="B282"/>
  <c r="BA279"/>
  <c r="AZ279"/>
  <c r="BD279"/>
  <c r="BE279" s="1"/>
  <c r="BB279" s="1"/>
  <c r="BC279"/>
  <c r="N279"/>
  <c r="M279"/>
  <c r="L279"/>
  <c r="K279"/>
  <c r="I279"/>
  <c r="J279" s="1"/>
  <c r="G279"/>
  <c r="F279"/>
  <c r="E279"/>
  <c r="D279"/>
  <c r="B279"/>
  <c r="BA352"/>
  <c r="AZ352"/>
  <c r="BD352"/>
  <c r="BE352" s="1"/>
  <c r="BB352" s="1"/>
  <c r="BC352"/>
  <c r="N352"/>
  <c r="M352"/>
  <c r="K352"/>
  <c r="J352"/>
  <c r="I352"/>
  <c r="G352"/>
  <c r="F352"/>
  <c r="D352"/>
  <c r="B352"/>
  <c r="C352" s="1"/>
  <c r="BA231"/>
  <c r="AZ231"/>
  <c r="BD231"/>
  <c r="BE231" s="1"/>
  <c r="BB231" s="1"/>
  <c r="BC231"/>
  <c r="K231"/>
  <c r="J231"/>
  <c r="I231"/>
  <c r="D231"/>
  <c r="C231"/>
  <c r="B231"/>
  <c r="BA397"/>
  <c r="AZ397"/>
  <c r="BD397"/>
  <c r="BE397" s="1"/>
  <c r="BB397" s="1"/>
  <c r="BC397"/>
  <c r="M397"/>
  <c r="J397"/>
  <c r="K397" s="1"/>
  <c r="I397"/>
  <c r="F397"/>
  <c r="C397"/>
  <c r="B397"/>
  <c r="BA308"/>
  <c r="AZ308"/>
  <c r="BD308"/>
  <c r="BE308" s="1"/>
  <c r="BB308" s="1"/>
  <c r="BC308"/>
  <c r="N308"/>
  <c r="I308"/>
  <c r="G308"/>
  <c r="B308"/>
  <c r="BA232"/>
  <c r="AZ232"/>
  <c r="BD232"/>
  <c r="BE232" s="1"/>
  <c r="BB232" s="1"/>
  <c r="BC232"/>
  <c r="L232"/>
  <c r="K232"/>
  <c r="I232"/>
  <c r="E232"/>
  <c r="D232"/>
  <c r="B232"/>
  <c r="C232" s="1"/>
  <c r="BA277"/>
  <c r="AZ277"/>
  <c r="BD277"/>
  <c r="BE277" s="1"/>
  <c r="BB277" s="1"/>
  <c r="BC277"/>
  <c r="N277"/>
  <c r="M277"/>
  <c r="K277"/>
  <c r="J277"/>
  <c r="I277"/>
  <c r="G277"/>
  <c r="F277"/>
  <c r="D277"/>
  <c r="C277"/>
  <c r="B277"/>
  <c r="BA180"/>
  <c r="AZ180"/>
  <c r="BD180"/>
  <c r="BE180" s="1"/>
  <c r="BB180" s="1"/>
  <c r="BC180"/>
  <c r="N180"/>
  <c r="M180"/>
  <c r="K180"/>
  <c r="J180"/>
  <c r="I180"/>
  <c r="G180"/>
  <c r="F180"/>
  <c r="D180"/>
  <c r="C180"/>
  <c r="B180"/>
  <c r="BA403"/>
  <c r="AZ403"/>
  <c r="BD403"/>
  <c r="BE403" s="1"/>
  <c r="BB403" s="1"/>
  <c r="BC403"/>
  <c r="I403"/>
  <c r="J403" s="1"/>
  <c r="B403"/>
  <c r="C403" s="1"/>
  <c r="D403" s="1"/>
  <c r="BA358"/>
  <c r="AZ358"/>
  <c r="BD358"/>
  <c r="BE358" s="1"/>
  <c r="BB358" s="1"/>
  <c r="BC358"/>
  <c r="M358"/>
  <c r="L358"/>
  <c r="K358"/>
  <c r="J358"/>
  <c r="I358"/>
  <c r="F358"/>
  <c r="E358"/>
  <c r="D358"/>
  <c r="C358"/>
  <c r="B358"/>
  <c r="BA83"/>
  <c r="AZ83"/>
  <c r="BD83"/>
  <c r="BE83" s="1"/>
  <c r="BB83" s="1"/>
  <c r="BC83"/>
  <c r="L83"/>
  <c r="K83"/>
  <c r="J83"/>
  <c r="I83"/>
  <c r="E83"/>
  <c r="D83"/>
  <c r="C83"/>
  <c r="B83"/>
  <c r="BA278"/>
  <c r="AZ278"/>
  <c r="BD278"/>
  <c r="BE278" s="1"/>
  <c r="BB278" s="1"/>
  <c r="BC278"/>
  <c r="M278"/>
  <c r="K278"/>
  <c r="J278"/>
  <c r="I278"/>
  <c r="F278"/>
  <c r="D278"/>
  <c r="C278"/>
  <c r="B278"/>
  <c r="BA413"/>
  <c r="AZ413"/>
  <c r="BD413"/>
  <c r="BE413" s="1"/>
  <c r="BB413" s="1"/>
  <c r="BC413"/>
  <c r="M413"/>
  <c r="L413"/>
  <c r="K413"/>
  <c r="I413"/>
  <c r="F413"/>
  <c r="E413"/>
  <c r="D413"/>
  <c r="B413"/>
  <c r="C413" s="1"/>
  <c r="BA215"/>
  <c r="AZ215"/>
  <c r="BD215"/>
  <c r="BE215" s="1"/>
  <c r="BB215" s="1"/>
  <c r="BC215"/>
  <c r="N215"/>
  <c r="M215"/>
  <c r="L215"/>
  <c r="K215"/>
  <c r="J215"/>
  <c r="I215"/>
  <c r="G215"/>
  <c r="F215"/>
  <c r="E215"/>
  <c r="D215"/>
  <c r="C215"/>
  <c r="B215"/>
  <c r="BA135"/>
  <c r="AZ135"/>
  <c r="BD135"/>
  <c r="BE135" s="1"/>
  <c r="BB135" s="1"/>
  <c r="BC135"/>
  <c r="K135"/>
  <c r="J135"/>
  <c r="I135"/>
  <c r="D135"/>
  <c r="C135"/>
  <c r="B135"/>
  <c r="BA266"/>
  <c r="AZ266"/>
  <c r="BD266"/>
  <c r="BE266" s="1"/>
  <c r="BB266" s="1"/>
  <c r="BC266"/>
  <c r="N266"/>
  <c r="M266"/>
  <c r="L266"/>
  <c r="K266"/>
  <c r="J266"/>
  <c r="I266"/>
  <c r="G266"/>
  <c r="F266"/>
  <c r="E266"/>
  <c r="D266"/>
  <c r="C266"/>
  <c r="B266"/>
  <c r="BA208"/>
  <c r="AZ208"/>
  <c r="BD208"/>
  <c r="BE208" s="1"/>
  <c r="BB208" s="1"/>
  <c r="BC208"/>
  <c r="N208"/>
  <c r="M208"/>
  <c r="I208"/>
  <c r="G208"/>
  <c r="F208"/>
  <c r="B208"/>
  <c r="C208" s="1"/>
  <c r="D208" s="1"/>
  <c r="BA66"/>
  <c r="AZ66"/>
  <c r="BD66"/>
  <c r="BE66" s="1"/>
  <c r="BB66" s="1"/>
  <c r="BC66"/>
  <c r="N66"/>
  <c r="M66"/>
  <c r="L66"/>
  <c r="K66"/>
  <c r="J66"/>
  <c r="I66"/>
  <c r="G66"/>
  <c r="F66"/>
  <c r="E66"/>
  <c r="D66"/>
  <c r="C66"/>
  <c r="B66"/>
  <c r="BA312"/>
  <c r="AZ312"/>
  <c r="BD312"/>
  <c r="BE312" s="1"/>
  <c r="BB312" s="1"/>
  <c r="BC312"/>
  <c r="N312"/>
  <c r="M312"/>
  <c r="K312"/>
  <c r="I312"/>
  <c r="J312" s="1"/>
  <c r="G312"/>
  <c r="F312"/>
  <c r="D312"/>
  <c r="B312"/>
  <c r="BA209"/>
  <c r="AZ209"/>
  <c r="BD209"/>
  <c r="BE209" s="1"/>
  <c r="BB209" s="1"/>
  <c r="BC209"/>
  <c r="I209"/>
  <c r="B209"/>
  <c r="BA138"/>
  <c r="AZ138"/>
  <c r="BD138"/>
  <c r="BE138" s="1"/>
  <c r="BB138" s="1"/>
  <c r="BC138"/>
  <c r="N138"/>
  <c r="L138"/>
  <c r="K138"/>
  <c r="J138"/>
  <c r="I138"/>
  <c r="G138"/>
  <c r="E138"/>
  <c r="D138"/>
  <c r="C138"/>
  <c r="B138"/>
  <c r="BA384"/>
  <c r="AZ384"/>
  <c r="BD384"/>
  <c r="BE384" s="1"/>
  <c r="BB384" s="1"/>
  <c r="BC384"/>
  <c r="M384"/>
  <c r="K384"/>
  <c r="J384"/>
  <c r="I384"/>
  <c r="F384"/>
  <c r="D384"/>
  <c r="C384"/>
  <c r="B384"/>
  <c r="BA213"/>
  <c r="AZ213"/>
  <c r="BD213"/>
  <c r="BE213" s="1"/>
  <c r="BB213" s="1"/>
  <c r="BC213"/>
  <c r="M213"/>
  <c r="L213"/>
  <c r="J213"/>
  <c r="K213" s="1"/>
  <c r="I213"/>
  <c r="F213"/>
  <c r="E213"/>
  <c r="C213"/>
  <c r="B213"/>
  <c r="BA398"/>
  <c r="AZ398"/>
  <c r="BD398"/>
  <c r="BE398" s="1"/>
  <c r="BB398" s="1"/>
  <c r="BC398"/>
  <c r="N398"/>
  <c r="L398"/>
  <c r="K398"/>
  <c r="I398"/>
  <c r="G398"/>
  <c r="E398"/>
  <c r="D398"/>
  <c r="B398"/>
  <c r="C398" s="1"/>
  <c r="BA184"/>
  <c r="AZ184"/>
  <c r="BD184"/>
  <c r="BE184" s="1"/>
  <c r="BB184" s="1"/>
  <c r="BC184"/>
  <c r="L184"/>
  <c r="K184"/>
  <c r="J184"/>
  <c r="I184"/>
  <c r="E184"/>
  <c r="D184"/>
  <c r="C184"/>
  <c r="B184"/>
  <c r="BA351"/>
  <c r="AZ351"/>
  <c r="BD351"/>
  <c r="BE351" s="1"/>
  <c r="BB351" s="1"/>
  <c r="BC351"/>
  <c r="I351"/>
  <c r="J351" s="1"/>
  <c r="B351"/>
  <c r="BA193"/>
  <c r="AZ193"/>
  <c r="BD193"/>
  <c r="BE193" s="1"/>
  <c r="BB193" s="1"/>
  <c r="BC193"/>
  <c r="M193"/>
  <c r="L193"/>
  <c r="K193"/>
  <c r="J193"/>
  <c r="I193"/>
  <c r="F193"/>
  <c r="E193"/>
  <c r="D193"/>
  <c r="C193"/>
  <c r="B193"/>
  <c r="BA284"/>
  <c r="AZ284"/>
  <c r="BD284"/>
  <c r="BE284" s="1"/>
  <c r="BB284" s="1"/>
  <c r="BC284"/>
  <c r="L284"/>
  <c r="J284"/>
  <c r="K284" s="1"/>
  <c r="I284"/>
  <c r="E284"/>
  <c r="C284"/>
  <c r="B284"/>
  <c r="BA372"/>
  <c r="AZ372"/>
  <c r="BD372"/>
  <c r="BE372" s="1"/>
  <c r="BB372" s="1"/>
  <c r="BC372"/>
  <c r="I372"/>
  <c r="J372" s="1"/>
  <c r="B372"/>
  <c r="C372" s="1"/>
  <c r="D372" s="1"/>
  <c r="BA293"/>
  <c r="AZ293"/>
  <c r="BD293"/>
  <c r="BE293" s="1"/>
  <c r="BB293" s="1"/>
  <c r="BC293"/>
  <c r="M293"/>
  <c r="K293"/>
  <c r="J293"/>
  <c r="I293"/>
  <c r="F293"/>
  <c r="D293"/>
  <c r="C293"/>
  <c r="B293"/>
  <c r="BA164"/>
  <c r="AZ164"/>
  <c r="BD164"/>
  <c r="BE164" s="1"/>
  <c r="BB164" s="1"/>
  <c r="BC164"/>
  <c r="M164"/>
  <c r="L164"/>
  <c r="K164"/>
  <c r="I164"/>
  <c r="J164" s="1"/>
  <c r="F164"/>
  <c r="E164"/>
  <c r="D164"/>
  <c r="B164"/>
  <c r="C164" s="1"/>
  <c r="BA334"/>
  <c r="AZ334"/>
  <c r="BD334"/>
  <c r="BE334" s="1"/>
  <c r="BB334" s="1"/>
  <c r="BC334"/>
  <c r="N334"/>
  <c r="M334"/>
  <c r="L334"/>
  <c r="J334"/>
  <c r="K334" s="1"/>
  <c r="I334"/>
  <c r="G334"/>
  <c r="F334"/>
  <c r="E334"/>
  <c r="C334"/>
  <c r="D334" s="1"/>
  <c r="B334"/>
  <c r="BA163"/>
  <c r="AZ163"/>
  <c r="BD163"/>
  <c r="BE163" s="1"/>
  <c r="BB163" s="1"/>
  <c r="BC163"/>
  <c r="N163"/>
  <c r="M163"/>
  <c r="L163"/>
  <c r="K163"/>
  <c r="J163"/>
  <c r="I163"/>
  <c r="G163"/>
  <c r="F163"/>
  <c r="E163"/>
  <c r="D163"/>
  <c r="C163"/>
  <c r="B163"/>
  <c r="BA195"/>
  <c r="AZ195"/>
  <c r="BD195"/>
  <c r="BE195" s="1"/>
  <c r="BB195" s="1"/>
  <c r="BC195"/>
  <c r="I195"/>
  <c r="J195" s="1"/>
  <c r="B195"/>
  <c r="BA296"/>
  <c r="AZ296"/>
  <c r="BD296"/>
  <c r="BE296" s="1"/>
  <c r="BB296" s="1"/>
  <c r="BC296"/>
  <c r="L296"/>
  <c r="K296"/>
  <c r="I296"/>
  <c r="J296" s="1"/>
  <c r="E296"/>
  <c r="D296"/>
  <c r="B296"/>
  <c r="BA305"/>
  <c r="AZ305"/>
  <c r="BD305"/>
  <c r="BE305" s="1"/>
  <c r="BB305" s="1"/>
  <c r="BC305"/>
  <c r="I305"/>
  <c r="B305"/>
  <c r="C305" s="1"/>
  <c r="BA194"/>
  <c r="AZ194"/>
  <c r="BD194"/>
  <c r="BE194" s="1"/>
  <c r="BB194" s="1"/>
  <c r="BC194"/>
  <c r="I194"/>
  <c r="B194"/>
  <c r="C194" s="1"/>
  <c r="D194" s="1"/>
  <c r="BA251"/>
  <c r="AZ251"/>
  <c r="BD251"/>
  <c r="BE251" s="1"/>
  <c r="BB251" s="1"/>
  <c r="BC251"/>
  <c r="I251"/>
  <c r="J251" s="1"/>
  <c r="K251" s="1"/>
  <c r="B251"/>
  <c r="BA349"/>
  <c r="AZ349"/>
  <c r="BD349"/>
  <c r="BE349" s="1"/>
  <c r="BB349" s="1"/>
  <c r="BC349"/>
  <c r="I349"/>
  <c r="J349" s="1"/>
  <c r="K349" s="1"/>
  <c r="B349"/>
  <c r="BA236"/>
  <c r="AZ236"/>
  <c r="BD236"/>
  <c r="BE236" s="1"/>
  <c r="BB236" s="1"/>
  <c r="BC236"/>
  <c r="M236"/>
  <c r="J236"/>
  <c r="K236" s="1"/>
  <c r="I236"/>
  <c r="F236"/>
  <c r="C236"/>
  <c r="D236" s="1"/>
  <c r="B236"/>
  <c r="BA234"/>
  <c r="AZ234"/>
  <c r="BD234"/>
  <c r="BE234" s="1"/>
  <c r="BB234" s="1"/>
  <c r="BC234"/>
  <c r="M234"/>
  <c r="L234"/>
  <c r="K234"/>
  <c r="J234"/>
  <c r="I234"/>
  <c r="F234"/>
  <c r="E234"/>
  <c r="D234"/>
  <c r="C234"/>
  <c r="B234"/>
  <c r="BA329"/>
  <c r="AZ329"/>
  <c r="BD329"/>
  <c r="BE329" s="1"/>
  <c r="BB329" s="1"/>
  <c r="BC329"/>
  <c r="M329"/>
  <c r="L329"/>
  <c r="K329"/>
  <c r="I329"/>
  <c r="J329" s="1"/>
  <c r="F329"/>
  <c r="E329"/>
  <c r="D329"/>
  <c r="B329"/>
  <c r="BA273"/>
  <c r="AZ273"/>
  <c r="BD273"/>
  <c r="BE273" s="1"/>
  <c r="BB273" s="1"/>
  <c r="BC273"/>
  <c r="N273"/>
  <c r="M273"/>
  <c r="L273"/>
  <c r="K273"/>
  <c r="J273"/>
  <c r="I273"/>
  <c r="G273"/>
  <c r="F273"/>
  <c r="E273"/>
  <c r="D273"/>
  <c r="C273"/>
  <c r="B273"/>
  <c r="BA418"/>
  <c r="AZ418"/>
  <c r="BD418"/>
  <c r="BE418" s="1"/>
  <c r="BB418" s="1"/>
  <c r="BC418"/>
  <c r="M418"/>
  <c r="K418"/>
  <c r="J418"/>
  <c r="I418"/>
  <c r="F418"/>
  <c r="D418"/>
  <c r="C418"/>
  <c r="B418"/>
  <c r="BA322"/>
  <c r="AZ322"/>
  <c r="BD322"/>
  <c r="BE322" s="1"/>
  <c r="BB322" s="1"/>
  <c r="BC322"/>
  <c r="J322"/>
  <c r="I322"/>
  <c r="C322"/>
  <c r="B322"/>
  <c r="BA175"/>
  <c r="AZ175"/>
  <c r="BD175"/>
  <c r="BE175" s="1"/>
  <c r="BB175" s="1"/>
  <c r="BC175"/>
  <c r="M175"/>
  <c r="L175"/>
  <c r="K175"/>
  <c r="J175"/>
  <c r="I175"/>
  <c r="F175"/>
  <c r="E175"/>
  <c r="D175"/>
  <c r="C175"/>
  <c r="B175"/>
  <c r="BA204"/>
  <c r="AZ204"/>
  <c r="BD204"/>
  <c r="BE204" s="1"/>
  <c r="BB204" s="1"/>
  <c r="BC204"/>
  <c r="M204"/>
  <c r="L204"/>
  <c r="K204"/>
  <c r="J204"/>
  <c r="I204"/>
  <c r="F204"/>
  <c r="E204"/>
  <c r="D204"/>
  <c r="C204"/>
  <c r="B204"/>
  <c r="BA200"/>
  <c r="AZ200"/>
  <c r="BD200"/>
  <c r="BE200" s="1"/>
  <c r="BB200" s="1"/>
  <c r="BC200"/>
  <c r="I200"/>
  <c r="B200"/>
  <c r="C200" s="1"/>
  <c r="BA211"/>
  <c r="AZ211"/>
  <c r="BD211"/>
  <c r="BE211" s="1"/>
  <c r="BB211" s="1"/>
  <c r="BC211"/>
  <c r="M211"/>
  <c r="L211"/>
  <c r="K211"/>
  <c r="J211"/>
  <c r="I211"/>
  <c r="F211"/>
  <c r="E211"/>
  <c r="D211"/>
  <c r="C211"/>
  <c r="B211"/>
  <c r="BA136"/>
  <c r="AZ136"/>
  <c r="BD136"/>
  <c r="BE136" s="1"/>
  <c r="BB136" s="1"/>
  <c r="BC136"/>
  <c r="N136"/>
  <c r="M136"/>
  <c r="L136"/>
  <c r="K136"/>
  <c r="J136"/>
  <c r="I136"/>
  <c r="G136"/>
  <c r="F136"/>
  <c r="E136"/>
  <c r="D136"/>
  <c r="C136"/>
  <c r="B136"/>
  <c r="BA121"/>
  <c r="AZ121"/>
  <c r="BD121"/>
  <c r="BE121" s="1"/>
  <c r="BB121" s="1"/>
  <c r="BC121"/>
  <c r="K121"/>
  <c r="J121"/>
  <c r="I121"/>
  <c r="D121"/>
  <c r="C121"/>
  <c r="B121"/>
  <c r="BA299"/>
  <c r="AZ299"/>
  <c r="BD299"/>
  <c r="BE299" s="1"/>
  <c r="BB299" s="1"/>
  <c r="BC299"/>
  <c r="I299"/>
  <c r="J299" s="1"/>
  <c r="K299" s="1"/>
  <c r="B299"/>
  <c r="BA122"/>
  <c r="AZ122"/>
  <c r="BD122"/>
  <c r="BE122" s="1"/>
  <c r="BB122" s="1"/>
  <c r="BC122"/>
  <c r="M122"/>
  <c r="L122"/>
  <c r="K122"/>
  <c r="J122"/>
  <c r="I122"/>
  <c r="F122"/>
  <c r="E122"/>
  <c r="D122"/>
  <c r="C122"/>
  <c r="B122"/>
  <c r="BA162"/>
  <c r="AZ162"/>
  <c r="BD162"/>
  <c r="BE162" s="1"/>
  <c r="BB162" s="1"/>
  <c r="BC162"/>
  <c r="M162"/>
  <c r="J162"/>
  <c r="K162" s="1"/>
  <c r="I162"/>
  <c r="F162"/>
  <c r="C162"/>
  <c r="D162" s="1"/>
  <c r="B162"/>
  <c r="BA353"/>
  <c r="AZ353"/>
  <c r="BD353"/>
  <c r="BE353" s="1"/>
  <c r="BB353" s="1"/>
  <c r="BC353"/>
  <c r="N353"/>
  <c r="M353"/>
  <c r="L353"/>
  <c r="K353"/>
  <c r="J353"/>
  <c r="I353"/>
  <c r="G353"/>
  <c r="F353"/>
  <c r="E353"/>
  <c r="D353"/>
  <c r="C353"/>
  <c r="B353"/>
  <c r="BA167"/>
  <c r="AZ167"/>
  <c r="BD167"/>
  <c r="BE167" s="1"/>
  <c r="BB167" s="1"/>
  <c r="BC167"/>
  <c r="L167"/>
  <c r="K167"/>
  <c r="J167"/>
  <c r="I167"/>
  <c r="E167"/>
  <c r="D167"/>
  <c r="C167"/>
  <c r="B167"/>
  <c r="BA256"/>
  <c r="AZ256"/>
  <c r="BD256"/>
  <c r="BE256" s="1"/>
  <c r="BB256" s="1"/>
  <c r="BC256"/>
  <c r="I256"/>
  <c r="J256" s="1"/>
  <c r="B256"/>
  <c r="C256" s="1"/>
  <c r="BA257"/>
  <c r="AZ257"/>
  <c r="BD257"/>
  <c r="BE257" s="1"/>
  <c r="BB257" s="1"/>
  <c r="BC257"/>
  <c r="I257"/>
  <c r="J257" s="1"/>
  <c r="K257" s="1"/>
  <c r="B257"/>
  <c r="BA188"/>
  <c r="AZ188"/>
  <c r="BD188"/>
  <c r="BE188" s="1"/>
  <c r="BB188" s="1"/>
  <c r="BC188"/>
  <c r="L188"/>
  <c r="K188"/>
  <c r="I188"/>
  <c r="J188" s="1"/>
  <c r="E188"/>
  <c r="D188"/>
  <c r="B188"/>
  <c r="C188" s="1"/>
  <c r="BA207"/>
  <c r="AZ207"/>
  <c r="BD207"/>
  <c r="BE207" s="1"/>
  <c r="BB207" s="1"/>
  <c r="BC207"/>
  <c r="L207"/>
  <c r="J207"/>
  <c r="K207" s="1"/>
  <c r="I207"/>
  <c r="E207"/>
  <c r="C207"/>
  <c r="D207" s="1"/>
  <c r="B207"/>
  <c r="BA160"/>
  <c r="AZ160"/>
  <c r="BD160"/>
  <c r="BE160" s="1"/>
  <c r="BB160" s="1"/>
  <c r="BC160"/>
  <c r="N160"/>
  <c r="L160"/>
  <c r="K160"/>
  <c r="J160"/>
  <c r="I160"/>
  <c r="G160"/>
  <c r="E160"/>
  <c r="D160"/>
  <c r="C160"/>
  <c r="B160"/>
  <c r="BA174"/>
  <c r="AZ174"/>
  <c r="BD174"/>
  <c r="BE174" s="1"/>
  <c r="BB174" s="1"/>
  <c r="BC174"/>
  <c r="K174"/>
  <c r="J174"/>
  <c r="I174"/>
  <c r="D174"/>
  <c r="C174"/>
  <c r="B174"/>
  <c r="BA361"/>
  <c r="AZ361"/>
  <c r="BD361"/>
  <c r="BE361" s="1"/>
  <c r="BB361" s="1"/>
  <c r="BC361"/>
  <c r="N361"/>
  <c r="L361"/>
  <c r="K361"/>
  <c r="I361"/>
  <c r="J361" s="1"/>
  <c r="G361"/>
  <c r="E361"/>
  <c r="D361"/>
  <c r="B361"/>
  <c r="BA107"/>
  <c r="AZ107"/>
  <c r="BD107"/>
  <c r="BE107" s="1"/>
  <c r="BB107" s="1"/>
  <c r="BC107"/>
  <c r="L107"/>
  <c r="K107"/>
  <c r="J107"/>
  <c r="I107"/>
  <c r="E107"/>
  <c r="D107"/>
  <c r="C107"/>
  <c r="B107"/>
  <c r="BA315"/>
  <c r="AZ315"/>
  <c r="BD315"/>
  <c r="BE315" s="1"/>
  <c r="BB315" s="1"/>
  <c r="BC315"/>
  <c r="N315"/>
  <c r="M315"/>
  <c r="L315"/>
  <c r="K315"/>
  <c r="J315"/>
  <c r="I315"/>
  <c r="G315"/>
  <c r="F315"/>
  <c r="E315"/>
  <c r="D315"/>
  <c r="C315"/>
  <c r="B315"/>
  <c r="BA219"/>
  <c r="AZ219"/>
  <c r="BD219"/>
  <c r="BE219" s="1"/>
  <c r="BB219" s="1"/>
  <c r="BC219"/>
  <c r="J219"/>
  <c r="K219" s="1"/>
  <c r="I219"/>
  <c r="C219"/>
  <c r="D219" s="1"/>
  <c r="B219"/>
  <c r="BA133"/>
  <c r="AZ133"/>
  <c r="BD133"/>
  <c r="BE133" s="1"/>
  <c r="BB133" s="1"/>
  <c r="BC133"/>
  <c r="K133"/>
  <c r="J133"/>
  <c r="I133"/>
  <c r="D133"/>
  <c r="C133"/>
  <c r="B133"/>
  <c r="BA249"/>
  <c r="AZ249"/>
  <c r="BD249"/>
  <c r="BE249" s="1"/>
  <c r="BB249" s="1"/>
  <c r="BC249"/>
  <c r="I249"/>
  <c r="B249"/>
  <c r="BA99"/>
  <c r="AZ99"/>
  <c r="BD99"/>
  <c r="BE99" s="1"/>
  <c r="BB99" s="1"/>
  <c r="BC99"/>
  <c r="N99"/>
  <c r="M99"/>
  <c r="L99"/>
  <c r="J99"/>
  <c r="K99" s="1"/>
  <c r="I99"/>
  <c r="G99"/>
  <c r="F99"/>
  <c r="E99"/>
  <c r="C99"/>
  <c r="D99" s="1"/>
  <c r="B99"/>
  <c r="BA394"/>
  <c r="AZ394"/>
  <c r="BD394"/>
  <c r="BE394" s="1"/>
  <c r="BB394" s="1"/>
  <c r="BC394"/>
  <c r="L394"/>
  <c r="K394"/>
  <c r="I394"/>
  <c r="J394" s="1"/>
  <c r="E394"/>
  <c r="D394"/>
  <c r="B394"/>
  <c r="BA137"/>
  <c r="AZ137"/>
  <c r="BD137"/>
  <c r="BE137" s="1"/>
  <c r="BB137" s="1"/>
  <c r="BC137"/>
  <c r="M137"/>
  <c r="K137"/>
  <c r="I137"/>
  <c r="F137"/>
  <c r="D137"/>
  <c r="C137"/>
  <c r="B137"/>
  <c r="BA412"/>
  <c r="AZ412"/>
  <c r="BD412"/>
  <c r="BE412" s="1"/>
  <c r="BB412" s="1"/>
  <c r="BC412"/>
  <c r="N412"/>
  <c r="M412"/>
  <c r="L412"/>
  <c r="K412"/>
  <c r="I412"/>
  <c r="G412"/>
  <c r="F412"/>
  <c r="E412"/>
  <c r="D412"/>
  <c r="B412"/>
  <c r="C412" s="1"/>
  <c r="BA148"/>
  <c r="AZ148"/>
  <c r="BD148"/>
  <c r="BE148" s="1"/>
  <c r="BB148" s="1"/>
  <c r="BC148"/>
  <c r="L148"/>
  <c r="K148"/>
  <c r="J148"/>
  <c r="I148"/>
  <c r="E148"/>
  <c r="D148"/>
  <c r="C148"/>
  <c r="B148"/>
  <c r="BA376"/>
  <c r="AZ376"/>
  <c r="BD376"/>
  <c r="BE376" s="1"/>
  <c r="BB376" s="1"/>
  <c r="BC376"/>
  <c r="I376"/>
  <c r="J376" s="1"/>
  <c r="K376" s="1"/>
  <c r="B376"/>
  <c r="BA182"/>
  <c r="AZ182"/>
  <c r="BD182"/>
  <c r="BE182" s="1"/>
  <c r="BB182" s="1"/>
  <c r="BC182"/>
  <c r="N182"/>
  <c r="M182"/>
  <c r="L182"/>
  <c r="I182"/>
  <c r="J182" s="1"/>
  <c r="K182" s="1"/>
  <c r="G182"/>
  <c r="F182"/>
  <c r="E182"/>
  <c r="B182"/>
  <c r="BA197"/>
  <c r="AZ197"/>
  <c r="BD197"/>
  <c r="BE197" s="1"/>
  <c r="BB197" s="1"/>
  <c r="BC197"/>
  <c r="J197"/>
  <c r="K197" s="1"/>
  <c r="I197"/>
  <c r="C197"/>
  <c r="B197"/>
  <c r="BA233"/>
  <c r="AZ233"/>
  <c r="BD233"/>
  <c r="BE233" s="1"/>
  <c r="BB233" s="1"/>
  <c r="BC233"/>
  <c r="J233"/>
  <c r="I233"/>
  <c r="C233"/>
  <c r="B233"/>
  <c r="BA140"/>
  <c r="AZ140"/>
  <c r="BD140"/>
  <c r="BE140" s="1"/>
  <c r="BB140" s="1"/>
  <c r="BC140"/>
  <c r="N140"/>
  <c r="M140"/>
  <c r="L140"/>
  <c r="K140"/>
  <c r="J140"/>
  <c r="I140"/>
  <c r="G140"/>
  <c r="F140"/>
  <c r="E140"/>
  <c r="D140"/>
  <c r="B140"/>
  <c r="BA229"/>
  <c r="AZ229"/>
  <c r="BD229"/>
  <c r="BE229" s="1"/>
  <c r="BB229" s="1"/>
  <c r="BC229"/>
  <c r="N229"/>
  <c r="M229"/>
  <c r="L229"/>
  <c r="K229"/>
  <c r="J229"/>
  <c r="I229"/>
  <c r="G229"/>
  <c r="F229"/>
  <c r="E229"/>
  <c r="D229"/>
  <c r="C229"/>
  <c r="B229"/>
  <c r="BA173"/>
  <c r="AZ173"/>
  <c r="BD173"/>
  <c r="BE173" s="1"/>
  <c r="BB173" s="1"/>
  <c r="BC173"/>
  <c r="I173"/>
  <c r="C173"/>
  <c r="D173" s="1"/>
  <c r="B173"/>
  <c r="BA416"/>
  <c r="AZ416"/>
  <c r="BD416"/>
  <c r="BE416" s="1"/>
  <c r="BB416" s="1"/>
  <c r="BC416"/>
  <c r="N416"/>
  <c r="M416"/>
  <c r="L416"/>
  <c r="K416"/>
  <c r="I416"/>
  <c r="J416" s="1"/>
  <c r="G416"/>
  <c r="F416"/>
  <c r="E416"/>
  <c r="D416"/>
  <c r="B416"/>
  <c r="BA166"/>
  <c r="AZ166"/>
  <c r="BD166"/>
  <c r="BE166" s="1"/>
  <c r="BB166" s="1"/>
  <c r="BC166"/>
  <c r="L166"/>
  <c r="K166"/>
  <c r="J166"/>
  <c r="I166"/>
  <c r="E166"/>
  <c r="D166"/>
  <c r="C166"/>
  <c r="B166"/>
  <c r="BA143"/>
  <c r="AZ143"/>
  <c r="BD143"/>
  <c r="BE143" s="1"/>
  <c r="BB143" s="1"/>
  <c r="BC143"/>
  <c r="L143"/>
  <c r="J143"/>
  <c r="K143" s="1"/>
  <c r="I143"/>
  <c r="E143"/>
  <c r="C143"/>
  <c r="D143" s="1"/>
  <c r="B143"/>
  <c r="BA144"/>
  <c r="AZ144"/>
  <c r="BD144"/>
  <c r="BE144" s="1"/>
  <c r="BB144" s="1"/>
  <c r="BC144"/>
  <c r="J144"/>
  <c r="K144" s="1"/>
  <c r="I144"/>
  <c r="C144"/>
  <c r="B144"/>
  <c r="BA171"/>
  <c r="AZ171"/>
  <c r="BD171"/>
  <c r="BE171" s="1"/>
  <c r="BB171" s="1"/>
  <c r="BC171"/>
  <c r="I171"/>
  <c r="J171" s="1"/>
  <c r="B171"/>
  <c r="C171" s="1"/>
  <c r="BA217"/>
  <c r="AZ217"/>
  <c r="BD217"/>
  <c r="BE217" s="1"/>
  <c r="BB217" s="1"/>
  <c r="BC217"/>
  <c r="L217"/>
  <c r="K217"/>
  <c r="J217"/>
  <c r="I217"/>
  <c r="E217"/>
  <c r="D217"/>
  <c r="C217"/>
  <c r="B217"/>
  <c r="BA310"/>
  <c r="AZ310"/>
  <c r="BD310"/>
  <c r="BE310" s="1"/>
  <c r="BB310" s="1"/>
  <c r="BC310"/>
  <c r="M310"/>
  <c r="L310"/>
  <c r="K310"/>
  <c r="I310"/>
  <c r="F310"/>
  <c r="E310"/>
  <c r="D310"/>
  <c r="B310"/>
  <c r="C310" s="1"/>
  <c r="BA285"/>
  <c r="AZ285"/>
  <c r="BD285"/>
  <c r="BE285" s="1"/>
  <c r="BB285" s="1"/>
  <c r="BC285"/>
  <c r="L285"/>
  <c r="K285"/>
  <c r="J285"/>
  <c r="I285"/>
  <c r="E285"/>
  <c r="D285"/>
  <c r="C285"/>
  <c r="B285"/>
  <c r="BA158"/>
  <c r="AZ158"/>
  <c r="BD158"/>
  <c r="BE158" s="1"/>
  <c r="BB158" s="1"/>
  <c r="BC158"/>
  <c r="I158"/>
  <c r="B158"/>
  <c r="BA295"/>
  <c r="AZ295"/>
  <c r="BD295"/>
  <c r="BE295" s="1"/>
  <c r="BB295" s="1"/>
  <c r="BC295"/>
  <c r="I295"/>
  <c r="J295" s="1"/>
  <c r="B295"/>
  <c r="C295" s="1"/>
  <c r="BA157"/>
  <c r="AZ157"/>
  <c r="BD157"/>
  <c r="BE157" s="1"/>
  <c r="BB157" s="1"/>
  <c r="BC157"/>
  <c r="J157"/>
  <c r="K157" s="1"/>
  <c r="I157"/>
  <c r="C157"/>
  <c r="D157" s="1"/>
  <c r="B157"/>
  <c r="BA154"/>
  <c r="AZ154"/>
  <c r="BD154"/>
  <c r="BE154" s="1"/>
  <c r="BB154" s="1"/>
  <c r="BC154"/>
  <c r="N154"/>
  <c r="M154"/>
  <c r="K154"/>
  <c r="J154"/>
  <c r="I154"/>
  <c r="G154"/>
  <c r="F154"/>
  <c r="D154"/>
  <c r="C154"/>
  <c r="B154"/>
  <c r="BA327"/>
  <c r="AZ327"/>
  <c r="BD327"/>
  <c r="BE327" s="1"/>
  <c r="BB327" s="1"/>
  <c r="BC327"/>
  <c r="N327"/>
  <c r="M327"/>
  <c r="L327"/>
  <c r="K327"/>
  <c r="J327"/>
  <c r="I327"/>
  <c r="G327"/>
  <c r="F327"/>
  <c r="E327"/>
  <c r="D327"/>
  <c r="C327"/>
  <c r="B327"/>
  <c r="BA216"/>
  <c r="AZ216"/>
  <c r="BD216"/>
  <c r="BE216" s="1"/>
  <c r="BB216" s="1"/>
  <c r="BC216"/>
  <c r="N216"/>
  <c r="M216"/>
  <c r="L216"/>
  <c r="K216"/>
  <c r="J216"/>
  <c r="I216"/>
  <c r="G216"/>
  <c r="F216"/>
  <c r="E216"/>
  <c r="D216"/>
  <c r="C216"/>
  <c r="B216"/>
  <c r="BA127"/>
  <c r="AZ127"/>
  <c r="BD127"/>
  <c r="BE127" s="1"/>
  <c r="BB127" s="1"/>
  <c r="BC127"/>
  <c r="M127"/>
  <c r="L127"/>
  <c r="K127"/>
  <c r="J127"/>
  <c r="I127"/>
  <c r="F127"/>
  <c r="E127"/>
  <c r="D127"/>
  <c r="C127"/>
  <c r="B127"/>
  <c r="BA302"/>
  <c r="AZ302"/>
  <c r="BD302"/>
  <c r="BE302" s="1"/>
  <c r="BB302" s="1"/>
  <c r="BC302"/>
  <c r="N302"/>
  <c r="M302"/>
  <c r="L302"/>
  <c r="K302"/>
  <c r="I302"/>
  <c r="J302" s="1"/>
  <c r="G302"/>
  <c r="F302"/>
  <c r="E302"/>
  <c r="D302"/>
  <c r="B302"/>
  <c r="BA199"/>
  <c r="AZ199"/>
  <c r="BD199"/>
  <c r="BE199" s="1"/>
  <c r="BB199" s="1"/>
  <c r="BC199"/>
  <c r="N199"/>
  <c r="M199"/>
  <c r="L199"/>
  <c r="K199"/>
  <c r="J199"/>
  <c r="I199"/>
  <c r="G199"/>
  <c r="F199"/>
  <c r="E199"/>
  <c r="D199"/>
  <c r="C199"/>
  <c r="B199"/>
  <c r="BA141"/>
  <c r="AZ141"/>
  <c r="BD141"/>
  <c r="BE141" s="1"/>
  <c r="BB141" s="1"/>
  <c r="BC141"/>
  <c r="M141"/>
  <c r="L141"/>
  <c r="K141"/>
  <c r="J141"/>
  <c r="I141"/>
  <c r="F141"/>
  <c r="E141"/>
  <c r="D141"/>
  <c r="C141"/>
  <c r="B141"/>
  <c r="BA220"/>
  <c r="AZ220"/>
  <c r="BD220"/>
  <c r="BE220" s="1"/>
  <c r="BB220" s="1"/>
  <c r="BC220"/>
  <c r="K220"/>
  <c r="J220"/>
  <c r="I220"/>
  <c r="D220"/>
  <c r="C220"/>
  <c r="B220"/>
  <c r="BA130"/>
  <c r="AZ130"/>
  <c r="BD130"/>
  <c r="BE130" s="1"/>
  <c r="BB130" s="1"/>
  <c r="BC130"/>
  <c r="J130"/>
  <c r="K130" s="1"/>
  <c r="L130" s="1"/>
  <c r="M130" s="1"/>
  <c r="I130"/>
  <c r="C130"/>
  <c r="D130" s="1"/>
  <c r="B130"/>
  <c r="BA237"/>
  <c r="AZ237"/>
  <c r="BD237"/>
  <c r="BE237" s="1"/>
  <c r="BB237" s="1"/>
  <c r="BC237"/>
  <c r="N237"/>
  <c r="M237"/>
  <c r="L237"/>
  <c r="K237"/>
  <c r="J237"/>
  <c r="I237"/>
  <c r="G237"/>
  <c r="F237"/>
  <c r="E237"/>
  <c r="D237"/>
  <c r="C237"/>
  <c r="B237"/>
  <c r="BA225"/>
  <c r="AZ225"/>
  <c r="BD225"/>
  <c r="BE225" s="1"/>
  <c r="BB225" s="1"/>
  <c r="BC225"/>
  <c r="N225"/>
  <c r="L225"/>
  <c r="K225"/>
  <c r="J225"/>
  <c r="I225"/>
  <c r="G225"/>
  <c r="E225"/>
  <c r="D225"/>
  <c r="C225"/>
  <c r="B225"/>
  <c r="BA185"/>
  <c r="AZ185"/>
  <c r="BD185"/>
  <c r="BE185" s="1"/>
  <c r="BB185" s="1"/>
  <c r="BC185"/>
  <c r="M185"/>
  <c r="L185"/>
  <c r="K185"/>
  <c r="J185"/>
  <c r="I185"/>
  <c r="F185"/>
  <c r="E185"/>
  <c r="D185"/>
  <c r="C185"/>
  <c r="B185"/>
  <c r="BA170"/>
  <c r="AZ170"/>
  <c r="BD170"/>
  <c r="BE170" s="1"/>
  <c r="BB170" s="1"/>
  <c r="BC170"/>
  <c r="I170"/>
  <c r="B170"/>
  <c r="BA343"/>
  <c r="AZ343"/>
  <c r="BD343"/>
  <c r="BE343" s="1"/>
  <c r="BB343" s="1"/>
  <c r="BC343"/>
  <c r="N343"/>
  <c r="L343"/>
  <c r="K343"/>
  <c r="J343"/>
  <c r="I343"/>
  <c r="G343"/>
  <c r="E343"/>
  <c r="D343"/>
  <c r="C343"/>
  <c r="B343"/>
  <c r="BA116"/>
  <c r="AZ116"/>
  <c r="BD116"/>
  <c r="BE116" s="1"/>
  <c r="BB116" s="1"/>
  <c r="BC116"/>
  <c r="L116"/>
  <c r="K116"/>
  <c r="J116"/>
  <c r="I116"/>
  <c r="E116"/>
  <c r="D116"/>
  <c r="C116"/>
  <c r="B116"/>
  <c r="BA35"/>
  <c r="AZ35"/>
  <c r="BD35"/>
  <c r="BE35" s="1"/>
  <c r="BB35" s="1"/>
  <c r="BC35"/>
  <c r="L35"/>
  <c r="K35"/>
  <c r="J35"/>
  <c r="I35"/>
  <c r="E35"/>
  <c r="D35"/>
  <c r="B35"/>
  <c r="BA206"/>
  <c r="AZ206"/>
  <c r="BD206"/>
  <c r="BE206" s="1"/>
  <c r="BB206" s="1"/>
  <c r="BC206"/>
  <c r="I206"/>
  <c r="B206"/>
  <c r="C206" s="1"/>
  <c r="BA131"/>
  <c r="AZ131"/>
  <c r="BD131"/>
  <c r="BE131" s="1"/>
  <c r="BB131" s="1"/>
  <c r="BC131"/>
  <c r="K131"/>
  <c r="J131"/>
  <c r="I131"/>
  <c r="D131"/>
  <c r="C131"/>
  <c r="B131"/>
  <c r="BA115"/>
  <c r="AZ115"/>
  <c r="BD115"/>
  <c r="BE115" s="1"/>
  <c r="BB115" s="1"/>
  <c r="BC115"/>
  <c r="M115"/>
  <c r="L115"/>
  <c r="J115"/>
  <c r="K115" s="1"/>
  <c r="I115"/>
  <c r="F115"/>
  <c r="E115"/>
  <c r="C115"/>
  <c r="D115" s="1"/>
  <c r="B115"/>
  <c r="BA263"/>
  <c r="AZ263"/>
  <c r="BD263"/>
  <c r="BE263" s="1"/>
  <c r="BB263" s="1"/>
  <c r="BC263"/>
  <c r="L263"/>
  <c r="I263"/>
  <c r="E263"/>
  <c r="B263"/>
  <c r="C263" s="1"/>
  <c r="BA210"/>
  <c r="AZ210"/>
  <c r="BD210"/>
  <c r="BE210" s="1"/>
  <c r="BB210" s="1"/>
  <c r="BC210"/>
  <c r="J210"/>
  <c r="I210"/>
  <c r="C210"/>
  <c r="B210"/>
  <c r="BA202"/>
  <c r="AZ202"/>
  <c r="BD202"/>
  <c r="BE202" s="1"/>
  <c r="BB202" s="1"/>
  <c r="BC202"/>
  <c r="N202"/>
  <c r="M202"/>
  <c r="L202"/>
  <c r="K202"/>
  <c r="J202"/>
  <c r="I202"/>
  <c r="G202"/>
  <c r="F202"/>
  <c r="E202"/>
  <c r="D202"/>
  <c r="C202"/>
  <c r="B202"/>
  <c r="BA159"/>
  <c r="AZ159"/>
  <c r="BD159"/>
  <c r="BE159" s="1"/>
  <c r="BB159" s="1"/>
  <c r="BC159"/>
  <c r="N159"/>
  <c r="M159"/>
  <c r="L159"/>
  <c r="K159"/>
  <c r="J159"/>
  <c r="I159"/>
  <c r="G159"/>
  <c r="F159"/>
  <c r="E159"/>
  <c r="D159"/>
  <c r="C159"/>
  <c r="B159"/>
  <c r="BA96"/>
  <c r="AZ96"/>
  <c r="BD96"/>
  <c r="BE96" s="1"/>
  <c r="BB96" s="1"/>
  <c r="BC96"/>
  <c r="N96"/>
  <c r="L96"/>
  <c r="K96"/>
  <c r="J96"/>
  <c r="I96"/>
  <c r="G96"/>
  <c r="E96"/>
  <c r="D96"/>
  <c r="C96"/>
  <c r="B96"/>
  <c r="BA201"/>
  <c r="AZ201"/>
  <c r="BD201"/>
  <c r="BE201" s="1"/>
  <c r="BB201" s="1"/>
  <c r="BC201"/>
  <c r="N201"/>
  <c r="M201"/>
  <c r="L201"/>
  <c r="K201"/>
  <c r="I201"/>
  <c r="J201" s="1"/>
  <c r="G201"/>
  <c r="F201"/>
  <c r="E201"/>
  <c r="D201"/>
  <c r="B201"/>
  <c r="C201" s="1"/>
  <c r="BA248"/>
  <c r="AZ248"/>
  <c r="BD248"/>
  <c r="BE248" s="1"/>
  <c r="BB248" s="1"/>
  <c r="BC248"/>
  <c r="N248"/>
  <c r="L248"/>
  <c r="K248"/>
  <c r="J248"/>
  <c r="I248"/>
  <c r="G248"/>
  <c r="E248"/>
  <c r="D248"/>
  <c r="B248"/>
  <c r="C248" s="1"/>
  <c r="BA291"/>
  <c r="AZ291"/>
  <c r="BD291"/>
  <c r="BE291" s="1"/>
  <c r="BB291" s="1"/>
  <c r="BC291"/>
  <c r="M291"/>
  <c r="L291"/>
  <c r="K291"/>
  <c r="J291"/>
  <c r="I291"/>
  <c r="F291"/>
  <c r="E291"/>
  <c r="D291"/>
  <c r="C291"/>
  <c r="B291"/>
  <c r="BA328"/>
  <c r="AZ328"/>
  <c r="BD328"/>
  <c r="BE328" s="1"/>
  <c r="BB328" s="1"/>
  <c r="BC328"/>
  <c r="M328"/>
  <c r="K328"/>
  <c r="J328"/>
  <c r="I328"/>
  <c r="F328"/>
  <c r="D328"/>
  <c r="C328"/>
  <c r="B328"/>
  <c r="BA235"/>
  <c r="AZ235"/>
  <c r="BD235"/>
  <c r="BE235" s="1"/>
  <c r="BB235" s="1"/>
  <c r="BC235"/>
  <c r="J235"/>
  <c r="I235"/>
  <c r="C235"/>
  <c r="D235" s="1"/>
  <c r="B235"/>
  <c r="BA119"/>
  <c r="AZ119"/>
  <c r="BD119"/>
  <c r="BE119" s="1"/>
  <c r="BB119" s="1"/>
  <c r="BC119"/>
  <c r="M119"/>
  <c r="K119"/>
  <c r="J119"/>
  <c r="I119"/>
  <c r="F119"/>
  <c r="D119"/>
  <c r="C119"/>
  <c r="B119"/>
  <c r="BA114"/>
  <c r="AZ114"/>
  <c r="BD114"/>
  <c r="BE114" s="1"/>
  <c r="BB114" s="1"/>
  <c r="BC114"/>
  <c r="N114"/>
  <c r="M114"/>
  <c r="L114"/>
  <c r="K114"/>
  <c r="J114"/>
  <c r="I114"/>
  <c r="G114"/>
  <c r="F114"/>
  <c r="E114"/>
  <c r="D114"/>
  <c r="C114"/>
  <c r="B114"/>
  <c r="BA132"/>
  <c r="AZ132"/>
  <c r="BD132"/>
  <c r="BE132" s="1"/>
  <c r="BB132" s="1"/>
  <c r="BC132"/>
  <c r="N132"/>
  <c r="M132"/>
  <c r="L132"/>
  <c r="K132"/>
  <c r="J132"/>
  <c r="I132"/>
  <c r="G132"/>
  <c r="F132"/>
  <c r="E132"/>
  <c r="D132"/>
  <c r="C132"/>
  <c r="B132"/>
  <c r="BA316"/>
  <c r="AZ316"/>
  <c r="BD316"/>
  <c r="BE316" s="1"/>
  <c r="BB316" s="1"/>
  <c r="BC316"/>
  <c r="N316"/>
  <c r="M316"/>
  <c r="L316"/>
  <c r="K316"/>
  <c r="I316"/>
  <c r="G316"/>
  <c r="F316"/>
  <c r="E316"/>
  <c r="D316"/>
  <c r="B316"/>
  <c r="BA165"/>
  <c r="AZ165"/>
  <c r="BD165"/>
  <c r="BE165" s="1"/>
  <c r="BB165" s="1"/>
  <c r="BC165"/>
  <c r="N165"/>
  <c r="M165"/>
  <c r="L165"/>
  <c r="K165"/>
  <c r="J165"/>
  <c r="I165"/>
  <c r="G165"/>
  <c r="F165"/>
  <c r="E165"/>
  <c r="D165"/>
  <c r="C165"/>
  <c r="B165"/>
  <c r="BA203"/>
  <c r="AZ203"/>
  <c r="BD203"/>
  <c r="BE203" s="1"/>
  <c r="BB203" s="1"/>
  <c r="BC203"/>
  <c r="N203"/>
  <c r="M203"/>
  <c r="L203"/>
  <c r="K203"/>
  <c r="J203"/>
  <c r="I203"/>
  <c r="G203"/>
  <c r="F203"/>
  <c r="E203"/>
  <c r="D203"/>
  <c r="C203"/>
  <c r="B203"/>
  <c r="BA271"/>
  <c r="AZ271"/>
  <c r="BD271"/>
  <c r="BE271" s="1"/>
  <c r="BB271" s="1"/>
  <c r="BC271"/>
  <c r="N271"/>
  <c r="M271"/>
  <c r="L271"/>
  <c r="K271"/>
  <c r="J271"/>
  <c r="I271"/>
  <c r="G271"/>
  <c r="F271"/>
  <c r="E271"/>
  <c r="D271"/>
  <c r="C271"/>
  <c r="B271"/>
  <c r="BA186"/>
  <c r="AZ186"/>
  <c r="BD186"/>
  <c r="BE186" s="1"/>
  <c r="BB186" s="1"/>
  <c r="BC186"/>
  <c r="I186"/>
  <c r="J186" s="1"/>
  <c r="K186" s="1"/>
  <c r="B186"/>
  <c r="C186" s="1"/>
  <c r="D186" s="1"/>
  <c r="BA100"/>
  <c r="AZ100"/>
  <c r="BD100"/>
  <c r="BE100" s="1"/>
  <c r="BB100" s="1"/>
  <c r="BC100"/>
  <c r="N100"/>
  <c r="L100"/>
  <c r="K100"/>
  <c r="J100"/>
  <c r="I100"/>
  <c r="G100"/>
  <c r="E100"/>
  <c r="D100"/>
  <c r="C100"/>
  <c r="B100"/>
  <c r="BA56"/>
  <c r="AZ56"/>
  <c r="BD56"/>
  <c r="BE56" s="1"/>
  <c r="BB56" s="1"/>
  <c r="BC56"/>
  <c r="M56"/>
  <c r="K56"/>
  <c r="J56"/>
  <c r="I56"/>
  <c r="F56"/>
  <c r="D56"/>
  <c r="C56"/>
  <c r="B56"/>
  <c r="BA112"/>
  <c r="AZ112"/>
  <c r="BD112"/>
  <c r="BE112" s="1"/>
  <c r="BB112" s="1"/>
  <c r="BC112"/>
  <c r="M112"/>
  <c r="L112"/>
  <c r="K112"/>
  <c r="J112"/>
  <c r="I112"/>
  <c r="F112"/>
  <c r="E112"/>
  <c r="D112"/>
  <c r="C112"/>
  <c r="B112"/>
  <c r="BA198"/>
  <c r="AZ198"/>
  <c r="BD198"/>
  <c r="BE198" s="1"/>
  <c r="BB198" s="1"/>
  <c r="BC198"/>
  <c r="N198"/>
  <c r="M198"/>
  <c r="L198"/>
  <c r="I198"/>
  <c r="G198"/>
  <c r="F198"/>
  <c r="E198"/>
  <c r="B198"/>
  <c r="BA238"/>
  <c r="AZ238"/>
  <c r="BD238"/>
  <c r="BE238" s="1"/>
  <c r="BB238" s="1"/>
  <c r="BC238"/>
  <c r="N238"/>
  <c r="M238"/>
  <c r="L238"/>
  <c r="K238"/>
  <c r="J238"/>
  <c r="I238"/>
  <c r="G238"/>
  <c r="F238"/>
  <c r="E238"/>
  <c r="D238"/>
  <c r="C238"/>
  <c r="B238"/>
  <c r="BA290"/>
  <c r="AZ290"/>
  <c r="BD290"/>
  <c r="BE290" s="1"/>
  <c r="BB290" s="1"/>
  <c r="BC290"/>
  <c r="J290"/>
  <c r="K290" s="1"/>
  <c r="I290"/>
  <c r="C290"/>
  <c r="D290" s="1"/>
  <c r="E290" s="1"/>
  <c r="B290"/>
  <c r="BA287"/>
  <c r="AZ287"/>
  <c r="BD287"/>
  <c r="BE287" s="1"/>
  <c r="BB287" s="1"/>
  <c r="BC287"/>
  <c r="J287"/>
  <c r="K287" s="1"/>
  <c r="I287"/>
  <c r="C287"/>
  <c r="D287" s="1"/>
  <c r="B287"/>
  <c r="BA95"/>
  <c r="AZ95"/>
  <c r="BD95"/>
  <c r="BE95" s="1"/>
  <c r="BB95" s="1"/>
  <c r="BC95"/>
  <c r="N95"/>
  <c r="M95"/>
  <c r="L95"/>
  <c r="K95"/>
  <c r="J95"/>
  <c r="I95"/>
  <c r="G95"/>
  <c r="F95"/>
  <c r="E95"/>
  <c r="D95"/>
  <c r="C95"/>
  <c r="B95"/>
  <c r="BA311"/>
  <c r="AZ311"/>
  <c r="BD311"/>
  <c r="BE311" s="1"/>
  <c r="BB311" s="1"/>
  <c r="BC311"/>
  <c r="I311"/>
  <c r="J311" s="1"/>
  <c r="B311"/>
  <c r="C311" s="1"/>
  <c r="D311" s="1"/>
  <c r="BA191"/>
  <c r="AZ191"/>
  <c r="BD191"/>
  <c r="BE191" s="1"/>
  <c r="BB191" s="1"/>
  <c r="BC191"/>
  <c r="N191"/>
  <c r="M191"/>
  <c r="L191"/>
  <c r="K191"/>
  <c r="I191"/>
  <c r="J191" s="1"/>
  <c r="G191"/>
  <c r="F191"/>
  <c r="E191"/>
  <c r="D191"/>
  <c r="B191"/>
  <c r="BA67"/>
  <c r="AZ67"/>
  <c r="BD67"/>
  <c r="BE67" s="1"/>
  <c r="BB67" s="1"/>
  <c r="BC67"/>
  <c r="N67"/>
  <c r="M67"/>
  <c r="L67"/>
  <c r="K67"/>
  <c r="J67"/>
  <c r="I67"/>
  <c r="G67"/>
  <c r="F67"/>
  <c r="E67"/>
  <c r="D67"/>
  <c r="C67"/>
  <c r="B67"/>
  <c r="BA87"/>
  <c r="AZ87"/>
  <c r="BD87"/>
  <c r="BE87" s="1"/>
  <c r="BB87" s="1"/>
  <c r="BC87"/>
  <c r="L87"/>
  <c r="K87"/>
  <c r="J87"/>
  <c r="I87"/>
  <c r="E87"/>
  <c r="D87"/>
  <c r="C87"/>
  <c r="B87"/>
  <c r="BA214"/>
  <c r="AZ214"/>
  <c r="BD214"/>
  <c r="BE214" s="1"/>
  <c r="BB214" s="1"/>
  <c r="BC214"/>
  <c r="N214"/>
  <c r="M214"/>
  <c r="L214"/>
  <c r="J214"/>
  <c r="K214" s="1"/>
  <c r="I214"/>
  <c r="G214"/>
  <c r="F214"/>
  <c r="E214"/>
  <c r="C214"/>
  <c r="D214" s="1"/>
  <c r="B214"/>
  <c r="BA156"/>
  <c r="AZ156"/>
  <c r="BD156"/>
  <c r="BE156" s="1"/>
  <c r="BB156" s="1"/>
  <c r="BC156"/>
  <c r="K156"/>
  <c r="J156"/>
  <c r="I156"/>
  <c r="D156"/>
  <c r="C156"/>
  <c r="B156"/>
  <c r="BA179"/>
  <c r="AZ179"/>
  <c r="BD179"/>
  <c r="BE179" s="1"/>
  <c r="BB179" s="1"/>
  <c r="BC179"/>
  <c r="N179"/>
  <c r="M179"/>
  <c r="K179"/>
  <c r="J179"/>
  <c r="I179"/>
  <c r="G179"/>
  <c r="F179"/>
  <c r="D179"/>
  <c r="C179"/>
  <c r="B179"/>
  <c r="BA74"/>
  <c r="AZ74"/>
  <c r="BD74"/>
  <c r="BE74" s="1"/>
  <c r="BB74" s="1"/>
  <c r="BC74"/>
  <c r="N74"/>
  <c r="M74"/>
  <c r="L74"/>
  <c r="K74"/>
  <c r="J74"/>
  <c r="I74"/>
  <c r="G74"/>
  <c r="F74"/>
  <c r="E74"/>
  <c r="D74"/>
  <c r="C74"/>
  <c r="B74"/>
  <c r="BA48"/>
  <c r="AZ48"/>
  <c r="BD48"/>
  <c r="BE48" s="1"/>
  <c r="BB48" s="1"/>
  <c r="BC48"/>
  <c r="M48"/>
  <c r="L48"/>
  <c r="K48"/>
  <c r="J48"/>
  <c r="I48"/>
  <c r="F48"/>
  <c r="E48"/>
  <c r="D48"/>
  <c r="C48"/>
  <c r="B48"/>
  <c r="BA82"/>
  <c r="AZ82"/>
  <c r="BD82"/>
  <c r="BE82" s="1"/>
  <c r="BB82" s="1"/>
  <c r="BC82"/>
  <c r="N82"/>
  <c r="M82"/>
  <c r="L82"/>
  <c r="K82"/>
  <c r="J82"/>
  <c r="I82"/>
  <c r="G82"/>
  <c r="F82"/>
  <c r="E82"/>
  <c r="D82"/>
  <c r="C82"/>
  <c r="B82"/>
  <c r="BA33"/>
  <c r="AZ33"/>
  <c r="BD33"/>
  <c r="BE33" s="1"/>
  <c r="BB33" s="1"/>
  <c r="BC33"/>
  <c r="N33"/>
  <c r="M33"/>
  <c r="K33"/>
  <c r="J33"/>
  <c r="I33"/>
  <c r="G33"/>
  <c r="F33"/>
  <c r="D33"/>
  <c r="C33"/>
  <c r="B33"/>
  <c r="BA97"/>
  <c r="AZ97"/>
  <c r="BD97"/>
  <c r="BE97" s="1"/>
  <c r="BB97" s="1"/>
  <c r="BC97"/>
  <c r="L97"/>
  <c r="I97"/>
  <c r="E97"/>
  <c r="B97"/>
  <c r="BA196"/>
  <c r="AZ196"/>
  <c r="BD196"/>
  <c r="BE196" s="1"/>
  <c r="BB196" s="1"/>
  <c r="BC196"/>
  <c r="N196"/>
  <c r="M196"/>
  <c r="L196"/>
  <c r="K196"/>
  <c r="J196"/>
  <c r="I196"/>
  <c r="G196"/>
  <c r="F196"/>
  <c r="E196"/>
  <c r="D196"/>
  <c r="C196"/>
  <c r="B196"/>
  <c r="BA110"/>
  <c r="AZ110"/>
  <c r="BD110"/>
  <c r="BE110" s="1"/>
  <c r="BB110" s="1"/>
  <c r="BC110"/>
  <c r="J110"/>
  <c r="K110" s="1"/>
  <c r="I110"/>
  <c r="C110"/>
  <c r="D110" s="1"/>
  <c r="B110"/>
  <c r="BA102"/>
  <c r="AZ102"/>
  <c r="BD102"/>
  <c r="BE102" s="1"/>
  <c r="BB102" s="1"/>
  <c r="BC102"/>
  <c r="N102"/>
  <c r="M102"/>
  <c r="L102"/>
  <c r="J102"/>
  <c r="K102" s="1"/>
  <c r="I102"/>
  <c r="G102"/>
  <c r="F102"/>
  <c r="E102"/>
  <c r="C102"/>
  <c r="D102" s="1"/>
  <c r="B102"/>
  <c r="BA306"/>
  <c r="AZ306"/>
  <c r="BD306"/>
  <c r="BE306" s="1"/>
  <c r="BB306" s="1"/>
  <c r="BC306"/>
  <c r="N306"/>
  <c r="M306"/>
  <c r="L306"/>
  <c r="K306"/>
  <c r="J306"/>
  <c r="I306"/>
  <c r="G306"/>
  <c r="F306"/>
  <c r="E306"/>
  <c r="D306"/>
  <c r="C306"/>
  <c r="B306"/>
  <c r="BA41"/>
  <c r="AZ41"/>
  <c r="BD41"/>
  <c r="BE41" s="1"/>
  <c r="BB41" s="1"/>
  <c r="BC41"/>
  <c r="M41"/>
  <c r="L41"/>
  <c r="K41"/>
  <c r="J41"/>
  <c r="I41"/>
  <c r="F41"/>
  <c r="E41"/>
  <c r="D41"/>
  <c r="C41"/>
  <c r="B41"/>
  <c r="BA205"/>
  <c r="AZ205"/>
  <c r="BD205"/>
  <c r="BE205" s="1"/>
  <c r="BB205" s="1"/>
  <c r="BC205"/>
  <c r="N205"/>
  <c r="M205"/>
  <c r="L205"/>
  <c r="K205"/>
  <c r="J205"/>
  <c r="I205"/>
  <c r="G205"/>
  <c r="F205"/>
  <c r="E205"/>
  <c r="D205"/>
  <c r="C205"/>
  <c r="B205"/>
  <c r="BA172"/>
  <c r="AZ172"/>
  <c r="BD172"/>
  <c r="BE172" s="1"/>
  <c r="BB172" s="1"/>
  <c r="BC172"/>
  <c r="J172"/>
  <c r="I172"/>
  <c r="C172"/>
  <c r="D172" s="1"/>
  <c r="B172"/>
  <c r="BA78"/>
  <c r="AZ78"/>
  <c r="BD78"/>
  <c r="BE78" s="1"/>
  <c r="BB78" s="1"/>
  <c r="BC78"/>
  <c r="K78"/>
  <c r="I78"/>
  <c r="D78"/>
  <c r="B78"/>
  <c r="BA117"/>
  <c r="AZ117"/>
  <c r="BD117"/>
  <c r="BE117" s="1"/>
  <c r="BB117" s="1"/>
  <c r="BC117"/>
  <c r="N117"/>
  <c r="M117"/>
  <c r="K117"/>
  <c r="J117"/>
  <c r="I117"/>
  <c r="G117"/>
  <c r="F117"/>
  <c r="D117"/>
  <c r="C117"/>
  <c r="B117"/>
  <c r="BA89"/>
  <c r="AZ89"/>
  <c r="BD89"/>
  <c r="BE89" s="1"/>
  <c r="BB89" s="1"/>
  <c r="BC89"/>
  <c r="N89"/>
  <c r="M89"/>
  <c r="L89"/>
  <c r="K89"/>
  <c r="J89"/>
  <c r="I89"/>
  <c r="G89"/>
  <c r="F89"/>
  <c r="E89"/>
  <c r="D89"/>
  <c r="C89"/>
  <c r="B89"/>
  <c r="BA155"/>
  <c r="AZ155"/>
  <c r="BD155"/>
  <c r="BE155" s="1"/>
  <c r="BB155" s="1"/>
  <c r="BC155"/>
  <c r="N155"/>
  <c r="M155"/>
  <c r="L155"/>
  <c r="J155"/>
  <c r="K155" s="1"/>
  <c r="I155"/>
  <c r="G155"/>
  <c r="F155"/>
  <c r="E155"/>
  <c r="C155"/>
  <c r="D155" s="1"/>
  <c r="B155"/>
  <c r="BA54"/>
  <c r="AZ54"/>
  <c r="BD54"/>
  <c r="BE54" s="1"/>
  <c r="BB54" s="1"/>
  <c r="BC54"/>
  <c r="N54"/>
  <c r="M54"/>
  <c r="L54"/>
  <c r="K54"/>
  <c r="J54"/>
  <c r="I54"/>
  <c r="G54"/>
  <c r="F54"/>
  <c r="E54"/>
  <c r="D54"/>
  <c r="C54"/>
  <c r="B54"/>
  <c r="BA242"/>
  <c r="AZ242"/>
  <c r="BD242"/>
  <c r="BE242" s="1"/>
  <c r="BB242" s="1"/>
  <c r="BC242"/>
  <c r="K242"/>
  <c r="J242"/>
  <c r="I242"/>
  <c r="D242"/>
  <c r="C242"/>
  <c r="B242"/>
  <c r="BA61"/>
  <c r="AZ61"/>
  <c r="BD61"/>
  <c r="BE61" s="1"/>
  <c r="BB61" s="1"/>
  <c r="BC61"/>
  <c r="N61"/>
  <c r="M61"/>
  <c r="L61"/>
  <c r="K61"/>
  <c r="J61"/>
  <c r="I61"/>
  <c r="G61"/>
  <c r="F61"/>
  <c r="E61"/>
  <c r="D61"/>
  <c r="C61"/>
  <c r="B61"/>
  <c r="BA360"/>
  <c r="AZ360"/>
  <c r="BD360"/>
  <c r="BE360" s="1"/>
  <c r="BB360" s="1"/>
  <c r="BC360"/>
  <c r="M360"/>
  <c r="L360"/>
  <c r="K360"/>
  <c r="J360"/>
  <c r="I360"/>
  <c r="F360"/>
  <c r="E360"/>
  <c r="D360"/>
  <c r="C360"/>
  <c r="B360"/>
  <c r="BA118"/>
  <c r="AZ118"/>
  <c r="BD118"/>
  <c r="BE118" s="1"/>
  <c r="BB118" s="1"/>
  <c r="BC118"/>
  <c r="K118"/>
  <c r="J118"/>
  <c r="I118"/>
  <c r="D118"/>
  <c r="C118"/>
  <c r="B118"/>
  <c r="BA94"/>
  <c r="AZ94"/>
  <c r="BD94"/>
  <c r="BE94" s="1"/>
  <c r="BB94" s="1"/>
  <c r="BC94"/>
  <c r="N94"/>
  <c r="L94"/>
  <c r="K94"/>
  <c r="J94"/>
  <c r="I94"/>
  <c r="G94"/>
  <c r="E94"/>
  <c r="D94"/>
  <c r="C94"/>
  <c r="B94"/>
  <c r="BA253"/>
  <c r="AZ253"/>
  <c r="BD253"/>
  <c r="BE253" s="1"/>
  <c r="BB253" s="1"/>
  <c r="BC253"/>
  <c r="N253"/>
  <c r="M253"/>
  <c r="L253"/>
  <c r="K253"/>
  <c r="J253"/>
  <c r="I253"/>
  <c r="G253"/>
  <c r="F253"/>
  <c r="E253"/>
  <c r="D253"/>
  <c r="C253"/>
  <c r="B253"/>
  <c r="BA81"/>
  <c r="AZ81"/>
  <c r="BD81"/>
  <c r="BE81" s="1"/>
  <c r="BB81" s="1"/>
  <c r="BC81"/>
  <c r="L81"/>
  <c r="K81"/>
  <c r="J81"/>
  <c r="I81"/>
  <c r="E81"/>
  <c r="D81"/>
  <c r="C81"/>
  <c r="B81"/>
  <c r="BA123"/>
  <c r="AZ123"/>
  <c r="BD123"/>
  <c r="BE123" s="1"/>
  <c r="BB123" s="1"/>
  <c r="BC123"/>
  <c r="N123"/>
  <c r="M123"/>
  <c r="L123"/>
  <c r="K123"/>
  <c r="J123"/>
  <c r="I123"/>
  <c r="G123"/>
  <c r="F123"/>
  <c r="E123"/>
  <c r="D123"/>
  <c r="C123"/>
  <c r="B123"/>
  <c r="BA161"/>
  <c r="AZ161"/>
  <c r="BD161"/>
  <c r="BE161" s="1"/>
  <c r="BB161" s="1"/>
  <c r="BC161"/>
  <c r="N161"/>
  <c r="M161"/>
  <c r="L161"/>
  <c r="K161"/>
  <c r="J161"/>
  <c r="I161"/>
  <c r="G161"/>
  <c r="F161"/>
  <c r="E161"/>
  <c r="D161"/>
  <c r="C161"/>
  <c r="B161"/>
  <c r="BA32"/>
  <c r="AZ32"/>
  <c r="BD32"/>
  <c r="BE32" s="1"/>
  <c r="BB32" s="1"/>
  <c r="BC32"/>
  <c r="K32"/>
  <c r="J32"/>
  <c r="I32"/>
  <c r="D32"/>
  <c r="C32"/>
  <c r="B32"/>
  <c r="BA189"/>
  <c r="AZ189"/>
  <c r="BD189"/>
  <c r="BE189" s="1"/>
  <c r="BB189" s="1"/>
  <c r="BC189"/>
  <c r="N189"/>
  <c r="M189"/>
  <c r="L189"/>
  <c r="K189"/>
  <c r="J189"/>
  <c r="I189"/>
  <c r="G189"/>
  <c r="F189"/>
  <c r="E189"/>
  <c r="D189"/>
  <c r="C189"/>
  <c r="B189"/>
  <c r="BA92"/>
  <c r="AZ92"/>
  <c r="BD92"/>
  <c r="BE92" s="1"/>
  <c r="BB92" s="1"/>
  <c r="BC92"/>
  <c r="I92"/>
  <c r="B92"/>
  <c r="C92" s="1"/>
  <c r="D92" s="1"/>
  <c r="BA300"/>
  <c r="AZ300"/>
  <c r="BD300"/>
  <c r="BE300" s="1"/>
  <c r="BB300" s="1"/>
  <c r="BC300"/>
  <c r="J300"/>
  <c r="K300" s="1"/>
  <c r="I300"/>
  <c r="C300"/>
  <c r="D300" s="1"/>
  <c r="E300" s="1"/>
  <c r="F300" s="1"/>
  <c r="B300"/>
  <c r="BA192"/>
  <c r="AZ192"/>
  <c r="BD192"/>
  <c r="BE192" s="1"/>
  <c r="BB192" s="1"/>
  <c r="BC192"/>
  <c r="N192"/>
  <c r="M192"/>
  <c r="L192"/>
  <c r="K192"/>
  <c r="J192"/>
  <c r="I192"/>
  <c r="G192"/>
  <c r="F192"/>
  <c r="E192"/>
  <c r="D192"/>
  <c r="C192"/>
  <c r="B192"/>
  <c r="BA258"/>
  <c r="AZ258"/>
  <c r="BD258"/>
  <c r="BE258" s="1"/>
  <c r="BB258" s="1"/>
  <c r="BC258"/>
  <c r="J258"/>
  <c r="I258"/>
  <c r="C258"/>
  <c r="D258" s="1"/>
  <c r="B258"/>
  <c r="BA73"/>
  <c r="AZ73"/>
  <c r="BD73"/>
  <c r="BE73" s="1"/>
  <c r="BB73" s="1"/>
  <c r="BC73"/>
  <c r="L73"/>
  <c r="K73"/>
  <c r="J73"/>
  <c r="I73"/>
  <c r="E73"/>
  <c r="D73"/>
  <c r="C73"/>
  <c r="B73"/>
  <c r="BA150"/>
  <c r="AZ150"/>
  <c r="BD150"/>
  <c r="BE150" s="1"/>
  <c r="BB150" s="1"/>
  <c r="BC150"/>
  <c r="J150"/>
  <c r="K150" s="1"/>
  <c r="I150"/>
  <c r="C150"/>
  <c r="B150"/>
  <c r="BA274"/>
  <c r="AZ274"/>
  <c r="BD274"/>
  <c r="BE274" s="1"/>
  <c r="BB274" s="1"/>
  <c r="BC274"/>
  <c r="N274"/>
  <c r="M274"/>
  <c r="L274"/>
  <c r="K274"/>
  <c r="J274"/>
  <c r="I274"/>
  <c r="G274"/>
  <c r="F274"/>
  <c r="E274"/>
  <c r="D274"/>
  <c r="C274"/>
  <c r="B274"/>
  <c r="BA190"/>
  <c r="AZ190"/>
  <c r="BD190"/>
  <c r="BE190" s="1"/>
  <c r="BB190" s="1"/>
  <c r="BC190"/>
  <c r="N190"/>
  <c r="M190"/>
  <c r="L190"/>
  <c r="K190"/>
  <c r="J190"/>
  <c r="I190"/>
  <c r="G190"/>
  <c r="F190"/>
  <c r="E190"/>
  <c r="D190"/>
  <c r="C190"/>
  <c r="B190"/>
  <c r="BA55"/>
  <c r="AZ55"/>
  <c r="BD55"/>
  <c r="BE55" s="1"/>
  <c r="BB55" s="1"/>
  <c r="BC55"/>
  <c r="N55"/>
  <c r="M55"/>
  <c r="L55"/>
  <c r="K55"/>
  <c r="J55"/>
  <c r="I55"/>
  <c r="G55"/>
  <c r="F55"/>
  <c r="E55"/>
  <c r="D55"/>
  <c r="C55"/>
  <c r="B55"/>
  <c r="BA64"/>
  <c r="AZ64"/>
  <c r="BD64"/>
  <c r="BE64" s="1"/>
  <c r="BB64" s="1"/>
  <c r="BC64"/>
  <c r="N64"/>
  <c r="M64"/>
  <c r="L64"/>
  <c r="K64"/>
  <c r="J64"/>
  <c r="I64"/>
  <c r="G64"/>
  <c r="F64"/>
  <c r="E64"/>
  <c r="D64"/>
  <c r="C64"/>
  <c r="B64"/>
  <c r="BA76"/>
  <c r="AZ76"/>
  <c r="BD76"/>
  <c r="BE76" s="1"/>
  <c r="BB76" s="1"/>
  <c r="BC76"/>
  <c r="M76"/>
  <c r="L76"/>
  <c r="K76"/>
  <c r="J76"/>
  <c r="I76"/>
  <c r="F76"/>
  <c r="E76"/>
  <c r="D76"/>
  <c r="C76"/>
  <c r="B76"/>
  <c r="BA261"/>
  <c r="AZ261"/>
  <c r="BD261"/>
  <c r="BE261" s="1"/>
  <c r="BB261" s="1"/>
  <c r="BC261"/>
  <c r="N261"/>
  <c r="M261"/>
  <c r="L261"/>
  <c r="K261"/>
  <c r="J261"/>
  <c r="I261"/>
  <c r="G261"/>
  <c r="F261"/>
  <c r="E261"/>
  <c r="D261"/>
  <c r="C261"/>
  <c r="B261"/>
  <c r="BA88"/>
  <c r="AZ88"/>
  <c r="BD88"/>
  <c r="BE88" s="1"/>
  <c r="BB88" s="1"/>
  <c r="BC88"/>
  <c r="I88"/>
  <c r="J88" s="1"/>
  <c r="K88" s="1"/>
  <c r="B88"/>
  <c r="BA58"/>
  <c r="AZ58"/>
  <c r="BD58"/>
  <c r="BE58" s="1"/>
  <c r="BB58" s="1"/>
  <c r="BC58"/>
  <c r="N58"/>
  <c r="M58"/>
  <c r="K58"/>
  <c r="J58"/>
  <c r="I58"/>
  <c r="G58"/>
  <c r="F58"/>
  <c r="D58"/>
  <c r="C58"/>
  <c r="B58"/>
  <c r="BA177"/>
  <c r="AZ177"/>
  <c r="BD177"/>
  <c r="BE177" s="1"/>
  <c r="BB177" s="1"/>
  <c r="BC177"/>
  <c r="N177"/>
  <c r="M177"/>
  <c r="L177"/>
  <c r="K177"/>
  <c r="J177"/>
  <c r="I177"/>
  <c r="G177"/>
  <c r="F177"/>
  <c r="E177"/>
  <c r="D177"/>
  <c r="C177"/>
  <c r="B177"/>
  <c r="BA124"/>
  <c r="AZ124"/>
  <c r="BD124"/>
  <c r="BE124" s="1"/>
  <c r="BB124" s="1"/>
  <c r="BC124"/>
  <c r="L124"/>
  <c r="K124"/>
  <c r="J124"/>
  <c r="I124"/>
  <c r="E124"/>
  <c r="D124"/>
  <c r="C124"/>
  <c r="B124"/>
  <c r="BA153"/>
  <c r="AZ153"/>
  <c r="BD153"/>
  <c r="BE153" s="1"/>
  <c r="BB153" s="1"/>
  <c r="BC153"/>
  <c r="N153"/>
  <c r="M153"/>
  <c r="L153"/>
  <c r="K153"/>
  <c r="J153"/>
  <c r="I153"/>
  <c r="G153"/>
  <c r="F153"/>
  <c r="E153"/>
  <c r="D153"/>
  <c r="C153"/>
  <c r="B153"/>
  <c r="BA69"/>
  <c r="AZ69"/>
  <c r="BD69"/>
  <c r="BE69" s="1"/>
  <c r="BB69" s="1"/>
  <c r="BC69"/>
  <c r="N69"/>
  <c r="L69"/>
  <c r="K69"/>
  <c r="J69"/>
  <c r="I69"/>
  <c r="G69"/>
  <c r="E69"/>
  <c r="D69"/>
  <c r="C69"/>
  <c r="B69"/>
  <c r="BA34"/>
  <c r="AZ34"/>
  <c r="BD34"/>
  <c r="BE34" s="1"/>
  <c r="BB34" s="1"/>
  <c r="BC34"/>
  <c r="N34"/>
  <c r="M34"/>
  <c r="L34"/>
  <c r="K34"/>
  <c r="J34"/>
  <c r="I34"/>
  <c r="G34"/>
  <c r="F34"/>
  <c r="E34"/>
  <c r="D34"/>
  <c r="C34"/>
  <c r="B34"/>
  <c r="BA20"/>
  <c r="AZ20"/>
  <c r="BD20"/>
  <c r="BE20" s="1"/>
  <c r="BB20" s="1"/>
  <c r="BC20"/>
  <c r="N20"/>
  <c r="M20"/>
  <c r="K20"/>
  <c r="J20"/>
  <c r="I20"/>
  <c r="G20"/>
  <c r="F20"/>
  <c r="D20"/>
  <c r="C20"/>
  <c r="B20"/>
  <c r="BA145"/>
  <c r="AZ145"/>
  <c r="BD145"/>
  <c r="BE145" s="1"/>
  <c r="BB145" s="1"/>
  <c r="BC145"/>
  <c r="N145"/>
  <c r="L145"/>
  <c r="K145"/>
  <c r="J145"/>
  <c r="I145"/>
  <c r="G145"/>
  <c r="E145"/>
  <c r="D145"/>
  <c r="C145"/>
  <c r="B145"/>
  <c r="BA79"/>
  <c r="AZ79"/>
  <c r="BD79"/>
  <c r="BE79" s="1"/>
  <c r="BB79" s="1"/>
  <c r="BC79"/>
  <c r="M79"/>
  <c r="K79"/>
  <c r="J79"/>
  <c r="I79"/>
  <c r="F79"/>
  <c r="D79"/>
  <c r="C79"/>
  <c r="B79"/>
  <c r="BA44"/>
  <c r="AZ44"/>
  <c r="BD44"/>
  <c r="BE44" s="1"/>
  <c r="BB44" s="1"/>
  <c r="BC44"/>
  <c r="N44"/>
  <c r="M44"/>
  <c r="L44"/>
  <c r="K44"/>
  <c r="J44"/>
  <c r="I44"/>
  <c r="G44"/>
  <c r="F44"/>
  <c r="E44"/>
  <c r="D44"/>
  <c r="C44"/>
  <c r="B44"/>
  <c r="BA292"/>
  <c r="AZ292"/>
  <c r="BD292"/>
  <c r="BE292" s="1"/>
  <c r="BB292" s="1"/>
  <c r="BC292"/>
  <c r="M292"/>
  <c r="L292"/>
  <c r="K292"/>
  <c r="J292"/>
  <c r="I292"/>
  <c r="F292"/>
  <c r="E292"/>
  <c r="D292"/>
  <c r="C292"/>
  <c r="B292"/>
  <c r="BA250"/>
  <c r="AZ250"/>
  <c r="BD250"/>
  <c r="BE250" s="1"/>
  <c r="BB250" s="1"/>
  <c r="BC250"/>
  <c r="N250"/>
  <c r="M250"/>
  <c r="L250"/>
  <c r="K250"/>
  <c r="J250"/>
  <c r="I250"/>
  <c r="G250"/>
  <c r="F250"/>
  <c r="E250"/>
  <c r="D250"/>
  <c r="C250"/>
  <c r="B250"/>
  <c r="BA146"/>
  <c r="AZ146"/>
  <c r="BD146"/>
  <c r="BE146" s="1"/>
  <c r="BB146" s="1"/>
  <c r="BC146"/>
  <c r="I146"/>
  <c r="B146"/>
  <c r="C146" s="1"/>
  <c r="D146" s="1"/>
  <c r="BA281"/>
  <c r="AZ281"/>
  <c r="BD281"/>
  <c r="BE281" s="1"/>
  <c r="BB281" s="1"/>
  <c r="BC281"/>
  <c r="M281"/>
  <c r="L281"/>
  <c r="K281"/>
  <c r="J281"/>
  <c r="I281"/>
  <c r="F281"/>
  <c r="E281"/>
  <c r="D281"/>
  <c r="C281"/>
  <c r="B281"/>
  <c r="BA126"/>
  <c r="AZ126"/>
  <c r="BD126"/>
  <c r="BE126" s="1"/>
  <c r="BB126" s="1"/>
  <c r="BC126"/>
  <c r="N126"/>
  <c r="M126"/>
  <c r="J126"/>
  <c r="I126"/>
  <c r="G126"/>
  <c r="F126"/>
  <c r="C126"/>
  <c r="D126" s="1"/>
  <c r="E126" s="1"/>
  <c r="B126"/>
  <c r="BA101"/>
  <c r="AZ101"/>
  <c r="BD101"/>
  <c r="BE101" s="1"/>
  <c r="BB101" s="1"/>
  <c r="BC101"/>
  <c r="I101"/>
  <c r="J101" s="1"/>
  <c r="K101" s="1"/>
  <c r="B101"/>
  <c r="BA128"/>
  <c r="AZ128"/>
  <c r="BD128"/>
  <c r="BE128" s="1"/>
  <c r="BB128" s="1"/>
  <c r="BC128"/>
  <c r="N128"/>
  <c r="M128"/>
  <c r="L128"/>
  <c r="K128"/>
  <c r="J128"/>
  <c r="I128"/>
  <c r="G128"/>
  <c r="F128"/>
  <c r="E128"/>
  <c r="D128"/>
  <c r="C128"/>
  <c r="B128"/>
  <c r="BA283"/>
  <c r="AZ283"/>
  <c r="BD283"/>
  <c r="BE283" s="1"/>
  <c r="BB283" s="1"/>
  <c r="BC283"/>
  <c r="N283"/>
  <c r="M283"/>
  <c r="L283"/>
  <c r="K283"/>
  <c r="J283"/>
  <c r="I283"/>
  <c r="G283"/>
  <c r="F283"/>
  <c r="E283"/>
  <c r="D283"/>
  <c r="C283"/>
  <c r="B283"/>
  <c r="BA369"/>
  <c r="AZ369"/>
  <c r="BD369"/>
  <c r="BE369" s="1"/>
  <c r="BB369" s="1"/>
  <c r="BC369"/>
  <c r="N369"/>
  <c r="M369"/>
  <c r="L369"/>
  <c r="K369"/>
  <c r="J369"/>
  <c r="I369"/>
  <c r="G369"/>
  <c r="F369"/>
  <c r="E369"/>
  <c r="D369"/>
  <c r="C369"/>
  <c r="B369"/>
  <c r="BA125"/>
  <c r="AZ125"/>
  <c r="BD125"/>
  <c r="BE125" s="1"/>
  <c r="BB125" s="1"/>
  <c r="BC125"/>
  <c r="N125"/>
  <c r="L125"/>
  <c r="K125"/>
  <c r="J125"/>
  <c r="I125"/>
  <c r="G125"/>
  <c r="E125"/>
  <c r="D125"/>
  <c r="C125"/>
  <c r="B125"/>
  <c r="BA57"/>
  <c r="AZ57"/>
  <c r="BD57"/>
  <c r="BE57" s="1"/>
  <c r="BB57" s="1"/>
  <c r="BC57"/>
  <c r="M57"/>
  <c r="L57"/>
  <c r="K57"/>
  <c r="J57"/>
  <c r="I57"/>
  <c r="F57"/>
  <c r="E57"/>
  <c r="D57"/>
  <c r="C57"/>
  <c r="B57"/>
  <c r="BA37"/>
  <c r="AZ37"/>
  <c r="BD37"/>
  <c r="BE37" s="1"/>
  <c r="BB37" s="1"/>
  <c r="BC37"/>
  <c r="N37"/>
  <c r="M37"/>
  <c r="L37"/>
  <c r="K37"/>
  <c r="J37"/>
  <c r="I37"/>
  <c r="G37"/>
  <c r="F37"/>
  <c r="E37"/>
  <c r="D37"/>
  <c r="C37"/>
  <c r="B37"/>
  <c r="BA80"/>
  <c r="AZ80"/>
  <c r="BD80"/>
  <c r="BE80" s="1"/>
  <c r="BB80" s="1"/>
  <c r="BC80"/>
  <c r="N80"/>
  <c r="M80"/>
  <c r="L80"/>
  <c r="K80"/>
  <c r="J80"/>
  <c r="I80"/>
  <c r="G80"/>
  <c r="F80"/>
  <c r="E80"/>
  <c r="D80"/>
  <c r="C80"/>
  <c r="B80"/>
  <c r="BA86"/>
  <c r="AZ86"/>
  <c r="BD86"/>
  <c r="BE86" s="1"/>
  <c r="BB86" s="1"/>
  <c r="BC86"/>
  <c r="M86"/>
  <c r="L86"/>
  <c r="K86"/>
  <c r="J86"/>
  <c r="I86"/>
  <c r="F86"/>
  <c r="E86"/>
  <c r="D86"/>
  <c r="C86"/>
  <c r="B86"/>
  <c r="BA59"/>
  <c r="AZ59"/>
  <c r="BD59"/>
  <c r="BE59" s="1"/>
  <c r="BB59" s="1"/>
  <c r="BC59"/>
  <c r="N59"/>
  <c r="M59"/>
  <c r="L59"/>
  <c r="K59"/>
  <c r="J59"/>
  <c r="I59"/>
  <c r="G59"/>
  <c r="F59"/>
  <c r="E59"/>
  <c r="D59"/>
  <c r="C59"/>
  <c r="B59"/>
  <c r="BA71"/>
  <c r="AZ71"/>
  <c r="BD71"/>
  <c r="BE71" s="1"/>
  <c r="BB71" s="1"/>
  <c r="BC71"/>
  <c r="N71"/>
  <c r="M71"/>
  <c r="L71"/>
  <c r="K71"/>
  <c r="J71"/>
  <c r="I71"/>
  <c r="G71"/>
  <c r="F71"/>
  <c r="E71"/>
  <c r="D71"/>
  <c r="C71"/>
  <c r="B71"/>
  <c r="BA298"/>
  <c r="AZ298"/>
  <c r="BD298"/>
  <c r="BE298" s="1"/>
  <c r="BB298" s="1"/>
  <c r="BC298"/>
  <c r="I298"/>
  <c r="J298" s="1"/>
  <c r="K298" s="1"/>
  <c r="B298"/>
  <c r="C298" s="1"/>
  <c r="BA22"/>
  <c r="AZ22"/>
  <c r="BD22"/>
  <c r="BE22" s="1"/>
  <c r="BB22" s="1"/>
  <c r="BC22"/>
  <c r="N22"/>
  <c r="M22"/>
  <c r="L22"/>
  <c r="K22"/>
  <c r="J22"/>
  <c r="I22"/>
  <c r="G22"/>
  <c r="F22"/>
  <c r="E22"/>
  <c r="D22"/>
  <c r="C22"/>
  <c r="B22"/>
  <c r="BA77"/>
  <c r="AZ77"/>
  <c r="BD77"/>
  <c r="BE77" s="1"/>
  <c r="BB77" s="1"/>
  <c r="BC77"/>
  <c r="L77"/>
  <c r="K77"/>
  <c r="J77"/>
  <c r="I77"/>
  <c r="E77"/>
  <c r="D77"/>
  <c r="C77"/>
  <c r="B77"/>
  <c r="BA49"/>
  <c r="AZ49"/>
  <c r="BD49"/>
  <c r="BE49" s="1"/>
  <c r="BB49" s="1"/>
  <c r="BC49"/>
  <c r="N49"/>
  <c r="M49"/>
  <c r="L49"/>
  <c r="K49"/>
  <c r="J49"/>
  <c r="I49"/>
  <c r="G49"/>
  <c r="F49"/>
  <c r="E49"/>
  <c r="D49"/>
  <c r="C49"/>
  <c r="B49"/>
  <c r="BA134"/>
  <c r="AZ134"/>
  <c r="BD134"/>
  <c r="BE134" s="1"/>
  <c r="BB134" s="1"/>
  <c r="BC134"/>
  <c r="L134"/>
  <c r="K134"/>
  <c r="J134"/>
  <c r="I134"/>
  <c r="E134"/>
  <c r="D134"/>
  <c r="C134"/>
  <c r="B134"/>
  <c r="BA139"/>
  <c r="AZ139"/>
  <c r="BD139"/>
  <c r="BE139" s="1"/>
  <c r="BB139" s="1"/>
  <c r="BC139"/>
  <c r="L139"/>
  <c r="K139"/>
  <c r="J139"/>
  <c r="I139"/>
  <c r="E139"/>
  <c r="D139"/>
  <c r="C139"/>
  <c r="B139"/>
  <c r="BA68"/>
  <c r="AZ68"/>
  <c r="BD68"/>
  <c r="BE68" s="1"/>
  <c r="BB68" s="1"/>
  <c r="BC68"/>
  <c r="L68"/>
  <c r="K68"/>
  <c r="J68"/>
  <c r="I68"/>
  <c r="E68"/>
  <c r="D68"/>
  <c r="C68"/>
  <c r="B68"/>
  <c r="BA52"/>
  <c r="AZ52"/>
  <c r="BD52"/>
  <c r="BE52" s="1"/>
  <c r="BB52" s="1"/>
  <c r="BC52"/>
  <c r="N52"/>
  <c r="L52"/>
  <c r="K52"/>
  <c r="J52"/>
  <c r="I52"/>
  <c r="G52"/>
  <c r="E52"/>
  <c r="D52"/>
  <c r="C52"/>
  <c r="B52"/>
  <c r="BA60"/>
  <c r="AZ60"/>
  <c r="BD60"/>
  <c r="BE60" s="1"/>
  <c r="BB60" s="1"/>
  <c r="BC60"/>
  <c r="L60"/>
  <c r="K60"/>
  <c r="J60"/>
  <c r="I60"/>
  <c r="E60"/>
  <c r="D60"/>
  <c r="C60"/>
  <c r="B60"/>
  <c r="BA63"/>
  <c r="AZ63"/>
  <c r="BD63"/>
  <c r="BE63" s="1"/>
  <c r="BB63" s="1"/>
  <c r="BC63"/>
  <c r="I63"/>
  <c r="B63"/>
  <c r="BA336"/>
  <c r="AZ336"/>
  <c r="BD336"/>
  <c r="BE336" s="1"/>
  <c r="BB336" s="1"/>
  <c r="BC336"/>
  <c r="N336"/>
  <c r="M336"/>
  <c r="L336"/>
  <c r="K336"/>
  <c r="J336"/>
  <c r="I336"/>
  <c r="G336"/>
  <c r="F336"/>
  <c r="E336"/>
  <c r="D336"/>
  <c r="C336"/>
  <c r="B336"/>
  <c r="BA422"/>
  <c r="AZ422"/>
  <c r="BD422"/>
  <c r="BE422" s="1"/>
  <c r="BB422" s="1"/>
  <c r="BC422"/>
  <c r="N422"/>
  <c r="M422"/>
  <c r="L422"/>
  <c r="K422"/>
  <c r="J422"/>
  <c r="I422"/>
  <c r="G422"/>
  <c r="F422"/>
  <c r="E422"/>
  <c r="D422"/>
  <c r="C422"/>
  <c r="B422"/>
  <c r="BA5"/>
  <c r="AZ5"/>
  <c r="BD5"/>
  <c r="BE5" s="1"/>
  <c r="BB5" s="1"/>
  <c r="BC5"/>
  <c r="M5"/>
  <c r="K5"/>
  <c r="J5"/>
  <c r="I5"/>
  <c r="F5"/>
  <c r="D5"/>
  <c r="C5"/>
  <c r="B5"/>
  <c r="BA108"/>
  <c r="AZ108"/>
  <c r="BD108"/>
  <c r="BE108" s="1"/>
  <c r="BB108" s="1"/>
  <c r="BC108"/>
  <c r="N108"/>
  <c r="M108"/>
  <c r="L108"/>
  <c r="K108"/>
  <c r="J108"/>
  <c r="I108"/>
  <c r="G108"/>
  <c r="F108"/>
  <c r="E108"/>
  <c r="D108"/>
  <c r="C108"/>
  <c r="B108"/>
  <c r="BA62"/>
  <c r="AZ62"/>
  <c r="BD62"/>
  <c r="BE62" s="1"/>
  <c r="BB62" s="1"/>
  <c r="BC62"/>
  <c r="K62"/>
  <c r="J62"/>
  <c r="I62"/>
  <c r="D62"/>
  <c r="C62"/>
  <c r="B62"/>
  <c r="BA181"/>
  <c r="AZ181"/>
  <c r="BD181"/>
  <c r="BE181" s="1"/>
  <c r="BB181" s="1"/>
  <c r="BC181"/>
  <c r="N181"/>
  <c r="M181"/>
  <c r="L181"/>
  <c r="K181"/>
  <c r="J181"/>
  <c r="I181"/>
  <c r="G181"/>
  <c r="F181"/>
  <c r="E181"/>
  <c r="D181"/>
  <c r="C181"/>
  <c r="B181"/>
  <c r="BA129"/>
  <c r="AZ129"/>
  <c r="BD129"/>
  <c r="BE129" s="1"/>
  <c r="BB129" s="1"/>
  <c r="BC129"/>
  <c r="N129"/>
  <c r="M129"/>
  <c r="L129"/>
  <c r="K129"/>
  <c r="J129"/>
  <c r="I129"/>
  <c r="G129"/>
  <c r="F129"/>
  <c r="E129"/>
  <c r="D129"/>
  <c r="B129"/>
  <c r="C129" s="1"/>
  <c r="BA338"/>
  <c r="AZ338"/>
  <c r="BD338"/>
  <c r="BE338" s="1"/>
  <c r="BB338" s="1"/>
  <c r="BC338"/>
  <c r="N338"/>
  <c r="L338"/>
  <c r="K338"/>
  <c r="J338"/>
  <c r="I338"/>
  <c r="G338"/>
  <c r="E338"/>
  <c r="D338"/>
  <c r="C338"/>
  <c r="B338"/>
  <c r="BA262"/>
  <c r="AZ262"/>
  <c r="BD262"/>
  <c r="BE262" s="1"/>
  <c r="BB262" s="1"/>
  <c r="BC262"/>
  <c r="N262"/>
  <c r="M262"/>
  <c r="L262"/>
  <c r="K262"/>
  <c r="J262"/>
  <c r="I262"/>
  <c r="G262"/>
  <c r="F262"/>
  <c r="E262"/>
  <c r="D262"/>
  <c r="C262"/>
  <c r="B262"/>
  <c r="BA147"/>
  <c r="AZ147"/>
  <c r="BD147"/>
  <c r="BE147" s="1"/>
  <c r="BB147" s="1"/>
  <c r="BC147"/>
  <c r="N147"/>
  <c r="M147"/>
  <c r="L147"/>
  <c r="K147"/>
  <c r="J147"/>
  <c r="I147"/>
  <c r="G147"/>
  <c r="F147"/>
  <c r="E147"/>
  <c r="D147"/>
  <c r="C147"/>
  <c r="B147"/>
  <c r="BA38"/>
  <c r="AZ38"/>
  <c r="BD38"/>
  <c r="BE38" s="1"/>
  <c r="BB38" s="1"/>
  <c r="BC38"/>
  <c r="M38"/>
  <c r="L38"/>
  <c r="K38"/>
  <c r="J38"/>
  <c r="I38"/>
  <c r="F38"/>
  <c r="E38"/>
  <c r="D38"/>
  <c r="C38"/>
  <c r="B38"/>
  <c r="BA53"/>
  <c r="AZ53"/>
  <c r="BD53"/>
  <c r="BE53" s="1"/>
  <c r="BB53" s="1"/>
  <c r="BC53"/>
  <c r="I53"/>
  <c r="J53" s="1"/>
  <c r="K53" s="1"/>
  <c r="B53"/>
  <c r="C53" s="1"/>
  <c r="BA39"/>
  <c r="AZ39"/>
  <c r="BD39"/>
  <c r="BE39" s="1"/>
  <c r="BB39" s="1"/>
  <c r="BC39"/>
  <c r="N39"/>
  <c r="M39"/>
  <c r="L39"/>
  <c r="K39"/>
  <c r="J39"/>
  <c r="I39"/>
  <c r="G39"/>
  <c r="F39"/>
  <c r="E39"/>
  <c r="D39"/>
  <c r="C39"/>
  <c r="B39"/>
  <c r="BA51"/>
  <c r="AZ51"/>
  <c r="BD51"/>
  <c r="BE51" s="1"/>
  <c r="BB51" s="1"/>
  <c r="BC51"/>
  <c r="M51"/>
  <c r="I51"/>
  <c r="F51"/>
  <c r="B51"/>
  <c r="C51" s="1"/>
  <c r="D51" s="1"/>
  <c r="BA84"/>
  <c r="AZ84"/>
  <c r="BD84"/>
  <c r="BE84" s="1"/>
  <c r="BB84" s="1"/>
  <c r="BC84"/>
  <c r="M84"/>
  <c r="L84"/>
  <c r="K84"/>
  <c r="J84"/>
  <c r="I84"/>
  <c r="F84"/>
  <c r="E84"/>
  <c r="D84"/>
  <c r="C84"/>
  <c r="B84"/>
  <c r="BA149"/>
  <c r="AZ149"/>
  <c r="BD149"/>
  <c r="BE149" s="1"/>
  <c r="BB149" s="1"/>
  <c r="BC149"/>
  <c r="N149"/>
  <c r="L149"/>
  <c r="K149"/>
  <c r="J149"/>
  <c r="I149"/>
  <c r="G149"/>
  <c r="E149"/>
  <c r="D149"/>
  <c r="C149"/>
  <c r="B149"/>
  <c r="BA270"/>
  <c r="AZ270"/>
  <c r="BD270"/>
  <c r="BE270" s="1"/>
  <c r="BB270" s="1"/>
  <c r="BC270"/>
  <c r="N270"/>
  <c r="M270"/>
  <c r="L270"/>
  <c r="K270"/>
  <c r="J270"/>
  <c r="I270"/>
  <c r="G270"/>
  <c r="F270"/>
  <c r="E270"/>
  <c r="D270"/>
  <c r="C270"/>
  <c r="B270"/>
  <c r="BA15"/>
  <c r="AZ15"/>
  <c r="BD15"/>
  <c r="BE15" s="1"/>
  <c r="BB15" s="1"/>
  <c r="BC15"/>
  <c r="N15"/>
  <c r="L15"/>
  <c r="K15"/>
  <c r="J15"/>
  <c r="I15"/>
  <c r="G15"/>
  <c r="E15"/>
  <c r="D15"/>
  <c r="C15"/>
  <c r="B15"/>
  <c r="BA103"/>
  <c r="AZ103"/>
  <c r="BD103"/>
  <c r="BE103" s="1"/>
  <c r="BB103" s="1"/>
  <c r="BC103"/>
  <c r="N103"/>
  <c r="M103"/>
  <c r="L103"/>
  <c r="K103"/>
  <c r="J103"/>
  <c r="I103"/>
  <c r="G103"/>
  <c r="F103"/>
  <c r="E103"/>
  <c r="D103"/>
  <c r="C103"/>
  <c r="B103"/>
  <c r="BA113"/>
  <c r="AZ113"/>
  <c r="BD113"/>
  <c r="BE113" s="1"/>
  <c r="BB113" s="1"/>
  <c r="BC113"/>
  <c r="N113"/>
  <c r="M113"/>
  <c r="L113"/>
  <c r="K113"/>
  <c r="J113"/>
  <c r="I113"/>
  <c r="G113"/>
  <c r="F113"/>
  <c r="E113"/>
  <c r="D113"/>
  <c r="C113"/>
  <c r="B113"/>
  <c r="BA36"/>
  <c r="AZ36"/>
  <c r="BD36"/>
  <c r="BE36" s="1"/>
  <c r="BB36" s="1"/>
  <c r="BC36"/>
  <c r="I36"/>
  <c r="J36" s="1"/>
  <c r="B36"/>
  <c r="C36" s="1"/>
  <c r="D36" s="1"/>
  <c r="BA28"/>
  <c r="AZ28"/>
  <c r="BD28"/>
  <c r="BE28" s="1"/>
  <c r="BB28" s="1"/>
  <c r="BC28"/>
  <c r="K28"/>
  <c r="J28"/>
  <c r="I28"/>
  <c r="D28"/>
  <c r="C28"/>
  <c r="B28"/>
  <c r="BA98"/>
  <c r="AZ98"/>
  <c r="BD98"/>
  <c r="BE98" s="1"/>
  <c r="BB98" s="1"/>
  <c r="BC98"/>
  <c r="N98"/>
  <c r="M98"/>
  <c r="L98"/>
  <c r="K98"/>
  <c r="J98"/>
  <c r="I98"/>
  <c r="G98"/>
  <c r="F98"/>
  <c r="E98"/>
  <c r="D98"/>
  <c r="C98"/>
  <c r="B98"/>
  <c r="BA46"/>
  <c r="AZ46"/>
  <c r="BD46"/>
  <c r="BE46" s="1"/>
  <c r="BB46" s="1"/>
  <c r="BC46"/>
  <c r="N46"/>
  <c r="M46"/>
  <c r="L46"/>
  <c r="K46"/>
  <c r="J46"/>
  <c r="I46"/>
  <c r="G46"/>
  <c r="F46"/>
  <c r="E46"/>
  <c r="D46"/>
  <c r="C46"/>
  <c r="B46"/>
  <c r="BA120"/>
  <c r="AZ120"/>
  <c r="BD120"/>
  <c r="BE120" s="1"/>
  <c r="BB120" s="1"/>
  <c r="BC120"/>
  <c r="N120"/>
  <c r="L120"/>
  <c r="K120"/>
  <c r="J120"/>
  <c r="I120"/>
  <c r="G120"/>
  <c r="E120"/>
  <c r="D120"/>
  <c r="C120"/>
  <c r="B120"/>
  <c r="BA43"/>
  <c r="AZ43"/>
  <c r="BD43"/>
  <c r="BE43" s="1"/>
  <c r="BB43" s="1"/>
  <c r="BC43"/>
  <c r="N43"/>
  <c r="M43"/>
  <c r="L43"/>
  <c r="K43"/>
  <c r="J43"/>
  <c r="I43"/>
  <c r="G43"/>
  <c r="F43"/>
  <c r="E43"/>
  <c r="D43"/>
  <c r="C43"/>
  <c r="B43"/>
  <c r="BA212"/>
  <c r="AZ212"/>
  <c r="BD212"/>
  <c r="BE212" s="1"/>
  <c r="BB212" s="1"/>
  <c r="BC212"/>
  <c r="L212"/>
  <c r="K212"/>
  <c r="I212"/>
  <c r="J212" s="1"/>
  <c r="E212"/>
  <c r="D212"/>
  <c r="B212"/>
  <c r="C212" s="1"/>
  <c r="BA72"/>
  <c r="AZ72"/>
  <c r="BD72"/>
  <c r="BE72" s="1"/>
  <c r="BB72" s="1"/>
  <c r="BC72"/>
  <c r="L72"/>
  <c r="K72"/>
  <c r="J72"/>
  <c r="I72"/>
  <c r="E72"/>
  <c r="D72"/>
  <c r="C72"/>
  <c r="B72"/>
  <c r="BA183"/>
  <c r="AZ183"/>
  <c r="BD183"/>
  <c r="BE183" s="1"/>
  <c r="BB183" s="1"/>
  <c r="BC183"/>
  <c r="N183"/>
  <c r="M183"/>
  <c r="L183"/>
  <c r="K183"/>
  <c r="J183"/>
  <c r="I183"/>
  <c r="G183"/>
  <c r="F183"/>
  <c r="E183"/>
  <c r="D183"/>
  <c r="C183"/>
  <c r="B183"/>
  <c r="BA45"/>
  <c r="AZ45"/>
  <c r="BD45"/>
  <c r="BE45" s="1"/>
  <c r="BB45" s="1"/>
  <c r="BC45"/>
  <c r="N45"/>
  <c r="M45"/>
  <c r="L45"/>
  <c r="K45"/>
  <c r="J45"/>
  <c r="I45"/>
  <c r="G45"/>
  <c r="F45"/>
  <c r="E45"/>
  <c r="D45"/>
  <c r="C45"/>
  <c r="B45"/>
  <c r="BA178"/>
  <c r="AZ178"/>
  <c r="BD178"/>
  <c r="BE178" s="1"/>
  <c r="BB178" s="1"/>
  <c r="BC178"/>
  <c r="N178"/>
  <c r="M178"/>
  <c r="L178"/>
  <c r="K178"/>
  <c r="J178"/>
  <c r="I178"/>
  <c r="G178"/>
  <c r="F178"/>
  <c r="E178"/>
  <c r="D178"/>
  <c r="C178"/>
  <c r="B178"/>
  <c r="BA9"/>
  <c r="AZ9"/>
  <c r="BD9"/>
  <c r="BE9" s="1"/>
  <c r="BB9" s="1"/>
  <c r="BC9"/>
  <c r="M9"/>
  <c r="L9"/>
  <c r="K9"/>
  <c r="J9"/>
  <c r="I9"/>
  <c r="F9"/>
  <c r="E9"/>
  <c r="D9"/>
  <c r="C9"/>
  <c r="B9"/>
  <c r="BA17"/>
  <c r="AZ17"/>
  <c r="BD17"/>
  <c r="BE17" s="1"/>
  <c r="BB17" s="1"/>
  <c r="BC17"/>
  <c r="M17"/>
  <c r="L17"/>
  <c r="K17"/>
  <c r="J17"/>
  <c r="I17"/>
  <c r="F17"/>
  <c r="E17"/>
  <c r="D17"/>
  <c r="C17"/>
  <c r="B17"/>
  <c r="BA24"/>
  <c r="AZ24"/>
  <c r="BD24"/>
  <c r="BE24" s="1"/>
  <c r="BB24" s="1"/>
  <c r="BC24"/>
  <c r="N24"/>
  <c r="M24"/>
  <c r="L24"/>
  <c r="K24"/>
  <c r="J24"/>
  <c r="I24"/>
  <c r="G24"/>
  <c r="F24"/>
  <c r="E24"/>
  <c r="D24"/>
  <c r="C24"/>
  <c r="B24"/>
  <c r="BA90"/>
  <c r="AZ90"/>
  <c r="BD90"/>
  <c r="BE90" s="1"/>
  <c r="BB90" s="1"/>
  <c r="BC90"/>
  <c r="N90"/>
  <c r="M90"/>
  <c r="L90"/>
  <c r="K90"/>
  <c r="J90"/>
  <c r="I90"/>
  <c r="G90"/>
  <c r="F90"/>
  <c r="E90"/>
  <c r="D90"/>
  <c r="C90"/>
  <c r="B90"/>
  <c r="BA11"/>
  <c r="AZ11"/>
  <c r="BD11"/>
  <c r="BE11" s="1"/>
  <c r="BB11" s="1"/>
  <c r="BC11"/>
  <c r="N11"/>
  <c r="M11"/>
  <c r="L11"/>
  <c r="K11"/>
  <c r="J11"/>
  <c r="I11"/>
  <c r="G11"/>
  <c r="F11"/>
  <c r="E11"/>
  <c r="D11"/>
  <c r="C11"/>
  <c r="B11"/>
  <c r="BA224"/>
  <c r="AZ224"/>
  <c r="BD224"/>
  <c r="BE224" s="1"/>
  <c r="BB224" s="1"/>
  <c r="BC224"/>
  <c r="N224"/>
  <c r="M224"/>
  <c r="L224"/>
  <c r="K224"/>
  <c r="J224"/>
  <c r="I224"/>
  <c r="G224"/>
  <c r="F224"/>
  <c r="E224"/>
  <c r="D224"/>
  <c r="C224"/>
  <c r="B224"/>
  <c r="BA26"/>
  <c r="AZ26"/>
  <c r="BD26"/>
  <c r="BE26" s="1"/>
  <c r="BB26" s="1"/>
  <c r="BC26"/>
  <c r="N26"/>
  <c r="M26"/>
  <c r="L26"/>
  <c r="K26"/>
  <c r="J26"/>
  <c r="I26"/>
  <c r="G26"/>
  <c r="F26"/>
  <c r="E26"/>
  <c r="D26"/>
  <c r="C26"/>
  <c r="B26"/>
  <c r="BA31"/>
  <c r="AZ31"/>
  <c r="BD31"/>
  <c r="BE31" s="1"/>
  <c r="BB31" s="1"/>
  <c r="BC31"/>
  <c r="L31"/>
  <c r="K31"/>
  <c r="J31"/>
  <c r="I31"/>
  <c r="E31"/>
  <c r="D31"/>
  <c r="C31"/>
  <c r="B31"/>
  <c r="BA176"/>
  <c r="AZ176"/>
  <c r="BD176"/>
  <c r="BE176" s="1"/>
  <c r="BB176" s="1"/>
  <c r="BC176"/>
  <c r="N176"/>
  <c r="M176"/>
  <c r="J176"/>
  <c r="K176" s="1"/>
  <c r="I176"/>
  <c r="G176"/>
  <c r="F176"/>
  <c r="C176"/>
  <c r="D176" s="1"/>
  <c r="B176"/>
  <c r="BA47"/>
  <c r="AZ47"/>
  <c r="BD47"/>
  <c r="BE47" s="1"/>
  <c r="BB47" s="1"/>
  <c r="BC47"/>
  <c r="M47"/>
  <c r="K47"/>
  <c r="J47"/>
  <c r="I47"/>
  <c r="F47"/>
  <c r="D47"/>
  <c r="C47"/>
  <c r="B47"/>
  <c r="BA70"/>
  <c r="AZ70"/>
  <c r="BD70"/>
  <c r="BE70" s="1"/>
  <c r="BB70" s="1"/>
  <c r="BC70"/>
  <c r="N70"/>
  <c r="M70"/>
  <c r="L70"/>
  <c r="K70"/>
  <c r="J70"/>
  <c r="I70"/>
  <c r="G70"/>
  <c r="F70"/>
  <c r="E70"/>
  <c r="D70"/>
  <c r="C70"/>
  <c r="B70"/>
  <c r="BA243"/>
  <c r="AZ243"/>
  <c r="BD243"/>
  <c r="BE243" s="1"/>
  <c r="BB243" s="1"/>
  <c r="BC243"/>
  <c r="M243"/>
  <c r="L243"/>
  <c r="K243"/>
  <c r="J243"/>
  <c r="I243"/>
  <c r="F243"/>
  <c r="E243"/>
  <c r="D243"/>
  <c r="C243"/>
  <c r="B243"/>
  <c r="BA105"/>
  <c r="AZ105"/>
  <c r="BD105"/>
  <c r="BE105" s="1"/>
  <c r="BB105" s="1"/>
  <c r="BC105"/>
  <c r="I105"/>
  <c r="B105"/>
  <c r="C105" s="1"/>
  <c r="BA168"/>
  <c r="AZ168"/>
  <c r="BD168"/>
  <c r="BE168" s="1"/>
  <c r="BB168" s="1"/>
  <c r="BC168"/>
  <c r="N168"/>
  <c r="M168"/>
  <c r="L168"/>
  <c r="K168"/>
  <c r="J168"/>
  <c r="I168"/>
  <c r="G168"/>
  <c r="F168"/>
  <c r="E168"/>
  <c r="D168"/>
  <c r="C168"/>
  <c r="B168"/>
  <c r="BA106"/>
  <c r="AZ106"/>
  <c r="BD106"/>
  <c r="BE106" s="1"/>
  <c r="BB106" s="1"/>
  <c r="BC106"/>
  <c r="N106"/>
  <c r="M106"/>
  <c r="L106"/>
  <c r="K106"/>
  <c r="J106"/>
  <c r="I106"/>
  <c r="G106"/>
  <c r="F106"/>
  <c r="E106"/>
  <c r="D106"/>
  <c r="C106"/>
  <c r="B106"/>
  <c r="BA18"/>
  <c r="AZ18"/>
  <c r="BD18"/>
  <c r="BE18" s="1"/>
  <c r="BB18" s="1"/>
  <c r="BC18"/>
  <c r="N18"/>
  <c r="M18"/>
  <c r="L18"/>
  <c r="K18"/>
  <c r="J18"/>
  <c r="I18"/>
  <c r="G18"/>
  <c r="F18"/>
  <c r="E18"/>
  <c r="D18"/>
  <c r="C18"/>
  <c r="B18"/>
  <c r="BA75"/>
  <c r="AZ75"/>
  <c r="BD75"/>
  <c r="BE75" s="1"/>
  <c r="BB75" s="1"/>
  <c r="BC75"/>
  <c r="N75"/>
  <c r="M75"/>
  <c r="L75"/>
  <c r="K75"/>
  <c r="J75"/>
  <c r="I75"/>
  <c r="G75"/>
  <c r="F75"/>
  <c r="E75"/>
  <c r="D75"/>
  <c r="C75"/>
  <c r="B75"/>
  <c r="BA13"/>
  <c r="AZ13"/>
  <c r="BD13"/>
  <c r="BE13" s="1"/>
  <c r="BB13" s="1"/>
  <c r="BC13"/>
  <c r="N13"/>
  <c r="M13"/>
  <c r="L13"/>
  <c r="K13"/>
  <c r="J13"/>
  <c r="I13"/>
  <c r="G13"/>
  <c r="F13"/>
  <c r="E13"/>
  <c r="D13"/>
  <c r="C13"/>
  <c r="B13"/>
  <c r="BA85"/>
  <c r="AZ85"/>
  <c r="BD85"/>
  <c r="BE85" s="1"/>
  <c r="BB85" s="1"/>
  <c r="BC85"/>
  <c r="N85"/>
  <c r="M85"/>
  <c r="L85"/>
  <c r="K85"/>
  <c r="J85"/>
  <c r="I85"/>
  <c r="G85"/>
  <c r="F85"/>
  <c r="E85"/>
  <c r="D85"/>
  <c r="C85"/>
  <c r="B85"/>
  <c r="BA91"/>
  <c r="AZ91"/>
  <c r="BD91"/>
  <c r="BE91" s="1"/>
  <c r="BB91" s="1"/>
  <c r="BC91"/>
  <c r="J91"/>
  <c r="I91"/>
  <c r="C91"/>
  <c r="D91" s="1"/>
  <c r="E91" s="1"/>
  <c r="B91"/>
  <c r="BA25"/>
  <c r="AZ25"/>
  <c r="BD25"/>
  <c r="BE25" s="1"/>
  <c r="BB25" s="1"/>
  <c r="BC25"/>
  <c r="N25"/>
  <c r="M25"/>
  <c r="L25"/>
  <c r="K25"/>
  <c r="J25"/>
  <c r="I25"/>
  <c r="G25"/>
  <c r="F25"/>
  <c r="E25"/>
  <c r="D25"/>
  <c r="C25"/>
  <c r="B25"/>
  <c r="BA50"/>
  <c r="AZ50"/>
  <c r="BD50"/>
  <c r="BE50" s="1"/>
  <c r="BB50" s="1"/>
  <c r="BC50"/>
  <c r="N50"/>
  <c r="M50"/>
  <c r="L50"/>
  <c r="K50"/>
  <c r="J50"/>
  <c r="I50"/>
  <c r="G50"/>
  <c r="F50"/>
  <c r="E50"/>
  <c r="D50"/>
  <c r="C50"/>
  <c r="B50"/>
  <c r="BA42"/>
  <c r="AZ42"/>
  <c r="BD42"/>
  <c r="BE42" s="1"/>
  <c r="BB42" s="1"/>
  <c r="BC42"/>
  <c r="N42"/>
  <c r="M42"/>
  <c r="L42"/>
  <c r="K42"/>
  <c r="J42"/>
  <c r="I42"/>
  <c r="G42"/>
  <c r="F42"/>
  <c r="E42"/>
  <c r="D42"/>
  <c r="C42"/>
  <c r="B42"/>
  <c r="BA30"/>
  <c r="AZ30"/>
  <c r="BD30"/>
  <c r="BE30" s="1"/>
  <c r="BB30" s="1"/>
  <c r="BC30"/>
  <c r="M30"/>
  <c r="L30"/>
  <c r="K30"/>
  <c r="J30"/>
  <c r="I30"/>
  <c r="F30"/>
  <c r="E30"/>
  <c r="D30"/>
  <c r="C30"/>
  <c r="B30"/>
  <c r="BA19"/>
  <c r="AZ19"/>
  <c r="BD19"/>
  <c r="BE19" s="1"/>
  <c r="BB19" s="1"/>
  <c r="BC19"/>
  <c r="N19"/>
  <c r="M19"/>
  <c r="L19"/>
  <c r="K19"/>
  <c r="J19"/>
  <c r="I19"/>
  <c r="G19"/>
  <c r="F19"/>
  <c r="E19"/>
  <c r="D19"/>
  <c r="C19"/>
  <c r="B19"/>
  <c r="BA65"/>
  <c r="AZ65"/>
  <c r="BD65"/>
  <c r="BE65" s="1"/>
  <c r="BB65" s="1"/>
  <c r="BC65"/>
  <c r="N65"/>
  <c r="M65"/>
  <c r="K65"/>
  <c r="J65"/>
  <c r="I65"/>
  <c r="G65"/>
  <c r="F65"/>
  <c r="D65"/>
  <c r="C65"/>
  <c r="B65"/>
  <c r="BA8"/>
  <c r="AZ8"/>
  <c r="BD8"/>
  <c r="BE8" s="1"/>
  <c r="BB8" s="1"/>
  <c r="BC8"/>
  <c r="N8"/>
  <c r="M8"/>
  <c r="L8"/>
  <c r="K8"/>
  <c r="J8"/>
  <c r="I8"/>
  <c r="G8"/>
  <c r="F8"/>
  <c r="E8"/>
  <c r="D8"/>
  <c r="C8"/>
  <c r="B8"/>
  <c r="BA7"/>
  <c r="AZ7"/>
  <c r="BD7"/>
  <c r="BE7" s="1"/>
  <c r="BB7" s="1"/>
  <c r="BC7"/>
  <c r="L7"/>
  <c r="K7"/>
  <c r="J7"/>
  <c r="I7"/>
  <c r="E7"/>
  <c r="D7"/>
  <c r="C7"/>
  <c r="B7"/>
  <c r="BA27"/>
  <c r="AZ27"/>
  <c r="BD27"/>
  <c r="BE27" s="1"/>
  <c r="BB27" s="1"/>
  <c r="BC27"/>
  <c r="N27"/>
  <c r="M27"/>
  <c r="L27"/>
  <c r="K27"/>
  <c r="J27"/>
  <c r="I27"/>
  <c r="G27"/>
  <c r="F27"/>
  <c r="E27"/>
  <c r="D27"/>
  <c r="C27"/>
  <c r="B27"/>
  <c r="BA29"/>
  <c r="AZ29"/>
  <c r="BD29"/>
  <c r="BE29" s="1"/>
  <c r="BB29" s="1"/>
  <c r="BC29"/>
  <c r="N29"/>
  <c r="M29"/>
  <c r="L29"/>
  <c r="K29"/>
  <c r="I29"/>
  <c r="J29" s="1"/>
  <c r="G29"/>
  <c r="F29"/>
  <c r="E29"/>
  <c r="D29"/>
  <c r="B29"/>
  <c r="BA40"/>
  <c r="AZ40"/>
  <c r="BD40"/>
  <c r="BE40" s="1"/>
  <c r="BB40" s="1"/>
  <c r="BC40"/>
  <c r="N40"/>
  <c r="M40"/>
  <c r="L40"/>
  <c r="K40"/>
  <c r="J40"/>
  <c r="I40"/>
  <c r="G40"/>
  <c r="F40"/>
  <c r="E40"/>
  <c r="D40"/>
  <c r="C40"/>
  <c r="B40"/>
  <c r="BA142"/>
  <c r="AZ142"/>
  <c r="BD142"/>
  <c r="BE142" s="1"/>
  <c r="BB142" s="1"/>
  <c r="BC142"/>
  <c r="N142"/>
  <c r="M142"/>
  <c r="L142"/>
  <c r="K142"/>
  <c r="J142"/>
  <c r="I142"/>
  <c r="G142"/>
  <c r="F142"/>
  <c r="E142"/>
  <c r="D142"/>
  <c r="C142"/>
  <c r="B142"/>
  <c r="BA6"/>
  <c r="AZ6"/>
  <c r="BD6"/>
  <c r="BE6" s="1"/>
  <c r="BB6" s="1"/>
  <c r="BC6"/>
  <c r="N6"/>
  <c r="M6"/>
  <c r="L6"/>
  <c r="K6"/>
  <c r="J6"/>
  <c r="I6"/>
  <c r="G6"/>
  <c r="F6"/>
  <c r="E6"/>
  <c r="D6"/>
  <c r="C6"/>
  <c r="B6"/>
  <c r="BA4"/>
  <c r="AZ4"/>
  <c r="BD4"/>
  <c r="BE4" s="1"/>
  <c r="BB4" s="1"/>
  <c r="BC4"/>
  <c r="M4"/>
  <c r="L4"/>
  <c r="K4"/>
  <c r="J4"/>
  <c r="I4"/>
  <c r="F4"/>
  <c r="E4"/>
  <c r="D4"/>
  <c r="C4"/>
  <c r="B4"/>
  <c r="BA14"/>
  <c r="AZ14"/>
  <c r="BD14"/>
  <c r="BE14" s="1"/>
  <c r="BB14" s="1"/>
  <c r="BC14"/>
  <c r="N14"/>
  <c r="M14"/>
  <c r="L14"/>
  <c r="K14"/>
  <c r="J14"/>
  <c r="I14"/>
  <c r="G14"/>
  <c r="F14"/>
  <c r="E14"/>
  <c r="D14"/>
  <c r="C14"/>
  <c r="B14"/>
  <c r="BA104"/>
  <c r="AZ104"/>
  <c r="BD104"/>
  <c r="BE104" s="1"/>
  <c r="BB104" s="1"/>
  <c r="BC104"/>
  <c r="N104"/>
  <c r="M104"/>
  <c r="L104"/>
  <c r="K104"/>
  <c r="J104"/>
  <c r="I104"/>
  <c r="G104"/>
  <c r="F104"/>
  <c r="E104"/>
  <c r="D104"/>
  <c r="C104"/>
  <c r="B104"/>
  <c r="BA23"/>
  <c r="AZ23"/>
  <c r="BD23"/>
  <c r="BE23" s="1"/>
  <c r="BB23" s="1"/>
  <c r="BC23"/>
  <c r="N23"/>
  <c r="M23"/>
  <c r="L23"/>
  <c r="K23"/>
  <c r="J23"/>
  <c r="I23"/>
  <c r="G23"/>
  <c r="F23"/>
  <c r="E23"/>
  <c r="D23"/>
  <c r="C23"/>
  <c r="B23"/>
  <c r="BA109"/>
  <c r="AZ109"/>
  <c r="BD109"/>
  <c r="BE109" s="1"/>
  <c r="BB109" s="1"/>
  <c r="BC109"/>
  <c r="N109"/>
  <c r="M109"/>
  <c r="L109"/>
  <c r="K109"/>
  <c r="J109"/>
  <c r="I109"/>
  <c r="G109"/>
  <c r="F109"/>
  <c r="E109"/>
  <c r="D109"/>
  <c r="C109"/>
  <c r="B109"/>
  <c r="BA187"/>
  <c r="AZ187"/>
  <c r="BD187"/>
  <c r="BE187" s="1"/>
  <c r="BB187" s="1"/>
  <c r="BC187"/>
  <c r="N187"/>
  <c r="M187"/>
  <c r="L187"/>
  <c r="K187"/>
  <c r="J187"/>
  <c r="I187"/>
  <c r="G187"/>
  <c r="F187"/>
  <c r="E187"/>
  <c r="D187"/>
  <c r="C187"/>
  <c r="B187"/>
  <c r="BA12"/>
  <c r="AZ12"/>
  <c r="BD12"/>
  <c r="BE12" s="1"/>
  <c r="BB12" s="1"/>
  <c r="BC12"/>
  <c r="N12"/>
  <c r="M12"/>
  <c r="L12"/>
  <c r="K12"/>
  <c r="J12"/>
  <c r="I12"/>
  <c r="G12"/>
  <c r="F12"/>
  <c r="E12"/>
  <c r="D12"/>
  <c r="C12"/>
  <c r="B12"/>
  <c r="BA93"/>
  <c r="AZ93"/>
  <c r="BD93"/>
  <c r="BE93" s="1"/>
  <c r="BB93" s="1"/>
  <c r="BC93"/>
  <c r="N93"/>
  <c r="M93"/>
  <c r="L93"/>
  <c r="K93"/>
  <c r="J93"/>
  <c r="I93"/>
  <c r="G93"/>
  <c r="F93"/>
  <c r="E93"/>
  <c r="D93"/>
  <c r="C93"/>
  <c r="B93"/>
  <c r="BA3"/>
  <c r="AZ3"/>
  <c r="BD3"/>
  <c r="BE3" s="1"/>
  <c r="BB3" s="1"/>
  <c r="BC3"/>
  <c r="N3"/>
  <c r="M3"/>
  <c r="L3"/>
  <c r="K3"/>
  <c r="J3"/>
  <c r="I3"/>
  <c r="G3"/>
  <c r="F3"/>
  <c r="E3"/>
  <c r="D3"/>
  <c r="C3"/>
  <c r="B3"/>
  <c r="BA152"/>
  <c r="AZ152"/>
  <c r="BD152"/>
  <c r="BE152" s="1"/>
  <c r="BB152" s="1"/>
  <c r="BC152"/>
  <c r="N152"/>
  <c r="M152"/>
  <c r="L152"/>
  <c r="K152"/>
  <c r="J152"/>
  <c r="I152"/>
  <c r="G152"/>
  <c r="F152"/>
  <c r="E152"/>
  <c r="D152"/>
  <c r="C152"/>
  <c r="B152"/>
  <c r="BA21"/>
  <c r="AZ21"/>
  <c r="BD21"/>
  <c r="BE21" s="1"/>
  <c r="BB21" s="1"/>
  <c r="BC21"/>
  <c r="N21"/>
  <c r="M21"/>
  <c r="L21"/>
  <c r="K21"/>
  <c r="I21"/>
  <c r="J21" s="1"/>
  <c r="G21"/>
  <c r="F21"/>
  <c r="E21"/>
  <c r="D21"/>
  <c r="B21"/>
  <c r="C21" s="1"/>
  <c r="BA10"/>
  <c r="AZ10"/>
  <c r="BD10"/>
  <c r="BE10" s="1"/>
  <c r="BB10" s="1"/>
  <c r="BC10"/>
  <c r="N10"/>
  <c r="M10"/>
  <c r="L10"/>
  <c r="K10"/>
  <c r="J10"/>
  <c r="I10"/>
  <c r="G10"/>
  <c r="F10"/>
  <c r="E10"/>
  <c r="D10"/>
  <c r="C10"/>
  <c r="B10"/>
  <c r="BA16"/>
  <c r="AZ16"/>
  <c r="BD16"/>
  <c r="BE16" s="1"/>
  <c r="BB16" s="1"/>
  <c r="BC16"/>
  <c r="N16"/>
  <c r="M16"/>
  <c r="L16"/>
  <c r="K16"/>
  <c r="J16"/>
  <c r="I16"/>
  <c r="G16"/>
  <c r="F16"/>
  <c r="E16"/>
  <c r="D16"/>
  <c r="C16"/>
  <c r="B16"/>
  <c r="BA2"/>
  <c r="AZ2"/>
  <c r="BD2"/>
  <c r="BE2" s="1"/>
  <c r="BB2" s="1"/>
  <c r="BC2"/>
  <c r="N2"/>
  <c r="M2"/>
  <c r="L2"/>
  <c r="K2"/>
  <c r="J2"/>
  <c r="I2"/>
  <c r="G2"/>
  <c r="F2"/>
  <c r="E2"/>
  <c r="D2"/>
  <c r="C2"/>
  <c r="B2"/>
  <c r="W43" i="16"/>
  <c r="X43"/>
  <c r="W172"/>
  <c r="X172"/>
  <c r="W357"/>
  <c r="X357"/>
  <c r="W192"/>
  <c r="X192"/>
  <c r="W217"/>
  <c r="X217"/>
  <c r="W383"/>
  <c r="X383"/>
  <c r="W115"/>
  <c r="X115"/>
  <c r="W114"/>
  <c r="X114"/>
  <c r="W350"/>
  <c r="X350"/>
  <c r="W126"/>
  <c r="X126"/>
  <c r="W83"/>
  <c r="X83"/>
  <c r="W32"/>
  <c r="X32"/>
  <c r="W21"/>
  <c r="X21"/>
  <c r="W2"/>
  <c r="X2"/>
  <c r="W344"/>
  <c r="X344"/>
  <c r="W313"/>
  <c r="X313"/>
  <c r="W264"/>
  <c r="X264"/>
  <c r="W190"/>
  <c r="X190"/>
  <c r="W295"/>
  <c r="X295"/>
  <c r="W265"/>
  <c r="X265"/>
  <c r="W328"/>
  <c r="X328"/>
  <c r="W232"/>
  <c r="X232"/>
  <c r="W370"/>
  <c r="X370"/>
  <c r="W368"/>
  <c r="X368"/>
  <c r="W210"/>
  <c r="X210"/>
  <c r="W325"/>
  <c r="X325"/>
  <c r="W345"/>
  <c r="X345"/>
  <c r="W405"/>
  <c r="X405"/>
  <c r="W72"/>
  <c r="X72"/>
  <c r="W151"/>
  <c r="X151"/>
  <c r="W123"/>
  <c r="X123"/>
  <c r="W353"/>
  <c r="X353"/>
  <c r="W158"/>
  <c r="X158"/>
  <c r="W203"/>
  <c r="X203"/>
  <c r="W150"/>
  <c r="X150"/>
  <c r="W195"/>
  <c r="X195"/>
  <c r="W327"/>
  <c r="X327"/>
  <c r="W91"/>
  <c r="X91"/>
  <c r="W316"/>
  <c r="X316"/>
  <c r="W163"/>
  <c r="X163"/>
  <c r="W307"/>
  <c r="X307"/>
  <c r="W220"/>
  <c r="X220"/>
  <c r="W285"/>
  <c r="X285"/>
  <c r="W250"/>
  <c r="X250"/>
  <c r="W144"/>
  <c r="X144"/>
  <c r="W289"/>
  <c r="X289"/>
  <c r="W66"/>
  <c r="X66"/>
  <c r="W411"/>
  <c r="X411"/>
  <c r="W332"/>
  <c r="X332"/>
  <c r="W162"/>
  <c r="X162"/>
  <c r="W274"/>
  <c r="X274"/>
  <c r="W422"/>
  <c r="X422"/>
  <c r="W267"/>
  <c r="X267"/>
  <c r="W103"/>
  <c r="X103"/>
  <c r="W237"/>
  <c r="X237"/>
  <c r="W273"/>
  <c r="X273"/>
  <c r="W388"/>
  <c r="X388"/>
  <c r="W3"/>
  <c r="X3"/>
  <c r="W385"/>
  <c r="X385"/>
  <c r="W202"/>
  <c r="X202"/>
  <c r="W106"/>
  <c r="X106"/>
  <c r="W355"/>
  <c r="X355"/>
  <c r="W101"/>
  <c r="X101"/>
  <c r="W241"/>
  <c r="X241"/>
  <c r="W280"/>
  <c r="X280"/>
  <c r="W293"/>
  <c r="X293"/>
  <c r="W348"/>
  <c r="X348"/>
  <c r="W286"/>
  <c r="X286"/>
  <c r="W236"/>
  <c r="X236"/>
  <c r="W294"/>
  <c r="X294"/>
  <c r="W311"/>
  <c r="X311"/>
  <c r="W324"/>
  <c r="X324"/>
  <c r="W183"/>
  <c r="X183"/>
  <c r="W19"/>
  <c r="X19"/>
  <c r="W290"/>
  <c r="X290"/>
  <c r="W361"/>
  <c r="X361"/>
  <c r="W409"/>
  <c r="X409"/>
  <c r="W110"/>
  <c r="X110"/>
  <c r="W281"/>
  <c r="X281"/>
  <c r="W329"/>
  <c r="X329"/>
  <c r="W238"/>
  <c r="X238"/>
  <c r="W372"/>
  <c r="X372"/>
  <c r="W363"/>
  <c r="X363"/>
  <c r="W235"/>
  <c r="X235"/>
  <c r="W387"/>
  <c r="X387"/>
  <c r="W134"/>
  <c r="X134"/>
  <c r="W276"/>
  <c r="X276"/>
  <c r="W187"/>
  <c r="X187"/>
  <c r="W261"/>
  <c r="X261"/>
  <c r="W5"/>
  <c r="X5"/>
  <c r="W284"/>
  <c r="X284"/>
  <c r="W124"/>
  <c r="X124"/>
  <c r="W233"/>
  <c r="X233"/>
  <c r="W416"/>
  <c r="X416"/>
  <c r="W70"/>
  <c r="X70"/>
  <c r="W399"/>
  <c r="X399"/>
  <c r="W131"/>
  <c r="X131"/>
  <c r="W406"/>
  <c r="X406"/>
  <c r="W369"/>
  <c r="X369"/>
  <c r="W139"/>
  <c r="X139"/>
  <c r="W272"/>
  <c r="X272"/>
  <c r="W84"/>
  <c r="X84"/>
  <c r="W67"/>
  <c r="X67"/>
  <c r="W147"/>
  <c r="X147"/>
  <c r="W418"/>
  <c r="X418"/>
  <c r="W219"/>
  <c r="X219"/>
  <c r="W178"/>
  <c r="X178"/>
  <c r="W227"/>
  <c r="X227"/>
  <c r="W334"/>
  <c r="X334"/>
  <c r="W349"/>
  <c r="X349"/>
  <c r="W51"/>
  <c r="X51"/>
  <c r="W319"/>
  <c r="X319"/>
  <c r="W375"/>
  <c r="X375"/>
  <c r="W367"/>
  <c r="X367"/>
  <c r="W256"/>
  <c r="X256"/>
  <c r="W182"/>
  <c r="X182"/>
  <c r="W186"/>
  <c r="X186"/>
  <c r="W266"/>
  <c r="X266"/>
  <c r="W107"/>
  <c r="X107"/>
  <c r="W240"/>
  <c r="X240"/>
  <c r="W402"/>
  <c r="X402"/>
  <c r="W379"/>
  <c r="X379"/>
  <c r="W22"/>
  <c r="X22"/>
  <c r="W239"/>
  <c r="X239"/>
  <c r="W302"/>
  <c r="X302"/>
  <c r="W229"/>
  <c r="X229"/>
  <c r="W78"/>
  <c r="X78"/>
  <c r="W205"/>
  <c r="X205"/>
  <c r="W419"/>
  <c r="X419"/>
  <c r="W73"/>
  <c r="X73"/>
  <c r="W196"/>
  <c r="X196"/>
  <c r="W390"/>
  <c r="X390"/>
  <c r="W207"/>
  <c r="X207"/>
  <c r="W49"/>
  <c r="X49"/>
  <c r="W80"/>
  <c r="X80"/>
  <c r="W320"/>
  <c r="X320"/>
  <c r="W305"/>
  <c r="X305"/>
  <c r="W278"/>
  <c r="X278"/>
  <c r="W228"/>
  <c r="X228"/>
  <c r="W39"/>
  <c r="X39"/>
  <c r="W288"/>
  <c r="X288"/>
  <c r="W376"/>
  <c r="X376"/>
  <c r="W7"/>
  <c r="X7"/>
  <c r="W191"/>
  <c r="X191"/>
  <c r="W366"/>
  <c r="X366"/>
  <c r="W18"/>
  <c r="X18"/>
  <c r="W121"/>
  <c r="X121"/>
  <c r="W136"/>
  <c r="X136"/>
  <c r="W330"/>
  <c r="X330"/>
  <c r="W318"/>
  <c r="X318"/>
  <c r="W9"/>
  <c r="X9"/>
  <c r="W156"/>
  <c r="X156"/>
  <c r="W420"/>
  <c r="X420"/>
  <c r="W310"/>
  <c r="X310"/>
  <c r="W164"/>
  <c r="X164"/>
  <c r="W138"/>
  <c r="X138"/>
  <c r="W122"/>
  <c r="X122"/>
  <c r="W216"/>
  <c r="X216"/>
  <c r="W143"/>
  <c r="X143"/>
  <c r="W377"/>
  <c r="X377"/>
  <c r="W386"/>
  <c r="X386"/>
  <c r="W262"/>
  <c r="X262"/>
  <c r="W27"/>
  <c r="X27"/>
  <c r="W29"/>
  <c r="X29"/>
  <c r="W120"/>
  <c r="X120"/>
  <c r="W408"/>
  <c r="X408"/>
  <c r="W169"/>
  <c r="X169"/>
  <c r="W247"/>
  <c r="X247"/>
  <c r="W90"/>
  <c r="X90"/>
  <c r="W112"/>
  <c r="X112"/>
  <c r="W16"/>
  <c r="X16"/>
  <c r="W64"/>
  <c r="X64"/>
  <c r="W88"/>
  <c r="X88"/>
  <c r="W168"/>
  <c r="X168"/>
  <c r="W180"/>
  <c r="X180"/>
  <c r="W89"/>
  <c r="X89"/>
  <c r="W400"/>
  <c r="X400"/>
  <c r="W197"/>
  <c r="X197"/>
  <c r="W336"/>
  <c r="X336"/>
  <c r="W322"/>
  <c r="X322"/>
  <c r="W128"/>
  <c r="X128"/>
  <c r="W56"/>
  <c r="X56"/>
  <c r="W119"/>
  <c r="X119"/>
  <c r="W148"/>
  <c r="X148"/>
  <c r="W60"/>
  <c r="X60"/>
  <c r="W154"/>
  <c r="X154"/>
  <c r="W209"/>
  <c r="X209"/>
  <c r="W69"/>
  <c r="X69"/>
  <c r="W46"/>
  <c r="X46"/>
  <c r="W415"/>
  <c r="X415"/>
  <c r="W268"/>
  <c r="X268"/>
  <c r="W259"/>
  <c r="X259"/>
  <c r="W17"/>
  <c r="X17"/>
  <c r="W234"/>
  <c r="X234"/>
  <c r="W198"/>
  <c r="X198"/>
  <c r="W44"/>
  <c r="X44"/>
  <c r="W23"/>
  <c r="X23"/>
  <c r="W249"/>
  <c r="X249"/>
  <c r="W215"/>
  <c r="X215"/>
  <c r="W37"/>
  <c r="X37"/>
  <c r="W11"/>
  <c r="X11"/>
  <c r="W199"/>
  <c r="X199"/>
  <c r="W263"/>
  <c r="X263"/>
  <c r="W40"/>
  <c r="X40"/>
  <c r="W398"/>
  <c r="X398"/>
  <c r="W252"/>
  <c r="X252"/>
  <c r="W397"/>
  <c r="X397"/>
  <c r="W404"/>
  <c r="X404"/>
  <c r="W58"/>
  <c r="X58"/>
  <c r="W76"/>
  <c r="X76"/>
  <c r="W102"/>
  <c r="X102"/>
  <c r="W335"/>
  <c r="X335"/>
  <c r="W351"/>
  <c r="X351"/>
  <c r="W87"/>
  <c r="X87"/>
  <c r="W358"/>
  <c r="X358"/>
  <c r="W337"/>
  <c r="X337"/>
  <c r="W61"/>
  <c r="X61"/>
  <c r="W317"/>
  <c r="X317"/>
  <c r="W105"/>
  <c r="X105"/>
  <c r="W85"/>
  <c r="X85"/>
  <c r="W125"/>
  <c r="X125"/>
  <c r="W184"/>
  <c r="X184"/>
  <c r="W68"/>
  <c r="X68"/>
  <c r="W170"/>
  <c r="X170"/>
  <c r="W246"/>
  <c r="X246"/>
  <c r="W135"/>
  <c r="X135"/>
  <c r="W279"/>
  <c r="X279"/>
  <c r="W346"/>
  <c r="X346"/>
  <c r="W63"/>
  <c r="X63"/>
  <c r="W360"/>
  <c r="X360"/>
  <c r="W200"/>
  <c r="X200"/>
  <c r="W382"/>
  <c r="X382"/>
  <c r="W173"/>
  <c r="X173"/>
  <c r="W137"/>
  <c r="X137"/>
  <c r="W41"/>
  <c r="X41"/>
  <c r="W230"/>
  <c r="X230"/>
  <c r="W26"/>
  <c r="X26"/>
  <c r="W45"/>
  <c r="X45"/>
  <c r="W339"/>
  <c r="X339"/>
  <c r="W326"/>
  <c r="X326"/>
  <c r="W255"/>
  <c r="X255"/>
  <c r="W108"/>
  <c r="X108"/>
  <c r="W4"/>
  <c r="X4"/>
  <c r="W371"/>
  <c r="X371"/>
  <c r="W65"/>
  <c r="X65"/>
  <c r="W38"/>
  <c r="X38"/>
  <c r="W50"/>
  <c r="X50"/>
  <c r="W271"/>
  <c r="X271"/>
  <c r="W97"/>
  <c r="X97"/>
  <c r="W212"/>
  <c r="X212"/>
  <c r="W13"/>
  <c r="X13"/>
  <c r="W206"/>
  <c r="X206"/>
  <c r="W25"/>
  <c r="X25"/>
  <c r="W297"/>
  <c r="X297"/>
  <c r="W253"/>
  <c r="X253"/>
  <c r="W314"/>
  <c r="X314"/>
  <c r="W231"/>
  <c r="X231"/>
  <c r="W175"/>
  <c r="X175"/>
  <c r="W381"/>
  <c r="X381"/>
  <c r="W96"/>
  <c r="X96"/>
  <c r="W179"/>
  <c r="X179"/>
  <c r="W113"/>
  <c r="X113"/>
  <c r="W20"/>
  <c r="X20"/>
  <c r="W287"/>
  <c r="X287"/>
  <c r="W224"/>
  <c r="X224"/>
  <c r="W201"/>
  <c r="X201"/>
  <c r="W86"/>
  <c r="X86"/>
  <c r="W159"/>
  <c r="X159"/>
  <c r="W333"/>
  <c r="X333"/>
  <c r="W258"/>
  <c r="X258"/>
  <c r="W118"/>
  <c r="X118"/>
  <c r="W42"/>
  <c r="X42"/>
  <c r="W53"/>
  <c r="X53"/>
  <c r="W211"/>
  <c r="X211"/>
  <c r="W149"/>
  <c r="X149"/>
  <c r="W98"/>
  <c r="X98"/>
  <c r="W14"/>
  <c r="X14"/>
  <c r="W384"/>
  <c r="X384"/>
  <c r="W153"/>
  <c r="X153"/>
  <c r="W260"/>
  <c r="X260"/>
  <c r="W36"/>
  <c r="X36"/>
  <c r="W145"/>
  <c r="X145"/>
  <c r="W378"/>
  <c r="X378"/>
  <c r="W59"/>
  <c r="X59"/>
  <c r="W157"/>
  <c r="X157"/>
  <c r="W365"/>
  <c r="X365"/>
  <c r="W75"/>
  <c r="X75"/>
  <c r="W354"/>
  <c r="X354"/>
  <c r="W152"/>
  <c r="X152"/>
  <c r="W417"/>
  <c r="X417"/>
  <c r="W225"/>
  <c r="X225"/>
  <c r="W275"/>
  <c r="X275"/>
  <c r="W347"/>
  <c r="X347"/>
  <c r="W222"/>
  <c r="X222"/>
  <c r="W165"/>
  <c r="X165"/>
  <c r="W421"/>
  <c r="X421"/>
  <c r="W109"/>
  <c r="X109"/>
  <c r="W373"/>
  <c r="X373"/>
  <c r="W248"/>
  <c r="X248"/>
  <c r="W176"/>
  <c r="X176"/>
  <c r="W407"/>
  <c r="X407"/>
  <c r="W343"/>
  <c r="X343"/>
  <c r="W146"/>
  <c r="X146"/>
  <c r="W362"/>
  <c r="X362"/>
  <c r="W52"/>
  <c r="X52"/>
  <c r="W312"/>
  <c r="X312"/>
  <c r="W364"/>
  <c r="X364"/>
  <c r="W94"/>
  <c r="X94"/>
  <c r="W338"/>
  <c r="X338"/>
  <c r="W132"/>
  <c r="X132"/>
  <c r="W57"/>
  <c r="X57"/>
  <c r="W304"/>
  <c r="X304"/>
  <c r="W401"/>
  <c r="X401"/>
  <c r="W6"/>
  <c r="X6"/>
  <c r="W301"/>
  <c r="X301"/>
  <c r="W33"/>
  <c r="X33"/>
  <c r="W214"/>
  <c r="X214"/>
  <c r="W129"/>
  <c r="X129"/>
  <c r="W413"/>
  <c r="X413"/>
  <c r="W389"/>
  <c r="X389"/>
  <c r="W55"/>
  <c r="X55"/>
  <c r="W292"/>
  <c r="X292"/>
  <c r="W117"/>
  <c r="X117"/>
  <c r="W166"/>
  <c r="X166"/>
  <c r="W167"/>
  <c r="X167"/>
  <c r="W171"/>
  <c r="X171"/>
  <c r="W93"/>
  <c r="X93"/>
  <c r="W10"/>
  <c r="X10"/>
  <c r="W412"/>
  <c r="X412"/>
  <c r="W35"/>
  <c r="X35"/>
  <c r="W193"/>
  <c r="X193"/>
  <c r="W282"/>
  <c r="X282"/>
  <c r="W188"/>
  <c r="X188"/>
  <c r="W291"/>
  <c r="X291"/>
  <c r="W395"/>
  <c r="X395"/>
  <c r="W226"/>
  <c r="X226"/>
  <c r="W111"/>
  <c r="X111"/>
  <c r="W189"/>
  <c r="X189"/>
  <c r="W74"/>
  <c r="X74"/>
  <c r="W296"/>
  <c r="X296"/>
  <c r="W242"/>
  <c r="X242"/>
  <c r="W34"/>
  <c r="X34"/>
  <c r="W130"/>
  <c r="X130"/>
  <c r="W321"/>
  <c r="X321"/>
  <c r="W79"/>
  <c r="X79"/>
  <c r="W104"/>
  <c r="X104"/>
  <c r="W323"/>
  <c r="X323"/>
  <c r="W82"/>
  <c r="X82"/>
  <c r="W331"/>
  <c r="X331"/>
  <c r="W54"/>
  <c r="X54"/>
  <c r="W31"/>
  <c r="X31"/>
  <c r="W341"/>
  <c r="X341"/>
  <c r="W142"/>
  <c r="X142"/>
  <c r="W394"/>
  <c r="X394"/>
  <c r="W95"/>
  <c r="X95"/>
  <c r="W309"/>
  <c r="X309"/>
  <c r="W12"/>
  <c r="X12"/>
  <c r="W223"/>
  <c r="X223"/>
  <c r="W141"/>
  <c r="X141"/>
  <c r="W127"/>
  <c r="X127"/>
  <c r="W174"/>
  <c r="X174"/>
  <c r="W140"/>
  <c r="X140"/>
  <c r="W160"/>
  <c r="X160"/>
  <c r="W155"/>
  <c r="X155"/>
  <c r="W8"/>
  <c r="X8"/>
  <c r="W185"/>
  <c r="X185"/>
  <c r="W393"/>
  <c r="X393"/>
  <c r="W396"/>
  <c r="X396"/>
  <c r="W81"/>
  <c r="X81"/>
  <c r="W15"/>
  <c r="X15"/>
  <c r="W218"/>
  <c r="X218"/>
  <c r="W243"/>
  <c r="X243"/>
  <c r="W380"/>
  <c r="X380"/>
  <c r="W213"/>
  <c r="X213"/>
  <c r="W244"/>
  <c r="X244"/>
  <c r="W221"/>
  <c r="X221"/>
  <c r="W257"/>
  <c r="X257"/>
  <c r="W133"/>
  <c r="X133"/>
  <c r="W208"/>
  <c r="X208"/>
  <c r="W308"/>
  <c r="X308"/>
  <c r="W414"/>
  <c r="X414"/>
  <c r="W356"/>
  <c r="X356"/>
  <c r="W303"/>
  <c r="X303"/>
  <c r="W204"/>
  <c r="X204"/>
  <c r="W116"/>
  <c r="X116"/>
  <c r="W28"/>
  <c r="X28"/>
  <c r="W306"/>
  <c r="X306"/>
  <c r="W92"/>
  <c r="X92"/>
  <c r="W30"/>
  <c r="X30"/>
  <c r="W277"/>
  <c r="X277"/>
  <c r="W181"/>
  <c r="X181"/>
  <c r="W342"/>
  <c r="X342"/>
  <c r="W99"/>
  <c r="X99"/>
  <c r="W392"/>
  <c r="X392"/>
  <c r="W254"/>
  <c r="X254"/>
  <c r="W340"/>
  <c r="X340"/>
  <c r="W359"/>
  <c r="X359"/>
  <c r="W24"/>
  <c r="X24"/>
  <c r="W47"/>
  <c r="X47"/>
  <c r="W283"/>
  <c r="X283"/>
  <c r="W245"/>
  <c r="X245"/>
  <c r="W194"/>
  <c r="X194"/>
  <c r="W62"/>
  <c r="X62"/>
  <c r="W251"/>
  <c r="X251"/>
  <c r="W374"/>
  <c r="X374"/>
  <c r="W315"/>
  <c r="X315"/>
  <c r="W403"/>
  <c r="X403"/>
  <c r="W71"/>
  <c r="X71"/>
  <c r="W77"/>
  <c r="X77"/>
  <c r="W352"/>
  <c r="X352"/>
  <c r="W269"/>
  <c r="X269"/>
  <c r="W48"/>
  <c r="X48"/>
  <c r="W391"/>
  <c r="X391"/>
  <c r="W100"/>
  <c r="X100"/>
  <c r="W410"/>
  <c r="X410"/>
  <c r="W177"/>
  <c r="X177"/>
  <c r="W299"/>
  <c r="X299"/>
  <c r="W300"/>
  <c r="X300"/>
  <c r="W298"/>
  <c r="X298"/>
  <c r="W270"/>
  <c r="X270"/>
  <c r="H7"/>
  <c r="H15"/>
  <c r="H77"/>
  <c r="H16"/>
  <c r="H22"/>
  <c r="H21"/>
  <c r="H4"/>
  <c r="H44"/>
  <c r="H48"/>
  <c r="H9"/>
  <c r="H31"/>
  <c r="H14"/>
  <c r="H62"/>
  <c r="H3"/>
  <c r="H33"/>
  <c r="H24"/>
  <c r="H47"/>
  <c r="H5"/>
  <c r="H12"/>
  <c r="H88"/>
  <c r="H109"/>
  <c r="H46"/>
  <c r="H42"/>
  <c r="H20"/>
  <c r="H28"/>
  <c r="H58"/>
  <c r="H25"/>
  <c r="H19"/>
  <c r="I19" s="1"/>
  <c r="H41"/>
  <c r="H130"/>
  <c r="H153"/>
  <c r="H110"/>
  <c r="H193"/>
  <c r="H59"/>
  <c r="H69"/>
  <c r="H67"/>
  <c r="H94"/>
  <c r="H147"/>
  <c r="H26"/>
  <c r="H54"/>
  <c r="H18"/>
  <c r="H106"/>
  <c r="H39"/>
  <c r="H56"/>
  <c r="H27"/>
  <c r="H155"/>
  <c r="H50"/>
  <c r="H86"/>
  <c r="H82"/>
  <c r="H68"/>
  <c r="I68" s="1"/>
  <c r="J68" s="1"/>
  <c r="H66"/>
  <c r="I66" s="1"/>
  <c r="J66" s="1"/>
  <c r="H170"/>
  <c r="H120"/>
  <c r="H140"/>
  <c r="H115"/>
  <c r="H91"/>
  <c r="H95"/>
  <c r="H81"/>
  <c r="H23"/>
  <c r="H80"/>
  <c r="H119"/>
  <c r="H138"/>
  <c r="H75"/>
  <c r="H161"/>
  <c r="H282"/>
  <c r="H83"/>
  <c r="H90"/>
  <c r="H52"/>
  <c r="H111"/>
  <c r="H38"/>
  <c r="H87"/>
  <c r="H118"/>
  <c r="H32"/>
  <c r="H124"/>
  <c r="H156"/>
  <c r="H144"/>
  <c r="I144" s="1"/>
  <c r="H93"/>
  <c r="H107"/>
  <c r="H65"/>
  <c r="H30"/>
  <c r="H92"/>
  <c r="H116"/>
  <c r="H289"/>
  <c r="H154"/>
  <c r="H160"/>
  <c r="H133"/>
  <c r="H45"/>
  <c r="H128"/>
  <c r="H29"/>
  <c r="H142"/>
  <c r="H8"/>
  <c r="H231"/>
  <c r="H152"/>
  <c r="H164"/>
  <c r="H135"/>
  <c r="H57"/>
  <c r="H185"/>
  <c r="H36"/>
  <c r="I36" s="1"/>
  <c r="J36" s="1"/>
  <c r="H61"/>
  <c r="H171"/>
  <c r="H149"/>
  <c r="H100"/>
  <c r="I100" s="1"/>
  <c r="J100" s="1"/>
  <c r="H13"/>
  <c r="H76"/>
  <c r="H150"/>
  <c r="H11"/>
  <c r="H34"/>
  <c r="H236"/>
  <c r="H312"/>
  <c r="H60"/>
  <c r="H178"/>
  <c r="H190"/>
  <c r="H169"/>
  <c r="H194"/>
  <c r="H55"/>
  <c r="H136"/>
  <c r="H249"/>
  <c r="H247"/>
  <c r="I247" s="1"/>
  <c r="H143"/>
  <c r="H179"/>
  <c r="H73"/>
  <c r="I73" s="1"/>
  <c r="H205"/>
  <c r="H191"/>
  <c r="H113"/>
  <c r="H200"/>
  <c r="H99"/>
  <c r="H85"/>
  <c r="H132"/>
  <c r="H233"/>
  <c r="H285"/>
  <c r="H96"/>
  <c r="H177"/>
  <c r="H101"/>
  <c r="H17"/>
  <c r="H279"/>
  <c r="H222"/>
  <c r="I222" s="1"/>
  <c r="H229"/>
  <c r="I229" s="1"/>
  <c r="H250"/>
  <c r="H84"/>
  <c r="H202"/>
  <c r="H217"/>
  <c r="H123"/>
  <c r="H108"/>
  <c r="H216"/>
  <c r="H64"/>
  <c r="H70"/>
  <c r="H103"/>
  <c r="I103" s="1"/>
  <c r="J103" s="1"/>
  <c r="H227"/>
  <c r="H6"/>
  <c r="H158"/>
  <c r="H209"/>
  <c r="H141"/>
  <c r="H186"/>
  <c r="H112"/>
  <c r="H208"/>
  <c r="H211"/>
  <c r="I211" s="1"/>
  <c r="J211" s="1"/>
  <c r="H311"/>
  <c r="H35"/>
  <c r="H218"/>
  <c r="H244"/>
  <c r="H196"/>
  <c r="H246"/>
  <c r="H239"/>
  <c r="H267"/>
  <c r="H131"/>
  <c r="H330"/>
  <c r="H175"/>
  <c r="H269"/>
  <c r="I269" s="1"/>
  <c r="H238"/>
  <c r="H220"/>
  <c r="I220" s="1"/>
  <c r="H215"/>
  <c r="I215" s="1"/>
  <c r="J215" s="1"/>
  <c r="H145"/>
  <c r="H40"/>
  <c r="H254"/>
  <c r="H49"/>
  <c r="H172"/>
  <c r="H10"/>
  <c r="H225"/>
  <c r="I225" s="1"/>
  <c r="H275"/>
  <c r="H197"/>
  <c r="H114"/>
  <c r="H51"/>
  <c r="H74"/>
  <c r="H157"/>
  <c r="H292"/>
  <c r="H129"/>
  <c r="H121"/>
  <c r="H273"/>
  <c r="H263"/>
  <c r="H126"/>
  <c r="H162"/>
  <c r="H241"/>
  <c r="I241" s="1"/>
  <c r="H224"/>
  <c r="H168"/>
  <c r="I168" s="1"/>
  <c r="J168" s="1"/>
  <c r="H266"/>
  <c r="I266" s="1"/>
  <c r="H151"/>
  <c r="H203"/>
  <c r="H252"/>
  <c r="I252" s="1"/>
  <c r="H146"/>
  <c r="H184"/>
  <c r="H174"/>
  <c r="H280"/>
  <c r="I280" s="1"/>
  <c r="H192"/>
  <c r="I192" s="1"/>
  <c r="J192" s="1"/>
  <c r="H187"/>
  <c r="H253"/>
  <c r="H283"/>
  <c r="I283" s="1"/>
  <c r="J283" s="1"/>
  <c r="H240"/>
  <c r="H201"/>
  <c r="H234"/>
  <c r="H159"/>
  <c r="H53"/>
  <c r="H188"/>
  <c r="H214"/>
  <c r="H277"/>
  <c r="H333"/>
  <c r="H206"/>
  <c r="H251"/>
  <c r="H286"/>
  <c r="H313"/>
  <c r="I313" s="1"/>
  <c r="H198"/>
  <c r="H337"/>
  <c r="I337" s="1"/>
  <c r="H317"/>
  <c r="H43"/>
  <c r="H325"/>
  <c r="H326"/>
  <c r="H294"/>
  <c r="I294" s="1"/>
  <c r="H223"/>
  <c r="H260"/>
  <c r="H180"/>
  <c r="H310"/>
  <c r="I310" s="1"/>
  <c r="H221"/>
  <c r="H297"/>
  <c r="H319"/>
  <c r="H259"/>
  <c r="H139"/>
  <c r="H354"/>
  <c r="I354" s="1"/>
  <c r="H316"/>
  <c r="H37"/>
  <c r="H199"/>
  <c r="H167"/>
  <c r="H318"/>
  <c r="H367"/>
  <c r="H183"/>
  <c r="I183" s="1"/>
  <c r="H307"/>
  <c r="H301"/>
  <c r="H336"/>
  <c r="H327"/>
  <c r="H242"/>
  <c r="H134"/>
  <c r="H243"/>
  <c r="I243" s="1"/>
  <c r="J243" s="1"/>
  <c r="H262"/>
  <c r="I262" s="1"/>
  <c r="J262" s="1"/>
  <c r="K262" s="1"/>
  <c r="H322"/>
  <c r="I322" s="1"/>
  <c r="H314"/>
  <c r="H232"/>
  <c r="I232" s="1"/>
  <c r="J232" s="1"/>
  <c r="K232" s="1"/>
  <c r="H104"/>
  <c r="H71"/>
  <c r="H284"/>
  <c r="H343"/>
  <c r="I343" s="1"/>
  <c r="J343" s="1"/>
  <c r="H374"/>
  <c r="I374" s="1"/>
  <c r="H189"/>
  <c r="H125"/>
  <c r="H117"/>
  <c r="H340"/>
  <c r="H350"/>
  <c r="H361"/>
  <c r="I361" s="1"/>
  <c r="H315"/>
  <c r="H122"/>
  <c r="H173"/>
  <c r="H63"/>
  <c r="H349"/>
  <c r="I349" s="1"/>
  <c r="H257"/>
  <c r="H352"/>
  <c r="H323"/>
  <c r="I323" s="1"/>
  <c r="H102"/>
  <c r="H332"/>
  <c r="I332" s="1"/>
  <c r="J332" s="1"/>
  <c r="H346"/>
  <c r="I346" s="1"/>
  <c r="H299"/>
  <c r="H300"/>
  <c r="H288"/>
  <c r="H212"/>
  <c r="H272"/>
  <c r="H165"/>
  <c r="H98"/>
  <c r="H341"/>
  <c r="H399"/>
  <c r="H293"/>
  <c r="H89"/>
  <c r="H105"/>
  <c r="H182"/>
  <c r="H210"/>
  <c r="H270"/>
  <c r="H166"/>
  <c r="H248"/>
  <c r="H358"/>
  <c r="I358" s="1"/>
  <c r="H265"/>
  <c r="H320"/>
  <c r="H363"/>
  <c r="H148"/>
  <c r="H127"/>
  <c r="H328"/>
  <c r="I328" s="1"/>
  <c r="J328" s="1"/>
  <c r="K328" s="1"/>
  <c r="H360"/>
  <c r="H302"/>
  <c r="H295"/>
  <c r="H163"/>
  <c r="H304"/>
  <c r="I304" s="1"/>
  <c r="H204"/>
  <c r="H264"/>
  <c r="I264" s="1"/>
  <c r="H355"/>
  <c r="I355" s="1"/>
  <c r="H385"/>
  <c r="H344"/>
  <c r="H281"/>
  <c r="I281" s="1"/>
  <c r="H213"/>
  <c r="H351"/>
  <c r="H375"/>
  <c r="I375" s="1"/>
  <c r="J375" s="1"/>
  <c r="H176"/>
  <c r="I176" s="1"/>
  <c r="H303"/>
  <c r="H235"/>
  <c r="H396"/>
  <c r="I396" s="1"/>
  <c r="H392"/>
  <c r="H382"/>
  <c r="H339"/>
  <c r="H255"/>
  <c r="H380"/>
  <c r="H79"/>
  <c r="H334"/>
  <c r="I334" s="1"/>
  <c r="H72"/>
  <c r="H258"/>
  <c r="H364"/>
  <c r="H268"/>
  <c r="H376"/>
  <c r="H372"/>
  <c r="I372" s="1"/>
  <c r="H207"/>
  <c r="H324"/>
  <c r="H345"/>
  <c r="I345" s="1"/>
  <c r="H305"/>
  <c r="H403"/>
  <c r="H388"/>
  <c r="I388" s="1"/>
  <c r="J388" s="1"/>
  <c r="H181"/>
  <c r="H405"/>
  <c r="I405" s="1"/>
  <c r="H368"/>
  <c r="H353"/>
  <c r="I353" s="1"/>
  <c r="H331"/>
  <c r="I331" s="1"/>
  <c r="J331" s="1"/>
  <c r="H400"/>
  <c r="H389"/>
  <c r="H371"/>
  <c r="H261"/>
  <c r="H274"/>
  <c r="I274" s="1"/>
  <c r="H369"/>
  <c r="H195"/>
  <c r="H306"/>
  <c r="I306" s="1"/>
  <c r="H290"/>
  <c r="H370"/>
  <c r="H245"/>
  <c r="H298"/>
  <c r="I298" s="1"/>
  <c r="H137"/>
  <c r="H394"/>
  <c r="H390"/>
  <c r="H411"/>
  <c r="H359"/>
  <c r="H237"/>
  <c r="H414"/>
  <c r="H365"/>
  <c r="I365" s="1"/>
  <c r="H329"/>
  <c r="H404"/>
  <c r="H97"/>
  <c r="H387"/>
  <c r="I387" s="1"/>
  <c r="J387" s="1"/>
  <c r="H379"/>
  <c r="I379" s="1"/>
  <c r="H395"/>
  <c r="H362"/>
  <c r="H321"/>
  <c r="I321" s="1"/>
  <c r="H401"/>
  <c r="I401" s="1"/>
  <c r="J401" s="1"/>
  <c r="H357"/>
  <c r="H347"/>
  <c r="I347" s="1"/>
  <c r="J347" s="1"/>
  <c r="H348"/>
  <c r="I348" s="1"/>
  <c r="J348" s="1"/>
  <c r="H278"/>
  <c r="H335"/>
  <c r="H226"/>
  <c r="H384"/>
  <c r="H338"/>
  <c r="H408"/>
  <c r="H271"/>
  <c r="H366"/>
  <c r="I366" s="1"/>
  <c r="H391"/>
  <c r="H418"/>
  <c r="H398"/>
  <c r="I398" s="1"/>
  <c r="J398" s="1"/>
  <c r="H230"/>
  <c r="H410"/>
  <c r="I410" s="1"/>
  <c r="J410" s="1"/>
  <c r="H397"/>
  <c r="H416"/>
  <c r="H421"/>
  <c r="H356"/>
  <c r="H407"/>
  <c r="H308"/>
  <c r="H412"/>
  <c r="H402"/>
  <c r="H291"/>
  <c r="I291" s="1"/>
  <c r="J291" s="1"/>
  <c r="K291" s="1"/>
  <c r="H422"/>
  <c r="I422" s="1"/>
  <c r="J422" s="1"/>
  <c r="H386"/>
  <c r="H415"/>
  <c r="H342"/>
  <c r="H296"/>
  <c r="H276"/>
  <c r="I276" s="1"/>
  <c r="H377"/>
  <c r="H417"/>
  <c r="H393"/>
  <c r="H420"/>
  <c r="I420" s="1"/>
  <c r="J420" s="1"/>
  <c r="H383"/>
  <c r="H219"/>
  <c r="H228"/>
  <c r="I228" s="1"/>
  <c r="H378"/>
  <c r="H406"/>
  <c r="I406" s="1"/>
  <c r="H409"/>
  <c r="I409" s="1"/>
  <c r="J409" s="1"/>
  <c r="H287"/>
  <c r="I287" s="1"/>
  <c r="H309"/>
  <c r="I309" s="1"/>
  <c r="H413"/>
  <c r="H256"/>
  <c r="H373"/>
  <c r="H419"/>
  <c r="I419" s="1"/>
  <c r="J419" s="1"/>
  <c r="K419" s="1"/>
  <c r="H381"/>
  <c r="I381" s="1"/>
  <c r="J381" s="1"/>
  <c r="K381" s="1"/>
  <c r="H78"/>
  <c r="H2"/>
  <c r="I340"/>
  <c r="I7"/>
  <c r="I15"/>
  <c r="I77"/>
  <c r="I16"/>
  <c r="I22"/>
  <c r="I21"/>
  <c r="I4"/>
  <c r="I44"/>
  <c r="I48"/>
  <c r="I9"/>
  <c r="I31"/>
  <c r="I14"/>
  <c r="I62"/>
  <c r="I3"/>
  <c r="I33"/>
  <c r="I24"/>
  <c r="I47"/>
  <c r="I5"/>
  <c r="I12"/>
  <c r="I88"/>
  <c r="I109"/>
  <c r="I46"/>
  <c r="I42"/>
  <c r="I20"/>
  <c r="I28"/>
  <c r="I58"/>
  <c r="I25"/>
  <c r="I41"/>
  <c r="I130"/>
  <c r="I153"/>
  <c r="I110"/>
  <c r="I69"/>
  <c r="I67"/>
  <c r="I94"/>
  <c r="I147"/>
  <c r="I26"/>
  <c r="I54"/>
  <c r="I18"/>
  <c r="I106"/>
  <c r="I39"/>
  <c r="I56"/>
  <c r="I27"/>
  <c r="I155"/>
  <c r="I50"/>
  <c r="I86"/>
  <c r="I82"/>
  <c r="I170"/>
  <c r="I120"/>
  <c r="I140"/>
  <c r="I115"/>
  <c r="I91"/>
  <c r="I95"/>
  <c r="I81"/>
  <c r="I23"/>
  <c r="I119"/>
  <c r="I138"/>
  <c r="I75"/>
  <c r="I161"/>
  <c r="I282"/>
  <c r="I83"/>
  <c r="I90"/>
  <c r="I52"/>
  <c r="I111"/>
  <c r="I38"/>
  <c r="I87"/>
  <c r="I118"/>
  <c r="I32"/>
  <c r="I124"/>
  <c r="I156"/>
  <c r="I107"/>
  <c r="I65"/>
  <c r="I30"/>
  <c r="I92"/>
  <c r="I289"/>
  <c r="I154"/>
  <c r="I160"/>
  <c r="I133"/>
  <c r="I45"/>
  <c r="I29"/>
  <c r="J29" s="1"/>
  <c r="I142"/>
  <c r="I8"/>
  <c r="I231"/>
  <c r="I164"/>
  <c r="I135"/>
  <c r="I57"/>
  <c r="I185"/>
  <c r="I61"/>
  <c r="I171"/>
  <c r="I149"/>
  <c r="J149" s="1"/>
  <c r="I13"/>
  <c r="I76"/>
  <c r="I150"/>
  <c r="I11"/>
  <c r="I34"/>
  <c r="I236"/>
  <c r="I312"/>
  <c r="J312" s="1"/>
  <c r="I60"/>
  <c r="I178"/>
  <c r="I190"/>
  <c r="J190" s="1"/>
  <c r="I169"/>
  <c r="I194"/>
  <c r="I55"/>
  <c r="I136"/>
  <c r="I249"/>
  <c r="I143"/>
  <c r="I179"/>
  <c r="I205"/>
  <c r="I191"/>
  <c r="I113"/>
  <c r="I200"/>
  <c r="J200" s="1"/>
  <c r="I99"/>
  <c r="I85"/>
  <c r="I132"/>
  <c r="I233"/>
  <c r="I285"/>
  <c r="I96"/>
  <c r="I177"/>
  <c r="I101"/>
  <c r="J101" s="1"/>
  <c r="I17"/>
  <c r="I279"/>
  <c r="I250"/>
  <c r="I84"/>
  <c r="I202"/>
  <c r="I217"/>
  <c r="J217" s="1"/>
  <c r="I123"/>
  <c r="J123" s="1"/>
  <c r="I108"/>
  <c r="I216"/>
  <c r="J216" s="1"/>
  <c r="I64"/>
  <c r="I70"/>
  <c r="I227"/>
  <c r="I6"/>
  <c r="I158"/>
  <c r="I209"/>
  <c r="J209" s="1"/>
  <c r="I141"/>
  <c r="J141" s="1"/>
  <c r="I186"/>
  <c r="I112"/>
  <c r="I208"/>
  <c r="I311"/>
  <c r="J311" s="1"/>
  <c r="I35"/>
  <c r="I218"/>
  <c r="I244"/>
  <c r="I246"/>
  <c r="I239"/>
  <c r="I267"/>
  <c r="I131"/>
  <c r="I330"/>
  <c r="I175"/>
  <c r="I238"/>
  <c r="I40"/>
  <c r="J40" s="1"/>
  <c r="I254"/>
  <c r="I49"/>
  <c r="I10"/>
  <c r="I275"/>
  <c r="I197"/>
  <c r="I114"/>
  <c r="I51"/>
  <c r="I74"/>
  <c r="I157"/>
  <c r="I292"/>
  <c r="I129"/>
  <c r="I121"/>
  <c r="I273"/>
  <c r="I126"/>
  <c r="I224"/>
  <c r="J224" s="1"/>
  <c r="K224" s="1"/>
  <c r="I151"/>
  <c r="I203"/>
  <c r="I146"/>
  <c r="I184"/>
  <c r="I174"/>
  <c r="I187"/>
  <c r="I253"/>
  <c r="I240"/>
  <c r="I201"/>
  <c r="I234"/>
  <c r="J234" s="1"/>
  <c r="I159"/>
  <c r="J159" s="1"/>
  <c r="I53"/>
  <c r="I188"/>
  <c r="J188" s="1"/>
  <c r="I214"/>
  <c r="I277"/>
  <c r="J277" s="1"/>
  <c r="I333"/>
  <c r="I206"/>
  <c r="I251"/>
  <c r="I286"/>
  <c r="I198"/>
  <c r="I317"/>
  <c r="I43"/>
  <c r="I325"/>
  <c r="J325" s="1"/>
  <c r="I326"/>
  <c r="I223"/>
  <c r="J223" s="1"/>
  <c r="K223" s="1"/>
  <c r="I260"/>
  <c r="J260" s="1"/>
  <c r="I180"/>
  <c r="J180" s="1"/>
  <c r="I221"/>
  <c r="I297"/>
  <c r="I259"/>
  <c r="I139"/>
  <c r="I316"/>
  <c r="J316" s="1"/>
  <c r="K316" s="1"/>
  <c r="I37"/>
  <c r="I199"/>
  <c r="I167"/>
  <c r="I367"/>
  <c r="I336"/>
  <c r="J336" s="1"/>
  <c r="I134"/>
  <c r="I104"/>
  <c r="I71"/>
  <c r="I284"/>
  <c r="I125"/>
  <c r="I117"/>
  <c r="I122"/>
  <c r="I173"/>
  <c r="I63"/>
  <c r="I257"/>
  <c r="I102"/>
  <c r="I300"/>
  <c r="I288"/>
  <c r="I212"/>
  <c r="I272"/>
  <c r="J272" s="1"/>
  <c r="I165"/>
  <c r="J165" s="1"/>
  <c r="K165" s="1"/>
  <c r="I98"/>
  <c r="I341"/>
  <c r="I293"/>
  <c r="I105"/>
  <c r="I182"/>
  <c r="I270"/>
  <c r="I166"/>
  <c r="I320"/>
  <c r="J320" s="1"/>
  <c r="K320" s="1"/>
  <c r="I148"/>
  <c r="I127"/>
  <c r="J127" s="1"/>
  <c r="I302"/>
  <c r="I344"/>
  <c r="J344" s="1"/>
  <c r="I351"/>
  <c r="I303"/>
  <c r="J303" s="1"/>
  <c r="I235"/>
  <c r="I392"/>
  <c r="I255"/>
  <c r="I380"/>
  <c r="I79"/>
  <c r="I72"/>
  <c r="I364"/>
  <c r="J364" s="1"/>
  <c r="I268"/>
  <c r="I376"/>
  <c r="J376" s="1"/>
  <c r="I207"/>
  <c r="I305"/>
  <c r="I181"/>
  <c r="I389"/>
  <c r="I195"/>
  <c r="I290"/>
  <c r="I245"/>
  <c r="I137"/>
  <c r="I394"/>
  <c r="I329"/>
  <c r="J329" s="1"/>
  <c r="I97"/>
  <c r="I357"/>
  <c r="J357" s="1"/>
  <c r="K357" s="1"/>
  <c r="I278"/>
  <c r="I335"/>
  <c r="I308"/>
  <c r="I386"/>
  <c r="I342"/>
  <c r="I296"/>
  <c r="I377"/>
  <c r="J377" s="1"/>
  <c r="I383"/>
  <c r="J383" s="1"/>
  <c r="I378"/>
  <c r="J378" s="1"/>
  <c r="I256"/>
  <c r="I78"/>
  <c r="I2"/>
  <c r="X161"/>
  <c r="W161"/>
  <c r="O43"/>
  <c r="O172"/>
  <c r="O357"/>
  <c r="O192"/>
  <c r="O217"/>
  <c r="O383"/>
  <c r="O115"/>
  <c r="O114"/>
  <c r="O350"/>
  <c r="O126"/>
  <c r="O83"/>
  <c r="O32"/>
  <c r="O21"/>
  <c r="O2"/>
  <c r="O344"/>
  <c r="O313"/>
  <c r="O264"/>
  <c r="O190"/>
  <c r="O295"/>
  <c r="O265"/>
  <c r="O328"/>
  <c r="O232"/>
  <c r="O370"/>
  <c r="O368"/>
  <c r="O210"/>
  <c r="O325"/>
  <c r="O345"/>
  <c r="O405"/>
  <c r="O72"/>
  <c r="O151"/>
  <c r="O123"/>
  <c r="O353"/>
  <c r="O158"/>
  <c r="O203"/>
  <c r="O150"/>
  <c r="O195"/>
  <c r="O327"/>
  <c r="O91"/>
  <c r="O316"/>
  <c r="O163"/>
  <c r="O307"/>
  <c r="O220"/>
  <c r="O285"/>
  <c r="O250"/>
  <c r="O144"/>
  <c r="O289"/>
  <c r="O66"/>
  <c r="O411"/>
  <c r="O332"/>
  <c r="O162"/>
  <c r="O274"/>
  <c r="O422"/>
  <c r="O267"/>
  <c r="O103"/>
  <c r="O237"/>
  <c r="O273"/>
  <c r="O388"/>
  <c r="O3"/>
  <c r="O385"/>
  <c r="O202"/>
  <c r="O106"/>
  <c r="O355"/>
  <c r="O101"/>
  <c r="O241"/>
  <c r="O280"/>
  <c r="O293"/>
  <c r="O348"/>
  <c r="O286"/>
  <c r="O236"/>
  <c r="O294"/>
  <c r="O311"/>
  <c r="O324"/>
  <c r="O183"/>
  <c r="O19"/>
  <c r="O290"/>
  <c r="O361"/>
  <c r="O409"/>
  <c r="O110"/>
  <c r="O281"/>
  <c r="O329"/>
  <c r="O238"/>
  <c r="O372"/>
  <c r="O363"/>
  <c r="O235"/>
  <c r="O387"/>
  <c r="O134"/>
  <c r="O276"/>
  <c r="O187"/>
  <c r="O261"/>
  <c r="O5"/>
  <c r="O284"/>
  <c r="O124"/>
  <c r="O233"/>
  <c r="O416"/>
  <c r="O70"/>
  <c r="O399"/>
  <c r="O131"/>
  <c r="O406"/>
  <c r="O369"/>
  <c r="O139"/>
  <c r="O272"/>
  <c r="O84"/>
  <c r="O67"/>
  <c r="O147"/>
  <c r="O418"/>
  <c r="O219"/>
  <c r="O178"/>
  <c r="O227"/>
  <c r="O334"/>
  <c r="O349"/>
  <c r="O51"/>
  <c r="O319"/>
  <c r="O375"/>
  <c r="O367"/>
  <c r="O256"/>
  <c r="O182"/>
  <c r="O186"/>
  <c r="O266"/>
  <c r="O107"/>
  <c r="O240"/>
  <c r="O402"/>
  <c r="O379"/>
  <c r="O22"/>
  <c r="O239"/>
  <c r="O302"/>
  <c r="O229"/>
  <c r="O78"/>
  <c r="O205"/>
  <c r="O419"/>
  <c r="O73"/>
  <c r="O196"/>
  <c r="O390"/>
  <c r="O207"/>
  <c r="O49"/>
  <c r="O80"/>
  <c r="O320"/>
  <c r="O305"/>
  <c r="O278"/>
  <c r="O228"/>
  <c r="O39"/>
  <c r="O288"/>
  <c r="O376"/>
  <c r="O7"/>
  <c r="O191"/>
  <c r="O366"/>
  <c r="O18"/>
  <c r="O121"/>
  <c r="O136"/>
  <c r="O330"/>
  <c r="O318"/>
  <c r="O9"/>
  <c r="O156"/>
  <c r="O420"/>
  <c r="O310"/>
  <c r="O164"/>
  <c r="O138"/>
  <c r="O122"/>
  <c r="O216"/>
  <c r="O143"/>
  <c r="O377"/>
  <c r="O386"/>
  <c r="O262"/>
  <c r="O27"/>
  <c r="O29"/>
  <c r="O120"/>
  <c r="O408"/>
  <c r="O169"/>
  <c r="O247"/>
  <c r="O90"/>
  <c r="O112"/>
  <c r="O16"/>
  <c r="O64"/>
  <c r="O88"/>
  <c r="O168"/>
  <c r="O180"/>
  <c r="O89"/>
  <c r="O400"/>
  <c r="O197"/>
  <c r="O336"/>
  <c r="O322"/>
  <c r="O128"/>
  <c r="O56"/>
  <c r="O119"/>
  <c r="O148"/>
  <c r="O60"/>
  <c r="O154"/>
  <c r="O209"/>
  <c r="O69"/>
  <c r="O46"/>
  <c r="O415"/>
  <c r="O268"/>
  <c r="O259"/>
  <c r="O17"/>
  <c r="O234"/>
  <c r="O198"/>
  <c r="O44"/>
  <c r="O23"/>
  <c r="O249"/>
  <c r="O215"/>
  <c r="O37"/>
  <c r="O11"/>
  <c r="O199"/>
  <c r="O263"/>
  <c r="O40"/>
  <c r="O398"/>
  <c r="O252"/>
  <c r="O397"/>
  <c r="O404"/>
  <c r="O58"/>
  <c r="O76"/>
  <c r="O102"/>
  <c r="O335"/>
  <c r="O351"/>
  <c r="O87"/>
  <c r="O358"/>
  <c r="O337"/>
  <c r="O61"/>
  <c r="O317"/>
  <c r="O105"/>
  <c r="O85"/>
  <c r="O125"/>
  <c r="O184"/>
  <c r="O68"/>
  <c r="O170"/>
  <c r="O246"/>
  <c r="O135"/>
  <c r="O279"/>
  <c r="O346"/>
  <c r="O63"/>
  <c r="O360"/>
  <c r="O200"/>
  <c r="O382"/>
  <c r="O173"/>
  <c r="O137"/>
  <c r="O41"/>
  <c r="O230"/>
  <c r="O26"/>
  <c r="O45"/>
  <c r="O339"/>
  <c r="O326"/>
  <c r="O255"/>
  <c r="O108"/>
  <c r="O4"/>
  <c r="O371"/>
  <c r="O65"/>
  <c r="O38"/>
  <c r="O50"/>
  <c r="O271"/>
  <c r="O97"/>
  <c r="O212"/>
  <c r="O13"/>
  <c r="O206"/>
  <c r="O25"/>
  <c r="O297"/>
  <c r="O253"/>
  <c r="O314"/>
  <c r="O231"/>
  <c r="O175"/>
  <c r="O381"/>
  <c r="O96"/>
  <c r="O179"/>
  <c r="O113"/>
  <c r="O20"/>
  <c r="O287"/>
  <c r="O224"/>
  <c r="O201"/>
  <c r="O86"/>
  <c r="O159"/>
  <c r="O333"/>
  <c r="O258"/>
  <c r="O118"/>
  <c r="O42"/>
  <c r="O53"/>
  <c r="O211"/>
  <c r="O149"/>
  <c r="O98"/>
  <c r="O14"/>
  <c r="O384"/>
  <c r="O153"/>
  <c r="O260"/>
  <c r="O36"/>
  <c r="O145"/>
  <c r="O378"/>
  <c r="O59"/>
  <c r="O157"/>
  <c r="O365"/>
  <c r="O75"/>
  <c r="O354"/>
  <c r="O152"/>
  <c r="O417"/>
  <c r="O225"/>
  <c r="O275"/>
  <c r="O347"/>
  <c r="O222"/>
  <c r="O165"/>
  <c r="O421"/>
  <c r="O109"/>
  <c r="O373"/>
  <c r="O248"/>
  <c r="O176"/>
  <c r="O407"/>
  <c r="O343"/>
  <c r="O146"/>
  <c r="O362"/>
  <c r="O52"/>
  <c r="O312"/>
  <c r="O364"/>
  <c r="O94"/>
  <c r="O338"/>
  <c r="O132"/>
  <c r="O57"/>
  <c r="O304"/>
  <c r="O401"/>
  <c r="O6"/>
  <c r="O301"/>
  <c r="O33"/>
  <c r="O214"/>
  <c r="O129"/>
  <c r="O413"/>
  <c r="O389"/>
  <c r="O55"/>
  <c r="O292"/>
  <c r="O117"/>
  <c r="O166"/>
  <c r="O167"/>
  <c r="O171"/>
  <c r="O93"/>
  <c r="O10"/>
  <c r="O412"/>
  <c r="O35"/>
  <c r="O193"/>
  <c r="O282"/>
  <c r="O188"/>
  <c r="O291"/>
  <c r="O395"/>
  <c r="O226"/>
  <c r="O111"/>
  <c r="O189"/>
  <c r="O74"/>
  <c r="O296"/>
  <c r="O242"/>
  <c r="O34"/>
  <c r="O130"/>
  <c r="O321"/>
  <c r="O79"/>
  <c r="O104"/>
  <c r="O323"/>
  <c r="O82"/>
  <c r="O331"/>
  <c r="O54"/>
  <c r="O31"/>
  <c r="O341"/>
  <c r="O142"/>
  <c r="O394"/>
  <c r="O95"/>
  <c r="O309"/>
  <c r="O12"/>
  <c r="O223"/>
  <c r="O141"/>
  <c r="O127"/>
  <c r="O174"/>
  <c r="O140"/>
  <c r="O160"/>
  <c r="O155"/>
  <c r="O8"/>
  <c r="O185"/>
  <c r="O393"/>
  <c r="O396"/>
  <c r="O81"/>
  <c r="O15"/>
  <c r="O218"/>
  <c r="O243"/>
  <c r="O380"/>
  <c r="O213"/>
  <c r="O244"/>
  <c r="O221"/>
  <c r="O257"/>
  <c r="O133"/>
  <c r="O208"/>
  <c r="O308"/>
  <c r="O414"/>
  <c r="O356"/>
  <c r="O303"/>
  <c r="O204"/>
  <c r="O116"/>
  <c r="O28"/>
  <c r="O306"/>
  <c r="O92"/>
  <c r="O30"/>
  <c r="O277"/>
  <c r="O181"/>
  <c r="O342"/>
  <c r="O99"/>
  <c r="O392"/>
  <c r="O254"/>
  <c r="O340"/>
  <c r="O359"/>
  <c r="O24"/>
  <c r="O47"/>
  <c r="O283"/>
  <c r="O245"/>
  <c r="O194"/>
  <c r="O62"/>
  <c r="O251"/>
  <c r="O374"/>
  <c r="O315"/>
  <c r="O403"/>
  <c r="O71"/>
  <c r="O77"/>
  <c r="O352"/>
  <c r="O269"/>
  <c r="O48"/>
  <c r="O391"/>
  <c r="O100"/>
  <c r="O410"/>
  <c r="O177"/>
  <c r="O299"/>
  <c r="O300"/>
  <c r="O298"/>
  <c r="O270"/>
  <c r="O161"/>
  <c r="P43"/>
  <c r="Q43" s="1"/>
  <c r="P172"/>
  <c r="Q172" s="1"/>
  <c r="P357"/>
  <c r="Q357" s="1"/>
  <c r="P192"/>
  <c r="Q192" s="1"/>
  <c r="P217"/>
  <c r="Q217" s="1"/>
  <c r="P383"/>
  <c r="Q383" s="1"/>
  <c r="P115"/>
  <c r="Q115" s="1"/>
  <c r="P114"/>
  <c r="Q114" s="1"/>
  <c r="P350"/>
  <c r="Q350" s="1"/>
  <c r="P126"/>
  <c r="Q126" s="1"/>
  <c r="P83"/>
  <c r="Q83" s="1"/>
  <c r="P32"/>
  <c r="Q32" s="1"/>
  <c r="P21"/>
  <c r="Q21" s="1"/>
  <c r="P2"/>
  <c r="Q2" s="1"/>
  <c r="P344"/>
  <c r="Q344" s="1"/>
  <c r="P313"/>
  <c r="Q313" s="1"/>
  <c r="P264"/>
  <c r="Q264" s="1"/>
  <c r="P190"/>
  <c r="Q190" s="1"/>
  <c r="P295"/>
  <c r="Q295" s="1"/>
  <c r="P265"/>
  <c r="Q265" s="1"/>
  <c r="P328"/>
  <c r="Q328" s="1"/>
  <c r="P232"/>
  <c r="Q232" s="1"/>
  <c r="P370"/>
  <c r="Q370" s="1"/>
  <c r="P368"/>
  <c r="Q368" s="1"/>
  <c r="P210"/>
  <c r="Q210" s="1"/>
  <c r="P325"/>
  <c r="Q325" s="1"/>
  <c r="P345"/>
  <c r="Q345" s="1"/>
  <c r="P405"/>
  <c r="Q405" s="1"/>
  <c r="P72"/>
  <c r="Q72" s="1"/>
  <c r="P151"/>
  <c r="Q151" s="1"/>
  <c r="P123"/>
  <c r="Q123" s="1"/>
  <c r="P353"/>
  <c r="Q353" s="1"/>
  <c r="P158"/>
  <c r="Q158" s="1"/>
  <c r="P203"/>
  <c r="Q203" s="1"/>
  <c r="P150"/>
  <c r="Q150" s="1"/>
  <c r="P195"/>
  <c r="Q195" s="1"/>
  <c r="P327"/>
  <c r="Q327" s="1"/>
  <c r="P91"/>
  <c r="Q91" s="1"/>
  <c r="P316"/>
  <c r="Q316" s="1"/>
  <c r="P163"/>
  <c r="Q163" s="1"/>
  <c r="P307"/>
  <c r="Q307" s="1"/>
  <c r="P220"/>
  <c r="Q220" s="1"/>
  <c r="P285"/>
  <c r="Q285" s="1"/>
  <c r="P250"/>
  <c r="Q250" s="1"/>
  <c r="P144"/>
  <c r="Q144" s="1"/>
  <c r="P289"/>
  <c r="Q289" s="1"/>
  <c r="P66"/>
  <c r="Q66" s="1"/>
  <c r="P411"/>
  <c r="Q411" s="1"/>
  <c r="P332"/>
  <c r="Q332" s="1"/>
  <c r="P162"/>
  <c r="Q162" s="1"/>
  <c r="P274"/>
  <c r="Q274" s="1"/>
  <c r="P422"/>
  <c r="Q422" s="1"/>
  <c r="P267"/>
  <c r="Q267" s="1"/>
  <c r="P103"/>
  <c r="Q103" s="1"/>
  <c r="P237"/>
  <c r="Q237" s="1"/>
  <c r="P273"/>
  <c r="Q273" s="1"/>
  <c r="P388"/>
  <c r="Q388" s="1"/>
  <c r="P3"/>
  <c r="Q3" s="1"/>
  <c r="P385"/>
  <c r="Q385" s="1"/>
  <c r="P202"/>
  <c r="Q202" s="1"/>
  <c r="P106"/>
  <c r="Q106" s="1"/>
  <c r="P355"/>
  <c r="Q355" s="1"/>
  <c r="P101"/>
  <c r="Q101" s="1"/>
  <c r="P241"/>
  <c r="Q241" s="1"/>
  <c r="P280"/>
  <c r="Q280" s="1"/>
  <c r="P293"/>
  <c r="Q293" s="1"/>
  <c r="P348"/>
  <c r="Q348" s="1"/>
  <c r="P286"/>
  <c r="Q286" s="1"/>
  <c r="P236"/>
  <c r="Q236" s="1"/>
  <c r="P294"/>
  <c r="Q294" s="1"/>
  <c r="P311"/>
  <c r="Q311" s="1"/>
  <c r="P324"/>
  <c r="Q324" s="1"/>
  <c r="P183"/>
  <c r="Q183" s="1"/>
  <c r="P19"/>
  <c r="Q19" s="1"/>
  <c r="P290"/>
  <c r="Q290" s="1"/>
  <c r="P361"/>
  <c r="Q361" s="1"/>
  <c r="P409"/>
  <c r="Q409" s="1"/>
  <c r="P110"/>
  <c r="Q110" s="1"/>
  <c r="P281"/>
  <c r="Q281" s="1"/>
  <c r="P329"/>
  <c r="Q329" s="1"/>
  <c r="P238"/>
  <c r="Q238" s="1"/>
  <c r="P372"/>
  <c r="Q372" s="1"/>
  <c r="P363"/>
  <c r="Q363" s="1"/>
  <c r="P235"/>
  <c r="Q235" s="1"/>
  <c r="P387"/>
  <c r="Q387" s="1"/>
  <c r="P134"/>
  <c r="Q134" s="1"/>
  <c r="P276"/>
  <c r="Q276" s="1"/>
  <c r="P187"/>
  <c r="Q187" s="1"/>
  <c r="P261"/>
  <c r="Q261" s="1"/>
  <c r="P5"/>
  <c r="Q5" s="1"/>
  <c r="P284"/>
  <c r="Q284" s="1"/>
  <c r="P124"/>
  <c r="Q124" s="1"/>
  <c r="P233"/>
  <c r="Q233" s="1"/>
  <c r="P416"/>
  <c r="Q416" s="1"/>
  <c r="P70"/>
  <c r="Q70" s="1"/>
  <c r="P399"/>
  <c r="Q399" s="1"/>
  <c r="P131"/>
  <c r="Q131" s="1"/>
  <c r="P406"/>
  <c r="Q406" s="1"/>
  <c r="P369"/>
  <c r="Q369" s="1"/>
  <c r="P139"/>
  <c r="Q139" s="1"/>
  <c r="P272"/>
  <c r="Q272" s="1"/>
  <c r="P84"/>
  <c r="Q84" s="1"/>
  <c r="P67"/>
  <c r="Q67" s="1"/>
  <c r="P147"/>
  <c r="Q147" s="1"/>
  <c r="P418"/>
  <c r="Q418" s="1"/>
  <c r="P219"/>
  <c r="Q219" s="1"/>
  <c r="P178"/>
  <c r="Q178" s="1"/>
  <c r="P227"/>
  <c r="Q227" s="1"/>
  <c r="P334"/>
  <c r="Q334" s="1"/>
  <c r="P349"/>
  <c r="Q349" s="1"/>
  <c r="P51"/>
  <c r="Q51" s="1"/>
  <c r="P319"/>
  <c r="Q319" s="1"/>
  <c r="P375"/>
  <c r="Q375" s="1"/>
  <c r="P367"/>
  <c r="Q367" s="1"/>
  <c r="P256"/>
  <c r="Q256" s="1"/>
  <c r="P182"/>
  <c r="Q182" s="1"/>
  <c r="P186"/>
  <c r="Q186" s="1"/>
  <c r="P266"/>
  <c r="Q266" s="1"/>
  <c r="P107"/>
  <c r="Q107" s="1"/>
  <c r="P240"/>
  <c r="Q240" s="1"/>
  <c r="P402"/>
  <c r="Q402" s="1"/>
  <c r="P379"/>
  <c r="Q379" s="1"/>
  <c r="P22"/>
  <c r="Q22" s="1"/>
  <c r="P239"/>
  <c r="Q239" s="1"/>
  <c r="P302"/>
  <c r="Q302" s="1"/>
  <c r="P229"/>
  <c r="Q229" s="1"/>
  <c r="P78"/>
  <c r="Q78" s="1"/>
  <c r="P205"/>
  <c r="Q205" s="1"/>
  <c r="P419"/>
  <c r="Q419" s="1"/>
  <c r="P73"/>
  <c r="Q73" s="1"/>
  <c r="P196"/>
  <c r="Q196" s="1"/>
  <c r="P390"/>
  <c r="Q390" s="1"/>
  <c r="P207"/>
  <c r="Q207" s="1"/>
  <c r="P49"/>
  <c r="Q49" s="1"/>
  <c r="P80"/>
  <c r="Q80" s="1"/>
  <c r="P320"/>
  <c r="Q320" s="1"/>
  <c r="P305"/>
  <c r="Q305" s="1"/>
  <c r="P278"/>
  <c r="Q278" s="1"/>
  <c r="P228"/>
  <c r="Q228" s="1"/>
  <c r="P39"/>
  <c r="Q39" s="1"/>
  <c r="P288"/>
  <c r="Q288" s="1"/>
  <c r="P376"/>
  <c r="Q376" s="1"/>
  <c r="P7"/>
  <c r="Q7" s="1"/>
  <c r="P191"/>
  <c r="Q191" s="1"/>
  <c r="P366"/>
  <c r="Q366" s="1"/>
  <c r="P18"/>
  <c r="Q18" s="1"/>
  <c r="P121"/>
  <c r="Q121" s="1"/>
  <c r="P136"/>
  <c r="Q136" s="1"/>
  <c r="P330"/>
  <c r="Q330" s="1"/>
  <c r="P318"/>
  <c r="Q318" s="1"/>
  <c r="P9"/>
  <c r="Q9" s="1"/>
  <c r="P156"/>
  <c r="Q156" s="1"/>
  <c r="P420"/>
  <c r="Q420" s="1"/>
  <c r="P310"/>
  <c r="Q310" s="1"/>
  <c r="P164"/>
  <c r="Q164" s="1"/>
  <c r="P138"/>
  <c r="Q138" s="1"/>
  <c r="P122"/>
  <c r="Q122" s="1"/>
  <c r="P216"/>
  <c r="Q216" s="1"/>
  <c r="P143"/>
  <c r="Q143" s="1"/>
  <c r="P377"/>
  <c r="Q377" s="1"/>
  <c r="P386"/>
  <c r="Q386" s="1"/>
  <c r="P262"/>
  <c r="Q262" s="1"/>
  <c r="P27"/>
  <c r="Q27" s="1"/>
  <c r="P29"/>
  <c r="Q29" s="1"/>
  <c r="P120"/>
  <c r="Q120" s="1"/>
  <c r="P408"/>
  <c r="Q408" s="1"/>
  <c r="P169"/>
  <c r="Q169" s="1"/>
  <c r="P247"/>
  <c r="Q247" s="1"/>
  <c r="P90"/>
  <c r="Q90" s="1"/>
  <c r="P112"/>
  <c r="Q112" s="1"/>
  <c r="P16"/>
  <c r="Q16" s="1"/>
  <c r="P64"/>
  <c r="Q64" s="1"/>
  <c r="P88"/>
  <c r="Q88" s="1"/>
  <c r="P168"/>
  <c r="Q168" s="1"/>
  <c r="P180"/>
  <c r="Q180" s="1"/>
  <c r="P89"/>
  <c r="Q89" s="1"/>
  <c r="P400"/>
  <c r="Q400" s="1"/>
  <c r="P197"/>
  <c r="Q197" s="1"/>
  <c r="P336"/>
  <c r="Q336" s="1"/>
  <c r="P322"/>
  <c r="Q322" s="1"/>
  <c r="P128"/>
  <c r="Q128" s="1"/>
  <c r="P56"/>
  <c r="Q56" s="1"/>
  <c r="P119"/>
  <c r="Q119" s="1"/>
  <c r="P148"/>
  <c r="Q148" s="1"/>
  <c r="P60"/>
  <c r="Q60" s="1"/>
  <c r="P154"/>
  <c r="Q154" s="1"/>
  <c r="P209"/>
  <c r="Q209" s="1"/>
  <c r="P69"/>
  <c r="Q69" s="1"/>
  <c r="P46"/>
  <c r="Q46" s="1"/>
  <c r="P415"/>
  <c r="Q415" s="1"/>
  <c r="P268"/>
  <c r="Q268" s="1"/>
  <c r="P259"/>
  <c r="Q259" s="1"/>
  <c r="P17"/>
  <c r="Q17" s="1"/>
  <c r="P234"/>
  <c r="Q234" s="1"/>
  <c r="P198"/>
  <c r="Q198" s="1"/>
  <c r="P44"/>
  <c r="Q44" s="1"/>
  <c r="P23"/>
  <c r="Q23" s="1"/>
  <c r="P249"/>
  <c r="Q249" s="1"/>
  <c r="P215"/>
  <c r="Q215" s="1"/>
  <c r="P37"/>
  <c r="Q37" s="1"/>
  <c r="P11"/>
  <c r="Q11" s="1"/>
  <c r="P199"/>
  <c r="Q199" s="1"/>
  <c r="P263"/>
  <c r="Q263" s="1"/>
  <c r="P40"/>
  <c r="Q40" s="1"/>
  <c r="P398"/>
  <c r="Q398" s="1"/>
  <c r="P252"/>
  <c r="Q252" s="1"/>
  <c r="P397"/>
  <c r="Q397" s="1"/>
  <c r="P404"/>
  <c r="Q404" s="1"/>
  <c r="P58"/>
  <c r="Q58" s="1"/>
  <c r="P76"/>
  <c r="Q76" s="1"/>
  <c r="P102"/>
  <c r="Q102" s="1"/>
  <c r="P335"/>
  <c r="Q335" s="1"/>
  <c r="P351"/>
  <c r="Q351" s="1"/>
  <c r="P87"/>
  <c r="Q87" s="1"/>
  <c r="P358"/>
  <c r="Q358" s="1"/>
  <c r="P337"/>
  <c r="Q337" s="1"/>
  <c r="P61"/>
  <c r="Q61" s="1"/>
  <c r="P317"/>
  <c r="Q317" s="1"/>
  <c r="P105"/>
  <c r="Q105" s="1"/>
  <c r="P85"/>
  <c r="Q85" s="1"/>
  <c r="P125"/>
  <c r="Q125" s="1"/>
  <c r="P184"/>
  <c r="Q184" s="1"/>
  <c r="P68"/>
  <c r="Q68" s="1"/>
  <c r="P170"/>
  <c r="Q170" s="1"/>
  <c r="P246"/>
  <c r="Q246" s="1"/>
  <c r="P135"/>
  <c r="Q135" s="1"/>
  <c r="P279"/>
  <c r="Q279" s="1"/>
  <c r="P346"/>
  <c r="Q346" s="1"/>
  <c r="P63"/>
  <c r="Q63" s="1"/>
  <c r="P360"/>
  <c r="Q360" s="1"/>
  <c r="P200"/>
  <c r="Q200" s="1"/>
  <c r="P382"/>
  <c r="Q382" s="1"/>
  <c r="P173"/>
  <c r="Q173" s="1"/>
  <c r="P137"/>
  <c r="Q137" s="1"/>
  <c r="P41"/>
  <c r="Q41" s="1"/>
  <c r="P230"/>
  <c r="Q230" s="1"/>
  <c r="P26"/>
  <c r="Q26" s="1"/>
  <c r="P45"/>
  <c r="Q45" s="1"/>
  <c r="P339"/>
  <c r="Q339" s="1"/>
  <c r="P326"/>
  <c r="Q326" s="1"/>
  <c r="P255"/>
  <c r="Q255" s="1"/>
  <c r="P108"/>
  <c r="Q108" s="1"/>
  <c r="P4"/>
  <c r="Q4" s="1"/>
  <c r="P371"/>
  <c r="Q371" s="1"/>
  <c r="P65"/>
  <c r="Q65" s="1"/>
  <c r="P38"/>
  <c r="Q38" s="1"/>
  <c r="P50"/>
  <c r="Q50" s="1"/>
  <c r="P271"/>
  <c r="Q271" s="1"/>
  <c r="P97"/>
  <c r="Q97" s="1"/>
  <c r="P212"/>
  <c r="Q212" s="1"/>
  <c r="P13"/>
  <c r="Q13" s="1"/>
  <c r="P206"/>
  <c r="Q206" s="1"/>
  <c r="P25"/>
  <c r="Q25" s="1"/>
  <c r="P297"/>
  <c r="Q297" s="1"/>
  <c r="P253"/>
  <c r="Q253" s="1"/>
  <c r="P314"/>
  <c r="Q314" s="1"/>
  <c r="P231"/>
  <c r="Q231" s="1"/>
  <c r="P175"/>
  <c r="Q175" s="1"/>
  <c r="P381"/>
  <c r="Q381" s="1"/>
  <c r="P96"/>
  <c r="Q96" s="1"/>
  <c r="P179"/>
  <c r="Q179" s="1"/>
  <c r="P113"/>
  <c r="Q113" s="1"/>
  <c r="P20"/>
  <c r="Q20" s="1"/>
  <c r="P287"/>
  <c r="Q287" s="1"/>
  <c r="P224"/>
  <c r="Q224" s="1"/>
  <c r="P201"/>
  <c r="Q201" s="1"/>
  <c r="P86"/>
  <c r="Q86" s="1"/>
  <c r="P159"/>
  <c r="Q159" s="1"/>
  <c r="P333"/>
  <c r="Q333" s="1"/>
  <c r="P258"/>
  <c r="Q258" s="1"/>
  <c r="P118"/>
  <c r="Q118" s="1"/>
  <c r="P42"/>
  <c r="Q42" s="1"/>
  <c r="P53"/>
  <c r="Q53" s="1"/>
  <c r="P211"/>
  <c r="Q211" s="1"/>
  <c r="P149"/>
  <c r="Q149" s="1"/>
  <c r="P98"/>
  <c r="Q98" s="1"/>
  <c r="P14"/>
  <c r="Q14" s="1"/>
  <c r="P384"/>
  <c r="Q384" s="1"/>
  <c r="P153"/>
  <c r="Q153" s="1"/>
  <c r="P260"/>
  <c r="Q260" s="1"/>
  <c r="P36"/>
  <c r="Q36" s="1"/>
  <c r="P145"/>
  <c r="Q145" s="1"/>
  <c r="P378"/>
  <c r="Q378" s="1"/>
  <c r="P59"/>
  <c r="Q59" s="1"/>
  <c r="P157"/>
  <c r="Q157" s="1"/>
  <c r="P365"/>
  <c r="Q365" s="1"/>
  <c r="P75"/>
  <c r="Q75" s="1"/>
  <c r="P354"/>
  <c r="Q354" s="1"/>
  <c r="P152"/>
  <c r="Q152" s="1"/>
  <c r="P417"/>
  <c r="Q417" s="1"/>
  <c r="P225"/>
  <c r="Q225" s="1"/>
  <c r="P275"/>
  <c r="Q275" s="1"/>
  <c r="P347"/>
  <c r="Q347" s="1"/>
  <c r="P222"/>
  <c r="Q222" s="1"/>
  <c r="P165"/>
  <c r="Q165" s="1"/>
  <c r="P421"/>
  <c r="Q421" s="1"/>
  <c r="P109"/>
  <c r="Q109" s="1"/>
  <c r="P373"/>
  <c r="Q373" s="1"/>
  <c r="P248"/>
  <c r="Q248" s="1"/>
  <c r="P176"/>
  <c r="Q176" s="1"/>
  <c r="P407"/>
  <c r="Q407" s="1"/>
  <c r="P343"/>
  <c r="Q343" s="1"/>
  <c r="P146"/>
  <c r="Q146" s="1"/>
  <c r="P362"/>
  <c r="Q362" s="1"/>
  <c r="P52"/>
  <c r="Q52" s="1"/>
  <c r="P312"/>
  <c r="Q312" s="1"/>
  <c r="P364"/>
  <c r="Q364" s="1"/>
  <c r="P94"/>
  <c r="Q94" s="1"/>
  <c r="P338"/>
  <c r="Q338" s="1"/>
  <c r="P132"/>
  <c r="Q132" s="1"/>
  <c r="P57"/>
  <c r="Q57" s="1"/>
  <c r="P304"/>
  <c r="Q304" s="1"/>
  <c r="P401"/>
  <c r="Q401" s="1"/>
  <c r="P6"/>
  <c r="Q6" s="1"/>
  <c r="P301"/>
  <c r="Q301" s="1"/>
  <c r="P33"/>
  <c r="Q33" s="1"/>
  <c r="P214"/>
  <c r="Q214" s="1"/>
  <c r="P129"/>
  <c r="Q129" s="1"/>
  <c r="P413"/>
  <c r="Q413" s="1"/>
  <c r="P389"/>
  <c r="Q389" s="1"/>
  <c r="P55"/>
  <c r="Q55" s="1"/>
  <c r="P292"/>
  <c r="Q292" s="1"/>
  <c r="P117"/>
  <c r="Q117" s="1"/>
  <c r="P166"/>
  <c r="Q166" s="1"/>
  <c r="P167"/>
  <c r="Q167" s="1"/>
  <c r="P171"/>
  <c r="Q171" s="1"/>
  <c r="P93"/>
  <c r="Q93" s="1"/>
  <c r="P10"/>
  <c r="Q10" s="1"/>
  <c r="P412"/>
  <c r="Q412" s="1"/>
  <c r="P35"/>
  <c r="Q35" s="1"/>
  <c r="P193"/>
  <c r="Q193" s="1"/>
  <c r="P282"/>
  <c r="Q282" s="1"/>
  <c r="P188"/>
  <c r="Q188" s="1"/>
  <c r="P291"/>
  <c r="Q291" s="1"/>
  <c r="P395"/>
  <c r="Q395" s="1"/>
  <c r="P226"/>
  <c r="Q226" s="1"/>
  <c r="P111"/>
  <c r="Q111" s="1"/>
  <c r="P189"/>
  <c r="Q189" s="1"/>
  <c r="P74"/>
  <c r="Q74" s="1"/>
  <c r="P296"/>
  <c r="Q296" s="1"/>
  <c r="P242"/>
  <c r="Q242" s="1"/>
  <c r="P34"/>
  <c r="Q34" s="1"/>
  <c r="P130"/>
  <c r="Q130" s="1"/>
  <c r="P321"/>
  <c r="Q321" s="1"/>
  <c r="P79"/>
  <c r="Q79" s="1"/>
  <c r="P104"/>
  <c r="Q104" s="1"/>
  <c r="P323"/>
  <c r="Q323" s="1"/>
  <c r="P82"/>
  <c r="Q82" s="1"/>
  <c r="P331"/>
  <c r="Q331" s="1"/>
  <c r="P54"/>
  <c r="Q54" s="1"/>
  <c r="P31"/>
  <c r="Q31" s="1"/>
  <c r="P341"/>
  <c r="Q341" s="1"/>
  <c r="P142"/>
  <c r="Q142" s="1"/>
  <c r="P394"/>
  <c r="Q394" s="1"/>
  <c r="P95"/>
  <c r="Q95" s="1"/>
  <c r="P309"/>
  <c r="Q309" s="1"/>
  <c r="P12"/>
  <c r="Q12" s="1"/>
  <c r="P223"/>
  <c r="Q223" s="1"/>
  <c r="P141"/>
  <c r="Q141" s="1"/>
  <c r="P127"/>
  <c r="Q127" s="1"/>
  <c r="P174"/>
  <c r="Q174" s="1"/>
  <c r="P140"/>
  <c r="Q140" s="1"/>
  <c r="P160"/>
  <c r="Q160" s="1"/>
  <c r="P155"/>
  <c r="Q155" s="1"/>
  <c r="P8"/>
  <c r="Q8" s="1"/>
  <c r="P185"/>
  <c r="Q185" s="1"/>
  <c r="P393"/>
  <c r="Q393" s="1"/>
  <c r="P396"/>
  <c r="Q396" s="1"/>
  <c r="P81"/>
  <c r="Q81" s="1"/>
  <c r="P15"/>
  <c r="Q15" s="1"/>
  <c r="P218"/>
  <c r="Q218" s="1"/>
  <c r="P243"/>
  <c r="Q243" s="1"/>
  <c r="P380"/>
  <c r="Q380" s="1"/>
  <c r="P213"/>
  <c r="Q213" s="1"/>
  <c r="P244"/>
  <c r="Q244" s="1"/>
  <c r="P221"/>
  <c r="Q221" s="1"/>
  <c r="P257"/>
  <c r="Q257" s="1"/>
  <c r="P133"/>
  <c r="Q133" s="1"/>
  <c r="P208"/>
  <c r="Q208" s="1"/>
  <c r="P308"/>
  <c r="Q308" s="1"/>
  <c r="P414"/>
  <c r="Q414" s="1"/>
  <c r="P356"/>
  <c r="Q356" s="1"/>
  <c r="P303"/>
  <c r="Q303" s="1"/>
  <c r="P204"/>
  <c r="Q204" s="1"/>
  <c r="P116"/>
  <c r="Q116" s="1"/>
  <c r="P28"/>
  <c r="Q28" s="1"/>
  <c r="P306"/>
  <c r="Q306" s="1"/>
  <c r="P92"/>
  <c r="Q92" s="1"/>
  <c r="P30"/>
  <c r="Q30" s="1"/>
  <c r="P277"/>
  <c r="Q277" s="1"/>
  <c r="P181"/>
  <c r="Q181" s="1"/>
  <c r="P342"/>
  <c r="Q342" s="1"/>
  <c r="P99"/>
  <c r="Q99" s="1"/>
  <c r="P392"/>
  <c r="Q392" s="1"/>
  <c r="P254"/>
  <c r="Q254" s="1"/>
  <c r="P340"/>
  <c r="Q340" s="1"/>
  <c r="P359"/>
  <c r="Q359" s="1"/>
  <c r="P24"/>
  <c r="Q24" s="1"/>
  <c r="P47"/>
  <c r="Q47" s="1"/>
  <c r="P283"/>
  <c r="Q283" s="1"/>
  <c r="P245"/>
  <c r="Q245" s="1"/>
  <c r="P194"/>
  <c r="Q194" s="1"/>
  <c r="P62"/>
  <c r="Q62" s="1"/>
  <c r="P251"/>
  <c r="Q251" s="1"/>
  <c r="P374"/>
  <c r="Q374" s="1"/>
  <c r="P315"/>
  <c r="Q315" s="1"/>
  <c r="P403"/>
  <c r="Q403" s="1"/>
  <c r="P71"/>
  <c r="Q71" s="1"/>
  <c r="P77"/>
  <c r="Q77" s="1"/>
  <c r="P352"/>
  <c r="Q352" s="1"/>
  <c r="P269"/>
  <c r="Q269" s="1"/>
  <c r="P48"/>
  <c r="Q48" s="1"/>
  <c r="P391"/>
  <c r="Q391" s="1"/>
  <c r="P100"/>
  <c r="Q100" s="1"/>
  <c r="P410"/>
  <c r="Q410" s="1"/>
  <c r="P177"/>
  <c r="Q177" s="1"/>
  <c r="P299"/>
  <c r="Q299" s="1"/>
  <c r="P300"/>
  <c r="Q300" s="1"/>
  <c r="P298"/>
  <c r="Q298" s="1"/>
  <c r="P270"/>
  <c r="Q270" s="1"/>
  <c r="P161"/>
  <c r="Q161" s="1"/>
  <c r="C94"/>
  <c r="C147"/>
  <c r="C26"/>
  <c r="C54"/>
  <c r="C18"/>
  <c r="C106"/>
  <c r="C39"/>
  <c r="C56"/>
  <c r="C27"/>
  <c r="C155"/>
  <c r="C50"/>
  <c r="C86"/>
  <c r="C82"/>
  <c r="C170"/>
  <c r="C120"/>
  <c r="C140"/>
  <c r="C115"/>
  <c r="C91"/>
  <c r="C95"/>
  <c r="C81"/>
  <c r="C23"/>
  <c r="C119"/>
  <c r="C138"/>
  <c r="C75"/>
  <c r="C161"/>
  <c r="C282"/>
  <c r="C83"/>
  <c r="C90"/>
  <c r="C52"/>
  <c r="C111"/>
  <c r="C38"/>
  <c r="C87"/>
  <c r="C118"/>
  <c r="C32"/>
  <c r="C124"/>
  <c r="C156"/>
  <c r="C107"/>
  <c r="C65"/>
  <c r="C30"/>
  <c r="C92"/>
  <c r="C289"/>
  <c r="C154"/>
  <c r="C160"/>
  <c r="C133"/>
  <c r="C45"/>
  <c r="C29"/>
  <c r="C142"/>
  <c r="C8"/>
  <c r="C231"/>
  <c r="D231" s="1"/>
  <c r="C164"/>
  <c r="C135"/>
  <c r="C57"/>
  <c r="C185"/>
  <c r="C61"/>
  <c r="C171"/>
  <c r="C149"/>
  <c r="C13"/>
  <c r="C76"/>
  <c r="C150"/>
  <c r="D150" s="1"/>
  <c r="C11"/>
  <c r="C34"/>
  <c r="C236"/>
  <c r="C312"/>
  <c r="D312" s="1"/>
  <c r="C60"/>
  <c r="C178"/>
  <c r="C190"/>
  <c r="C169"/>
  <c r="C194"/>
  <c r="C55"/>
  <c r="C136"/>
  <c r="C249"/>
  <c r="C143"/>
  <c r="C179"/>
  <c r="C205"/>
  <c r="C191"/>
  <c r="C113"/>
  <c r="C200"/>
  <c r="C99"/>
  <c r="C85"/>
  <c r="C132"/>
  <c r="C233"/>
  <c r="C285"/>
  <c r="C96"/>
  <c r="C177"/>
  <c r="C101"/>
  <c r="C17"/>
  <c r="C279"/>
  <c r="C250"/>
  <c r="C84"/>
  <c r="C202"/>
  <c r="C217"/>
  <c r="D217" s="1"/>
  <c r="C123"/>
  <c r="C108"/>
  <c r="C216"/>
  <c r="D216" s="1"/>
  <c r="C64"/>
  <c r="C70"/>
  <c r="C227"/>
  <c r="C6"/>
  <c r="C158"/>
  <c r="C209"/>
  <c r="D209" s="1"/>
  <c r="E209" s="1"/>
  <c r="C141"/>
  <c r="D141" s="1"/>
  <c r="C186"/>
  <c r="C112"/>
  <c r="C208"/>
  <c r="C311"/>
  <c r="C35"/>
  <c r="C218"/>
  <c r="C244"/>
  <c r="C246"/>
  <c r="C239"/>
  <c r="C267"/>
  <c r="C131"/>
  <c r="C330"/>
  <c r="C175"/>
  <c r="C238"/>
  <c r="C40"/>
  <c r="C254"/>
  <c r="C49"/>
  <c r="C10"/>
  <c r="C275"/>
  <c r="C197"/>
  <c r="C114"/>
  <c r="C51"/>
  <c r="C74"/>
  <c r="C157"/>
  <c r="C292"/>
  <c r="C129"/>
  <c r="C121"/>
  <c r="C273"/>
  <c r="C126"/>
  <c r="C224"/>
  <c r="D224" s="1"/>
  <c r="C151"/>
  <c r="C203"/>
  <c r="C146"/>
  <c r="C184"/>
  <c r="C174"/>
  <c r="C187"/>
  <c r="C253"/>
  <c r="C240"/>
  <c r="D240" s="1"/>
  <c r="C201"/>
  <c r="C234"/>
  <c r="C159"/>
  <c r="D159" s="1"/>
  <c r="C53"/>
  <c r="C188"/>
  <c r="C214"/>
  <c r="C277"/>
  <c r="D277" s="1"/>
  <c r="C333"/>
  <c r="C206"/>
  <c r="C251"/>
  <c r="C286"/>
  <c r="C198"/>
  <c r="C317"/>
  <c r="C43"/>
  <c r="C325"/>
  <c r="D325" s="1"/>
  <c r="C326"/>
  <c r="C223"/>
  <c r="C260"/>
  <c r="D260" s="1"/>
  <c r="E260" s="1"/>
  <c r="C180"/>
  <c r="D180" s="1"/>
  <c r="C221"/>
  <c r="C297"/>
  <c r="C259"/>
  <c r="C139"/>
  <c r="C316"/>
  <c r="C37"/>
  <c r="C199"/>
  <c r="C167"/>
  <c r="C367"/>
  <c r="C336"/>
  <c r="D336" s="1"/>
  <c r="C134"/>
  <c r="C104"/>
  <c r="C71"/>
  <c r="C284"/>
  <c r="C125"/>
  <c r="D125" s="1"/>
  <c r="C117"/>
  <c r="C122"/>
  <c r="C173"/>
  <c r="C63"/>
  <c r="C257"/>
  <c r="C102"/>
  <c r="C300"/>
  <c r="C288"/>
  <c r="C212"/>
  <c r="C272"/>
  <c r="D272" s="1"/>
  <c r="C165"/>
  <c r="D165" s="1"/>
  <c r="E165" s="1"/>
  <c r="C98"/>
  <c r="C341"/>
  <c r="C293"/>
  <c r="C105"/>
  <c r="C182"/>
  <c r="C270"/>
  <c r="C166"/>
  <c r="C320"/>
  <c r="C148"/>
  <c r="C127"/>
  <c r="D127" s="1"/>
  <c r="C302"/>
  <c r="C344"/>
  <c r="D344" s="1"/>
  <c r="E344" s="1"/>
  <c r="C351"/>
  <c r="C303"/>
  <c r="C235"/>
  <c r="C392"/>
  <c r="C255"/>
  <c r="D255" s="1"/>
  <c r="C380"/>
  <c r="C79"/>
  <c r="C72"/>
  <c r="C268"/>
  <c r="D268" s="1"/>
  <c r="C376"/>
  <c r="C207"/>
  <c r="C305"/>
  <c r="C181"/>
  <c r="C389"/>
  <c r="C195"/>
  <c r="C290"/>
  <c r="C245"/>
  <c r="C137"/>
  <c r="C394"/>
  <c r="C329"/>
  <c r="C97"/>
  <c r="C357"/>
  <c r="C278"/>
  <c r="C335"/>
  <c r="C308"/>
  <c r="C386"/>
  <c r="C342"/>
  <c r="C296"/>
  <c r="D296" s="1"/>
  <c r="C377"/>
  <c r="C383"/>
  <c r="C378"/>
  <c r="C256"/>
  <c r="C78"/>
  <c r="C69"/>
  <c r="C67"/>
  <c r="C153"/>
  <c r="C110"/>
  <c r="C77"/>
  <c r="C16"/>
  <c r="C22"/>
  <c r="C21"/>
  <c r="C4"/>
  <c r="C44"/>
  <c r="C48"/>
  <c r="C9"/>
  <c r="C31"/>
  <c r="C14"/>
  <c r="C62"/>
  <c r="C3"/>
  <c r="C33"/>
  <c r="C24"/>
  <c r="C47"/>
  <c r="C5"/>
  <c r="C12"/>
  <c r="C88"/>
  <c r="C109"/>
  <c r="C46"/>
  <c r="C42"/>
  <c r="C20"/>
  <c r="C28"/>
  <c r="C58"/>
  <c r="C25"/>
  <c r="C41"/>
  <c r="C130"/>
  <c r="C7"/>
  <c r="C15"/>
  <c r="C2"/>
  <c r="B7"/>
  <c r="D7"/>
  <c r="E7"/>
  <c r="F7"/>
  <c r="G7"/>
  <c r="J7"/>
  <c r="K7"/>
  <c r="L7"/>
  <c r="M7"/>
  <c r="B15"/>
  <c r="D15"/>
  <c r="E15"/>
  <c r="F15"/>
  <c r="J15"/>
  <c r="K15"/>
  <c r="L15"/>
  <c r="B77"/>
  <c r="D77"/>
  <c r="F77"/>
  <c r="J77"/>
  <c r="L77"/>
  <c r="B16"/>
  <c r="D16"/>
  <c r="E16"/>
  <c r="F16"/>
  <c r="G16"/>
  <c r="J16"/>
  <c r="K16"/>
  <c r="L16"/>
  <c r="M16"/>
  <c r="B22"/>
  <c r="D22"/>
  <c r="E22"/>
  <c r="F22"/>
  <c r="G22"/>
  <c r="J22"/>
  <c r="K22"/>
  <c r="L22"/>
  <c r="M22"/>
  <c r="B21"/>
  <c r="D21"/>
  <c r="E21"/>
  <c r="J21"/>
  <c r="K21"/>
  <c r="B4"/>
  <c r="D4"/>
  <c r="E4"/>
  <c r="F4"/>
  <c r="G4"/>
  <c r="J4"/>
  <c r="K4"/>
  <c r="L4"/>
  <c r="M4"/>
  <c r="B44"/>
  <c r="D44"/>
  <c r="E44"/>
  <c r="F44"/>
  <c r="G44"/>
  <c r="J44"/>
  <c r="K44"/>
  <c r="L44"/>
  <c r="M44"/>
  <c r="B48"/>
  <c r="D48"/>
  <c r="E48"/>
  <c r="F48"/>
  <c r="J48"/>
  <c r="K48"/>
  <c r="L48"/>
  <c r="B9"/>
  <c r="D9"/>
  <c r="E9"/>
  <c r="F9"/>
  <c r="G9"/>
  <c r="J9"/>
  <c r="K9"/>
  <c r="L9"/>
  <c r="M9"/>
  <c r="B31"/>
  <c r="D31"/>
  <c r="E31"/>
  <c r="F31"/>
  <c r="G31"/>
  <c r="J31"/>
  <c r="K31"/>
  <c r="L31"/>
  <c r="M31"/>
  <c r="B14"/>
  <c r="D14"/>
  <c r="E14"/>
  <c r="F14"/>
  <c r="G14"/>
  <c r="J14"/>
  <c r="K14"/>
  <c r="L14"/>
  <c r="M14"/>
  <c r="B62"/>
  <c r="D62"/>
  <c r="E62"/>
  <c r="G62"/>
  <c r="J62"/>
  <c r="K62"/>
  <c r="M62"/>
  <c r="B3"/>
  <c r="D3"/>
  <c r="E3"/>
  <c r="F3"/>
  <c r="G3"/>
  <c r="J3"/>
  <c r="K3"/>
  <c r="L3"/>
  <c r="M3"/>
  <c r="B33"/>
  <c r="D33"/>
  <c r="E33"/>
  <c r="F33"/>
  <c r="G33"/>
  <c r="J33"/>
  <c r="K33"/>
  <c r="L33"/>
  <c r="M33"/>
  <c r="B24"/>
  <c r="D24"/>
  <c r="E24"/>
  <c r="F24"/>
  <c r="G24"/>
  <c r="J24"/>
  <c r="K24"/>
  <c r="L24"/>
  <c r="M24"/>
  <c r="B47"/>
  <c r="D47"/>
  <c r="E47"/>
  <c r="F47"/>
  <c r="J47"/>
  <c r="K47"/>
  <c r="L47"/>
  <c r="B5"/>
  <c r="D5"/>
  <c r="E5"/>
  <c r="F5"/>
  <c r="G5"/>
  <c r="J5"/>
  <c r="K5"/>
  <c r="L5"/>
  <c r="M5"/>
  <c r="B12"/>
  <c r="D12"/>
  <c r="E12"/>
  <c r="F12"/>
  <c r="G12"/>
  <c r="J12"/>
  <c r="K12"/>
  <c r="L12"/>
  <c r="M12"/>
  <c r="B88"/>
  <c r="D88"/>
  <c r="E88"/>
  <c r="F88"/>
  <c r="G88"/>
  <c r="J88"/>
  <c r="K88"/>
  <c r="L88"/>
  <c r="M88"/>
  <c r="B109"/>
  <c r="D109"/>
  <c r="F109"/>
  <c r="G109"/>
  <c r="J109"/>
  <c r="L109"/>
  <c r="M109"/>
  <c r="B46"/>
  <c r="D46"/>
  <c r="E46"/>
  <c r="F46"/>
  <c r="G46"/>
  <c r="J46"/>
  <c r="K46"/>
  <c r="L46"/>
  <c r="M46"/>
  <c r="B42"/>
  <c r="D42"/>
  <c r="E42"/>
  <c r="F42"/>
  <c r="G42"/>
  <c r="J42"/>
  <c r="K42"/>
  <c r="L42"/>
  <c r="M42"/>
  <c r="B20"/>
  <c r="D20"/>
  <c r="E20"/>
  <c r="F20"/>
  <c r="G20"/>
  <c r="J20"/>
  <c r="K20"/>
  <c r="L20"/>
  <c r="M20"/>
  <c r="B28"/>
  <c r="D28"/>
  <c r="E28"/>
  <c r="F28"/>
  <c r="G28"/>
  <c r="J28"/>
  <c r="K28"/>
  <c r="L28"/>
  <c r="M28"/>
  <c r="B58"/>
  <c r="D58"/>
  <c r="J58"/>
  <c r="B25"/>
  <c r="D25"/>
  <c r="E25"/>
  <c r="F25"/>
  <c r="J25"/>
  <c r="K25"/>
  <c r="L25"/>
  <c r="B19"/>
  <c r="D19"/>
  <c r="E19"/>
  <c r="F19"/>
  <c r="G19"/>
  <c r="J19"/>
  <c r="K19"/>
  <c r="L19"/>
  <c r="M19"/>
  <c r="B41"/>
  <c r="D41"/>
  <c r="E41"/>
  <c r="J41"/>
  <c r="K41"/>
  <c r="B130"/>
  <c r="D130"/>
  <c r="J130"/>
  <c r="B153"/>
  <c r="D153"/>
  <c r="F153"/>
  <c r="G153"/>
  <c r="J153"/>
  <c r="L153"/>
  <c r="M153"/>
  <c r="B110"/>
  <c r="D110"/>
  <c r="E110"/>
  <c r="F110"/>
  <c r="G110"/>
  <c r="J110"/>
  <c r="K110"/>
  <c r="L110"/>
  <c r="M110"/>
  <c r="B193"/>
  <c r="D193"/>
  <c r="E193"/>
  <c r="J193"/>
  <c r="K193"/>
  <c r="B59"/>
  <c r="B69"/>
  <c r="D69"/>
  <c r="E69"/>
  <c r="F69"/>
  <c r="J69"/>
  <c r="K69"/>
  <c r="L69"/>
  <c r="B67"/>
  <c r="D67"/>
  <c r="E67"/>
  <c r="F67"/>
  <c r="G67"/>
  <c r="J67"/>
  <c r="K67"/>
  <c r="L67"/>
  <c r="M67"/>
  <c r="B94"/>
  <c r="D94"/>
  <c r="E94"/>
  <c r="F94"/>
  <c r="G94"/>
  <c r="J94"/>
  <c r="K94"/>
  <c r="L94"/>
  <c r="M94"/>
  <c r="B147"/>
  <c r="D147"/>
  <c r="E147"/>
  <c r="F147"/>
  <c r="J147"/>
  <c r="K147"/>
  <c r="L147"/>
  <c r="B26"/>
  <c r="D26"/>
  <c r="E26"/>
  <c r="F26"/>
  <c r="G26"/>
  <c r="J26"/>
  <c r="K26"/>
  <c r="L26"/>
  <c r="M26"/>
  <c r="B54"/>
  <c r="D54"/>
  <c r="E54"/>
  <c r="F54"/>
  <c r="G54"/>
  <c r="J54"/>
  <c r="K54"/>
  <c r="L54"/>
  <c r="M54"/>
  <c r="B18"/>
  <c r="D18"/>
  <c r="E18"/>
  <c r="F18"/>
  <c r="G18"/>
  <c r="J18"/>
  <c r="K18"/>
  <c r="L18"/>
  <c r="M18"/>
  <c r="B106"/>
  <c r="D106"/>
  <c r="E106"/>
  <c r="F106"/>
  <c r="G106"/>
  <c r="J106"/>
  <c r="K106"/>
  <c r="L106"/>
  <c r="M106"/>
  <c r="B39"/>
  <c r="D39"/>
  <c r="F39"/>
  <c r="J39"/>
  <c r="L39"/>
  <c r="B56"/>
  <c r="D56"/>
  <c r="E56"/>
  <c r="F56"/>
  <c r="G56"/>
  <c r="J56"/>
  <c r="K56"/>
  <c r="L56"/>
  <c r="M56"/>
  <c r="B27"/>
  <c r="D27"/>
  <c r="E27"/>
  <c r="F27"/>
  <c r="G27"/>
  <c r="J27"/>
  <c r="K27"/>
  <c r="L27"/>
  <c r="M27"/>
  <c r="B155"/>
  <c r="D155"/>
  <c r="E155"/>
  <c r="F155"/>
  <c r="J155"/>
  <c r="K155"/>
  <c r="L155"/>
  <c r="B50"/>
  <c r="D50"/>
  <c r="E50"/>
  <c r="F50"/>
  <c r="G50"/>
  <c r="J50"/>
  <c r="K50"/>
  <c r="L50"/>
  <c r="M50"/>
  <c r="B86"/>
  <c r="D86"/>
  <c r="E86"/>
  <c r="F86"/>
  <c r="G86"/>
  <c r="J86"/>
  <c r="K86"/>
  <c r="L86"/>
  <c r="M86"/>
  <c r="B82"/>
  <c r="D82"/>
  <c r="E82"/>
  <c r="G82"/>
  <c r="J82"/>
  <c r="K82"/>
  <c r="M82"/>
  <c r="B68"/>
  <c r="B66"/>
  <c r="F66"/>
  <c r="L66"/>
  <c r="B170"/>
  <c r="D170"/>
  <c r="F170"/>
  <c r="J170"/>
  <c r="L170"/>
  <c r="B120"/>
  <c r="D120"/>
  <c r="E120"/>
  <c r="F120"/>
  <c r="G120"/>
  <c r="J120"/>
  <c r="K120"/>
  <c r="L120"/>
  <c r="M120"/>
  <c r="B140"/>
  <c r="D140"/>
  <c r="E140"/>
  <c r="F140"/>
  <c r="G140"/>
  <c r="J140"/>
  <c r="K140"/>
  <c r="L140"/>
  <c r="M140"/>
  <c r="B115"/>
  <c r="D115"/>
  <c r="F115"/>
  <c r="G115"/>
  <c r="J115"/>
  <c r="L115"/>
  <c r="M115"/>
  <c r="B91"/>
  <c r="D91"/>
  <c r="E91"/>
  <c r="F91"/>
  <c r="G91"/>
  <c r="J91"/>
  <c r="K91"/>
  <c r="L91"/>
  <c r="M91"/>
  <c r="B95"/>
  <c r="D95"/>
  <c r="E95"/>
  <c r="F95"/>
  <c r="J95"/>
  <c r="K95"/>
  <c r="L95"/>
  <c r="B81"/>
  <c r="D81"/>
  <c r="E81"/>
  <c r="J81"/>
  <c r="K81"/>
  <c r="B23"/>
  <c r="D23"/>
  <c r="F23"/>
  <c r="G23"/>
  <c r="J23"/>
  <c r="L23"/>
  <c r="M23"/>
  <c r="B80"/>
  <c r="B119"/>
  <c r="D119"/>
  <c r="E119"/>
  <c r="F119"/>
  <c r="G119"/>
  <c r="J119"/>
  <c r="K119"/>
  <c r="L119"/>
  <c r="M119"/>
  <c r="B138"/>
  <c r="D138"/>
  <c r="E138"/>
  <c r="F138"/>
  <c r="G138"/>
  <c r="J138"/>
  <c r="K138"/>
  <c r="L138"/>
  <c r="M138"/>
  <c r="B75"/>
  <c r="D75"/>
  <c r="J75"/>
  <c r="B161"/>
  <c r="D161"/>
  <c r="E161"/>
  <c r="F161"/>
  <c r="G161"/>
  <c r="J161"/>
  <c r="K161"/>
  <c r="L161"/>
  <c r="M161"/>
  <c r="B282"/>
  <c r="D282"/>
  <c r="E282"/>
  <c r="F282"/>
  <c r="G282"/>
  <c r="J282"/>
  <c r="K282"/>
  <c r="L282"/>
  <c r="M282"/>
  <c r="B83"/>
  <c r="D83"/>
  <c r="E83"/>
  <c r="J83"/>
  <c r="K83"/>
  <c r="B90"/>
  <c r="D90"/>
  <c r="E90"/>
  <c r="F90"/>
  <c r="G90"/>
  <c r="J90"/>
  <c r="K90"/>
  <c r="L90"/>
  <c r="M90"/>
  <c r="B52"/>
  <c r="D52"/>
  <c r="E52"/>
  <c r="J52"/>
  <c r="K52"/>
  <c r="B111"/>
  <c r="D111"/>
  <c r="E111"/>
  <c r="G111"/>
  <c r="J111"/>
  <c r="K111"/>
  <c r="M111"/>
  <c r="B38"/>
  <c r="D38"/>
  <c r="E38"/>
  <c r="F38"/>
  <c r="G38"/>
  <c r="J38"/>
  <c r="K38"/>
  <c r="L38"/>
  <c r="M38"/>
  <c r="B87"/>
  <c r="D87"/>
  <c r="E87"/>
  <c r="J87"/>
  <c r="K87"/>
  <c r="B118"/>
  <c r="D118"/>
  <c r="E118"/>
  <c r="F118"/>
  <c r="J118"/>
  <c r="K118"/>
  <c r="L118"/>
  <c r="B32"/>
  <c r="D32"/>
  <c r="E32"/>
  <c r="F32"/>
  <c r="G32"/>
  <c r="J32"/>
  <c r="K32"/>
  <c r="L32"/>
  <c r="M32"/>
  <c r="B124"/>
  <c r="D124"/>
  <c r="E124"/>
  <c r="J124"/>
  <c r="K124"/>
  <c r="B156"/>
  <c r="D156"/>
  <c r="E156"/>
  <c r="F156"/>
  <c r="G156"/>
  <c r="J156"/>
  <c r="K156"/>
  <c r="L156"/>
  <c r="M156"/>
  <c r="B144"/>
  <c r="D144"/>
  <c r="J144"/>
  <c r="B93"/>
  <c r="D93"/>
  <c r="E93"/>
  <c r="F93"/>
  <c r="G93"/>
  <c r="J93"/>
  <c r="K93"/>
  <c r="L93"/>
  <c r="M93"/>
  <c r="B107"/>
  <c r="D107"/>
  <c r="F107"/>
  <c r="J107"/>
  <c r="L107"/>
  <c r="B65"/>
  <c r="D65"/>
  <c r="E65"/>
  <c r="F65"/>
  <c r="J65"/>
  <c r="K65"/>
  <c r="L65"/>
  <c r="B30"/>
  <c r="D30"/>
  <c r="E30"/>
  <c r="F30"/>
  <c r="G30"/>
  <c r="J30"/>
  <c r="K30"/>
  <c r="L30"/>
  <c r="M30"/>
  <c r="B92"/>
  <c r="D92"/>
  <c r="E92"/>
  <c r="F92"/>
  <c r="J92"/>
  <c r="K92"/>
  <c r="L92"/>
  <c r="B116"/>
  <c r="B289"/>
  <c r="D289"/>
  <c r="E289"/>
  <c r="J289"/>
  <c r="K289"/>
  <c r="B154"/>
  <c r="D154"/>
  <c r="E154"/>
  <c r="F154"/>
  <c r="G154"/>
  <c r="J154"/>
  <c r="K154"/>
  <c r="L154"/>
  <c r="M154"/>
  <c r="B160"/>
  <c r="D160"/>
  <c r="E160"/>
  <c r="J160"/>
  <c r="K160"/>
  <c r="B133"/>
  <c r="D133"/>
  <c r="E133"/>
  <c r="J133"/>
  <c r="K133"/>
  <c r="B45"/>
  <c r="D45"/>
  <c r="E45"/>
  <c r="F45"/>
  <c r="G45"/>
  <c r="J45"/>
  <c r="K45"/>
  <c r="L45"/>
  <c r="M45"/>
  <c r="B128"/>
  <c r="B29"/>
  <c r="B142"/>
  <c r="D142"/>
  <c r="E142"/>
  <c r="F142"/>
  <c r="G142"/>
  <c r="J142"/>
  <c r="K142"/>
  <c r="L142"/>
  <c r="M142"/>
  <c r="B8"/>
  <c r="D8"/>
  <c r="E8"/>
  <c r="F8"/>
  <c r="G8"/>
  <c r="J8"/>
  <c r="K8"/>
  <c r="L8"/>
  <c r="M8"/>
  <c r="B231"/>
  <c r="E231"/>
  <c r="F231"/>
  <c r="G231"/>
  <c r="K231"/>
  <c r="L231"/>
  <c r="M231"/>
  <c r="B152"/>
  <c r="E152"/>
  <c r="K152"/>
  <c r="B164"/>
  <c r="D164"/>
  <c r="E164"/>
  <c r="F164"/>
  <c r="G164"/>
  <c r="J164"/>
  <c r="K164"/>
  <c r="L164"/>
  <c r="M164"/>
  <c r="B135"/>
  <c r="D135"/>
  <c r="E135"/>
  <c r="G135"/>
  <c r="J135"/>
  <c r="K135"/>
  <c r="M135"/>
  <c r="B57"/>
  <c r="D57"/>
  <c r="E57"/>
  <c r="F57"/>
  <c r="G57"/>
  <c r="J57"/>
  <c r="K57"/>
  <c r="L57"/>
  <c r="M57"/>
  <c r="B185"/>
  <c r="D185"/>
  <c r="E185"/>
  <c r="G185"/>
  <c r="J185"/>
  <c r="K185"/>
  <c r="M185"/>
  <c r="B36"/>
  <c r="B61"/>
  <c r="D61"/>
  <c r="E61"/>
  <c r="F61"/>
  <c r="G61"/>
  <c r="J61"/>
  <c r="K61"/>
  <c r="L61"/>
  <c r="M61"/>
  <c r="B171"/>
  <c r="D171"/>
  <c r="E171"/>
  <c r="G171"/>
  <c r="J171"/>
  <c r="K171"/>
  <c r="M171"/>
  <c r="B149"/>
  <c r="E149"/>
  <c r="F149"/>
  <c r="G149"/>
  <c r="K149"/>
  <c r="L149"/>
  <c r="M149"/>
  <c r="B100"/>
  <c r="B13"/>
  <c r="D13"/>
  <c r="E13"/>
  <c r="F13"/>
  <c r="G13"/>
  <c r="J13"/>
  <c r="K13"/>
  <c r="L13"/>
  <c r="M13"/>
  <c r="B76"/>
  <c r="D76"/>
  <c r="E76"/>
  <c r="F76"/>
  <c r="G76"/>
  <c r="J76"/>
  <c r="K76"/>
  <c r="L76"/>
  <c r="M76"/>
  <c r="B150"/>
  <c r="B11"/>
  <c r="D11"/>
  <c r="E11"/>
  <c r="F11"/>
  <c r="G11"/>
  <c r="J11"/>
  <c r="K11"/>
  <c r="L11"/>
  <c r="M11"/>
  <c r="B34"/>
  <c r="D34"/>
  <c r="E34"/>
  <c r="F34"/>
  <c r="G34"/>
  <c r="J34"/>
  <c r="K34"/>
  <c r="L34"/>
  <c r="M34"/>
  <c r="B236"/>
  <c r="D236"/>
  <c r="E236"/>
  <c r="J236"/>
  <c r="K236"/>
  <c r="B312"/>
  <c r="E312"/>
  <c r="G312"/>
  <c r="K312"/>
  <c r="M312"/>
  <c r="B60"/>
  <c r="D60"/>
  <c r="E60"/>
  <c r="F60"/>
  <c r="G60"/>
  <c r="J60"/>
  <c r="K60"/>
  <c r="L60"/>
  <c r="M60"/>
  <c r="B178"/>
  <c r="D178"/>
  <c r="E178"/>
  <c r="F178"/>
  <c r="G178"/>
  <c r="J178"/>
  <c r="K178"/>
  <c r="L178"/>
  <c r="M178"/>
  <c r="B190"/>
  <c r="E190"/>
  <c r="F190"/>
  <c r="K190"/>
  <c r="L190"/>
  <c r="B169"/>
  <c r="D169"/>
  <c r="E169"/>
  <c r="F169"/>
  <c r="J169"/>
  <c r="K169"/>
  <c r="L169"/>
  <c r="B194"/>
  <c r="D194"/>
  <c r="E194"/>
  <c r="J194"/>
  <c r="K194"/>
  <c r="B55"/>
  <c r="D55"/>
  <c r="E55"/>
  <c r="G55"/>
  <c r="J55"/>
  <c r="K55"/>
  <c r="M55"/>
  <c r="B136"/>
  <c r="D136"/>
  <c r="J136"/>
  <c r="B249"/>
  <c r="D249"/>
  <c r="J249"/>
  <c r="B247"/>
  <c r="D247"/>
  <c r="E247"/>
  <c r="F247"/>
  <c r="J247"/>
  <c r="K247"/>
  <c r="L247"/>
  <c r="B143"/>
  <c r="D143"/>
  <c r="F143"/>
  <c r="G143"/>
  <c r="J143"/>
  <c r="L143"/>
  <c r="M143"/>
  <c r="B179"/>
  <c r="D179"/>
  <c r="F179"/>
  <c r="J179"/>
  <c r="L179"/>
  <c r="B73"/>
  <c r="D73"/>
  <c r="E73"/>
  <c r="F73"/>
  <c r="G73"/>
  <c r="J73"/>
  <c r="K73"/>
  <c r="L73"/>
  <c r="M73"/>
  <c r="B205"/>
  <c r="D205"/>
  <c r="E205"/>
  <c r="F205"/>
  <c r="J205"/>
  <c r="K205"/>
  <c r="L205"/>
  <c r="B191"/>
  <c r="D191"/>
  <c r="J191"/>
  <c r="B113"/>
  <c r="D113"/>
  <c r="E113"/>
  <c r="J113"/>
  <c r="K113"/>
  <c r="B200"/>
  <c r="B99"/>
  <c r="D99"/>
  <c r="E99"/>
  <c r="F99"/>
  <c r="G99"/>
  <c r="J99"/>
  <c r="K99"/>
  <c r="L99"/>
  <c r="M99"/>
  <c r="B85"/>
  <c r="D85"/>
  <c r="E85"/>
  <c r="J85"/>
  <c r="K85"/>
  <c r="B132"/>
  <c r="D132"/>
  <c r="E132"/>
  <c r="F132"/>
  <c r="G132"/>
  <c r="J132"/>
  <c r="K132"/>
  <c r="L132"/>
  <c r="M132"/>
  <c r="B233"/>
  <c r="D233"/>
  <c r="J233"/>
  <c r="B285"/>
  <c r="D285"/>
  <c r="J285"/>
  <c r="B96"/>
  <c r="D96"/>
  <c r="E96"/>
  <c r="G96"/>
  <c r="J96"/>
  <c r="K96"/>
  <c r="M96"/>
  <c r="B177"/>
  <c r="D177"/>
  <c r="E177"/>
  <c r="F177"/>
  <c r="G177"/>
  <c r="J177"/>
  <c r="K177"/>
  <c r="L177"/>
  <c r="M177"/>
  <c r="B101"/>
  <c r="F101"/>
  <c r="G101"/>
  <c r="L101"/>
  <c r="M101"/>
  <c r="B17"/>
  <c r="D17"/>
  <c r="E17"/>
  <c r="F17"/>
  <c r="G17"/>
  <c r="J17"/>
  <c r="K17"/>
  <c r="L17"/>
  <c r="M17"/>
  <c r="B279"/>
  <c r="D279"/>
  <c r="E279"/>
  <c r="G279"/>
  <c r="J279"/>
  <c r="K279"/>
  <c r="M279"/>
  <c r="B222"/>
  <c r="D222"/>
  <c r="E222"/>
  <c r="F222"/>
  <c r="G222"/>
  <c r="J222"/>
  <c r="K222"/>
  <c r="L222"/>
  <c r="M222"/>
  <c r="B229"/>
  <c r="D229"/>
  <c r="F229"/>
  <c r="J229"/>
  <c r="L229"/>
  <c r="B250"/>
  <c r="D250"/>
  <c r="E250"/>
  <c r="F250"/>
  <c r="G250"/>
  <c r="J250"/>
  <c r="K250"/>
  <c r="L250"/>
  <c r="M250"/>
  <c r="B84"/>
  <c r="D84"/>
  <c r="E84"/>
  <c r="J84"/>
  <c r="K84"/>
  <c r="B202"/>
  <c r="D202"/>
  <c r="E202"/>
  <c r="F202"/>
  <c r="J202"/>
  <c r="K202"/>
  <c r="L202"/>
  <c r="B217"/>
  <c r="E217"/>
  <c r="K217"/>
  <c r="B123"/>
  <c r="B108"/>
  <c r="D108"/>
  <c r="E108"/>
  <c r="G108"/>
  <c r="J108"/>
  <c r="K108"/>
  <c r="M108"/>
  <c r="B216"/>
  <c r="B64"/>
  <c r="D64"/>
  <c r="E64"/>
  <c r="G64"/>
  <c r="J64"/>
  <c r="K64"/>
  <c r="M64"/>
  <c r="B70"/>
  <c r="D70"/>
  <c r="E70"/>
  <c r="F70"/>
  <c r="G70"/>
  <c r="J70"/>
  <c r="K70"/>
  <c r="L70"/>
  <c r="M70"/>
  <c r="B103"/>
  <c r="B227"/>
  <c r="D227"/>
  <c r="E227"/>
  <c r="J227"/>
  <c r="K227"/>
  <c r="B6"/>
  <c r="D6"/>
  <c r="E6"/>
  <c r="F6"/>
  <c r="G6"/>
  <c r="J6"/>
  <c r="K6"/>
  <c r="L6"/>
  <c r="M6"/>
  <c r="B158"/>
  <c r="D158"/>
  <c r="J158"/>
  <c r="B209"/>
  <c r="B141"/>
  <c r="E141"/>
  <c r="F141"/>
  <c r="G141"/>
  <c r="K141"/>
  <c r="L141"/>
  <c r="M141"/>
  <c r="B186"/>
  <c r="D186"/>
  <c r="E186"/>
  <c r="F186"/>
  <c r="G186"/>
  <c r="J186"/>
  <c r="K186"/>
  <c r="L186"/>
  <c r="M186"/>
  <c r="B112"/>
  <c r="D112"/>
  <c r="E112"/>
  <c r="F112"/>
  <c r="G112"/>
  <c r="J112"/>
  <c r="K112"/>
  <c r="L112"/>
  <c r="M112"/>
  <c r="B208"/>
  <c r="D208"/>
  <c r="F208"/>
  <c r="G208"/>
  <c r="J208"/>
  <c r="L208"/>
  <c r="M208"/>
  <c r="B211"/>
  <c r="B311"/>
  <c r="E311"/>
  <c r="K311"/>
  <c r="B35"/>
  <c r="D35"/>
  <c r="E35"/>
  <c r="F35"/>
  <c r="G35"/>
  <c r="J35"/>
  <c r="K35"/>
  <c r="L35"/>
  <c r="M35"/>
  <c r="B218"/>
  <c r="D218"/>
  <c r="E218"/>
  <c r="J218"/>
  <c r="K218"/>
  <c r="B244"/>
  <c r="D244"/>
  <c r="E244"/>
  <c r="J244"/>
  <c r="K244"/>
  <c r="B196"/>
  <c r="B246"/>
  <c r="F246"/>
  <c r="L246"/>
  <c r="B239"/>
  <c r="D239"/>
  <c r="E239"/>
  <c r="G239"/>
  <c r="J239"/>
  <c r="K239"/>
  <c r="M239"/>
  <c r="B267"/>
  <c r="D267"/>
  <c r="E267"/>
  <c r="F267"/>
  <c r="G267"/>
  <c r="J267"/>
  <c r="K267"/>
  <c r="L267"/>
  <c r="M267"/>
  <c r="B131"/>
  <c r="D131"/>
  <c r="E131"/>
  <c r="F131"/>
  <c r="G131"/>
  <c r="J131"/>
  <c r="K131"/>
  <c r="L131"/>
  <c r="M131"/>
  <c r="B330"/>
  <c r="D330"/>
  <c r="J330"/>
  <c r="B175"/>
  <c r="D175"/>
  <c r="E175"/>
  <c r="F175"/>
  <c r="G175"/>
  <c r="J175"/>
  <c r="K175"/>
  <c r="L175"/>
  <c r="M175"/>
  <c r="B269"/>
  <c r="D269"/>
  <c r="E269"/>
  <c r="F269"/>
  <c r="J269"/>
  <c r="K269"/>
  <c r="L269"/>
  <c r="B238"/>
  <c r="D238"/>
  <c r="J238"/>
  <c r="B220"/>
  <c r="B215"/>
  <c r="B145"/>
  <c r="B40"/>
  <c r="F40"/>
  <c r="G40"/>
  <c r="L40"/>
  <c r="M40"/>
  <c r="B254"/>
  <c r="D254"/>
  <c r="E254"/>
  <c r="F254"/>
  <c r="J254"/>
  <c r="K254"/>
  <c r="L254"/>
  <c r="B49"/>
  <c r="D49"/>
  <c r="E49"/>
  <c r="F49"/>
  <c r="G49"/>
  <c r="J49"/>
  <c r="K49"/>
  <c r="L49"/>
  <c r="M49"/>
  <c r="B172"/>
  <c r="B10"/>
  <c r="D10"/>
  <c r="E10"/>
  <c r="F10"/>
  <c r="G10"/>
  <c r="J10"/>
  <c r="K10"/>
  <c r="L10"/>
  <c r="M10"/>
  <c r="B225"/>
  <c r="C225" s="1"/>
  <c r="E225"/>
  <c r="F225"/>
  <c r="G225"/>
  <c r="K225"/>
  <c r="L225"/>
  <c r="M225"/>
  <c r="B275"/>
  <c r="D275"/>
  <c r="E275"/>
  <c r="J275"/>
  <c r="K275"/>
  <c r="B197"/>
  <c r="D197"/>
  <c r="E197"/>
  <c r="F197"/>
  <c r="J197"/>
  <c r="K197"/>
  <c r="L197"/>
  <c r="B114"/>
  <c r="D114"/>
  <c r="E114"/>
  <c r="F114"/>
  <c r="G114"/>
  <c r="J114"/>
  <c r="K114"/>
  <c r="L114"/>
  <c r="M114"/>
  <c r="B51"/>
  <c r="D51"/>
  <c r="E51"/>
  <c r="F51"/>
  <c r="G51"/>
  <c r="J51"/>
  <c r="K51"/>
  <c r="L51"/>
  <c r="M51"/>
  <c r="B74"/>
  <c r="D74"/>
  <c r="E74"/>
  <c r="F74"/>
  <c r="G74"/>
  <c r="J74"/>
  <c r="K74"/>
  <c r="L74"/>
  <c r="M74"/>
  <c r="B157"/>
  <c r="D157"/>
  <c r="F157"/>
  <c r="G157"/>
  <c r="J157"/>
  <c r="L157"/>
  <c r="M157"/>
  <c r="B292"/>
  <c r="D292"/>
  <c r="F292"/>
  <c r="G292"/>
  <c r="J292"/>
  <c r="L292"/>
  <c r="M292"/>
  <c r="B129"/>
  <c r="D129"/>
  <c r="E129"/>
  <c r="F129"/>
  <c r="G129"/>
  <c r="J129"/>
  <c r="K129"/>
  <c r="L129"/>
  <c r="M129"/>
  <c r="B121"/>
  <c r="D121"/>
  <c r="E121"/>
  <c r="F121"/>
  <c r="G121"/>
  <c r="J121"/>
  <c r="K121"/>
  <c r="L121"/>
  <c r="M121"/>
  <c r="B273"/>
  <c r="D273"/>
  <c r="E273"/>
  <c r="F273"/>
  <c r="J273"/>
  <c r="K273"/>
  <c r="L273"/>
  <c r="B263"/>
  <c r="B126"/>
  <c r="D126"/>
  <c r="E126"/>
  <c r="F126"/>
  <c r="G126"/>
  <c r="J126"/>
  <c r="K126"/>
  <c r="L126"/>
  <c r="M126"/>
  <c r="B162"/>
  <c r="D162"/>
  <c r="E162"/>
  <c r="F162"/>
  <c r="G162"/>
  <c r="J162"/>
  <c r="K162"/>
  <c r="L162"/>
  <c r="M162"/>
  <c r="B241"/>
  <c r="D241"/>
  <c r="E241"/>
  <c r="J241"/>
  <c r="K241"/>
  <c r="B224"/>
  <c r="B168"/>
  <c r="E168"/>
  <c r="F168"/>
  <c r="G168"/>
  <c r="K168"/>
  <c r="L168"/>
  <c r="M168"/>
  <c r="B266"/>
  <c r="B151"/>
  <c r="D151"/>
  <c r="E151"/>
  <c r="F151"/>
  <c r="G151"/>
  <c r="J151"/>
  <c r="K151"/>
  <c r="L151"/>
  <c r="M151"/>
  <c r="B203"/>
  <c r="D203"/>
  <c r="E203"/>
  <c r="F203"/>
  <c r="G203"/>
  <c r="J203"/>
  <c r="K203"/>
  <c r="L203"/>
  <c r="M203"/>
  <c r="B252"/>
  <c r="B146"/>
  <c r="D146"/>
  <c r="E146"/>
  <c r="F146"/>
  <c r="G146"/>
  <c r="J146"/>
  <c r="K146"/>
  <c r="L146"/>
  <c r="M146"/>
  <c r="B184"/>
  <c r="D184"/>
  <c r="E184"/>
  <c r="F184"/>
  <c r="G184"/>
  <c r="J184"/>
  <c r="K184"/>
  <c r="L184"/>
  <c r="M184"/>
  <c r="B174"/>
  <c r="D174"/>
  <c r="E174"/>
  <c r="F174"/>
  <c r="G174"/>
  <c r="J174"/>
  <c r="K174"/>
  <c r="L174"/>
  <c r="M174"/>
  <c r="B280"/>
  <c r="B192"/>
  <c r="B187"/>
  <c r="D187"/>
  <c r="E187"/>
  <c r="F187"/>
  <c r="G187"/>
  <c r="J187"/>
  <c r="K187"/>
  <c r="L187"/>
  <c r="M187"/>
  <c r="B253"/>
  <c r="D253"/>
  <c r="E253"/>
  <c r="F253"/>
  <c r="J253"/>
  <c r="K253"/>
  <c r="L253"/>
  <c r="B283"/>
  <c r="F283"/>
  <c r="G283"/>
  <c r="L283"/>
  <c r="M283"/>
  <c r="B240"/>
  <c r="E240"/>
  <c r="K240"/>
  <c r="B201"/>
  <c r="D201"/>
  <c r="J201"/>
  <c r="B234"/>
  <c r="B159"/>
  <c r="E159"/>
  <c r="F159"/>
  <c r="G159"/>
  <c r="K159"/>
  <c r="L159"/>
  <c r="M159"/>
  <c r="B53"/>
  <c r="D53"/>
  <c r="E53"/>
  <c r="J53"/>
  <c r="K53"/>
  <c r="B188"/>
  <c r="B214"/>
  <c r="D214"/>
  <c r="E214"/>
  <c r="J214"/>
  <c r="K214"/>
  <c r="B277"/>
  <c r="E277"/>
  <c r="F277"/>
  <c r="K277"/>
  <c r="L277"/>
  <c r="B333"/>
  <c r="D333"/>
  <c r="F333"/>
  <c r="J333"/>
  <c r="L333"/>
  <c r="B206"/>
  <c r="D206"/>
  <c r="E206"/>
  <c r="F206"/>
  <c r="G206"/>
  <c r="J206"/>
  <c r="K206"/>
  <c r="L206"/>
  <c r="M206"/>
  <c r="B251"/>
  <c r="D251"/>
  <c r="E251"/>
  <c r="F251"/>
  <c r="J251"/>
  <c r="K251"/>
  <c r="L251"/>
  <c r="B286"/>
  <c r="D286"/>
  <c r="E286"/>
  <c r="F286"/>
  <c r="G286"/>
  <c r="J286"/>
  <c r="K286"/>
  <c r="L286"/>
  <c r="M286"/>
  <c r="B313"/>
  <c r="D313"/>
  <c r="J313"/>
  <c r="B198"/>
  <c r="D198"/>
  <c r="E198"/>
  <c r="G198"/>
  <c r="J198"/>
  <c r="K198"/>
  <c r="M198"/>
  <c r="B337"/>
  <c r="D337"/>
  <c r="E337"/>
  <c r="J337"/>
  <c r="K337"/>
  <c r="B317"/>
  <c r="E317"/>
  <c r="G317"/>
  <c r="K317"/>
  <c r="M317"/>
  <c r="B43"/>
  <c r="D43"/>
  <c r="E43"/>
  <c r="F43"/>
  <c r="G43"/>
  <c r="J43"/>
  <c r="K43"/>
  <c r="L43"/>
  <c r="M43"/>
  <c r="B325"/>
  <c r="E325"/>
  <c r="F325"/>
  <c r="K325"/>
  <c r="L325"/>
  <c r="B326"/>
  <c r="D326"/>
  <c r="E326"/>
  <c r="J326"/>
  <c r="K326"/>
  <c r="B294"/>
  <c r="D294"/>
  <c r="E294"/>
  <c r="J294"/>
  <c r="K294"/>
  <c r="B223"/>
  <c r="B260"/>
  <c r="F260"/>
  <c r="L260"/>
  <c r="B180"/>
  <c r="B310"/>
  <c r="D310"/>
  <c r="J310"/>
  <c r="B221"/>
  <c r="D221"/>
  <c r="E221"/>
  <c r="F221"/>
  <c r="G221"/>
  <c r="J221"/>
  <c r="K221"/>
  <c r="L221"/>
  <c r="M221"/>
  <c r="B297"/>
  <c r="D297"/>
  <c r="J297"/>
  <c r="B319"/>
  <c r="B259"/>
  <c r="D259"/>
  <c r="E259"/>
  <c r="F259"/>
  <c r="J259"/>
  <c r="K259"/>
  <c r="L259"/>
  <c r="B139"/>
  <c r="D139"/>
  <c r="J139"/>
  <c r="B354"/>
  <c r="D354"/>
  <c r="J354"/>
  <c r="B316"/>
  <c r="B37"/>
  <c r="D37"/>
  <c r="E37"/>
  <c r="F37"/>
  <c r="J37"/>
  <c r="K37"/>
  <c r="L37"/>
  <c r="B199"/>
  <c r="D199"/>
  <c r="E199"/>
  <c r="F199"/>
  <c r="G199"/>
  <c r="J199"/>
  <c r="K199"/>
  <c r="L199"/>
  <c r="M199"/>
  <c r="B167"/>
  <c r="D167"/>
  <c r="E167"/>
  <c r="F167"/>
  <c r="G167"/>
  <c r="J167"/>
  <c r="K167"/>
  <c r="L167"/>
  <c r="M167"/>
  <c r="B318"/>
  <c r="B367"/>
  <c r="D367"/>
  <c r="E367"/>
  <c r="F367"/>
  <c r="G367"/>
  <c r="J367"/>
  <c r="K367"/>
  <c r="L367"/>
  <c r="M367"/>
  <c r="B183"/>
  <c r="D183"/>
  <c r="E183"/>
  <c r="G183"/>
  <c r="J183"/>
  <c r="K183"/>
  <c r="M183"/>
  <c r="B307"/>
  <c r="D307"/>
  <c r="E307"/>
  <c r="F307"/>
  <c r="G307"/>
  <c r="J307"/>
  <c r="K307"/>
  <c r="L307"/>
  <c r="M307"/>
  <c r="B301"/>
  <c r="C301" s="1"/>
  <c r="D301" s="1"/>
  <c r="E301" s="1"/>
  <c r="B336"/>
  <c r="B327"/>
  <c r="D327"/>
  <c r="J327"/>
  <c r="B242"/>
  <c r="B134"/>
  <c r="D134"/>
  <c r="E134"/>
  <c r="F134"/>
  <c r="G134"/>
  <c r="J134"/>
  <c r="K134"/>
  <c r="L134"/>
  <c r="M134"/>
  <c r="B243"/>
  <c r="B262"/>
  <c r="B322"/>
  <c r="B314"/>
  <c r="F314"/>
  <c r="G314"/>
  <c r="L314"/>
  <c r="M314"/>
  <c r="B232"/>
  <c r="B104"/>
  <c r="D104"/>
  <c r="E104"/>
  <c r="F104"/>
  <c r="G104"/>
  <c r="J104"/>
  <c r="K104"/>
  <c r="L104"/>
  <c r="M104"/>
  <c r="B71"/>
  <c r="D71"/>
  <c r="E71"/>
  <c r="F71"/>
  <c r="G71"/>
  <c r="J71"/>
  <c r="K71"/>
  <c r="L71"/>
  <c r="M71"/>
  <c r="B284"/>
  <c r="D284"/>
  <c r="E284"/>
  <c r="F284"/>
  <c r="G284"/>
  <c r="J284"/>
  <c r="K284"/>
  <c r="L284"/>
  <c r="M284"/>
  <c r="B343"/>
  <c r="B374"/>
  <c r="D374"/>
  <c r="E374"/>
  <c r="F374"/>
  <c r="J374"/>
  <c r="K374"/>
  <c r="L374"/>
  <c r="B189"/>
  <c r="E189"/>
  <c r="K189"/>
  <c r="B125"/>
  <c r="B117"/>
  <c r="D117"/>
  <c r="E117"/>
  <c r="F117"/>
  <c r="G117"/>
  <c r="J117"/>
  <c r="K117"/>
  <c r="L117"/>
  <c r="M117"/>
  <c r="B340"/>
  <c r="D340"/>
  <c r="J340"/>
  <c r="B350"/>
  <c r="D350"/>
  <c r="J350"/>
  <c r="B361"/>
  <c r="D361"/>
  <c r="E361"/>
  <c r="F361"/>
  <c r="J361"/>
  <c r="K361"/>
  <c r="L361"/>
  <c r="B315"/>
  <c r="D315"/>
  <c r="E315"/>
  <c r="F315"/>
  <c r="G315"/>
  <c r="J315"/>
  <c r="K315"/>
  <c r="L315"/>
  <c r="M315"/>
  <c r="B122"/>
  <c r="D122"/>
  <c r="E122"/>
  <c r="F122"/>
  <c r="G122"/>
  <c r="J122"/>
  <c r="K122"/>
  <c r="L122"/>
  <c r="M122"/>
  <c r="B173"/>
  <c r="D173"/>
  <c r="E173"/>
  <c r="F173"/>
  <c r="G173"/>
  <c r="J173"/>
  <c r="K173"/>
  <c r="L173"/>
  <c r="M173"/>
  <c r="B63"/>
  <c r="D63"/>
  <c r="E63"/>
  <c r="F63"/>
  <c r="G63"/>
  <c r="J63"/>
  <c r="K63"/>
  <c r="L63"/>
  <c r="M63"/>
  <c r="B349"/>
  <c r="D349"/>
  <c r="F349"/>
  <c r="J349"/>
  <c r="L349"/>
  <c r="B257"/>
  <c r="D257"/>
  <c r="E257"/>
  <c r="F257"/>
  <c r="G257"/>
  <c r="J257"/>
  <c r="K257"/>
  <c r="L257"/>
  <c r="M257"/>
  <c r="B352"/>
  <c r="B323"/>
  <c r="B102"/>
  <c r="D102"/>
  <c r="E102"/>
  <c r="F102"/>
  <c r="J102"/>
  <c r="K102"/>
  <c r="L102"/>
  <c r="B332"/>
  <c r="B346"/>
  <c r="C346" s="1"/>
  <c r="B299"/>
  <c r="D299"/>
  <c r="E299"/>
  <c r="F299"/>
  <c r="G299"/>
  <c r="J299"/>
  <c r="K299"/>
  <c r="L299"/>
  <c r="M299"/>
  <c r="B300"/>
  <c r="D300"/>
  <c r="E300"/>
  <c r="F300"/>
  <c r="J300"/>
  <c r="K300"/>
  <c r="L300"/>
  <c r="B288"/>
  <c r="D288"/>
  <c r="F288"/>
  <c r="J288"/>
  <c r="L288"/>
  <c r="B212"/>
  <c r="D212"/>
  <c r="E212"/>
  <c r="J212"/>
  <c r="K212"/>
  <c r="B272"/>
  <c r="E272"/>
  <c r="K272"/>
  <c r="B165"/>
  <c r="B98"/>
  <c r="D98"/>
  <c r="E98"/>
  <c r="F98"/>
  <c r="G98"/>
  <c r="J98"/>
  <c r="K98"/>
  <c r="L98"/>
  <c r="M98"/>
  <c r="B341"/>
  <c r="D341"/>
  <c r="E341"/>
  <c r="J341"/>
  <c r="K341"/>
  <c r="B399"/>
  <c r="D399"/>
  <c r="G399"/>
  <c r="J399"/>
  <c r="M399"/>
  <c r="B293"/>
  <c r="D293"/>
  <c r="F293"/>
  <c r="G293"/>
  <c r="J293"/>
  <c r="L293"/>
  <c r="M293"/>
  <c r="B89"/>
  <c r="B105"/>
  <c r="D105"/>
  <c r="E105"/>
  <c r="F105"/>
  <c r="J105"/>
  <c r="K105"/>
  <c r="L105"/>
  <c r="B182"/>
  <c r="D182"/>
  <c r="E182"/>
  <c r="F182"/>
  <c r="J182"/>
  <c r="K182"/>
  <c r="L182"/>
  <c r="B210"/>
  <c r="B270"/>
  <c r="D270"/>
  <c r="F270"/>
  <c r="J270"/>
  <c r="L270"/>
  <c r="B166"/>
  <c r="B248"/>
  <c r="B358"/>
  <c r="D358"/>
  <c r="E358"/>
  <c r="F358"/>
  <c r="G358"/>
  <c r="J358"/>
  <c r="K358"/>
  <c r="L358"/>
  <c r="M358"/>
  <c r="B265"/>
  <c r="D265"/>
  <c r="E265"/>
  <c r="J265"/>
  <c r="K265"/>
  <c r="B320"/>
  <c r="B363"/>
  <c r="B148"/>
  <c r="D148"/>
  <c r="E148"/>
  <c r="F148"/>
  <c r="G148"/>
  <c r="J148"/>
  <c r="K148"/>
  <c r="L148"/>
  <c r="M148"/>
  <c r="B127"/>
  <c r="B328"/>
  <c r="C328" s="1"/>
  <c r="B360"/>
  <c r="B302"/>
  <c r="F302"/>
  <c r="L302"/>
  <c r="B295"/>
  <c r="G295"/>
  <c r="M295"/>
  <c r="B163"/>
  <c r="B304"/>
  <c r="D304"/>
  <c r="E304"/>
  <c r="F304"/>
  <c r="J304"/>
  <c r="K304"/>
  <c r="L304"/>
  <c r="B204"/>
  <c r="D204"/>
  <c r="E204"/>
  <c r="F204"/>
  <c r="G204"/>
  <c r="J204"/>
  <c r="K204"/>
  <c r="L204"/>
  <c r="M204"/>
  <c r="B264"/>
  <c r="B355"/>
  <c r="D355"/>
  <c r="E355"/>
  <c r="F355"/>
  <c r="G355"/>
  <c r="J355"/>
  <c r="K355"/>
  <c r="L355"/>
  <c r="M355"/>
  <c r="B385"/>
  <c r="D385"/>
  <c r="E385"/>
  <c r="F385"/>
  <c r="G385"/>
  <c r="J385"/>
  <c r="K385"/>
  <c r="L385"/>
  <c r="M385"/>
  <c r="B344"/>
  <c r="B281"/>
  <c r="D281"/>
  <c r="F281"/>
  <c r="G281"/>
  <c r="J281"/>
  <c r="L281"/>
  <c r="M281"/>
  <c r="B213"/>
  <c r="D213"/>
  <c r="E213"/>
  <c r="F213"/>
  <c r="J213"/>
  <c r="K213"/>
  <c r="L213"/>
  <c r="B351"/>
  <c r="D351"/>
  <c r="E351"/>
  <c r="J351"/>
  <c r="K351"/>
  <c r="B375"/>
  <c r="C375" s="1"/>
  <c r="D375" s="1"/>
  <c r="E375" s="1"/>
  <c r="F375"/>
  <c r="G375"/>
  <c r="L375"/>
  <c r="M375"/>
  <c r="B176"/>
  <c r="D176"/>
  <c r="E176"/>
  <c r="F176"/>
  <c r="G176"/>
  <c r="J176"/>
  <c r="K176"/>
  <c r="L176"/>
  <c r="M176"/>
  <c r="B303"/>
  <c r="B235"/>
  <c r="D235"/>
  <c r="E235"/>
  <c r="F235"/>
  <c r="G235"/>
  <c r="J235"/>
  <c r="K235"/>
  <c r="L235"/>
  <c r="M235"/>
  <c r="B396"/>
  <c r="D396"/>
  <c r="J396"/>
  <c r="B392"/>
  <c r="D392"/>
  <c r="E392"/>
  <c r="F392"/>
  <c r="J392"/>
  <c r="K392"/>
  <c r="L392"/>
  <c r="B382"/>
  <c r="B339"/>
  <c r="B255"/>
  <c r="B380"/>
  <c r="D380"/>
  <c r="J380"/>
  <c r="B79"/>
  <c r="D79"/>
  <c r="E79"/>
  <c r="F79"/>
  <c r="G79"/>
  <c r="J79"/>
  <c r="K79"/>
  <c r="L79"/>
  <c r="M79"/>
  <c r="B334"/>
  <c r="B72"/>
  <c r="D72"/>
  <c r="E72"/>
  <c r="G72"/>
  <c r="J72"/>
  <c r="K72"/>
  <c r="M72"/>
  <c r="B258"/>
  <c r="D258"/>
  <c r="E258"/>
  <c r="F258"/>
  <c r="J258"/>
  <c r="K258"/>
  <c r="L258"/>
  <c r="B364"/>
  <c r="B268"/>
  <c r="E268"/>
  <c r="F268"/>
  <c r="G268"/>
  <c r="K268"/>
  <c r="L268"/>
  <c r="M268"/>
  <c r="B376"/>
  <c r="F376"/>
  <c r="L376"/>
  <c r="B372"/>
  <c r="B207"/>
  <c r="D207"/>
  <c r="E207"/>
  <c r="F207"/>
  <c r="G207"/>
  <c r="J207"/>
  <c r="K207"/>
  <c r="L207"/>
  <c r="M207"/>
  <c r="B324"/>
  <c r="D324"/>
  <c r="E324"/>
  <c r="G324"/>
  <c r="J324"/>
  <c r="K324"/>
  <c r="M324"/>
  <c r="B345"/>
  <c r="D345"/>
  <c r="J345"/>
  <c r="B305"/>
  <c r="D305"/>
  <c r="F305"/>
  <c r="G305"/>
  <c r="J305"/>
  <c r="L305"/>
  <c r="M305"/>
  <c r="B403"/>
  <c r="B388"/>
  <c r="B181"/>
  <c r="D181"/>
  <c r="F181"/>
  <c r="J181"/>
  <c r="L181"/>
  <c r="B405"/>
  <c r="D405"/>
  <c r="E405"/>
  <c r="G405"/>
  <c r="J405"/>
  <c r="K405"/>
  <c r="M405"/>
  <c r="B368"/>
  <c r="B353"/>
  <c r="D353"/>
  <c r="E353"/>
  <c r="G353"/>
  <c r="J353"/>
  <c r="K353"/>
  <c r="M353"/>
  <c r="B331"/>
  <c r="C331" s="1"/>
  <c r="B400"/>
  <c r="D400"/>
  <c r="J400"/>
  <c r="B389"/>
  <c r="D389"/>
  <c r="E389"/>
  <c r="J389"/>
  <c r="K389"/>
  <c r="B371"/>
  <c r="E371"/>
  <c r="F371"/>
  <c r="G371"/>
  <c r="K371"/>
  <c r="L371"/>
  <c r="M371"/>
  <c r="B261"/>
  <c r="B274"/>
  <c r="C274" s="1"/>
  <c r="B369"/>
  <c r="B195"/>
  <c r="D195"/>
  <c r="E195"/>
  <c r="G195"/>
  <c r="J195"/>
  <c r="K195"/>
  <c r="M195"/>
  <c r="B306"/>
  <c r="D306"/>
  <c r="E306"/>
  <c r="G306"/>
  <c r="J306"/>
  <c r="K306"/>
  <c r="M306"/>
  <c r="B290"/>
  <c r="D290"/>
  <c r="E290"/>
  <c r="F290"/>
  <c r="J290"/>
  <c r="K290"/>
  <c r="L290"/>
  <c r="B370"/>
  <c r="D370"/>
  <c r="J370"/>
  <c r="B245"/>
  <c r="D245"/>
  <c r="E245"/>
  <c r="F245"/>
  <c r="G245"/>
  <c r="J245"/>
  <c r="K245"/>
  <c r="L245"/>
  <c r="M245"/>
  <c r="B298"/>
  <c r="D298"/>
  <c r="F298"/>
  <c r="G298"/>
  <c r="J298"/>
  <c r="L298"/>
  <c r="M298"/>
  <c r="B137"/>
  <c r="D137"/>
  <c r="E137"/>
  <c r="F137"/>
  <c r="J137"/>
  <c r="K137"/>
  <c r="L137"/>
  <c r="B394"/>
  <c r="E394"/>
  <c r="K394"/>
  <c r="B390"/>
  <c r="B411"/>
  <c r="B359"/>
  <c r="D359"/>
  <c r="E359"/>
  <c r="G359"/>
  <c r="J359"/>
  <c r="K359"/>
  <c r="M359"/>
  <c r="B237"/>
  <c r="D237"/>
  <c r="E237"/>
  <c r="G237"/>
  <c r="J237"/>
  <c r="K237"/>
  <c r="M237"/>
  <c r="B414"/>
  <c r="D414"/>
  <c r="J414"/>
  <c r="B365"/>
  <c r="C365" s="1"/>
  <c r="D365"/>
  <c r="F365"/>
  <c r="J365"/>
  <c r="L365"/>
  <c r="B329"/>
  <c r="B404"/>
  <c r="B97"/>
  <c r="D97"/>
  <c r="E97"/>
  <c r="F97"/>
  <c r="G97"/>
  <c r="J97"/>
  <c r="K97"/>
  <c r="L97"/>
  <c r="M97"/>
  <c r="B387"/>
  <c r="B379"/>
  <c r="D379"/>
  <c r="J379"/>
  <c r="B395"/>
  <c r="B362"/>
  <c r="B321"/>
  <c r="D321"/>
  <c r="E321"/>
  <c r="F321"/>
  <c r="J321"/>
  <c r="K321"/>
  <c r="L321"/>
  <c r="B401"/>
  <c r="F401"/>
  <c r="L401"/>
  <c r="B357"/>
  <c r="G357"/>
  <c r="M357"/>
  <c r="B347"/>
  <c r="B348"/>
  <c r="B278"/>
  <c r="D278"/>
  <c r="F278"/>
  <c r="J278"/>
  <c r="L278"/>
  <c r="B335"/>
  <c r="B226"/>
  <c r="B384"/>
  <c r="D384"/>
  <c r="E384"/>
  <c r="J384"/>
  <c r="K384"/>
  <c r="B338"/>
  <c r="D338"/>
  <c r="E338"/>
  <c r="G338"/>
  <c r="J338"/>
  <c r="K338"/>
  <c r="M338"/>
  <c r="B408"/>
  <c r="D408"/>
  <c r="F408"/>
  <c r="J408"/>
  <c r="L408"/>
  <c r="B271"/>
  <c r="B366"/>
  <c r="D366"/>
  <c r="E366"/>
  <c r="F366"/>
  <c r="J366"/>
  <c r="K366"/>
  <c r="L366"/>
  <c r="B391"/>
  <c r="D391"/>
  <c r="E391"/>
  <c r="J391"/>
  <c r="K391"/>
  <c r="B418"/>
  <c r="E418"/>
  <c r="K418"/>
  <c r="B398"/>
  <c r="B230"/>
  <c r="D230"/>
  <c r="E230"/>
  <c r="J230"/>
  <c r="K230"/>
  <c r="B410"/>
  <c r="B397"/>
  <c r="D397"/>
  <c r="E397"/>
  <c r="J397"/>
  <c r="K397"/>
  <c r="B416"/>
  <c r="D416"/>
  <c r="E416"/>
  <c r="F416"/>
  <c r="J416"/>
  <c r="K416"/>
  <c r="L416"/>
  <c r="B421"/>
  <c r="B356"/>
  <c r="D356"/>
  <c r="E356"/>
  <c r="F356"/>
  <c r="J356"/>
  <c r="K356"/>
  <c r="L356"/>
  <c r="B407"/>
  <c r="B308"/>
  <c r="D308"/>
  <c r="J308"/>
  <c r="B412"/>
  <c r="D412"/>
  <c r="E412"/>
  <c r="G412"/>
  <c r="J412"/>
  <c r="K412"/>
  <c r="M412"/>
  <c r="B402"/>
  <c r="D402"/>
  <c r="J402"/>
  <c r="B291"/>
  <c r="B422"/>
  <c r="B386"/>
  <c r="D386"/>
  <c r="E386"/>
  <c r="F386"/>
  <c r="G386"/>
  <c r="J386"/>
  <c r="K386"/>
  <c r="L386"/>
  <c r="M386"/>
  <c r="B415"/>
  <c r="C415" s="1"/>
  <c r="D415"/>
  <c r="E415"/>
  <c r="J415"/>
  <c r="K415"/>
  <c r="B342"/>
  <c r="D342"/>
  <c r="E342"/>
  <c r="G342"/>
  <c r="J342"/>
  <c r="K342"/>
  <c r="M342"/>
  <c r="B296"/>
  <c r="F296"/>
  <c r="L296"/>
  <c r="B276"/>
  <c r="C276" s="1"/>
  <c r="D276"/>
  <c r="E276"/>
  <c r="G276"/>
  <c r="J276"/>
  <c r="K276"/>
  <c r="M276"/>
  <c r="B377"/>
  <c r="E377"/>
  <c r="F377"/>
  <c r="K377"/>
  <c r="L377"/>
  <c r="B417"/>
  <c r="B393"/>
  <c r="D393"/>
  <c r="J393"/>
  <c r="B420"/>
  <c r="E420"/>
  <c r="K420"/>
  <c r="B383"/>
  <c r="F383"/>
  <c r="L383"/>
  <c r="B219"/>
  <c r="D219"/>
  <c r="E219"/>
  <c r="F219"/>
  <c r="G219"/>
  <c r="J219"/>
  <c r="K219"/>
  <c r="L219"/>
  <c r="M219"/>
  <c r="B228"/>
  <c r="D228"/>
  <c r="E228"/>
  <c r="F228"/>
  <c r="G228"/>
  <c r="J228"/>
  <c r="K228"/>
  <c r="L228"/>
  <c r="M228"/>
  <c r="B378"/>
  <c r="B406"/>
  <c r="D406"/>
  <c r="E406"/>
  <c r="J406"/>
  <c r="K406"/>
  <c r="B409"/>
  <c r="B287"/>
  <c r="D287"/>
  <c r="E287"/>
  <c r="F287"/>
  <c r="J287"/>
  <c r="K287"/>
  <c r="L287"/>
  <c r="B309"/>
  <c r="D309"/>
  <c r="E309"/>
  <c r="F309"/>
  <c r="G309"/>
  <c r="J309"/>
  <c r="K309"/>
  <c r="L309"/>
  <c r="M309"/>
  <c r="B413"/>
  <c r="D413"/>
  <c r="E413"/>
  <c r="G413"/>
  <c r="J413"/>
  <c r="K413"/>
  <c r="M413"/>
  <c r="B256"/>
  <c r="D256"/>
  <c r="F256"/>
  <c r="J256"/>
  <c r="L256"/>
  <c r="B373"/>
  <c r="B419"/>
  <c r="G419"/>
  <c r="M419"/>
  <c r="B381"/>
  <c r="C381" s="1"/>
  <c r="B78"/>
  <c r="D78"/>
  <c r="E78"/>
  <c r="F78"/>
  <c r="G78"/>
  <c r="J78"/>
  <c r="K78"/>
  <c r="L78"/>
  <c r="M78"/>
  <c r="B2"/>
  <c r="M2"/>
  <c r="L2"/>
  <c r="K2"/>
  <c r="J2"/>
  <c r="G2"/>
  <c r="F2"/>
  <c r="E2"/>
  <c r="D2"/>
  <c r="H2" i="5"/>
  <c r="B2"/>
  <c r="J2"/>
  <c r="I2"/>
  <c r="K2"/>
  <c r="L2"/>
  <c r="S2"/>
  <c r="T2"/>
  <c r="U2" s="1"/>
  <c r="N2" s="1"/>
  <c r="AA2"/>
  <c r="AB2"/>
  <c r="B22"/>
  <c r="C22" s="1"/>
  <c r="D22" s="1"/>
  <c r="H22"/>
  <c r="I22" s="1"/>
  <c r="S22"/>
  <c r="T22"/>
  <c r="U22" s="1"/>
  <c r="N22" s="1"/>
  <c r="AA22"/>
  <c r="AB22"/>
  <c r="B76"/>
  <c r="C76"/>
  <c r="D76"/>
  <c r="E76"/>
  <c r="F76"/>
  <c r="H76"/>
  <c r="I76"/>
  <c r="J76"/>
  <c r="K76"/>
  <c r="L76"/>
  <c r="S76"/>
  <c r="T76"/>
  <c r="U76" s="1"/>
  <c r="N76" s="1"/>
  <c r="AA76"/>
  <c r="AB76"/>
  <c r="B74" i="13"/>
  <c r="C74"/>
  <c r="D74"/>
  <c r="E74"/>
  <c r="F74"/>
  <c r="G74"/>
  <c r="H74"/>
  <c r="P74"/>
  <c r="Q74" s="1"/>
  <c r="R74" s="1"/>
  <c r="B77"/>
  <c r="C77"/>
  <c r="D77"/>
  <c r="G77" s="1"/>
  <c r="E77"/>
  <c r="H77" s="1"/>
  <c r="I77"/>
  <c r="J77"/>
  <c r="K77"/>
  <c r="P77"/>
  <c r="Q77" s="1"/>
  <c r="R77" s="1"/>
  <c r="P3"/>
  <c r="Q3" s="1"/>
  <c r="R3" s="1"/>
  <c r="P17"/>
  <c r="Q17" s="1"/>
  <c r="R17" s="1"/>
  <c r="P6"/>
  <c r="Q6" s="1"/>
  <c r="R6" s="1"/>
  <c r="P14"/>
  <c r="Q14" s="1"/>
  <c r="R14" s="1"/>
  <c r="P36"/>
  <c r="Q36" s="1"/>
  <c r="R36" s="1"/>
  <c r="P27"/>
  <c r="Q27" s="1"/>
  <c r="R27" s="1"/>
  <c r="P4"/>
  <c r="Q4" s="1"/>
  <c r="R4" s="1"/>
  <c r="P11"/>
  <c r="Q11" s="1"/>
  <c r="R11" s="1"/>
  <c r="P18"/>
  <c r="Q18" s="1"/>
  <c r="R18" s="1"/>
  <c r="P10"/>
  <c r="Q10" s="1"/>
  <c r="R10" s="1"/>
  <c r="P30"/>
  <c r="Q30" s="1"/>
  <c r="R30" s="1"/>
  <c r="P29"/>
  <c r="Q29" s="1"/>
  <c r="R29" s="1"/>
  <c r="P8"/>
  <c r="Q8" s="1"/>
  <c r="R8" s="1"/>
  <c r="P7"/>
  <c r="Q7" s="1"/>
  <c r="R7" s="1"/>
  <c r="P35"/>
  <c r="Q35" s="1"/>
  <c r="R35" s="1"/>
  <c r="P31"/>
  <c r="Q31" s="1"/>
  <c r="R31" s="1"/>
  <c r="P9"/>
  <c r="Q9" s="1"/>
  <c r="R9" s="1"/>
  <c r="P13"/>
  <c r="Q13" s="1"/>
  <c r="R13" s="1"/>
  <c r="P22"/>
  <c r="Q22" s="1"/>
  <c r="R22" s="1"/>
  <c r="P5"/>
  <c r="Q5" s="1"/>
  <c r="R5" s="1"/>
  <c r="P16"/>
  <c r="Q16" s="1"/>
  <c r="R16" s="1"/>
  <c r="P15"/>
  <c r="Q15" s="1"/>
  <c r="R15" s="1"/>
  <c r="P28"/>
  <c r="Q28" s="1"/>
  <c r="R28" s="1"/>
  <c r="P37"/>
  <c r="Q37" s="1"/>
  <c r="R37" s="1"/>
  <c r="P24"/>
  <c r="Q24" s="1"/>
  <c r="R24" s="1"/>
  <c r="P25"/>
  <c r="Q25" s="1"/>
  <c r="R25" s="1"/>
  <c r="P21"/>
  <c r="Q21" s="1"/>
  <c r="R21" s="1"/>
  <c r="P58"/>
  <c r="Q58" s="1"/>
  <c r="R58" s="1"/>
  <c r="P32"/>
  <c r="Q32" s="1"/>
  <c r="R32" s="1"/>
  <c r="P53"/>
  <c r="Q53" s="1"/>
  <c r="R53" s="1"/>
  <c r="P42"/>
  <c r="Q42" s="1"/>
  <c r="R42" s="1"/>
  <c r="P70"/>
  <c r="Q70" s="1"/>
  <c r="R70" s="1"/>
  <c r="P40"/>
  <c r="Q40" s="1"/>
  <c r="R40" s="1"/>
  <c r="P12"/>
  <c r="Q12" s="1"/>
  <c r="R12" s="1"/>
  <c r="P23"/>
  <c r="Q23" s="1"/>
  <c r="R23" s="1"/>
  <c r="P45"/>
  <c r="Q45" s="1"/>
  <c r="R45" s="1"/>
  <c r="P62"/>
  <c r="Q62" s="1"/>
  <c r="R62" s="1"/>
  <c r="P72"/>
  <c r="Q72" s="1"/>
  <c r="R72" s="1"/>
  <c r="P19"/>
  <c r="Q19" s="1"/>
  <c r="R19" s="1"/>
  <c r="P33"/>
  <c r="Q33" s="1"/>
  <c r="R33" s="1"/>
  <c r="P52"/>
  <c r="Q52" s="1"/>
  <c r="R52" s="1"/>
  <c r="P26"/>
  <c r="Q26" s="1"/>
  <c r="R26" s="1"/>
  <c r="P39"/>
  <c r="Q39" s="1"/>
  <c r="R39" s="1"/>
  <c r="P43"/>
  <c r="Q43" s="1"/>
  <c r="R43" s="1"/>
  <c r="P78"/>
  <c r="Q78" s="1"/>
  <c r="R78" s="1"/>
  <c r="P75"/>
  <c r="Q75" s="1"/>
  <c r="R75" s="1"/>
  <c r="P47"/>
  <c r="Q47" s="1"/>
  <c r="R47" s="1"/>
  <c r="P38"/>
  <c r="Q38" s="1"/>
  <c r="R38" s="1"/>
  <c r="P49"/>
  <c r="Q49" s="1"/>
  <c r="R49" s="1"/>
  <c r="P60"/>
  <c r="Q60" s="1"/>
  <c r="R60" s="1"/>
  <c r="P64"/>
  <c r="Q64" s="1"/>
  <c r="R64" s="1"/>
  <c r="P34"/>
  <c r="Q34" s="1"/>
  <c r="R34" s="1"/>
  <c r="P41"/>
  <c r="Q41" s="1"/>
  <c r="R41" s="1"/>
  <c r="P80"/>
  <c r="Q80" s="1"/>
  <c r="R80" s="1"/>
  <c r="P68"/>
  <c r="Q68" s="1"/>
  <c r="R68" s="1"/>
  <c r="P57"/>
  <c r="Q57" s="1"/>
  <c r="R57" s="1"/>
  <c r="P83"/>
  <c r="Q83" s="1"/>
  <c r="R83" s="1"/>
  <c r="P69"/>
  <c r="Q69" s="1"/>
  <c r="R69" s="1"/>
  <c r="P55"/>
  <c r="Q55" s="1"/>
  <c r="R55" s="1"/>
  <c r="P54"/>
  <c r="Q54" s="1"/>
  <c r="R54" s="1"/>
  <c r="P63"/>
  <c r="Q63" s="1"/>
  <c r="R63" s="1"/>
  <c r="P20"/>
  <c r="Q20" s="1"/>
  <c r="R20" s="1"/>
  <c r="P46"/>
  <c r="Q46" s="1"/>
  <c r="R46" s="1"/>
  <c r="P67"/>
  <c r="Q67" s="1"/>
  <c r="R67" s="1"/>
  <c r="P76"/>
  <c r="Q76" s="1"/>
  <c r="R76" s="1"/>
  <c r="P56"/>
  <c r="Q56" s="1"/>
  <c r="R56" s="1"/>
  <c r="P44"/>
  <c r="Q44" s="1"/>
  <c r="R44" s="1"/>
  <c r="P79"/>
  <c r="Q79" s="1"/>
  <c r="R79" s="1"/>
  <c r="P82"/>
  <c r="Q82" s="1"/>
  <c r="R82" s="1"/>
  <c r="P50"/>
  <c r="Q50" s="1"/>
  <c r="R50" s="1"/>
  <c r="P48"/>
  <c r="Q48" s="1"/>
  <c r="R48" s="1"/>
  <c r="P59"/>
  <c r="Q59" s="1"/>
  <c r="R59" s="1"/>
  <c r="P71"/>
  <c r="Q71" s="1"/>
  <c r="R71" s="1"/>
  <c r="P81"/>
  <c r="Q81" s="1"/>
  <c r="R81" s="1"/>
  <c r="P65"/>
  <c r="Q65" s="1"/>
  <c r="R65" s="1"/>
  <c r="P61"/>
  <c r="Q61" s="1"/>
  <c r="R61" s="1"/>
  <c r="P73"/>
  <c r="Q73" s="1"/>
  <c r="R73" s="1"/>
  <c r="P66"/>
  <c r="Q66" s="1"/>
  <c r="R66" s="1"/>
  <c r="P51"/>
  <c r="Q51" s="1"/>
  <c r="R51" s="1"/>
  <c r="P2"/>
  <c r="Q2" s="1"/>
  <c r="R2" s="1"/>
  <c r="K3"/>
  <c r="K17"/>
  <c r="K36"/>
  <c r="K27"/>
  <c r="K4"/>
  <c r="K11"/>
  <c r="K18"/>
  <c r="K10"/>
  <c r="K30"/>
  <c r="K29"/>
  <c r="K8"/>
  <c r="K7"/>
  <c r="K31"/>
  <c r="K9"/>
  <c r="K5"/>
  <c r="K16"/>
  <c r="K15"/>
  <c r="K28"/>
  <c r="K37"/>
  <c r="K24"/>
  <c r="K25"/>
  <c r="K21"/>
  <c r="K58"/>
  <c r="K32"/>
  <c r="K53"/>
  <c r="K42"/>
  <c r="K12"/>
  <c r="K23"/>
  <c r="K45"/>
  <c r="K72"/>
  <c r="K19"/>
  <c r="K33"/>
  <c r="K26"/>
  <c r="K39"/>
  <c r="K75"/>
  <c r="K47"/>
  <c r="K38"/>
  <c r="K49"/>
  <c r="K60"/>
  <c r="K64"/>
  <c r="K34"/>
  <c r="K41"/>
  <c r="K57"/>
  <c r="K55"/>
  <c r="K54"/>
  <c r="K20"/>
  <c r="K46"/>
  <c r="K76"/>
  <c r="K44"/>
  <c r="K50"/>
  <c r="K48"/>
  <c r="K59"/>
  <c r="K61"/>
  <c r="K73"/>
  <c r="K66"/>
  <c r="K51"/>
  <c r="K2"/>
  <c r="J36"/>
  <c r="J27"/>
  <c r="J4"/>
  <c r="J11"/>
  <c r="J18"/>
  <c r="J10"/>
  <c r="J30"/>
  <c r="J29"/>
  <c r="J8"/>
  <c r="J7"/>
  <c r="J31"/>
  <c r="J9"/>
  <c r="J5"/>
  <c r="J16"/>
  <c r="J15"/>
  <c r="J28"/>
  <c r="J37"/>
  <c r="J24"/>
  <c r="J25"/>
  <c r="J21"/>
  <c r="J58"/>
  <c r="J32"/>
  <c r="J53"/>
  <c r="J42"/>
  <c r="J12"/>
  <c r="J23"/>
  <c r="J45"/>
  <c r="J72"/>
  <c r="J19"/>
  <c r="J33"/>
  <c r="J26"/>
  <c r="J39"/>
  <c r="J75"/>
  <c r="J47"/>
  <c r="J38"/>
  <c r="J49"/>
  <c r="J60"/>
  <c r="J64"/>
  <c r="J34"/>
  <c r="J41"/>
  <c r="J57"/>
  <c r="J55"/>
  <c r="J54"/>
  <c r="J20"/>
  <c r="J46"/>
  <c r="J76"/>
  <c r="J44"/>
  <c r="J50"/>
  <c r="J48"/>
  <c r="J59"/>
  <c r="J61"/>
  <c r="J73"/>
  <c r="J66"/>
  <c r="J51"/>
  <c r="J3"/>
  <c r="J17"/>
  <c r="J2"/>
  <c r="I5"/>
  <c r="I16"/>
  <c r="I15"/>
  <c r="I28"/>
  <c r="I37"/>
  <c r="I24"/>
  <c r="I25"/>
  <c r="I21"/>
  <c r="I58"/>
  <c r="I32"/>
  <c r="I53"/>
  <c r="I42"/>
  <c r="I12"/>
  <c r="I23"/>
  <c r="I45"/>
  <c r="I72"/>
  <c r="I19"/>
  <c r="I33"/>
  <c r="I26"/>
  <c r="I39"/>
  <c r="I75"/>
  <c r="I47"/>
  <c r="I38"/>
  <c r="I49"/>
  <c r="I60"/>
  <c r="I64"/>
  <c r="I34"/>
  <c r="I41"/>
  <c r="I57"/>
  <c r="I55"/>
  <c r="I54"/>
  <c r="I20"/>
  <c r="I46"/>
  <c r="I76"/>
  <c r="I44"/>
  <c r="I50"/>
  <c r="I48"/>
  <c r="I59"/>
  <c r="I61"/>
  <c r="I73"/>
  <c r="I66"/>
  <c r="I51"/>
  <c r="I36"/>
  <c r="I27"/>
  <c r="I4"/>
  <c r="I11"/>
  <c r="I18"/>
  <c r="I10"/>
  <c r="I30"/>
  <c r="I29"/>
  <c r="I8"/>
  <c r="I7"/>
  <c r="I31"/>
  <c r="I9"/>
  <c r="I17"/>
  <c r="I3"/>
  <c r="I2"/>
  <c r="H5"/>
  <c r="H16"/>
  <c r="H15"/>
  <c r="H28"/>
  <c r="H37"/>
  <c r="H24"/>
  <c r="H25"/>
  <c r="H21"/>
  <c r="H58"/>
  <c r="H32"/>
  <c r="H53"/>
  <c r="H42"/>
  <c r="H12"/>
  <c r="H23"/>
  <c r="H45"/>
  <c r="H62"/>
  <c r="H72"/>
  <c r="H19"/>
  <c r="H33"/>
  <c r="H52"/>
  <c r="H26"/>
  <c r="H39"/>
  <c r="H43"/>
  <c r="H47"/>
  <c r="H38"/>
  <c r="H49"/>
  <c r="H60"/>
  <c r="H64"/>
  <c r="H34"/>
  <c r="H41"/>
  <c r="H57"/>
  <c r="H55"/>
  <c r="H54"/>
  <c r="H63"/>
  <c r="H20"/>
  <c r="H46"/>
  <c r="H56"/>
  <c r="H44"/>
  <c r="H79"/>
  <c r="H50"/>
  <c r="H48"/>
  <c r="H59"/>
  <c r="H71"/>
  <c r="H65"/>
  <c r="H66"/>
  <c r="H51"/>
  <c r="H3"/>
  <c r="H17"/>
  <c r="H6"/>
  <c r="H14"/>
  <c r="H36"/>
  <c r="H27"/>
  <c r="H4"/>
  <c r="H11"/>
  <c r="H18"/>
  <c r="H10"/>
  <c r="H30"/>
  <c r="H29"/>
  <c r="H8"/>
  <c r="H7"/>
  <c r="H31"/>
  <c r="H9"/>
  <c r="H2"/>
  <c r="G5"/>
  <c r="G16"/>
  <c r="G15"/>
  <c r="G28"/>
  <c r="G37"/>
  <c r="G24"/>
  <c r="G25"/>
  <c r="G21"/>
  <c r="G58"/>
  <c r="G32"/>
  <c r="G53"/>
  <c r="G42"/>
  <c r="G12"/>
  <c r="G23"/>
  <c r="G45"/>
  <c r="G62"/>
  <c r="G72"/>
  <c r="G19"/>
  <c r="G33"/>
  <c r="G52"/>
  <c r="G26"/>
  <c r="G39"/>
  <c r="G43"/>
  <c r="G47"/>
  <c r="G38"/>
  <c r="G49"/>
  <c r="G60"/>
  <c r="G64"/>
  <c r="G34"/>
  <c r="G41"/>
  <c r="G57"/>
  <c r="G55"/>
  <c r="G54"/>
  <c r="G63"/>
  <c r="G20"/>
  <c r="G46"/>
  <c r="G56"/>
  <c r="G44"/>
  <c r="G79"/>
  <c r="G50"/>
  <c r="G48"/>
  <c r="G59"/>
  <c r="G71"/>
  <c r="G65"/>
  <c r="G66"/>
  <c r="G51"/>
  <c r="G17"/>
  <c r="G6"/>
  <c r="G14"/>
  <c r="G36"/>
  <c r="G27"/>
  <c r="G4"/>
  <c r="G11"/>
  <c r="G18"/>
  <c r="G10"/>
  <c r="G30"/>
  <c r="G29"/>
  <c r="G8"/>
  <c r="G7"/>
  <c r="G31"/>
  <c r="G9"/>
  <c r="G3"/>
  <c r="G2"/>
  <c r="F3"/>
  <c r="F17"/>
  <c r="F6"/>
  <c r="F14"/>
  <c r="F36"/>
  <c r="F27"/>
  <c r="F4"/>
  <c r="F11"/>
  <c r="F18"/>
  <c r="F10"/>
  <c r="F30"/>
  <c r="F29"/>
  <c r="F8"/>
  <c r="F7"/>
  <c r="F31"/>
  <c r="F9"/>
  <c r="F5"/>
  <c r="F16"/>
  <c r="F15"/>
  <c r="F28"/>
  <c r="F37"/>
  <c r="F24"/>
  <c r="F25"/>
  <c r="F21"/>
  <c r="F58"/>
  <c r="F32"/>
  <c r="F53"/>
  <c r="F42"/>
  <c r="F12"/>
  <c r="F23"/>
  <c r="F45"/>
  <c r="F62"/>
  <c r="F72"/>
  <c r="F19"/>
  <c r="F33"/>
  <c r="F52"/>
  <c r="F26"/>
  <c r="F39"/>
  <c r="F43"/>
  <c r="F47"/>
  <c r="F38"/>
  <c r="F49"/>
  <c r="F60"/>
  <c r="F64"/>
  <c r="F34"/>
  <c r="F41"/>
  <c r="F57"/>
  <c r="F55"/>
  <c r="F54"/>
  <c r="F63"/>
  <c r="F20"/>
  <c r="F46"/>
  <c r="F56"/>
  <c r="F44"/>
  <c r="F79"/>
  <c r="F50"/>
  <c r="F48"/>
  <c r="F59"/>
  <c r="F71"/>
  <c r="F65"/>
  <c r="F66"/>
  <c r="F51"/>
  <c r="F2"/>
  <c r="B3"/>
  <c r="B17"/>
  <c r="B6"/>
  <c r="B14"/>
  <c r="B36"/>
  <c r="B27"/>
  <c r="B4"/>
  <c r="B11"/>
  <c r="B18"/>
  <c r="B10"/>
  <c r="B30"/>
  <c r="B29"/>
  <c r="B8"/>
  <c r="B7"/>
  <c r="B35"/>
  <c r="B31"/>
  <c r="B9"/>
  <c r="B13"/>
  <c r="B22"/>
  <c r="B5"/>
  <c r="B16"/>
  <c r="B15"/>
  <c r="B28"/>
  <c r="B37"/>
  <c r="B24"/>
  <c r="B25"/>
  <c r="B21"/>
  <c r="B58"/>
  <c r="B32"/>
  <c r="B53"/>
  <c r="B42"/>
  <c r="B70"/>
  <c r="B40"/>
  <c r="B12"/>
  <c r="B23"/>
  <c r="B45"/>
  <c r="B62"/>
  <c r="B72"/>
  <c r="B19"/>
  <c r="B33"/>
  <c r="B52"/>
  <c r="B26"/>
  <c r="B39"/>
  <c r="B43"/>
  <c r="B78"/>
  <c r="B75"/>
  <c r="B47"/>
  <c r="B38"/>
  <c r="B49"/>
  <c r="B60"/>
  <c r="B64"/>
  <c r="B34"/>
  <c r="B41"/>
  <c r="B80"/>
  <c r="B68"/>
  <c r="B57"/>
  <c r="B83"/>
  <c r="B69"/>
  <c r="B55"/>
  <c r="B54"/>
  <c r="B63"/>
  <c r="B20"/>
  <c r="B46"/>
  <c r="B67"/>
  <c r="B76"/>
  <c r="B56"/>
  <c r="B44"/>
  <c r="B79"/>
  <c r="B82"/>
  <c r="B50"/>
  <c r="B48"/>
  <c r="B59"/>
  <c r="B71"/>
  <c r="B81"/>
  <c r="B65"/>
  <c r="B61"/>
  <c r="B73"/>
  <c r="B66"/>
  <c r="B51"/>
  <c r="B2"/>
  <c r="C3"/>
  <c r="D3"/>
  <c r="E3"/>
  <c r="C17"/>
  <c r="D17"/>
  <c r="E17"/>
  <c r="C6"/>
  <c r="D6"/>
  <c r="E6"/>
  <c r="K6" s="1"/>
  <c r="C14"/>
  <c r="D14"/>
  <c r="E14"/>
  <c r="C36"/>
  <c r="D36"/>
  <c r="E36"/>
  <c r="C27"/>
  <c r="D27"/>
  <c r="E27"/>
  <c r="C4"/>
  <c r="D4"/>
  <c r="E4"/>
  <c r="C11"/>
  <c r="D11"/>
  <c r="E11"/>
  <c r="C18"/>
  <c r="D18"/>
  <c r="E18"/>
  <c r="C10"/>
  <c r="D10"/>
  <c r="E10"/>
  <c r="C30"/>
  <c r="D30"/>
  <c r="E30"/>
  <c r="C29"/>
  <c r="D29"/>
  <c r="E29"/>
  <c r="C8"/>
  <c r="D8"/>
  <c r="E8"/>
  <c r="C7"/>
  <c r="D7"/>
  <c r="E7"/>
  <c r="C35"/>
  <c r="F35" s="1"/>
  <c r="I35" s="1"/>
  <c r="D35"/>
  <c r="E35"/>
  <c r="C31"/>
  <c r="D31"/>
  <c r="E31"/>
  <c r="C9"/>
  <c r="D9"/>
  <c r="E9"/>
  <c r="C13"/>
  <c r="D13"/>
  <c r="E13"/>
  <c r="H13" s="1"/>
  <c r="C22"/>
  <c r="D22"/>
  <c r="G22" s="1"/>
  <c r="J22" s="1"/>
  <c r="E22"/>
  <c r="H22" s="1"/>
  <c r="K22" s="1"/>
  <c r="C5"/>
  <c r="D5"/>
  <c r="E5"/>
  <c r="C16"/>
  <c r="D16"/>
  <c r="E16"/>
  <c r="C15"/>
  <c r="D15"/>
  <c r="E15"/>
  <c r="C28"/>
  <c r="D28"/>
  <c r="E28"/>
  <c r="C37"/>
  <c r="D37"/>
  <c r="E37"/>
  <c r="C24"/>
  <c r="D24"/>
  <c r="E24"/>
  <c r="C25"/>
  <c r="D25"/>
  <c r="E25"/>
  <c r="C21"/>
  <c r="D21"/>
  <c r="E21"/>
  <c r="C58"/>
  <c r="D58"/>
  <c r="E58"/>
  <c r="C32"/>
  <c r="D32"/>
  <c r="E32"/>
  <c r="C53"/>
  <c r="D53"/>
  <c r="E53"/>
  <c r="C42"/>
  <c r="D42"/>
  <c r="E42"/>
  <c r="C70"/>
  <c r="F70" s="1"/>
  <c r="D70"/>
  <c r="G70" s="1"/>
  <c r="E70"/>
  <c r="H70" s="1"/>
  <c r="C40"/>
  <c r="F40" s="1"/>
  <c r="I40" s="1"/>
  <c r="D40"/>
  <c r="G40" s="1"/>
  <c r="E40"/>
  <c r="H40" s="1"/>
  <c r="C12"/>
  <c r="D12"/>
  <c r="E12"/>
  <c r="C23"/>
  <c r="D23"/>
  <c r="E23"/>
  <c r="C45"/>
  <c r="D45"/>
  <c r="E45"/>
  <c r="C62"/>
  <c r="D62"/>
  <c r="E62"/>
  <c r="C72"/>
  <c r="D72"/>
  <c r="E72"/>
  <c r="C19"/>
  <c r="D19"/>
  <c r="E19"/>
  <c r="C33"/>
  <c r="D33"/>
  <c r="E33"/>
  <c r="C52"/>
  <c r="D52"/>
  <c r="E52"/>
  <c r="C26"/>
  <c r="D26"/>
  <c r="E26"/>
  <c r="C39"/>
  <c r="D39"/>
  <c r="E39"/>
  <c r="C43"/>
  <c r="D43"/>
  <c r="E43"/>
  <c r="C78"/>
  <c r="D78"/>
  <c r="G78" s="1"/>
  <c r="J78" s="1"/>
  <c r="E78"/>
  <c r="C75"/>
  <c r="F75" s="1"/>
  <c r="D75"/>
  <c r="G75" s="1"/>
  <c r="E75"/>
  <c r="H75" s="1"/>
  <c r="C47"/>
  <c r="D47"/>
  <c r="E47"/>
  <c r="C38"/>
  <c r="D38"/>
  <c r="E38"/>
  <c r="C49"/>
  <c r="D49"/>
  <c r="E49"/>
  <c r="C60"/>
  <c r="D60"/>
  <c r="E60"/>
  <c r="C64"/>
  <c r="D64"/>
  <c r="E64"/>
  <c r="C34"/>
  <c r="D34"/>
  <c r="E34"/>
  <c r="C41"/>
  <c r="D41"/>
  <c r="E41"/>
  <c r="C80"/>
  <c r="D80"/>
  <c r="G80" s="1"/>
  <c r="J80" s="1"/>
  <c r="E80"/>
  <c r="C68"/>
  <c r="F68" s="1"/>
  <c r="I68" s="1"/>
  <c r="D68"/>
  <c r="E68"/>
  <c r="C57"/>
  <c r="D57"/>
  <c r="E57"/>
  <c r="C83"/>
  <c r="F83" s="1"/>
  <c r="D83"/>
  <c r="G83" s="1"/>
  <c r="E83"/>
  <c r="H83" s="1"/>
  <c r="C69"/>
  <c r="F69" s="1"/>
  <c r="D69"/>
  <c r="E69"/>
  <c r="H69" s="1"/>
  <c r="C55"/>
  <c r="D55"/>
  <c r="E55"/>
  <c r="C54"/>
  <c r="D54"/>
  <c r="E54"/>
  <c r="C63"/>
  <c r="D63"/>
  <c r="J63" s="1"/>
  <c r="E63"/>
  <c r="K63" s="1"/>
  <c r="C20"/>
  <c r="D20"/>
  <c r="E20"/>
  <c r="C46"/>
  <c r="D46"/>
  <c r="E46"/>
  <c r="C67"/>
  <c r="F67" s="1"/>
  <c r="I67" s="1"/>
  <c r="D67"/>
  <c r="G67" s="1"/>
  <c r="E67"/>
  <c r="H67" s="1"/>
  <c r="K67" s="1"/>
  <c r="C76"/>
  <c r="F76" s="1"/>
  <c r="D76"/>
  <c r="G76" s="1"/>
  <c r="E76"/>
  <c r="H76" s="1"/>
  <c r="C56"/>
  <c r="D56"/>
  <c r="E56"/>
  <c r="C44"/>
  <c r="D44"/>
  <c r="E44"/>
  <c r="C79"/>
  <c r="D79"/>
  <c r="E79"/>
  <c r="C82"/>
  <c r="F82" s="1"/>
  <c r="D82"/>
  <c r="E82"/>
  <c r="H82" s="1"/>
  <c r="C50"/>
  <c r="D50"/>
  <c r="E50"/>
  <c r="C48"/>
  <c r="D48"/>
  <c r="E48"/>
  <c r="C59"/>
  <c r="D59"/>
  <c r="E59"/>
  <c r="C71"/>
  <c r="D71"/>
  <c r="E71"/>
  <c r="C81"/>
  <c r="F81" s="1"/>
  <c r="D81"/>
  <c r="G81" s="1"/>
  <c r="E81"/>
  <c r="H81" s="1"/>
  <c r="C65"/>
  <c r="D65"/>
  <c r="E65"/>
  <c r="C61"/>
  <c r="F61" s="1"/>
  <c r="D61"/>
  <c r="G61" s="1"/>
  <c r="E61"/>
  <c r="H61" s="1"/>
  <c r="C73"/>
  <c r="F73" s="1"/>
  <c r="D73"/>
  <c r="G73" s="1"/>
  <c r="E73"/>
  <c r="H73" s="1"/>
  <c r="C66"/>
  <c r="D66"/>
  <c r="E66"/>
  <c r="C51"/>
  <c r="D51"/>
  <c r="E51"/>
  <c r="E2"/>
  <c r="D2"/>
  <c r="C2"/>
  <c r="B21" i="5"/>
  <c r="E21" s="1"/>
  <c r="H21"/>
  <c r="L21" s="1"/>
  <c r="B57"/>
  <c r="C57"/>
  <c r="D57"/>
  <c r="E57"/>
  <c r="F57"/>
  <c r="H57"/>
  <c r="I57"/>
  <c r="J57"/>
  <c r="K57"/>
  <c r="L57"/>
  <c r="B5"/>
  <c r="C5"/>
  <c r="D5"/>
  <c r="E5"/>
  <c r="H5"/>
  <c r="I5"/>
  <c r="J5"/>
  <c r="K5"/>
  <c r="B3"/>
  <c r="C3"/>
  <c r="D3"/>
  <c r="E3"/>
  <c r="F3"/>
  <c r="H3"/>
  <c r="I3"/>
  <c r="J3"/>
  <c r="K3"/>
  <c r="L3"/>
  <c r="B32"/>
  <c r="C32"/>
  <c r="D32"/>
  <c r="H32"/>
  <c r="I32"/>
  <c r="J32"/>
  <c r="B33"/>
  <c r="C33"/>
  <c r="H33"/>
  <c r="I33"/>
  <c r="B6"/>
  <c r="C6"/>
  <c r="E6"/>
  <c r="H6"/>
  <c r="I6"/>
  <c r="K6"/>
  <c r="B14"/>
  <c r="C14"/>
  <c r="D14"/>
  <c r="E14"/>
  <c r="F14"/>
  <c r="H14"/>
  <c r="I14"/>
  <c r="J14"/>
  <c r="K14"/>
  <c r="L14"/>
  <c r="B7"/>
  <c r="C7"/>
  <c r="D7"/>
  <c r="E7"/>
  <c r="F7"/>
  <c r="H7"/>
  <c r="I7"/>
  <c r="J7"/>
  <c r="K7"/>
  <c r="L7"/>
  <c r="B58"/>
  <c r="C58"/>
  <c r="E58"/>
  <c r="F58"/>
  <c r="H58"/>
  <c r="I58"/>
  <c r="K58"/>
  <c r="L58"/>
  <c r="B11"/>
  <c r="C11"/>
  <c r="D11"/>
  <c r="E11"/>
  <c r="F11"/>
  <c r="H11"/>
  <c r="I11"/>
  <c r="J11"/>
  <c r="K11"/>
  <c r="L11"/>
  <c r="B12"/>
  <c r="C12"/>
  <c r="D12"/>
  <c r="E12"/>
  <c r="H12"/>
  <c r="I12"/>
  <c r="J12"/>
  <c r="K12"/>
  <c r="B44"/>
  <c r="C44"/>
  <c r="D44"/>
  <c r="E44"/>
  <c r="F44"/>
  <c r="H44"/>
  <c r="I44"/>
  <c r="J44"/>
  <c r="K44"/>
  <c r="L44"/>
  <c r="B15"/>
  <c r="C15"/>
  <c r="D15"/>
  <c r="E15"/>
  <c r="F15"/>
  <c r="H15"/>
  <c r="I15"/>
  <c r="J15"/>
  <c r="K15"/>
  <c r="L15"/>
  <c r="B28"/>
  <c r="C28"/>
  <c r="D28"/>
  <c r="E28"/>
  <c r="F28"/>
  <c r="H28"/>
  <c r="I28"/>
  <c r="J28"/>
  <c r="K28"/>
  <c r="L28"/>
  <c r="B35"/>
  <c r="C35"/>
  <c r="E35"/>
  <c r="F35"/>
  <c r="H35"/>
  <c r="I35"/>
  <c r="K35"/>
  <c r="L35"/>
  <c r="B16"/>
  <c r="C16"/>
  <c r="D16"/>
  <c r="H16"/>
  <c r="I16"/>
  <c r="J16"/>
  <c r="B77"/>
  <c r="C77"/>
  <c r="D77"/>
  <c r="H77"/>
  <c r="I77"/>
  <c r="J77"/>
  <c r="B17"/>
  <c r="C17"/>
  <c r="D17"/>
  <c r="E17"/>
  <c r="F17"/>
  <c r="H17"/>
  <c r="I17"/>
  <c r="J17"/>
  <c r="K17"/>
  <c r="L17"/>
  <c r="B54"/>
  <c r="F54" s="1"/>
  <c r="E54"/>
  <c r="H54"/>
  <c r="J54" s="1"/>
  <c r="K54"/>
  <c r="B23"/>
  <c r="C23"/>
  <c r="D23"/>
  <c r="E23"/>
  <c r="F23"/>
  <c r="H23"/>
  <c r="I23"/>
  <c r="J23"/>
  <c r="K23"/>
  <c r="L23"/>
  <c r="B13"/>
  <c r="C13"/>
  <c r="D13"/>
  <c r="E13"/>
  <c r="F13"/>
  <c r="H13"/>
  <c r="I13"/>
  <c r="J13"/>
  <c r="K13"/>
  <c r="L13"/>
  <c r="B18"/>
  <c r="C18"/>
  <c r="D18"/>
  <c r="E18"/>
  <c r="H18"/>
  <c r="I18"/>
  <c r="J18"/>
  <c r="K18"/>
  <c r="B8"/>
  <c r="C8"/>
  <c r="D8"/>
  <c r="E8"/>
  <c r="F8"/>
  <c r="H8"/>
  <c r="I8"/>
  <c r="J8"/>
  <c r="K8"/>
  <c r="L8"/>
  <c r="B29"/>
  <c r="C29"/>
  <c r="H29"/>
  <c r="I29"/>
  <c r="B91"/>
  <c r="F91" s="1"/>
  <c r="H91"/>
  <c r="L91" s="1"/>
  <c r="B45"/>
  <c r="C45"/>
  <c r="D45"/>
  <c r="E45"/>
  <c r="F45"/>
  <c r="H45"/>
  <c r="I45"/>
  <c r="J45"/>
  <c r="K45"/>
  <c r="L45"/>
  <c r="B92"/>
  <c r="C92" s="1"/>
  <c r="H92"/>
  <c r="B30"/>
  <c r="C30"/>
  <c r="D30"/>
  <c r="E30"/>
  <c r="H30"/>
  <c r="I30"/>
  <c r="J30"/>
  <c r="K30"/>
  <c r="B179"/>
  <c r="F179" s="1"/>
  <c r="H179"/>
  <c r="L179" s="1"/>
  <c r="B110"/>
  <c r="C110"/>
  <c r="D110"/>
  <c r="E110"/>
  <c r="H110"/>
  <c r="I110"/>
  <c r="J110"/>
  <c r="K110"/>
  <c r="B55"/>
  <c r="C55"/>
  <c r="E55"/>
  <c r="H55"/>
  <c r="I55"/>
  <c r="K55"/>
  <c r="B78"/>
  <c r="C78"/>
  <c r="D78"/>
  <c r="E78"/>
  <c r="F78"/>
  <c r="H78"/>
  <c r="I78"/>
  <c r="J78"/>
  <c r="K78"/>
  <c r="L78"/>
  <c r="B66"/>
  <c r="C66"/>
  <c r="H66"/>
  <c r="I66"/>
  <c r="B59"/>
  <c r="C59"/>
  <c r="D59"/>
  <c r="E59"/>
  <c r="F59"/>
  <c r="H59"/>
  <c r="I59"/>
  <c r="J59"/>
  <c r="K59"/>
  <c r="L59"/>
  <c r="B41"/>
  <c r="C41"/>
  <c r="D41"/>
  <c r="E41"/>
  <c r="H41"/>
  <c r="I41"/>
  <c r="J41"/>
  <c r="K41"/>
  <c r="B86"/>
  <c r="C86"/>
  <c r="D86"/>
  <c r="H86"/>
  <c r="I86"/>
  <c r="J86"/>
  <c r="B60"/>
  <c r="C60"/>
  <c r="D60"/>
  <c r="E60"/>
  <c r="H60"/>
  <c r="I60"/>
  <c r="J60"/>
  <c r="K60"/>
  <c r="B130"/>
  <c r="C130"/>
  <c r="D130"/>
  <c r="H130"/>
  <c r="I130"/>
  <c r="J130"/>
  <c r="B67"/>
  <c r="C67"/>
  <c r="D67"/>
  <c r="E67"/>
  <c r="F67"/>
  <c r="H67"/>
  <c r="I67"/>
  <c r="J67"/>
  <c r="K67"/>
  <c r="L67"/>
  <c r="B142"/>
  <c r="C142"/>
  <c r="D142"/>
  <c r="H142"/>
  <c r="I142"/>
  <c r="J142"/>
  <c r="B26"/>
  <c r="C26"/>
  <c r="D26"/>
  <c r="H26"/>
  <c r="I26"/>
  <c r="J26"/>
  <c r="B47"/>
  <c r="C47"/>
  <c r="D47"/>
  <c r="E47"/>
  <c r="F47"/>
  <c r="H47"/>
  <c r="I47"/>
  <c r="J47"/>
  <c r="K47"/>
  <c r="L47"/>
  <c r="B188"/>
  <c r="C188"/>
  <c r="E188"/>
  <c r="F188"/>
  <c r="H188"/>
  <c r="I188"/>
  <c r="K188"/>
  <c r="L188"/>
  <c r="B24"/>
  <c r="C24"/>
  <c r="E24"/>
  <c r="H24"/>
  <c r="I24"/>
  <c r="K24"/>
  <c r="B79"/>
  <c r="F79" s="1"/>
  <c r="C79"/>
  <c r="H79"/>
  <c r="K79" s="1"/>
  <c r="I79"/>
  <c r="B9"/>
  <c r="C9"/>
  <c r="D9"/>
  <c r="H9"/>
  <c r="I9"/>
  <c r="J9"/>
  <c r="B111"/>
  <c r="C111"/>
  <c r="D111"/>
  <c r="H111"/>
  <c r="I111"/>
  <c r="J111"/>
  <c r="B42"/>
  <c r="C42"/>
  <c r="D42"/>
  <c r="H42"/>
  <c r="I42"/>
  <c r="J42"/>
  <c r="B34"/>
  <c r="C34"/>
  <c r="H34"/>
  <c r="I34"/>
  <c r="B43"/>
  <c r="C43"/>
  <c r="D43"/>
  <c r="H43"/>
  <c r="I43"/>
  <c r="J43"/>
  <c r="B62"/>
  <c r="C62"/>
  <c r="E62"/>
  <c r="F62"/>
  <c r="H62"/>
  <c r="I62"/>
  <c r="K62"/>
  <c r="L62"/>
  <c r="B27"/>
  <c r="C27"/>
  <c r="D27"/>
  <c r="E27"/>
  <c r="H27"/>
  <c r="I27"/>
  <c r="J27"/>
  <c r="K27"/>
  <c r="B143"/>
  <c r="C143"/>
  <c r="D143"/>
  <c r="E143"/>
  <c r="H143"/>
  <c r="I143"/>
  <c r="J143"/>
  <c r="K143"/>
  <c r="B10"/>
  <c r="C10"/>
  <c r="D10"/>
  <c r="H10"/>
  <c r="I10"/>
  <c r="J10"/>
  <c r="B69"/>
  <c r="C69"/>
  <c r="D69"/>
  <c r="H69"/>
  <c r="I69"/>
  <c r="J69"/>
  <c r="B19"/>
  <c r="C19"/>
  <c r="D19"/>
  <c r="E19"/>
  <c r="F19"/>
  <c r="H19"/>
  <c r="I19"/>
  <c r="J19"/>
  <c r="K19"/>
  <c r="L19"/>
  <c r="B46"/>
  <c r="C46"/>
  <c r="H46"/>
  <c r="I46"/>
  <c r="B63"/>
  <c r="D63" s="1"/>
  <c r="H63"/>
  <c r="K63" s="1"/>
  <c r="B68"/>
  <c r="C68"/>
  <c r="D68"/>
  <c r="E68"/>
  <c r="F68"/>
  <c r="H68"/>
  <c r="I68"/>
  <c r="J68"/>
  <c r="K68"/>
  <c r="L68"/>
  <c r="B112"/>
  <c r="C112" s="1"/>
  <c r="D112"/>
  <c r="F112"/>
  <c r="H112"/>
  <c r="I112" s="1"/>
  <c r="J112"/>
  <c r="L112"/>
  <c r="B93"/>
  <c r="C93"/>
  <c r="D93"/>
  <c r="E93"/>
  <c r="F93"/>
  <c r="H93"/>
  <c r="I93"/>
  <c r="J93"/>
  <c r="K93"/>
  <c r="L93"/>
  <c r="B80"/>
  <c r="C80"/>
  <c r="D80"/>
  <c r="F80"/>
  <c r="H80"/>
  <c r="I80"/>
  <c r="J80"/>
  <c r="L80"/>
  <c r="B61"/>
  <c r="C61"/>
  <c r="D61"/>
  <c r="H61"/>
  <c r="I61"/>
  <c r="J61"/>
  <c r="B70"/>
  <c r="C70"/>
  <c r="H70"/>
  <c r="I70"/>
  <c r="B52"/>
  <c r="C52"/>
  <c r="D52"/>
  <c r="F52"/>
  <c r="H52"/>
  <c r="I52"/>
  <c r="J52"/>
  <c r="L52"/>
  <c r="B101"/>
  <c r="D101" s="1"/>
  <c r="H101"/>
  <c r="L101" s="1"/>
  <c r="B102"/>
  <c r="C102"/>
  <c r="D102"/>
  <c r="E102"/>
  <c r="F102"/>
  <c r="H102"/>
  <c r="I102"/>
  <c r="J102"/>
  <c r="K102"/>
  <c r="L102"/>
  <c r="B31"/>
  <c r="C31"/>
  <c r="D31"/>
  <c r="E31"/>
  <c r="F31"/>
  <c r="H31"/>
  <c r="I31"/>
  <c r="J31"/>
  <c r="K31"/>
  <c r="L31"/>
  <c r="B53"/>
  <c r="F53" s="1"/>
  <c r="H53"/>
  <c r="K53" s="1"/>
  <c r="B39"/>
  <c r="C39"/>
  <c r="D39"/>
  <c r="E39"/>
  <c r="H39"/>
  <c r="I39"/>
  <c r="J39"/>
  <c r="K39"/>
  <c r="B144"/>
  <c r="C144" s="1"/>
  <c r="D144"/>
  <c r="H144"/>
  <c r="J144"/>
  <c r="B113"/>
  <c r="C113"/>
  <c r="D113"/>
  <c r="E113"/>
  <c r="F113"/>
  <c r="H113"/>
  <c r="I113"/>
  <c r="J113"/>
  <c r="K113"/>
  <c r="L113"/>
  <c r="B51"/>
  <c r="C51"/>
  <c r="D51"/>
  <c r="E51"/>
  <c r="F51"/>
  <c r="H51"/>
  <c r="I51"/>
  <c r="J51"/>
  <c r="K51"/>
  <c r="L51"/>
  <c r="B20"/>
  <c r="C20"/>
  <c r="D20"/>
  <c r="E20"/>
  <c r="H20"/>
  <c r="I20"/>
  <c r="J20"/>
  <c r="K20"/>
  <c r="B282"/>
  <c r="C282"/>
  <c r="E282"/>
  <c r="H282"/>
  <c r="I282"/>
  <c r="K282"/>
  <c r="B205"/>
  <c r="E205" s="1"/>
  <c r="H205"/>
  <c r="L205" s="1"/>
  <c r="B25"/>
  <c r="C25"/>
  <c r="D25"/>
  <c r="H25"/>
  <c r="I25"/>
  <c r="J25"/>
  <c r="B198"/>
  <c r="E198" s="1"/>
  <c r="H198"/>
  <c r="L198" s="1"/>
  <c r="B145"/>
  <c r="H145"/>
  <c r="B49"/>
  <c r="C49"/>
  <c r="D49"/>
  <c r="E49"/>
  <c r="H49"/>
  <c r="I49"/>
  <c r="J49"/>
  <c r="K49"/>
  <c r="B87"/>
  <c r="C87"/>
  <c r="E87"/>
  <c r="F87"/>
  <c r="H87"/>
  <c r="I87"/>
  <c r="K87"/>
  <c r="L87"/>
  <c r="B250"/>
  <c r="D250" s="1"/>
  <c r="C250"/>
  <c r="H250"/>
  <c r="J250" s="1"/>
  <c r="I250"/>
  <c r="B222"/>
  <c r="F222" s="1"/>
  <c r="C222"/>
  <c r="H222"/>
  <c r="L222" s="1"/>
  <c r="I222"/>
  <c r="B289"/>
  <c r="C289"/>
  <c r="H289"/>
  <c r="I289"/>
  <c r="B48"/>
  <c r="C48"/>
  <c r="D48"/>
  <c r="H48"/>
  <c r="I48"/>
  <c r="J48"/>
  <c r="B103"/>
  <c r="C103"/>
  <c r="D103"/>
  <c r="H103"/>
  <c r="I103"/>
  <c r="J103"/>
  <c r="B133"/>
  <c r="C133" s="1"/>
  <c r="D133" s="1"/>
  <c r="H133"/>
  <c r="I133" s="1"/>
  <c r="J133" s="1"/>
  <c r="B166"/>
  <c r="C166"/>
  <c r="D166"/>
  <c r="H166"/>
  <c r="I166"/>
  <c r="J166"/>
  <c r="B106"/>
  <c r="C106"/>
  <c r="D106"/>
  <c r="E106"/>
  <c r="F106"/>
  <c r="H106"/>
  <c r="I106"/>
  <c r="J106"/>
  <c r="K106"/>
  <c r="L106"/>
  <c r="B50"/>
  <c r="C50"/>
  <c r="H50"/>
  <c r="I50"/>
  <c r="B64"/>
  <c r="C64"/>
  <c r="D64"/>
  <c r="H64"/>
  <c r="I64"/>
  <c r="J64"/>
  <c r="B83"/>
  <c r="C83"/>
  <c r="D83"/>
  <c r="E83"/>
  <c r="F83"/>
  <c r="H83"/>
  <c r="I83"/>
  <c r="J83"/>
  <c r="K83"/>
  <c r="L83"/>
  <c r="B105"/>
  <c r="D105" s="1"/>
  <c r="H105"/>
  <c r="L105" s="1"/>
  <c r="B89"/>
  <c r="C89"/>
  <c r="D89"/>
  <c r="H89"/>
  <c r="I89"/>
  <c r="J89"/>
  <c r="B107"/>
  <c r="C107"/>
  <c r="H107"/>
  <c r="I107"/>
  <c r="B225"/>
  <c r="C225" s="1"/>
  <c r="D225"/>
  <c r="F225"/>
  <c r="H225"/>
  <c r="I225" s="1"/>
  <c r="J225"/>
  <c r="L225"/>
  <c r="B84"/>
  <c r="C84"/>
  <c r="D84"/>
  <c r="E84"/>
  <c r="H84"/>
  <c r="I84"/>
  <c r="J84"/>
  <c r="K84"/>
  <c r="B72"/>
  <c r="C72"/>
  <c r="D72"/>
  <c r="F72"/>
  <c r="H72"/>
  <c r="I72"/>
  <c r="J72"/>
  <c r="L72"/>
  <c r="B146"/>
  <c r="C146"/>
  <c r="D146"/>
  <c r="H146"/>
  <c r="I146"/>
  <c r="J146"/>
  <c r="B36"/>
  <c r="F36" s="1"/>
  <c r="C36"/>
  <c r="D36"/>
  <c r="H36"/>
  <c r="L36" s="1"/>
  <c r="I36"/>
  <c r="J36"/>
  <c r="B118"/>
  <c r="C118"/>
  <c r="F118"/>
  <c r="H118"/>
  <c r="I118"/>
  <c r="L118"/>
  <c r="B251"/>
  <c r="E251" s="1"/>
  <c r="H251"/>
  <c r="L251" s="1"/>
  <c r="B189"/>
  <c r="C189" s="1"/>
  <c r="D189"/>
  <c r="E189"/>
  <c r="F189"/>
  <c r="H189"/>
  <c r="I189" s="1"/>
  <c r="J189"/>
  <c r="K189"/>
  <c r="L189"/>
  <c r="B40"/>
  <c r="C40"/>
  <c r="D40"/>
  <c r="E40"/>
  <c r="F40"/>
  <c r="H40"/>
  <c r="I40"/>
  <c r="J40"/>
  <c r="K40"/>
  <c r="L40"/>
  <c r="B121"/>
  <c r="F121" s="1"/>
  <c r="C121"/>
  <c r="E121"/>
  <c r="H121"/>
  <c r="L121" s="1"/>
  <c r="I121"/>
  <c r="K121"/>
  <c r="B114"/>
  <c r="C114"/>
  <c r="D114"/>
  <c r="F114"/>
  <c r="H114"/>
  <c r="I114"/>
  <c r="J114"/>
  <c r="L114"/>
  <c r="B210"/>
  <c r="C210" s="1"/>
  <c r="E210" s="1"/>
  <c r="D210"/>
  <c r="H210"/>
  <c r="I210" s="1"/>
  <c r="J210"/>
  <c r="B193"/>
  <c r="C193"/>
  <c r="D193"/>
  <c r="E193"/>
  <c r="F193"/>
  <c r="H193"/>
  <c r="I193"/>
  <c r="J193"/>
  <c r="K193"/>
  <c r="L193"/>
  <c r="B235"/>
  <c r="C235"/>
  <c r="H235"/>
  <c r="I235"/>
  <c r="B227"/>
  <c r="D227"/>
  <c r="E227"/>
  <c r="H227"/>
  <c r="I227" s="1"/>
  <c r="J227"/>
  <c r="K227"/>
  <c r="B283"/>
  <c r="C283"/>
  <c r="D283"/>
  <c r="H283"/>
  <c r="I283"/>
  <c r="J283"/>
  <c r="B131"/>
  <c r="C131" s="1"/>
  <c r="D131"/>
  <c r="E131"/>
  <c r="F131"/>
  <c r="H131"/>
  <c r="I131" s="1"/>
  <c r="J131"/>
  <c r="K131"/>
  <c r="L131"/>
  <c r="B73"/>
  <c r="C73"/>
  <c r="D73"/>
  <c r="E73"/>
  <c r="H73"/>
  <c r="I73"/>
  <c r="J73"/>
  <c r="K73"/>
  <c r="B71"/>
  <c r="C71"/>
  <c r="D71"/>
  <c r="H71"/>
  <c r="I71"/>
  <c r="J71"/>
  <c r="B115"/>
  <c r="C115" s="1"/>
  <c r="D115"/>
  <c r="E115"/>
  <c r="H115"/>
  <c r="J115"/>
  <c r="K115"/>
  <c r="B120"/>
  <c r="C120"/>
  <c r="H120"/>
  <c r="I120"/>
  <c r="B99"/>
  <c r="C99"/>
  <c r="D99"/>
  <c r="E99"/>
  <c r="F99"/>
  <c r="H99"/>
  <c r="I99"/>
  <c r="J99"/>
  <c r="K99"/>
  <c r="L99"/>
  <c r="B167"/>
  <c r="C167"/>
  <c r="D167"/>
  <c r="E167"/>
  <c r="F167"/>
  <c r="H167"/>
  <c r="I167"/>
  <c r="J167"/>
  <c r="K167"/>
  <c r="L167"/>
  <c r="B137"/>
  <c r="C137"/>
  <c r="E137"/>
  <c r="F137"/>
  <c r="H137"/>
  <c r="I137"/>
  <c r="K137"/>
  <c r="L137"/>
  <c r="B182"/>
  <c r="C182"/>
  <c r="D182"/>
  <c r="H182"/>
  <c r="I182"/>
  <c r="J182"/>
  <c r="B150"/>
  <c r="D150" s="1"/>
  <c r="H150"/>
  <c r="J150" s="1"/>
  <c r="B191"/>
  <c r="C191"/>
  <c r="D191"/>
  <c r="E191"/>
  <c r="H191"/>
  <c r="I191"/>
  <c r="J191"/>
  <c r="K191"/>
  <c r="B134"/>
  <c r="C134"/>
  <c r="D134"/>
  <c r="F134"/>
  <c r="H134"/>
  <c r="I134"/>
  <c r="J134"/>
  <c r="L134"/>
  <c r="B139"/>
  <c r="C139"/>
  <c r="D139"/>
  <c r="E139"/>
  <c r="F139"/>
  <c r="H139"/>
  <c r="I139"/>
  <c r="J139"/>
  <c r="K139"/>
  <c r="L139"/>
  <c r="B224"/>
  <c r="E224" s="1"/>
  <c r="C224"/>
  <c r="D224"/>
  <c r="F224"/>
  <c r="H224"/>
  <c r="L224" s="1"/>
  <c r="I224"/>
  <c r="J224"/>
  <c r="B108"/>
  <c r="C108" s="1"/>
  <c r="H108"/>
  <c r="B284"/>
  <c r="D284"/>
  <c r="H284"/>
  <c r="I284" s="1"/>
  <c r="K284" s="1"/>
  <c r="J284"/>
  <c r="B37"/>
  <c r="C37" s="1"/>
  <c r="H37"/>
  <c r="I37" s="1"/>
  <c r="B38"/>
  <c r="C38"/>
  <c r="D38"/>
  <c r="H38"/>
  <c r="I38"/>
  <c r="J38"/>
  <c r="B148"/>
  <c r="C148"/>
  <c r="F148"/>
  <c r="H148"/>
  <c r="I148"/>
  <c r="L148"/>
  <c r="B147"/>
  <c r="C147" s="1"/>
  <c r="H147"/>
  <c r="I147" s="1"/>
  <c r="B226"/>
  <c r="C226"/>
  <c r="D226"/>
  <c r="E226"/>
  <c r="F226"/>
  <c r="H226"/>
  <c r="I226"/>
  <c r="J226"/>
  <c r="K226"/>
  <c r="L226"/>
  <c r="B109"/>
  <c r="C109"/>
  <c r="D109"/>
  <c r="H109"/>
  <c r="I109"/>
  <c r="J109"/>
  <c r="B194"/>
  <c r="C194"/>
  <c r="H194"/>
  <c r="I194"/>
  <c r="B141"/>
  <c r="C141"/>
  <c r="D141"/>
  <c r="E141"/>
  <c r="H141"/>
  <c r="I141"/>
  <c r="J141"/>
  <c r="K141"/>
  <c r="B125"/>
  <c r="C125"/>
  <c r="D125"/>
  <c r="E125"/>
  <c r="H125"/>
  <c r="I125"/>
  <c r="J125"/>
  <c r="K125"/>
  <c r="B170"/>
  <c r="C170"/>
  <c r="D170"/>
  <c r="F170"/>
  <c r="H170"/>
  <c r="I170"/>
  <c r="J170"/>
  <c r="L170"/>
  <c r="B85"/>
  <c r="D85" s="1"/>
  <c r="C85"/>
  <c r="H85"/>
  <c r="J85" s="1"/>
  <c r="B88"/>
  <c r="H88"/>
  <c r="I88" s="1"/>
  <c r="J88" s="1"/>
  <c r="B180"/>
  <c r="C180"/>
  <c r="D180"/>
  <c r="E180"/>
  <c r="F180"/>
  <c r="H180"/>
  <c r="I180"/>
  <c r="J180"/>
  <c r="K180"/>
  <c r="L180"/>
  <c r="B138"/>
  <c r="C138"/>
  <c r="D138"/>
  <c r="F138"/>
  <c r="H138"/>
  <c r="I138"/>
  <c r="J138"/>
  <c r="L138"/>
  <c r="B159"/>
  <c r="D159" s="1"/>
  <c r="H159"/>
  <c r="J159" s="1"/>
  <c r="B158"/>
  <c r="C158" s="1"/>
  <c r="E158"/>
  <c r="F158"/>
  <c r="H158"/>
  <c r="I158" s="1"/>
  <c r="K158"/>
  <c r="L158"/>
  <c r="B237"/>
  <c r="C237"/>
  <c r="E237"/>
  <c r="H237"/>
  <c r="I237"/>
  <c r="K237"/>
  <c r="B96"/>
  <c r="E96" s="1"/>
  <c r="D96"/>
  <c r="H96"/>
  <c r="L96" s="1"/>
  <c r="J96"/>
  <c r="B223"/>
  <c r="C223"/>
  <c r="D223"/>
  <c r="F223"/>
  <c r="H223"/>
  <c r="I223"/>
  <c r="J223"/>
  <c r="L223"/>
  <c r="B267"/>
  <c r="D267" s="1"/>
  <c r="C267"/>
  <c r="H267"/>
  <c r="J267" s="1"/>
  <c r="I267"/>
  <c r="B181"/>
  <c r="C181" s="1"/>
  <c r="D181"/>
  <c r="E181"/>
  <c r="F181"/>
  <c r="H181"/>
  <c r="I181" s="1"/>
  <c r="J181"/>
  <c r="K181"/>
  <c r="L181"/>
  <c r="B149"/>
  <c r="C149"/>
  <c r="H149"/>
  <c r="I149"/>
  <c r="B173"/>
  <c r="E173" s="1"/>
  <c r="H173"/>
  <c r="L173" s="1"/>
  <c r="B74"/>
  <c r="C74"/>
  <c r="D74"/>
  <c r="H74"/>
  <c r="I74"/>
  <c r="J74"/>
  <c r="B98"/>
  <c r="C98"/>
  <c r="D98"/>
  <c r="H98"/>
  <c r="I98"/>
  <c r="J98"/>
  <c r="B157"/>
  <c r="C157"/>
  <c r="F157"/>
  <c r="H157"/>
  <c r="I157"/>
  <c r="L157"/>
  <c r="B119"/>
  <c r="C119"/>
  <c r="H119"/>
  <c r="I119"/>
  <c r="B236"/>
  <c r="C236" s="1"/>
  <c r="H236"/>
  <c r="I236" s="1"/>
  <c r="B161"/>
  <c r="C161"/>
  <c r="D161"/>
  <c r="E161"/>
  <c r="F161"/>
  <c r="H161"/>
  <c r="I161"/>
  <c r="J161"/>
  <c r="K161"/>
  <c r="L161"/>
  <c r="B56"/>
  <c r="C56"/>
  <c r="H56"/>
  <c r="I56"/>
  <c r="B172"/>
  <c r="C172"/>
  <c r="H172"/>
  <c r="I172"/>
  <c r="B171"/>
  <c r="F171" s="1"/>
  <c r="C171"/>
  <c r="D171"/>
  <c r="E171"/>
  <c r="H171"/>
  <c r="L171" s="1"/>
  <c r="I171"/>
  <c r="J171"/>
  <c r="K171"/>
  <c r="B192"/>
  <c r="F192" s="1"/>
  <c r="H192"/>
  <c r="L192" s="1"/>
  <c r="B253"/>
  <c r="C253" s="1"/>
  <c r="H253"/>
  <c r="I253" s="1"/>
  <c r="B95"/>
  <c r="C95" s="1"/>
  <c r="D95"/>
  <c r="F95"/>
  <c r="H95"/>
  <c r="I95" s="1"/>
  <c r="J95"/>
  <c r="L95"/>
  <c r="B124"/>
  <c r="C124"/>
  <c r="D124"/>
  <c r="E124"/>
  <c r="H124"/>
  <c r="I124"/>
  <c r="J124"/>
  <c r="K124"/>
  <c r="B65"/>
  <c r="C65"/>
  <c r="D65"/>
  <c r="E65"/>
  <c r="H65"/>
  <c r="I65"/>
  <c r="J65"/>
  <c r="K65"/>
  <c r="B162"/>
  <c r="C162"/>
  <c r="H162"/>
  <c r="I162"/>
  <c r="B206"/>
  <c r="D206" s="1"/>
  <c r="H206"/>
  <c r="L206" s="1"/>
  <c r="B265"/>
  <c r="C265" s="1"/>
  <c r="D265"/>
  <c r="E265"/>
  <c r="F265"/>
  <c r="H265"/>
  <c r="I265" s="1"/>
  <c r="J265"/>
  <c r="K265"/>
  <c r="L265"/>
  <c r="B75"/>
  <c r="C75"/>
  <c r="D75"/>
  <c r="E75"/>
  <c r="H75"/>
  <c r="I75"/>
  <c r="J75"/>
  <c r="K75"/>
  <c r="B123"/>
  <c r="C123"/>
  <c r="E123"/>
  <c r="H123"/>
  <c r="I123"/>
  <c r="K123"/>
  <c r="B273"/>
  <c r="F273" s="1"/>
  <c r="C273"/>
  <c r="E273"/>
  <c r="H273"/>
  <c r="J273" s="1"/>
  <c r="I273"/>
  <c r="K273"/>
  <c r="B183"/>
  <c r="C183"/>
  <c r="D183"/>
  <c r="H183"/>
  <c r="I183"/>
  <c r="J183"/>
  <c r="B126"/>
  <c r="C126"/>
  <c r="H126"/>
  <c r="I126"/>
  <c r="B81"/>
  <c r="H81"/>
  <c r="I81" s="1"/>
  <c r="J81" s="1"/>
  <c r="B82"/>
  <c r="C82" s="1"/>
  <c r="D82" s="1"/>
  <c r="H82"/>
  <c r="I82" s="1"/>
  <c r="B268"/>
  <c r="C268"/>
  <c r="H268"/>
  <c r="I268"/>
  <c r="B229"/>
  <c r="F229" s="1"/>
  <c r="C229"/>
  <c r="D229"/>
  <c r="H229"/>
  <c r="L229" s="1"/>
  <c r="I229"/>
  <c r="J229"/>
  <c r="B90"/>
  <c r="C90"/>
  <c r="H90"/>
  <c r="I90"/>
  <c r="B169"/>
  <c r="C169"/>
  <c r="H169"/>
  <c r="I169"/>
  <c r="B199"/>
  <c r="C199"/>
  <c r="D199"/>
  <c r="H199"/>
  <c r="I199"/>
  <c r="J199"/>
  <c r="B190"/>
  <c r="C190"/>
  <c r="D190"/>
  <c r="F190"/>
  <c r="H190"/>
  <c r="I190"/>
  <c r="J190"/>
  <c r="L190"/>
  <c r="B100"/>
  <c r="C100"/>
  <c r="H100"/>
  <c r="I100"/>
  <c r="B94"/>
  <c r="C94" s="1"/>
  <c r="D94" s="1"/>
  <c r="H94"/>
  <c r="I94" s="1"/>
  <c r="B97"/>
  <c r="C97"/>
  <c r="D97"/>
  <c r="H97"/>
  <c r="I97"/>
  <c r="J97"/>
  <c r="B269"/>
  <c r="C269"/>
  <c r="D269"/>
  <c r="H269"/>
  <c r="I269"/>
  <c r="J269"/>
  <c r="B195"/>
  <c r="C195"/>
  <c r="D195"/>
  <c r="H195"/>
  <c r="I195"/>
  <c r="J195"/>
  <c r="B156"/>
  <c r="C156"/>
  <c r="D156"/>
  <c r="E156"/>
  <c r="F156"/>
  <c r="H156"/>
  <c r="I156"/>
  <c r="J156"/>
  <c r="K156"/>
  <c r="L156"/>
  <c r="B168"/>
  <c r="C168" s="1"/>
  <c r="D168"/>
  <c r="E168"/>
  <c r="H168"/>
  <c r="J168"/>
  <c r="K168"/>
  <c r="B104"/>
  <c r="C104" s="1"/>
  <c r="H104"/>
  <c r="B252"/>
  <c r="C252" s="1"/>
  <c r="D252"/>
  <c r="E252"/>
  <c r="F252"/>
  <c r="H252"/>
  <c r="I252" s="1"/>
  <c r="J252"/>
  <c r="K252"/>
  <c r="L252"/>
  <c r="B127"/>
  <c r="C127"/>
  <c r="D127"/>
  <c r="H127"/>
  <c r="I127"/>
  <c r="J127"/>
  <c r="B129"/>
  <c r="C129"/>
  <c r="H129"/>
  <c r="I129"/>
  <c r="B128"/>
  <c r="H128"/>
  <c r="I128" s="1"/>
  <c r="J128" s="1"/>
  <c r="B116"/>
  <c r="H116"/>
  <c r="I116" s="1"/>
  <c r="B117"/>
  <c r="C117" s="1"/>
  <c r="D117" s="1"/>
  <c r="H117"/>
  <c r="I117" s="1"/>
  <c r="B122"/>
  <c r="H122"/>
  <c r="B228"/>
  <c r="C228"/>
  <c r="D228"/>
  <c r="H228"/>
  <c r="I228"/>
  <c r="J228"/>
  <c r="B296"/>
  <c r="C296" s="1"/>
  <c r="H296"/>
  <c r="J296" s="1"/>
  <c r="B132"/>
  <c r="C132" s="1"/>
  <c r="D132" s="1"/>
  <c r="H132"/>
  <c r="I132" s="1"/>
  <c r="B135"/>
  <c r="H135"/>
  <c r="B136"/>
  <c r="C136" s="1"/>
  <c r="H136"/>
  <c r="I136" s="1"/>
  <c r="B266"/>
  <c r="D266" s="1"/>
  <c r="C266"/>
  <c r="H266"/>
  <c r="L266" s="1"/>
  <c r="I266"/>
  <c r="B196"/>
  <c r="C196" s="1"/>
  <c r="D196" s="1"/>
  <c r="H196"/>
  <c r="I196" s="1"/>
  <c r="B140"/>
  <c r="H140"/>
  <c r="B240"/>
  <c r="H240"/>
  <c r="B155"/>
  <c r="C155" s="1"/>
  <c r="H155"/>
  <c r="I155" s="1"/>
  <c r="B154"/>
  <c r="C154" s="1"/>
  <c r="D154" s="1"/>
  <c r="H154"/>
  <c r="I154" s="1"/>
  <c r="B153"/>
  <c r="C153"/>
  <c r="H153"/>
  <c r="I153"/>
  <c r="B152"/>
  <c r="C152"/>
  <c r="H152"/>
  <c r="I152"/>
  <c r="B151"/>
  <c r="C151"/>
  <c r="H151"/>
  <c r="I151"/>
  <c r="B216"/>
  <c r="C216"/>
  <c r="D216" s="1"/>
  <c r="H216"/>
  <c r="I216"/>
  <c r="J216" s="1"/>
  <c r="B164"/>
  <c r="F164" s="1"/>
  <c r="H164"/>
  <c r="J164" s="1"/>
  <c r="B163"/>
  <c r="C163"/>
  <c r="H163"/>
  <c r="I163"/>
  <c r="B165"/>
  <c r="H165"/>
  <c r="B160"/>
  <c r="C160" s="1"/>
  <c r="H160"/>
  <c r="B175"/>
  <c r="C175" s="1"/>
  <c r="H175"/>
  <c r="I175" s="1"/>
  <c r="B177"/>
  <c r="C177"/>
  <c r="H177"/>
  <c r="I177"/>
  <c r="B176"/>
  <c r="C176" s="1"/>
  <c r="D176" s="1"/>
  <c r="H176"/>
  <c r="B174"/>
  <c r="D174" s="1"/>
  <c r="H174"/>
  <c r="K174" s="1"/>
  <c r="B178"/>
  <c r="C178"/>
  <c r="E178"/>
  <c r="F178"/>
  <c r="H178"/>
  <c r="I178"/>
  <c r="K178"/>
  <c r="L178"/>
  <c r="B187"/>
  <c r="C187"/>
  <c r="H187"/>
  <c r="I187"/>
  <c r="B184"/>
  <c r="H184"/>
  <c r="I184" s="1"/>
  <c r="B186"/>
  <c r="C186"/>
  <c r="D186"/>
  <c r="F186"/>
  <c r="H186"/>
  <c r="I186"/>
  <c r="J186"/>
  <c r="L186"/>
  <c r="B185"/>
  <c r="C185"/>
  <c r="E185"/>
  <c r="H185"/>
  <c r="I185"/>
  <c r="K185"/>
  <c r="B285"/>
  <c r="H285"/>
  <c r="I285" s="1"/>
  <c r="B204"/>
  <c r="F204"/>
  <c r="H204"/>
  <c r="I204" s="1"/>
  <c r="L204"/>
  <c r="B201"/>
  <c r="C201" s="1"/>
  <c r="H201"/>
  <c r="I201" s="1"/>
  <c r="B203"/>
  <c r="C203"/>
  <c r="D203"/>
  <c r="H203"/>
  <c r="I203"/>
  <c r="J203"/>
  <c r="B197"/>
  <c r="C197" s="1"/>
  <c r="D197" s="1"/>
  <c r="E197" s="1"/>
  <c r="H197"/>
  <c r="B200"/>
  <c r="C200" s="1"/>
  <c r="D200"/>
  <c r="F200"/>
  <c r="H200"/>
  <c r="I200" s="1"/>
  <c r="J200"/>
  <c r="L200"/>
  <c r="B202"/>
  <c r="C202"/>
  <c r="D202" s="1"/>
  <c r="H202"/>
  <c r="I202"/>
  <c r="B286"/>
  <c r="C286" s="1"/>
  <c r="D286"/>
  <c r="E286"/>
  <c r="H286"/>
  <c r="J286"/>
  <c r="K286"/>
  <c r="B209"/>
  <c r="D209" s="1"/>
  <c r="E209"/>
  <c r="H209"/>
  <c r="I209" s="1"/>
  <c r="K209"/>
  <c r="B218"/>
  <c r="D218" s="1"/>
  <c r="C218"/>
  <c r="E218"/>
  <c r="H218"/>
  <c r="I218"/>
  <c r="K218"/>
  <c r="B213"/>
  <c r="C213" s="1"/>
  <c r="D213" s="1"/>
  <c r="H213"/>
  <c r="I213" s="1"/>
  <c r="B220"/>
  <c r="C220"/>
  <c r="H220"/>
  <c r="I220"/>
  <c r="B219"/>
  <c r="C219" s="1"/>
  <c r="D219"/>
  <c r="H219"/>
  <c r="J219"/>
  <c r="B207"/>
  <c r="C207"/>
  <c r="H207"/>
  <c r="I207"/>
  <c r="B214"/>
  <c r="C214" s="1"/>
  <c r="D214" s="1"/>
  <c r="H214"/>
  <c r="I214" s="1"/>
  <c r="B215"/>
  <c r="H215"/>
  <c r="B208"/>
  <c r="C208"/>
  <c r="D208"/>
  <c r="H208"/>
  <c r="I208"/>
  <c r="J208"/>
  <c r="B221"/>
  <c r="C221"/>
  <c r="H221"/>
  <c r="I221"/>
  <c r="B211"/>
  <c r="C211"/>
  <c r="H211"/>
  <c r="I211"/>
  <c r="B212"/>
  <c r="H212"/>
  <c r="B217"/>
  <c r="C217" s="1"/>
  <c r="H217"/>
  <c r="I217" s="1"/>
  <c r="B232"/>
  <c r="H232"/>
  <c r="I232" s="1"/>
  <c r="B234"/>
  <c r="C234"/>
  <c r="D234"/>
  <c r="E234"/>
  <c r="H234"/>
  <c r="I234"/>
  <c r="J234"/>
  <c r="K234"/>
  <c r="B230"/>
  <c r="C230" s="1"/>
  <c r="H230"/>
  <c r="I230" s="1"/>
  <c r="B231"/>
  <c r="C231" s="1"/>
  <c r="H231"/>
  <c r="B233"/>
  <c r="H233"/>
  <c r="I233" s="1"/>
  <c r="B247"/>
  <c r="C247" s="1"/>
  <c r="D247" s="1"/>
  <c r="H247"/>
  <c r="I247" s="1"/>
  <c r="J247" s="1"/>
  <c r="B238"/>
  <c r="H238"/>
  <c r="B245"/>
  <c r="C245" s="1"/>
  <c r="D245" s="1"/>
  <c r="E245" s="1"/>
  <c r="H245"/>
  <c r="B248"/>
  <c r="H248"/>
  <c r="I248" s="1"/>
  <c r="B243"/>
  <c r="C243" s="1"/>
  <c r="D243" s="1"/>
  <c r="E243"/>
  <c r="F243"/>
  <c r="H243"/>
  <c r="I243" s="1"/>
  <c r="J243" s="1"/>
  <c r="K243"/>
  <c r="L243"/>
  <c r="B246"/>
  <c r="H246"/>
  <c r="B239"/>
  <c r="D239" s="1"/>
  <c r="C239"/>
  <c r="H239"/>
  <c r="J239" s="1"/>
  <c r="I239"/>
  <c r="B242"/>
  <c r="C242"/>
  <c r="H242"/>
  <c r="I242"/>
  <c r="B241"/>
  <c r="C241"/>
  <c r="D241"/>
  <c r="E241"/>
  <c r="H241"/>
  <c r="I241"/>
  <c r="J241"/>
  <c r="K241"/>
  <c r="B249"/>
  <c r="C249" s="1"/>
  <c r="H249"/>
  <c r="I249" s="1"/>
  <c r="B244"/>
  <c r="C244" s="1"/>
  <c r="D244" s="1"/>
  <c r="H244"/>
  <c r="I244" s="1"/>
  <c r="B263"/>
  <c r="H263"/>
  <c r="I263" s="1"/>
  <c r="B261"/>
  <c r="C261" s="1"/>
  <c r="D261" s="1"/>
  <c r="H261"/>
  <c r="I261" s="1"/>
  <c r="J261" s="1"/>
  <c r="B254"/>
  <c r="D254" s="1"/>
  <c r="H254"/>
  <c r="J254" s="1"/>
  <c r="B257"/>
  <c r="C257" s="1"/>
  <c r="H257"/>
  <c r="I257" s="1"/>
  <c r="B262"/>
  <c r="H262"/>
  <c r="I262" s="1"/>
  <c r="B264"/>
  <c r="C264" s="1"/>
  <c r="D264" s="1"/>
  <c r="H264"/>
  <c r="I264" s="1"/>
  <c r="J264" s="1"/>
  <c r="B259"/>
  <c r="H259"/>
  <c r="B255"/>
  <c r="C255" s="1"/>
  <c r="D255" s="1"/>
  <c r="E255" s="1"/>
  <c r="H255"/>
  <c r="B256"/>
  <c r="C256" s="1"/>
  <c r="H256"/>
  <c r="I256" s="1"/>
  <c r="B258"/>
  <c r="C258" s="1"/>
  <c r="D258" s="1"/>
  <c r="E258"/>
  <c r="H258"/>
  <c r="I258" s="1"/>
  <c r="K258"/>
  <c r="B260"/>
  <c r="H260"/>
  <c r="B281"/>
  <c r="C281"/>
  <c r="H281"/>
  <c r="I281"/>
  <c r="B270"/>
  <c r="C270" s="1"/>
  <c r="F270"/>
  <c r="H270"/>
  <c r="I270" s="1"/>
  <c r="L270"/>
  <c r="B277"/>
  <c r="C277" s="1"/>
  <c r="D277" s="1"/>
  <c r="H277"/>
  <c r="I277" s="1"/>
  <c r="B275"/>
  <c r="H275"/>
  <c r="B276"/>
  <c r="C276" s="1"/>
  <c r="D276" s="1"/>
  <c r="E276" s="1"/>
  <c r="H276"/>
  <c r="B279"/>
  <c r="C279" s="1"/>
  <c r="H279"/>
  <c r="I279" s="1"/>
  <c r="B278"/>
  <c r="C278" s="1"/>
  <c r="D278" s="1"/>
  <c r="H278"/>
  <c r="I278" s="1"/>
  <c r="B274"/>
  <c r="C274"/>
  <c r="D274"/>
  <c r="H274"/>
  <c r="I274"/>
  <c r="J274"/>
  <c r="B271"/>
  <c r="C271"/>
  <c r="H271"/>
  <c r="I271"/>
  <c r="B272"/>
  <c r="C272"/>
  <c r="H272"/>
  <c r="I272"/>
  <c r="B280"/>
  <c r="C280" s="1"/>
  <c r="D280" s="1"/>
  <c r="H280"/>
  <c r="I280" s="1"/>
  <c r="B290"/>
  <c r="H290"/>
  <c r="B291"/>
  <c r="C291" s="1"/>
  <c r="H291"/>
  <c r="B292"/>
  <c r="H292"/>
  <c r="I292" s="1"/>
  <c r="B299"/>
  <c r="C299" s="1"/>
  <c r="D299" s="1"/>
  <c r="H299"/>
  <c r="I299" s="1"/>
  <c r="B298"/>
  <c r="C298"/>
  <c r="H298"/>
  <c r="I298"/>
  <c r="B293"/>
  <c r="C293" s="1"/>
  <c r="D293" s="1"/>
  <c r="E293" s="1"/>
  <c r="H293"/>
  <c r="B288"/>
  <c r="D288" s="1"/>
  <c r="H288"/>
  <c r="I288" s="1"/>
  <c r="B287"/>
  <c r="C287" s="1"/>
  <c r="D287" s="1"/>
  <c r="H287"/>
  <c r="I287" s="1"/>
  <c r="B301"/>
  <c r="H301"/>
  <c r="B297"/>
  <c r="C297" s="1"/>
  <c r="D297" s="1"/>
  <c r="E297" s="1"/>
  <c r="F297"/>
  <c r="H297"/>
  <c r="L297"/>
  <c r="B295"/>
  <c r="C295" s="1"/>
  <c r="H295"/>
  <c r="I295" s="1"/>
  <c r="B294"/>
  <c r="C294" s="1"/>
  <c r="D294" s="1"/>
  <c r="H294"/>
  <c r="I294" s="1"/>
  <c r="B300"/>
  <c r="H300"/>
  <c r="L4"/>
  <c r="K4"/>
  <c r="J4"/>
  <c r="I4"/>
  <c r="F4"/>
  <c r="E4"/>
  <c r="D4"/>
  <c r="C4"/>
  <c r="B4"/>
  <c r="H4"/>
  <c r="AB21"/>
  <c r="S21"/>
  <c r="AB32"/>
  <c r="S32"/>
  <c r="AB5"/>
  <c r="S5"/>
  <c r="AB57"/>
  <c r="S57"/>
  <c r="AB3"/>
  <c r="S3"/>
  <c r="AB6"/>
  <c r="S6"/>
  <c r="AB33"/>
  <c r="S33"/>
  <c r="AB28"/>
  <c r="S28"/>
  <c r="AB14"/>
  <c r="S14"/>
  <c r="AB77"/>
  <c r="S77"/>
  <c r="AB58"/>
  <c r="S58"/>
  <c r="AB11"/>
  <c r="S11"/>
  <c r="AB16"/>
  <c r="S16"/>
  <c r="AB44"/>
  <c r="S44"/>
  <c r="AB35"/>
  <c r="S35"/>
  <c r="AB7"/>
  <c r="S7"/>
  <c r="AB15"/>
  <c r="S15"/>
  <c r="AB8"/>
  <c r="S8"/>
  <c r="AB54"/>
  <c r="S54"/>
  <c r="AB91"/>
  <c r="S91"/>
  <c r="AB18"/>
  <c r="S18"/>
  <c r="AB13"/>
  <c r="S13"/>
  <c r="AB17"/>
  <c r="S17"/>
  <c r="AB23"/>
  <c r="S23"/>
  <c r="AB29"/>
  <c r="S29"/>
  <c r="AB45"/>
  <c r="S45"/>
  <c r="AB92"/>
  <c r="S92"/>
  <c r="AB55"/>
  <c r="S55"/>
  <c r="AB179"/>
  <c r="S179"/>
  <c r="AB41"/>
  <c r="S41"/>
  <c r="AB110"/>
  <c r="S110"/>
  <c r="AB78"/>
  <c r="S78"/>
  <c r="AB66"/>
  <c r="S66"/>
  <c r="AB60"/>
  <c r="S60"/>
  <c r="AB67"/>
  <c r="S67"/>
  <c r="AB59"/>
  <c r="S59"/>
  <c r="AB47"/>
  <c r="S47"/>
  <c r="AB26"/>
  <c r="S26"/>
  <c r="AB69"/>
  <c r="S69"/>
  <c r="AB79"/>
  <c r="S79"/>
  <c r="AB111"/>
  <c r="S111"/>
  <c r="AB30"/>
  <c r="S30"/>
  <c r="AB19"/>
  <c r="S19"/>
  <c r="AB43"/>
  <c r="S43"/>
  <c r="AB130"/>
  <c r="S130"/>
  <c r="AB9"/>
  <c r="S9"/>
  <c r="AB143"/>
  <c r="S143"/>
  <c r="AB62"/>
  <c r="S62"/>
  <c r="AB86"/>
  <c r="S86"/>
  <c r="AB68"/>
  <c r="S68"/>
  <c r="AB142"/>
  <c r="S142"/>
  <c r="AB80"/>
  <c r="S80"/>
  <c r="AB46"/>
  <c r="S46"/>
  <c r="AB102"/>
  <c r="S102"/>
  <c r="AB188"/>
  <c r="S188"/>
  <c r="AB101"/>
  <c r="S101"/>
  <c r="AB93"/>
  <c r="S93"/>
  <c r="AB24"/>
  <c r="S24"/>
  <c r="AB61"/>
  <c r="S61"/>
  <c r="AB112"/>
  <c r="S112"/>
  <c r="AB52"/>
  <c r="S52"/>
  <c r="AB70"/>
  <c r="S70"/>
  <c r="AB63"/>
  <c r="S63"/>
  <c r="AB42"/>
  <c r="S42"/>
  <c r="AB198"/>
  <c r="S198"/>
  <c r="AB48"/>
  <c r="S48"/>
  <c r="AB31"/>
  <c r="S31"/>
  <c r="AB53"/>
  <c r="S53"/>
  <c r="AB282"/>
  <c r="S282"/>
  <c r="AB118"/>
  <c r="S118"/>
  <c r="AB133"/>
  <c r="S133"/>
  <c r="AB25"/>
  <c r="S25"/>
  <c r="AB225"/>
  <c r="S225"/>
  <c r="AB145"/>
  <c r="S145"/>
  <c r="AB20"/>
  <c r="S20"/>
  <c r="AB103"/>
  <c r="S103"/>
  <c r="AB34"/>
  <c r="S34"/>
  <c r="AB106"/>
  <c r="S106"/>
  <c r="AB166"/>
  <c r="S166"/>
  <c r="AB205"/>
  <c r="S205"/>
  <c r="AB113"/>
  <c r="S113"/>
  <c r="AB64"/>
  <c r="S64"/>
  <c r="AB222"/>
  <c r="S222"/>
  <c r="AB37"/>
  <c r="S37"/>
  <c r="AB51"/>
  <c r="S51"/>
  <c r="AB250"/>
  <c r="S250"/>
  <c r="AB10"/>
  <c r="S10"/>
  <c r="AB289"/>
  <c r="S289"/>
  <c r="AB125"/>
  <c r="S125"/>
  <c r="AB27"/>
  <c r="S27"/>
  <c r="AB114"/>
  <c r="S114"/>
  <c r="AB227"/>
  <c r="S227"/>
  <c r="AB146"/>
  <c r="S146"/>
  <c r="AB12"/>
  <c r="S12"/>
  <c r="AB134"/>
  <c r="S134"/>
  <c r="AB99"/>
  <c r="S99"/>
  <c r="AB38"/>
  <c r="S38"/>
  <c r="AB73"/>
  <c r="S73"/>
  <c r="AB210"/>
  <c r="S210"/>
  <c r="AB105"/>
  <c r="S105"/>
  <c r="AB84"/>
  <c r="S84"/>
  <c r="AB89"/>
  <c r="S89"/>
  <c r="AB141"/>
  <c r="S141"/>
  <c r="AB72"/>
  <c r="S72"/>
  <c r="AB40"/>
  <c r="S40"/>
  <c r="AB251"/>
  <c r="S251"/>
  <c r="AB121"/>
  <c r="S121"/>
  <c r="AB284"/>
  <c r="S284"/>
  <c r="AB265"/>
  <c r="S265"/>
  <c r="AB119"/>
  <c r="S119"/>
  <c r="AB149"/>
  <c r="S149"/>
  <c r="AB192"/>
  <c r="S192"/>
  <c r="AB36"/>
  <c r="S36"/>
  <c r="AB85"/>
  <c r="S85"/>
  <c r="AB148"/>
  <c r="S148"/>
  <c r="AB131"/>
  <c r="S131"/>
  <c r="AB107"/>
  <c r="S107"/>
  <c r="AB173"/>
  <c r="S173"/>
  <c r="AB191"/>
  <c r="S191"/>
  <c r="AB224"/>
  <c r="S224"/>
  <c r="AB253"/>
  <c r="S253"/>
  <c r="AB150"/>
  <c r="S150"/>
  <c r="AB157"/>
  <c r="S157"/>
  <c r="AB171"/>
  <c r="S171"/>
  <c r="AB180"/>
  <c r="S180"/>
  <c r="AB167"/>
  <c r="S167"/>
  <c r="AB273"/>
  <c r="S273"/>
  <c r="AB95"/>
  <c r="S95"/>
  <c r="AB49"/>
  <c r="S49"/>
  <c r="AB283"/>
  <c r="S283"/>
  <c r="AB109"/>
  <c r="S109"/>
  <c r="AB235"/>
  <c r="S235"/>
  <c r="AB267"/>
  <c r="S267"/>
  <c r="AB229"/>
  <c r="S229"/>
  <c r="AB168"/>
  <c r="S168"/>
  <c r="AB223"/>
  <c r="S223"/>
  <c r="AB158"/>
  <c r="S158"/>
  <c r="AB237"/>
  <c r="S237"/>
  <c r="AB137"/>
  <c r="S137"/>
  <c r="AB87"/>
  <c r="S87"/>
  <c r="AB182"/>
  <c r="S182"/>
  <c r="AB108"/>
  <c r="S108"/>
  <c r="AB56"/>
  <c r="S56"/>
  <c r="AB147"/>
  <c r="S147"/>
  <c r="AB82"/>
  <c r="S82"/>
  <c r="AB74"/>
  <c r="S74"/>
  <c r="AB193"/>
  <c r="S193"/>
  <c r="AB140"/>
  <c r="S140"/>
  <c r="AB236"/>
  <c r="S236"/>
  <c r="AB194"/>
  <c r="S194"/>
  <c r="AB81"/>
  <c r="S81"/>
  <c r="AB181"/>
  <c r="S181"/>
  <c r="AB88"/>
  <c r="S88"/>
  <c r="AB122"/>
  <c r="S122"/>
  <c r="AB139"/>
  <c r="S139"/>
  <c r="AB123"/>
  <c r="S123"/>
  <c r="AB94"/>
  <c r="S94"/>
  <c r="AB50"/>
  <c r="S50"/>
  <c r="AB97"/>
  <c r="S97"/>
  <c r="AB206"/>
  <c r="S206"/>
  <c r="AB124"/>
  <c r="S124"/>
  <c r="AB90"/>
  <c r="S90"/>
  <c r="AB96"/>
  <c r="S96"/>
  <c r="AB126"/>
  <c r="S126"/>
  <c r="AB65"/>
  <c r="S65"/>
  <c r="AB127"/>
  <c r="S127"/>
  <c r="AB129"/>
  <c r="S129"/>
  <c r="AB162"/>
  <c r="S162"/>
  <c r="AB190"/>
  <c r="S190"/>
  <c r="AB170"/>
  <c r="S170"/>
  <c r="AB100"/>
  <c r="S100"/>
  <c r="AB183"/>
  <c r="S183"/>
  <c r="AB98"/>
  <c r="S98"/>
  <c r="AB39"/>
  <c r="S39"/>
  <c r="AB144"/>
  <c r="S144"/>
  <c r="AB216"/>
  <c r="S216"/>
  <c r="AB128"/>
  <c r="S128"/>
  <c r="AB165"/>
  <c r="S165"/>
  <c r="AB138"/>
  <c r="S138"/>
  <c r="AB199"/>
  <c r="S199"/>
  <c r="AB159"/>
  <c r="S159"/>
  <c r="AB135"/>
  <c r="S135"/>
  <c r="AB83"/>
  <c r="S83"/>
  <c r="AB211"/>
  <c r="S211"/>
  <c r="AB238"/>
  <c r="S238"/>
  <c r="AB240"/>
  <c r="S240"/>
  <c r="AB169"/>
  <c r="S169"/>
  <c r="AB161"/>
  <c r="S161"/>
  <c r="AB189"/>
  <c r="S189"/>
  <c r="AB172"/>
  <c r="S172"/>
  <c r="AB117"/>
  <c r="S117"/>
  <c r="AB207"/>
  <c r="S207"/>
  <c r="AB228"/>
  <c r="S228"/>
  <c r="AB71"/>
  <c r="S71"/>
  <c r="AB115"/>
  <c r="S115"/>
  <c r="AB120"/>
  <c r="S120"/>
  <c r="AB252"/>
  <c r="S252"/>
  <c r="AB163"/>
  <c r="S163"/>
  <c r="AB226"/>
  <c r="S226"/>
  <c r="AB196"/>
  <c r="S196"/>
  <c r="AB219"/>
  <c r="S219"/>
  <c r="AB296"/>
  <c r="S296"/>
  <c r="AB151"/>
  <c r="S151"/>
  <c r="AB155"/>
  <c r="S155"/>
  <c r="AB217"/>
  <c r="S217"/>
  <c r="AB268"/>
  <c r="S268"/>
  <c r="AB75"/>
  <c r="S75"/>
  <c r="AB255"/>
  <c r="S255"/>
  <c r="AB186"/>
  <c r="S186"/>
  <c r="AB116"/>
  <c r="S116"/>
  <c r="AB197"/>
  <c r="S197"/>
  <c r="AB152"/>
  <c r="S152"/>
  <c r="AB154"/>
  <c r="S154"/>
  <c r="AB176"/>
  <c r="S176"/>
  <c r="AB220"/>
  <c r="S220"/>
  <c r="AB156"/>
  <c r="S156"/>
  <c r="AB187"/>
  <c r="S187"/>
  <c r="AB266"/>
  <c r="S266"/>
  <c r="AB195"/>
  <c r="S195"/>
  <c r="AB200"/>
  <c r="S200"/>
  <c r="AB243"/>
  <c r="S243"/>
  <c r="AB132"/>
  <c r="S132"/>
  <c r="AB184"/>
  <c r="S184"/>
  <c r="AB269"/>
  <c r="S269"/>
  <c r="AB136"/>
  <c r="S136"/>
  <c r="AB248"/>
  <c r="S248"/>
  <c r="AB178"/>
  <c r="S178"/>
  <c r="AB218"/>
  <c r="S218"/>
  <c r="AB164"/>
  <c r="S164"/>
  <c r="AB177"/>
  <c r="S177"/>
  <c r="AB277"/>
  <c r="S277"/>
  <c r="AB212"/>
  <c r="S212"/>
  <c r="AB174"/>
  <c r="S174"/>
  <c r="AB209"/>
  <c r="S209"/>
  <c r="AB285"/>
  <c r="S285"/>
  <c r="AB245"/>
  <c r="S245"/>
  <c r="AB214"/>
  <c r="S214"/>
  <c r="AB153"/>
  <c r="S153"/>
  <c r="AB204"/>
  <c r="S204"/>
  <c r="AB201"/>
  <c r="S201"/>
  <c r="AB175"/>
  <c r="S175"/>
  <c r="AB276"/>
  <c r="S276"/>
  <c r="AB104"/>
  <c r="S104"/>
  <c r="AB203"/>
  <c r="S203"/>
  <c r="AB202"/>
  <c r="S202"/>
  <c r="AB215"/>
  <c r="S215"/>
  <c r="AB221"/>
  <c r="S221"/>
  <c r="AB160"/>
  <c r="S160"/>
  <c r="AB259"/>
  <c r="S259"/>
  <c r="AB208"/>
  <c r="S208"/>
  <c r="AB241"/>
  <c r="S241"/>
  <c r="AB213"/>
  <c r="S213"/>
  <c r="AB233"/>
  <c r="S233"/>
  <c r="AB298"/>
  <c r="S298"/>
  <c r="AB230"/>
  <c r="S230"/>
  <c r="AB247"/>
  <c r="S247"/>
  <c r="AB185"/>
  <c r="S185"/>
  <c r="AB234"/>
  <c r="S234"/>
  <c r="AB231"/>
  <c r="S231"/>
  <c r="AB288"/>
  <c r="S288"/>
  <c r="AB254"/>
  <c r="S254"/>
  <c r="AB279"/>
  <c r="S279"/>
  <c r="AB260"/>
  <c r="S260"/>
  <c r="AB232"/>
  <c r="S232"/>
  <c r="AB249"/>
  <c r="S249"/>
  <c r="AB275"/>
  <c r="S275"/>
  <c r="AB278"/>
  <c r="S278"/>
  <c r="AB261"/>
  <c r="S261"/>
  <c r="AB239"/>
  <c r="S239"/>
  <c r="AB242"/>
  <c r="S242"/>
  <c r="AB244"/>
  <c r="S244"/>
  <c r="AB301"/>
  <c r="S301"/>
  <c r="AB271"/>
  <c r="S271"/>
  <c r="AB263"/>
  <c r="S263"/>
  <c r="AB281"/>
  <c r="S281"/>
  <c r="AB256"/>
  <c r="S256"/>
  <c r="AB258"/>
  <c r="S258"/>
  <c r="AB287"/>
  <c r="S287"/>
  <c r="AB272"/>
  <c r="S272"/>
  <c r="AB286"/>
  <c r="S286"/>
  <c r="AB262"/>
  <c r="S262"/>
  <c r="AB264"/>
  <c r="S264"/>
  <c r="AB295"/>
  <c r="S295"/>
  <c r="AB280"/>
  <c r="S280"/>
  <c r="AB290"/>
  <c r="S290"/>
  <c r="AB291"/>
  <c r="S291"/>
  <c r="AB297"/>
  <c r="S297"/>
  <c r="AB274"/>
  <c r="S274"/>
  <c r="AB292"/>
  <c r="S292"/>
  <c r="AB257"/>
  <c r="S257"/>
  <c r="AB246"/>
  <c r="S246"/>
  <c r="AB300"/>
  <c r="S300"/>
  <c r="AB270"/>
  <c r="S270"/>
  <c r="AB293"/>
  <c r="S293"/>
  <c r="AB299"/>
  <c r="S299"/>
  <c r="AB294"/>
  <c r="S294"/>
  <c r="S4"/>
  <c r="AB4"/>
  <c r="AA21"/>
  <c r="T21"/>
  <c r="U21" s="1"/>
  <c r="AA32"/>
  <c r="T32"/>
  <c r="U32" s="1"/>
  <c r="AA5"/>
  <c r="T5"/>
  <c r="U5" s="1"/>
  <c r="N5" s="1"/>
  <c r="AA57"/>
  <c r="T57"/>
  <c r="U57" s="1"/>
  <c r="AA3"/>
  <c r="T3"/>
  <c r="U3" s="1"/>
  <c r="AA6"/>
  <c r="T6"/>
  <c r="U6" s="1"/>
  <c r="AA33"/>
  <c r="T33"/>
  <c r="U33" s="1"/>
  <c r="AA28"/>
  <c r="T28"/>
  <c r="U28" s="1"/>
  <c r="AA14"/>
  <c r="T14"/>
  <c r="U14" s="1"/>
  <c r="N14" s="1"/>
  <c r="AA77"/>
  <c r="T77"/>
  <c r="U77" s="1"/>
  <c r="AA58"/>
  <c r="T58"/>
  <c r="U58" s="1"/>
  <c r="AA11"/>
  <c r="T11"/>
  <c r="U11" s="1"/>
  <c r="AA16"/>
  <c r="T16"/>
  <c r="U16" s="1"/>
  <c r="AA44"/>
  <c r="T44"/>
  <c r="U44" s="1"/>
  <c r="AA35"/>
  <c r="T35"/>
  <c r="U35" s="1"/>
  <c r="AA7"/>
  <c r="T7"/>
  <c r="U7" s="1"/>
  <c r="AA15"/>
  <c r="T15"/>
  <c r="U15" s="1"/>
  <c r="AA8"/>
  <c r="T8"/>
  <c r="U8" s="1"/>
  <c r="AA54"/>
  <c r="T54"/>
  <c r="U54" s="1"/>
  <c r="AA91"/>
  <c r="T91"/>
  <c r="U91" s="1"/>
  <c r="AA18"/>
  <c r="T18"/>
  <c r="U18" s="1"/>
  <c r="AA13"/>
  <c r="T13"/>
  <c r="U13" s="1"/>
  <c r="N13" s="1"/>
  <c r="AA17"/>
  <c r="T17"/>
  <c r="U17" s="1"/>
  <c r="AA23"/>
  <c r="T23"/>
  <c r="U23" s="1"/>
  <c r="AA29"/>
  <c r="T29"/>
  <c r="U29" s="1"/>
  <c r="N29" s="1"/>
  <c r="AA45"/>
  <c r="T45"/>
  <c r="U45" s="1"/>
  <c r="AA92"/>
  <c r="T92"/>
  <c r="U92" s="1"/>
  <c r="AA55"/>
  <c r="T55"/>
  <c r="U55" s="1"/>
  <c r="AA179"/>
  <c r="T179"/>
  <c r="U179" s="1"/>
  <c r="AA41"/>
  <c r="T41"/>
  <c r="U41" s="1"/>
  <c r="AA110"/>
  <c r="T110"/>
  <c r="U110" s="1"/>
  <c r="N110" s="1"/>
  <c r="AA78"/>
  <c r="T78"/>
  <c r="U78" s="1"/>
  <c r="AA66"/>
  <c r="T66"/>
  <c r="U66" s="1"/>
  <c r="AA60"/>
  <c r="T60"/>
  <c r="U60" s="1"/>
  <c r="AA67"/>
  <c r="T67"/>
  <c r="U67" s="1"/>
  <c r="AA59"/>
  <c r="T59"/>
  <c r="U59" s="1"/>
  <c r="AA47"/>
  <c r="T47"/>
  <c r="U47" s="1"/>
  <c r="AA26"/>
  <c r="T26"/>
  <c r="U26" s="1"/>
  <c r="AA69"/>
  <c r="T69"/>
  <c r="U69" s="1"/>
  <c r="AA79"/>
  <c r="T79"/>
  <c r="U79" s="1"/>
  <c r="AA111"/>
  <c r="T111"/>
  <c r="U111" s="1"/>
  <c r="AA30"/>
  <c r="T30"/>
  <c r="U30" s="1"/>
  <c r="AA19"/>
  <c r="T19"/>
  <c r="U19" s="1"/>
  <c r="AA43"/>
  <c r="T43"/>
  <c r="U43" s="1"/>
  <c r="AA130"/>
  <c r="T130"/>
  <c r="U130" s="1"/>
  <c r="AA9"/>
  <c r="T9"/>
  <c r="U9" s="1"/>
  <c r="AA143"/>
  <c r="T143"/>
  <c r="U143" s="1"/>
  <c r="AA62"/>
  <c r="T62"/>
  <c r="U62" s="1"/>
  <c r="AA86"/>
  <c r="T86"/>
  <c r="U86" s="1"/>
  <c r="AA68"/>
  <c r="T68"/>
  <c r="U68" s="1"/>
  <c r="AA142"/>
  <c r="T142"/>
  <c r="U142" s="1"/>
  <c r="AA80"/>
  <c r="T80"/>
  <c r="U80" s="1"/>
  <c r="AA46"/>
  <c r="T46"/>
  <c r="U46" s="1"/>
  <c r="AA102"/>
  <c r="T102"/>
  <c r="U102" s="1"/>
  <c r="AA188"/>
  <c r="T188"/>
  <c r="U188" s="1"/>
  <c r="AA101"/>
  <c r="T101"/>
  <c r="U101" s="1"/>
  <c r="AA93"/>
  <c r="T93"/>
  <c r="U93" s="1"/>
  <c r="AA24"/>
  <c r="T24"/>
  <c r="U24" s="1"/>
  <c r="AA61"/>
  <c r="T61"/>
  <c r="U61" s="1"/>
  <c r="AA112"/>
  <c r="T112"/>
  <c r="U112" s="1"/>
  <c r="AA52"/>
  <c r="T52"/>
  <c r="U52" s="1"/>
  <c r="AA70"/>
  <c r="T70"/>
  <c r="U70" s="1"/>
  <c r="AA63"/>
  <c r="T63"/>
  <c r="U63" s="1"/>
  <c r="AA42"/>
  <c r="T42"/>
  <c r="U42" s="1"/>
  <c r="AA198"/>
  <c r="T198"/>
  <c r="U198" s="1"/>
  <c r="AA48"/>
  <c r="T48"/>
  <c r="U48" s="1"/>
  <c r="AA31"/>
  <c r="T31"/>
  <c r="U31" s="1"/>
  <c r="AA53"/>
  <c r="T53"/>
  <c r="U53" s="1"/>
  <c r="AA282"/>
  <c r="T282"/>
  <c r="U282" s="1"/>
  <c r="AA118"/>
  <c r="T118"/>
  <c r="U118" s="1"/>
  <c r="AA133"/>
  <c r="T133"/>
  <c r="U133" s="1"/>
  <c r="AA25"/>
  <c r="T25"/>
  <c r="U25" s="1"/>
  <c r="AA225"/>
  <c r="T225"/>
  <c r="U225" s="1"/>
  <c r="AA145"/>
  <c r="T145"/>
  <c r="U145" s="1"/>
  <c r="AA20"/>
  <c r="T20"/>
  <c r="U20" s="1"/>
  <c r="N20" s="1"/>
  <c r="AA103"/>
  <c r="T103"/>
  <c r="U103" s="1"/>
  <c r="AA34"/>
  <c r="T34"/>
  <c r="U34" s="1"/>
  <c r="AA106"/>
  <c r="T106"/>
  <c r="U106" s="1"/>
  <c r="AA166"/>
  <c r="T166"/>
  <c r="U166" s="1"/>
  <c r="AA205"/>
  <c r="T205"/>
  <c r="U205" s="1"/>
  <c r="AA113"/>
  <c r="T113"/>
  <c r="U113" s="1"/>
  <c r="AA64"/>
  <c r="T64"/>
  <c r="U64" s="1"/>
  <c r="AA222"/>
  <c r="T222"/>
  <c r="U222" s="1"/>
  <c r="N222" s="1"/>
  <c r="AA37"/>
  <c r="T37"/>
  <c r="U37" s="1"/>
  <c r="AA51"/>
  <c r="T51"/>
  <c r="U51" s="1"/>
  <c r="AA250"/>
  <c r="T250"/>
  <c r="U250" s="1"/>
  <c r="AA10"/>
  <c r="T10"/>
  <c r="U10" s="1"/>
  <c r="AA289"/>
  <c r="T289"/>
  <c r="U289" s="1"/>
  <c r="AA125"/>
  <c r="T125"/>
  <c r="U125" s="1"/>
  <c r="AA27"/>
  <c r="T27"/>
  <c r="U27" s="1"/>
  <c r="AA114"/>
  <c r="T114"/>
  <c r="U114" s="1"/>
  <c r="AA227"/>
  <c r="T227"/>
  <c r="U227" s="1"/>
  <c r="AA146"/>
  <c r="T146"/>
  <c r="U146" s="1"/>
  <c r="AA12"/>
  <c r="T12"/>
  <c r="U12" s="1"/>
  <c r="AA134"/>
  <c r="T134"/>
  <c r="U134" s="1"/>
  <c r="AA99"/>
  <c r="T99"/>
  <c r="U99" s="1"/>
  <c r="AA38"/>
  <c r="T38"/>
  <c r="U38" s="1"/>
  <c r="AA73"/>
  <c r="T73"/>
  <c r="U73" s="1"/>
  <c r="AA210"/>
  <c r="T210"/>
  <c r="U210" s="1"/>
  <c r="AA105"/>
  <c r="T105"/>
  <c r="U105" s="1"/>
  <c r="AA84"/>
  <c r="T84"/>
  <c r="U84" s="1"/>
  <c r="AA89"/>
  <c r="T89"/>
  <c r="U89" s="1"/>
  <c r="AA141"/>
  <c r="T141"/>
  <c r="U141" s="1"/>
  <c r="AA72"/>
  <c r="T72"/>
  <c r="U72" s="1"/>
  <c r="AA40"/>
  <c r="T40"/>
  <c r="U40" s="1"/>
  <c r="N40" s="1"/>
  <c r="AA251"/>
  <c r="T251"/>
  <c r="U251" s="1"/>
  <c r="AA121"/>
  <c r="T121"/>
  <c r="U121" s="1"/>
  <c r="AA284"/>
  <c r="T284"/>
  <c r="U284" s="1"/>
  <c r="AA265"/>
  <c r="T265"/>
  <c r="U265" s="1"/>
  <c r="AA119"/>
  <c r="T119"/>
  <c r="U119" s="1"/>
  <c r="AA149"/>
  <c r="T149"/>
  <c r="U149" s="1"/>
  <c r="AA192"/>
  <c r="T192"/>
  <c r="U192" s="1"/>
  <c r="AA36"/>
  <c r="T36"/>
  <c r="U36" s="1"/>
  <c r="AA85"/>
  <c r="T85"/>
  <c r="U85" s="1"/>
  <c r="N73" s="1"/>
  <c r="AA148"/>
  <c r="T148"/>
  <c r="U148" s="1"/>
  <c r="AA131"/>
  <c r="T131"/>
  <c r="U131" s="1"/>
  <c r="AA107"/>
  <c r="T107"/>
  <c r="U107" s="1"/>
  <c r="AA173"/>
  <c r="T173"/>
  <c r="U173" s="1"/>
  <c r="AA191"/>
  <c r="T191"/>
  <c r="U191" s="1"/>
  <c r="AA224"/>
  <c r="T224"/>
  <c r="U224" s="1"/>
  <c r="AA253"/>
  <c r="T253"/>
  <c r="U253" s="1"/>
  <c r="AA150"/>
  <c r="T150"/>
  <c r="U150" s="1"/>
  <c r="N150" s="1"/>
  <c r="AA157"/>
  <c r="T157"/>
  <c r="U157" s="1"/>
  <c r="AA171"/>
  <c r="T171"/>
  <c r="U171" s="1"/>
  <c r="AA180"/>
  <c r="T180"/>
  <c r="U180" s="1"/>
  <c r="AA167"/>
  <c r="T167"/>
  <c r="U167" s="1"/>
  <c r="AA273"/>
  <c r="T273"/>
  <c r="U273" s="1"/>
  <c r="AA95"/>
  <c r="T95"/>
  <c r="U95" s="1"/>
  <c r="N284" s="1"/>
  <c r="AA49"/>
  <c r="T49"/>
  <c r="U49" s="1"/>
  <c r="AA283"/>
  <c r="T283"/>
  <c r="U283" s="1"/>
  <c r="AA109"/>
  <c r="T109"/>
  <c r="U109" s="1"/>
  <c r="AA235"/>
  <c r="T235"/>
  <c r="U235" s="1"/>
  <c r="AA267"/>
  <c r="T267"/>
  <c r="U267" s="1"/>
  <c r="AA229"/>
  <c r="T229"/>
  <c r="U229" s="1"/>
  <c r="AA168"/>
  <c r="T168"/>
  <c r="U168" s="1"/>
  <c r="AA223"/>
  <c r="T223"/>
  <c r="U223" s="1"/>
  <c r="AA158"/>
  <c r="T158"/>
  <c r="U158" s="1"/>
  <c r="N125" s="1"/>
  <c r="AA237"/>
  <c r="T237"/>
  <c r="U237" s="1"/>
  <c r="AA137"/>
  <c r="T137"/>
  <c r="U137" s="1"/>
  <c r="AA87"/>
  <c r="T87"/>
  <c r="U87" s="1"/>
  <c r="AA182"/>
  <c r="T182"/>
  <c r="U182" s="1"/>
  <c r="N180" s="1"/>
  <c r="AA108"/>
  <c r="T108"/>
  <c r="U108" s="1"/>
  <c r="AA56"/>
  <c r="T56"/>
  <c r="U56" s="1"/>
  <c r="AA147"/>
  <c r="T147"/>
  <c r="U147" s="1"/>
  <c r="AA82"/>
  <c r="T82"/>
  <c r="U82" s="1"/>
  <c r="AA74"/>
  <c r="T74"/>
  <c r="U74" s="1"/>
  <c r="AA193"/>
  <c r="T193"/>
  <c r="U193" s="1"/>
  <c r="AA140"/>
  <c r="T140"/>
  <c r="U140" s="1"/>
  <c r="AA236"/>
  <c r="T236"/>
  <c r="U236" s="1"/>
  <c r="AA194"/>
  <c r="T194"/>
  <c r="U194" s="1"/>
  <c r="AA81"/>
  <c r="T81"/>
  <c r="U81" s="1"/>
  <c r="AA181"/>
  <c r="T181"/>
  <c r="U181" s="1"/>
  <c r="AA88"/>
  <c r="T88"/>
  <c r="U88" s="1"/>
  <c r="AA122"/>
  <c r="T122"/>
  <c r="U122" s="1"/>
  <c r="AA139"/>
  <c r="T139"/>
  <c r="U139" s="1"/>
  <c r="AA123"/>
  <c r="T123"/>
  <c r="U123" s="1"/>
  <c r="AA94"/>
  <c r="T94"/>
  <c r="U94" s="1"/>
  <c r="AA50"/>
  <c r="T50"/>
  <c r="U50" s="1"/>
  <c r="AA97"/>
  <c r="T97"/>
  <c r="U97" s="1"/>
  <c r="AA206"/>
  <c r="T206"/>
  <c r="U206" s="1"/>
  <c r="N171" s="1"/>
  <c r="AA124"/>
  <c r="T124"/>
  <c r="U124" s="1"/>
  <c r="AA90"/>
  <c r="T90"/>
  <c r="U90" s="1"/>
  <c r="AA96"/>
  <c r="T96"/>
  <c r="U96" s="1"/>
  <c r="AA126"/>
  <c r="T126"/>
  <c r="U126" s="1"/>
  <c r="AA65"/>
  <c r="T65"/>
  <c r="U65" s="1"/>
  <c r="N65" s="1"/>
  <c r="AA127"/>
  <c r="T127"/>
  <c r="U127" s="1"/>
  <c r="AA129"/>
  <c r="T129"/>
  <c r="U129" s="1"/>
  <c r="AA162"/>
  <c r="T162"/>
  <c r="U162" s="1"/>
  <c r="AA190"/>
  <c r="T190"/>
  <c r="U190" s="1"/>
  <c r="AA170"/>
  <c r="T170"/>
  <c r="U170" s="1"/>
  <c r="AA100"/>
  <c r="T100"/>
  <c r="U100" s="1"/>
  <c r="AA183"/>
  <c r="T183"/>
  <c r="U183" s="1"/>
  <c r="N183" s="1"/>
  <c r="AA98"/>
  <c r="T98"/>
  <c r="U98" s="1"/>
  <c r="AA39"/>
  <c r="T39"/>
  <c r="U39" s="1"/>
  <c r="AA144"/>
  <c r="T144"/>
  <c r="U144" s="1"/>
  <c r="AA216"/>
  <c r="T216"/>
  <c r="U216" s="1"/>
  <c r="AA128"/>
  <c r="T128"/>
  <c r="U128" s="1"/>
  <c r="AA165"/>
  <c r="T165"/>
  <c r="U165" s="1"/>
  <c r="N90" s="1"/>
  <c r="AA138"/>
  <c r="T138"/>
  <c r="U138" s="1"/>
  <c r="AA199"/>
  <c r="T199"/>
  <c r="U199" s="1"/>
  <c r="N199" s="1"/>
  <c r="AA159"/>
  <c r="T159"/>
  <c r="U159" s="1"/>
  <c r="AA135"/>
  <c r="T135"/>
  <c r="U135" s="1"/>
  <c r="AA83"/>
  <c r="T83"/>
  <c r="U83" s="1"/>
  <c r="AA211"/>
  <c r="T211"/>
  <c r="U211" s="1"/>
  <c r="AA238"/>
  <c r="T238"/>
  <c r="U238" s="1"/>
  <c r="AA240"/>
  <c r="T240"/>
  <c r="U240" s="1"/>
  <c r="AA169"/>
  <c r="T169"/>
  <c r="U169" s="1"/>
  <c r="AA161"/>
  <c r="T161"/>
  <c r="U161" s="1"/>
  <c r="AA189"/>
  <c r="T189"/>
  <c r="U189" s="1"/>
  <c r="AA172"/>
  <c r="T172"/>
  <c r="U172" s="1"/>
  <c r="AA117"/>
  <c r="T117"/>
  <c r="U117" s="1"/>
  <c r="AA207"/>
  <c r="T207"/>
  <c r="U207" s="1"/>
  <c r="AA228"/>
  <c r="T228"/>
  <c r="U228" s="1"/>
  <c r="AA71"/>
  <c r="T71"/>
  <c r="U71" s="1"/>
  <c r="AA115"/>
  <c r="T115"/>
  <c r="U115" s="1"/>
  <c r="AA120"/>
  <c r="T120"/>
  <c r="U120" s="1"/>
  <c r="AA252"/>
  <c r="T252"/>
  <c r="U252" s="1"/>
  <c r="AA163"/>
  <c r="T163"/>
  <c r="U163" s="1"/>
  <c r="AA226"/>
  <c r="T226"/>
  <c r="U226" s="1"/>
  <c r="AA196"/>
  <c r="T196"/>
  <c r="U196" s="1"/>
  <c r="AA219"/>
  <c r="T219"/>
  <c r="U219" s="1"/>
  <c r="AA296"/>
  <c r="T296"/>
  <c r="U296" s="1"/>
  <c r="AA151"/>
  <c r="T151"/>
  <c r="U151" s="1"/>
  <c r="AA155"/>
  <c r="T155"/>
  <c r="U155" s="1"/>
  <c r="AA217"/>
  <c r="T217"/>
  <c r="U217" s="1"/>
  <c r="AA268"/>
  <c r="T268"/>
  <c r="U268" s="1"/>
  <c r="AA75"/>
  <c r="T75"/>
  <c r="U75" s="1"/>
  <c r="AA255"/>
  <c r="T255"/>
  <c r="U255" s="1"/>
  <c r="AA186"/>
  <c r="T186"/>
  <c r="U186" s="1"/>
  <c r="AA116"/>
  <c r="T116"/>
  <c r="U116" s="1"/>
  <c r="AA197"/>
  <c r="T197"/>
  <c r="U197" s="1"/>
  <c r="AA152"/>
  <c r="T152"/>
  <c r="U152" s="1"/>
  <c r="AA154"/>
  <c r="T154"/>
  <c r="U154" s="1"/>
  <c r="AA176"/>
  <c r="T176"/>
  <c r="U176" s="1"/>
  <c r="AA220"/>
  <c r="T220"/>
  <c r="U220" s="1"/>
  <c r="AA156"/>
  <c r="T156"/>
  <c r="U156" s="1"/>
  <c r="AA187"/>
  <c r="T187"/>
  <c r="U187" s="1"/>
  <c r="AA266"/>
  <c r="T266"/>
  <c r="U266" s="1"/>
  <c r="AA195"/>
  <c r="T195"/>
  <c r="U195" s="1"/>
  <c r="AA200"/>
  <c r="T200"/>
  <c r="U200" s="1"/>
  <c r="AA243"/>
  <c r="T243"/>
  <c r="U243" s="1"/>
  <c r="AA132"/>
  <c r="T132"/>
  <c r="U132" s="1"/>
  <c r="AA184"/>
  <c r="T184"/>
  <c r="U184" s="1"/>
  <c r="AA269"/>
  <c r="T269"/>
  <c r="U269" s="1"/>
  <c r="AA136"/>
  <c r="T136"/>
  <c r="U136" s="1"/>
  <c r="AA248"/>
  <c r="T248"/>
  <c r="U248" s="1"/>
  <c r="AA178"/>
  <c r="T178"/>
  <c r="U178" s="1"/>
  <c r="AA218"/>
  <c r="T218"/>
  <c r="U218" s="1"/>
  <c r="AA164"/>
  <c r="T164"/>
  <c r="U164" s="1"/>
  <c r="AA177"/>
  <c r="T177"/>
  <c r="U177" s="1"/>
  <c r="AA277"/>
  <c r="T277"/>
  <c r="U277" s="1"/>
  <c r="AA212"/>
  <c r="T212"/>
  <c r="U212" s="1"/>
  <c r="AA174"/>
  <c r="T174"/>
  <c r="U174" s="1"/>
  <c r="AA209"/>
  <c r="T209"/>
  <c r="U209" s="1"/>
  <c r="AA285"/>
  <c r="T285"/>
  <c r="U285" s="1"/>
  <c r="AA245"/>
  <c r="T245"/>
  <c r="U245" s="1"/>
  <c r="AA214"/>
  <c r="T214"/>
  <c r="U214" s="1"/>
  <c r="AA153"/>
  <c r="T153"/>
  <c r="U153" s="1"/>
  <c r="AA204"/>
  <c r="T204"/>
  <c r="U204" s="1"/>
  <c r="AA201"/>
  <c r="T201"/>
  <c r="U201" s="1"/>
  <c r="AA175"/>
  <c r="T175"/>
  <c r="U175" s="1"/>
  <c r="AA276"/>
  <c r="T276"/>
  <c r="U276" s="1"/>
  <c r="AA104"/>
  <c r="T104"/>
  <c r="U104" s="1"/>
  <c r="AA203"/>
  <c r="T203"/>
  <c r="U203" s="1"/>
  <c r="AA202"/>
  <c r="T202"/>
  <c r="U202" s="1"/>
  <c r="N217" s="1"/>
  <c r="AA215"/>
  <c r="T215"/>
  <c r="U215" s="1"/>
  <c r="AA221"/>
  <c r="T221"/>
  <c r="U221" s="1"/>
  <c r="AA160"/>
  <c r="T160"/>
  <c r="U160" s="1"/>
  <c r="AA259"/>
  <c r="T259"/>
  <c r="U259" s="1"/>
  <c r="AA208"/>
  <c r="T208"/>
  <c r="U208" s="1"/>
  <c r="AA241"/>
  <c r="T241"/>
  <c r="U241" s="1"/>
  <c r="AA213"/>
  <c r="T213"/>
  <c r="U213" s="1"/>
  <c r="AA233"/>
  <c r="T233"/>
  <c r="U233" s="1"/>
  <c r="AA298"/>
  <c r="T298"/>
  <c r="U298" s="1"/>
  <c r="AA230"/>
  <c r="T230"/>
  <c r="U230" s="1"/>
  <c r="AA247"/>
  <c r="T247"/>
  <c r="U247" s="1"/>
  <c r="AA185"/>
  <c r="T185"/>
  <c r="U185" s="1"/>
  <c r="AA234"/>
  <c r="T234"/>
  <c r="U234" s="1"/>
  <c r="AA231"/>
  <c r="T231"/>
  <c r="U231" s="1"/>
  <c r="AA288"/>
  <c r="T288"/>
  <c r="U288" s="1"/>
  <c r="AA254"/>
  <c r="T254"/>
  <c r="U254" s="1"/>
  <c r="AA279"/>
  <c r="T279"/>
  <c r="U279" s="1"/>
  <c r="AA260"/>
  <c r="T260"/>
  <c r="U260" s="1"/>
  <c r="AA232"/>
  <c r="T232"/>
  <c r="U232" s="1"/>
  <c r="AA249"/>
  <c r="T249"/>
  <c r="U249" s="1"/>
  <c r="AA275"/>
  <c r="T275"/>
  <c r="U275" s="1"/>
  <c r="AA278"/>
  <c r="T278"/>
  <c r="U278" s="1"/>
  <c r="AA261"/>
  <c r="T261"/>
  <c r="U261" s="1"/>
  <c r="AA239"/>
  <c r="T239"/>
  <c r="U239" s="1"/>
  <c r="AA242"/>
  <c r="T242"/>
  <c r="U242" s="1"/>
  <c r="AA244"/>
  <c r="T244"/>
  <c r="U244" s="1"/>
  <c r="AA301"/>
  <c r="T301"/>
  <c r="U301" s="1"/>
  <c r="AA271"/>
  <c r="T271"/>
  <c r="U271" s="1"/>
  <c r="AA263"/>
  <c r="T263"/>
  <c r="U263" s="1"/>
  <c r="AA281"/>
  <c r="T281"/>
  <c r="U281" s="1"/>
  <c r="AA256"/>
  <c r="T256"/>
  <c r="U256" s="1"/>
  <c r="AA258"/>
  <c r="T258"/>
  <c r="U258" s="1"/>
  <c r="AA287"/>
  <c r="T287"/>
  <c r="U287" s="1"/>
  <c r="AA272"/>
  <c r="T272"/>
  <c r="U272" s="1"/>
  <c r="AA286"/>
  <c r="T286"/>
  <c r="U286" s="1"/>
  <c r="AA262"/>
  <c r="T262"/>
  <c r="U262" s="1"/>
  <c r="N271" s="1"/>
  <c r="AA264"/>
  <c r="T264"/>
  <c r="U264" s="1"/>
  <c r="AA295"/>
  <c r="T295"/>
  <c r="U295" s="1"/>
  <c r="AA280"/>
  <c r="T280"/>
  <c r="U280" s="1"/>
  <c r="AA290"/>
  <c r="T290"/>
  <c r="U290" s="1"/>
  <c r="AA291"/>
  <c r="T291"/>
  <c r="U291" s="1"/>
  <c r="AA297"/>
  <c r="T297"/>
  <c r="U297" s="1"/>
  <c r="AA274"/>
  <c r="T274"/>
  <c r="U274" s="1"/>
  <c r="AA292"/>
  <c r="T292"/>
  <c r="U292" s="1"/>
  <c r="AA257"/>
  <c r="T257"/>
  <c r="U257" s="1"/>
  <c r="AA246"/>
  <c r="T246"/>
  <c r="U246" s="1"/>
  <c r="AA300"/>
  <c r="T300"/>
  <c r="U300" s="1"/>
  <c r="AA270"/>
  <c r="T270"/>
  <c r="U270" s="1"/>
  <c r="AA293"/>
  <c r="T293"/>
  <c r="U293" s="1"/>
  <c r="AA299"/>
  <c r="T299"/>
  <c r="U299" s="1"/>
  <c r="AA294"/>
  <c r="T294"/>
  <c r="U294" s="1"/>
  <c r="T4"/>
  <c r="U4" s="1"/>
  <c r="N4" s="1"/>
  <c r="AA4"/>
  <c r="AN52" i="17" l="1"/>
  <c r="AN15"/>
  <c r="K53" i="18"/>
  <c r="A53" s="1"/>
  <c r="J53"/>
  <c r="A68"/>
  <c r="A109"/>
  <c r="A30"/>
  <c r="A100"/>
  <c r="A85"/>
  <c r="A76"/>
  <c r="A13"/>
  <c r="A117"/>
  <c r="A38"/>
  <c r="K108"/>
  <c r="A108" s="1"/>
  <c r="J100"/>
  <c r="K29"/>
  <c r="A86"/>
  <c r="K123"/>
  <c r="A123" s="1"/>
  <c r="J109"/>
  <c r="K44"/>
  <c r="A44" s="1"/>
  <c r="J30"/>
  <c r="J15"/>
  <c r="A15" s="1"/>
  <c r="K6"/>
  <c r="A111"/>
  <c r="A87"/>
  <c r="A32"/>
  <c r="J124"/>
  <c r="A124" s="1"/>
  <c r="J90"/>
  <c r="K74"/>
  <c r="J67"/>
  <c r="K55"/>
  <c r="J45"/>
  <c r="A45" s="1"/>
  <c r="J7"/>
  <c r="A7" s="1"/>
  <c r="K52"/>
  <c r="J101"/>
  <c r="K92"/>
  <c r="A92" s="1"/>
  <c r="J75"/>
  <c r="J127"/>
  <c r="J116"/>
  <c r="A116" s="1"/>
  <c r="J93"/>
  <c r="K82"/>
  <c r="J76"/>
  <c r="J68"/>
  <c r="K59"/>
  <c r="A59" s="1"/>
  <c r="J48"/>
  <c r="J37"/>
  <c r="K22"/>
  <c r="A22" s="1"/>
  <c r="J8"/>
  <c r="A8" s="1"/>
  <c r="J52"/>
  <c r="K5"/>
  <c r="A5" s="1"/>
  <c r="K67"/>
  <c r="A43"/>
  <c r="K103"/>
  <c r="K24"/>
  <c r="K21"/>
  <c r="J21"/>
  <c r="A1"/>
  <c r="A4"/>
  <c r="K17"/>
  <c r="A17" s="1"/>
  <c r="J17"/>
  <c r="A125"/>
  <c r="A95"/>
  <c r="A14"/>
  <c r="J126"/>
  <c r="A126" s="1"/>
  <c r="A122"/>
  <c r="K118"/>
  <c r="A118" s="1"/>
  <c r="J115"/>
  <c r="A115" s="1"/>
  <c r="K107"/>
  <c r="A107" s="1"/>
  <c r="A103"/>
  <c r="J96"/>
  <c r="K88"/>
  <c r="A88" s="1"/>
  <c r="J81"/>
  <c r="K73"/>
  <c r="A73" s="1"/>
  <c r="A69"/>
  <c r="J62"/>
  <c r="A62" s="1"/>
  <c r="A58"/>
  <c r="K54"/>
  <c r="A54" s="1"/>
  <c r="A51"/>
  <c r="J47"/>
  <c r="K39"/>
  <c r="A39" s="1"/>
  <c r="J36"/>
  <c r="A36" s="1"/>
  <c r="K28"/>
  <c r="A28" s="1"/>
  <c r="A24"/>
  <c r="K9"/>
  <c r="A9" s="1"/>
  <c r="J2"/>
  <c r="J104"/>
  <c r="K96"/>
  <c r="A96" s="1"/>
  <c r="J89"/>
  <c r="A89" s="1"/>
  <c r="K81"/>
  <c r="A81" s="1"/>
  <c r="A77"/>
  <c r="J74"/>
  <c r="A74" s="1"/>
  <c r="K66"/>
  <c r="A66" s="1"/>
  <c r="K47"/>
  <c r="A47" s="1"/>
  <c r="J25"/>
  <c r="J10"/>
  <c r="A10" s="1"/>
  <c r="K2"/>
  <c r="K104"/>
  <c r="A55"/>
  <c r="A40"/>
  <c r="J33"/>
  <c r="K25"/>
  <c r="J18"/>
  <c r="A3"/>
  <c r="A127"/>
  <c r="J120"/>
  <c r="K112"/>
  <c r="A112" s="1"/>
  <c r="J105"/>
  <c r="K97"/>
  <c r="A97" s="1"/>
  <c r="A93"/>
  <c r="A82"/>
  <c r="A78"/>
  <c r="A75"/>
  <c r="A63"/>
  <c r="J56"/>
  <c r="A48"/>
  <c r="J41"/>
  <c r="K33"/>
  <c r="A33" s="1"/>
  <c r="A29"/>
  <c r="J26"/>
  <c r="K18"/>
  <c r="K120"/>
  <c r="J113"/>
  <c r="A113" s="1"/>
  <c r="K105"/>
  <c r="A101"/>
  <c r="J98"/>
  <c r="A98" s="1"/>
  <c r="J94"/>
  <c r="A94" s="1"/>
  <c r="K90"/>
  <c r="A90" s="1"/>
  <c r="J83"/>
  <c r="A83" s="1"/>
  <c r="A71"/>
  <c r="J64"/>
  <c r="A64" s="1"/>
  <c r="K56"/>
  <c r="J49"/>
  <c r="K41"/>
  <c r="A41" s="1"/>
  <c r="A37"/>
  <c r="J34"/>
  <c r="K26"/>
  <c r="J19"/>
  <c r="A19" s="1"/>
  <c r="K11"/>
  <c r="A11" s="1"/>
  <c r="A119"/>
  <c r="A70"/>
  <c r="J91"/>
  <c r="A91" s="1"/>
  <c r="J57"/>
  <c r="A57" s="1"/>
  <c r="K49"/>
  <c r="J42"/>
  <c r="K34"/>
  <c r="A34" s="1"/>
  <c r="J1"/>
  <c r="J125"/>
  <c r="K121"/>
  <c r="A121" s="1"/>
  <c r="J114"/>
  <c r="A114" s="1"/>
  <c r="J110"/>
  <c r="A110" s="1"/>
  <c r="K106"/>
  <c r="A106" s="1"/>
  <c r="K102"/>
  <c r="A102" s="1"/>
  <c r="J99"/>
  <c r="A99" s="1"/>
  <c r="J95"/>
  <c r="J84"/>
  <c r="A84" s="1"/>
  <c r="J80"/>
  <c r="A80" s="1"/>
  <c r="K72"/>
  <c r="A72" s="1"/>
  <c r="J65"/>
  <c r="A65" s="1"/>
  <c r="J61"/>
  <c r="A61" s="1"/>
  <c r="J50"/>
  <c r="A50" s="1"/>
  <c r="J46"/>
  <c r="A46" s="1"/>
  <c r="K42"/>
  <c r="J35"/>
  <c r="A35" s="1"/>
  <c r="J31"/>
  <c r="A31" s="1"/>
  <c r="K23"/>
  <c r="A23" s="1"/>
  <c r="J20"/>
  <c r="A20" s="1"/>
  <c r="J16"/>
  <c r="A16" s="1"/>
  <c r="K12"/>
  <c r="A12" s="1"/>
  <c r="A6"/>
  <c r="A27"/>
  <c r="AN420" i="17"/>
  <c r="AN314"/>
  <c r="AN163"/>
  <c r="AN116"/>
  <c r="AN131"/>
  <c r="AN59"/>
  <c r="AN4"/>
  <c r="AN67"/>
  <c r="AN360"/>
  <c r="AD131"/>
  <c r="AN285"/>
  <c r="W248"/>
  <c r="AN301"/>
  <c r="AN238"/>
  <c r="AK290"/>
  <c r="AN44"/>
  <c r="AN283"/>
  <c r="AD63"/>
  <c r="AN103"/>
  <c r="AD315"/>
  <c r="AN62"/>
  <c r="AN9"/>
  <c r="AN25"/>
  <c r="W331"/>
  <c r="AN365"/>
  <c r="W294"/>
  <c r="AN393"/>
  <c r="AN231"/>
  <c r="AN199"/>
  <c r="AN304"/>
  <c r="AN246"/>
  <c r="AN228"/>
  <c r="AN260"/>
  <c r="AN316"/>
  <c r="AU198"/>
  <c r="AN177"/>
  <c r="AN124"/>
  <c r="AN70"/>
  <c r="AN293"/>
  <c r="AN121"/>
  <c r="AN207"/>
  <c r="AN94"/>
  <c r="AN86"/>
  <c r="AN138"/>
  <c r="AN184"/>
  <c r="AN173"/>
  <c r="AN250"/>
  <c r="AN50"/>
  <c r="AU241"/>
  <c r="AN232"/>
  <c r="AN384"/>
  <c r="AN325"/>
  <c r="AN294"/>
  <c r="AN151"/>
  <c r="AN413"/>
  <c r="AN266"/>
  <c r="AN99"/>
  <c r="AN145"/>
  <c r="AN68"/>
  <c r="AN104"/>
  <c r="AK301"/>
  <c r="W242"/>
  <c r="AN368"/>
  <c r="AN399"/>
  <c r="AU264"/>
  <c r="AN122"/>
  <c r="AN154"/>
  <c r="AN130"/>
  <c r="AN159"/>
  <c r="AN74"/>
  <c r="AN82"/>
  <c r="AD110"/>
  <c r="AD192"/>
  <c r="AK262"/>
  <c r="AU120"/>
  <c r="AN30"/>
  <c r="AN10"/>
  <c r="AD420"/>
  <c r="AK417"/>
  <c r="AK252"/>
  <c r="AN169"/>
  <c r="AN323"/>
  <c r="AN353"/>
  <c r="AN183"/>
  <c r="AN390"/>
  <c r="AK346"/>
  <c r="AN252"/>
  <c r="AU175"/>
  <c r="AK89"/>
  <c r="AD89"/>
  <c r="W189"/>
  <c r="AN57"/>
  <c r="AN142"/>
  <c r="AK102"/>
  <c r="AU189"/>
  <c r="AN46"/>
  <c r="AN386"/>
  <c r="AK330"/>
  <c r="W144"/>
  <c r="AN392"/>
  <c r="AN320"/>
  <c r="AN354"/>
  <c r="AN348"/>
  <c r="AN277"/>
  <c r="AN284"/>
  <c r="AK234"/>
  <c r="AK216"/>
  <c r="W130"/>
  <c r="AN185"/>
  <c r="W35"/>
  <c r="AN328"/>
  <c r="W316"/>
  <c r="AD165"/>
  <c r="AN56"/>
  <c r="AN196"/>
  <c r="AN150"/>
  <c r="AK145"/>
  <c r="AN149"/>
  <c r="AN270"/>
  <c r="AN72"/>
  <c r="AN17"/>
  <c r="AN24"/>
  <c r="AN26"/>
  <c r="AN168"/>
  <c r="W352"/>
  <c r="AK74"/>
  <c r="AN303"/>
  <c r="W64"/>
  <c r="AN369"/>
  <c r="AK169"/>
  <c r="AD185"/>
  <c r="AU98"/>
  <c r="AN45"/>
  <c r="AK395"/>
  <c r="AN396"/>
  <c r="W368"/>
  <c r="AN342"/>
  <c r="AD320"/>
  <c r="AN373"/>
  <c r="AK364"/>
  <c r="AN397"/>
  <c r="AN236"/>
  <c r="AN219"/>
  <c r="AK144"/>
  <c r="AN210"/>
  <c r="AN214"/>
  <c r="AN102"/>
  <c r="AN306"/>
  <c r="AN205"/>
  <c r="AN78"/>
  <c r="AN89"/>
  <c r="AN242"/>
  <c r="AD253"/>
  <c r="AD64"/>
  <c r="AN153"/>
  <c r="AD313"/>
  <c r="AU377"/>
  <c r="W226"/>
  <c r="W213"/>
  <c r="AD166"/>
  <c r="AN216"/>
  <c r="W117"/>
  <c r="AK37"/>
  <c r="AU75"/>
  <c r="AN239"/>
  <c r="AN264"/>
  <c r="W247"/>
  <c r="W356"/>
  <c r="AN278"/>
  <c r="AN144"/>
  <c r="AN203"/>
  <c r="AN172"/>
  <c r="AU89"/>
  <c r="AN32"/>
  <c r="AN43"/>
  <c r="AN7"/>
  <c r="AN109"/>
  <c r="AU358"/>
  <c r="AK362"/>
  <c r="AK418"/>
  <c r="AU247"/>
  <c r="W337"/>
  <c r="AD49"/>
  <c r="AU176"/>
  <c r="AN344"/>
  <c r="W288"/>
  <c r="W320"/>
  <c r="AD410"/>
  <c r="AN331"/>
  <c r="AN240"/>
  <c r="W382"/>
  <c r="W264"/>
  <c r="AK371"/>
  <c r="W241"/>
  <c r="AD260"/>
  <c r="AN135"/>
  <c r="AM209"/>
  <c r="AN209" s="1"/>
  <c r="AD334"/>
  <c r="AN167"/>
  <c r="AK188"/>
  <c r="W327"/>
  <c r="AU35"/>
  <c r="AN96"/>
  <c r="AU238"/>
  <c r="AN95"/>
  <c r="AN61"/>
  <c r="AK32"/>
  <c r="AK20"/>
  <c r="AN125"/>
  <c r="AU37"/>
  <c r="AK80"/>
  <c r="AK134"/>
  <c r="AD134"/>
  <c r="AD15"/>
  <c r="AU9"/>
  <c r="W6"/>
  <c r="AD12"/>
  <c r="AK211"/>
  <c r="AU182"/>
  <c r="W396"/>
  <c r="AD400"/>
  <c r="AK136"/>
  <c r="AK291"/>
  <c r="AU316"/>
  <c r="AK165"/>
  <c r="AD94"/>
  <c r="W250"/>
  <c r="W125"/>
  <c r="W270"/>
  <c r="AU15"/>
  <c r="AD243"/>
  <c r="AN382"/>
  <c r="AN221"/>
  <c r="AD221"/>
  <c r="AD378"/>
  <c r="AM247"/>
  <c r="AN247" s="1"/>
  <c r="AU323"/>
  <c r="AN308"/>
  <c r="AD266"/>
  <c r="AU66"/>
  <c r="AK284"/>
  <c r="AN273"/>
  <c r="AN418"/>
  <c r="AN211"/>
  <c r="AN136"/>
  <c r="AU207"/>
  <c r="AN137"/>
  <c r="AN148"/>
  <c r="AN233"/>
  <c r="AN229"/>
  <c r="AN143"/>
  <c r="AU327"/>
  <c r="AN220"/>
  <c r="AN114"/>
  <c r="AN112"/>
  <c r="AD78"/>
  <c r="AN54"/>
  <c r="AN161"/>
  <c r="W190"/>
  <c r="AK34"/>
  <c r="AN281"/>
  <c r="AN22"/>
  <c r="AU139"/>
  <c r="AN181"/>
  <c r="AN113"/>
  <c r="AN28"/>
  <c r="AN98"/>
  <c r="AN90"/>
  <c r="AN243"/>
  <c r="AU8"/>
  <c r="AK8"/>
  <c r="AU93"/>
  <c r="AU357"/>
  <c r="AU268"/>
  <c r="AU245"/>
  <c r="AD151"/>
  <c r="W66"/>
  <c r="AD327"/>
  <c r="AU309"/>
  <c r="AU272"/>
  <c r="AU204"/>
  <c r="AK217"/>
  <c r="W198"/>
  <c r="AU95"/>
  <c r="W94"/>
  <c r="W192"/>
  <c r="AK21"/>
  <c r="AK344"/>
  <c r="AN318"/>
  <c r="AN280"/>
  <c r="AN222"/>
  <c r="AN339"/>
  <c r="AM337"/>
  <c r="AN337" s="1"/>
  <c r="AD241"/>
  <c r="AU415"/>
  <c r="W277"/>
  <c r="AD83"/>
  <c r="AN312"/>
  <c r="AD312"/>
  <c r="W164"/>
  <c r="AN334"/>
  <c r="W167"/>
  <c r="AK160"/>
  <c r="AU148"/>
  <c r="AN166"/>
  <c r="AN157"/>
  <c r="AD216"/>
  <c r="AU220"/>
  <c r="AN225"/>
  <c r="AK185"/>
  <c r="AN202"/>
  <c r="AK238"/>
  <c r="AD95"/>
  <c r="W253"/>
  <c r="AN73"/>
  <c r="AD38"/>
  <c r="AM51"/>
  <c r="AN51" s="1"/>
  <c r="AU84"/>
  <c r="AD183"/>
  <c r="AN31"/>
  <c r="AK243"/>
  <c r="AN6"/>
  <c r="AK3"/>
  <c r="AU16"/>
  <c r="AN292"/>
  <c r="AU369"/>
  <c r="W60"/>
  <c r="AU336"/>
  <c r="AD5"/>
  <c r="AD338"/>
  <c r="W147"/>
  <c r="AN120"/>
  <c r="W178"/>
  <c r="AD75"/>
  <c r="AU13"/>
  <c r="AN42"/>
  <c r="W104"/>
  <c r="AU23"/>
  <c r="AU342"/>
  <c r="AK342"/>
  <c r="W302"/>
  <c r="AN237"/>
  <c r="AN248"/>
  <c r="AD87"/>
  <c r="W214"/>
  <c r="AD97"/>
  <c r="W360"/>
  <c r="W58"/>
  <c r="AD153"/>
  <c r="AU292"/>
  <c r="AD125"/>
  <c r="AK336"/>
  <c r="AK5"/>
  <c r="W129"/>
  <c r="AK113"/>
  <c r="AU178"/>
  <c r="AN106"/>
  <c r="AK25"/>
  <c r="AD19"/>
  <c r="AK23"/>
  <c r="AN12"/>
  <c r="AD395"/>
  <c r="AU396"/>
  <c r="AD377"/>
  <c r="AM333"/>
  <c r="AN333" s="1"/>
  <c r="AD294"/>
  <c r="AU382"/>
  <c r="W309"/>
  <c r="AN317"/>
  <c r="AK111"/>
  <c r="AU352"/>
  <c r="AD138"/>
  <c r="AK163"/>
  <c r="AD204"/>
  <c r="AD211"/>
  <c r="AU315"/>
  <c r="AD229"/>
  <c r="AN409"/>
  <c r="AN359"/>
  <c r="AN288"/>
  <c r="AN414"/>
  <c r="AN297"/>
  <c r="AN111"/>
  <c r="AK340"/>
  <c r="AM208"/>
  <c r="AN208" s="1"/>
  <c r="AD398"/>
  <c r="AU293"/>
  <c r="AN234"/>
  <c r="AN160"/>
  <c r="W143"/>
  <c r="AN217"/>
  <c r="AK237"/>
  <c r="AN343"/>
  <c r="AN87"/>
  <c r="AK73"/>
  <c r="AK64"/>
  <c r="AU69"/>
  <c r="AN298"/>
  <c r="AN338"/>
  <c r="AN262"/>
  <c r="W9"/>
  <c r="AN13"/>
  <c r="AN91"/>
  <c r="AK65"/>
  <c r="W8"/>
  <c r="AK7"/>
  <c r="AN40"/>
  <c r="AN14"/>
  <c r="W109"/>
  <c r="AN187"/>
  <c r="W12"/>
  <c r="AD93"/>
  <c r="Z276"/>
  <c r="AA276" s="1"/>
  <c r="AB276" s="1"/>
  <c r="AC276" s="1"/>
  <c r="AC188"/>
  <c r="AD188" s="1"/>
  <c r="U381"/>
  <c r="V381" s="1"/>
  <c r="W420"/>
  <c r="AT156"/>
  <c r="AU156" s="1"/>
  <c r="AD392"/>
  <c r="AJ286"/>
  <c r="AK286" s="1"/>
  <c r="AM372"/>
  <c r="AN372" s="1"/>
  <c r="AM194"/>
  <c r="AN194" s="1"/>
  <c r="R412"/>
  <c r="W412" s="1"/>
  <c r="V131"/>
  <c r="W131" s="1"/>
  <c r="AB287"/>
  <c r="AC287" s="1"/>
  <c r="AM311"/>
  <c r="AN311" s="1"/>
  <c r="W346"/>
  <c r="AU239"/>
  <c r="AU405"/>
  <c r="AU135"/>
  <c r="AD273"/>
  <c r="AD418"/>
  <c r="AU144"/>
  <c r="AK271"/>
  <c r="AK191"/>
  <c r="AD67"/>
  <c r="AD22"/>
  <c r="AD139"/>
  <c r="AD262"/>
  <c r="W30"/>
  <c r="AU6"/>
  <c r="AU395"/>
  <c r="AD368"/>
  <c r="AF401"/>
  <c r="AK401" s="1"/>
  <c r="AU386"/>
  <c r="W318"/>
  <c r="AM410"/>
  <c r="AN410" s="1"/>
  <c r="AK325"/>
  <c r="S348"/>
  <c r="W348" s="1"/>
  <c r="AN357"/>
  <c r="W377"/>
  <c r="AN362"/>
  <c r="W362"/>
  <c r="AD333"/>
  <c r="AN268"/>
  <c r="AD268"/>
  <c r="AM321"/>
  <c r="AN321" s="1"/>
  <c r="AD218"/>
  <c r="AK341"/>
  <c r="W221"/>
  <c r="W245"/>
  <c r="AU356"/>
  <c r="AD282"/>
  <c r="AU279"/>
  <c r="AN180"/>
  <c r="AU278"/>
  <c r="AK312"/>
  <c r="AN251"/>
  <c r="AU329"/>
  <c r="AM200"/>
  <c r="AN200" s="1"/>
  <c r="AM256"/>
  <c r="AN256" s="1"/>
  <c r="AN174"/>
  <c r="AD148"/>
  <c r="W182"/>
  <c r="W416"/>
  <c r="AD35"/>
  <c r="AT291"/>
  <c r="AU291" s="1"/>
  <c r="AN33"/>
  <c r="W33"/>
  <c r="AN189"/>
  <c r="AD26"/>
  <c r="AU19"/>
  <c r="AD8"/>
  <c r="AM276"/>
  <c r="AN276" s="1"/>
  <c r="AP201"/>
  <c r="AU201" s="1"/>
  <c r="AN391"/>
  <c r="AK354"/>
  <c r="AN367"/>
  <c r="AN272"/>
  <c r="AU371"/>
  <c r="AD340"/>
  <c r="AD303"/>
  <c r="AN352"/>
  <c r="AD352"/>
  <c r="AU164"/>
  <c r="AU334"/>
  <c r="AK334"/>
  <c r="AN296"/>
  <c r="AK273"/>
  <c r="AD299"/>
  <c r="W219"/>
  <c r="AN140"/>
  <c r="AN141"/>
  <c r="W225"/>
  <c r="AC291"/>
  <c r="AD291" s="1"/>
  <c r="AD328"/>
  <c r="AK203"/>
  <c r="AD196"/>
  <c r="AD117"/>
  <c r="W89"/>
  <c r="AN92"/>
  <c r="AN300"/>
  <c r="AU55"/>
  <c r="AD261"/>
  <c r="AM101"/>
  <c r="AN101" s="1"/>
  <c r="W22"/>
  <c r="AN60"/>
  <c r="AK108"/>
  <c r="W338"/>
  <c r="AD147"/>
  <c r="AK270"/>
  <c r="AK72"/>
  <c r="AD9"/>
  <c r="AT31"/>
  <c r="AU31" s="1"/>
  <c r="AN47"/>
  <c r="AD7"/>
  <c r="AU142"/>
  <c r="W4"/>
  <c r="Z326"/>
  <c r="AA326" s="1"/>
  <c r="AB326" s="1"/>
  <c r="AC326" s="1"/>
  <c r="U217"/>
  <c r="V217" s="1"/>
  <c r="AM407"/>
  <c r="AN407" s="1"/>
  <c r="AD280"/>
  <c r="AB371"/>
  <c r="AD371" s="1"/>
  <c r="AU227"/>
  <c r="AM403"/>
  <c r="AN403" s="1"/>
  <c r="AK278"/>
  <c r="AU208"/>
  <c r="AN213"/>
  <c r="AU163"/>
  <c r="W296"/>
  <c r="AU200"/>
  <c r="W107"/>
  <c r="AK182"/>
  <c r="AD179"/>
  <c r="AN190"/>
  <c r="AD55"/>
  <c r="AB69"/>
  <c r="AD69" s="1"/>
  <c r="AC281"/>
  <c r="AD281" s="1"/>
  <c r="AK59"/>
  <c r="AM329"/>
  <c r="AN329" s="1"/>
  <c r="AQ298"/>
  <c r="AR298" s="1"/>
  <c r="AS298" s="1"/>
  <c r="AT298" s="1"/>
  <c r="AT4"/>
  <c r="AU4" s="1"/>
  <c r="AU364"/>
  <c r="AK397"/>
  <c r="W421"/>
  <c r="AN385"/>
  <c r="AN421"/>
  <c r="AD342"/>
  <c r="AN370"/>
  <c r="AN400"/>
  <c r="AD346"/>
  <c r="AM332"/>
  <c r="AN332" s="1"/>
  <c r="AM319"/>
  <c r="AN319" s="1"/>
  <c r="AU267"/>
  <c r="AU348"/>
  <c r="AU240"/>
  <c r="AP289"/>
  <c r="AQ289" s="1"/>
  <c r="AR289" s="1"/>
  <c r="AS289" s="1"/>
  <c r="AT289" s="1"/>
  <c r="AK265"/>
  <c r="AD265"/>
  <c r="Y389"/>
  <c r="AD389" s="1"/>
  <c r="AK317"/>
  <c r="AN259"/>
  <c r="W268"/>
  <c r="W218"/>
  <c r="AK269"/>
  <c r="AK260"/>
  <c r="W260"/>
  <c r="AM279"/>
  <c r="AN279" s="1"/>
  <c r="AK358"/>
  <c r="AD413"/>
  <c r="AN398"/>
  <c r="AK184"/>
  <c r="W193"/>
  <c r="W204"/>
  <c r="AK122"/>
  <c r="AU167"/>
  <c r="AS219"/>
  <c r="AT219" s="1"/>
  <c r="AU219" s="1"/>
  <c r="AU412"/>
  <c r="AN197"/>
  <c r="AN327"/>
  <c r="W220"/>
  <c r="AJ235"/>
  <c r="AK235" s="1"/>
  <c r="W81"/>
  <c r="AU123"/>
  <c r="AK123"/>
  <c r="AD300"/>
  <c r="AU192"/>
  <c r="AK192"/>
  <c r="AN274"/>
  <c r="AK261"/>
  <c r="AK281"/>
  <c r="AD126"/>
  <c r="W37"/>
  <c r="AK422"/>
  <c r="AU5"/>
  <c r="AD103"/>
  <c r="W46"/>
  <c r="AJ17"/>
  <c r="AK17" s="1"/>
  <c r="AD24"/>
  <c r="AU90"/>
  <c r="AD176"/>
  <c r="AK47"/>
  <c r="AN65"/>
  <c r="AK14"/>
  <c r="AU392"/>
  <c r="AK313"/>
  <c r="AU367"/>
  <c r="W367"/>
  <c r="AK357"/>
  <c r="W373"/>
  <c r="AD245"/>
  <c r="AD356"/>
  <c r="W303"/>
  <c r="AU282"/>
  <c r="AK282"/>
  <c r="W358"/>
  <c r="W208"/>
  <c r="AD66"/>
  <c r="AD384"/>
  <c r="AU273"/>
  <c r="W136"/>
  <c r="AD219"/>
  <c r="AK173"/>
  <c r="AD416"/>
  <c r="W154"/>
  <c r="AD237"/>
  <c r="AU97"/>
  <c r="AU117"/>
  <c r="AK54"/>
  <c r="AU94"/>
  <c r="AD145"/>
  <c r="W281"/>
  <c r="AK126"/>
  <c r="W283"/>
  <c r="AK369"/>
  <c r="AN71"/>
  <c r="AU22"/>
  <c r="W63"/>
  <c r="AN36"/>
  <c r="W120"/>
  <c r="AK183"/>
  <c r="W24"/>
  <c r="AK90"/>
  <c r="AD70"/>
  <c r="AU106"/>
  <c r="W65"/>
  <c r="AK4"/>
  <c r="AD3"/>
  <c r="AF257"/>
  <c r="AG257" s="1"/>
  <c r="AH257" s="1"/>
  <c r="AI257" s="1"/>
  <c r="AJ257" s="1"/>
  <c r="AG376"/>
  <c r="AH376" s="1"/>
  <c r="AI376" s="1"/>
  <c r="AJ376" s="1"/>
  <c r="Y201"/>
  <c r="AD201" s="1"/>
  <c r="AU421"/>
  <c r="AN401"/>
  <c r="W407"/>
  <c r="AN346"/>
  <c r="AU399"/>
  <c r="AN402"/>
  <c r="AN309"/>
  <c r="W280"/>
  <c r="AU226"/>
  <c r="Y254"/>
  <c r="Z254" s="1"/>
  <c r="AA254" s="1"/>
  <c r="AB254" s="1"/>
  <c r="AC254" s="1"/>
  <c r="AK279"/>
  <c r="W279"/>
  <c r="AD180"/>
  <c r="W413"/>
  <c r="AN215"/>
  <c r="AD234"/>
  <c r="AN322"/>
  <c r="AN175"/>
  <c r="W175"/>
  <c r="AN204"/>
  <c r="AU107"/>
  <c r="AK133"/>
  <c r="AK99"/>
  <c r="AU166"/>
  <c r="AK166"/>
  <c r="AD217"/>
  <c r="AU216"/>
  <c r="W96"/>
  <c r="AD119"/>
  <c r="AK316"/>
  <c r="W238"/>
  <c r="AK156"/>
  <c r="AK179"/>
  <c r="AK196"/>
  <c r="W161"/>
  <c r="AK258"/>
  <c r="AU250"/>
  <c r="AK77"/>
  <c r="AN139"/>
  <c r="W336"/>
  <c r="AU338"/>
  <c r="AN39"/>
  <c r="AK120"/>
  <c r="AK43"/>
  <c r="AN178"/>
  <c r="AD17"/>
  <c r="AK24"/>
  <c r="W11"/>
  <c r="AN224"/>
  <c r="AK13"/>
  <c r="AD50"/>
  <c r="W385"/>
  <c r="AK367"/>
  <c r="AK348"/>
  <c r="W240"/>
  <c r="AN377"/>
  <c r="AK309"/>
  <c r="AD345"/>
  <c r="AD264"/>
  <c r="AN405"/>
  <c r="AU280"/>
  <c r="AN218"/>
  <c r="W227"/>
  <c r="AN226"/>
  <c r="AN241"/>
  <c r="AU230"/>
  <c r="AK230"/>
  <c r="AD393"/>
  <c r="AN340"/>
  <c r="AU301"/>
  <c r="AD301"/>
  <c r="AK308"/>
  <c r="W308"/>
  <c r="AD278"/>
  <c r="AD213"/>
  <c r="AK293"/>
  <c r="AU251"/>
  <c r="AU418"/>
  <c r="AU322"/>
  <c r="AD121"/>
  <c r="W188"/>
  <c r="AD207"/>
  <c r="W315"/>
  <c r="AU137"/>
  <c r="AD140"/>
  <c r="AU154"/>
  <c r="AU237"/>
  <c r="AD115"/>
  <c r="W115"/>
  <c r="W165"/>
  <c r="AK95"/>
  <c r="AU48"/>
  <c r="AU82"/>
  <c r="AK82"/>
  <c r="AD102"/>
  <c r="AK78"/>
  <c r="AU118"/>
  <c r="AD189"/>
  <c r="AU92"/>
  <c r="AN258"/>
  <c r="AK274"/>
  <c r="AD190"/>
  <c r="AN55"/>
  <c r="AN58"/>
  <c r="AK177"/>
  <c r="AK69"/>
  <c r="W69"/>
  <c r="AU34"/>
  <c r="AU79"/>
  <c r="AK86"/>
  <c r="AU49"/>
  <c r="AD52"/>
  <c r="AK60"/>
  <c r="W62"/>
  <c r="W262"/>
  <c r="AU149"/>
  <c r="W15"/>
  <c r="AD178"/>
  <c r="AN11"/>
  <c r="AN18"/>
  <c r="W91"/>
  <c r="AU30"/>
  <c r="AN93"/>
  <c r="AD21"/>
  <c r="AU141"/>
  <c r="AD225"/>
  <c r="Y206"/>
  <c r="Z206" s="1"/>
  <c r="AA206" s="1"/>
  <c r="AB206" s="1"/>
  <c r="AC206" s="1"/>
  <c r="AU115"/>
  <c r="AK115"/>
  <c r="AD96"/>
  <c r="AU248"/>
  <c r="AN271"/>
  <c r="AD271"/>
  <c r="AD100"/>
  <c r="AK112"/>
  <c r="AD238"/>
  <c r="AU214"/>
  <c r="AU205"/>
  <c r="AN117"/>
  <c r="AN155"/>
  <c r="AD155"/>
  <c r="W155"/>
  <c r="AK76"/>
  <c r="AN261"/>
  <c r="AN88"/>
  <c r="AK124"/>
  <c r="AN20"/>
  <c r="AD20"/>
  <c r="W369"/>
  <c r="AK57"/>
  <c r="AK22"/>
  <c r="AN134"/>
  <c r="AN63"/>
  <c r="AN5"/>
  <c r="AK181"/>
  <c r="AN84"/>
  <c r="AD149"/>
  <c r="AK15"/>
  <c r="AU28"/>
  <c r="W98"/>
  <c r="AD120"/>
  <c r="AU43"/>
  <c r="W183"/>
  <c r="AK176"/>
  <c r="AD47"/>
  <c r="AU70"/>
  <c r="AU18"/>
  <c r="AD13"/>
  <c r="W50"/>
  <c r="AK40"/>
  <c r="AD4"/>
  <c r="AU14"/>
  <c r="AD152"/>
  <c r="AU21"/>
  <c r="AK10"/>
  <c r="W414"/>
  <c r="W267"/>
  <c r="AD348"/>
  <c r="AN265"/>
  <c r="AD309"/>
  <c r="W222"/>
  <c r="AN227"/>
  <c r="AU260"/>
  <c r="AN223"/>
  <c r="W393"/>
  <c r="AK247"/>
  <c r="W323"/>
  <c r="AN282"/>
  <c r="AU232"/>
  <c r="AK232"/>
  <c r="AK277"/>
  <c r="AK135"/>
  <c r="W135"/>
  <c r="W138"/>
  <c r="AN193"/>
  <c r="AD193"/>
  <c r="AD164"/>
  <c r="W329"/>
  <c r="AK174"/>
  <c r="AN107"/>
  <c r="AD99"/>
  <c r="W197"/>
  <c r="AD310"/>
  <c r="AU127"/>
  <c r="AD220"/>
  <c r="W237"/>
  <c r="AU343"/>
  <c r="AD56"/>
  <c r="W112"/>
  <c r="AU87"/>
  <c r="AD205"/>
  <c r="AU242"/>
  <c r="W118"/>
  <c r="AK94"/>
  <c r="AU253"/>
  <c r="W55"/>
  <c r="AU153"/>
  <c r="AU281"/>
  <c r="AN126"/>
  <c r="AN128"/>
  <c r="AU283"/>
  <c r="W57"/>
  <c r="W80"/>
  <c r="AT77"/>
  <c r="AU77" s="1"/>
  <c r="AK49"/>
  <c r="AU63"/>
  <c r="AD422"/>
  <c r="AK38"/>
  <c r="AD53"/>
  <c r="AK84"/>
  <c r="AU270"/>
  <c r="AD43"/>
  <c r="AU24"/>
  <c r="AD90"/>
  <c r="W13"/>
  <c r="AD30"/>
  <c r="AD65"/>
  <c r="AK27"/>
  <c r="AU40"/>
  <c r="W142"/>
  <c r="AD14"/>
  <c r="AK93"/>
  <c r="W93"/>
  <c r="W152"/>
  <c r="AN16"/>
  <c r="AN417"/>
  <c r="AN267"/>
  <c r="AD267"/>
  <c r="AD362"/>
  <c r="W272"/>
  <c r="AN330"/>
  <c r="AN364"/>
  <c r="AU277"/>
  <c r="AN83"/>
  <c r="AK266"/>
  <c r="AK66"/>
  <c r="W398"/>
  <c r="W163"/>
  <c r="AN195"/>
  <c r="W322"/>
  <c r="AD136"/>
  <c r="AK121"/>
  <c r="AN162"/>
  <c r="AN257"/>
  <c r="AN315"/>
  <c r="W148"/>
  <c r="W173"/>
  <c r="AN416"/>
  <c r="AK248"/>
  <c r="W132"/>
  <c r="AD203"/>
  <c r="AU271"/>
  <c r="AN100"/>
  <c r="AN179"/>
  <c r="AN97"/>
  <c r="W97"/>
  <c r="W110"/>
  <c r="AN81"/>
  <c r="AN123"/>
  <c r="AU64"/>
  <c r="AN34"/>
  <c r="W34"/>
  <c r="AK250"/>
  <c r="AU125"/>
  <c r="AD57"/>
  <c r="AN80"/>
  <c r="AU59"/>
  <c r="AN49"/>
  <c r="W49"/>
  <c r="AN38"/>
  <c r="W149"/>
  <c r="AK103"/>
  <c r="AU46"/>
  <c r="W43"/>
  <c r="W212"/>
  <c r="AK9"/>
  <c r="W176"/>
  <c r="AU85"/>
  <c r="AD27"/>
  <c r="W27"/>
  <c r="AD40"/>
  <c r="W14"/>
  <c r="AU104"/>
  <c r="AU3"/>
  <c r="W10"/>
  <c r="W18"/>
  <c r="AN75"/>
  <c r="AK85"/>
  <c r="AU65"/>
  <c r="AN27"/>
  <c r="AN23"/>
  <c r="AN3"/>
  <c r="W310"/>
  <c r="AK327"/>
  <c r="AN127"/>
  <c r="AK302"/>
  <c r="AD302"/>
  <c r="W199"/>
  <c r="AN35"/>
  <c r="W202"/>
  <c r="AK96"/>
  <c r="AD248"/>
  <c r="AN291"/>
  <c r="W291"/>
  <c r="AN235"/>
  <c r="AN119"/>
  <c r="AN132"/>
  <c r="AD316"/>
  <c r="AU165"/>
  <c r="AN198"/>
  <c r="AN287"/>
  <c r="AN48"/>
  <c r="AK306"/>
  <c r="W306"/>
  <c r="AN41"/>
  <c r="AU61"/>
  <c r="AN118"/>
  <c r="AK253"/>
  <c r="W153"/>
  <c r="AN69"/>
  <c r="AN79"/>
  <c r="AU57"/>
  <c r="AD37"/>
  <c r="AD336"/>
  <c r="AN108"/>
  <c r="AN129"/>
  <c r="AU262"/>
  <c r="W84"/>
  <c r="AD270"/>
  <c r="AD113"/>
  <c r="AU183"/>
  <c r="W45"/>
  <c r="AK178"/>
  <c r="AK224"/>
  <c r="AN176"/>
  <c r="AK70"/>
  <c r="W70"/>
  <c r="AK75"/>
  <c r="W75"/>
  <c r="AN85"/>
  <c r="AD85"/>
  <c r="AU50"/>
  <c r="W42"/>
  <c r="AD104"/>
  <c r="AU12"/>
  <c r="AU152"/>
  <c r="AC406"/>
  <c r="AD406" s="1"/>
  <c r="AA408"/>
  <c r="AB408" s="1"/>
  <c r="AC408" s="1"/>
  <c r="V366"/>
  <c r="W366" s="1"/>
  <c r="W387"/>
  <c r="AP410"/>
  <c r="AQ410" s="1"/>
  <c r="AR410" s="1"/>
  <c r="AS410" s="1"/>
  <c r="AT410" s="1"/>
  <c r="AB351"/>
  <c r="AC351" s="1"/>
  <c r="V269"/>
  <c r="W269" s="1"/>
  <c r="Y244"/>
  <c r="Z244" s="1"/>
  <c r="AA244" s="1"/>
  <c r="AB244" s="1"/>
  <c r="AC244" s="1"/>
  <c r="AB231"/>
  <c r="AC231" s="1"/>
  <c r="AM395"/>
  <c r="AN395" s="1"/>
  <c r="S380"/>
  <c r="W380" s="1"/>
  <c r="Y335"/>
  <c r="Z335" s="1"/>
  <c r="AA335" s="1"/>
  <c r="AB335" s="1"/>
  <c r="AC335" s="1"/>
  <c r="S354"/>
  <c r="W354" s="1"/>
  <c r="AI400"/>
  <c r="AJ400" s="1"/>
  <c r="AF332"/>
  <c r="AG332" s="1"/>
  <c r="AH332" s="1"/>
  <c r="AI332" s="1"/>
  <c r="AJ332" s="1"/>
  <c r="Y289"/>
  <c r="Z289" s="1"/>
  <c r="AA289" s="1"/>
  <c r="AB289" s="1"/>
  <c r="AC289" s="1"/>
  <c r="AB359"/>
  <c r="AC359" s="1"/>
  <c r="W388"/>
  <c r="W255"/>
  <c r="AM408"/>
  <c r="AN408" s="1"/>
  <c r="W408"/>
  <c r="Z404"/>
  <c r="AA404" s="1"/>
  <c r="AB404" s="1"/>
  <c r="AC404" s="1"/>
  <c r="AD409"/>
  <c r="AK392"/>
  <c r="AD421"/>
  <c r="AD401"/>
  <c r="AU388"/>
  <c r="W419"/>
  <c r="AK407"/>
  <c r="AU335"/>
  <c r="AJ391"/>
  <c r="AK391" s="1"/>
  <c r="AH383"/>
  <c r="AK383" s="1"/>
  <c r="W344"/>
  <c r="AU390"/>
  <c r="AU320"/>
  <c r="AK318"/>
  <c r="W363"/>
  <c r="AK379"/>
  <c r="AP324"/>
  <c r="AQ324" s="1"/>
  <c r="AR324" s="1"/>
  <c r="AS324" s="1"/>
  <c r="AT324" s="1"/>
  <c r="W324"/>
  <c r="AU331"/>
  <c r="AK402"/>
  <c r="AK411"/>
  <c r="AD357"/>
  <c r="AK347"/>
  <c r="W347"/>
  <c r="AD240"/>
  <c r="AD374"/>
  <c r="AU294"/>
  <c r="AD239"/>
  <c r="W345"/>
  <c r="AD272"/>
  <c r="AD330"/>
  <c r="AD259"/>
  <c r="AP333"/>
  <c r="AQ333" s="1"/>
  <c r="AR333" s="1"/>
  <c r="AS333" s="1"/>
  <c r="AT333" s="1"/>
  <c r="AU333" s="1"/>
  <c r="AF245"/>
  <c r="AG245" s="1"/>
  <c r="AH245" s="1"/>
  <c r="AI305"/>
  <c r="AJ305" s="1"/>
  <c r="AR417"/>
  <c r="AS417" s="1"/>
  <c r="AT417" s="1"/>
  <c r="Z411"/>
  <c r="AA411" s="1"/>
  <c r="AB411" s="1"/>
  <c r="AC411" s="1"/>
  <c r="Y321"/>
  <c r="Z321" s="1"/>
  <c r="AA321" s="1"/>
  <c r="AB321" s="1"/>
  <c r="AC321" s="1"/>
  <c r="AT269"/>
  <c r="AU269" s="1"/>
  <c r="AF195"/>
  <c r="AG195" s="1"/>
  <c r="AH195" s="1"/>
  <c r="AI195" s="1"/>
  <c r="AJ195" s="1"/>
  <c r="AF349"/>
  <c r="AG349" s="1"/>
  <c r="AH349" s="1"/>
  <c r="AI349" s="1"/>
  <c r="AJ349" s="1"/>
  <c r="AK349" s="1"/>
  <c r="AS391"/>
  <c r="AT391" s="1"/>
  <c r="AU362"/>
  <c r="AK307"/>
  <c r="AK239"/>
  <c r="AP401"/>
  <c r="AU401" s="1"/>
  <c r="R395"/>
  <c r="S395" s="1"/>
  <c r="AF410"/>
  <c r="AG410" s="1"/>
  <c r="AH410" s="1"/>
  <c r="AI410" s="1"/>
  <c r="AJ410" s="1"/>
  <c r="AP326"/>
  <c r="AQ326" s="1"/>
  <c r="AR326" s="1"/>
  <c r="AS326" s="1"/>
  <c r="AT326" s="1"/>
  <c r="AG333"/>
  <c r="AH333" s="1"/>
  <c r="AI333" s="1"/>
  <c r="AJ333" s="1"/>
  <c r="R389"/>
  <c r="W389" s="1"/>
  <c r="AC286"/>
  <c r="AD286" s="1"/>
  <c r="AJ222"/>
  <c r="AK222" s="1"/>
  <c r="AS255"/>
  <c r="AT255" s="1"/>
  <c r="R415"/>
  <c r="W415" s="1"/>
  <c r="AG208"/>
  <c r="AH208" s="1"/>
  <c r="AP407"/>
  <c r="AQ407" s="1"/>
  <c r="AR407" s="1"/>
  <c r="AS407" s="1"/>
  <c r="AT407" s="1"/>
  <c r="R307"/>
  <c r="S307" s="1"/>
  <c r="T307" s="1"/>
  <c r="U307" s="1"/>
  <c r="V307" s="1"/>
  <c r="AT359"/>
  <c r="AU359" s="1"/>
  <c r="AC391"/>
  <c r="AD391" s="1"/>
  <c r="AK399"/>
  <c r="AK414"/>
  <c r="AK331"/>
  <c r="AD417"/>
  <c r="W319"/>
  <c r="AU374"/>
  <c r="AF326"/>
  <c r="AG326" s="1"/>
  <c r="AH326" s="1"/>
  <c r="AI326" s="1"/>
  <c r="AJ326" s="1"/>
  <c r="AS169"/>
  <c r="AT169" s="1"/>
  <c r="R383"/>
  <c r="S383" s="1"/>
  <c r="T383" s="1"/>
  <c r="AG335"/>
  <c r="AH335" s="1"/>
  <c r="AI335" s="1"/>
  <c r="AJ335" s="1"/>
  <c r="AB363"/>
  <c r="AC363" s="1"/>
  <c r="Z324"/>
  <c r="AA324" s="1"/>
  <c r="AB324" s="1"/>
  <c r="AC324" s="1"/>
  <c r="Y319"/>
  <c r="Z319" s="1"/>
  <c r="AA319" s="1"/>
  <c r="AH350"/>
  <c r="AI350" s="1"/>
  <c r="AJ350" s="1"/>
  <c r="AI275"/>
  <c r="AJ275" s="1"/>
  <c r="AG321"/>
  <c r="AH321" s="1"/>
  <c r="AI321" s="1"/>
  <c r="AJ321" s="1"/>
  <c r="V341"/>
  <c r="W341" s="1"/>
  <c r="S254"/>
  <c r="T254" s="1"/>
  <c r="U254" s="1"/>
  <c r="V254" s="1"/>
  <c r="U351"/>
  <c r="V351" s="1"/>
  <c r="R394"/>
  <c r="W394" s="1"/>
  <c r="AU319"/>
  <c r="AU381"/>
  <c r="AU404"/>
  <c r="AK380"/>
  <c r="AK366"/>
  <c r="AU387"/>
  <c r="Y355"/>
  <c r="Z355" s="1"/>
  <c r="AA355" s="1"/>
  <c r="AB355" s="1"/>
  <c r="AC355" s="1"/>
  <c r="AD332"/>
  <c r="AM375"/>
  <c r="AN375" s="1"/>
  <c r="AU370"/>
  <c r="AF409"/>
  <c r="AG409" s="1"/>
  <c r="AH409" s="1"/>
  <c r="AI409" s="1"/>
  <c r="AJ406"/>
  <c r="AK406" s="1"/>
  <c r="AK390"/>
  <c r="AK320"/>
  <c r="AK404"/>
  <c r="W409"/>
  <c r="AK421"/>
  <c r="AD388"/>
  <c r="AK419"/>
  <c r="W342"/>
  <c r="W391"/>
  <c r="Z383"/>
  <c r="AA383" s="1"/>
  <c r="AF387"/>
  <c r="AG387" s="1"/>
  <c r="AH387" s="1"/>
  <c r="AI387" s="1"/>
  <c r="AJ387" s="1"/>
  <c r="AD390"/>
  <c r="AK370"/>
  <c r="T370"/>
  <c r="U370" s="1"/>
  <c r="V370" s="1"/>
  <c r="AU385"/>
  <c r="AU346"/>
  <c r="AD399"/>
  <c r="AD367"/>
  <c r="Z402"/>
  <c r="AD402" s="1"/>
  <c r="AU411"/>
  <c r="W357"/>
  <c r="AD347"/>
  <c r="W374"/>
  <c r="AU265"/>
  <c r="AD382"/>
  <c r="W239"/>
  <c r="Y375"/>
  <c r="Z375" s="1"/>
  <c r="AA375" s="1"/>
  <c r="AB375" s="1"/>
  <c r="AC375" s="1"/>
  <c r="AU286"/>
  <c r="AK268"/>
  <c r="AK373"/>
  <c r="AU218"/>
  <c r="AM406"/>
  <c r="AN406" s="1"/>
  <c r="R401"/>
  <c r="W401" s="1"/>
  <c r="AF388"/>
  <c r="AG388" s="1"/>
  <c r="AH388" s="1"/>
  <c r="AI388" s="1"/>
  <c r="AJ388" s="1"/>
  <c r="AP366"/>
  <c r="AQ366" s="1"/>
  <c r="AR366" s="1"/>
  <c r="AS366" s="1"/>
  <c r="AT366" s="1"/>
  <c r="AP332"/>
  <c r="AQ332" s="1"/>
  <c r="AR332" s="1"/>
  <c r="AS332" s="1"/>
  <c r="AT332" s="1"/>
  <c r="Y339"/>
  <c r="Z339" s="1"/>
  <c r="AA339" s="1"/>
  <c r="AB339" s="1"/>
  <c r="AC339" s="1"/>
  <c r="AJ378"/>
  <c r="AK378" s="1"/>
  <c r="AG403"/>
  <c r="AH403" s="1"/>
  <c r="AI403" s="1"/>
  <c r="AJ403" s="1"/>
  <c r="AS351"/>
  <c r="AT351" s="1"/>
  <c r="AN404"/>
  <c r="AD380"/>
  <c r="AD396"/>
  <c r="AU368"/>
  <c r="W359"/>
  <c r="AK386"/>
  <c r="AU288"/>
  <c r="AD370"/>
  <c r="AD354"/>
  <c r="AK363"/>
  <c r="W399"/>
  <c r="AU414"/>
  <c r="AK324"/>
  <c r="W410"/>
  <c r="W417"/>
  <c r="AN289"/>
  <c r="AN374"/>
  <c r="W317"/>
  <c r="AN371"/>
  <c r="W371"/>
  <c r="R404"/>
  <c r="S404" s="1"/>
  <c r="T404" s="1"/>
  <c r="U404" s="1"/>
  <c r="V404" s="1"/>
  <c r="S355"/>
  <c r="T355" s="1"/>
  <c r="U355" s="1"/>
  <c r="V355" s="1"/>
  <c r="R379"/>
  <c r="W379" s="1"/>
  <c r="V333"/>
  <c r="W333" s="1"/>
  <c r="AH375"/>
  <c r="AI375" s="1"/>
  <c r="AJ375" s="1"/>
  <c r="AB222"/>
  <c r="AC222" s="1"/>
  <c r="AT341"/>
  <c r="AU341" s="1"/>
  <c r="AF337"/>
  <c r="AK337" s="1"/>
  <c r="AF255"/>
  <c r="AG255" s="1"/>
  <c r="AH255" s="1"/>
  <c r="AI255" s="1"/>
  <c r="AJ255" s="1"/>
  <c r="AC358"/>
  <c r="AD358" s="1"/>
  <c r="AS195"/>
  <c r="AT195" s="1"/>
  <c r="AU380"/>
  <c r="AD419"/>
  <c r="AU420"/>
  <c r="AK288"/>
  <c r="W390"/>
  <c r="AU354"/>
  <c r="AU313"/>
  <c r="AD331"/>
  <c r="W402"/>
  <c r="AK345"/>
  <c r="AK314"/>
  <c r="W405"/>
  <c r="W304"/>
  <c r="AK228"/>
  <c r="AU209"/>
  <c r="AM313"/>
  <c r="AN313" s="1"/>
  <c r="Y279"/>
  <c r="AD279" s="1"/>
  <c r="R372"/>
  <c r="S372" s="1"/>
  <c r="T372" s="1"/>
  <c r="U372" s="1"/>
  <c r="V372" s="1"/>
  <c r="AJ296"/>
  <c r="AK296" s="1"/>
  <c r="Z194"/>
  <c r="AA194" s="1"/>
  <c r="AB194" s="1"/>
  <c r="AC194" s="1"/>
  <c r="AP256"/>
  <c r="AQ256" s="1"/>
  <c r="AR256" s="1"/>
  <c r="AS256" s="1"/>
  <c r="AT256" s="1"/>
  <c r="V133"/>
  <c r="W133" s="1"/>
  <c r="Z182"/>
  <c r="AD182" s="1"/>
  <c r="AB197"/>
  <c r="AC197" s="1"/>
  <c r="AJ88"/>
  <c r="AK88" s="1"/>
  <c r="AU318"/>
  <c r="AD318"/>
  <c r="AD385"/>
  <c r="AU402"/>
  <c r="W325"/>
  <c r="AK319"/>
  <c r="W365"/>
  <c r="AK294"/>
  <c r="AU314"/>
  <c r="AD314"/>
  <c r="AD405"/>
  <c r="AD337"/>
  <c r="W378"/>
  <c r="W228"/>
  <c r="AK226"/>
  <c r="AD415"/>
  <c r="AK303"/>
  <c r="AD397"/>
  <c r="AU308"/>
  <c r="W232"/>
  <c r="AK180"/>
  <c r="AN358"/>
  <c r="AU83"/>
  <c r="W215"/>
  <c r="AD135"/>
  <c r="AD184"/>
  <c r="AD284"/>
  <c r="W293"/>
  <c r="W251"/>
  <c r="W211"/>
  <c r="AU174"/>
  <c r="AK219"/>
  <c r="AK328"/>
  <c r="AD156"/>
  <c r="AT403"/>
  <c r="AU403" s="1"/>
  <c r="AF351"/>
  <c r="AG351" s="1"/>
  <c r="AH351" s="1"/>
  <c r="AI351" s="1"/>
  <c r="AJ351" s="1"/>
  <c r="Z372"/>
  <c r="AA372" s="1"/>
  <c r="AB372" s="1"/>
  <c r="AC372" s="1"/>
  <c r="AF164"/>
  <c r="AK164" s="1"/>
  <c r="Y251"/>
  <c r="Z251" s="1"/>
  <c r="AA251" s="1"/>
  <c r="AB251" s="1"/>
  <c r="AC251" s="1"/>
  <c r="AT234"/>
  <c r="AU234" s="1"/>
  <c r="AS121"/>
  <c r="AT121" s="1"/>
  <c r="Z256"/>
  <c r="AA256" s="1"/>
  <c r="AB256" s="1"/>
  <c r="AC256" s="1"/>
  <c r="AT217"/>
  <c r="AU217" s="1"/>
  <c r="AU231"/>
  <c r="W231"/>
  <c r="W411"/>
  <c r="AK377"/>
  <c r="W265"/>
  <c r="AK365"/>
  <c r="AU317"/>
  <c r="AU330"/>
  <c r="W314"/>
  <c r="AK280"/>
  <c r="AU373"/>
  <c r="AM341"/>
  <c r="AN341" s="1"/>
  <c r="AC169"/>
  <c r="AD169" s="1"/>
  <c r="U169"/>
  <c r="V169" s="1"/>
  <c r="W364"/>
  <c r="W246"/>
  <c r="AM269"/>
  <c r="AN269" s="1"/>
  <c r="AU297"/>
  <c r="AD297"/>
  <c r="AK223"/>
  <c r="W223"/>
  <c r="AU393"/>
  <c r="AK352"/>
  <c r="W180"/>
  <c r="AU266"/>
  <c r="AU213"/>
  <c r="T195"/>
  <c r="U195" s="1"/>
  <c r="V195" s="1"/>
  <c r="AU296"/>
  <c r="AD296"/>
  <c r="AK200"/>
  <c r="W207"/>
  <c r="AT376"/>
  <c r="AU376" s="1"/>
  <c r="Z92"/>
  <c r="AA92" s="1"/>
  <c r="AB92" s="1"/>
  <c r="AC92" s="1"/>
  <c r="AM419"/>
  <c r="AN419" s="1"/>
  <c r="AM378"/>
  <c r="AN378" s="1"/>
  <c r="AC329"/>
  <c r="AD329" s="1"/>
  <c r="AU400"/>
  <c r="AP408"/>
  <c r="AQ408" s="1"/>
  <c r="AR408" s="1"/>
  <c r="AS408" s="1"/>
  <c r="AT408" s="1"/>
  <c r="AF359"/>
  <c r="AG359" s="1"/>
  <c r="AH359" s="1"/>
  <c r="AI359" s="1"/>
  <c r="AJ359" s="1"/>
  <c r="Y407"/>
  <c r="Z407" s="1"/>
  <c r="AA407" s="1"/>
  <c r="AB407" s="1"/>
  <c r="AC407" s="1"/>
  <c r="AD407" s="1"/>
  <c r="AM355"/>
  <c r="AN355" s="1"/>
  <c r="AR363"/>
  <c r="AS363" s="1"/>
  <c r="AT363" s="1"/>
  <c r="AK267"/>
  <c r="AU365"/>
  <c r="AK389"/>
  <c r="AD275"/>
  <c r="AM381"/>
  <c r="AN381" s="1"/>
  <c r="AM286"/>
  <c r="AN286" s="1"/>
  <c r="T286"/>
  <c r="U286" s="1"/>
  <c r="V286" s="1"/>
  <c r="AU252"/>
  <c r="AD252"/>
  <c r="AK246"/>
  <c r="AK227"/>
  <c r="AD228"/>
  <c r="W230"/>
  <c r="AM356"/>
  <c r="AN356" s="1"/>
  <c r="AU340"/>
  <c r="AU254"/>
  <c r="AD277"/>
  <c r="AK215"/>
  <c r="W312"/>
  <c r="AH209"/>
  <c r="AI209" s="1"/>
  <c r="AJ209" s="1"/>
  <c r="W209"/>
  <c r="W384"/>
  <c r="W236"/>
  <c r="AU136"/>
  <c r="V121"/>
  <c r="W121" s="1"/>
  <c r="AD133"/>
  <c r="AJ197"/>
  <c r="AK197" s="1"/>
  <c r="Y247"/>
  <c r="AD247" s="1"/>
  <c r="AT184"/>
  <c r="AU184" s="1"/>
  <c r="AP372"/>
  <c r="AQ372" s="1"/>
  <c r="AR372" s="1"/>
  <c r="AS372" s="1"/>
  <c r="AT372" s="1"/>
  <c r="S305"/>
  <c r="T305" s="1"/>
  <c r="U305" s="1"/>
  <c r="V305" s="1"/>
  <c r="AM347"/>
  <c r="AN347" s="1"/>
  <c r="AM345"/>
  <c r="AN345" s="1"/>
  <c r="V403"/>
  <c r="W403" s="1"/>
  <c r="AJ83"/>
  <c r="AK83" s="1"/>
  <c r="Y208"/>
  <c r="Z208" s="1"/>
  <c r="AA208" s="1"/>
  <c r="S284"/>
  <c r="W284" s="1"/>
  <c r="R194"/>
  <c r="S194" s="1"/>
  <c r="T194" s="1"/>
  <c r="U194" s="1"/>
  <c r="V194" s="1"/>
  <c r="AF329"/>
  <c r="AK329" s="1"/>
  <c r="AH322"/>
  <c r="AI322" s="1"/>
  <c r="AJ322" s="1"/>
  <c r="Y361"/>
  <c r="AD361" s="1"/>
  <c r="AB249"/>
  <c r="AC249" s="1"/>
  <c r="AD226"/>
  <c r="W111"/>
  <c r="AK323"/>
  <c r="AD386"/>
  <c r="AF408"/>
  <c r="AG408" s="1"/>
  <c r="AH408" s="1"/>
  <c r="AI408" s="1"/>
  <c r="AJ408" s="1"/>
  <c r="AR409"/>
  <c r="AS409" s="1"/>
  <c r="AP406"/>
  <c r="AQ406" s="1"/>
  <c r="AR406" s="1"/>
  <c r="AS406" s="1"/>
  <c r="AT406" s="1"/>
  <c r="W392"/>
  <c r="Y366"/>
  <c r="Z366" s="1"/>
  <c r="AA366" s="1"/>
  <c r="AB366" s="1"/>
  <c r="AC366" s="1"/>
  <c r="Y387"/>
  <c r="Z387" s="1"/>
  <c r="AA387" s="1"/>
  <c r="AB387" s="1"/>
  <c r="AC387" s="1"/>
  <c r="W332"/>
  <c r="W326"/>
  <c r="AM380"/>
  <c r="AN380" s="1"/>
  <c r="AU419"/>
  <c r="AU344"/>
  <c r="AD344"/>
  <c r="W400"/>
  <c r="AK385"/>
  <c r="R313"/>
  <c r="W313" s="1"/>
  <c r="AD414"/>
  <c r="AU325"/>
  <c r="AD325"/>
  <c r="AP350"/>
  <c r="AQ350" s="1"/>
  <c r="AR350" s="1"/>
  <c r="AS350" s="1"/>
  <c r="AT350" s="1"/>
  <c r="Y350"/>
  <c r="Z350" s="1"/>
  <c r="AA350" s="1"/>
  <c r="AB350" s="1"/>
  <c r="AC350" s="1"/>
  <c r="AD365"/>
  <c r="AU389"/>
  <c r="AP275"/>
  <c r="AQ275" s="1"/>
  <c r="AR275" s="1"/>
  <c r="AS275" s="1"/>
  <c r="AT275" s="1"/>
  <c r="AD317"/>
  <c r="AK264"/>
  <c r="AK272"/>
  <c r="W330"/>
  <c r="W259"/>
  <c r="AK405"/>
  <c r="AD373"/>
  <c r="AB364"/>
  <c r="AC364" s="1"/>
  <c r="AU246"/>
  <c r="AU221"/>
  <c r="AK221"/>
  <c r="AM255"/>
  <c r="AN255" s="1"/>
  <c r="AU378"/>
  <c r="AI297"/>
  <c r="AJ297" s="1"/>
  <c r="AU244"/>
  <c r="AK244"/>
  <c r="AN245"/>
  <c r="AD223"/>
  <c r="AK151"/>
  <c r="W151"/>
  <c r="AK393"/>
  <c r="W301"/>
  <c r="W282"/>
  <c r="W397"/>
  <c r="AD308"/>
  <c r="W278"/>
  <c r="AU215"/>
  <c r="AN351"/>
  <c r="AU193"/>
  <c r="AD293"/>
  <c r="W334"/>
  <c r="W349"/>
  <c r="AU236"/>
  <c r="AD236"/>
  <c r="W200"/>
  <c r="AD353"/>
  <c r="AU416"/>
  <c r="AM383"/>
  <c r="AN383" s="1"/>
  <c r="AF415"/>
  <c r="AK415" s="1"/>
  <c r="AF356"/>
  <c r="AK356" s="1"/>
  <c r="AF254"/>
  <c r="AG254" s="1"/>
  <c r="AH254" s="1"/>
  <c r="AI254" s="1"/>
  <c r="AJ254" s="1"/>
  <c r="Y403"/>
  <c r="Z403" s="1"/>
  <c r="AA403" s="1"/>
  <c r="AB403" s="1"/>
  <c r="AC403" s="1"/>
  <c r="AQ284"/>
  <c r="AU284" s="1"/>
  <c r="AG251"/>
  <c r="AH251" s="1"/>
  <c r="AI251" s="1"/>
  <c r="AJ251" s="1"/>
  <c r="AT188"/>
  <c r="AU188" s="1"/>
  <c r="AP394"/>
  <c r="AU394" s="1"/>
  <c r="AQ173"/>
  <c r="AR173" s="1"/>
  <c r="AS173" s="1"/>
  <c r="AT173" s="1"/>
  <c r="AU228"/>
  <c r="AD307"/>
  <c r="AU345"/>
  <c r="AD381"/>
  <c r="AK259"/>
  <c r="AK339"/>
  <c r="AU304"/>
  <c r="AD304"/>
  <c r="AD227"/>
  <c r="W297"/>
  <c r="AU223"/>
  <c r="AU111"/>
  <c r="AU151"/>
  <c r="AU303"/>
  <c r="AD232"/>
  <c r="W83"/>
  <c r="AK413"/>
  <c r="AD215"/>
  <c r="W266"/>
  <c r="AD349"/>
  <c r="AK236"/>
  <c r="W273"/>
  <c r="W418"/>
  <c r="AU211"/>
  <c r="AK143"/>
  <c r="AK171"/>
  <c r="AJ193"/>
  <c r="AK193" s="1"/>
  <c r="Y230"/>
  <c r="AD230" s="1"/>
  <c r="AJ231"/>
  <c r="AK231" s="1"/>
  <c r="V184"/>
  <c r="W184" s="1"/>
  <c r="AQ305"/>
  <c r="AR305" s="1"/>
  <c r="AS305" s="1"/>
  <c r="AT305" s="1"/>
  <c r="AP194"/>
  <c r="AQ194" s="1"/>
  <c r="AR194" s="1"/>
  <c r="AS194" s="1"/>
  <c r="AT194" s="1"/>
  <c r="V234"/>
  <c r="W234" s="1"/>
  <c r="S257"/>
  <c r="T257" s="1"/>
  <c r="U257" s="1"/>
  <c r="V257" s="1"/>
  <c r="AJ207"/>
  <c r="AK207" s="1"/>
  <c r="AK276"/>
  <c r="AD288"/>
  <c r="AK396"/>
  <c r="W386"/>
  <c r="R406"/>
  <c r="S406" s="1"/>
  <c r="T406" s="1"/>
  <c r="U406" s="1"/>
  <c r="V406" s="1"/>
  <c r="AK368"/>
  <c r="AM388"/>
  <c r="AN388" s="1"/>
  <c r="AK420"/>
  <c r="AU383"/>
  <c r="AF355"/>
  <c r="AG355" s="1"/>
  <c r="AH355" s="1"/>
  <c r="AI355" s="1"/>
  <c r="AJ355" s="1"/>
  <c r="AU379"/>
  <c r="AD379"/>
  <c r="AP347"/>
  <c r="AQ347" s="1"/>
  <c r="AR347" s="1"/>
  <c r="AS347" s="1"/>
  <c r="AT347" s="1"/>
  <c r="W350"/>
  <c r="AK240"/>
  <c r="AP307"/>
  <c r="AQ307" s="1"/>
  <c r="AR307" s="1"/>
  <c r="AS307" s="1"/>
  <c r="AT307" s="1"/>
  <c r="AK382"/>
  <c r="W275"/>
  <c r="AU375"/>
  <c r="AU259"/>
  <c r="AU222"/>
  <c r="W252"/>
  <c r="AP339"/>
  <c r="AQ339" s="1"/>
  <c r="AR339" s="1"/>
  <c r="AS339" s="1"/>
  <c r="AT339" s="1"/>
  <c r="W339"/>
  <c r="AK218"/>
  <c r="AD246"/>
  <c r="AU337"/>
  <c r="R244"/>
  <c r="S244" s="1"/>
  <c r="T244" s="1"/>
  <c r="U244" s="1"/>
  <c r="V244" s="1"/>
  <c r="AK241"/>
  <c r="AD111"/>
  <c r="W340"/>
  <c r="AD323"/>
  <c r="AU397"/>
  <c r="AU180"/>
  <c r="AU413"/>
  <c r="AN66"/>
  <c r="AU312"/>
  <c r="AU138"/>
  <c r="AK138"/>
  <c r="AU384"/>
  <c r="AK384"/>
  <c r="AK213"/>
  <c r="AU398"/>
  <c r="AK398"/>
  <c r="AD163"/>
  <c r="AD195"/>
  <c r="AU349"/>
  <c r="AD322"/>
  <c r="AD200"/>
  <c r="AU257"/>
  <c r="AU133"/>
  <c r="AS225"/>
  <c r="AU225" s="1"/>
  <c r="AH170"/>
  <c r="AI170" s="1"/>
  <c r="AJ170" s="1"/>
  <c r="AM201"/>
  <c r="AN201" s="1"/>
  <c r="T328"/>
  <c r="W328" s="1"/>
  <c r="AR179"/>
  <c r="AU179" s="1"/>
  <c r="W343"/>
  <c r="AD116"/>
  <c r="AU100"/>
  <c r="AK79"/>
  <c r="W126"/>
  <c r="AK283"/>
  <c r="AU80"/>
  <c r="AF92"/>
  <c r="AG92" s="1"/>
  <c r="AH92" s="1"/>
  <c r="AI92" s="1"/>
  <c r="AJ92" s="1"/>
  <c r="AR300"/>
  <c r="AS300" s="1"/>
  <c r="AT300" s="1"/>
  <c r="AT17"/>
  <c r="AU17" s="1"/>
  <c r="AU122"/>
  <c r="AD122"/>
  <c r="AD167"/>
  <c r="AU99"/>
  <c r="W137"/>
  <c r="AK412"/>
  <c r="AU140"/>
  <c r="AK140"/>
  <c r="AU310"/>
  <c r="AU157"/>
  <c r="AD157"/>
  <c r="AU130"/>
  <c r="S170"/>
  <c r="T170" s="1"/>
  <c r="U170" s="1"/>
  <c r="V170" s="1"/>
  <c r="AU131"/>
  <c r="AJ263"/>
  <c r="AK263" s="1"/>
  <c r="AK202"/>
  <c r="AN165"/>
  <c r="AU203"/>
  <c r="AK100"/>
  <c r="AU56"/>
  <c r="AT290"/>
  <c r="AU290" s="1"/>
  <c r="AJ287"/>
  <c r="AK287" s="1"/>
  <c r="R311"/>
  <c r="S311" s="1"/>
  <c r="T311" s="1"/>
  <c r="U311" s="1"/>
  <c r="V311" s="1"/>
  <c r="AK214"/>
  <c r="AU110"/>
  <c r="AK110"/>
  <c r="AU78"/>
  <c r="AK81"/>
  <c r="AU161"/>
  <c r="AU32"/>
  <c r="AD258"/>
  <c r="AU190"/>
  <c r="W76"/>
  <c r="AU261"/>
  <c r="AT146"/>
  <c r="AU146" s="1"/>
  <c r="W101"/>
  <c r="AD283"/>
  <c r="AN37"/>
  <c r="AU68"/>
  <c r="AU147"/>
  <c r="AD39"/>
  <c r="AD51"/>
  <c r="AD46"/>
  <c r="AD212"/>
  <c r="W31"/>
  <c r="W168"/>
  <c r="AU27"/>
  <c r="AU109"/>
  <c r="W187"/>
  <c r="AG101"/>
  <c r="AH101" s="1"/>
  <c r="AI101" s="1"/>
  <c r="AJ101" s="1"/>
  <c r="V47"/>
  <c r="W47" s="1"/>
  <c r="AM21"/>
  <c r="AN21" s="1"/>
  <c r="AK204"/>
  <c r="AD162"/>
  <c r="W353"/>
  <c r="AK256"/>
  <c r="AN188"/>
  <c r="W174"/>
  <c r="AD107"/>
  <c r="AN182"/>
  <c r="W229"/>
  <c r="AK416"/>
  <c r="AD130"/>
  <c r="AK131"/>
  <c r="AD202"/>
  <c r="AU96"/>
  <c r="AU328"/>
  <c r="AK56"/>
  <c r="AU112"/>
  <c r="AU191"/>
  <c r="AU67"/>
  <c r="AD33"/>
  <c r="AU102"/>
  <c r="AK172"/>
  <c r="AU360"/>
  <c r="AK161"/>
  <c r="AD161"/>
  <c r="W150"/>
  <c r="AD34"/>
  <c r="AD250"/>
  <c r="AU128"/>
  <c r="AD80"/>
  <c r="W86"/>
  <c r="AD71"/>
  <c r="AK298"/>
  <c r="AU129"/>
  <c r="W39"/>
  <c r="AD105"/>
  <c r="AK106"/>
  <c r="AD18"/>
  <c r="W29"/>
  <c r="AK104"/>
  <c r="AK109"/>
  <c r="AD109"/>
  <c r="AK12"/>
  <c r="AJ127"/>
  <c r="AK127" s="1"/>
  <c r="T290"/>
  <c r="U290" s="1"/>
  <c r="V290" s="1"/>
  <c r="AU233"/>
  <c r="V77"/>
  <c r="W77" s="1"/>
  <c r="AJ91"/>
  <c r="AK91" s="1"/>
  <c r="Z158"/>
  <c r="AA158" s="1"/>
  <c r="AB158" s="1"/>
  <c r="AC158" s="1"/>
  <c r="AP206"/>
  <c r="AQ206" s="1"/>
  <c r="AR206" s="1"/>
  <c r="AS206" s="1"/>
  <c r="AT206" s="1"/>
  <c r="AU105"/>
  <c r="AD209"/>
  <c r="AK372"/>
  <c r="AD305"/>
  <c r="AK194"/>
  <c r="AK175"/>
  <c r="AK299"/>
  <c r="W122"/>
  <c r="R361"/>
  <c r="W361" s="1"/>
  <c r="AK315"/>
  <c r="W99"/>
  <c r="AD394"/>
  <c r="AU197"/>
  <c r="AH233"/>
  <c r="AI233" s="1"/>
  <c r="AJ233" s="1"/>
  <c r="AD233"/>
  <c r="AB144"/>
  <c r="AC144" s="1"/>
  <c r="W171"/>
  <c r="AK157"/>
  <c r="W141"/>
  <c r="AQ170"/>
  <c r="AR170" s="1"/>
  <c r="AS170" s="1"/>
  <c r="AT170" s="1"/>
  <c r="AD263"/>
  <c r="AU210"/>
  <c r="W203"/>
  <c r="AK186"/>
  <c r="AN290"/>
  <c r="W287"/>
  <c r="AD214"/>
  <c r="AN156"/>
  <c r="W41"/>
  <c r="W78"/>
  <c r="AU155"/>
  <c r="AK242"/>
  <c r="AK61"/>
  <c r="AD360"/>
  <c r="AB81"/>
  <c r="AC81" s="1"/>
  <c r="W32"/>
  <c r="AK189"/>
  <c r="AK300"/>
  <c r="AN192"/>
  <c r="W73"/>
  <c r="AK55"/>
  <c r="AK58"/>
  <c r="AU20"/>
  <c r="AK146"/>
  <c r="W71"/>
  <c r="AD77"/>
  <c r="AI139"/>
  <c r="AJ139" s="1"/>
  <c r="AN336"/>
  <c r="AU422"/>
  <c r="AD129"/>
  <c r="AD36"/>
  <c r="W19"/>
  <c r="AK16"/>
  <c r="AA210"/>
  <c r="AB210" s="1"/>
  <c r="AC210" s="1"/>
  <c r="AM299"/>
  <c r="AN299" s="1"/>
  <c r="T258"/>
  <c r="U258" s="1"/>
  <c r="V258" s="1"/>
  <c r="V17"/>
  <c r="W17" s="1"/>
  <c r="AK137"/>
  <c r="AD412"/>
  <c r="AU143"/>
  <c r="W235"/>
  <c r="W162"/>
  <c r="AK167"/>
  <c r="AU160"/>
  <c r="AD160"/>
  <c r="AK361"/>
  <c r="AK249"/>
  <c r="W376"/>
  <c r="W140"/>
  <c r="AD173"/>
  <c r="AD285"/>
  <c r="AD154"/>
  <c r="AD127"/>
  <c r="AK210"/>
  <c r="AU132"/>
  <c r="AD112"/>
  <c r="AD198"/>
  <c r="AU311"/>
  <c r="W67"/>
  <c r="AU196"/>
  <c r="AU41"/>
  <c r="AK205"/>
  <c r="AK117"/>
  <c r="AK155"/>
  <c r="AD118"/>
  <c r="AN64"/>
  <c r="AU76"/>
  <c r="AD58"/>
  <c r="W145"/>
  <c r="AN146"/>
  <c r="AK68"/>
  <c r="AU52"/>
  <c r="AK338"/>
  <c r="AU38"/>
  <c r="AU243"/>
  <c r="W85"/>
  <c r="AK30"/>
  <c r="AK6"/>
  <c r="AK152"/>
  <c r="AM249"/>
  <c r="AN249" s="1"/>
  <c r="T300"/>
  <c r="U300" s="1"/>
  <c r="V300" s="1"/>
  <c r="AA88"/>
  <c r="AB88" s="1"/>
  <c r="AC88" s="1"/>
  <c r="AQ101"/>
  <c r="AR101" s="1"/>
  <c r="AS101" s="1"/>
  <c r="AT101" s="1"/>
  <c r="AG53"/>
  <c r="AH53" s="1"/>
  <c r="AI53" s="1"/>
  <c r="AJ53" s="1"/>
  <c r="R51"/>
  <c r="S51" s="1"/>
  <c r="T51" s="1"/>
  <c r="AB91"/>
  <c r="AC91" s="1"/>
  <c r="AK353"/>
  <c r="AD174"/>
  <c r="AP361"/>
  <c r="AU361" s="1"/>
  <c r="AK107"/>
  <c r="AD137"/>
  <c r="AK229"/>
  <c r="Y171"/>
  <c r="Z171" s="1"/>
  <c r="AA171" s="1"/>
  <c r="AB171" s="1"/>
  <c r="AC171" s="1"/>
  <c r="AJ285"/>
  <c r="AK285" s="1"/>
  <c r="Y295"/>
  <c r="Z295" s="1"/>
  <c r="AA295" s="1"/>
  <c r="AB295" s="1"/>
  <c r="AC295" s="1"/>
  <c r="W216"/>
  <c r="AK225"/>
  <c r="W119"/>
  <c r="W271"/>
  <c r="AD74"/>
  <c r="AU44"/>
  <c r="AK44"/>
  <c r="AK52"/>
  <c r="AU60"/>
  <c r="AK147"/>
  <c r="AU113"/>
  <c r="AD11"/>
  <c r="AK26"/>
  <c r="AU91"/>
  <c r="AP295"/>
  <c r="AQ295" s="1"/>
  <c r="AR295" s="1"/>
  <c r="AS295" s="1"/>
  <c r="AT295" s="1"/>
  <c r="R201"/>
  <c r="W201" s="1"/>
  <c r="AT47"/>
  <c r="AU47" s="1"/>
  <c r="AD175"/>
  <c r="AU162"/>
  <c r="AK162"/>
  <c r="AU353"/>
  <c r="W160"/>
  <c r="AN133"/>
  <c r="AK148"/>
  <c r="W233"/>
  <c r="AU229"/>
  <c r="AU171"/>
  <c r="W285"/>
  <c r="W185"/>
  <c r="AD235"/>
  <c r="AD132"/>
  <c r="AB290"/>
  <c r="AC290" s="1"/>
  <c r="W87"/>
  <c r="U156"/>
  <c r="V156" s="1"/>
  <c r="W74"/>
  <c r="W48"/>
  <c r="AU33"/>
  <c r="W196"/>
  <c r="AU172"/>
  <c r="AD172"/>
  <c r="AN253"/>
  <c r="AU81"/>
  <c r="AD76"/>
  <c r="AU124"/>
  <c r="W124"/>
  <c r="AK153"/>
  <c r="AD44"/>
  <c r="W292"/>
  <c r="R298"/>
  <c r="S298" s="1"/>
  <c r="T298" s="1"/>
  <c r="U298" s="1"/>
  <c r="V298" s="1"/>
  <c r="AN77"/>
  <c r="W422"/>
  <c r="W108"/>
  <c r="AP36"/>
  <c r="AQ36" s="1"/>
  <c r="AR36" s="1"/>
  <c r="AS36" s="1"/>
  <c r="AT36" s="1"/>
  <c r="AK28"/>
  <c r="AK212"/>
  <c r="AK11"/>
  <c r="AU26"/>
  <c r="AD31"/>
  <c r="AK105"/>
  <c r="AN19"/>
  <c r="AD6"/>
  <c r="W3"/>
  <c r="AP299"/>
  <c r="AQ299" s="1"/>
  <c r="AR299" s="1"/>
  <c r="AS299" s="1"/>
  <c r="AT299" s="1"/>
  <c r="R299"/>
  <c r="S299" s="1"/>
  <c r="T299" s="1"/>
  <c r="U299" s="1"/>
  <c r="V299" s="1"/>
  <c r="AP249"/>
  <c r="AQ249" s="1"/>
  <c r="AR249" s="1"/>
  <c r="AS249" s="1"/>
  <c r="AT249" s="1"/>
  <c r="R249"/>
  <c r="S249" s="1"/>
  <c r="T249" s="1"/>
  <c r="U249" s="1"/>
  <c r="V249" s="1"/>
  <c r="AF394"/>
  <c r="AK394" s="1"/>
  <c r="AD143"/>
  <c r="AK158"/>
  <c r="W157"/>
  <c r="AK154"/>
  <c r="AD199"/>
  <c r="AK35"/>
  <c r="W159"/>
  <c r="W114"/>
  <c r="AK132"/>
  <c r="AU186"/>
  <c r="AD48"/>
  <c r="AK33"/>
  <c r="AK97"/>
  <c r="AD306"/>
  <c r="W172"/>
  <c r="W54"/>
  <c r="AK360"/>
  <c r="AD73"/>
  <c r="W274"/>
  <c r="AK190"/>
  <c r="W177"/>
  <c r="W79"/>
  <c r="AD292"/>
  <c r="AD101"/>
  <c r="AU71"/>
  <c r="AK71"/>
  <c r="W134"/>
  <c r="W68"/>
  <c r="AD108"/>
  <c r="W181"/>
  <c r="AK129"/>
  <c r="AU53"/>
  <c r="AU39"/>
  <c r="W103"/>
  <c r="AK36"/>
  <c r="AD28"/>
  <c r="AK46"/>
  <c r="W72"/>
  <c r="AD45"/>
  <c r="AU11"/>
  <c r="W224"/>
  <c r="AD168"/>
  <c r="AK50"/>
  <c r="AN8"/>
  <c r="W7"/>
  <c r="AD142"/>
  <c r="AU10"/>
  <c r="AD10"/>
  <c r="W16"/>
  <c r="AM263"/>
  <c r="AN263" s="1"/>
  <c r="AK310"/>
  <c r="W127"/>
  <c r="AU199"/>
  <c r="AK141"/>
  <c r="AU116"/>
  <c r="W116"/>
  <c r="AU159"/>
  <c r="AK159"/>
  <c r="AU119"/>
  <c r="AU114"/>
  <c r="AK114"/>
  <c r="AU287"/>
  <c r="AK87"/>
  <c r="AD82"/>
  <c r="W102"/>
  <c r="AK41"/>
  <c r="AU54"/>
  <c r="AD61"/>
  <c r="AD32"/>
  <c r="AU73"/>
  <c r="AU150"/>
  <c r="AK150"/>
  <c r="AU274"/>
  <c r="AN76"/>
  <c r="AU177"/>
  <c r="W44"/>
  <c r="AK292"/>
  <c r="AU126"/>
  <c r="AK128"/>
  <c r="AU86"/>
  <c r="AD59"/>
  <c r="AD68"/>
  <c r="AD60"/>
  <c r="AK63"/>
  <c r="AN422"/>
  <c r="W5"/>
  <c r="AU62"/>
  <c r="AK62"/>
  <c r="AU181"/>
  <c r="W113"/>
  <c r="W28"/>
  <c r="AK98"/>
  <c r="AU72"/>
  <c r="AD72"/>
  <c r="AU224"/>
  <c r="W26"/>
  <c r="W105"/>
  <c r="AD106"/>
  <c r="AU25"/>
  <c r="AD25"/>
  <c r="AK42"/>
  <c r="AK19"/>
  <c r="AK187"/>
  <c r="AM212"/>
  <c r="AN212" s="1"/>
  <c r="W166"/>
  <c r="AN310"/>
  <c r="AU158"/>
  <c r="AK295"/>
  <c r="W295"/>
  <c r="AU302"/>
  <c r="AK130"/>
  <c r="AD170"/>
  <c r="AK343"/>
  <c r="AK116"/>
  <c r="AF206"/>
  <c r="AG206" s="1"/>
  <c r="AH206" s="1"/>
  <c r="AI206" s="1"/>
  <c r="AJ206" s="1"/>
  <c r="AN115"/>
  <c r="AU263"/>
  <c r="S263"/>
  <c r="W263" s="1"/>
  <c r="W210"/>
  <c r="AD159"/>
  <c r="AK201"/>
  <c r="AU235"/>
  <c r="AD114"/>
  <c r="W100"/>
  <c r="AK198"/>
  <c r="W95"/>
  <c r="AD311"/>
  <c r="Y191"/>
  <c r="AD191" s="1"/>
  <c r="W179"/>
  <c r="AK48"/>
  <c r="AN110"/>
  <c r="AU306"/>
  <c r="W205"/>
  <c r="AD242"/>
  <c r="AK118"/>
  <c r="AD274"/>
  <c r="W261"/>
  <c r="W88"/>
  <c r="AD177"/>
  <c r="W20"/>
  <c r="AD128"/>
  <c r="AD369"/>
  <c r="W59"/>
  <c r="AD298"/>
  <c r="AU134"/>
  <c r="W139"/>
  <c r="W52"/>
  <c r="AU108"/>
  <c r="AD181"/>
  <c r="AN147"/>
  <c r="W38"/>
  <c r="AD84"/>
  <c r="AU103"/>
  <c r="AK45"/>
  <c r="W90"/>
  <c r="AD224"/>
  <c r="W243"/>
  <c r="AK168"/>
  <c r="AU42"/>
  <c r="AU7"/>
  <c r="AU29"/>
  <c r="AK29"/>
  <c r="W40"/>
  <c r="AK142"/>
  <c r="AU187"/>
  <c r="AN152"/>
  <c r="W21"/>
  <c r="AU285"/>
  <c r="W158"/>
  <c r="AK199"/>
  <c r="AD141"/>
  <c r="AK220"/>
  <c r="AU185"/>
  <c r="AD343"/>
  <c r="AU202"/>
  <c r="AK119"/>
  <c r="W186"/>
  <c r="W56"/>
  <c r="W191"/>
  <c r="AK67"/>
  <c r="AU74"/>
  <c r="W82"/>
  <c r="AD41"/>
  <c r="AD54"/>
  <c r="W61"/>
  <c r="AD123"/>
  <c r="W123"/>
  <c r="AU258"/>
  <c r="AD150"/>
  <c r="AU88"/>
  <c r="AU58"/>
  <c r="AD124"/>
  <c r="AU145"/>
  <c r="AD79"/>
  <c r="W128"/>
  <c r="AK125"/>
  <c r="AD86"/>
  <c r="AD62"/>
  <c r="W53"/>
  <c r="AK39"/>
  <c r="AU51"/>
  <c r="AK51"/>
  <c r="AK149"/>
  <c r="W36"/>
  <c r="AD98"/>
  <c r="AU212"/>
  <c r="AU45"/>
  <c r="AK31"/>
  <c r="AU168"/>
  <c r="W106"/>
  <c r="AK18"/>
  <c r="W25"/>
  <c r="AD42"/>
  <c r="AD29"/>
  <c r="AD23"/>
  <c r="W23"/>
  <c r="AD187"/>
  <c r="AD16"/>
  <c r="AD186"/>
  <c r="AK311"/>
  <c r="AM302"/>
  <c r="AN302" s="1"/>
  <c r="AM170"/>
  <c r="AN170" s="1"/>
  <c r="AM158"/>
  <c r="AN158" s="1"/>
  <c r="AU2"/>
  <c r="AN2"/>
  <c r="AK2"/>
  <c r="W2"/>
  <c r="AD2"/>
  <c r="L331"/>
  <c r="M331" s="1"/>
  <c r="N331" s="1"/>
  <c r="L118"/>
  <c r="M118" s="1"/>
  <c r="L397"/>
  <c r="N397" s="1"/>
  <c r="AX397" s="1"/>
  <c r="F145"/>
  <c r="AV145" s="1"/>
  <c r="E169"/>
  <c r="F169" s="1"/>
  <c r="G169" s="1"/>
  <c r="H169" s="1"/>
  <c r="E287"/>
  <c r="F287" s="1"/>
  <c r="G287" s="1"/>
  <c r="E117"/>
  <c r="AV117" s="1"/>
  <c r="L352"/>
  <c r="AX352" s="1"/>
  <c r="M379"/>
  <c r="N379" s="1"/>
  <c r="F385"/>
  <c r="G385" s="1"/>
  <c r="L47"/>
  <c r="N47" s="1"/>
  <c r="O47" s="1"/>
  <c r="E20"/>
  <c r="AV20" s="1"/>
  <c r="L418"/>
  <c r="N418" s="1"/>
  <c r="AY418" s="1"/>
  <c r="G377"/>
  <c r="AV377" s="1"/>
  <c r="M143"/>
  <c r="N143" s="1"/>
  <c r="AY143" s="1"/>
  <c r="E119"/>
  <c r="G119" s="1"/>
  <c r="AW119" s="1"/>
  <c r="F248"/>
  <c r="H248" s="1"/>
  <c r="E118"/>
  <c r="F118" s="1"/>
  <c r="G118" s="1"/>
  <c r="E5"/>
  <c r="G5" s="1"/>
  <c r="H5" s="1"/>
  <c r="L287"/>
  <c r="M287" s="1"/>
  <c r="E357"/>
  <c r="F357" s="1"/>
  <c r="G357" s="1"/>
  <c r="F52"/>
  <c r="AV52" s="1"/>
  <c r="H189"/>
  <c r="O182"/>
  <c r="L277"/>
  <c r="AX277" s="1"/>
  <c r="L340"/>
  <c r="O340" s="1"/>
  <c r="E368"/>
  <c r="F368" s="1"/>
  <c r="G368" s="1"/>
  <c r="H368" s="1"/>
  <c r="F83"/>
  <c r="G83" s="1"/>
  <c r="H83" s="1"/>
  <c r="M151"/>
  <c r="L58"/>
  <c r="O58" s="1"/>
  <c r="AW34"/>
  <c r="F69"/>
  <c r="AV69" s="1"/>
  <c r="L231"/>
  <c r="M231" s="1"/>
  <c r="N231" s="1"/>
  <c r="F371"/>
  <c r="AW371" s="1"/>
  <c r="M317"/>
  <c r="N317" s="1"/>
  <c r="AY317" s="1"/>
  <c r="E297"/>
  <c r="F297" s="1"/>
  <c r="F139"/>
  <c r="G139" s="1"/>
  <c r="H139" s="1"/>
  <c r="G57"/>
  <c r="AV57" s="1"/>
  <c r="L131"/>
  <c r="M131" s="1"/>
  <c r="E293"/>
  <c r="G293" s="1"/>
  <c r="AW293" s="1"/>
  <c r="N4"/>
  <c r="AY4" s="1"/>
  <c r="L33"/>
  <c r="AY33" s="1"/>
  <c r="L236"/>
  <c r="N236" s="1"/>
  <c r="AY236" s="1"/>
  <c r="E230"/>
  <c r="F280"/>
  <c r="M149"/>
  <c r="O149" s="1"/>
  <c r="M87"/>
  <c r="N87" s="1"/>
  <c r="AY87" s="1"/>
  <c r="G193"/>
  <c r="H193" s="1"/>
  <c r="L169"/>
  <c r="M169" s="1"/>
  <c r="N318"/>
  <c r="AX318" s="1"/>
  <c r="M94"/>
  <c r="O94" s="1"/>
  <c r="M77"/>
  <c r="N77" s="1"/>
  <c r="O128"/>
  <c r="M248"/>
  <c r="AY248" s="1"/>
  <c r="AV369"/>
  <c r="N185"/>
  <c r="AX185" s="1"/>
  <c r="L400"/>
  <c r="M400" s="1"/>
  <c r="N400" s="1"/>
  <c r="L386"/>
  <c r="N386" s="1"/>
  <c r="AY386" s="1"/>
  <c r="F31"/>
  <c r="G31" s="1"/>
  <c r="AW31" s="1"/>
  <c r="M371"/>
  <c r="O371" s="1"/>
  <c r="G9"/>
  <c r="H9" s="1"/>
  <c r="E58"/>
  <c r="AV58" s="1"/>
  <c r="L32"/>
  <c r="M32" s="1"/>
  <c r="E131"/>
  <c r="F131" s="1"/>
  <c r="G127"/>
  <c r="AV127" s="1"/>
  <c r="E154"/>
  <c r="AW154" s="1"/>
  <c r="E135"/>
  <c r="F135" s="1"/>
  <c r="G135" s="1"/>
  <c r="AW16"/>
  <c r="H10"/>
  <c r="O10"/>
  <c r="M125"/>
  <c r="O125" s="1"/>
  <c r="M124"/>
  <c r="N124" s="1"/>
  <c r="AX124" s="1"/>
  <c r="F405"/>
  <c r="AV405" s="1"/>
  <c r="E400"/>
  <c r="F400" s="1"/>
  <c r="L135"/>
  <c r="M135" s="1"/>
  <c r="L28"/>
  <c r="M28" s="1"/>
  <c r="N28" s="1"/>
  <c r="F15"/>
  <c r="AW15" s="1"/>
  <c r="M225"/>
  <c r="AY225" s="1"/>
  <c r="F207"/>
  <c r="G207" s="1"/>
  <c r="AV207" s="1"/>
  <c r="L65"/>
  <c r="AX65" s="1"/>
  <c r="L79"/>
  <c r="N79" s="1"/>
  <c r="AY79" s="1"/>
  <c r="L328"/>
  <c r="N328" s="1"/>
  <c r="AY328" s="1"/>
  <c r="E418"/>
  <c r="G418" s="1"/>
  <c r="H418" s="1"/>
  <c r="F111"/>
  <c r="AW111" s="1"/>
  <c r="N17"/>
  <c r="AX17" s="1"/>
  <c r="O274"/>
  <c r="H161"/>
  <c r="H203"/>
  <c r="H23"/>
  <c r="AW6"/>
  <c r="AW224"/>
  <c r="M338"/>
  <c r="AY338" s="1"/>
  <c r="H128"/>
  <c r="P128" s="1"/>
  <c r="AX203"/>
  <c r="L381"/>
  <c r="M381" s="1"/>
  <c r="N381" s="1"/>
  <c r="O381" s="1"/>
  <c r="O104"/>
  <c r="E65"/>
  <c r="AW65" s="1"/>
  <c r="AY46"/>
  <c r="L62"/>
  <c r="M62" s="1"/>
  <c r="H108"/>
  <c r="AW49"/>
  <c r="G86"/>
  <c r="H86" s="1"/>
  <c r="M69"/>
  <c r="AY69" s="1"/>
  <c r="H82"/>
  <c r="G48"/>
  <c r="AW48" s="1"/>
  <c r="L119"/>
  <c r="N119" s="1"/>
  <c r="L157"/>
  <c r="M157" s="1"/>
  <c r="N157" s="1"/>
  <c r="AY157" s="1"/>
  <c r="M217"/>
  <c r="N217" s="1"/>
  <c r="M394"/>
  <c r="N394" s="1"/>
  <c r="AY394" s="1"/>
  <c r="E121"/>
  <c r="F121" s="1"/>
  <c r="G234"/>
  <c r="AW234" s="1"/>
  <c r="N234"/>
  <c r="AY234" s="1"/>
  <c r="E330"/>
  <c r="E288"/>
  <c r="F288" s="1"/>
  <c r="F420"/>
  <c r="G420" s="1"/>
  <c r="AW75"/>
  <c r="O270"/>
  <c r="AX261"/>
  <c r="N127"/>
  <c r="AX127" s="1"/>
  <c r="G265"/>
  <c r="AW265" s="1"/>
  <c r="O109"/>
  <c r="AY6"/>
  <c r="AX26"/>
  <c r="O224"/>
  <c r="H11"/>
  <c r="AV129"/>
  <c r="G185"/>
  <c r="H185" s="1"/>
  <c r="AY152"/>
  <c r="O12"/>
  <c r="AW50"/>
  <c r="AX13"/>
  <c r="AY70"/>
  <c r="AX34"/>
  <c r="H274"/>
  <c r="F73"/>
  <c r="G300"/>
  <c r="AV300" s="1"/>
  <c r="O189"/>
  <c r="O82"/>
  <c r="AY229"/>
  <c r="F148"/>
  <c r="G148" s="1"/>
  <c r="O315"/>
  <c r="F188"/>
  <c r="G188" s="1"/>
  <c r="N211"/>
  <c r="AX211" s="1"/>
  <c r="F226"/>
  <c r="H226" s="1"/>
  <c r="E314"/>
  <c r="F314" s="1"/>
  <c r="AY294"/>
  <c r="K333"/>
  <c r="F401"/>
  <c r="AV401" s="1"/>
  <c r="H2"/>
  <c r="O152"/>
  <c r="AX8"/>
  <c r="G38"/>
  <c r="H38" s="1"/>
  <c r="O108"/>
  <c r="AY422"/>
  <c r="E258"/>
  <c r="F258" s="1"/>
  <c r="G258" s="1"/>
  <c r="O74"/>
  <c r="E156"/>
  <c r="F156" s="1"/>
  <c r="G156" s="1"/>
  <c r="H156" s="1"/>
  <c r="O159"/>
  <c r="F343"/>
  <c r="AW343" s="1"/>
  <c r="G301"/>
  <c r="AV301" s="1"/>
  <c r="E414"/>
  <c r="G414" s="1"/>
  <c r="O103"/>
  <c r="AY37"/>
  <c r="AY261"/>
  <c r="N76"/>
  <c r="AX76" s="1"/>
  <c r="H67"/>
  <c r="O302"/>
  <c r="F285"/>
  <c r="G285" s="1"/>
  <c r="AW285" s="1"/>
  <c r="F217"/>
  <c r="G217" s="1"/>
  <c r="AW217" s="1"/>
  <c r="L197"/>
  <c r="M197" s="1"/>
  <c r="N197" s="1"/>
  <c r="D256"/>
  <c r="E256" s="1"/>
  <c r="M184"/>
  <c r="N184" s="1"/>
  <c r="AX184" s="1"/>
  <c r="AY66"/>
  <c r="H215"/>
  <c r="E323"/>
  <c r="F323" s="1"/>
  <c r="AV260"/>
  <c r="F221"/>
  <c r="G221" s="1"/>
  <c r="E373"/>
  <c r="F373" s="1"/>
  <c r="F222"/>
  <c r="G222" s="1"/>
  <c r="AV222" s="1"/>
  <c r="F317"/>
  <c r="G317" s="1"/>
  <c r="H317" s="1"/>
  <c r="L239"/>
  <c r="M239" s="1"/>
  <c r="N239" s="1"/>
  <c r="AY239" s="1"/>
  <c r="L409"/>
  <c r="M409" s="1"/>
  <c r="AY409" s="1"/>
  <c r="G243"/>
  <c r="H243" s="1"/>
  <c r="AW46"/>
  <c r="H181"/>
  <c r="O177"/>
  <c r="O214"/>
  <c r="E47"/>
  <c r="G47" s="1"/>
  <c r="N9"/>
  <c r="AX9" s="1"/>
  <c r="O161"/>
  <c r="E137"/>
  <c r="G137" s="1"/>
  <c r="O273"/>
  <c r="E208"/>
  <c r="AW208" s="1"/>
  <c r="E180"/>
  <c r="AW180" s="1"/>
  <c r="H109"/>
  <c r="AX6"/>
  <c r="AY13"/>
  <c r="AY75"/>
  <c r="O24"/>
  <c r="AX46"/>
  <c r="E33"/>
  <c r="H33" s="1"/>
  <c r="L56"/>
  <c r="N56" s="1"/>
  <c r="O56" s="1"/>
  <c r="AV315"/>
  <c r="O215"/>
  <c r="E278"/>
  <c r="G278" s="1"/>
  <c r="AV278" s="1"/>
  <c r="E277"/>
  <c r="H277" s="1"/>
  <c r="F151"/>
  <c r="G151" s="1"/>
  <c r="E275"/>
  <c r="F275" s="1"/>
  <c r="L417"/>
  <c r="M417" s="1"/>
  <c r="K295"/>
  <c r="L295" s="1"/>
  <c r="D374"/>
  <c r="E374" s="1"/>
  <c r="H382"/>
  <c r="F232"/>
  <c r="G232" s="1"/>
  <c r="K255"/>
  <c r="D350"/>
  <c r="E350" s="1"/>
  <c r="F350" s="1"/>
  <c r="G350" s="1"/>
  <c r="K363"/>
  <c r="L363" s="1"/>
  <c r="D307"/>
  <c r="E307" s="1"/>
  <c r="K245"/>
  <c r="L245" s="1"/>
  <c r="D348"/>
  <c r="AW348" s="1"/>
  <c r="D419"/>
  <c r="E419" s="1"/>
  <c r="D406"/>
  <c r="E406" s="1"/>
  <c r="F406" s="1"/>
  <c r="E219"/>
  <c r="F219" s="1"/>
  <c r="G219" s="1"/>
  <c r="E264"/>
  <c r="F264" s="1"/>
  <c r="G264" s="1"/>
  <c r="H50"/>
  <c r="G310"/>
  <c r="H310" s="1"/>
  <c r="AW23"/>
  <c r="G30"/>
  <c r="H30" s="1"/>
  <c r="AX42"/>
  <c r="AW89"/>
  <c r="E179"/>
  <c r="H179" s="1"/>
  <c r="H229"/>
  <c r="G122"/>
  <c r="AW122" s="1"/>
  <c r="M138"/>
  <c r="O138" s="1"/>
  <c r="AV266"/>
  <c r="AV313"/>
  <c r="G318"/>
  <c r="H318" s="1"/>
  <c r="L344"/>
  <c r="M344" s="1"/>
  <c r="AV16"/>
  <c r="AW19"/>
  <c r="AX19"/>
  <c r="AV50"/>
  <c r="AW26"/>
  <c r="AV224"/>
  <c r="O250"/>
  <c r="O44"/>
  <c r="L20"/>
  <c r="O20" s="1"/>
  <c r="O34"/>
  <c r="AY89"/>
  <c r="O102"/>
  <c r="AX67"/>
  <c r="E173"/>
  <c r="F173" s="1"/>
  <c r="G4"/>
  <c r="H4" s="1"/>
  <c r="AV42"/>
  <c r="H42"/>
  <c r="AX50"/>
  <c r="L176"/>
  <c r="AX176" s="1"/>
  <c r="H46"/>
  <c r="O113"/>
  <c r="H103"/>
  <c r="AX49"/>
  <c r="G281"/>
  <c r="AW281" s="1"/>
  <c r="AW177"/>
  <c r="L242"/>
  <c r="M242" s="1"/>
  <c r="L117"/>
  <c r="AY117" s="1"/>
  <c r="AY95"/>
  <c r="E328"/>
  <c r="G328" s="1"/>
  <c r="AV328" s="1"/>
  <c r="H201"/>
  <c r="G141"/>
  <c r="H141" s="1"/>
  <c r="O216"/>
  <c r="O140"/>
  <c r="AW315"/>
  <c r="F160"/>
  <c r="AW160" s="1"/>
  <c r="H353"/>
  <c r="E384"/>
  <c r="G384" s="1"/>
  <c r="AW384" s="1"/>
  <c r="L180"/>
  <c r="O180" s="1"/>
  <c r="G282"/>
  <c r="AW282" s="1"/>
  <c r="E340"/>
  <c r="AW340" s="1"/>
  <c r="F346"/>
  <c r="G346" s="1"/>
  <c r="AW2"/>
  <c r="AX2"/>
  <c r="AW152"/>
  <c r="O3"/>
  <c r="AX3"/>
  <c r="AX187"/>
  <c r="AW109"/>
  <c r="F7"/>
  <c r="G7" s="1"/>
  <c r="AV70"/>
  <c r="M120"/>
  <c r="AY120" s="1"/>
  <c r="AW39"/>
  <c r="H39"/>
  <c r="AY147"/>
  <c r="AV80"/>
  <c r="AW153"/>
  <c r="H261"/>
  <c r="AW189"/>
  <c r="AY54"/>
  <c r="N48"/>
  <c r="AX48" s="1"/>
  <c r="H74"/>
  <c r="AY67"/>
  <c r="F100"/>
  <c r="AV100" s="1"/>
  <c r="F96"/>
  <c r="AV96" s="1"/>
  <c r="M343"/>
  <c r="O343" s="1"/>
  <c r="AX229"/>
  <c r="L162"/>
  <c r="AX215"/>
  <c r="H247"/>
  <c r="O247"/>
  <c r="H187"/>
  <c r="AV109"/>
  <c r="AV40"/>
  <c r="AV13"/>
  <c r="O75"/>
  <c r="AV106"/>
  <c r="AW183"/>
  <c r="H183"/>
  <c r="AY43"/>
  <c r="O46"/>
  <c r="AY98"/>
  <c r="E28"/>
  <c r="F28" s="1"/>
  <c r="AV39"/>
  <c r="AY129"/>
  <c r="AV422"/>
  <c r="AX336"/>
  <c r="H80"/>
  <c r="AX37"/>
  <c r="AW283"/>
  <c r="O283"/>
  <c r="O190"/>
  <c r="AV189"/>
  <c r="AV196"/>
  <c r="AX196"/>
  <c r="L179"/>
  <c r="AX179" s="1"/>
  <c r="AV214"/>
  <c r="O67"/>
  <c r="O271"/>
  <c r="AV159"/>
  <c r="AY159"/>
  <c r="N115"/>
  <c r="AX115" s="1"/>
  <c r="M35"/>
  <c r="N35" s="1"/>
  <c r="AY35" s="1"/>
  <c r="AX99"/>
  <c r="E133"/>
  <c r="M160"/>
  <c r="AX160" s="1"/>
  <c r="N122"/>
  <c r="O122" s="1"/>
  <c r="AY273"/>
  <c r="M284"/>
  <c r="N284" s="1"/>
  <c r="O284" s="1"/>
  <c r="L323"/>
  <c r="M323" s="1"/>
  <c r="G227"/>
  <c r="H227" s="1"/>
  <c r="K414"/>
  <c r="O313"/>
  <c r="O2"/>
  <c r="AV2"/>
  <c r="AV152"/>
  <c r="O6"/>
  <c r="AY142"/>
  <c r="AX40"/>
  <c r="AV27"/>
  <c r="H13"/>
  <c r="AY18"/>
  <c r="AX106"/>
  <c r="H168"/>
  <c r="AX45"/>
  <c r="AV183"/>
  <c r="AX98"/>
  <c r="E51"/>
  <c r="G51" s="1"/>
  <c r="H51" s="1"/>
  <c r="O39"/>
  <c r="AY262"/>
  <c r="F338"/>
  <c r="AW338" s="1"/>
  <c r="AX129"/>
  <c r="AW181"/>
  <c r="AX181"/>
  <c r="M52"/>
  <c r="AY52" s="1"/>
  <c r="H22"/>
  <c r="AY22"/>
  <c r="AW71"/>
  <c r="O59"/>
  <c r="N86"/>
  <c r="O86" s="1"/>
  <c r="AX80"/>
  <c r="AY80"/>
  <c r="N57"/>
  <c r="AY57" s="1"/>
  <c r="N281"/>
  <c r="AY281" s="1"/>
  <c r="G292"/>
  <c r="AV292" s="1"/>
  <c r="E79"/>
  <c r="G79" s="1"/>
  <c r="O153"/>
  <c r="AV153"/>
  <c r="O261"/>
  <c r="G76"/>
  <c r="AW76" s="1"/>
  <c r="AY55"/>
  <c r="AW274"/>
  <c r="AW192"/>
  <c r="AX192"/>
  <c r="M81"/>
  <c r="N81" s="1"/>
  <c r="AY114"/>
  <c r="E235"/>
  <c r="F235" s="1"/>
  <c r="AW201"/>
  <c r="H202"/>
  <c r="AV327"/>
  <c r="AX327"/>
  <c r="M207"/>
  <c r="N207" s="1"/>
  <c r="AX207" s="1"/>
  <c r="AX273"/>
  <c r="AW163"/>
  <c r="AX163"/>
  <c r="O66"/>
  <c r="AX66"/>
  <c r="N282"/>
  <c r="O282" s="1"/>
  <c r="AV247"/>
  <c r="L373"/>
  <c r="M373" s="1"/>
  <c r="N373" s="1"/>
  <c r="AW294"/>
  <c r="E325"/>
  <c r="G325" s="1"/>
  <c r="AW93"/>
  <c r="AX93"/>
  <c r="AW12"/>
  <c r="AX12"/>
  <c r="AX142"/>
  <c r="AW40"/>
  <c r="H40"/>
  <c r="O27"/>
  <c r="O8"/>
  <c r="AX18"/>
  <c r="AW106"/>
  <c r="H106"/>
  <c r="O168"/>
  <c r="E176"/>
  <c r="H176" s="1"/>
  <c r="G17"/>
  <c r="AV17" s="1"/>
  <c r="AX178"/>
  <c r="AV45"/>
  <c r="H45"/>
  <c r="F212"/>
  <c r="G212" s="1"/>
  <c r="AW212" s="1"/>
  <c r="F120"/>
  <c r="AV120" s="1"/>
  <c r="AV98"/>
  <c r="AX369"/>
  <c r="AV274"/>
  <c r="L150"/>
  <c r="M150" s="1"/>
  <c r="AW61"/>
  <c r="AY238"/>
  <c r="AY203"/>
  <c r="AW327"/>
  <c r="AX140"/>
  <c r="E162"/>
  <c r="G162" s="1"/>
  <c r="AV162" s="1"/>
  <c r="G204"/>
  <c r="AW204" s="1"/>
  <c r="G175"/>
  <c r="H175" s="1"/>
  <c r="F138"/>
  <c r="AV138" s="1"/>
  <c r="L278"/>
  <c r="N278" s="1"/>
  <c r="E231"/>
  <c r="F231" s="1"/>
  <c r="J301"/>
  <c r="N301" s="1"/>
  <c r="E218"/>
  <c r="G218" s="1"/>
  <c r="E388"/>
  <c r="F388" s="1"/>
  <c r="F408"/>
  <c r="G408" s="1"/>
  <c r="H12"/>
  <c r="AV12"/>
  <c r="AX14"/>
  <c r="AV142"/>
  <c r="AX85"/>
  <c r="O13"/>
  <c r="AX75"/>
  <c r="AW18"/>
  <c r="AW11"/>
  <c r="AV178"/>
  <c r="AY178"/>
  <c r="M15"/>
  <c r="O15" s="1"/>
  <c r="O181"/>
  <c r="F60"/>
  <c r="M68"/>
  <c r="N68" s="1"/>
  <c r="O68" s="1"/>
  <c r="F134"/>
  <c r="G134" s="1"/>
  <c r="AV134" s="1"/>
  <c r="AW250"/>
  <c r="H250"/>
  <c r="AW44"/>
  <c r="H34"/>
  <c r="AY34"/>
  <c r="AV64"/>
  <c r="AY64"/>
  <c r="F81"/>
  <c r="G81" s="1"/>
  <c r="AV61"/>
  <c r="H205"/>
  <c r="H102"/>
  <c r="C191"/>
  <c r="AV191" s="1"/>
  <c r="AV201"/>
  <c r="D210"/>
  <c r="E210" s="1"/>
  <c r="AV237"/>
  <c r="AY302"/>
  <c r="AX136"/>
  <c r="H273"/>
  <c r="O266"/>
  <c r="O260"/>
  <c r="C267"/>
  <c r="AY21"/>
  <c r="AX21"/>
  <c r="AX23"/>
  <c r="AY23"/>
  <c r="AW104"/>
  <c r="AV104"/>
  <c r="D298"/>
  <c r="E298" s="1"/>
  <c r="AV306"/>
  <c r="AW306"/>
  <c r="H306"/>
  <c r="AX90"/>
  <c r="AY90"/>
  <c r="AX128"/>
  <c r="AY128"/>
  <c r="AX274"/>
  <c r="AY274"/>
  <c r="AW21"/>
  <c r="AV21"/>
  <c r="M7"/>
  <c r="N7" s="1"/>
  <c r="AX103"/>
  <c r="AY103"/>
  <c r="M139"/>
  <c r="N139" s="1"/>
  <c r="O139" s="1"/>
  <c r="O22"/>
  <c r="AX22"/>
  <c r="L298"/>
  <c r="M298" s="1"/>
  <c r="N298" s="1"/>
  <c r="AX153"/>
  <c r="AY153"/>
  <c r="N360"/>
  <c r="O360" s="1"/>
  <c r="E311"/>
  <c r="F311" s="1"/>
  <c r="E56"/>
  <c r="G56" s="1"/>
  <c r="AW56" s="1"/>
  <c r="AY237"/>
  <c r="AX237"/>
  <c r="D233"/>
  <c r="E233" s="1"/>
  <c r="M296"/>
  <c r="N296" s="1"/>
  <c r="L312"/>
  <c r="O312" s="1"/>
  <c r="C333"/>
  <c r="AY168"/>
  <c r="AW113"/>
  <c r="H126"/>
  <c r="O85"/>
  <c r="AV283"/>
  <c r="AV177"/>
  <c r="O54"/>
  <c r="H3"/>
  <c r="AY3"/>
  <c r="AY109"/>
  <c r="AV23"/>
  <c r="H104"/>
  <c r="H6"/>
  <c r="O40"/>
  <c r="C29"/>
  <c r="H29" s="1"/>
  <c r="O19"/>
  <c r="N30"/>
  <c r="AX30" s="1"/>
  <c r="K91"/>
  <c r="L91" s="1"/>
  <c r="H75"/>
  <c r="O106"/>
  <c r="AW168"/>
  <c r="J105"/>
  <c r="H224"/>
  <c r="O90"/>
  <c r="AX24"/>
  <c r="AV43"/>
  <c r="K36"/>
  <c r="L36" s="1"/>
  <c r="AX270"/>
  <c r="F149"/>
  <c r="AW149" s="1"/>
  <c r="AV147"/>
  <c r="AV181"/>
  <c r="AW108"/>
  <c r="AV108"/>
  <c r="H369"/>
  <c r="AW369"/>
  <c r="AX55"/>
  <c r="AV205"/>
  <c r="AW99"/>
  <c r="D53"/>
  <c r="E53" s="1"/>
  <c r="F53" s="1"/>
  <c r="E62"/>
  <c r="F62" s="1"/>
  <c r="AW59"/>
  <c r="H59"/>
  <c r="AV123"/>
  <c r="AW123"/>
  <c r="H123"/>
  <c r="AX205"/>
  <c r="AY205"/>
  <c r="O205"/>
  <c r="AY202"/>
  <c r="AX202"/>
  <c r="O202"/>
  <c r="G115"/>
  <c r="AW115" s="1"/>
  <c r="AX416"/>
  <c r="AY416"/>
  <c r="O416"/>
  <c r="L293"/>
  <c r="K326"/>
  <c r="L326" s="1"/>
  <c r="AY183"/>
  <c r="AX183"/>
  <c r="D105"/>
  <c r="E105" s="1"/>
  <c r="C88"/>
  <c r="E172"/>
  <c r="F172" s="1"/>
  <c r="M116"/>
  <c r="N116" s="1"/>
  <c r="L154"/>
  <c r="AX154" s="1"/>
  <c r="D397"/>
  <c r="E397" s="1"/>
  <c r="G397" s="1"/>
  <c r="E383"/>
  <c r="G383" s="1"/>
  <c r="H383" s="1"/>
  <c r="AW178"/>
  <c r="AX43"/>
  <c r="AX147"/>
  <c r="AV59"/>
  <c r="F125"/>
  <c r="AV125" s="1"/>
  <c r="H64"/>
  <c r="AX64"/>
  <c r="AX190"/>
  <c r="M100"/>
  <c r="O100" s="1"/>
  <c r="O253"/>
  <c r="AX253"/>
  <c r="AY253"/>
  <c r="E36"/>
  <c r="L5"/>
  <c r="N5" s="1"/>
  <c r="N292"/>
  <c r="O292" s="1"/>
  <c r="M72"/>
  <c r="N72" s="1"/>
  <c r="AX72" s="1"/>
  <c r="AX113"/>
  <c r="AY113"/>
  <c r="M60"/>
  <c r="AV49"/>
  <c r="H49"/>
  <c r="AX250"/>
  <c r="AY250"/>
  <c r="AX306"/>
  <c r="O306"/>
  <c r="AY306"/>
  <c r="AY191"/>
  <c r="O191"/>
  <c r="AX191"/>
  <c r="AX238"/>
  <c r="O238"/>
  <c r="J198"/>
  <c r="K198" s="1"/>
  <c r="L186"/>
  <c r="M186" s="1"/>
  <c r="E220"/>
  <c r="D295"/>
  <c r="E295" s="1"/>
  <c r="F295" s="1"/>
  <c r="D144"/>
  <c r="E144" s="1"/>
  <c r="M107"/>
  <c r="N107" s="1"/>
  <c r="AY107" s="1"/>
  <c r="F398"/>
  <c r="AW398" s="1"/>
  <c r="AV168"/>
  <c r="AX70"/>
  <c r="AV262"/>
  <c r="AW64"/>
  <c r="O178"/>
  <c r="AW129"/>
  <c r="AV190"/>
  <c r="AY16"/>
  <c r="AW10"/>
  <c r="H21"/>
  <c r="O23"/>
  <c r="O142"/>
  <c r="AV8"/>
  <c r="AY8"/>
  <c r="AY19"/>
  <c r="AW42"/>
  <c r="AW85"/>
  <c r="O18"/>
  <c r="N243"/>
  <c r="O243" s="1"/>
  <c r="AW45"/>
  <c r="O43"/>
  <c r="AW98"/>
  <c r="L53"/>
  <c r="M53" s="1"/>
  <c r="O147"/>
  <c r="AX262"/>
  <c r="H129"/>
  <c r="H336"/>
  <c r="AY336"/>
  <c r="AY49"/>
  <c r="AW22"/>
  <c r="H71"/>
  <c r="AV71"/>
  <c r="O80"/>
  <c r="E92"/>
  <c r="AV353"/>
  <c r="AX11"/>
  <c r="AY11"/>
  <c r="AX108"/>
  <c r="AY108"/>
  <c r="M212"/>
  <c r="N212" s="1"/>
  <c r="AV54"/>
  <c r="AW54"/>
  <c r="H54"/>
  <c r="M390"/>
  <c r="N390" s="1"/>
  <c r="AW114"/>
  <c r="H114"/>
  <c r="AV114"/>
  <c r="D206"/>
  <c r="E206" s="1"/>
  <c r="AX353"/>
  <c r="AY353"/>
  <c r="AY104"/>
  <c r="AX104"/>
  <c r="AX27"/>
  <c r="AY27"/>
  <c r="AY224"/>
  <c r="AX224"/>
  <c r="AW103"/>
  <c r="AV103"/>
  <c r="K126"/>
  <c r="F87"/>
  <c r="G87" s="1"/>
  <c r="AW87" s="1"/>
  <c r="AY201"/>
  <c r="O201"/>
  <c r="AX201"/>
  <c r="AY136"/>
  <c r="O136"/>
  <c r="M289"/>
  <c r="N289" s="1"/>
  <c r="O289" s="1"/>
  <c r="K332"/>
  <c r="L332" s="1"/>
  <c r="AX29"/>
  <c r="AY50"/>
  <c r="AW25"/>
  <c r="AW187"/>
  <c r="AW8"/>
  <c r="AV26"/>
  <c r="H178"/>
  <c r="AV113"/>
  <c r="AX422"/>
  <c r="AX16"/>
  <c r="AY93"/>
  <c r="AV187"/>
  <c r="O14"/>
  <c r="H18"/>
  <c r="AV18"/>
  <c r="O11"/>
  <c r="AV336"/>
  <c r="H61"/>
  <c r="AW353"/>
  <c r="AV10"/>
  <c r="H93"/>
  <c r="O187"/>
  <c r="AW14"/>
  <c r="O29"/>
  <c r="H16"/>
  <c r="O21"/>
  <c r="AX152"/>
  <c r="AY12"/>
  <c r="H19"/>
  <c r="H25"/>
  <c r="O70"/>
  <c r="M31"/>
  <c r="H26"/>
  <c r="AV24"/>
  <c r="AY24"/>
  <c r="AW43"/>
  <c r="H98"/>
  <c r="AV270"/>
  <c r="N84"/>
  <c r="AX84" s="1"/>
  <c r="AW147"/>
  <c r="O262"/>
  <c r="O129"/>
  <c r="O422"/>
  <c r="F77"/>
  <c r="G77" s="1"/>
  <c r="AV22"/>
  <c r="AW37"/>
  <c r="AV250"/>
  <c r="M145"/>
  <c r="AY145" s="1"/>
  <c r="H153"/>
  <c r="AW55"/>
  <c r="AW253"/>
  <c r="AW196"/>
  <c r="O196"/>
  <c r="C361"/>
  <c r="F361" s="1"/>
  <c r="M361"/>
  <c r="AX361" s="1"/>
  <c r="F72"/>
  <c r="AY39"/>
  <c r="AX39"/>
  <c r="AW90"/>
  <c r="AV90"/>
  <c r="AX123"/>
  <c r="O123"/>
  <c r="AY123"/>
  <c r="AX25"/>
  <c r="AY25"/>
  <c r="F124"/>
  <c r="M73"/>
  <c r="M96"/>
  <c r="O96" s="1"/>
  <c r="AX10"/>
  <c r="AY10"/>
  <c r="M134"/>
  <c r="AX71"/>
  <c r="AY71"/>
  <c r="O71"/>
  <c r="C101"/>
  <c r="H44"/>
  <c r="AV44"/>
  <c r="L300"/>
  <c r="M300" s="1"/>
  <c r="F94"/>
  <c r="AW94" s="1"/>
  <c r="E242"/>
  <c r="F242" s="1"/>
  <c r="AX165"/>
  <c r="O165"/>
  <c r="D171"/>
  <c r="J412"/>
  <c r="AY412" s="1"/>
  <c r="J249"/>
  <c r="L368"/>
  <c r="M368" s="1"/>
  <c r="AV25"/>
  <c r="AX168"/>
  <c r="AW142"/>
  <c r="AY29"/>
  <c r="AW27"/>
  <c r="H142"/>
  <c r="O50"/>
  <c r="O26"/>
  <c r="AW24"/>
  <c r="O183"/>
  <c r="N38"/>
  <c r="O38" s="1"/>
  <c r="H262"/>
  <c r="O16"/>
  <c r="AV3"/>
  <c r="O93"/>
  <c r="AX109"/>
  <c r="AV14"/>
  <c r="AY14"/>
  <c r="H27"/>
  <c r="O42"/>
  <c r="O25"/>
  <c r="AV85"/>
  <c r="AY85"/>
  <c r="AW70"/>
  <c r="AV11"/>
  <c r="H90"/>
  <c r="O45"/>
  <c r="O98"/>
  <c r="H113"/>
  <c r="H270"/>
  <c r="AY270"/>
  <c r="G84"/>
  <c r="AV84" s="1"/>
  <c r="AW422"/>
  <c r="O336"/>
  <c r="E146"/>
  <c r="F146" s="1"/>
  <c r="H55"/>
  <c r="AY192"/>
  <c r="AW205"/>
  <c r="AY165"/>
  <c r="L133"/>
  <c r="M133" s="1"/>
  <c r="J63"/>
  <c r="D150"/>
  <c r="E150" s="1"/>
  <c r="F150" s="1"/>
  <c r="AX161"/>
  <c r="AY161"/>
  <c r="E110"/>
  <c r="F110" s="1"/>
  <c r="K311"/>
  <c r="J316"/>
  <c r="O316" s="1"/>
  <c r="L220"/>
  <c r="J310"/>
  <c r="M166"/>
  <c r="J308"/>
  <c r="J411"/>
  <c r="K366"/>
  <c r="L366" s="1"/>
  <c r="J421"/>
  <c r="M421" s="1"/>
  <c r="F396"/>
  <c r="K404"/>
  <c r="L404" s="1"/>
  <c r="H132"/>
  <c r="AY2"/>
  <c r="H152"/>
  <c r="AY187"/>
  <c r="H14"/>
  <c r="AY40"/>
  <c r="H8"/>
  <c r="AY42"/>
  <c r="H85"/>
  <c r="AY106"/>
  <c r="H70"/>
  <c r="AY26"/>
  <c r="H24"/>
  <c r="AY45"/>
  <c r="H43"/>
  <c r="H147"/>
  <c r="AY181"/>
  <c r="H422"/>
  <c r="H283"/>
  <c r="H177"/>
  <c r="H190"/>
  <c r="AY189"/>
  <c r="AY155"/>
  <c r="AX155"/>
  <c r="G41"/>
  <c r="H41" s="1"/>
  <c r="AX82"/>
  <c r="AY214"/>
  <c r="AW214"/>
  <c r="AV67"/>
  <c r="AV238"/>
  <c r="AX61"/>
  <c r="AY61"/>
  <c r="C255"/>
  <c r="C309"/>
  <c r="H309" s="1"/>
  <c r="C78"/>
  <c r="J97"/>
  <c r="H95"/>
  <c r="AV95"/>
  <c r="E186"/>
  <c r="C316"/>
  <c r="H316" s="1"/>
  <c r="AV199"/>
  <c r="AW199"/>
  <c r="H199"/>
  <c r="AX216"/>
  <c r="AY216"/>
  <c r="J158"/>
  <c r="F143"/>
  <c r="G143" s="1"/>
  <c r="AV143" s="1"/>
  <c r="L376"/>
  <c r="M376" s="1"/>
  <c r="L219"/>
  <c r="M219" s="1"/>
  <c r="AX315"/>
  <c r="AY315"/>
  <c r="N175"/>
  <c r="O175" s="1"/>
  <c r="J194"/>
  <c r="O64"/>
  <c r="AW3"/>
  <c r="AV93"/>
  <c r="AV6"/>
  <c r="AV19"/>
  <c r="F91"/>
  <c r="G91" s="1"/>
  <c r="AW13"/>
  <c r="AV75"/>
  <c r="AV46"/>
  <c r="AW270"/>
  <c r="J51"/>
  <c r="AW262"/>
  <c r="AW336"/>
  <c r="C63"/>
  <c r="F68"/>
  <c r="G68" s="1"/>
  <c r="H37"/>
  <c r="AY369"/>
  <c r="AV55"/>
  <c r="AW190"/>
  <c r="AX189"/>
  <c r="AX54"/>
  <c r="H155"/>
  <c r="O155"/>
  <c r="AY196"/>
  <c r="AY82"/>
  <c r="H214"/>
  <c r="AW95"/>
  <c r="G112"/>
  <c r="AV112" s="1"/>
  <c r="AV132"/>
  <c r="G291"/>
  <c r="AW291" s="1"/>
  <c r="N291"/>
  <c r="AX291" s="1"/>
  <c r="AW216"/>
  <c r="AY327"/>
  <c r="AV74"/>
  <c r="AW74"/>
  <c r="D197"/>
  <c r="E197" s="1"/>
  <c r="E174"/>
  <c r="F174" s="1"/>
  <c r="AX59"/>
  <c r="AY59"/>
  <c r="L101"/>
  <c r="AX44"/>
  <c r="AY44"/>
  <c r="O89"/>
  <c r="AX89"/>
  <c r="K172"/>
  <c r="AV82"/>
  <c r="AW82"/>
  <c r="AX74"/>
  <c r="AY74"/>
  <c r="C198"/>
  <c r="C35"/>
  <c r="F116"/>
  <c r="G116" s="1"/>
  <c r="C376"/>
  <c r="C299"/>
  <c r="E303"/>
  <c r="D381"/>
  <c r="E381" s="1"/>
  <c r="L374"/>
  <c r="M374" s="1"/>
  <c r="M401"/>
  <c r="O401" s="1"/>
  <c r="H192"/>
  <c r="O49"/>
  <c r="O192"/>
  <c r="AW161"/>
  <c r="AV161"/>
  <c r="O61"/>
  <c r="N41"/>
  <c r="O41" s="1"/>
  <c r="AY102"/>
  <c r="AX102"/>
  <c r="H271"/>
  <c r="AX271"/>
  <c r="AY271"/>
  <c r="N130"/>
  <c r="AX130" s="1"/>
  <c r="H327"/>
  <c r="AY140"/>
  <c r="F225"/>
  <c r="AW225" s="1"/>
  <c r="AX283"/>
  <c r="AY283"/>
  <c r="AX177"/>
  <c r="AY177"/>
  <c r="L88"/>
  <c r="K258"/>
  <c r="E32"/>
  <c r="F32" s="1"/>
  <c r="L156"/>
  <c r="AX199"/>
  <c r="AY199"/>
  <c r="O199"/>
  <c r="M285"/>
  <c r="F107"/>
  <c r="L257"/>
  <c r="M257" s="1"/>
  <c r="M167"/>
  <c r="D305"/>
  <c r="C209"/>
  <c r="H89"/>
  <c r="AW132"/>
  <c r="H159"/>
  <c r="AW237"/>
  <c r="O37"/>
  <c r="O369"/>
  <c r="AW128"/>
  <c r="AV128"/>
  <c r="O55"/>
  <c r="AY190"/>
  <c r="H253"/>
  <c r="G360"/>
  <c r="AW360" s="1"/>
  <c r="AX214"/>
  <c r="AW67"/>
  <c r="F290"/>
  <c r="AV271"/>
  <c r="AV165"/>
  <c r="H412"/>
  <c r="C349"/>
  <c r="J413"/>
  <c r="N413" s="1"/>
  <c r="AX132"/>
  <c r="AY132"/>
  <c r="K235"/>
  <c r="L235" s="1"/>
  <c r="K210"/>
  <c r="M148"/>
  <c r="G211"/>
  <c r="AV211" s="1"/>
  <c r="N329"/>
  <c r="O329" s="1"/>
  <c r="N164"/>
  <c r="O164" s="1"/>
  <c r="K372"/>
  <c r="L372" s="1"/>
  <c r="J246"/>
  <c r="K339"/>
  <c r="L268"/>
  <c r="M268" s="1"/>
  <c r="M405"/>
  <c r="O405" s="1"/>
  <c r="J272"/>
  <c r="D326"/>
  <c r="E326" s="1"/>
  <c r="E320"/>
  <c r="L335"/>
  <c r="C366"/>
  <c r="O327"/>
  <c r="AV229"/>
  <c r="AV334"/>
  <c r="AX334"/>
  <c r="O309"/>
  <c r="AW240"/>
  <c r="C257"/>
  <c r="K322"/>
  <c r="E194"/>
  <c r="K195"/>
  <c r="L195" s="1"/>
  <c r="N213"/>
  <c r="AY213" s="1"/>
  <c r="E352"/>
  <c r="AW352" s="1"/>
  <c r="L375"/>
  <c r="M375" s="1"/>
  <c r="L264"/>
  <c r="M264" s="1"/>
  <c r="L362"/>
  <c r="N267"/>
  <c r="AX267" s="1"/>
  <c r="D332"/>
  <c r="E332" s="1"/>
  <c r="H334"/>
  <c r="AW266"/>
  <c r="AY309"/>
  <c r="J263"/>
  <c r="D200"/>
  <c r="E200" s="1"/>
  <c r="N204"/>
  <c r="AX204" s="1"/>
  <c r="J209"/>
  <c r="E223"/>
  <c r="J244"/>
  <c r="L252"/>
  <c r="M252" s="1"/>
  <c r="K382"/>
  <c r="L357"/>
  <c r="M357" s="1"/>
  <c r="AX313"/>
  <c r="AY313"/>
  <c r="J407"/>
  <c r="C395"/>
  <c r="AW80"/>
  <c r="AV37"/>
  <c r="AW126"/>
  <c r="AV34"/>
  <c r="AW261"/>
  <c r="AV192"/>
  <c r="J92"/>
  <c r="AV253"/>
  <c r="AW155"/>
  <c r="AV89"/>
  <c r="J78"/>
  <c r="AW102"/>
  <c r="L110"/>
  <c r="M110" s="1"/>
  <c r="AW271"/>
  <c r="AV203"/>
  <c r="AW203"/>
  <c r="AW159"/>
  <c r="O115"/>
  <c r="E130"/>
  <c r="N141"/>
  <c r="O141" s="1"/>
  <c r="J173"/>
  <c r="C182"/>
  <c r="L174"/>
  <c r="L349"/>
  <c r="AY334"/>
  <c r="AW313"/>
  <c r="AV202"/>
  <c r="AW202"/>
  <c r="E157"/>
  <c r="C158"/>
  <c r="F166"/>
  <c r="C416"/>
  <c r="H416" s="1"/>
  <c r="J137"/>
  <c r="N193"/>
  <c r="AY193" s="1"/>
  <c r="F184"/>
  <c r="J208"/>
  <c r="C356"/>
  <c r="F356" s="1"/>
  <c r="J337"/>
  <c r="M337" s="1"/>
  <c r="C341"/>
  <c r="E268"/>
  <c r="F268" s="1"/>
  <c r="G268" s="1"/>
  <c r="AW268" s="1"/>
  <c r="C272"/>
  <c r="K348"/>
  <c r="AY348" s="1"/>
  <c r="L367"/>
  <c r="M367" s="1"/>
  <c r="K324"/>
  <c r="M354"/>
  <c r="E407"/>
  <c r="F407" s="1"/>
  <c r="C380"/>
  <c r="AV126"/>
  <c r="J146"/>
  <c r="AV261"/>
  <c r="AV155"/>
  <c r="AV102"/>
  <c r="H196"/>
  <c r="C97"/>
  <c r="AX95"/>
  <c r="O95"/>
  <c r="AW238"/>
  <c r="AW165"/>
  <c r="O132"/>
  <c r="AX114"/>
  <c r="J170"/>
  <c r="H237"/>
  <c r="H216"/>
  <c r="L144"/>
  <c r="O229"/>
  <c r="AW412"/>
  <c r="H99"/>
  <c r="AW334"/>
  <c r="H66"/>
  <c r="H313"/>
  <c r="AX182"/>
  <c r="AY182"/>
  <c r="F167"/>
  <c r="G167" s="1"/>
  <c r="H167" s="1"/>
  <c r="E236"/>
  <c r="L251"/>
  <c r="J305"/>
  <c r="N358"/>
  <c r="AX358" s="1"/>
  <c r="K403"/>
  <c r="L403" s="1"/>
  <c r="J415"/>
  <c r="AY415" s="1"/>
  <c r="L230"/>
  <c r="M230" s="1"/>
  <c r="J259"/>
  <c r="J288"/>
  <c r="J342"/>
  <c r="M342" s="1"/>
  <c r="M420"/>
  <c r="K359"/>
  <c r="J408"/>
  <c r="L290"/>
  <c r="H238"/>
  <c r="N112"/>
  <c r="AY112" s="1"/>
  <c r="O203"/>
  <c r="H165"/>
  <c r="O114"/>
  <c r="AX159"/>
  <c r="O237"/>
  <c r="AX302"/>
  <c r="AV99"/>
  <c r="H315"/>
  <c r="H136"/>
  <c r="AW247"/>
  <c r="L121"/>
  <c r="E372"/>
  <c r="F372" s="1"/>
  <c r="L384"/>
  <c r="N384" s="1"/>
  <c r="M356"/>
  <c r="O356" s="1"/>
  <c r="L393"/>
  <c r="F337"/>
  <c r="H337" s="1"/>
  <c r="M221"/>
  <c r="M364"/>
  <c r="D375"/>
  <c r="E375" s="1"/>
  <c r="E239"/>
  <c r="C389"/>
  <c r="G389" s="1"/>
  <c r="J377"/>
  <c r="N377" s="1"/>
  <c r="D402"/>
  <c r="G402" s="1"/>
  <c r="K370"/>
  <c r="D359"/>
  <c r="E359" s="1"/>
  <c r="D263"/>
  <c r="J206"/>
  <c r="AV216"/>
  <c r="K171"/>
  <c r="AW229"/>
  <c r="C140"/>
  <c r="AW140" s="1"/>
  <c r="K233"/>
  <c r="C394"/>
  <c r="C249"/>
  <c r="L299"/>
  <c r="M299" s="1"/>
  <c r="D322"/>
  <c r="AV163"/>
  <c r="AY247"/>
  <c r="H260"/>
  <c r="AW260"/>
  <c r="C251"/>
  <c r="D284"/>
  <c r="C279"/>
  <c r="AW279" s="1"/>
  <c r="K303"/>
  <c r="L303" s="1"/>
  <c r="N303" s="1"/>
  <c r="C415"/>
  <c r="H415" s="1"/>
  <c r="K241"/>
  <c r="K226"/>
  <c r="M226" s="1"/>
  <c r="AX226" s="1"/>
  <c r="K227"/>
  <c r="N227" s="1"/>
  <c r="K276"/>
  <c r="L276" s="1"/>
  <c r="E252"/>
  <c r="F252" s="1"/>
  <c r="F345"/>
  <c r="AV345" s="1"/>
  <c r="O240"/>
  <c r="AX240"/>
  <c r="AY240"/>
  <c r="J319"/>
  <c r="E367"/>
  <c r="F354"/>
  <c r="G354" s="1"/>
  <c r="AV354" s="1"/>
  <c r="E335"/>
  <c r="F335" s="1"/>
  <c r="G335" s="1"/>
  <c r="O353"/>
  <c r="H163"/>
  <c r="O334"/>
  <c r="H399"/>
  <c r="AX399"/>
  <c r="M188"/>
  <c r="N188" s="1"/>
  <c r="AY188" s="1"/>
  <c r="K256"/>
  <c r="AV273"/>
  <c r="AW273"/>
  <c r="K351"/>
  <c r="L351" s="1"/>
  <c r="M351" s="1"/>
  <c r="D213"/>
  <c r="G213" s="1"/>
  <c r="C312"/>
  <c r="E312" s="1"/>
  <c r="M83"/>
  <c r="D276"/>
  <c r="L218"/>
  <c r="N218" s="1"/>
  <c r="K321"/>
  <c r="L321" s="1"/>
  <c r="E286"/>
  <c r="F286" s="1"/>
  <c r="G286" s="1"/>
  <c r="AW286" s="1"/>
  <c r="AW382"/>
  <c r="AV382"/>
  <c r="E289"/>
  <c r="F289" s="1"/>
  <c r="C362"/>
  <c r="E331"/>
  <c r="J410"/>
  <c r="L320"/>
  <c r="M320" s="1"/>
  <c r="J387"/>
  <c r="J396"/>
  <c r="C404"/>
  <c r="C170"/>
  <c r="C302"/>
  <c r="AW302" s="1"/>
  <c r="AV412"/>
  <c r="AY99"/>
  <c r="G164"/>
  <c r="H164" s="1"/>
  <c r="AX266"/>
  <c r="AY266"/>
  <c r="AV215"/>
  <c r="AW215"/>
  <c r="G358"/>
  <c r="H358" s="1"/>
  <c r="E245"/>
  <c r="AV245" s="1"/>
  <c r="N402"/>
  <c r="O402" s="1"/>
  <c r="AW399"/>
  <c r="C296"/>
  <c r="O163"/>
  <c r="AY163"/>
  <c r="J232"/>
  <c r="J254"/>
  <c r="K269"/>
  <c r="C342"/>
  <c r="J395"/>
  <c r="O99"/>
  <c r="H266"/>
  <c r="AY215"/>
  <c r="G413"/>
  <c r="H413" s="1"/>
  <c r="O279"/>
  <c r="F304"/>
  <c r="G304" s="1"/>
  <c r="AV399"/>
  <c r="C254"/>
  <c r="J228"/>
  <c r="C410"/>
  <c r="AX294"/>
  <c r="E403"/>
  <c r="AY279"/>
  <c r="AX279"/>
  <c r="D241"/>
  <c r="E241" s="1"/>
  <c r="C411"/>
  <c r="E363"/>
  <c r="C390"/>
  <c r="AW136"/>
  <c r="AW66"/>
  <c r="G378"/>
  <c r="AV378" s="1"/>
  <c r="L341"/>
  <c r="M286"/>
  <c r="N389"/>
  <c r="AY389" s="1"/>
  <c r="O294"/>
  <c r="E347"/>
  <c r="E417"/>
  <c r="F417" s="1"/>
  <c r="G417" s="1"/>
  <c r="O399"/>
  <c r="M280"/>
  <c r="E409"/>
  <c r="F409" s="1"/>
  <c r="AV136"/>
  <c r="J200"/>
  <c r="C329"/>
  <c r="G329" s="1"/>
  <c r="C195"/>
  <c r="C351"/>
  <c r="J398"/>
  <c r="AV66"/>
  <c r="AY260"/>
  <c r="C269"/>
  <c r="C321"/>
  <c r="H240"/>
  <c r="J355"/>
  <c r="C370"/>
  <c r="C391"/>
  <c r="E393"/>
  <c r="J365"/>
  <c r="M346"/>
  <c r="N346" s="1"/>
  <c r="J385"/>
  <c r="C421"/>
  <c r="F421" s="1"/>
  <c r="F364"/>
  <c r="AV294"/>
  <c r="AX247"/>
  <c r="AX260"/>
  <c r="AX309"/>
  <c r="H294"/>
  <c r="AY399"/>
  <c r="C379"/>
  <c r="E355"/>
  <c r="E387"/>
  <c r="C344"/>
  <c r="K383"/>
  <c r="J391"/>
  <c r="C386"/>
  <c r="J388"/>
  <c r="C392"/>
  <c r="J380"/>
  <c r="C308"/>
  <c r="K111"/>
  <c r="J223"/>
  <c r="D244"/>
  <c r="C228"/>
  <c r="K297"/>
  <c r="J378"/>
  <c r="C246"/>
  <c r="K304"/>
  <c r="D339"/>
  <c r="J222"/>
  <c r="C259"/>
  <c r="K314"/>
  <c r="J330"/>
  <c r="K275"/>
  <c r="J345"/>
  <c r="C365"/>
  <c r="K307"/>
  <c r="J265"/>
  <c r="AV240"/>
  <c r="K350"/>
  <c r="J347"/>
  <c r="C319"/>
  <c r="K325"/>
  <c r="D324"/>
  <c r="E324" s="1"/>
  <c r="J419"/>
  <c r="J406"/>
  <c r="J392"/>
  <c r="K79" i="13"/>
  <c r="K43"/>
  <c r="N43" s="1"/>
  <c r="I71"/>
  <c r="J79"/>
  <c r="Z2" i="5"/>
  <c r="I62" i="13"/>
  <c r="J62"/>
  <c r="N128" i="5"/>
  <c r="N356" i="16"/>
  <c r="T104"/>
  <c r="E143"/>
  <c r="Z143" s="1"/>
  <c r="T161"/>
  <c r="V245"/>
  <c r="T245"/>
  <c r="Y167"/>
  <c r="T99"/>
  <c r="V110"/>
  <c r="V24"/>
  <c r="Z161"/>
  <c r="S44"/>
  <c r="U149"/>
  <c r="U86"/>
  <c r="Y184"/>
  <c r="U167"/>
  <c r="V44"/>
  <c r="V61"/>
  <c r="T42"/>
  <c r="T61"/>
  <c r="S161"/>
  <c r="V99"/>
  <c r="V42"/>
  <c r="V73"/>
  <c r="V30"/>
  <c r="T44"/>
  <c r="T35"/>
  <c r="S34"/>
  <c r="V161"/>
  <c r="N146"/>
  <c r="T146"/>
  <c r="Y26"/>
  <c r="V151"/>
  <c r="V140"/>
  <c r="C391"/>
  <c r="F391" s="1"/>
  <c r="C362"/>
  <c r="D362" s="1"/>
  <c r="C19"/>
  <c r="Z19" s="1"/>
  <c r="J225"/>
  <c r="V225" s="1"/>
  <c r="C291"/>
  <c r="D291" s="1"/>
  <c r="C230"/>
  <c r="F230" s="1"/>
  <c r="G230" s="1"/>
  <c r="C366"/>
  <c r="G366" s="1"/>
  <c r="C321"/>
  <c r="G321" s="1"/>
  <c r="C404"/>
  <c r="C237"/>
  <c r="C411"/>
  <c r="D411" s="1"/>
  <c r="C339"/>
  <c r="D339" s="1"/>
  <c r="C332"/>
  <c r="D332" s="1"/>
  <c r="C323"/>
  <c r="D323" s="1"/>
  <c r="C340"/>
  <c r="E340" s="1"/>
  <c r="C262"/>
  <c r="D262" s="1"/>
  <c r="E262" s="1"/>
  <c r="J394"/>
  <c r="L394" s="1"/>
  <c r="J266"/>
  <c r="C422"/>
  <c r="D422" s="1"/>
  <c r="C359"/>
  <c r="F359" s="1"/>
  <c r="C372"/>
  <c r="D372" s="1"/>
  <c r="C213"/>
  <c r="G213" s="1"/>
  <c r="C354"/>
  <c r="E354" s="1"/>
  <c r="Z184"/>
  <c r="S184"/>
  <c r="C269"/>
  <c r="G269" s="1"/>
  <c r="S119" s="1"/>
  <c r="C211"/>
  <c r="D211" s="1"/>
  <c r="I393"/>
  <c r="K393" s="1"/>
  <c r="L393" s="1"/>
  <c r="I416"/>
  <c r="M416" s="1"/>
  <c r="I271"/>
  <c r="I390"/>
  <c r="I324"/>
  <c r="V31"/>
  <c r="I385"/>
  <c r="Y31" s="1"/>
  <c r="I360"/>
  <c r="I248"/>
  <c r="J248" s="1"/>
  <c r="I399"/>
  <c r="I299"/>
  <c r="I314"/>
  <c r="J314" s="1"/>
  <c r="I301"/>
  <c r="J301" s="1"/>
  <c r="Y78"/>
  <c r="V78"/>
  <c r="U78"/>
  <c r="I263"/>
  <c r="J263" s="1"/>
  <c r="K263" s="1"/>
  <c r="V184"/>
  <c r="U184"/>
  <c r="V284"/>
  <c r="Y24"/>
  <c r="U24"/>
  <c r="I152"/>
  <c r="J152" s="1"/>
  <c r="I93"/>
  <c r="Y46"/>
  <c r="V46"/>
  <c r="U46"/>
  <c r="Y42"/>
  <c r="V148"/>
  <c r="Z245"/>
  <c r="V186"/>
  <c r="V34"/>
  <c r="V309"/>
  <c r="T267"/>
  <c r="T86"/>
  <c r="U176"/>
  <c r="C419"/>
  <c r="D419" s="1"/>
  <c r="C393"/>
  <c r="E393" s="1"/>
  <c r="C401"/>
  <c r="D401" s="1"/>
  <c r="C414"/>
  <c r="C390"/>
  <c r="D390" s="1"/>
  <c r="C382"/>
  <c r="C281"/>
  <c r="E281" s="1"/>
  <c r="C299"/>
  <c r="C314"/>
  <c r="D314" s="1"/>
  <c r="J280"/>
  <c r="K280" s="1"/>
  <c r="J220"/>
  <c r="K220" s="1"/>
  <c r="C265"/>
  <c r="F265" s="1"/>
  <c r="G265" s="1"/>
  <c r="C189"/>
  <c r="D189" s="1"/>
  <c r="C172"/>
  <c r="D172" s="1"/>
  <c r="Z9"/>
  <c r="J317"/>
  <c r="L317" s="1"/>
  <c r="J231"/>
  <c r="I413"/>
  <c r="L413" s="1"/>
  <c r="U358" s="1"/>
  <c r="I356"/>
  <c r="M356" s="1"/>
  <c r="V173" s="1"/>
  <c r="I391"/>
  <c r="L391" s="1"/>
  <c r="M391" s="1"/>
  <c r="I359"/>
  <c r="L359" s="1"/>
  <c r="I258"/>
  <c r="I295"/>
  <c r="V235"/>
  <c r="I89"/>
  <c r="J89" s="1"/>
  <c r="I327"/>
  <c r="K327" s="1"/>
  <c r="L327" s="1"/>
  <c r="Y121"/>
  <c r="V121"/>
  <c r="Y140"/>
  <c r="U140"/>
  <c r="I162"/>
  <c r="V162" s="1"/>
  <c r="V222"/>
  <c r="U222"/>
  <c r="Y222"/>
  <c r="U104"/>
  <c r="Y73"/>
  <c r="U73"/>
  <c r="C406"/>
  <c r="T203"/>
  <c r="S203"/>
  <c r="C374"/>
  <c r="G374" s="1"/>
  <c r="C283"/>
  <c r="C168"/>
  <c r="Z88"/>
  <c r="S88"/>
  <c r="T88"/>
  <c r="C215"/>
  <c r="D215" s="1"/>
  <c r="E215" s="1"/>
  <c r="S154"/>
  <c r="Z99"/>
  <c r="S99"/>
  <c r="C222"/>
  <c r="S222" s="1"/>
  <c r="Z104"/>
  <c r="S104"/>
  <c r="J302"/>
  <c r="K302" s="1"/>
  <c r="U34"/>
  <c r="Y34"/>
  <c r="I219"/>
  <c r="I407"/>
  <c r="I418"/>
  <c r="J418" s="1"/>
  <c r="I395"/>
  <c r="J395" s="1"/>
  <c r="K395" s="1"/>
  <c r="L395" s="1"/>
  <c r="I237"/>
  <c r="I370"/>
  <c r="K370" s="1"/>
  <c r="L370" s="1"/>
  <c r="M370" s="1"/>
  <c r="I403"/>
  <c r="I382"/>
  <c r="J382" s="1"/>
  <c r="K382" s="1"/>
  <c r="I213"/>
  <c r="I352"/>
  <c r="J352" s="1"/>
  <c r="K352" s="1"/>
  <c r="I350"/>
  <c r="K350" s="1"/>
  <c r="Y267"/>
  <c r="U267"/>
  <c r="V267"/>
  <c r="Y199"/>
  <c r="I172"/>
  <c r="J172" s="1"/>
  <c r="K172" s="1"/>
  <c r="Y119"/>
  <c r="I128"/>
  <c r="J128" s="1"/>
  <c r="K128" s="1"/>
  <c r="L128" s="1"/>
  <c r="Y35"/>
  <c r="U35"/>
  <c r="V98"/>
  <c r="U42"/>
  <c r="U235"/>
  <c r="U30"/>
  <c r="I415"/>
  <c r="L415" s="1"/>
  <c r="I400"/>
  <c r="T184"/>
  <c r="C128"/>
  <c r="D128" s="1"/>
  <c r="C80"/>
  <c r="D80" s="1"/>
  <c r="Z56"/>
  <c r="T56"/>
  <c r="S56"/>
  <c r="C176"/>
  <c r="C295"/>
  <c r="C363"/>
  <c r="D363" s="1"/>
  <c r="C358"/>
  <c r="J246"/>
  <c r="K246" s="1"/>
  <c r="C89"/>
  <c r="D89" s="1"/>
  <c r="C343"/>
  <c r="C192"/>
  <c r="D192" s="1"/>
  <c r="C263"/>
  <c r="D263" s="1"/>
  <c r="E263" s="1"/>
  <c r="C220"/>
  <c r="D234"/>
  <c r="E234" s="1"/>
  <c r="C402"/>
  <c r="C410"/>
  <c r="D410" s="1"/>
  <c r="C347"/>
  <c r="Z156"/>
  <c r="T156"/>
  <c r="S156"/>
  <c r="C294"/>
  <c r="C313"/>
  <c r="E313" s="1"/>
  <c r="F313" s="1"/>
  <c r="Z98"/>
  <c r="T98"/>
  <c r="Z78"/>
  <c r="S78"/>
  <c r="T78"/>
  <c r="C162"/>
  <c r="S162" s="1"/>
  <c r="C145"/>
  <c r="C103"/>
  <c r="C229"/>
  <c r="E229" s="1"/>
  <c r="C247"/>
  <c r="G247" s="1"/>
  <c r="C100"/>
  <c r="D100" s="1"/>
  <c r="C36"/>
  <c r="C116"/>
  <c r="C144"/>
  <c r="E144" s="1"/>
  <c r="Z35"/>
  <c r="S35"/>
  <c r="C59"/>
  <c r="D59" s="1"/>
  <c r="E59" s="1"/>
  <c r="F59" s="1"/>
  <c r="Z34"/>
  <c r="T34"/>
  <c r="J274"/>
  <c r="K274" s="1"/>
  <c r="U161"/>
  <c r="V86"/>
  <c r="N171"/>
  <c r="S167"/>
  <c r="I163"/>
  <c r="J163" s="1"/>
  <c r="I242"/>
  <c r="U99"/>
  <c r="I265"/>
  <c r="Y235" s="1"/>
  <c r="V156"/>
  <c r="U61"/>
  <c r="Y149"/>
  <c r="V35"/>
  <c r="C398"/>
  <c r="D398" s="1"/>
  <c r="C271"/>
  <c r="D271" s="1"/>
  <c r="C355"/>
  <c r="S30" s="1"/>
  <c r="C345"/>
  <c r="C210"/>
  <c r="D210" s="1"/>
  <c r="C350"/>
  <c r="C266"/>
  <c r="D266" s="1"/>
  <c r="C226"/>
  <c r="C388"/>
  <c r="D388" s="1"/>
  <c r="C242"/>
  <c r="D242" s="1"/>
  <c r="C373"/>
  <c r="C417"/>
  <c r="C258"/>
  <c r="G258" s="1"/>
  <c r="C334"/>
  <c r="D334" s="1"/>
  <c r="E334" s="1"/>
  <c r="S24"/>
  <c r="S12"/>
  <c r="Z46"/>
  <c r="S46"/>
  <c r="T46"/>
  <c r="J264"/>
  <c r="V17" s="1"/>
  <c r="Z57"/>
  <c r="T76"/>
  <c r="S173"/>
  <c r="S42"/>
  <c r="V131"/>
  <c r="S148"/>
  <c r="U44"/>
  <c r="Y86"/>
  <c r="U309"/>
  <c r="Y245"/>
  <c r="Y99"/>
  <c r="T24"/>
  <c r="U11"/>
  <c r="Y67"/>
  <c r="V67"/>
  <c r="C418"/>
  <c r="C306"/>
  <c r="F306" s="1"/>
  <c r="C369"/>
  <c r="C364"/>
  <c r="C264"/>
  <c r="C304"/>
  <c r="G304" s="1"/>
  <c r="C399"/>
  <c r="E399" s="1"/>
  <c r="C352"/>
  <c r="D352" s="1"/>
  <c r="C232"/>
  <c r="D232" s="1"/>
  <c r="C243"/>
  <c r="D243" s="1"/>
  <c r="E243" s="1"/>
  <c r="C183"/>
  <c r="C196"/>
  <c r="D196" s="1"/>
  <c r="E196" s="1"/>
  <c r="Z49"/>
  <c r="C152"/>
  <c r="D152" s="1"/>
  <c r="C66"/>
  <c r="I417"/>
  <c r="J417" s="1"/>
  <c r="K417" s="1"/>
  <c r="I397"/>
  <c r="I408"/>
  <c r="K408" s="1"/>
  <c r="M408" s="1"/>
  <c r="I404"/>
  <c r="I369"/>
  <c r="I368"/>
  <c r="Y168"/>
  <c r="U168"/>
  <c r="I189"/>
  <c r="I307"/>
  <c r="V307" s="1"/>
  <c r="I145"/>
  <c r="Y228"/>
  <c r="V228"/>
  <c r="U228"/>
  <c r="I80"/>
  <c r="Z61"/>
  <c r="Z148"/>
  <c r="Z74"/>
  <c r="I363"/>
  <c r="J363" s="1"/>
  <c r="Y161"/>
  <c r="S245"/>
  <c r="T74"/>
  <c r="V167"/>
  <c r="S61"/>
  <c r="C412"/>
  <c r="F412" s="1"/>
  <c r="C397"/>
  <c r="F397" s="1"/>
  <c r="C384"/>
  <c r="F384" s="1"/>
  <c r="C348"/>
  <c r="D348" s="1"/>
  <c r="C395"/>
  <c r="D395" s="1"/>
  <c r="C298"/>
  <c r="C385"/>
  <c r="S385" s="1"/>
  <c r="Z31"/>
  <c r="C248"/>
  <c r="D248" s="1"/>
  <c r="C349"/>
  <c r="Z267"/>
  <c r="S267"/>
  <c r="C322"/>
  <c r="D322" s="1"/>
  <c r="E322" s="1"/>
  <c r="C327"/>
  <c r="C280"/>
  <c r="D280" s="1"/>
  <c r="Z76"/>
  <c r="S76"/>
  <c r="Z151"/>
  <c r="Y203"/>
  <c r="U203"/>
  <c r="U70"/>
  <c r="Z146"/>
  <c r="Z167"/>
  <c r="Z44"/>
  <c r="I362"/>
  <c r="I196"/>
  <c r="Y88"/>
  <c r="Y138"/>
  <c r="U245"/>
  <c r="S221"/>
  <c r="V149"/>
  <c r="V168"/>
  <c r="V138"/>
  <c r="Y27"/>
  <c r="C309"/>
  <c r="C407"/>
  <c r="C421"/>
  <c r="D421" s="1"/>
  <c r="E421" s="1"/>
  <c r="C408"/>
  <c r="E408" s="1"/>
  <c r="C387"/>
  <c r="D387" s="1"/>
  <c r="C370"/>
  <c r="C261"/>
  <c r="D261" s="1"/>
  <c r="E261" s="1"/>
  <c r="C368"/>
  <c r="D368" s="1"/>
  <c r="C324"/>
  <c r="F324" s="1"/>
  <c r="C315"/>
  <c r="C318"/>
  <c r="C319"/>
  <c r="D319" s="1"/>
  <c r="C252"/>
  <c r="C241"/>
  <c r="C93"/>
  <c r="C193"/>
  <c r="I412"/>
  <c r="I230"/>
  <c r="I384"/>
  <c r="L384" s="1"/>
  <c r="M384" s="1"/>
  <c r="I261"/>
  <c r="I204"/>
  <c r="I210"/>
  <c r="J210" s="1"/>
  <c r="I315"/>
  <c r="V315" s="1"/>
  <c r="Y110"/>
  <c r="U110"/>
  <c r="V26"/>
  <c r="U49"/>
  <c r="Y131"/>
  <c r="I116"/>
  <c r="U9"/>
  <c r="I59"/>
  <c r="Y56"/>
  <c r="U56"/>
  <c r="Y156"/>
  <c r="I318"/>
  <c r="I411"/>
  <c r="Y30"/>
  <c r="T167"/>
  <c r="T148"/>
  <c r="V56"/>
  <c r="U88"/>
  <c r="Y151"/>
  <c r="V164"/>
  <c r="C409"/>
  <c r="D409" s="1"/>
  <c r="E409" s="1"/>
  <c r="C219"/>
  <c r="C413"/>
  <c r="F413" s="1"/>
  <c r="C287"/>
  <c r="C228"/>
  <c r="T228" s="1"/>
  <c r="C420"/>
  <c r="D420" s="1"/>
  <c r="C356"/>
  <c r="G356" s="1"/>
  <c r="C416"/>
  <c r="G416" s="1"/>
  <c r="C338"/>
  <c r="F338" s="1"/>
  <c r="S122" s="1"/>
  <c r="C379"/>
  <c r="C371"/>
  <c r="C400"/>
  <c r="E400" s="1"/>
  <c r="C353"/>
  <c r="F353" s="1"/>
  <c r="C405"/>
  <c r="F405" s="1"/>
  <c r="S112" s="1"/>
  <c r="Z112"/>
  <c r="T112"/>
  <c r="C403"/>
  <c r="D403" s="1"/>
  <c r="C396"/>
  <c r="C204"/>
  <c r="C163"/>
  <c r="D163" s="1"/>
  <c r="C360"/>
  <c r="C361"/>
  <c r="C307"/>
  <c r="Z307" s="1"/>
  <c r="Z110"/>
  <c r="T110"/>
  <c r="S110"/>
  <c r="C310"/>
  <c r="E310" s="1"/>
  <c r="C337"/>
  <c r="C73"/>
  <c r="Z73" s="1"/>
  <c r="C68"/>
  <c r="I402"/>
  <c r="K402" s="1"/>
  <c r="I338"/>
  <c r="Y186"/>
  <c r="U186"/>
  <c r="Y61"/>
  <c r="Z42"/>
  <c r="Z121"/>
  <c r="Z70"/>
  <c r="Z86"/>
  <c r="I373"/>
  <c r="J373" s="1"/>
  <c r="K373" s="1"/>
  <c r="I226"/>
  <c r="I414"/>
  <c r="I371"/>
  <c r="I339"/>
  <c r="J339" s="1"/>
  <c r="K339" s="1"/>
  <c r="I319"/>
  <c r="J319" s="1"/>
  <c r="I193"/>
  <c r="L193" s="1"/>
  <c r="M193" s="1"/>
  <c r="I421"/>
  <c r="Y148"/>
  <c r="Y44"/>
  <c r="S74"/>
  <c r="S86"/>
  <c r="U148"/>
  <c r="V88"/>
  <c r="U156"/>
  <c r="N227"/>
  <c r="N349"/>
  <c r="N126"/>
  <c r="N387"/>
  <c r="N283"/>
  <c r="N380"/>
  <c r="N158"/>
  <c r="N13"/>
  <c r="N241"/>
  <c r="N122"/>
  <c r="N303"/>
  <c r="N307"/>
  <c r="N260"/>
  <c r="N145"/>
  <c r="N88"/>
  <c r="N2"/>
  <c r="N49"/>
  <c r="N377"/>
  <c r="N409"/>
  <c r="N291"/>
  <c r="N207"/>
  <c r="N166"/>
  <c r="N341"/>
  <c r="N354"/>
  <c r="N188"/>
  <c r="N177"/>
  <c r="N80"/>
  <c r="N347"/>
  <c r="N97"/>
  <c r="N390"/>
  <c r="N314"/>
  <c r="N131"/>
  <c r="N149"/>
  <c r="N152"/>
  <c r="N27"/>
  <c r="N62"/>
  <c r="N290"/>
  <c r="N91"/>
  <c r="N79"/>
  <c r="N422"/>
  <c r="N421"/>
  <c r="N17"/>
  <c r="N164"/>
  <c r="N138"/>
  <c r="N258"/>
  <c r="N257"/>
  <c r="N293"/>
  <c r="N232"/>
  <c r="N147"/>
  <c r="N383"/>
  <c r="N379"/>
  <c r="N89"/>
  <c r="N175"/>
  <c r="N206"/>
  <c r="N202"/>
  <c r="N249"/>
  <c r="N312"/>
  <c r="N386"/>
  <c r="N358"/>
  <c r="N335"/>
  <c r="N195"/>
  <c r="N311"/>
  <c r="N336"/>
  <c r="N140"/>
  <c r="N130"/>
  <c r="N184"/>
  <c r="N52"/>
  <c r="N14"/>
  <c r="N309"/>
  <c r="N420"/>
  <c r="N199"/>
  <c r="N333"/>
  <c r="N213"/>
  <c r="N269"/>
  <c r="N410"/>
  <c r="N401"/>
  <c r="N329"/>
  <c r="N137"/>
  <c r="N405"/>
  <c r="N127"/>
  <c r="N98"/>
  <c r="N374"/>
  <c r="N262"/>
  <c r="N183"/>
  <c r="N139"/>
  <c r="N223"/>
  <c r="N53"/>
  <c r="N192"/>
  <c r="N266"/>
  <c r="N275"/>
  <c r="N239"/>
  <c r="N208"/>
  <c r="N84"/>
  <c r="N34"/>
  <c r="N61"/>
  <c r="N8"/>
  <c r="N156"/>
  <c r="N90"/>
  <c r="N25"/>
  <c r="N77"/>
  <c r="N35"/>
  <c r="N155"/>
  <c r="N46"/>
  <c r="N135"/>
  <c r="N201"/>
  <c r="N76"/>
  <c r="N235"/>
  <c r="N72"/>
  <c r="N300"/>
  <c r="N100"/>
  <c r="N415"/>
  <c r="N265"/>
  <c r="N108"/>
  <c r="N237"/>
  <c r="N132"/>
  <c r="N388"/>
  <c r="N92"/>
  <c r="N95"/>
  <c r="N396"/>
  <c r="N330"/>
  <c r="N281"/>
  <c r="N42"/>
  <c r="N370"/>
  <c r="N141"/>
  <c r="N230"/>
  <c r="N165"/>
  <c r="N191"/>
  <c r="N411"/>
  <c r="N306"/>
  <c r="N302"/>
  <c r="N252"/>
  <c r="N51"/>
  <c r="N359"/>
  <c r="N295"/>
  <c r="N221"/>
  <c r="N43"/>
  <c r="N74"/>
  <c r="N279"/>
  <c r="N153"/>
  <c r="N402"/>
  <c r="N37"/>
  <c r="N317"/>
  <c r="N254"/>
  <c r="N247"/>
  <c r="N305"/>
  <c r="N162"/>
  <c r="N218"/>
  <c r="N143"/>
  <c r="N115"/>
  <c r="N26"/>
  <c r="N256"/>
  <c r="N407"/>
  <c r="N395"/>
  <c r="N320"/>
  <c r="N212"/>
  <c r="N297"/>
  <c r="N157"/>
  <c r="N24"/>
  <c r="N215"/>
  <c r="N197"/>
  <c r="N231"/>
  <c r="N16"/>
  <c r="N99"/>
  <c r="N366"/>
  <c r="N345"/>
  <c r="N344"/>
  <c r="N117"/>
  <c r="N277"/>
  <c r="N133"/>
  <c r="N3"/>
  <c r="N21"/>
  <c r="N278"/>
  <c r="N392"/>
  <c r="N178"/>
  <c r="N87"/>
  <c r="N4"/>
  <c r="N389"/>
  <c r="N382"/>
  <c r="N242"/>
  <c r="N44"/>
  <c r="N373"/>
  <c r="N362"/>
  <c r="N414"/>
  <c r="N339"/>
  <c r="N351"/>
  <c r="N363"/>
  <c r="N284"/>
  <c r="N134"/>
  <c r="N318"/>
  <c r="N121"/>
  <c r="N353"/>
  <c r="N348"/>
  <c r="N331"/>
  <c r="N123"/>
  <c r="N60"/>
  <c r="N107"/>
  <c r="N413"/>
  <c r="N391"/>
  <c r="N85"/>
  <c r="N65"/>
  <c r="N325"/>
  <c r="N190"/>
  <c r="N30"/>
  <c r="N378"/>
  <c r="N375"/>
  <c r="N210"/>
  <c r="N286"/>
  <c r="N168"/>
  <c r="N205"/>
  <c r="N194"/>
  <c r="N83"/>
  <c r="N209"/>
  <c r="N45"/>
  <c r="N381"/>
  <c r="N406"/>
  <c r="N338"/>
  <c r="N274"/>
  <c r="N372"/>
  <c r="N176"/>
  <c r="N264"/>
  <c r="N270"/>
  <c r="N332"/>
  <c r="N313"/>
  <c r="N103"/>
  <c r="N96"/>
  <c r="N55"/>
  <c r="N289"/>
  <c r="N23"/>
  <c r="N66"/>
  <c r="N39"/>
  <c r="N69"/>
  <c r="N12"/>
  <c r="N31"/>
  <c r="N200"/>
  <c r="N263"/>
  <c r="N78"/>
  <c r="N417"/>
  <c r="N397"/>
  <c r="N408"/>
  <c r="N357"/>
  <c r="N404"/>
  <c r="N394"/>
  <c r="N369"/>
  <c r="N368"/>
  <c r="N355"/>
  <c r="N328"/>
  <c r="N346"/>
  <c r="N173"/>
  <c r="N189"/>
  <c r="N322"/>
  <c r="N198"/>
  <c r="N187"/>
  <c r="N151"/>
  <c r="N273"/>
  <c r="N267"/>
  <c r="N211"/>
  <c r="N113"/>
  <c r="N136"/>
  <c r="N236"/>
  <c r="N154"/>
  <c r="N144"/>
  <c r="N170"/>
  <c r="N56"/>
  <c r="N67"/>
  <c r="N19"/>
  <c r="N180"/>
  <c r="N214"/>
  <c r="N160"/>
  <c r="N287"/>
  <c r="N393"/>
  <c r="N416"/>
  <c r="N271"/>
  <c r="N324"/>
  <c r="N334"/>
  <c r="N385"/>
  <c r="N360"/>
  <c r="N248"/>
  <c r="N399"/>
  <c r="N299"/>
  <c r="N63"/>
  <c r="N125"/>
  <c r="N316"/>
  <c r="N253"/>
  <c r="N203"/>
  <c r="N114"/>
  <c r="N40"/>
  <c r="N6"/>
  <c r="N217"/>
  <c r="N101"/>
  <c r="N93"/>
  <c r="N111"/>
  <c r="N119"/>
  <c r="N120"/>
  <c r="N41"/>
  <c r="N109"/>
  <c r="N22"/>
  <c r="N38"/>
  <c r="N104"/>
  <c r="N240"/>
  <c r="N75"/>
  <c r="N50"/>
  <c r="N310"/>
  <c r="N400"/>
  <c r="N340"/>
  <c r="N301"/>
  <c r="N342"/>
  <c r="N418"/>
  <c r="N364"/>
  <c r="N163"/>
  <c r="N350"/>
  <c r="N71"/>
  <c r="N167"/>
  <c r="N172"/>
  <c r="N244"/>
  <c r="N216"/>
  <c r="N128"/>
  <c r="N161"/>
  <c r="N86"/>
  <c r="N54"/>
  <c r="N337"/>
  <c r="N94"/>
  <c r="N228"/>
  <c r="N296"/>
  <c r="N308"/>
  <c r="N398"/>
  <c r="N226"/>
  <c r="N245"/>
  <c r="N371"/>
  <c r="N268"/>
  <c r="N304"/>
  <c r="N182"/>
  <c r="N272"/>
  <c r="N323"/>
  <c r="N361"/>
  <c r="N319"/>
  <c r="N326"/>
  <c r="N251"/>
  <c r="N234"/>
  <c r="N174"/>
  <c r="N224"/>
  <c r="N292"/>
  <c r="N10"/>
  <c r="N238"/>
  <c r="N196"/>
  <c r="N186"/>
  <c r="N64"/>
  <c r="N229"/>
  <c r="N233"/>
  <c r="N73"/>
  <c r="N169"/>
  <c r="N150"/>
  <c r="N185"/>
  <c r="N29"/>
  <c r="N32"/>
  <c r="N282"/>
  <c r="N82"/>
  <c r="N18"/>
  <c r="N193"/>
  <c r="N28"/>
  <c r="N47"/>
  <c r="N48"/>
  <c r="N7"/>
  <c r="N288"/>
  <c r="N327"/>
  <c r="N33"/>
  <c r="N219"/>
  <c r="N403"/>
  <c r="N105"/>
  <c r="N352"/>
  <c r="N222"/>
  <c r="N179"/>
  <c r="N57"/>
  <c r="N118"/>
  <c r="N110"/>
  <c r="N20"/>
  <c r="N419"/>
  <c r="N276"/>
  <c r="N412"/>
  <c r="N384"/>
  <c r="N321"/>
  <c r="N365"/>
  <c r="N298"/>
  <c r="N261"/>
  <c r="N181"/>
  <c r="N376"/>
  <c r="N255"/>
  <c r="N204"/>
  <c r="N148"/>
  <c r="N102"/>
  <c r="N315"/>
  <c r="N343"/>
  <c r="N243"/>
  <c r="N367"/>
  <c r="N259"/>
  <c r="N294"/>
  <c r="N159"/>
  <c r="N280"/>
  <c r="N129"/>
  <c r="N225"/>
  <c r="N220"/>
  <c r="N246"/>
  <c r="N112"/>
  <c r="N70"/>
  <c r="N250"/>
  <c r="N285"/>
  <c r="N11"/>
  <c r="N36"/>
  <c r="N142"/>
  <c r="N116"/>
  <c r="N124"/>
  <c r="N81"/>
  <c r="N68"/>
  <c r="N106"/>
  <c r="N59"/>
  <c r="N58"/>
  <c r="N5"/>
  <c r="N9"/>
  <c r="N15"/>
  <c r="G137"/>
  <c r="F171"/>
  <c r="L341"/>
  <c r="M182"/>
  <c r="Y182" s="1"/>
  <c r="E238"/>
  <c r="E293"/>
  <c r="Z203" s="1"/>
  <c r="L87"/>
  <c r="F53"/>
  <c r="G53" s="1"/>
  <c r="K144"/>
  <c r="L144" s="1"/>
  <c r="L212"/>
  <c r="M212" s="1"/>
  <c r="M361"/>
  <c r="M259"/>
  <c r="U26" s="1"/>
  <c r="F289"/>
  <c r="G289" s="1"/>
  <c r="L406"/>
  <c r="K139"/>
  <c r="L139" s="1"/>
  <c r="K333"/>
  <c r="M333" s="1"/>
  <c r="E23"/>
  <c r="T23" s="1"/>
  <c r="L135"/>
  <c r="E170"/>
  <c r="K292"/>
  <c r="Y292" s="1"/>
  <c r="F236"/>
  <c r="F87"/>
  <c r="G87" s="1"/>
  <c r="L241"/>
  <c r="K158"/>
  <c r="L158" s="1"/>
  <c r="M158" s="1"/>
  <c r="K229"/>
  <c r="L85"/>
  <c r="M85" s="1"/>
  <c r="F113"/>
  <c r="E153"/>
  <c r="K305"/>
  <c r="U305" s="1"/>
  <c r="L83"/>
  <c r="M83" s="1"/>
  <c r="K109"/>
  <c r="F135"/>
  <c r="E39"/>
  <c r="L194"/>
  <c r="M194" s="1"/>
  <c r="M92"/>
  <c r="K285"/>
  <c r="L285" s="1"/>
  <c r="K233"/>
  <c r="L233" s="1"/>
  <c r="K238"/>
  <c r="K208"/>
  <c r="Y208" s="1"/>
  <c r="L64"/>
  <c r="L279"/>
  <c r="V11" s="1"/>
  <c r="K179"/>
  <c r="K136"/>
  <c r="L136" s="1"/>
  <c r="M136" s="1"/>
  <c r="M155"/>
  <c r="V70" s="1"/>
  <c r="K77"/>
  <c r="E297"/>
  <c r="E292"/>
  <c r="S33" s="1"/>
  <c r="L275"/>
  <c r="E107"/>
  <c r="G107" s="1"/>
  <c r="L81"/>
  <c r="M81" s="1"/>
  <c r="L62"/>
  <c r="M37"/>
  <c r="V37" s="1"/>
  <c r="K313"/>
  <c r="L218"/>
  <c r="L289"/>
  <c r="M47"/>
  <c r="Y47" s="1"/>
  <c r="G182"/>
  <c r="S257" s="1"/>
  <c r="L198"/>
  <c r="U198" s="1"/>
  <c r="G118"/>
  <c r="S118" s="1"/>
  <c r="L405"/>
  <c r="E365"/>
  <c r="M304"/>
  <c r="U27" s="1"/>
  <c r="K180"/>
  <c r="L180" s="1"/>
  <c r="K215"/>
  <c r="L55"/>
  <c r="L133"/>
  <c r="M147"/>
  <c r="N26" i="5"/>
  <c r="K303" i="16"/>
  <c r="M325"/>
  <c r="V325" s="1"/>
  <c r="L262"/>
  <c r="G251"/>
  <c r="S98" s="1"/>
  <c r="K234"/>
  <c r="L234" s="1"/>
  <c r="K283"/>
  <c r="K192"/>
  <c r="J252"/>
  <c r="K330"/>
  <c r="J150"/>
  <c r="K249"/>
  <c r="F72"/>
  <c r="F133"/>
  <c r="G133" s="1"/>
  <c r="K364"/>
  <c r="L272"/>
  <c r="J322"/>
  <c r="K378"/>
  <c r="G290"/>
  <c r="Z142" s="1"/>
  <c r="F239"/>
  <c r="F194"/>
  <c r="G194" s="1"/>
  <c r="G65"/>
  <c r="J166"/>
  <c r="J346"/>
  <c r="G197"/>
  <c r="T197" s="1"/>
  <c r="K216"/>
  <c r="L216" s="1"/>
  <c r="K422"/>
  <c r="L351"/>
  <c r="M351" s="1"/>
  <c r="J125"/>
  <c r="K243"/>
  <c r="L223"/>
  <c r="E201"/>
  <c r="K123"/>
  <c r="K200"/>
  <c r="L200" s="1"/>
  <c r="F52"/>
  <c r="G52" s="1"/>
  <c r="E157"/>
  <c r="J296"/>
  <c r="J335"/>
  <c r="K335" s="1"/>
  <c r="L335" s="1"/>
  <c r="M335" s="1"/>
  <c r="F326"/>
  <c r="G326" s="1"/>
  <c r="K101"/>
  <c r="Y101" s="1"/>
  <c r="M247"/>
  <c r="Y247" s="1"/>
  <c r="L124"/>
  <c r="E77"/>
  <c r="G77" s="1"/>
  <c r="K409"/>
  <c r="J240"/>
  <c r="K256"/>
  <c r="M256" s="1"/>
  <c r="J323"/>
  <c r="F276"/>
  <c r="S276" s="1"/>
  <c r="L311"/>
  <c r="F85"/>
  <c r="F301"/>
  <c r="E191"/>
  <c r="F83"/>
  <c r="G83" s="1"/>
  <c r="E75"/>
  <c r="E115"/>
  <c r="D331"/>
  <c r="D316"/>
  <c r="D190"/>
  <c r="F81"/>
  <c r="G81" s="1"/>
  <c r="F165"/>
  <c r="G165" s="1"/>
  <c r="F55"/>
  <c r="D302"/>
  <c r="F244"/>
  <c r="E136"/>
  <c r="D317"/>
  <c r="F317" s="1"/>
  <c r="E179"/>
  <c r="G69"/>
  <c r="F21"/>
  <c r="G25"/>
  <c r="L419"/>
  <c r="V419" s="1"/>
  <c r="L381"/>
  <c r="J372"/>
  <c r="L72"/>
  <c r="L232"/>
  <c r="M197"/>
  <c r="Y76" s="1"/>
  <c r="L96"/>
  <c r="V96" s="1"/>
  <c r="D29"/>
  <c r="E130"/>
  <c r="F240"/>
  <c r="G240" s="1"/>
  <c r="D303"/>
  <c r="D328"/>
  <c r="M102"/>
  <c r="Y102" s="1"/>
  <c r="G37"/>
  <c r="Z37" s="1"/>
  <c r="G254"/>
  <c r="K211"/>
  <c r="L84"/>
  <c r="L41"/>
  <c r="L291"/>
  <c r="E308"/>
  <c r="L389"/>
  <c r="E305"/>
  <c r="T305" s="1"/>
  <c r="E255"/>
  <c r="M392"/>
  <c r="V146" s="1"/>
  <c r="D320"/>
  <c r="K281"/>
  <c r="F344"/>
  <c r="F341"/>
  <c r="D188"/>
  <c r="L53"/>
  <c r="F108"/>
  <c r="K29"/>
  <c r="M287"/>
  <c r="V287" s="1"/>
  <c r="D378"/>
  <c r="L342"/>
  <c r="Y342" s="1"/>
  <c r="L357"/>
  <c r="K181"/>
  <c r="M181" s="1"/>
  <c r="E256"/>
  <c r="K383"/>
  <c r="K410"/>
  <c r="L410" s="1"/>
  <c r="D335"/>
  <c r="K278"/>
  <c r="D357"/>
  <c r="K401"/>
  <c r="K379"/>
  <c r="K329"/>
  <c r="D394"/>
  <c r="F195"/>
  <c r="D149"/>
  <c r="Z24" s="1"/>
  <c r="J334"/>
  <c r="E380"/>
  <c r="D166"/>
  <c r="L320"/>
  <c r="M320" s="1"/>
  <c r="K209"/>
  <c r="E158"/>
  <c r="F84"/>
  <c r="L111"/>
  <c r="J268"/>
  <c r="K380"/>
  <c r="E127"/>
  <c r="D346"/>
  <c r="K343"/>
  <c r="L183"/>
  <c r="U183" s="1"/>
  <c r="F214"/>
  <c r="M253"/>
  <c r="V253" s="1"/>
  <c r="L217"/>
  <c r="M217" s="1"/>
  <c r="G92"/>
  <c r="L417"/>
  <c r="D383"/>
  <c r="K348"/>
  <c r="D329"/>
  <c r="E329" s="1"/>
  <c r="K298"/>
  <c r="D274"/>
  <c r="E181"/>
  <c r="F212"/>
  <c r="G212" s="1"/>
  <c r="L420"/>
  <c r="L276"/>
  <c r="U276" s="1"/>
  <c r="E278"/>
  <c r="L306"/>
  <c r="K331"/>
  <c r="K344"/>
  <c r="K396"/>
  <c r="M374"/>
  <c r="U374" s="1"/>
  <c r="F351"/>
  <c r="L328"/>
  <c r="E270"/>
  <c r="G270" s="1"/>
  <c r="G105"/>
  <c r="Z105" s="1"/>
  <c r="L113"/>
  <c r="D381"/>
  <c r="D377"/>
  <c r="F342"/>
  <c r="M290"/>
  <c r="V290" s="1"/>
  <c r="F389"/>
  <c r="F415"/>
  <c r="K308"/>
  <c r="L308" s="1"/>
  <c r="K398"/>
  <c r="L398" s="1"/>
  <c r="M366"/>
  <c r="K347"/>
  <c r="M321"/>
  <c r="F275"/>
  <c r="K388"/>
  <c r="L388" s="1"/>
  <c r="M277"/>
  <c r="L353"/>
  <c r="K293"/>
  <c r="V203" s="1"/>
  <c r="K288"/>
  <c r="G102"/>
  <c r="M269"/>
  <c r="U119" s="1"/>
  <c r="F218"/>
  <c r="E233"/>
  <c r="E296"/>
  <c r="G296" s="1"/>
  <c r="M377"/>
  <c r="K387"/>
  <c r="L387" s="1"/>
  <c r="K365"/>
  <c r="M137"/>
  <c r="D376"/>
  <c r="K336"/>
  <c r="L195"/>
  <c r="G300"/>
  <c r="Z132" s="1"/>
  <c r="K40"/>
  <c r="Y284" s="1"/>
  <c r="E288"/>
  <c r="K332"/>
  <c r="L108"/>
  <c r="L82"/>
  <c r="K345"/>
  <c r="L345" s="1"/>
  <c r="F272"/>
  <c r="G259"/>
  <c r="T26" s="1"/>
  <c r="D223"/>
  <c r="G273"/>
  <c r="S273" s="1"/>
  <c r="D101"/>
  <c r="E58"/>
  <c r="K376"/>
  <c r="E125"/>
  <c r="M273"/>
  <c r="Y273" s="1"/>
  <c r="M105"/>
  <c r="Y105" s="1"/>
  <c r="M300"/>
  <c r="K340"/>
  <c r="L294"/>
  <c r="M294" s="1"/>
  <c r="L337"/>
  <c r="M337" s="1"/>
  <c r="L239"/>
  <c r="Y154" s="1"/>
  <c r="E208"/>
  <c r="T208" s="1"/>
  <c r="M202"/>
  <c r="F62"/>
  <c r="J255"/>
  <c r="G392"/>
  <c r="S146" s="1"/>
  <c r="K127"/>
  <c r="K270"/>
  <c r="M270" s="1"/>
  <c r="L165"/>
  <c r="K310"/>
  <c r="L326"/>
  <c r="G325"/>
  <c r="Z325" s="1"/>
  <c r="G277"/>
  <c r="L214"/>
  <c r="M214" s="1"/>
  <c r="G253"/>
  <c r="Z253" s="1"/>
  <c r="E224"/>
  <c r="L312"/>
  <c r="Y312" s="1"/>
  <c r="F124"/>
  <c r="F41"/>
  <c r="K375"/>
  <c r="K349"/>
  <c r="E180"/>
  <c r="E216"/>
  <c r="L185"/>
  <c r="V60" s="1"/>
  <c r="G260"/>
  <c r="M251"/>
  <c r="U98" s="1"/>
  <c r="L224"/>
  <c r="E330"/>
  <c r="G202"/>
  <c r="D200"/>
  <c r="E150"/>
  <c r="F185"/>
  <c r="T60" s="1"/>
  <c r="L160"/>
  <c r="M160" s="1"/>
  <c r="E336"/>
  <c r="L52"/>
  <c r="M52" s="1"/>
  <c r="K170"/>
  <c r="G147"/>
  <c r="F198"/>
  <c r="L316"/>
  <c r="E139"/>
  <c r="M254"/>
  <c r="D246"/>
  <c r="K103"/>
  <c r="M169"/>
  <c r="Y106" s="1"/>
  <c r="L236"/>
  <c r="F111"/>
  <c r="M95"/>
  <c r="U151" s="1"/>
  <c r="G47"/>
  <c r="Z47" s="1"/>
  <c r="M48"/>
  <c r="Y164" s="1"/>
  <c r="L21"/>
  <c r="E333"/>
  <c r="G333" s="1"/>
  <c r="D40"/>
  <c r="L244"/>
  <c r="F64"/>
  <c r="G205"/>
  <c r="S49" s="1"/>
  <c r="M190"/>
  <c r="U190" s="1"/>
  <c r="D311"/>
  <c r="L227"/>
  <c r="D123"/>
  <c r="E285"/>
  <c r="M205"/>
  <c r="Y49" s="1"/>
  <c r="G95"/>
  <c r="S95" s="1"/>
  <c r="M15"/>
  <c r="U57" s="1"/>
  <c r="F227"/>
  <c r="F96"/>
  <c r="E249"/>
  <c r="L171"/>
  <c r="F279"/>
  <c r="S11" s="1"/>
  <c r="G169"/>
  <c r="Z169" s="1"/>
  <c r="F312"/>
  <c r="F160"/>
  <c r="M118"/>
  <c r="U118" s="1"/>
  <c r="F82"/>
  <c r="F209"/>
  <c r="F217"/>
  <c r="G155"/>
  <c r="E109"/>
  <c r="K354"/>
  <c r="K297"/>
  <c r="K260"/>
  <c r="K188"/>
  <c r="K201"/>
  <c r="K157"/>
  <c r="Y175" s="1"/>
  <c r="D225"/>
  <c r="S225" s="1"/>
  <c r="G48"/>
  <c r="Z164" s="1"/>
  <c r="G15"/>
  <c r="K191"/>
  <c r="K143"/>
  <c r="Y104" s="1"/>
  <c r="K75"/>
  <c r="K23"/>
  <c r="U23" s="1"/>
  <c r="K115"/>
  <c r="V115" s="1"/>
  <c r="K66"/>
  <c r="K39"/>
  <c r="M39" s="1"/>
  <c r="K153"/>
  <c r="K100"/>
  <c r="K36"/>
  <c r="M65"/>
  <c r="Y65" s="1"/>
  <c r="K107"/>
  <c r="K68"/>
  <c r="M69"/>
  <c r="K130"/>
  <c r="M25"/>
  <c r="K58"/>
  <c r="AC2" i="5"/>
  <c r="Y2"/>
  <c r="C2"/>
  <c r="D2"/>
  <c r="E2"/>
  <c r="F2"/>
  <c r="J222"/>
  <c r="J29"/>
  <c r="E174"/>
  <c r="D235"/>
  <c r="E235" s="1"/>
  <c r="F235" s="1"/>
  <c r="F21"/>
  <c r="J24"/>
  <c r="L24" s="1"/>
  <c r="D282"/>
  <c r="F282" s="1"/>
  <c r="K222"/>
  <c r="D289"/>
  <c r="E289" s="1"/>
  <c r="F289" s="1"/>
  <c r="J62"/>
  <c r="Y62" s="1"/>
  <c r="D201"/>
  <c r="K74"/>
  <c r="L74" s="1"/>
  <c r="F206"/>
  <c r="E223"/>
  <c r="E103"/>
  <c r="F103" s="1"/>
  <c r="AD103" s="1"/>
  <c r="F30"/>
  <c r="F12"/>
  <c r="D296"/>
  <c r="E296" s="1"/>
  <c r="F296" s="1"/>
  <c r="C206"/>
  <c r="E206" s="1"/>
  <c r="L227"/>
  <c r="F251"/>
  <c r="E144"/>
  <c r="F144" s="1"/>
  <c r="J46"/>
  <c r="K46" s="1"/>
  <c r="J58"/>
  <c r="AC58" s="1"/>
  <c r="J33"/>
  <c r="J66"/>
  <c r="K66" s="1"/>
  <c r="L66" s="1"/>
  <c r="D6"/>
  <c r="F6" s="1"/>
  <c r="W6" s="1"/>
  <c r="J158"/>
  <c r="F241"/>
  <c r="L164"/>
  <c r="L60"/>
  <c r="AC60" s="1"/>
  <c r="L239"/>
  <c r="E283"/>
  <c r="F283" s="1"/>
  <c r="F84"/>
  <c r="K250"/>
  <c r="L250" s="1"/>
  <c r="C63"/>
  <c r="F60"/>
  <c r="X60" s="1"/>
  <c r="I179"/>
  <c r="E71"/>
  <c r="F71" s="1"/>
  <c r="K134"/>
  <c r="AC134" s="1"/>
  <c r="J169"/>
  <c r="K169" s="1"/>
  <c r="K223"/>
  <c r="F96"/>
  <c r="E63"/>
  <c r="J179"/>
  <c r="F173"/>
  <c r="E79"/>
  <c r="W79" s="1"/>
  <c r="F198"/>
  <c r="L53"/>
  <c r="L273"/>
  <c r="J289"/>
  <c r="K289" s="1"/>
  <c r="L289" s="1"/>
  <c r="J188"/>
  <c r="K179"/>
  <c r="L12"/>
  <c r="J218"/>
  <c r="L218" s="1"/>
  <c r="K216"/>
  <c r="D108"/>
  <c r="J120"/>
  <c r="K120" s="1"/>
  <c r="L120" s="1"/>
  <c r="K72"/>
  <c r="Z72" s="1"/>
  <c r="L84"/>
  <c r="D46"/>
  <c r="E46" s="1"/>
  <c r="F41"/>
  <c r="AD41" s="1"/>
  <c r="K166"/>
  <c r="L166" s="1"/>
  <c r="K103"/>
  <c r="C205"/>
  <c r="C101"/>
  <c r="E52"/>
  <c r="E69"/>
  <c r="F69" s="1"/>
  <c r="C91"/>
  <c r="AD91" s="1"/>
  <c r="L5"/>
  <c r="AC5" s="1"/>
  <c r="L241"/>
  <c r="J211"/>
  <c r="K211" s="1"/>
  <c r="L211" s="1"/>
  <c r="C209"/>
  <c r="F209" s="1"/>
  <c r="J196"/>
  <c r="K196" s="1"/>
  <c r="L196" s="1"/>
  <c r="E192"/>
  <c r="E98"/>
  <c r="F98" s="1"/>
  <c r="E134"/>
  <c r="E72"/>
  <c r="AD72" s="1"/>
  <c r="C105"/>
  <c r="D205"/>
  <c r="F20"/>
  <c r="AD20" s="1"/>
  <c r="C53"/>
  <c r="E101"/>
  <c r="F143"/>
  <c r="AD143" s="1"/>
  <c r="D62"/>
  <c r="X62" s="1"/>
  <c r="E130"/>
  <c r="F130" s="1"/>
  <c r="E91"/>
  <c r="E77"/>
  <c r="F77" s="1"/>
  <c r="D58"/>
  <c r="W58" s="1"/>
  <c r="E53"/>
  <c r="I91"/>
  <c r="E16"/>
  <c r="F16" s="1"/>
  <c r="W15" s="1"/>
  <c r="J288"/>
  <c r="F239"/>
  <c r="J192"/>
  <c r="C173"/>
  <c r="C96"/>
  <c r="F115"/>
  <c r="C251"/>
  <c r="E222"/>
  <c r="C198"/>
  <c r="I53"/>
  <c r="K52"/>
  <c r="L79"/>
  <c r="D55"/>
  <c r="F55" s="1"/>
  <c r="C179"/>
  <c r="J91"/>
  <c r="L54"/>
  <c r="F5"/>
  <c r="AD5" s="1"/>
  <c r="C21"/>
  <c r="F101"/>
  <c r="J79"/>
  <c r="Z79" s="1"/>
  <c r="F266"/>
  <c r="I192"/>
  <c r="F191"/>
  <c r="W191" s="1"/>
  <c r="F205"/>
  <c r="E229"/>
  <c r="K192"/>
  <c r="K98"/>
  <c r="L98" s="1"/>
  <c r="Z98" s="1"/>
  <c r="D173"/>
  <c r="L191"/>
  <c r="Z191" s="1"/>
  <c r="D251"/>
  <c r="E250"/>
  <c r="F250" s="1"/>
  <c r="D198"/>
  <c r="J53"/>
  <c r="E179"/>
  <c r="K91"/>
  <c r="K16"/>
  <c r="L16" s="1"/>
  <c r="AC15" s="1"/>
  <c r="D21"/>
  <c r="C192"/>
  <c r="E266"/>
  <c r="E105"/>
  <c r="L30"/>
  <c r="F210"/>
  <c r="AD210" s="1"/>
  <c r="F105"/>
  <c r="E287"/>
  <c r="F287" s="1"/>
  <c r="F201"/>
  <c r="J285"/>
  <c r="K285" s="1"/>
  <c r="L285" s="1"/>
  <c r="C174"/>
  <c r="F174" s="1"/>
  <c r="I164"/>
  <c r="K164" s="1"/>
  <c r="C128"/>
  <c r="D128" s="1"/>
  <c r="E128" s="1"/>
  <c r="F128" s="1"/>
  <c r="D169"/>
  <c r="E169" s="1"/>
  <c r="F169" s="1"/>
  <c r="J119"/>
  <c r="D158"/>
  <c r="E166"/>
  <c r="F166" s="1"/>
  <c r="L20"/>
  <c r="AC20" s="1"/>
  <c r="L143"/>
  <c r="AC143" s="1"/>
  <c r="E9"/>
  <c r="F9" s="1"/>
  <c r="D24"/>
  <c r="F24" s="1"/>
  <c r="D188"/>
  <c r="L41"/>
  <c r="Y41" s="1"/>
  <c r="D92"/>
  <c r="E92" s="1"/>
  <c r="K29"/>
  <c r="L29" s="1"/>
  <c r="K33"/>
  <c r="L33" s="1"/>
  <c r="K119"/>
  <c r="L119" s="1"/>
  <c r="I174"/>
  <c r="C165"/>
  <c r="D165" s="1"/>
  <c r="C164"/>
  <c r="C240"/>
  <c r="D240" s="1"/>
  <c r="J126"/>
  <c r="K126" s="1"/>
  <c r="L126" s="1"/>
  <c r="I206"/>
  <c r="C159"/>
  <c r="E159" s="1"/>
  <c r="F159" s="1"/>
  <c r="C284"/>
  <c r="E284" s="1"/>
  <c r="E108"/>
  <c r="F108" s="1"/>
  <c r="C150"/>
  <c r="E150" s="1"/>
  <c r="F150" s="1"/>
  <c r="E182"/>
  <c r="F182" s="1"/>
  <c r="C227"/>
  <c r="F227" s="1"/>
  <c r="AD227" s="1"/>
  <c r="E89"/>
  <c r="F89" s="1"/>
  <c r="E133"/>
  <c r="F133" s="1"/>
  <c r="C145"/>
  <c r="I63"/>
  <c r="L63" s="1"/>
  <c r="E111"/>
  <c r="F111" s="1"/>
  <c r="E142"/>
  <c r="F142" s="1"/>
  <c r="E86"/>
  <c r="F86" s="1"/>
  <c r="C54"/>
  <c r="W54" s="1"/>
  <c r="J6"/>
  <c r="L6" s="1"/>
  <c r="Z6" s="1"/>
  <c r="E32"/>
  <c r="F32" s="1"/>
  <c r="D211"/>
  <c r="E211" s="1"/>
  <c r="J209"/>
  <c r="L209" s="1"/>
  <c r="K201"/>
  <c r="J174"/>
  <c r="I176"/>
  <c r="J176" s="1"/>
  <c r="I160"/>
  <c r="J160" s="1"/>
  <c r="D164"/>
  <c r="E216"/>
  <c r="F216" s="1"/>
  <c r="I296"/>
  <c r="K296" s="1"/>
  <c r="L296" s="1"/>
  <c r="J206"/>
  <c r="D119"/>
  <c r="E119" s="1"/>
  <c r="F119" s="1"/>
  <c r="D120"/>
  <c r="K283"/>
  <c r="L283" s="1"/>
  <c r="K210"/>
  <c r="I105"/>
  <c r="I144"/>
  <c r="K144" s="1"/>
  <c r="I101"/>
  <c r="J63"/>
  <c r="K69"/>
  <c r="L69" s="1"/>
  <c r="AC69" s="1"/>
  <c r="K130"/>
  <c r="L130" s="1"/>
  <c r="D66"/>
  <c r="E66" s="1"/>
  <c r="D29"/>
  <c r="E29" s="1"/>
  <c r="D54"/>
  <c r="D33"/>
  <c r="E33" s="1"/>
  <c r="I21"/>
  <c r="J201"/>
  <c r="L201"/>
  <c r="E74"/>
  <c r="F74" s="1"/>
  <c r="J105"/>
  <c r="J282"/>
  <c r="L282" s="1"/>
  <c r="AC282" s="1"/>
  <c r="J101"/>
  <c r="J55"/>
  <c r="L55" s="1"/>
  <c r="J21"/>
  <c r="I165"/>
  <c r="J165" s="1"/>
  <c r="I240"/>
  <c r="J240" s="1"/>
  <c r="K266"/>
  <c r="K229"/>
  <c r="D126"/>
  <c r="E126" s="1"/>
  <c r="D273"/>
  <c r="D192"/>
  <c r="I173"/>
  <c r="I96"/>
  <c r="I159"/>
  <c r="K159" s="1"/>
  <c r="L159" s="1"/>
  <c r="K88"/>
  <c r="L88" s="1"/>
  <c r="I108"/>
  <c r="J108" s="1"/>
  <c r="K108" s="1"/>
  <c r="L108" s="1"/>
  <c r="K224"/>
  <c r="I150"/>
  <c r="K150" s="1"/>
  <c r="L150" s="1"/>
  <c r="I115"/>
  <c r="L115" s="1"/>
  <c r="K71"/>
  <c r="L71" s="1"/>
  <c r="I251"/>
  <c r="K105"/>
  <c r="K133"/>
  <c r="L133" s="1"/>
  <c r="D222"/>
  <c r="I198"/>
  <c r="I205"/>
  <c r="D53"/>
  <c r="K101"/>
  <c r="K9"/>
  <c r="L9" s="1"/>
  <c r="D79"/>
  <c r="D179"/>
  <c r="I92"/>
  <c r="D91"/>
  <c r="K77"/>
  <c r="K21"/>
  <c r="C285"/>
  <c r="D285" s="1"/>
  <c r="E285" s="1"/>
  <c r="J173"/>
  <c r="J251"/>
  <c r="J198"/>
  <c r="E201"/>
  <c r="K173"/>
  <c r="K96"/>
  <c r="I85"/>
  <c r="K85" s="1"/>
  <c r="L85" s="1"/>
  <c r="K182"/>
  <c r="L182" s="1"/>
  <c r="K251"/>
  <c r="K89"/>
  <c r="L89" s="1"/>
  <c r="I145"/>
  <c r="J145" s="1"/>
  <c r="K198"/>
  <c r="K205"/>
  <c r="K111"/>
  <c r="L111" s="1"/>
  <c r="K142"/>
  <c r="L142" s="1"/>
  <c r="K86"/>
  <c r="L86" s="1"/>
  <c r="I54"/>
  <c r="K32"/>
  <c r="L32" s="1"/>
  <c r="AC32" s="1"/>
  <c r="J266"/>
  <c r="J235"/>
  <c r="K235" s="1"/>
  <c r="L235" s="1"/>
  <c r="J205"/>
  <c r="L216"/>
  <c r="N114"/>
  <c r="N148"/>
  <c r="N165"/>
  <c r="N190"/>
  <c r="N187"/>
  <c r="N219"/>
  <c r="N228"/>
  <c r="N248"/>
  <c r="N277"/>
  <c r="N301"/>
  <c r="N278"/>
  <c r="N279"/>
  <c r="N273"/>
  <c r="N300"/>
  <c r="E22"/>
  <c r="J22"/>
  <c r="K22" s="1"/>
  <c r="N117"/>
  <c r="N212"/>
  <c r="N140"/>
  <c r="N48"/>
  <c r="Y76"/>
  <c r="W76"/>
  <c r="Z76"/>
  <c r="AC76"/>
  <c r="X76"/>
  <c r="AD76"/>
  <c r="N28"/>
  <c r="N16"/>
  <c r="N77"/>
  <c r="N60"/>
  <c r="N77" i="13"/>
  <c r="K74"/>
  <c r="N74" s="1"/>
  <c r="I79"/>
  <c r="L79" s="1"/>
  <c r="O79" s="1"/>
  <c r="I43"/>
  <c r="L43" s="1"/>
  <c r="J43"/>
  <c r="M43" s="1"/>
  <c r="K71"/>
  <c r="N71" s="1"/>
  <c r="I83"/>
  <c r="L83" s="1"/>
  <c r="I74"/>
  <c r="L74" s="1"/>
  <c r="J6"/>
  <c r="M6" s="1"/>
  <c r="H78"/>
  <c r="K78" s="1"/>
  <c r="N78" s="1"/>
  <c r="K62"/>
  <c r="N62" s="1"/>
  <c r="H80"/>
  <c r="K80" s="1"/>
  <c r="N80" s="1"/>
  <c r="K65"/>
  <c r="N65" s="1"/>
  <c r="I63"/>
  <c r="L63" s="1"/>
  <c r="J71"/>
  <c r="M71" s="1"/>
  <c r="I65"/>
  <c r="K82"/>
  <c r="N82" s="1"/>
  <c r="J67"/>
  <c r="M67" s="1"/>
  <c r="J70"/>
  <c r="M70" s="1"/>
  <c r="I6"/>
  <c r="L6" s="1"/>
  <c r="J65"/>
  <c r="M65" s="1"/>
  <c r="F22"/>
  <c r="I22" s="1"/>
  <c r="J74"/>
  <c r="M74" s="1"/>
  <c r="M77"/>
  <c r="F77"/>
  <c r="L77" s="1"/>
  <c r="H35"/>
  <c r="G69"/>
  <c r="J69" s="1"/>
  <c r="M69" s="1"/>
  <c r="F80"/>
  <c r="G35"/>
  <c r="J35" s="1"/>
  <c r="M35" s="1"/>
  <c r="H68"/>
  <c r="K68" s="1"/>
  <c r="N68" s="1"/>
  <c r="J81"/>
  <c r="M81" s="1"/>
  <c r="J83"/>
  <c r="M83" s="1"/>
  <c r="K81"/>
  <c r="N81" s="1"/>
  <c r="K83"/>
  <c r="N83" s="1"/>
  <c r="I69"/>
  <c r="L69" s="1"/>
  <c r="G82"/>
  <c r="I82"/>
  <c r="L82" s="1"/>
  <c r="K69"/>
  <c r="N69" s="1"/>
  <c r="K70"/>
  <c r="N70" s="1"/>
  <c r="I81"/>
  <c r="L81" s="1"/>
  <c r="F78"/>
  <c r="I78" s="1"/>
  <c r="L78" s="1"/>
  <c r="I70"/>
  <c r="L70" s="1"/>
  <c r="G68"/>
  <c r="J68" s="1"/>
  <c r="M68" s="1"/>
  <c r="M49"/>
  <c r="I52"/>
  <c r="L52" s="1"/>
  <c r="L68"/>
  <c r="K56"/>
  <c r="N56" s="1"/>
  <c r="M78"/>
  <c r="M53"/>
  <c r="M27"/>
  <c r="N75"/>
  <c r="I14"/>
  <c r="L14" s="1"/>
  <c r="N58"/>
  <c r="N41"/>
  <c r="N60"/>
  <c r="J14"/>
  <c r="M14" s="1"/>
  <c r="N57"/>
  <c r="L37"/>
  <c r="J56"/>
  <c r="M56" s="1"/>
  <c r="N8"/>
  <c r="K52"/>
  <c r="N52" s="1"/>
  <c r="I56"/>
  <c r="L56" s="1"/>
  <c r="L75"/>
  <c r="L35"/>
  <c r="L29"/>
  <c r="L76"/>
  <c r="N45"/>
  <c r="L10"/>
  <c r="K14"/>
  <c r="N14" s="1"/>
  <c r="L27"/>
  <c r="N27"/>
  <c r="N31"/>
  <c r="N54"/>
  <c r="J52"/>
  <c r="M52" s="1"/>
  <c r="J40"/>
  <c r="M40" s="1"/>
  <c r="M18"/>
  <c r="K40"/>
  <c r="N40" s="1"/>
  <c r="N29"/>
  <c r="N46"/>
  <c r="N25"/>
  <c r="K13"/>
  <c r="N13" s="1"/>
  <c r="M51"/>
  <c r="M9"/>
  <c r="L15"/>
  <c r="M55"/>
  <c r="L24"/>
  <c r="O24" s="1"/>
  <c r="L44"/>
  <c r="L12"/>
  <c r="F13"/>
  <c r="N5"/>
  <c r="G13"/>
  <c r="J13" s="1"/>
  <c r="L73"/>
  <c r="N73"/>
  <c r="L38"/>
  <c r="M24"/>
  <c r="M48"/>
  <c r="M19"/>
  <c r="N28"/>
  <c r="L61"/>
  <c r="L34"/>
  <c r="L58"/>
  <c r="N76"/>
  <c r="N79"/>
  <c r="N34"/>
  <c r="N23"/>
  <c r="N10"/>
  <c r="M20"/>
  <c r="M37"/>
  <c r="M32"/>
  <c r="L53"/>
  <c r="L41"/>
  <c r="L72"/>
  <c r="L8"/>
  <c r="L7"/>
  <c r="L2"/>
  <c r="N32"/>
  <c r="N61"/>
  <c r="N9"/>
  <c r="N30"/>
  <c r="N2"/>
  <c r="M23"/>
  <c r="M79"/>
  <c r="M45"/>
  <c r="M29"/>
  <c r="M3"/>
  <c r="M2"/>
  <c r="L55"/>
  <c r="L20"/>
  <c r="L40"/>
  <c r="L3"/>
  <c r="L50"/>
  <c r="N53"/>
  <c r="N3"/>
  <c r="N59"/>
  <c r="M50"/>
  <c r="M39"/>
  <c r="N33"/>
  <c r="L45"/>
  <c r="N12"/>
  <c r="L25"/>
  <c r="O25" s="1"/>
  <c r="N24"/>
  <c r="M28"/>
  <c r="M5"/>
  <c r="N22"/>
  <c r="M7"/>
  <c r="L18"/>
  <c r="M11"/>
  <c r="N4"/>
  <c r="M17"/>
  <c r="M73"/>
  <c r="N50"/>
  <c r="L67"/>
  <c r="M46"/>
  <c r="L54"/>
  <c r="O54" s="1"/>
  <c r="L57"/>
  <c r="M41"/>
  <c r="N49"/>
  <c r="M47"/>
  <c r="N39"/>
  <c r="L26"/>
  <c r="M72"/>
  <c r="N42"/>
  <c r="L21"/>
  <c r="M25"/>
  <c r="L16"/>
  <c r="N7"/>
  <c r="M10"/>
  <c r="L66"/>
  <c r="M80"/>
  <c r="M38"/>
  <c r="L39"/>
  <c r="O39" s="1"/>
  <c r="L62"/>
  <c r="N37"/>
  <c r="M22"/>
  <c r="M54"/>
  <c r="L49"/>
  <c r="M26"/>
  <c r="M66"/>
  <c r="N44"/>
  <c r="N20"/>
  <c r="L48"/>
  <c r="M57"/>
  <c r="L64"/>
  <c r="N72"/>
  <c r="L31"/>
  <c r="M8"/>
  <c r="N18"/>
  <c r="N6"/>
  <c r="L59"/>
  <c r="M76"/>
  <c r="N67"/>
  <c r="L46"/>
  <c r="N63"/>
  <c r="M64"/>
  <c r="N38"/>
  <c r="L47"/>
  <c r="N26"/>
  <c r="L33"/>
  <c r="M62"/>
  <c r="M42"/>
  <c r="M58"/>
  <c r="N21"/>
  <c r="M15"/>
  <c r="N16"/>
  <c r="L9"/>
  <c r="M31"/>
  <c r="L30"/>
  <c r="N36"/>
  <c r="L36"/>
  <c r="N55"/>
  <c r="N47"/>
  <c r="L42"/>
  <c r="L11"/>
  <c r="L51"/>
  <c r="N51"/>
  <c r="L65"/>
  <c r="M63"/>
  <c r="M60"/>
  <c r="L19"/>
  <c r="M21"/>
  <c r="M16"/>
  <c r="L5"/>
  <c r="M4"/>
  <c r="L17"/>
  <c r="N66"/>
  <c r="M61"/>
  <c r="L71"/>
  <c r="M59"/>
  <c r="N48"/>
  <c r="M44"/>
  <c r="M34"/>
  <c r="N64"/>
  <c r="L60"/>
  <c r="M75"/>
  <c r="M33"/>
  <c r="N19"/>
  <c r="L23"/>
  <c r="M12"/>
  <c r="L32"/>
  <c r="L28"/>
  <c r="N15"/>
  <c r="M30"/>
  <c r="N11"/>
  <c r="L4"/>
  <c r="M36"/>
  <c r="N17"/>
  <c r="N294" i="5"/>
  <c r="N280"/>
  <c r="N261"/>
  <c r="N247"/>
  <c r="N211"/>
  <c r="N213"/>
  <c r="N201"/>
  <c r="N160"/>
  <c r="N216"/>
  <c r="N196"/>
  <c r="N156"/>
  <c r="N206"/>
  <c r="N95"/>
  <c r="N223"/>
  <c r="N227"/>
  <c r="N72"/>
  <c r="N282"/>
  <c r="N111"/>
  <c r="N32"/>
  <c r="N176"/>
  <c r="N241"/>
  <c r="N295"/>
  <c r="N288"/>
  <c r="N272"/>
  <c r="N256"/>
  <c r="N232"/>
  <c r="N221"/>
  <c r="N207"/>
  <c r="N218"/>
  <c r="N200"/>
  <c r="N204"/>
  <c r="N184"/>
  <c r="N151"/>
  <c r="N155"/>
  <c r="N195"/>
  <c r="N100"/>
  <c r="N81"/>
  <c r="N123"/>
  <c r="N162"/>
  <c r="N56"/>
  <c r="N157"/>
  <c r="N149"/>
  <c r="N38"/>
  <c r="N224"/>
  <c r="N99"/>
  <c r="N235"/>
  <c r="N118"/>
  <c r="N84"/>
  <c r="N103"/>
  <c r="N198"/>
  <c r="N9"/>
  <c r="N47"/>
  <c r="N130"/>
  <c r="N45"/>
  <c r="N18"/>
  <c r="N292"/>
  <c r="N258"/>
  <c r="N243"/>
  <c r="N214"/>
  <c r="N174"/>
  <c r="N154"/>
  <c r="N82"/>
  <c r="N119"/>
  <c r="N159"/>
  <c r="N167"/>
  <c r="N251"/>
  <c r="N64"/>
  <c r="N133"/>
  <c r="N102"/>
  <c r="N92"/>
  <c r="N270"/>
  <c r="N252"/>
  <c r="N202"/>
  <c r="N186"/>
  <c r="N127"/>
  <c r="N94"/>
  <c r="N191"/>
  <c r="N61"/>
  <c r="N69"/>
  <c r="N67"/>
  <c r="N55"/>
  <c r="N8"/>
  <c r="N35"/>
  <c r="N12"/>
  <c r="N290"/>
  <c r="N259"/>
  <c r="N249"/>
  <c r="N238"/>
  <c r="N185"/>
  <c r="N175"/>
  <c r="N164"/>
  <c r="N265"/>
  <c r="N124"/>
  <c r="N236"/>
  <c r="N267"/>
  <c r="N158"/>
  <c r="N88"/>
  <c r="N146"/>
  <c r="N107"/>
  <c r="N49"/>
  <c r="N113"/>
  <c r="N70"/>
  <c r="N24"/>
  <c r="N30"/>
  <c r="N44"/>
  <c r="N33"/>
  <c r="N262"/>
  <c r="N233"/>
  <c r="N253"/>
  <c r="N173"/>
  <c r="N85"/>
  <c r="N108"/>
  <c r="N89"/>
  <c r="N145"/>
  <c r="N68"/>
  <c r="N62"/>
  <c r="N188"/>
  <c r="N41"/>
  <c r="N54"/>
  <c r="N254"/>
  <c r="N242"/>
  <c r="N266"/>
  <c r="N296"/>
  <c r="N116"/>
  <c r="N96"/>
  <c r="N138"/>
  <c r="N170"/>
  <c r="N109"/>
  <c r="N121"/>
  <c r="N50"/>
  <c r="N250"/>
  <c r="N39"/>
  <c r="N101"/>
  <c r="N80"/>
  <c r="N63"/>
  <c r="N10"/>
  <c r="N43"/>
  <c r="N59"/>
  <c r="N17"/>
  <c r="N11"/>
  <c r="N3"/>
  <c r="N21"/>
  <c r="N287"/>
  <c r="N264"/>
  <c r="N194"/>
  <c r="N298"/>
  <c r="N275"/>
  <c r="N246"/>
  <c r="N230"/>
  <c r="N215"/>
  <c r="N286"/>
  <c r="N203"/>
  <c r="N178"/>
  <c r="N153"/>
  <c r="N135"/>
  <c r="N122"/>
  <c r="N129"/>
  <c r="N168"/>
  <c r="N97"/>
  <c r="N268"/>
  <c r="N74"/>
  <c r="N141"/>
  <c r="N147"/>
  <c r="N134"/>
  <c r="N137"/>
  <c r="N115"/>
  <c r="N283"/>
  <c r="N210"/>
  <c r="N189"/>
  <c r="N83"/>
  <c r="N166"/>
  <c r="N289"/>
  <c r="N205"/>
  <c r="N31"/>
  <c r="N112"/>
  <c r="N19"/>
  <c r="N27"/>
  <c r="N42"/>
  <c r="N142"/>
  <c r="N86"/>
  <c r="N78"/>
  <c r="N23"/>
  <c r="N7"/>
  <c r="N57"/>
  <c r="N263"/>
  <c r="N234"/>
  <c r="N172"/>
  <c r="N71"/>
  <c r="N260"/>
  <c r="N220"/>
  <c r="N299"/>
  <c r="N132"/>
  <c r="N169"/>
  <c r="N144"/>
  <c r="N274"/>
  <c r="N297"/>
  <c r="N293"/>
  <c r="N291"/>
  <c r="N276"/>
  <c r="N281"/>
  <c r="N255"/>
  <c r="N257"/>
  <c r="N244"/>
  <c r="N239"/>
  <c r="N245"/>
  <c r="N231"/>
  <c r="N208"/>
  <c r="N209"/>
  <c r="N197"/>
  <c r="N285"/>
  <c r="N177"/>
  <c r="N163"/>
  <c r="N152"/>
  <c r="N240"/>
  <c r="N136"/>
  <c r="N104"/>
  <c r="N269"/>
  <c r="N229"/>
  <c r="N126"/>
  <c r="N75"/>
  <c r="N192"/>
  <c r="N161"/>
  <c r="N98"/>
  <c r="N181"/>
  <c r="N237"/>
  <c r="N226"/>
  <c r="N37"/>
  <c r="N139"/>
  <c r="N182"/>
  <c r="N120"/>
  <c r="N131"/>
  <c r="N193"/>
  <c r="N36"/>
  <c r="N225"/>
  <c r="N105"/>
  <c r="N106"/>
  <c r="N87"/>
  <c r="N25"/>
  <c r="N51"/>
  <c r="N53"/>
  <c r="N52"/>
  <c r="N93"/>
  <c r="N46"/>
  <c r="N143"/>
  <c r="N34"/>
  <c r="N79"/>
  <c r="N66"/>
  <c r="N179"/>
  <c r="N91"/>
  <c r="N15"/>
  <c r="N58"/>
  <c r="N6"/>
  <c r="D35"/>
  <c r="W35" s="1"/>
  <c r="J118"/>
  <c r="J50"/>
  <c r="K50" s="1"/>
  <c r="L50" s="1"/>
  <c r="J70"/>
  <c r="J35"/>
  <c r="AC7" s="1"/>
  <c r="J121"/>
  <c r="J162"/>
  <c r="K162" s="1"/>
  <c r="J56"/>
  <c r="K56" s="1"/>
  <c r="L56" s="1"/>
  <c r="D148"/>
  <c r="J137"/>
  <c r="AC224" s="1"/>
  <c r="J100"/>
  <c r="K100" s="1"/>
  <c r="L100" s="1"/>
  <c r="J268"/>
  <c r="K268" s="1"/>
  <c r="L268" s="1"/>
  <c r="J157"/>
  <c r="K157" s="1"/>
  <c r="D177"/>
  <c r="E177" s="1"/>
  <c r="D163"/>
  <c r="E163" s="1"/>
  <c r="D152"/>
  <c r="E152" s="1"/>
  <c r="J207"/>
  <c r="K207" s="1"/>
  <c r="L207" s="1"/>
  <c r="D160"/>
  <c r="E160" s="1"/>
  <c r="J151"/>
  <c r="K151" s="1"/>
  <c r="L151" s="1"/>
  <c r="J155"/>
  <c r="K155" s="1"/>
  <c r="L155" s="1"/>
  <c r="K109"/>
  <c r="L109" s="1"/>
  <c r="D87"/>
  <c r="D172"/>
  <c r="E172" s="1"/>
  <c r="J236"/>
  <c r="K236" s="1"/>
  <c r="L236" s="1"/>
  <c r="J149"/>
  <c r="K149" s="1"/>
  <c r="L149" s="1"/>
  <c r="J147"/>
  <c r="K147" s="1"/>
  <c r="L147" s="1"/>
  <c r="J148"/>
  <c r="K148" s="1"/>
  <c r="E244"/>
  <c r="J242"/>
  <c r="K242" s="1"/>
  <c r="L242" s="1"/>
  <c r="D217"/>
  <c r="E217" s="1"/>
  <c r="F217" s="1"/>
  <c r="J123"/>
  <c r="L123" s="1"/>
  <c r="D34"/>
  <c r="E34" s="1"/>
  <c r="J253"/>
  <c r="K253" s="1"/>
  <c r="L253" s="1"/>
  <c r="D194"/>
  <c r="D37"/>
  <c r="E37" s="1"/>
  <c r="J107"/>
  <c r="D237"/>
  <c r="F237" s="1"/>
  <c r="J237"/>
  <c r="L237" s="1"/>
  <c r="K42"/>
  <c r="L42" s="1"/>
  <c r="F39"/>
  <c r="L110"/>
  <c r="AC110" s="1"/>
  <c r="K199"/>
  <c r="L199" s="1"/>
  <c r="L75"/>
  <c r="K239"/>
  <c r="L234"/>
  <c r="K64"/>
  <c r="L64" s="1"/>
  <c r="E228"/>
  <c r="K43"/>
  <c r="L43" s="1"/>
  <c r="E190"/>
  <c r="F141"/>
  <c r="E274"/>
  <c r="F274" s="1"/>
  <c r="K247"/>
  <c r="L247" s="1"/>
  <c r="E43"/>
  <c r="F43" s="1"/>
  <c r="F18"/>
  <c r="AD17" s="1"/>
  <c r="K195"/>
  <c r="L195" s="1"/>
  <c r="L125"/>
  <c r="L141"/>
  <c r="K200"/>
  <c r="D185"/>
  <c r="F185" s="1"/>
  <c r="E196"/>
  <c r="F196" s="1"/>
  <c r="K36"/>
  <c r="Y36" s="1"/>
  <c r="K264"/>
  <c r="L264" s="1"/>
  <c r="D178"/>
  <c r="K97"/>
  <c r="L97" s="1"/>
  <c r="K190"/>
  <c r="K183"/>
  <c r="L183" s="1"/>
  <c r="F65"/>
  <c r="F124"/>
  <c r="AD124" s="1"/>
  <c r="K138"/>
  <c r="F168"/>
  <c r="K170"/>
  <c r="E109"/>
  <c r="F109" s="1"/>
  <c r="K38"/>
  <c r="L38" s="1"/>
  <c r="E25"/>
  <c r="F25" s="1"/>
  <c r="F27"/>
  <c r="F110"/>
  <c r="AD110" s="1"/>
  <c r="F49"/>
  <c r="K203"/>
  <c r="L203" s="1"/>
  <c r="E269"/>
  <c r="F269" s="1"/>
  <c r="E183"/>
  <c r="F183" s="1"/>
  <c r="F73"/>
  <c r="AD73" s="1"/>
  <c r="K80"/>
  <c r="E112"/>
  <c r="F286"/>
  <c r="E186"/>
  <c r="F75"/>
  <c r="W75" s="1"/>
  <c r="E267"/>
  <c r="F267" s="1"/>
  <c r="L284"/>
  <c r="AC284" s="1"/>
  <c r="K114"/>
  <c r="L49"/>
  <c r="K127"/>
  <c r="L127" s="1"/>
  <c r="E95"/>
  <c r="D137"/>
  <c r="AD224" s="1"/>
  <c r="E146"/>
  <c r="F146" s="1"/>
  <c r="K225"/>
  <c r="E61"/>
  <c r="F61" s="1"/>
  <c r="E80"/>
  <c r="AD80" s="1"/>
  <c r="K10"/>
  <c r="L10" s="1"/>
  <c r="J295"/>
  <c r="K295" s="1"/>
  <c r="L295" s="1"/>
  <c r="D231"/>
  <c r="E231" s="1"/>
  <c r="J178"/>
  <c r="E97"/>
  <c r="F97" s="1"/>
  <c r="E199"/>
  <c r="F199" s="1"/>
  <c r="E170"/>
  <c r="K61"/>
  <c r="L61" s="1"/>
  <c r="E42"/>
  <c r="F42" s="1"/>
  <c r="E36"/>
  <c r="J221"/>
  <c r="K221" s="1"/>
  <c r="L221" s="1"/>
  <c r="E48"/>
  <c r="F48" s="1"/>
  <c r="D281"/>
  <c r="E281" s="1"/>
  <c r="J230"/>
  <c r="K230" s="1"/>
  <c r="L230" s="1"/>
  <c r="F218"/>
  <c r="J163"/>
  <c r="K163" s="1"/>
  <c r="F125"/>
  <c r="L73"/>
  <c r="AC73" s="1"/>
  <c r="D118"/>
  <c r="E225"/>
  <c r="L39"/>
  <c r="L27"/>
  <c r="E26"/>
  <c r="E239"/>
  <c r="D271"/>
  <c r="E271" s="1"/>
  <c r="E208"/>
  <c r="F208" s="1"/>
  <c r="J279"/>
  <c r="K279" s="1"/>
  <c r="L279" s="1"/>
  <c r="D257"/>
  <c r="E257" s="1"/>
  <c r="J185"/>
  <c r="L185" s="1"/>
  <c r="D187"/>
  <c r="E187" s="1"/>
  <c r="J90"/>
  <c r="K90" s="1"/>
  <c r="L90" s="1"/>
  <c r="K81"/>
  <c r="L81" s="1"/>
  <c r="K95"/>
  <c r="K267"/>
  <c r="L267" s="1"/>
  <c r="E38"/>
  <c r="F38" s="1"/>
  <c r="D121"/>
  <c r="K146"/>
  <c r="L146" s="1"/>
  <c r="J87"/>
  <c r="Z113" s="1"/>
  <c r="K112"/>
  <c r="J272"/>
  <c r="K272" s="1"/>
  <c r="L272" s="1"/>
  <c r="E219"/>
  <c r="F219" s="1"/>
  <c r="L18"/>
  <c r="AC17" s="1"/>
  <c r="D291"/>
  <c r="E291" s="1"/>
  <c r="D136"/>
  <c r="E136" s="1"/>
  <c r="D104"/>
  <c r="E104" s="1"/>
  <c r="F234"/>
  <c r="E203"/>
  <c r="F203" s="1"/>
  <c r="K186"/>
  <c r="J153"/>
  <c r="K153" s="1"/>
  <c r="L153" s="1"/>
  <c r="L65"/>
  <c r="L124"/>
  <c r="Z124" s="1"/>
  <c r="E138"/>
  <c r="E114"/>
  <c r="L103"/>
  <c r="E10"/>
  <c r="F10" s="1"/>
  <c r="J292"/>
  <c r="K292" s="1"/>
  <c r="J116"/>
  <c r="J262"/>
  <c r="K262" s="1"/>
  <c r="L262" s="1"/>
  <c r="J184"/>
  <c r="K184" s="1"/>
  <c r="L184" s="1"/>
  <c r="F293"/>
  <c r="F255"/>
  <c r="F245"/>
  <c r="F152"/>
  <c r="J233"/>
  <c r="K233" s="1"/>
  <c r="J263"/>
  <c r="K263" s="1"/>
  <c r="L263" s="1"/>
  <c r="J270"/>
  <c r="K270" s="1"/>
  <c r="J256"/>
  <c r="J248"/>
  <c r="K248" s="1"/>
  <c r="J232"/>
  <c r="K232" s="1"/>
  <c r="K261"/>
  <c r="L261" s="1"/>
  <c r="F244"/>
  <c r="F197"/>
  <c r="J204"/>
  <c r="K204" s="1"/>
  <c r="K288"/>
  <c r="F276"/>
  <c r="F258"/>
  <c r="C288"/>
  <c r="E288" s="1"/>
  <c r="C292"/>
  <c r="J280"/>
  <c r="C262"/>
  <c r="J214"/>
  <c r="K214" s="1"/>
  <c r="J213"/>
  <c r="J202"/>
  <c r="K202" s="1"/>
  <c r="C204"/>
  <c r="D204" s="1"/>
  <c r="C184"/>
  <c r="D184" s="1"/>
  <c r="J154"/>
  <c r="K154" s="1"/>
  <c r="L154" s="1"/>
  <c r="J132"/>
  <c r="J117"/>
  <c r="K117" s="1"/>
  <c r="C116"/>
  <c r="J94"/>
  <c r="K94" s="1"/>
  <c r="L94" s="1"/>
  <c r="J82"/>
  <c r="K82" s="1"/>
  <c r="C81"/>
  <c r="J172"/>
  <c r="K172" s="1"/>
  <c r="J194"/>
  <c r="K194" s="1"/>
  <c r="I300"/>
  <c r="J300" s="1"/>
  <c r="D295"/>
  <c r="E295" s="1"/>
  <c r="F295" s="1"/>
  <c r="I301"/>
  <c r="J301" s="1"/>
  <c r="I290"/>
  <c r="D272"/>
  <c r="D279"/>
  <c r="E279" s="1"/>
  <c r="F279" s="1"/>
  <c r="I275"/>
  <c r="D270"/>
  <c r="E270" s="1"/>
  <c r="I260"/>
  <c r="J260" s="1"/>
  <c r="K260" s="1"/>
  <c r="L260" s="1"/>
  <c r="D256"/>
  <c r="I259"/>
  <c r="J259" s="1"/>
  <c r="I254"/>
  <c r="K254" s="1"/>
  <c r="D242"/>
  <c r="E242" s="1"/>
  <c r="I246"/>
  <c r="J246" s="1"/>
  <c r="I238"/>
  <c r="I212"/>
  <c r="J212" s="1"/>
  <c r="D221"/>
  <c r="E221" s="1"/>
  <c r="F221" s="1"/>
  <c r="I215"/>
  <c r="D207"/>
  <c r="E207" s="1"/>
  <c r="I286"/>
  <c r="L286" s="1"/>
  <c r="D151"/>
  <c r="D155"/>
  <c r="E155" s="1"/>
  <c r="I140"/>
  <c r="I135"/>
  <c r="J135" s="1"/>
  <c r="I122"/>
  <c r="I168"/>
  <c r="L168" s="1"/>
  <c r="AC161" s="1"/>
  <c r="D100"/>
  <c r="E100" s="1"/>
  <c r="F100" s="1"/>
  <c r="D90"/>
  <c r="D123"/>
  <c r="F123" s="1"/>
  <c r="D162"/>
  <c r="D253"/>
  <c r="E253" s="1"/>
  <c r="D56"/>
  <c r="E56" s="1"/>
  <c r="D157"/>
  <c r="E157" s="1"/>
  <c r="D149"/>
  <c r="E149" s="1"/>
  <c r="F149" s="1"/>
  <c r="D50"/>
  <c r="E50" s="1"/>
  <c r="F50" s="1"/>
  <c r="J294"/>
  <c r="K294" s="1"/>
  <c r="J278"/>
  <c r="J258"/>
  <c r="L258" s="1"/>
  <c r="C263"/>
  <c r="C248"/>
  <c r="D248" s="1"/>
  <c r="C233"/>
  <c r="D233" s="1"/>
  <c r="J298"/>
  <c r="K298" s="1"/>
  <c r="E200"/>
  <c r="E176"/>
  <c r="F176" s="1"/>
  <c r="J175"/>
  <c r="K175" s="1"/>
  <c r="L175" s="1"/>
  <c r="I297"/>
  <c r="J297" s="1"/>
  <c r="K274"/>
  <c r="L274" s="1"/>
  <c r="I231"/>
  <c r="J231" s="1"/>
  <c r="I219"/>
  <c r="I104"/>
  <c r="J104" s="1"/>
  <c r="K104" s="1"/>
  <c r="K107"/>
  <c r="K70"/>
  <c r="C300"/>
  <c r="E294"/>
  <c r="F294" s="1"/>
  <c r="C301"/>
  <c r="D301" s="1"/>
  <c r="E301" s="1"/>
  <c r="E299"/>
  <c r="F299" s="1"/>
  <c r="C290"/>
  <c r="D290" s="1"/>
  <c r="E290" s="1"/>
  <c r="E280"/>
  <c r="F280" s="1"/>
  <c r="J271"/>
  <c r="K271" s="1"/>
  <c r="E278"/>
  <c r="F278" s="1"/>
  <c r="C275"/>
  <c r="E277"/>
  <c r="F277" s="1"/>
  <c r="J281"/>
  <c r="K281" s="1"/>
  <c r="L281" s="1"/>
  <c r="C260"/>
  <c r="D260" s="1"/>
  <c r="E260" s="1"/>
  <c r="C259"/>
  <c r="D259" s="1"/>
  <c r="E259" s="1"/>
  <c r="E264"/>
  <c r="J257"/>
  <c r="K257" s="1"/>
  <c r="C254"/>
  <c r="E254" s="1"/>
  <c r="E261"/>
  <c r="F261" s="1"/>
  <c r="J244"/>
  <c r="K244" s="1"/>
  <c r="C246"/>
  <c r="C238"/>
  <c r="E247"/>
  <c r="F247" s="1"/>
  <c r="J217"/>
  <c r="K217" s="1"/>
  <c r="C212"/>
  <c r="C215"/>
  <c r="E214"/>
  <c r="F214" s="1"/>
  <c r="E213"/>
  <c r="F213" s="1"/>
  <c r="E202"/>
  <c r="F202" s="1"/>
  <c r="J187"/>
  <c r="J177"/>
  <c r="K177" s="1"/>
  <c r="J152"/>
  <c r="K152" s="1"/>
  <c r="L152" s="1"/>
  <c r="E154"/>
  <c r="F154" s="1"/>
  <c r="C140"/>
  <c r="J136"/>
  <c r="K136" s="1"/>
  <c r="C135"/>
  <c r="E132"/>
  <c r="F132" s="1"/>
  <c r="C122"/>
  <c r="D122" s="1"/>
  <c r="E122" s="1"/>
  <c r="E117"/>
  <c r="F117" s="1"/>
  <c r="E127"/>
  <c r="F127" s="1"/>
  <c r="E94"/>
  <c r="F94" s="1"/>
  <c r="E82"/>
  <c r="F82" s="1"/>
  <c r="C88"/>
  <c r="D88" s="1"/>
  <c r="E85"/>
  <c r="E194"/>
  <c r="F194" s="1"/>
  <c r="J37"/>
  <c r="E64"/>
  <c r="F64" s="1"/>
  <c r="J34"/>
  <c r="J299"/>
  <c r="K299" s="1"/>
  <c r="J277"/>
  <c r="K277" s="1"/>
  <c r="L277" s="1"/>
  <c r="J249"/>
  <c r="J129"/>
  <c r="I293"/>
  <c r="J293" s="1"/>
  <c r="I276"/>
  <c r="J276" s="1"/>
  <c r="I255"/>
  <c r="J255" s="1"/>
  <c r="D298"/>
  <c r="E298" s="1"/>
  <c r="D249"/>
  <c r="E249" s="1"/>
  <c r="D230"/>
  <c r="K208"/>
  <c r="L208" s="1"/>
  <c r="D220"/>
  <c r="E220" s="1"/>
  <c r="D175"/>
  <c r="E175" s="1"/>
  <c r="D153"/>
  <c r="E153" s="1"/>
  <c r="K228"/>
  <c r="L228" s="1"/>
  <c r="K128"/>
  <c r="L128" s="1"/>
  <c r="D129"/>
  <c r="E129" s="1"/>
  <c r="K269"/>
  <c r="L269" s="1"/>
  <c r="D268"/>
  <c r="E268" s="1"/>
  <c r="D236"/>
  <c r="D147"/>
  <c r="E147" s="1"/>
  <c r="D107"/>
  <c r="K48"/>
  <c r="L48" s="1"/>
  <c r="K25"/>
  <c r="L25" s="1"/>
  <c r="D70"/>
  <c r="K26"/>
  <c r="L26" s="1"/>
  <c r="J287"/>
  <c r="C232"/>
  <c r="D232" s="1"/>
  <c r="J220"/>
  <c r="E195"/>
  <c r="F195" s="1"/>
  <c r="I291"/>
  <c r="J291" s="1"/>
  <c r="I245"/>
  <c r="J245" s="1"/>
  <c r="I197"/>
  <c r="J197" s="1"/>
  <c r="X4"/>
  <c r="W167"/>
  <c r="Y106"/>
  <c r="Y59"/>
  <c r="X67"/>
  <c r="Y78"/>
  <c r="Y13"/>
  <c r="Y8"/>
  <c r="Y11"/>
  <c r="Y14"/>
  <c r="Y3"/>
  <c r="X57"/>
  <c r="X167"/>
  <c r="X106"/>
  <c r="X47"/>
  <c r="Y44"/>
  <c r="X28"/>
  <c r="X23"/>
  <c r="W23"/>
  <c r="Z45"/>
  <c r="Y45"/>
  <c r="X44"/>
  <c r="W44"/>
  <c r="W106"/>
  <c r="W28"/>
  <c r="W4"/>
  <c r="Z106"/>
  <c r="Z59"/>
  <c r="Z78"/>
  <c r="Z13"/>
  <c r="Z8"/>
  <c r="Z11"/>
  <c r="Z14"/>
  <c r="Z3"/>
  <c r="X45"/>
  <c r="W67"/>
  <c r="W57"/>
  <c r="Z47"/>
  <c r="Z23"/>
  <c r="Z67"/>
  <c r="Y67"/>
  <c r="Z28"/>
  <c r="Y28"/>
  <c r="Z57"/>
  <c r="Y57"/>
  <c r="Y167"/>
  <c r="Z131"/>
  <c r="X59"/>
  <c r="W59"/>
  <c r="X78"/>
  <c r="W78"/>
  <c r="X3"/>
  <c r="W3"/>
  <c r="W131"/>
  <c r="W47"/>
  <c r="X13"/>
  <c r="W13"/>
  <c r="X8"/>
  <c r="W8"/>
  <c r="X11"/>
  <c r="W11"/>
  <c r="X14"/>
  <c r="W14"/>
  <c r="Y47"/>
  <c r="Y23"/>
  <c r="Y4"/>
  <c r="Z44"/>
  <c r="X131"/>
  <c r="Z4"/>
  <c r="W45"/>
  <c r="AC57"/>
  <c r="AD180"/>
  <c r="AD265"/>
  <c r="AD113"/>
  <c r="AD23"/>
  <c r="AD93"/>
  <c r="AC106"/>
  <c r="AD131"/>
  <c r="AC31"/>
  <c r="AD13"/>
  <c r="AD3"/>
  <c r="AD59"/>
  <c r="AD102"/>
  <c r="AC67"/>
  <c r="AC8"/>
  <c r="AC14"/>
  <c r="AD11"/>
  <c r="AC47"/>
  <c r="AD273"/>
  <c r="AD167"/>
  <c r="AD45"/>
  <c r="AC23"/>
  <c r="AC28"/>
  <c r="AD28"/>
  <c r="AD4"/>
  <c r="AD47"/>
  <c r="AC4"/>
  <c r="AD31"/>
  <c r="AD78"/>
  <c r="AD8"/>
  <c r="AD44"/>
  <c r="AD14"/>
  <c r="AC19"/>
  <c r="AC180"/>
  <c r="AC59"/>
  <c r="AD67"/>
  <c r="AD7"/>
  <c r="AC44"/>
  <c r="AC93"/>
  <c r="AD19"/>
  <c r="AC13"/>
  <c r="AC11"/>
  <c r="AC3"/>
  <c r="AD57"/>
  <c r="AD139"/>
  <c r="Z193"/>
  <c r="AD171"/>
  <c r="AC78"/>
  <c r="AC45"/>
  <c r="AD106"/>
  <c r="AC102"/>
  <c r="AX4" i="17" l="1"/>
  <c r="A67" i="18"/>
  <c r="A52"/>
  <c r="A104"/>
  <c r="A56"/>
  <c r="A105"/>
  <c r="A18"/>
  <c r="A21"/>
  <c r="A2"/>
  <c r="A49"/>
  <c r="A42"/>
  <c r="A26"/>
  <c r="A120"/>
  <c r="A25"/>
  <c r="AD88" i="17"/>
  <c r="W305"/>
  <c r="W355"/>
  <c r="AD92"/>
  <c r="AD408"/>
  <c r="AD254"/>
  <c r="W290"/>
  <c r="AD351"/>
  <c r="AU295"/>
  <c r="AU249"/>
  <c r="AD290"/>
  <c r="AK92"/>
  <c r="W249"/>
  <c r="W156"/>
  <c r="AD91"/>
  <c r="AD210"/>
  <c r="AK251"/>
  <c r="AD208"/>
  <c r="AD372"/>
  <c r="AU275"/>
  <c r="AD144"/>
  <c r="AD319"/>
  <c r="AU417"/>
  <c r="AU339"/>
  <c r="AK375"/>
  <c r="AK409"/>
  <c r="AD326"/>
  <c r="W381"/>
  <c r="W217"/>
  <c r="AU36"/>
  <c r="AD171"/>
  <c r="AK208"/>
  <c r="AU298"/>
  <c r="W299"/>
  <c r="W300"/>
  <c r="AK403"/>
  <c r="W383"/>
  <c r="W307"/>
  <c r="AD231"/>
  <c r="AK376"/>
  <c r="AU300"/>
  <c r="AK170"/>
  <c r="AD249"/>
  <c r="AK233"/>
  <c r="AU351"/>
  <c r="AU366"/>
  <c r="AD404"/>
  <c r="AD206"/>
  <c r="AD287"/>
  <c r="AD276"/>
  <c r="AD350"/>
  <c r="AK408"/>
  <c r="AK255"/>
  <c r="AK321"/>
  <c r="AU408"/>
  <c r="AU305"/>
  <c r="AU332"/>
  <c r="AU289"/>
  <c r="AK206"/>
  <c r="AU372"/>
  <c r="AU121"/>
  <c r="AU256"/>
  <c r="AK387"/>
  <c r="AD324"/>
  <c r="AK326"/>
  <c r="AK305"/>
  <c r="AK257"/>
  <c r="AD256"/>
  <c r="W351"/>
  <c r="AK275"/>
  <c r="AD363"/>
  <c r="W395"/>
  <c r="AU363"/>
  <c r="AD321"/>
  <c r="AK245"/>
  <c r="AK400"/>
  <c r="W51"/>
  <c r="AU206"/>
  <c r="AU170"/>
  <c r="W170"/>
  <c r="AU194"/>
  <c r="AK355"/>
  <c r="AK254"/>
  <c r="AK322"/>
  <c r="AD251"/>
  <c r="AU195"/>
  <c r="AK388"/>
  <c r="AU169"/>
  <c r="AK359"/>
  <c r="AK410"/>
  <c r="AK332"/>
  <c r="AU391"/>
  <c r="AU307"/>
  <c r="AU406"/>
  <c r="AU350"/>
  <c r="AD197"/>
  <c r="AD194"/>
  <c r="AU409"/>
  <c r="AK53"/>
  <c r="W195"/>
  <c r="AD355"/>
  <c r="AD383"/>
  <c r="AD244"/>
  <c r="W298"/>
  <c r="AD295"/>
  <c r="AD81"/>
  <c r="W406"/>
  <c r="AK139"/>
  <c r="AK101"/>
  <c r="AD403"/>
  <c r="AK351"/>
  <c r="W404"/>
  <c r="AD375"/>
  <c r="W370"/>
  <c r="AU326"/>
  <c r="AK209"/>
  <c r="AK195"/>
  <c r="AK297"/>
  <c r="AU324"/>
  <c r="AD289"/>
  <c r="AD335"/>
  <c r="AU299"/>
  <c r="AU101"/>
  <c r="W311"/>
  <c r="W244"/>
  <c r="W194"/>
  <c r="AU255"/>
  <c r="AK333"/>
  <c r="AU407"/>
  <c r="AU410"/>
  <c r="AD359"/>
  <c r="W258"/>
  <c r="AD158"/>
  <c r="AU347"/>
  <c r="W257"/>
  <c r="AU173"/>
  <c r="W372"/>
  <c r="W169"/>
  <c r="AD222"/>
  <c r="AD339"/>
  <c r="AD364"/>
  <c r="W286"/>
  <c r="W254"/>
  <c r="AK350"/>
  <c r="AK335"/>
  <c r="AD387"/>
  <c r="AD411"/>
  <c r="AD366"/>
  <c r="H138"/>
  <c r="P138" s="1"/>
  <c r="AW377"/>
  <c r="AV287"/>
  <c r="AV30"/>
  <c r="AC52" i="5"/>
  <c r="H287" i="17"/>
  <c r="O120"/>
  <c r="H69"/>
  <c r="O124"/>
  <c r="H137"/>
  <c r="AV193"/>
  <c r="AW69"/>
  <c r="Y91" i="5"/>
  <c r="AW193" i="17"/>
  <c r="AV188"/>
  <c r="O185"/>
  <c r="P185" s="1"/>
  <c r="O352"/>
  <c r="AW188"/>
  <c r="AY352"/>
  <c r="AC79" i="5"/>
  <c r="H234" i="17"/>
  <c r="AY185"/>
  <c r="AW4"/>
  <c r="P203"/>
  <c r="G131"/>
  <c r="AV131" s="1"/>
  <c r="AD84" i="5"/>
  <c r="Z60"/>
  <c r="W222"/>
  <c r="AC179"/>
  <c r="K165"/>
  <c r="L165" s="1"/>
  <c r="AC165" s="1"/>
  <c r="W91"/>
  <c r="AC91"/>
  <c r="AD282"/>
  <c r="AV115" i="17"/>
  <c r="AV48"/>
  <c r="O421"/>
  <c r="AX379"/>
  <c r="O204"/>
  <c r="AY340"/>
  <c r="AW221"/>
  <c r="AV33"/>
  <c r="H115"/>
  <c r="P115" s="1"/>
  <c r="AV154"/>
  <c r="Y58" i="5"/>
  <c r="H221" i="17"/>
  <c r="P238"/>
  <c r="AX119"/>
  <c r="H145"/>
  <c r="E164" i="5"/>
  <c r="AD164" s="1"/>
  <c r="AD173"/>
  <c r="AW226" i="17"/>
  <c r="P24"/>
  <c r="AV226"/>
  <c r="AV221"/>
  <c r="P229"/>
  <c r="AV141"/>
  <c r="AV38"/>
  <c r="AX20"/>
  <c r="Z58" i="5"/>
  <c r="Y79"/>
  <c r="AC54"/>
  <c r="AW145" i="17"/>
  <c r="AV265"/>
  <c r="AX234"/>
  <c r="AV4"/>
  <c r="P82"/>
  <c r="AV318"/>
  <c r="AW248"/>
  <c r="H76"/>
  <c r="O127"/>
  <c r="AW185"/>
  <c r="H405"/>
  <c r="P405" s="1"/>
  <c r="H385"/>
  <c r="O277"/>
  <c r="P277" s="1"/>
  <c r="AY127"/>
  <c r="O234"/>
  <c r="H100"/>
  <c r="P100" s="1"/>
  <c r="Z54" i="5"/>
  <c r="H204" i="17"/>
  <c r="AW100"/>
  <c r="AX317"/>
  <c r="X91" i="5"/>
  <c r="AW405" i="17"/>
  <c r="H377"/>
  <c r="AW227"/>
  <c r="AC53" i="5"/>
  <c r="AX394" i="17"/>
  <c r="O379"/>
  <c r="AY379"/>
  <c r="AY180"/>
  <c r="H48"/>
  <c r="X54" i="5"/>
  <c r="O211" i="17"/>
  <c r="AV204"/>
  <c r="AY277"/>
  <c r="H17"/>
  <c r="AY318"/>
  <c r="AW310"/>
  <c r="AW385"/>
  <c r="AW301"/>
  <c r="AV217"/>
  <c r="AV371"/>
  <c r="P153"/>
  <c r="O33"/>
  <c r="P33" s="1"/>
  <c r="AX225"/>
  <c r="H65"/>
  <c r="AX340"/>
  <c r="AW7"/>
  <c r="H301"/>
  <c r="AV282"/>
  <c r="O386"/>
  <c r="H371"/>
  <c r="P371" s="1"/>
  <c r="AW287"/>
  <c r="AV65"/>
  <c r="AY94"/>
  <c r="AX94"/>
  <c r="H154"/>
  <c r="AX282"/>
  <c r="P177"/>
  <c r="AV414"/>
  <c r="H180"/>
  <c r="P180" s="1"/>
  <c r="AY282"/>
  <c r="P159"/>
  <c r="AV179"/>
  <c r="AX33"/>
  <c r="P190"/>
  <c r="H52"/>
  <c r="AY68"/>
  <c r="P98"/>
  <c r="AV343"/>
  <c r="P161"/>
  <c r="P189"/>
  <c r="O318"/>
  <c r="P318" s="1"/>
  <c r="AW309"/>
  <c r="AV385"/>
  <c r="AW414"/>
  <c r="AV180"/>
  <c r="AV285"/>
  <c r="AV310"/>
  <c r="O394"/>
  <c r="P8"/>
  <c r="H119"/>
  <c r="O281"/>
  <c r="H160"/>
  <c r="H343"/>
  <c r="P343" s="1"/>
  <c r="P274"/>
  <c r="G400"/>
  <c r="AV400" s="1"/>
  <c r="G275"/>
  <c r="AV275" s="1"/>
  <c r="AV160"/>
  <c r="AV175"/>
  <c r="AW243"/>
  <c r="H285"/>
  <c r="P353"/>
  <c r="P260"/>
  <c r="AW137"/>
  <c r="AW175"/>
  <c r="AV243"/>
  <c r="H117"/>
  <c r="W53" i="5"/>
  <c r="AD192"/>
  <c r="Z29"/>
  <c r="Z222"/>
  <c r="AW117" i="17"/>
  <c r="P315"/>
  <c r="AW86"/>
  <c r="N32"/>
  <c r="AX32" s="1"/>
  <c r="P11"/>
  <c r="AD54" i="5"/>
  <c r="Z62"/>
  <c r="Z91"/>
  <c r="Z179"/>
  <c r="W77"/>
  <c r="AV137" i="17"/>
  <c r="P14"/>
  <c r="AX68"/>
  <c r="H120"/>
  <c r="O48"/>
  <c r="AW33"/>
  <c r="P34"/>
  <c r="AY20"/>
  <c r="P10"/>
  <c r="H348"/>
  <c r="P243"/>
  <c r="AW318"/>
  <c r="P261"/>
  <c r="AV288"/>
  <c r="P196"/>
  <c r="H217"/>
  <c r="O176"/>
  <c r="P176" s="1"/>
  <c r="AX125"/>
  <c r="O397"/>
  <c r="AW401"/>
  <c r="H401"/>
  <c r="P401" s="1"/>
  <c r="AY211"/>
  <c r="AY397"/>
  <c r="AV281"/>
  <c r="AY122"/>
  <c r="AV86"/>
  <c r="AV185"/>
  <c r="P214"/>
  <c r="O76"/>
  <c r="O52"/>
  <c r="AX120"/>
  <c r="O4"/>
  <c r="P4" s="1"/>
  <c r="AX15"/>
  <c r="AV248"/>
  <c r="AY115"/>
  <c r="AY48"/>
  <c r="AY125"/>
  <c r="O179"/>
  <c r="P179" s="1"/>
  <c r="AW9"/>
  <c r="H127"/>
  <c r="P67"/>
  <c r="AW20"/>
  <c r="H20"/>
  <c r="P20" s="1"/>
  <c r="AX52"/>
  <c r="AV325"/>
  <c r="AV279"/>
  <c r="P313"/>
  <c r="AW141"/>
  <c r="AW179"/>
  <c r="AV309"/>
  <c r="P42"/>
  <c r="P54"/>
  <c r="AX281"/>
  <c r="P273"/>
  <c r="N151"/>
  <c r="AX151" s="1"/>
  <c r="O35"/>
  <c r="AX343"/>
  <c r="AV119"/>
  <c r="AV227"/>
  <c r="AW127"/>
  <c r="O87"/>
  <c r="P113"/>
  <c r="P80"/>
  <c r="P202"/>
  <c r="AX87"/>
  <c r="G73"/>
  <c r="AV73" s="1"/>
  <c r="AX348"/>
  <c r="H414"/>
  <c r="AY76"/>
  <c r="AV47"/>
  <c r="AW38"/>
  <c r="P247"/>
  <c r="Y162" i="16"/>
  <c r="P240" i="17"/>
  <c r="N323"/>
  <c r="AY323" s="1"/>
  <c r="AW346"/>
  <c r="AY175"/>
  <c r="N417"/>
  <c r="O417" s="1"/>
  <c r="AX145"/>
  <c r="AV338"/>
  <c r="P183"/>
  <c r="H125"/>
  <c r="P125" s="1"/>
  <c r="P201"/>
  <c r="AV7"/>
  <c r="P59"/>
  <c r="P103"/>
  <c r="U162" i="16"/>
  <c r="AV346" i="17"/>
  <c r="AV83"/>
  <c r="G235"/>
  <c r="H235" s="1"/>
  <c r="AY124"/>
  <c r="P38"/>
  <c r="P44"/>
  <c r="G280"/>
  <c r="H280" s="1"/>
  <c r="AW83"/>
  <c r="AY41"/>
  <c r="AC101" i="5"/>
  <c r="H346" i="17"/>
  <c r="AV76"/>
  <c r="AW134"/>
  <c r="AW52"/>
  <c r="AW47"/>
  <c r="AY291"/>
  <c r="H281"/>
  <c r="AX58"/>
  <c r="H338"/>
  <c r="AY17"/>
  <c r="AY65"/>
  <c r="AX401"/>
  <c r="AY405"/>
  <c r="AX164"/>
  <c r="P45"/>
  <c r="AY58"/>
  <c r="AY401"/>
  <c r="AW420"/>
  <c r="H188"/>
  <c r="H398"/>
  <c r="P178"/>
  <c r="H47"/>
  <c r="P47" s="1"/>
  <c r="AY179"/>
  <c r="O65"/>
  <c r="P109"/>
  <c r="W179" i="5"/>
  <c r="L174"/>
  <c r="H420" i="17"/>
  <c r="P266"/>
  <c r="H211"/>
  <c r="H15"/>
  <c r="P15" s="1"/>
  <c r="P104"/>
  <c r="AV15"/>
  <c r="AV420"/>
  <c r="P102"/>
  <c r="G297"/>
  <c r="AW297" s="1"/>
  <c r="M332"/>
  <c r="N332" s="1"/>
  <c r="AY217"/>
  <c r="O217"/>
  <c r="H118"/>
  <c r="AW118"/>
  <c r="AW151"/>
  <c r="H151"/>
  <c r="H325"/>
  <c r="O160"/>
  <c r="P66"/>
  <c r="AX122"/>
  <c r="AW325"/>
  <c r="AX180"/>
  <c r="AV5"/>
  <c r="P19"/>
  <c r="AX248"/>
  <c r="AW30"/>
  <c r="AY149"/>
  <c r="O225"/>
  <c r="AY77"/>
  <c r="AX149"/>
  <c r="F230"/>
  <c r="AW218"/>
  <c r="AW418"/>
  <c r="P164"/>
  <c r="AV111"/>
  <c r="AY164"/>
  <c r="AW58"/>
  <c r="H96"/>
  <c r="P96" s="1"/>
  <c r="AW96"/>
  <c r="AV293"/>
  <c r="F330"/>
  <c r="G330" s="1"/>
  <c r="H58"/>
  <c r="P58" s="1"/>
  <c r="G267"/>
  <c r="H267" s="1"/>
  <c r="AX77"/>
  <c r="AY371"/>
  <c r="H304"/>
  <c r="AV304"/>
  <c r="AW277"/>
  <c r="AW138"/>
  <c r="H111"/>
  <c r="H208"/>
  <c r="AW415"/>
  <c r="H340"/>
  <c r="P340" s="1"/>
  <c r="AV225"/>
  <c r="AY343"/>
  <c r="AV81"/>
  <c r="AX418"/>
  <c r="H282"/>
  <c r="P282" s="1"/>
  <c r="AW17"/>
  <c r="P147"/>
  <c r="G173"/>
  <c r="AW173" s="1"/>
  <c r="O248"/>
  <c r="P248" s="1"/>
  <c r="P75"/>
  <c r="AX86"/>
  <c r="AV418"/>
  <c r="O17"/>
  <c r="H265"/>
  <c r="O338"/>
  <c r="L255"/>
  <c r="AW300"/>
  <c r="AX47"/>
  <c r="AW329"/>
  <c r="AV277"/>
  <c r="H218"/>
  <c r="AW81"/>
  <c r="AX138"/>
  <c r="AX371"/>
  <c r="H328"/>
  <c r="P253"/>
  <c r="AV9"/>
  <c r="H300"/>
  <c r="H81"/>
  <c r="P90"/>
  <c r="P27"/>
  <c r="AW57"/>
  <c r="AY47"/>
  <c r="O77"/>
  <c r="P6"/>
  <c r="AY86"/>
  <c r="P181"/>
  <c r="AX338"/>
  <c r="P108"/>
  <c r="AV218"/>
  <c r="AV176"/>
  <c r="AW288"/>
  <c r="H288"/>
  <c r="AX405"/>
  <c r="AV208"/>
  <c r="AY160"/>
  <c r="O317"/>
  <c r="P317" s="1"/>
  <c r="O193"/>
  <c r="P193" s="1"/>
  <c r="AV340"/>
  <c r="AY138"/>
  <c r="AW120"/>
  <c r="P70"/>
  <c r="P152"/>
  <c r="P50"/>
  <c r="H57"/>
  <c r="AX328"/>
  <c r="O328"/>
  <c r="AV122"/>
  <c r="P39"/>
  <c r="P2"/>
  <c r="P74"/>
  <c r="P46"/>
  <c r="H293"/>
  <c r="AV348"/>
  <c r="AW328"/>
  <c r="AY119"/>
  <c r="P216"/>
  <c r="O361"/>
  <c r="P283"/>
  <c r="AW5"/>
  <c r="H134"/>
  <c r="P12"/>
  <c r="O119"/>
  <c r="N62"/>
  <c r="O62" s="1"/>
  <c r="H116"/>
  <c r="AW116"/>
  <c r="X179" i="5"/>
  <c r="AW368" i="17"/>
  <c r="AV358"/>
  <c r="AV383"/>
  <c r="G252"/>
  <c r="H252" s="1"/>
  <c r="AV415"/>
  <c r="G372"/>
  <c r="H372" s="1"/>
  <c r="P43"/>
  <c r="M404"/>
  <c r="AY15"/>
  <c r="G323"/>
  <c r="H323" s="1"/>
  <c r="P106"/>
  <c r="AX69"/>
  <c r="O409"/>
  <c r="P271"/>
  <c r="O69"/>
  <c r="O30"/>
  <c r="P30" s="1"/>
  <c r="H292"/>
  <c r="P292" s="1"/>
  <c r="P205"/>
  <c r="L333"/>
  <c r="M333" s="1"/>
  <c r="N333" s="1"/>
  <c r="AD21" i="5"/>
  <c r="Y53"/>
  <c r="AX409" i="17"/>
  <c r="E305"/>
  <c r="F305" s="1"/>
  <c r="G305" s="1"/>
  <c r="AW305" s="1"/>
  <c r="M295"/>
  <c r="N295" s="1"/>
  <c r="AV148"/>
  <c r="N53"/>
  <c r="AY53" s="1"/>
  <c r="P21"/>
  <c r="P168"/>
  <c r="AV151"/>
  <c r="AW358"/>
  <c r="O218"/>
  <c r="O184"/>
  <c r="AV234"/>
  <c r="O348"/>
  <c r="AW162"/>
  <c r="N268"/>
  <c r="AX268" s="1"/>
  <c r="L210"/>
  <c r="M210" s="1"/>
  <c r="N210" s="1"/>
  <c r="O210" s="1"/>
  <c r="AV291"/>
  <c r="F381"/>
  <c r="G381" s="1"/>
  <c r="H381" s="1"/>
  <c r="P381" s="1"/>
  <c r="AW148"/>
  <c r="AW292"/>
  <c r="P23"/>
  <c r="AY312"/>
  <c r="P139"/>
  <c r="X53" i="5"/>
  <c r="AC205"/>
  <c r="AY184" i="17"/>
  <c r="P165"/>
  <c r="H291"/>
  <c r="P199"/>
  <c r="H148"/>
  <c r="P422"/>
  <c r="AW139"/>
  <c r="F206"/>
  <c r="G206" s="1"/>
  <c r="AV206" s="1"/>
  <c r="P129"/>
  <c r="AD179" i="5"/>
  <c r="K176"/>
  <c r="L176" s="1"/>
  <c r="X79"/>
  <c r="E89" i="16"/>
  <c r="F89" s="1"/>
  <c r="G89" s="1"/>
  <c r="S89" s="1"/>
  <c r="H378" i="17"/>
  <c r="AX389"/>
  <c r="AW278"/>
  <c r="O236"/>
  <c r="O130"/>
  <c r="AV352"/>
  <c r="AX157"/>
  <c r="AX41"/>
  <c r="AV139"/>
  <c r="H7"/>
  <c r="P187"/>
  <c r="AV29"/>
  <c r="H212"/>
  <c r="AV212"/>
  <c r="P224"/>
  <c r="P3"/>
  <c r="P22"/>
  <c r="P250"/>
  <c r="AY9"/>
  <c r="H122"/>
  <c r="P122" s="1"/>
  <c r="F256"/>
  <c r="G256" s="1"/>
  <c r="H256" s="1"/>
  <c r="W2" i="5"/>
  <c r="AV421" i="17"/>
  <c r="O389"/>
  <c r="H278"/>
  <c r="O157"/>
  <c r="P270"/>
  <c r="H31"/>
  <c r="M326"/>
  <c r="N326" s="1"/>
  <c r="AY326" s="1"/>
  <c r="AY30"/>
  <c r="O9"/>
  <c r="P9" s="1"/>
  <c r="P215"/>
  <c r="G231"/>
  <c r="AV231" s="1"/>
  <c r="AY197"/>
  <c r="O197"/>
  <c r="H79"/>
  <c r="AW79"/>
  <c r="AV79"/>
  <c r="M363"/>
  <c r="N363" s="1"/>
  <c r="AV408"/>
  <c r="AW408"/>
  <c r="H408"/>
  <c r="O301"/>
  <c r="AY301"/>
  <c r="F307"/>
  <c r="AX81"/>
  <c r="O81"/>
  <c r="F374"/>
  <c r="F210"/>
  <c r="G210" s="1"/>
  <c r="AW219"/>
  <c r="H219"/>
  <c r="AV219"/>
  <c r="AX245"/>
  <c r="AY245"/>
  <c r="AV258"/>
  <c r="AW258"/>
  <c r="H258"/>
  <c r="H232"/>
  <c r="AV232"/>
  <c r="AW232"/>
  <c r="O278"/>
  <c r="AY278"/>
  <c r="AX278"/>
  <c r="AV264"/>
  <c r="H264"/>
  <c r="AW264"/>
  <c r="O16" i="13"/>
  <c r="AV389" i="17"/>
  <c r="O415"/>
  <c r="P415" s="1"/>
  <c r="P29"/>
  <c r="AV31"/>
  <c r="AW176"/>
  <c r="AX197"/>
  <c r="L414"/>
  <c r="G107"/>
  <c r="H107" s="1"/>
  <c r="AX316"/>
  <c r="N73"/>
  <c r="AY73" s="1"/>
  <c r="O143"/>
  <c r="AW383"/>
  <c r="AW29"/>
  <c r="AY360"/>
  <c r="AX292"/>
  <c r="H191"/>
  <c r="P191" s="1"/>
  <c r="AX301"/>
  <c r="N162"/>
  <c r="AX289"/>
  <c r="AV368"/>
  <c r="AW169"/>
  <c r="AX188"/>
  <c r="AX377"/>
  <c r="N420"/>
  <c r="H312"/>
  <c r="P312" s="1"/>
  <c r="AV416"/>
  <c r="L382"/>
  <c r="N242"/>
  <c r="AX242" s="1"/>
  <c r="H143"/>
  <c r="P37"/>
  <c r="M366"/>
  <c r="AY316"/>
  <c r="AX96"/>
  <c r="O72"/>
  <c r="AY139"/>
  <c r="H56"/>
  <c r="P56" s="1"/>
  <c r="AX360"/>
  <c r="AY81"/>
  <c r="O117"/>
  <c r="AW191"/>
  <c r="O65" i="13"/>
  <c r="O49"/>
  <c r="AW164" i="17"/>
  <c r="AX400"/>
  <c r="AV286"/>
  <c r="E276"/>
  <c r="O377"/>
  <c r="H140"/>
  <c r="P140" s="1"/>
  <c r="P132"/>
  <c r="H112"/>
  <c r="E171"/>
  <c r="F171" s="1"/>
  <c r="AY96"/>
  <c r="AV118"/>
  <c r="AY298"/>
  <c r="AW361"/>
  <c r="AY176"/>
  <c r="O8" i="13"/>
  <c r="AV329" i="17"/>
  <c r="AV357"/>
  <c r="AW213"/>
  <c r="H279"/>
  <c r="P279" s="1"/>
  <c r="AY377"/>
  <c r="AX193"/>
  <c r="AY329"/>
  <c r="P175"/>
  <c r="F197"/>
  <c r="G197" s="1"/>
  <c r="P309"/>
  <c r="P262"/>
  <c r="F92"/>
  <c r="F419"/>
  <c r="G419" s="1"/>
  <c r="O245"/>
  <c r="O3" i="13"/>
  <c r="O7"/>
  <c r="N320" i="17"/>
  <c r="AY320" s="1"/>
  <c r="P163"/>
  <c r="AY226"/>
  <c r="AY384"/>
  <c r="AX329"/>
  <c r="AX35"/>
  <c r="H225"/>
  <c r="AX412"/>
  <c r="O5"/>
  <c r="P5" s="1"/>
  <c r="P13"/>
  <c r="AX217"/>
  <c r="O71" i="13"/>
  <c r="O19"/>
  <c r="O61"/>
  <c r="O69"/>
  <c r="Z21" i="5"/>
  <c r="K206"/>
  <c r="AC206" s="1"/>
  <c r="AD2"/>
  <c r="V2" s="1"/>
  <c r="G406" i="17"/>
  <c r="H406" s="1"/>
  <c r="AX342"/>
  <c r="AX415"/>
  <c r="N375"/>
  <c r="AY375" s="1"/>
  <c r="P316"/>
  <c r="P41"/>
  <c r="O413"/>
  <c r="P413" s="1"/>
  <c r="O412"/>
  <c r="P412" s="1"/>
  <c r="P336"/>
  <c r="AY292"/>
  <c r="O79"/>
  <c r="G60"/>
  <c r="H60" s="1"/>
  <c r="O57"/>
  <c r="P86"/>
  <c r="F133"/>
  <c r="AD101" i="5"/>
  <c r="AY218" i="17"/>
  <c r="AW312"/>
  <c r="AY227"/>
  <c r="AW389"/>
  <c r="AX356"/>
  <c r="AY342"/>
  <c r="P237"/>
  <c r="N252"/>
  <c r="AY252" s="1"/>
  <c r="AY204"/>
  <c r="AX143"/>
  <c r="P25"/>
  <c r="AW156"/>
  <c r="AX312"/>
  <c r="AV68"/>
  <c r="M36"/>
  <c r="N36" s="1"/>
  <c r="AX36" s="1"/>
  <c r="P40"/>
  <c r="AX139"/>
  <c r="AX57"/>
  <c r="AX117"/>
  <c r="F375"/>
  <c r="AW350"/>
  <c r="AV350"/>
  <c r="H350"/>
  <c r="N368"/>
  <c r="AX368" s="1"/>
  <c r="AW402"/>
  <c r="AV402"/>
  <c r="H402"/>
  <c r="P402" s="1"/>
  <c r="F200"/>
  <c r="G200" s="1"/>
  <c r="AV200" s="1"/>
  <c r="O28"/>
  <c r="AY28"/>
  <c r="AY7"/>
  <c r="AX7"/>
  <c r="O7"/>
  <c r="N376"/>
  <c r="AY376" s="1"/>
  <c r="O212"/>
  <c r="AY212"/>
  <c r="AX212"/>
  <c r="H397"/>
  <c r="AV397"/>
  <c r="O390"/>
  <c r="AY390"/>
  <c r="AX390"/>
  <c r="AX373"/>
  <c r="AY373"/>
  <c r="O373"/>
  <c r="N367"/>
  <c r="AX367" s="1"/>
  <c r="AV135"/>
  <c r="H135"/>
  <c r="AW135"/>
  <c r="AX231"/>
  <c r="O231"/>
  <c r="AX116"/>
  <c r="O116"/>
  <c r="AY116"/>
  <c r="M276"/>
  <c r="N276" s="1"/>
  <c r="O276" s="1"/>
  <c r="N186"/>
  <c r="AX186" s="1"/>
  <c r="N257"/>
  <c r="AY257" s="1"/>
  <c r="N219"/>
  <c r="AY219" s="1"/>
  <c r="N300"/>
  <c r="AX300" s="1"/>
  <c r="AW77"/>
  <c r="H77"/>
  <c r="O298"/>
  <c r="AX298"/>
  <c r="F298"/>
  <c r="G298" s="1"/>
  <c r="AW298" s="1"/>
  <c r="D158"/>
  <c r="D319"/>
  <c r="D410"/>
  <c r="D198"/>
  <c r="H198" s="1"/>
  <c r="K194"/>
  <c r="D259"/>
  <c r="D321"/>
  <c r="E321" s="1"/>
  <c r="K170"/>
  <c r="L170" s="1"/>
  <c r="M170" s="1"/>
  <c r="L137"/>
  <c r="N137" s="1"/>
  <c r="AY137" s="1"/>
  <c r="K158"/>
  <c r="D255"/>
  <c r="E255" s="1"/>
  <c r="K308"/>
  <c r="L308" s="1"/>
  <c r="M308" s="1"/>
  <c r="D333"/>
  <c r="O331"/>
  <c r="AV164"/>
  <c r="N169"/>
  <c r="AX169" s="1"/>
  <c r="P136"/>
  <c r="AY267"/>
  <c r="F326"/>
  <c r="G326" s="1"/>
  <c r="AV169"/>
  <c r="G242"/>
  <c r="H242" s="1"/>
  <c r="F130"/>
  <c r="G130" s="1"/>
  <c r="H130" s="1"/>
  <c r="AW356"/>
  <c r="G184"/>
  <c r="H184" s="1"/>
  <c r="AX141"/>
  <c r="N131"/>
  <c r="O131" s="1"/>
  <c r="H207"/>
  <c r="AV87"/>
  <c r="M335"/>
  <c r="N335" s="1"/>
  <c r="N167"/>
  <c r="AY167" s="1"/>
  <c r="N285"/>
  <c r="O285" s="1"/>
  <c r="AV384"/>
  <c r="P95"/>
  <c r="AY130"/>
  <c r="P85"/>
  <c r="N166"/>
  <c r="AX166" s="1"/>
  <c r="AY72"/>
  <c r="F403"/>
  <c r="G403" s="1"/>
  <c r="G295"/>
  <c r="AW295" s="1"/>
  <c r="AY198"/>
  <c r="N60"/>
  <c r="AY60" s="1"/>
  <c r="P64"/>
  <c r="AW397"/>
  <c r="G53"/>
  <c r="AW53" s="1"/>
  <c r="H94"/>
  <c r="P94" s="1"/>
  <c r="AV77"/>
  <c r="H84"/>
  <c r="O296"/>
  <c r="AX28"/>
  <c r="AX100"/>
  <c r="E386"/>
  <c r="K249"/>
  <c r="L249" s="1"/>
  <c r="L297"/>
  <c r="M297" s="1"/>
  <c r="D370"/>
  <c r="F365"/>
  <c r="AW365" s="1"/>
  <c r="D351"/>
  <c r="K244"/>
  <c r="K209"/>
  <c r="K263"/>
  <c r="L322"/>
  <c r="M322" s="1"/>
  <c r="L246"/>
  <c r="M235"/>
  <c r="N235" s="1"/>
  <c r="AY235" s="1"/>
  <c r="F35"/>
  <c r="G35" s="1"/>
  <c r="AV35" s="1"/>
  <c r="O267"/>
  <c r="M195"/>
  <c r="N195" s="1"/>
  <c r="AY289"/>
  <c r="H222"/>
  <c r="AY331"/>
  <c r="F241"/>
  <c r="G241" s="1"/>
  <c r="H241" s="1"/>
  <c r="O400"/>
  <c r="L359"/>
  <c r="G166"/>
  <c r="AW166" s="1"/>
  <c r="AY141"/>
  <c r="P334"/>
  <c r="F332"/>
  <c r="G332" s="1"/>
  <c r="AY231"/>
  <c r="O112"/>
  <c r="G121"/>
  <c r="H121" s="1"/>
  <c r="AX236"/>
  <c r="M156"/>
  <c r="P141"/>
  <c r="H384"/>
  <c r="M101"/>
  <c r="N101" s="1"/>
  <c r="AW167"/>
  <c r="P155"/>
  <c r="AV149"/>
  <c r="H162"/>
  <c r="AW143"/>
  <c r="AX384"/>
  <c r="AV41"/>
  <c r="N134"/>
  <c r="AX134" s="1"/>
  <c r="P16"/>
  <c r="AW51"/>
  <c r="AX386"/>
  <c r="AX107"/>
  <c r="N286"/>
  <c r="AX286" s="1"/>
  <c r="G172"/>
  <c r="H172" s="1"/>
  <c r="F105"/>
  <c r="G105" s="1"/>
  <c r="AV105" s="1"/>
  <c r="AY296"/>
  <c r="F233"/>
  <c r="G233" s="1"/>
  <c r="M222"/>
  <c r="L171"/>
  <c r="AW316"/>
  <c r="AV316"/>
  <c r="M345"/>
  <c r="AY345" s="1"/>
  <c r="K319"/>
  <c r="D376"/>
  <c r="E376" s="1"/>
  <c r="F376" s="1"/>
  <c r="K388"/>
  <c r="L388" s="1"/>
  <c r="F296"/>
  <c r="G296" s="1"/>
  <c r="H296" s="1"/>
  <c r="E246"/>
  <c r="F246" s="1"/>
  <c r="AV409"/>
  <c r="AW409"/>
  <c r="H409"/>
  <c r="F263"/>
  <c r="L314"/>
  <c r="K305"/>
  <c r="L305" s="1"/>
  <c r="M305" s="1"/>
  <c r="N305" s="1"/>
  <c r="L272"/>
  <c r="D209"/>
  <c r="K51"/>
  <c r="AV56"/>
  <c r="N344"/>
  <c r="O344" s="1"/>
  <c r="AW345"/>
  <c r="AV268"/>
  <c r="O337"/>
  <c r="P337" s="1"/>
  <c r="AV356"/>
  <c r="O213"/>
  <c r="AX381"/>
  <c r="G364"/>
  <c r="AV364" s="1"/>
  <c r="H245"/>
  <c r="AY381"/>
  <c r="AY400"/>
  <c r="N299"/>
  <c r="O299" s="1"/>
  <c r="G314"/>
  <c r="AV314" s="1"/>
  <c r="AW378"/>
  <c r="P99"/>
  <c r="AX296"/>
  <c r="H357"/>
  <c r="P327"/>
  <c r="AY100"/>
  <c r="O384"/>
  <c r="N133"/>
  <c r="P55"/>
  <c r="AW304"/>
  <c r="F220"/>
  <c r="P49"/>
  <c r="AX38"/>
  <c r="O239"/>
  <c r="G146"/>
  <c r="AV146" s="1"/>
  <c r="P369"/>
  <c r="AW125"/>
  <c r="AY361"/>
  <c r="G311"/>
  <c r="AW311" s="1"/>
  <c r="AW207"/>
  <c r="H68"/>
  <c r="P68" s="1"/>
  <c r="L275"/>
  <c r="M275" s="1"/>
  <c r="F394"/>
  <c r="G394" s="1"/>
  <c r="K407"/>
  <c r="L407" s="1"/>
  <c r="M407" s="1"/>
  <c r="H360"/>
  <c r="P360" s="1"/>
  <c r="AV360"/>
  <c r="D63"/>
  <c r="E63" s="1"/>
  <c r="K411"/>
  <c r="L411" s="1"/>
  <c r="D101"/>
  <c r="K419"/>
  <c r="L419" s="1"/>
  <c r="F387"/>
  <c r="G387" s="1"/>
  <c r="D182"/>
  <c r="AW182" s="1"/>
  <c r="K92"/>
  <c r="L92" s="1"/>
  <c r="D257"/>
  <c r="F347"/>
  <c r="G347" s="1"/>
  <c r="L325"/>
  <c r="D269"/>
  <c r="E269" s="1"/>
  <c r="F324"/>
  <c r="G324" s="1"/>
  <c r="M111"/>
  <c r="O111" s="1"/>
  <c r="F379"/>
  <c r="G379" s="1"/>
  <c r="D254"/>
  <c r="L269"/>
  <c r="M269" s="1"/>
  <c r="D395"/>
  <c r="F395" s="1"/>
  <c r="N265"/>
  <c r="AY265" s="1"/>
  <c r="L330"/>
  <c r="M330" s="1"/>
  <c r="L304"/>
  <c r="L223"/>
  <c r="M223" s="1"/>
  <c r="L383"/>
  <c r="K355"/>
  <c r="L355" s="1"/>
  <c r="M398"/>
  <c r="O398" s="1"/>
  <c r="K200"/>
  <c r="F390"/>
  <c r="D411"/>
  <c r="E411" s="1"/>
  <c r="M232"/>
  <c r="N232" s="1"/>
  <c r="AY232" s="1"/>
  <c r="AX402"/>
  <c r="AY402"/>
  <c r="AV213"/>
  <c r="H213"/>
  <c r="L233"/>
  <c r="M233" s="1"/>
  <c r="L370"/>
  <c r="M370" s="1"/>
  <c r="D341"/>
  <c r="K208"/>
  <c r="D299"/>
  <c r="E78"/>
  <c r="F78" s="1"/>
  <c r="AW222"/>
  <c r="AW245"/>
  <c r="H421"/>
  <c r="F331"/>
  <c r="G331" s="1"/>
  <c r="O358"/>
  <c r="P358" s="1"/>
  <c r="G407"/>
  <c r="AV407" s="1"/>
  <c r="G373"/>
  <c r="H373" s="1"/>
  <c r="AV156"/>
  <c r="G303"/>
  <c r="AV303" s="1"/>
  <c r="G396"/>
  <c r="AV396" s="1"/>
  <c r="H87"/>
  <c r="AX198"/>
  <c r="P123"/>
  <c r="AW317"/>
  <c r="N83"/>
  <c r="O83" s="1"/>
  <c r="P83" s="1"/>
  <c r="H335"/>
  <c r="AX346"/>
  <c r="H417"/>
  <c r="E322"/>
  <c r="O107"/>
  <c r="AW417"/>
  <c r="H389"/>
  <c r="O207"/>
  <c r="O226"/>
  <c r="P226" s="1"/>
  <c r="P399"/>
  <c r="AY346"/>
  <c r="AV417"/>
  <c r="F239"/>
  <c r="M121"/>
  <c r="N121" s="1"/>
  <c r="AY121" s="1"/>
  <c r="M403"/>
  <c r="F393"/>
  <c r="AX239"/>
  <c r="AX218"/>
  <c r="H354"/>
  <c r="AV302"/>
  <c r="H286"/>
  <c r="AX227"/>
  <c r="AX303"/>
  <c r="O346"/>
  <c r="F367"/>
  <c r="O154"/>
  <c r="O342"/>
  <c r="AX284"/>
  <c r="O227"/>
  <c r="P227" s="1"/>
  <c r="AY154"/>
  <c r="O291"/>
  <c r="O418"/>
  <c r="P418" s="1"/>
  <c r="P416"/>
  <c r="F157"/>
  <c r="L241"/>
  <c r="M241" s="1"/>
  <c r="M144"/>
  <c r="N264"/>
  <c r="F194"/>
  <c r="G194" s="1"/>
  <c r="H194" s="1"/>
  <c r="F320"/>
  <c r="G320" s="1"/>
  <c r="M372"/>
  <c r="AW211"/>
  <c r="N148"/>
  <c r="O148" s="1"/>
  <c r="AX56"/>
  <c r="G32"/>
  <c r="H32" s="1"/>
  <c r="G174"/>
  <c r="AV174" s="1"/>
  <c r="L172"/>
  <c r="AX112"/>
  <c r="AX421"/>
  <c r="M220"/>
  <c r="P142"/>
  <c r="G124"/>
  <c r="H124" s="1"/>
  <c r="P26"/>
  <c r="H149"/>
  <c r="P149" s="1"/>
  <c r="AX243"/>
  <c r="N31"/>
  <c r="AV398"/>
  <c r="F144"/>
  <c r="G144" s="1"/>
  <c r="AY38"/>
  <c r="AY207"/>
  <c r="AW112"/>
  <c r="N293"/>
  <c r="AY293" s="1"/>
  <c r="G62"/>
  <c r="AW62" s="1"/>
  <c r="P306"/>
  <c r="M91"/>
  <c r="N91" s="1"/>
  <c r="AY91" s="1"/>
  <c r="AY84"/>
  <c r="AW84"/>
  <c r="K347"/>
  <c r="D195"/>
  <c r="E195" s="1"/>
  <c r="N135"/>
  <c r="O135" s="1"/>
  <c r="F223"/>
  <c r="G223" s="1"/>
  <c r="AV223" s="1"/>
  <c r="K105"/>
  <c r="K254"/>
  <c r="L254" s="1"/>
  <c r="N378"/>
  <c r="AY378" s="1"/>
  <c r="D170"/>
  <c r="E170" s="1"/>
  <c r="D249"/>
  <c r="E344"/>
  <c r="F344" s="1"/>
  <c r="M396"/>
  <c r="N396" s="1"/>
  <c r="AX396" s="1"/>
  <c r="K406"/>
  <c r="L406" s="1"/>
  <c r="L307"/>
  <c r="M307" s="1"/>
  <c r="G392"/>
  <c r="H392" s="1"/>
  <c r="F342"/>
  <c r="H342" s="1"/>
  <c r="K387"/>
  <c r="L387" s="1"/>
  <c r="D380"/>
  <c r="F380" s="1"/>
  <c r="E272"/>
  <c r="G272" s="1"/>
  <c r="N392"/>
  <c r="O392" s="1"/>
  <c r="E339"/>
  <c r="E244"/>
  <c r="K380"/>
  <c r="M380" s="1"/>
  <c r="N380" s="1"/>
  <c r="O380" s="1"/>
  <c r="L391"/>
  <c r="M391" s="1"/>
  <c r="N391" s="1"/>
  <c r="F355"/>
  <c r="M385"/>
  <c r="M365"/>
  <c r="AY365" s="1"/>
  <c r="E391"/>
  <c r="F391" s="1"/>
  <c r="K228"/>
  <c r="AV413"/>
  <c r="AW413"/>
  <c r="D404"/>
  <c r="E404" s="1"/>
  <c r="K410"/>
  <c r="L410" s="1"/>
  <c r="M410" s="1"/>
  <c r="N410" s="1"/>
  <c r="O410" s="1"/>
  <c r="E362"/>
  <c r="K206"/>
  <c r="L206" s="1"/>
  <c r="N364"/>
  <c r="AX364" s="1"/>
  <c r="K408"/>
  <c r="K146"/>
  <c r="L146" s="1"/>
  <c r="M174"/>
  <c r="N174" s="1"/>
  <c r="K173"/>
  <c r="L78"/>
  <c r="D366"/>
  <c r="E366" s="1"/>
  <c r="D349"/>
  <c r="E349" s="1"/>
  <c r="F186"/>
  <c r="K63"/>
  <c r="AV335"/>
  <c r="AX331"/>
  <c r="H345"/>
  <c r="F284"/>
  <c r="G236"/>
  <c r="H236" s="1"/>
  <c r="N357"/>
  <c r="AY357" s="1"/>
  <c r="M341"/>
  <c r="L258"/>
  <c r="N374"/>
  <c r="AX374" s="1"/>
  <c r="N150"/>
  <c r="AX150" s="1"/>
  <c r="G72"/>
  <c r="AW72" s="1"/>
  <c r="G289"/>
  <c r="AW289" s="1"/>
  <c r="L256"/>
  <c r="AV337"/>
  <c r="H268"/>
  <c r="N280"/>
  <c r="O280" s="1"/>
  <c r="AW337"/>
  <c r="AW357"/>
  <c r="AV140"/>
  <c r="N221"/>
  <c r="O221" s="1"/>
  <c r="P294"/>
  <c r="AY356"/>
  <c r="G388"/>
  <c r="AV388" s="1"/>
  <c r="F363"/>
  <c r="G363" s="1"/>
  <c r="O303"/>
  <c r="AV312"/>
  <c r="F359"/>
  <c r="G359" s="1"/>
  <c r="M393"/>
  <c r="AY358"/>
  <c r="N230"/>
  <c r="O230" s="1"/>
  <c r="AY284"/>
  <c r="M251"/>
  <c r="AV167"/>
  <c r="M321"/>
  <c r="N321" s="1"/>
  <c r="M349"/>
  <c r="N354"/>
  <c r="AX354" s="1"/>
  <c r="AX337"/>
  <c r="AW416"/>
  <c r="N362"/>
  <c r="O362" s="1"/>
  <c r="H352"/>
  <c r="AX213"/>
  <c r="L339"/>
  <c r="M339" s="1"/>
  <c r="L311"/>
  <c r="M311" s="1"/>
  <c r="P89"/>
  <c r="AY56"/>
  <c r="M88"/>
  <c r="P192"/>
  <c r="AV116"/>
  <c r="AW41"/>
  <c r="AX175"/>
  <c r="O145"/>
  <c r="AY421"/>
  <c r="AX413"/>
  <c r="H361"/>
  <c r="AV94"/>
  <c r="G28"/>
  <c r="AV28" s="1"/>
  <c r="P93"/>
  <c r="L126"/>
  <c r="AX126" s="1"/>
  <c r="AY243"/>
  <c r="AX5"/>
  <c r="AW91"/>
  <c r="F36"/>
  <c r="G36" s="1"/>
  <c r="H36" s="1"/>
  <c r="H329"/>
  <c r="P329" s="1"/>
  <c r="O84"/>
  <c r="N287"/>
  <c r="O287" s="1"/>
  <c r="AX79"/>
  <c r="AV51"/>
  <c r="K259"/>
  <c r="L259" s="1"/>
  <c r="M259" s="1"/>
  <c r="N118"/>
  <c r="O118" s="1"/>
  <c r="N310"/>
  <c r="AX310" s="1"/>
  <c r="L350"/>
  <c r="M350" s="1"/>
  <c r="D228"/>
  <c r="D308"/>
  <c r="K395"/>
  <c r="M395" s="1"/>
  <c r="N351"/>
  <c r="O351" s="1"/>
  <c r="D251"/>
  <c r="L288"/>
  <c r="D97"/>
  <c r="G290"/>
  <c r="AV290" s="1"/>
  <c r="K97"/>
  <c r="G150"/>
  <c r="AV150" s="1"/>
  <c r="D88"/>
  <c r="AV317"/>
  <c r="AW421"/>
  <c r="AY303"/>
  <c r="O188"/>
  <c r="AW354"/>
  <c r="L324"/>
  <c r="AY337"/>
  <c r="H356"/>
  <c r="P356" s="1"/>
  <c r="AW335"/>
  <c r="M290"/>
  <c r="AW68"/>
  <c r="N110"/>
  <c r="O110" s="1"/>
  <c r="AY413"/>
  <c r="G110"/>
  <c r="AW110" s="1"/>
  <c r="AV361"/>
  <c r="P61"/>
  <c r="P18"/>
  <c r="P114"/>
  <c r="P71"/>
  <c r="O198"/>
  <c r="AY5"/>
  <c r="AV91"/>
  <c r="H302"/>
  <c r="P302" s="1"/>
  <c r="H91"/>
  <c r="O64" i="13"/>
  <c r="O43"/>
  <c r="Y21" i="5"/>
  <c r="AD53"/>
  <c r="AD205"/>
  <c r="Y54"/>
  <c r="F63"/>
  <c r="W63" s="1"/>
  <c r="O42" i="13"/>
  <c r="O58"/>
  <c r="Z53" i="5"/>
  <c r="Y179"/>
  <c r="X2"/>
  <c r="O41" i="13"/>
  <c r="E422" i="16"/>
  <c r="F422" s="1"/>
  <c r="G422" s="1"/>
  <c r="Z8" s="1"/>
  <c r="F152"/>
  <c r="L418"/>
  <c r="M418" s="1"/>
  <c r="Y418" s="1"/>
  <c r="E280"/>
  <c r="F280" s="1"/>
  <c r="L263"/>
  <c r="M263" s="1"/>
  <c r="Y276"/>
  <c r="V385"/>
  <c r="Z222"/>
  <c r="R222" s="1"/>
  <c r="L382"/>
  <c r="M382" s="1"/>
  <c r="V382" s="1"/>
  <c r="S247"/>
  <c r="E192"/>
  <c r="F192" s="1"/>
  <c r="E210"/>
  <c r="F210" s="1"/>
  <c r="G210" s="1"/>
  <c r="S210" s="1"/>
  <c r="E298"/>
  <c r="S298" s="1"/>
  <c r="U225"/>
  <c r="L373"/>
  <c r="M373" s="1"/>
  <c r="V193"/>
  <c r="F234"/>
  <c r="G234" s="1"/>
  <c r="Z171" s="1"/>
  <c r="V292"/>
  <c r="T222"/>
  <c r="U385"/>
  <c r="V65"/>
  <c r="L265"/>
  <c r="M265" s="1"/>
  <c r="V185"/>
  <c r="Z23"/>
  <c r="Y198"/>
  <c r="U273"/>
  <c r="Z118"/>
  <c r="E211"/>
  <c r="F211" s="1"/>
  <c r="V276"/>
  <c r="Y287"/>
  <c r="V374"/>
  <c r="V212"/>
  <c r="L152"/>
  <c r="M152" s="1"/>
  <c r="U152" s="1"/>
  <c r="S412"/>
  <c r="E398"/>
  <c r="F398" s="1"/>
  <c r="G398" s="1"/>
  <c r="E319"/>
  <c r="F319" s="1"/>
  <c r="G319" s="1"/>
  <c r="T18" s="1"/>
  <c r="S23"/>
  <c r="Y361"/>
  <c r="U292"/>
  <c r="Y385"/>
  <c r="V294"/>
  <c r="T325"/>
  <c r="S197"/>
  <c r="S325"/>
  <c r="V183"/>
  <c r="T87"/>
  <c r="S265"/>
  <c r="Z149"/>
  <c r="Z162"/>
  <c r="U217"/>
  <c r="S37"/>
  <c r="Z208"/>
  <c r="R208" s="1"/>
  <c r="Y37"/>
  <c r="R37" s="1"/>
  <c r="S169"/>
  <c r="Y118"/>
  <c r="T37"/>
  <c r="Y256"/>
  <c r="V190"/>
  <c r="T162"/>
  <c r="U102"/>
  <c r="U37"/>
  <c r="T269"/>
  <c r="U105"/>
  <c r="K89"/>
  <c r="L89" s="1"/>
  <c r="V136"/>
  <c r="S77"/>
  <c r="Y366"/>
  <c r="Z366"/>
  <c r="E390"/>
  <c r="F390" s="1"/>
  <c r="G390" s="1"/>
  <c r="T390" s="1"/>
  <c r="S212"/>
  <c r="U290"/>
  <c r="Y315"/>
  <c r="Y185"/>
  <c r="Z197"/>
  <c r="U370"/>
  <c r="T107"/>
  <c r="Z289"/>
  <c r="T247"/>
  <c r="T253"/>
  <c r="Y305"/>
  <c r="Y212"/>
  <c r="E349"/>
  <c r="G349" s="1"/>
  <c r="U185"/>
  <c r="U315"/>
  <c r="T412"/>
  <c r="T307"/>
  <c r="Z247"/>
  <c r="R247" s="1"/>
  <c r="V305"/>
  <c r="Z198"/>
  <c r="T289"/>
  <c r="Z296"/>
  <c r="U342"/>
  <c r="Y85"/>
  <c r="K210"/>
  <c r="L210" s="1"/>
  <c r="T304"/>
  <c r="K264"/>
  <c r="L264" s="1"/>
  <c r="M264" s="1"/>
  <c r="K400"/>
  <c r="L400" s="1"/>
  <c r="F337"/>
  <c r="G337" s="1"/>
  <c r="J360"/>
  <c r="S317"/>
  <c r="Y190"/>
  <c r="Z305"/>
  <c r="U208"/>
  <c r="S315"/>
  <c r="V247"/>
  <c r="V273"/>
  <c r="Z276"/>
  <c r="S289"/>
  <c r="Z95"/>
  <c r="U287"/>
  <c r="T296"/>
  <c r="Z290"/>
  <c r="V102"/>
  <c r="S253"/>
  <c r="V208"/>
  <c r="V47"/>
  <c r="T47"/>
  <c r="S296"/>
  <c r="Y370"/>
  <c r="Y169"/>
  <c r="R169" s="1"/>
  <c r="Z326"/>
  <c r="U247"/>
  <c r="S105"/>
  <c r="V256"/>
  <c r="V198"/>
  <c r="S47"/>
  <c r="Z107"/>
  <c r="Y181"/>
  <c r="T276"/>
  <c r="S269"/>
  <c r="S208"/>
  <c r="T95"/>
  <c r="Z228"/>
  <c r="R228" s="1"/>
  <c r="V105"/>
  <c r="U101"/>
  <c r="U325"/>
  <c r="V370"/>
  <c r="V169"/>
  <c r="T290"/>
  <c r="T198"/>
  <c r="S292"/>
  <c r="T326"/>
  <c r="T279"/>
  <c r="S165"/>
  <c r="T240"/>
  <c r="V217"/>
  <c r="V197"/>
  <c r="U65"/>
  <c r="S305"/>
  <c r="T292"/>
  <c r="V101"/>
  <c r="Y325"/>
  <c r="S290"/>
  <c r="Z315"/>
  <c r="V293"/>
  <c r="T202"/>
  <c r="M302"/>
  <c r="V283"/>
  <c r="U202"/>
  <c r="L397"/>
  <c r="M397" s="1"/>
  <c r="Y126" s="1"/>
  <c r="F183"/>
  <c r="S149"/>
  <c r="Y197"/>
  <c r="Z102"/>
  <c r="T105"/>
  <c r="U256"/>
  <c r="U253"/>
  <c r="T169"/>
  <c r="Y294"/>
  <c r="U279"/>
  <c r="Z96"/>
  <c r="Y298"/>
  <c r="S228"/>
  <c r="U85"/>
  <c r="Y374"/>
  <c r="U169"/>
  <c r="Z225"/>
  <c r="U47"/>
  <c r="Z412"/>
  <c r="S326"/>
  <c r="T385"/>
  <c r="S198"/>
  <c r="T273"/>
  <c r="U95"/>
  <c r="L172"/>
  <c r="M172" s="1"/>
  <c r="V377"/>
  <c r="D373"/>
  <c r="F261"/>
  <c r="G261" s="1"/>
  <c r="E345"/>
  <c r="T182"/>
  <c r="S107"/>
  <c r="U197"/>
  <c r="S102"/>
  <c r="Y253"/>
  <c r="R253" s="1"/>
  <c r="Y290"/>
  <c r="S307"/>
  <c r="Z65"/>
  <c r="Y419"/>
  <c r="U294"/>
  <c r="T73"/>
  <c r="T96"/>
  <c r="Z87"/>
  <c r="V23"/>
  <c r="V279"/>
  <c r="U96"/>
  <c r="V85"/>
  <c r="U158"/>
  <c r="V95"/>
  <c r="T374"/>
  <c r="V118"/>
  <c r="T149"/>
  <c r="Z385"/>
  <c r="T118"/>
  <c r="T315"/>
  <c r="Y96"/>
  <c r="S240"/>
  <c r="V298"/>
  <c r="V312"/>
  <c r="U357"/>
  <c r="T212"/>
  <c r="T102"/>
  <c r="Z240"/>
  <c r="Z212"/>
  <c r="Y23"/>
  <c r="U419"/>
  <c r="Y217"/>
  <c r="T342"/>
  <c r="S73"/>
  <c r="S96"/>
  <c r="Z342"/>
  <c r="U212"/>
  <c r="Y183"/>
  <c r="V158"/>
  <c r="Y95"/>
  <c r="Z273"/>
  <c r="R273" s="1"/>
  <c r="Y279"/>
  <c r="S69"/>
  <c r="Y214"/>
  <c r="U72"/>
  <c r="V10"/>
  <c r="S284"/>
  <c r="S18"/>
  <c r="E395"/>
  <c r="F136"/>
  <c r="L192"/>
  <c r="M192" s="1"/>
  <c r="M87"/>
  <c r="U87" s="1"/>
  <c r="F336"/>
  <c r="G336" s="1"/>
  <c r="Z194" s="1"/>
  <c r="S194"/>
  <c r="E101"/>
  <c r="Z101" s="1"/>
  <c r="Y300"/>
  <c r="E346"/>
  <c r="E291"/>
  <c r="F291" s="1"/>
  <c r="E362"/>
  <c r="F362" s="1"/>
  <c r="G362" s="1"/>
  <c r="F191"/>
  <c r="E388"/>
  <c r="F388" s="1"/>
  <c r="T154"/>
  <c r="Z154"/>
  <c r="R154" s="1"/>
  <c r="T27"/>
  <c r="S27"/>
  <c r="L350"/>
  <c r="D407"/>
  <c r="E407" s="1"/>
  <c r="F407" s="1"/>
  <c r="J242"/>
  <c r="K242" s="1"/>
  <c r="T140"/>
  <c r="S140"/>
  <c r="S186"/>
  <c r="Z186"/>
  <c r="D168"/>
  <c r="Z185"/>
  <c r="T82"/>
  <c r="Z82"/>
  <c r="T70"/>
  <c r="S70"/>
  <c r="T106"/>
  <c r="S106"/>
  <c r="S151"/>
  <c r="T151"/>
  <c r="V181"/>
  <c r="U181"/>
  <c r="E100"/>
  <c r="G288"/>
  <c r="S64" s="1"/>
  <c r="T64"/>
  <c r="M288"/>
  <c r="Y64" s="1"/>
  <c r="U64"/>
  <c r="M420"/>
  <c r="E383"/>
  <c r="F158"/>
  <c r="F380"/>
  <c r="E378"/>
  <c r="G341"/>
  <c r="T341" s="1"/>
  <c r="Z195"/>
  <c r="T195"/>
  <c r="F420"/>
  <c r="G420" s="1"/>
  <c r="V137"/>
  <c r="L330"/>
  <c r="M330" s="1"/>
  <c r="M133"/>
  <c r="L412"/>
  <c r="V412" s="1"/>
  <c r="E370"/>
  <c r="D264"/>
  <c r="S83"/>
  <c r="D417"/>
  <c r="T83" s="1"/>
  <c r="M213"/>
  <c r="Z231"/>
  <c r="Y111"/>
  <c r="V214"/>
  <c r="Z30"/>
  <c r="S142"/>
  <c r="F406"/>
  <c r="G406" s="1"/>
  <c r="Y17"/>
  <c r="Y122"/>
  <c r="S143"/>
  <c r="S126"/>
  <c r="U83"/>
  <c r="T142"/>
  <c r="Z140"/>
  <c r="T186"/>
  <c r="Z106"/>
  <c r="R106" s="1"/>
  <c r="Y74"/>
  <c r="R74" s="1"/>
  <c r="V64"/>
  <c r="Z119"/>
  <c r="R119" s="1"/>
  <c r="T30"/>
  <c r="L364"/>
  <c r="M364" s="1"/>
  <c r="V33"/>
  <c r="Y33"/>
  <c r="E396"/>
  <c r="F396" s="1"/>
  <c r="G396" s="1"/>
  <c r="U153"/>
  <c r="V153"/>
  <c r="M165"/>
  <c r="Y165" s="1"/>
  <c r="Y142"/>
  <c r="R142" s="1"/>
  <c r="V142"/>
  <c r="G84"/>
  <c r="S15" s="1"/>
  <c r="E316"/>
  <c r="F316" s="1"/>
  <c r="G316" s="1"/>
  <c r="E411"/>
  <c r="J362"/>
  <c r="K362" s="1"/>
  <c r="S3"/>
  <c r="T3"/>
  <c r="D116"/>
  <c r="E116" s="1"/>
  <c r="F116" s="1"/>
  <c r="E328"/>
  <c r="L409"/>
  <c r="M409" s="1"/>
  <c r="K296"/>
  <c r="M296" s="1"/>
  <c r="Y269" s="1"/>
  <c r="L422"/>
  <c r="U112"/>
  <c r="V112"/>
  <c r="Y112"/>
  <c r="M179"/>
  <c r="U179" s="1"/>
  <c r="K414"/>
  <c r="G287"/>
  <c r="E327"/>
  <c r="F327" s="1"/>
  <c r="G327" s="1"/>
  <c r="J407"/>
  <c r="K407" s="1"/>
  <c r="D404"/>
  <c r="U178"/>
  <c r="G236"/>
  <c r="S236" s="1"/>
  <c r="V195"/>
  <c r="U164"/>
  <c r="Z27"/>
  <c r="V175"/>
  <c r="S195"/>
  <c r="Z3"/>
  <c r="T132"/>
  <c r="V178"/>
  <c r="Y153"/>
  <c r="M244"/>
  <c r="U304"/>
  <c r="V304"/>
  <c r="M417"/>
  <c r="V417" s="1"/>
  <c r="M262"/>
  <c r="U262" s="1"/>
  <c r="U214"/>
  <c r="F297"/>
  <c r="G297" s="1"/>
  <c r="J261"/>
  <c r="K261" s="1"/>
  <c r="D220"/>
  <c r="E220" s="1"/>
  <c r="T177"/>
  <c r="S177"/>
  <c r="Z177"/>
  <c r="F58"/>
  <c r="M113"/>
  <c r="Y353" s="1"/>
  <c r="Y283"/>
  <c r="U283"/>
  <c r="M41"/>
  <c r="U41" s="1"/>
  <c r="S175"/>
  <c r="T175"/>
  <c r="K150"/>
  <c r="M275"/>
  <c r="U275" s="1"/>
  <c r="Y10"/>
  <c r="U10"/>
  <c r="L230"/>
  <c r="M230" s="1"/>
  <c r="T7"/>
  <c r="D418"/>
  <c r="F418" s="1"/>
  <c r="G418" s="1"/>
  <c r="Z7"/>
  <c r="T321"/>
  <c r="D283"/>
  <c r="E283" s="1"/>
  <c r="Y45"/>
  <c r="V45"/>
  <c r="U45"/>
  <c r="G160"/>
  <c r="T176" s="1"/>
  <c r="M170"/>
  <c r="G351"/>
  <c r="S67" s="1"/>
  <c r="Y136"/>
  <c r="U136"/>
  <c r="U7"/>
  <c r="U307"/>
  <c r="Y307"/>
  <c r="R307" s="1"/>
  <c r="F311"/>
  <c r="G311" s="1"/>
  <c r="E246"/>
  <c r="G246" s="1"/>
  <c r="Z324"/>
  <c r="E200"/>
  <c r="F200" s="1"/>
  <c r="U366"/>
  <c r="V366"/>
  <c r="S359"/>
  <c r="E381"/>
  <c r="F381" s="1"/>
  <c r="S157"/>
  <c r="E266"/>
  <c r="Y157"/>
  <c r="V157"/>
  <c r="U157"/>
  <c r="Y135"/>
  <c r="V135"/>
  <c r="M53"/>
  <c r="Y317" s="1"/>
  <c r="V317"/>
  <c r="U317"/>
  <c r="F393"/>
  <c r="G393" s="1"/>
  <c r="S393" s="1"/>
  <c r="K301"/>
  <c r="L301" s="1"/>
  <c r="L303"/>
  <c r="G365"/>
  <c r="T300" s="1"/>
  <c r="Z300"/>
  <c r="M229"/>
  <c r="U51" s="1"/>
  <c r="Y51"/>
  <c r="V408"/>
  <c r="Y408"/>
  <c r="V357"/>
  <c r="Y357"/>
  <c r="U257"/>
  <c r="Y257"/>
  <c r="V257"/>
  <c r="D360"/>
  <c r="E360" s="1"/>
  <c r="J318"/>
  <c r="F193"/>
  <c r="F241"/>
  <c r="D343"/>
  <c r="E343" s="1"/>
  <c r="F343" s="1"/>
  <c r="Z28"/>
  <c r="D382"/>
  <c r="L324"/>
  <c r="U337" s="1"/>
  <c r="V337"/>
  <c r="S258"/>
  <c r="Z258"/>
  <c r="T258"/>
  <c r="F237"/>
  <c r="U142"/>
  <c r="U359"/>
  <c r="V93"/>
  <c r="Z72"/>
  <c r="V57"/>
  <c r="U33"/>
  <c r="Z175"/>
  <c r="U408"/>
  <c r="Y173"/>
  <c r="Z178"/>
  <c r="T143"/>
  <c r="M316"/>
  <c r="Y316" s="1"/>
  <c r="V154"/>
  <c r="U154"/>
  <c r="M383"/>
  <c r="U383" s="1"/>
  <c r="V72"/>
  <c r="Y72"/>
  <c r="Z18"/>
  <c r="L238"/>
  <c r="M238" s="1"/>
  <c r="U238" s="1"/>
  <c r="V52"/>
  <c r="U52"/>
  <c r="Y52"/>
  <c r="M406"/>
  <c r="Y82" s="1"/>
  <c r="U82"/>
  <c r="V82"/>
  <c r="U187"/>
  <c r="V187"/>
  <c r="Y187"/>
  <c r="T45"/>
  <c r="S45"/>
  <c r="Z45"/>
  <c r="D226"/>
  <c r="D347"/>
  <c r="G217"/>
  <c r="Z217" s="1"/>
  <c r="V132"/>
  <c r="U132"/>
  <c r="Y132"/>
  <c r="V160"/>
  <c r="Y160"/>
  <c r="F394"/>
  <c r="G394" s="1"/>
  <c r="T394" s="1"/>
  <c r="F255"/>
  <c r="S333" s="1"/>
  <c r="T333"/>
  <c r="G85"/>
  <c r="Z115" s="1"/>
  <c r="T115"/>
  <c r="S115"/>
  <c r="L243"/>
  <c r="Y259"/>
  <c r="V259"/>
  <c r="F310"/>
  <c r="G310" s="1"/>
  <c r="T310" s="1"/>
  <c r="J226"/>
  <c r="D103"/>
  <c r="L237"/>
  <c r="U237" s="1"/>
  <c r="J390"/>
  <c r="G227"/>
  <c r="T50"/>
  <c r="Z50"/>
  <c r="S50"/>
  <c r="F224"/>
  <c r="L340"/>
  <c r="M340" s="1"/>
  <c r="E223"/>
  <c r="G389"/>
  <c r="Z111" s="1"/>
  <c r="S111"/>
  <c r="T111"/>
  <c r="T366"/>
  <c r="S366"/>
  <c r="U146"/>
  <c r="Y146"/>
  <c r="G21"/>
  <c r="Z21" s="1"/>
  <c r="T57"/>
  <c r="S57"/>
  <c r="T77"/>
  <c r="Z77"/>
  <c r="F216"/>
  <c r="T79" s="1"/>
  <c r="V177"/>
  <c r="U177"/>
  <c r="Y177"/>
  <c r="F308"/>
  <c r="V76"/>
  <c r="U76"/>
  <c r="S133"/>
  <c r="F201"/>
  <c r="M289"/>
  <c r="Y12" s="1"/>
  <c r="U12"/>
  <c r="D68"/>
  <c r="E68" s="1"/>
  <c r="G361"/>
  <c r="Z361" s="1"/>
  <c r="J411"/>
  <c r="E350"/>
  <c r="D145"/>
  <c r="E145" s="1"/>
  <c r="K399"/>
  <c r="Z265"/>
  <c r="T119"/>
  <c r="D295"/>
  <c r="Z321" s="1"/>
  <c r="Y306"/>
  <c r="U5"/>
  <c r="U135"/>
  <c r="U160"/>
  <c r="U175"/>
  <c r="V7"/>
  <c r="S235"/>
  <c r="Y304"/>
  <c r="T355"/>
  <c r="Y57"/>
  <c r="K346"/>
  <c r="L346" s="1"/>
  <c r="F249"/>
  <c r="V106"/>
  <c r="U106"/>
  <c r="S60"/>
  <c r="Z60"/>
  <c r="U60"/>
  <c r="Y60"/>
  <c r="G124"/>
  <c r="Z137" s="1"/>
  <c r="M326"/>
  <c r="V221" s="1"/>
  <c r="Y221"/>
  <c r="F125"/>
  <c r="G125" s="1"/>
  <c r="U204"/>
  <c r="V204"/>
  <c r="F400"/>
  <c r="G400" s="1"/>
  <c r="M401"/>
  <c r="V250"/>
  <c r="U250"/>
  <c r="Y250"/>
  <c r="G256"/>
  <c r="V361"/>
  <c r="U361"/>
  <c r="G190"/>
  <c r="S190" s="1"/>
  <c r="S153"/>
  <c r="Z153"/>
  <c r="L123"/>
  <c r="U97" s="1"/>
  <c r="K163"/>
  <c r="K166"/>
  <c r="L166" s="1"/>
  <c r="Y281"/>
  <c r="M77"/>
  <c r="L220"/>
  <c r="M220" s="1"/>
  <c r="V62" s="1"/>
  <c r="G39"/>
  <c r="Z405" s="1"/>
  <c r="D371"/>
  <c r="S371" s="1"/>
  <c r="T69"/>
  <c r="J116"/>
  <c r="D318"/>
  <c r="E318" s="1"/>
  <c r="F318" s="1"/>
  <c r="G318" s="1"/>
  <c r="S19"/>
  <c r="T19"/>
  <c r="J80"/>
  <c r="K80" s="1"/>
  <c r="L80" s="1"/>
  <c r="M80" s="1"/>
  <c r="D369"/>
  <c r="S309"/>
  <c r="F294"/>
  <c r="Z157"/>
  <c r="S132"/>
  <c r="Z51"/>
  <c r="S202"/>
  <c r="U17"/>
  <c r="S355"/>
  <c r="Y98"/>
  <c r="J59"/>
  <c r="D252"/>
  <c r="J196"/>
  <c r="K196" s="1"/>
  <c r="L196" s="1"/>
  <c r="U147"/>
  <c r="D364"/>
  <c r="E364" s="1"/>
  <c r="F364" s="1"/>
  <c r="T173"/>
  <c r="T49"/>
  <c r="S164"/>
  <c r="V104"/>
  <c r="V119"/>
  <c r="Z304"/>
  <c r="U115"/>
  <c r="U320"/>
  <c r="Y358"/>
  <c r="T235"/>
  <c r="U284"/>
  <c r="T164"/>
  <c r="Y309"/>
  <c r="V49"/>
  <c r="L313"/>
  <c r="M313" s="1"/>
  <c r="Y313" s="1"/>
  <c r="G170"/>
  <c r="S170" s="1"/>
  <c r="F238"/>
  <c r="J421"/>
  <c r="K421" s="1"/>
  <c r="V182"/>
  <c r="U182"/>
  <c r="L332"/>
  <c r="M332" s="1"/>
  <c r="Y134" s="1"/>
  <c r="Y282"/>
  <c r="K252"/>
  <c r="V90" s="1"/>
  <c r="M218"/>
  <c r="Y218" s="1"/>
  <c r="G113"/>
  <c r="Z353" s="1"/>
  <c r="D36"/>
  <c r="J403"/>
  <c r="E379"/>
  <c r="L338"/>
  <c r="E414"/>
  <c r="J404"/>
  <c r="K404" s="1"/>
  <c r="L404" s="1"/>
  <c r="M258"/>
  <c r="Y320" s="1"/>
  <c r="T135"/>
  <c r="Z173"/>
  <c r="U131"/>
  <c r="U312"/>
  <c r="S65"/>
  <c r="Z221"/>
  <c r="Y147"/>
  <c r="Y50"/>
  <c r="U138"/>
  <c r="Y225"/>
  <c r="Y158"/>
  <c r="S304"/>
  <c r="V320"/>
  <c r="Z235"/>
  <c r="R235" s="1"/>
  <c r="Y178"/>
  <c r="U93"/>
  <c r="G275"/>
  <c r="T275" s="1"/>
  <c r="T10"/>
  <c r="L331"/>
  <c r="M272"/>
  <c r="L249"/>
  <c r="M249" s="1"/>
  <c r="J371"/>
  <c r="U371" s="1"/>
  <c r="U69"/>
  <c r="J369"/>
  <c r="D66"/>
  <c r="U193"/>
  <c r="E402"/>
  <c r="K266"/>
  <c r="L266" s="1"/>
  <c r="S121"/>
  <c r="Y405"/>
  <c r="Z317"/>
  <c r="Z26"/>
  <c r="U63"/>
  <c r="V27"/>
  <c r="T65"/>
  <c r="U298"/>
  <c r="S353"/>
  <c r="U67"/>
  <c r="S87"/>
  <c r="S342"/>
  <c r="V359"/>
  <c r="S26"/>
  <c r="Y4"/>
  <c r="U199"/>
  <c r="Z374"/>
  <c r="Y11"/>
  <c r="U121"/>
  <c r="Y202"/>
  <c r="Y193"/>
  <c r="T9"/>
  <c r="Z33"/>
  <c r="Z202"/>
  <c r="T225"/>
  <c r="V342"/>
  <c r="Y143"/>
  <c r="R143" s="1"/>
  <c r="T312"/>
  <c r="Z279"/>
  <c r="T221"/>
  <c r="G209"/>
  <c r="T231" s="1"/>
  <c r="S231"/>
  <c r="G218"/>
  <c r="S218" s="1"/>
  <c r="T286"/>
  <c r="L347"/>
  <c r="L380"/>
  <c r="M380" s="1"/>
  <c r="Y20" s="1"/>
  <c r="L29"/>
  <c r="M29" s="1"/>
  <c r="V43"/>
  <c r="M389"/>
  <c r="V111" s="1"/>
  <c r="L211"/>
  <c r="F75"/>
  <c r="G75" s="1"/>
  <c r="Z254" s="1"/>
  <c r="K322"/>
  <c r="M241"/>
  <c r="V155" s="1"/>
  <c r="T358"/>
  <c r="S358"/>
  <c r="J145"/>
  <c r="K145" s="1"/>
  <c r="J189"/>
  <c r="U129"/>
  <c r="Y377"/>
  <c r="T122"/>
  <c r="Y9"/>
  <c r="V63"/>
  <c r="V5"/>
  <c r="Y293"/>
  <c r="Z182"/>
  <c r="Z286"/>
  <c r="Y43"/>
  <c r="Y70"/>
  <c r="R70" s="1"/>
  <c r="Z131"/>
  <c r="R131" s="1"/>
  <c r="Z165"/>
  <c r="Z12"/>
  <c r="Z257"/>
  <c r="Z11"/>
  <c r="Z10"/>
  <c r="U282"/>
  <c r="T121"/>
  <c r="S374"/>
  <c r="V202"/>
  <c r="S9"/>
  <c r="T33"/>
  <c r="V129"/>
  <c r="V143"/>
  <c r="Z312"/>
  <c r="R312" s="1"/>
  <c r="Z355"/>
  <c r="S279"/>
  <c r="U173"/>
  <c r="U377"/>
  <c r="Y176"/>
  <c r="F127"/>
  <c r="G127" s="1"/>
  <c r="L209"/>
  <c r="K334"/>
  <c r="M84"/>
  <c r="V84" s="1"/>
  <c r="V15"/>
  <c r="K372"/>
  <c r="L372" s="1"/>
  <c r="G244"/>
  <c r="K125"/>
  <c r="L215"/>
  <c r="Y219" s="1"/>
  <c r="M341"/>
  <c r="U195"/>
  <c r="T31"/>
  <c r="S31"/>
  <c r="J368"/>
  <c r="J295"/>
  <c r="J271"/>
  <c r="T265"/>
  <c r="Z122"/>
  <c r="Z358"/>
  <c r="V9"/>
  <c r="Y5"/>
  <c r="U293"/>
  <c r="S182"/>
  <c r="S286"/>
  <c r="Z292"/>
  <c r="U43"/>
  <c r="Y129"/>
  <c r="S131"/>
  <c r="T12"/>
  <c r="T257"/>
  <c r="Z269"/>
  <c r="T11"/>
  <c r="V405"/>
  <c r="S10"/>
  <c r="Y79"/>
  <c r="T165"/>
  <c r="T131"/>
  <c r="T317"/>
  <c r="V199"/>
  <c r="U94"/>
  <c r="Y7"/>
  <c r="Y115"/>
  <c r="V358"/>
  <c r="V25"/>
  <c r="V176"/>
  <c r="U143"/>
  <c r="U31"/>
  <c r="S312"/>
  <c r="U405"/>
  <c r="R76"/>
  <c r="M381"/>
  <c r="M139"/>
  <c r="R56"/>
  <c r="M180"/>
  <c r="V180" s="1"/>
  <c r="R49"/>
  <c r="M285"/>
  <c r="M223"/>
  <c r="Y223" s="1"/>
  <c r="E368"/>
  <c r="E314"/>
  <c r="S314" s="1"/>
  <c r="L240"/>
  <c r="R44"/>
  <c r="K314"/>
  <c r="V314" s="1"/>
  <c r="F243"/>
  <c r="M311"/>
  <c r="M233"/>
  <c r="V233" s="1"/>
  <c r="R86"/>
  <c r="F262"/>
  <c r="M200"/>
  <c r="L352"/>
  <c r="K363"/>
  <c r="M410"/>
  <c r="M246"/>
  <c r="L339"/>
  <c r="G59"/>
  <c r="M124"/>
  <c r="Y137" s="1"/>
  <c r="F215"/>
  <c r="M232"/>
  <c r="V282" s="1"/>
  <c r="E363"/>
  <c r="K248"/>
  <c r="R31"/>
  <c r="R24"/>
  <c r="L378"/>
  <c r="G301"/>
  <c r="Z133" s="1"/>
  <c r="F334"/>
  <c r="K319"/>
  <c r="K323"/>
  <c r="M144"/>
  <c r="M21"/>
  <c r="U270" s="1"/>
  <c r="M234"/>
  <c r="Y171" s="1"/>
  <c r="G388"/>
  <c r="F409"/>
  <c r="G409" s="1"/>
  <c r="G179"/>
  <c r="Z179" s="1"/>
  <c r="E128"/>
  <c r="E302"/>
  <c r="G313"/>
  <c r="T413" s="1"/>
  <c r="E419"/>
  <c r="G415"/>
  <c r="Z359" s="1"/>
  <c r="G152"/>
  <c r="E274"/>
  <c r="G377"/>
  <c r="T377" s="1"/>
  <c r="F263"/>
  <c r="F399"/>
  <c r="T367" s="1"/>
  <c r="E348"/>
  <c r="E172"/>
  <c r="F144"/>
  <c r="E232"/>
  <c r="E331"/>
  <c r="G408"/>
  <c r="Z408" s="1"/>
  <c r="G229"/>
  <c r="S51" s="1"/>
  <c r="G397"/>
  <c r="T126" s="1"/>
  <c r="E188"/>
  <c r="E323"/>
  <c r="E271"/>
  <c r="E352"/>
  <c r="E248"/>
  <c r="F248" s="1"/>
  <c r="E80"/>
  <c r="F189"/>
  <c r="E387"/>
  <c r="F387" s="1"/>
  <c r="F421"/>
  <c r="G391"/>
  <c r="E163"/>
  <c r="F163" s="1"/>
  <c r="G384"/>
  <c r="S5" s="1"/>
  <c r="F196"/>
  <c r="E332"/>
  <c r="F332" s="1"/>
  <c r="G332" s="1"/>
  <c r="F322"/>
  <c r="G181"/>
  <c r="S181" s="1"/>
  <c r="E401"/>
  <c r="E410"/>
  <c r="F410" s="1"/>
  <c r="E242"/>
  <c r="E339"/>
  <c r="F354"/>
  <c r="E372"/>
  <c r="E403"/>
  <c r="F340"/>
  <c r="G340" s="1"/>
  <c r="F180"/>
  <c r="L310"/>
  <c r="L402"/>
  <c r="M402" s="1"/>
  <c r="L188"/>
  <c r="L127"/>
  <c r="F329"/>
  <c r="M66"/>
  <c r="Y384" s="1"/>
  <c r="L191"/>
  <c r="L201"/>
  <c r="E29"/>
  <c r="F330"/>
  <c r="M327"/>
  <c r="L58"/>
  <c r="M394"/>
  <c r="K255"/>
  <c r="L396"/>
  <c r="M278"/>
  <c r="Y278" s="1"/>
  <c r="F285"/>
  <c r="G214"/>
  <c r="M260"/>
  <c r="L100"/>
  <c r="L280"/>
  <c r="M395"/>
  <c r="U207" s="1"/>
  <c r="F130"/>
  <c r="L36"/>
  <c r="M36" s="1"/>
  <c r="L130"/>
  <c r="E123"/>
  <c r="G344"/>
  <c r="S81" s="1"/>
  <c r="M128"/>
  <c r="U128" s="1"/>
  <c r="E376"/>
  <c r="E357"/>
  <c r="F357" s="1"/>
  <c r="M107"/>
  <c r="R110" s="1"/>
  <c r="M398"/>
  <c r="L103"/>
  <c r="F150"/>
  <c r="M224"/>
  <c r="U16" s="1"/>
  <c r="G272"/>
  <c r="Z272" s="1"/>
  <c r="F233"/>
  <c r="L336"/>
  <c r="M336" s="1"/>
  <c r="L343"/>
  <c r="L348"/>
  <c r="L329"/>
  <c r="M349"/>
  <c r="Y19" s="1"/>
  <c r="M415"/>
  <c r="Y359" s="1"/>
  <c r="M387"/>
  <c r="M328"/>
  <c r="Y204" s="1"/>
  <c r="M388"/>
  <c r="U388" s="1"/>
  <c r="G278"/>
  <c r="T157" s="1"/>
  <c r="L354"/>
  <c r="M376"/>
  <c r="Y93" s="1"/>
  <c r="M308"/>
  <c r="U308" s="1"/>
  <c r="R148"/>
  <c r="L344"/>
  <c r="M345"/>
  <c r="Y345" s="1"/>
  <c r="E320"/>
  <c r="E303"/>
  <c r="M291"/>
  <c r="L75"/>
  <c r="F139"/>
  <c r="M227"/>
  <c r="V50" s="1"/>
  <c r="E40"/>
  <c r="Z284" s="1"/>
  <c r="R284" s="1"/>
  <c r="M393"/>
  <c r="L68"/>
  <c r="M68" s="1"/>
  <c r="V14" s="1"/>
  <c r="L297"/>
  <c r="M236"/>
  <c r="Y236" s="1"/>
  <c r="G41"/>
  <c r="S41" s="1"/>
  <c r="R156"/>
  <c r="E166"/>
  <c r="F166" s="1"/>
  <c r="M216"/>
  <c r="U79" s="1"/>
  <c r="L274"/>
  <c r="E335"/>
  <c r="L379"/>
  <c r="R267"/>
  <c r="M365"/>
  <c r="V300" s="1"/>
  <c r="R161"/>
  <c r="AC251" i="5"/>
  <c r="AC62"/>
  <c r="AD96"/>
  <c r="L288"/>
  <c r="AD206"/>
  <c r="X21"/>
  <c r="AD58"/>
  <c r="V58" s="1"/>
  <c r="AD55"/>
  <c r="AC21"/>
  <c r="AD79"/>
  <c r="V79" s="1"/>
  <c r="W55"/>
  <c r="X58"/>
  <c r="AC223"/>
  <c r="E165"/>
  <c r="F165" s="1"/>
  <c r="AD52"/>
  <c r="V52" s="1"/>
  <c r="AD77"/>
  <c r="X77"/>
  <c r="Y60"/>
  <c r="Z41"/>
  <c r="L169"/>
  <c r="AC169" s="1"/>
  <c r="X72"/>
  <c r="W41"/>
  <c r="AC41"/>
  <c r="V41" s="1"/>
  <c r="W21"/>
  <c r="W62"/>
  <c r="K160"/>
  <c r="L160" s="1"/>
  <c r="AC160" s="1"/>
  <c r="X9"/>
  <c r="X41"/>
  <c r="AD6"/>
  <c r="W9"/>
  <c r="W60"/>
  <c r="W72"/>
  <c r="L46"/>
  <c r="AC46" s="1"/>
  <c r="AD62"/>
  <c r="V62" s="1"/>
  <c r="X6"/>
  <c r="AD223"/>
  <c r="F46"/>
  <c r="AD46" s="1"/>
  <c r="AD60"/>
  <c r="V60" s="1"/>
  <c r="AD98"/>
  <c r="AD130"/>
  <c r="AD9"/>
  <c r="AC56"/>
  <c r="AC158"/>
  <c r="F92"/>
  <c r="AD92" s="1"/>
  <c r="K240"/>
  <c r="L240" s="1"/>
  <c r="AC66"/>
  <c r="Z66"/>
  <c r="Y66"/>
  <c r="AC6"/>
  <c r="AD158"/>
  <c r="F285"/>
  <c r="AD285" s="1"/>
  <c r="E120"/>
  <c r="F120" s="1"/>
  <c r="Z103"/>
  <c r="F33"/>
  <c r="AD33" s="1"/>
  <c r="L144"/>
  <c r="W111"/>
  <c r="X55"/>
  <c r="L163"/>
  <c r="Z163" s="1"/>
  <c r="Y33"/>
  <c r="Z33"/>
  <c r="AC33"/>
  <c r="Y9"/>
  <c r="Z9"/>
  <c r="AC9"/>
  <c r="E118"/>
  <c r="AD118" s="1"/>
  <c r="J238"/>
  <c r="AC111"/>
  <c r="AC29"/>
  <c r="Y55"/>
  <c r="Z55"/>
  <c r="Y6"/>
  <c r="AC89"/>
  <c r="D145"/>
  <c r="E145" s="1"/>
  <c r="F145" s="1"/>
  <c r="Z111"/>
  <c r="F211"/>
  <c r="F284"/>
  <c r="AD284" s="1"/>
  <c r="V284" s="1"/>
  <c r="L210"/>
  <c r="AC210" s="1"/>
  <c r="V210" s="1"/>
  <c r="F126"/>
  <c r="AD126" s="1"/>
  <c r="F66"/>
  <c r="W66" s="1"/>
  <c r="K145"/>
  <c r="L145" s="1"/>
  <c r="Y145" s="1"/>
  <c r="AC108"/>
  <c r="AC55"/>
  <c r="Y29"/>
  <c r="K118"/>
  <c r="Y118" s="1"/>
  <c r="Y111"/>
  <c r="E148"/>
  <c r="AD148" s="1"/>
  <c r="F177"/>
  <c r="L77"/>
  <c r="Z77" s="1"/>
  <c r="K287"/>
  <c r="L287" s="1"/>
  <c r="J92"/>
  <c r="K92" s="1"/>
  <c r="L92" s="1"/>
  <c r="AC92" s="1"/>
  <c r="F160"/>
  <c r="E240"/>
  <c r="F163"/>
  <c r="AD163" s="1"/>
  <c r="L177"/>
  <c r="D238"/>
  <c r="E238" s="1"/>
  <c r="F238" s="1"/>
  <c r="W213" s="1"/>
  <c r="F29"/>
  <c r="W29" s="1"/>
  <c r="AC130"/>
  <c r="AD111"/>
  <c r="X111"/>
  <c r="E88"/>
  <c r="F88" s="1"/>
  <c r="O51" i="13"/>
  <c r="O4"/>
  <c r="O5"/>
  <c r="O46"/>
  <c r="O57"/>
  <c r="O2"/>
  <c r="O73"/>
  <c r="O27"/>
  <c r="O56"/>
  <c r="O17"/>
  <c r="O28"/>
  <c r="O32"/>
  <c r="O53"/>
  <c r="O60"/>
  <c r="O36"/>
  <c r="O11"/>
  <c r="O26"/>
  <c r="O14"/>
  <c r="L22" i="5"/>
  <c r="AC22" s="1"/>
  <c r="F22"/>
  <c r="W22" s="1"/>
  <c r="AC24"/>
  <c r="V76"/>
  <c r="Y146"/>
  <c r="AD146"/>
  <c r="W146"/>
  <c r="AD267"/>
  <c r="AC18"/>
  <c r="O62" i="13"/>
  <c r="O55"/>
  <c r="O10"/>
  <c r="O47"/>
  <c r="O48"/>
  <c r="O67"/>
  <c r="O20"/>
  <c r="O72"/>
  <c r="O52"/>
  <c r="O59"/>
  <c r="O9"/>
  <c r="O18"/>
  <c r="O33"/>
  <c r="O66"/>
  <c r="O50"/>
  <c r="O81"/>
  <c r="O77"/>
  <c r="O15"/>
  <c r="O45"/>
  <c r="O34"/>
  <c r="O75"/>
  <c r="O74"/>
  <c r="O82"/>
  <c r="O30"/>
  <c r="O38"/>
  <c r="O44"/>
  <c r="O29"/>
  <c r="O78"/>
  <c r="O6"/>
  <c r="O83"/>
  <c r="O40"/>
  <c r="O68"/>
  <c r="O23"/>
  <c r="O31"/>
  <c r="O21"/>
  <c r="O12"/>
  <c r="O76"/>
  <c r="O37"/>
  <c r="O70"/>
  <c r="O63"/>
  <c r="AC146" i="5"/>
  <c r="AD25"/>
  <c r="AD82"/>
  <c r="AC64"/>
  <c r="AD141"/>
  <c r="X25"/>
  <c r="Z146"/>
  <c r="Z18"/>
  <c r="W25"/>
  <c r="Y18"/>
  <c r="AD289"/>
  <c r="L22" i="13"/>
  <c r="O22" s="1"/>
  <c r="K35"/>
  <c r="N35" s="1"/>
  <c r="O35" s="1"/>
  <c r="J82"/>
  <c r="M82" s="1"/>
  <c r="I80"/>
  <c r="L80" s="1"/>
  <c r="O80" s="1"/>
  <c r="M13"/>
  <c r="I13"/>
  <c r="L13" s="1"/>
  <c r="O13" s="1"/>
  <c r="Y35" i="5"/>
  <c r="W103"/>
  <c r="AD95"/>
  <c r="Z16"/>
  <c r="AC16"/>
  <c r="Y16"/>
  <c r="AC253"/>
  <c r="W166"/>
  <c r="AC141"/>
  <c r="AC36"/>
  <c r="Y10"/>
  <c r="W16"/>
  <c r="AC38"/>
  <c r="AD157"/>
  <c r="X146"/>
  <c r="AD42"/>
  <c r="Z100"/>
  <c r="AD237"/>
  <c r="AD296"/>
  <c r="Y43"/>
  <c r="AC25"/>
  <c r="AD166"/>
  <c r="AC267"/>
  <c r="Z36"/>
  <c r="Z10"/>
  <c r="Z284"/>
  <c r="Y284"/>
  <c r="AD43"/>
  <c r="AC63"/>
  <c r="AC80"/>
  <c r="V80" s="1"/>
  <c r="AC10"/>
  <c r="AD10"/>
  <c r="W43"/>
  <c r="AD159"/>
  <c r="AC296"/>
  <c r="X103"/>
  <c r="AC250"/>
  <c r="AC128"/>
  <c r="AD36"/>
  <c r="AD35"/>
  <c r="AD149"/>
  <c r="Z112"/>
  <c r="X43"/>
  <c r="X35"/>
  <c r="AC289"/>
  <c r="AC166"/>
  <c r="X166"/>
  <c r="AD94"/>
  <c r="X16"/>
  <c r="Y103"/>
  <c r="AD239"/>
  <c r="AD186"/>
  <c r="AD64"/>
  <c r="AD16"/>
  <c r="Z25"/>
  <c r="AC103"/>
  <c r="V103" s="1"/>
  <c r="AD112"/>
  <c r="X112"/>
  <c r="Y112"/>
  <c r="Y25"/>
  <c r="AC112"/>
  <c r="AD18"/>
  <c r="AC236"/>
  <c r="AC35"/>
  <c r="AC149"/>
  <c r="W112"/>
  <c r="Y26"/>
  <c r="Z166"/>
  <c r="X18"/>
  <c r="AC114"/>
  <c r="AD114"/>
  <c r="AC43"/>
  <c r="Y166"/>
  <c r="Z43"/>
  <c r="W18"/>
  <c r="Z35"/>
  <c r="AC95"/>
  <c r="F34"/>
  <c r="AD34" s="1"/>
  <c r="AC27"/>
  <c r="L70"/>
  <c r="AC70" s="1"/>
  <c r="F172"/>
  <c r="AD172" s="1"/>
  <c r="L162"/>
  <c r="AC127" s="1"/>
  <c r="L107"/>
  <c r="AC99" s="1"/>
  <c r="F37"/>
  <c r="AD37" s="1"/>
  <c r="AC150"/>
  <c r="K231"/>
  <c r="L231" s="1"/>
  <c r="AD199"/>
  <c r="F228"/>
  <c r="X252" s="1"/>
  <c r="AD86"/>
  <c r="AC188"/>
  <c r="F253"/>
  <c r="AD253" s="1"/>
  <c r="F187"/>
  <c r="AD243" s="1"/>
  <c r="AC105"/>
  <c r="J140"/>
  <c r="K140" s="1"/>
  <c r="L140" s="1"/>
  <c r="D292"/>
  <c r="E292" s="1"/>
  <c r="F292" s="1"/>
  <c r="F136"/>
  <c r="AD219" s="1"/>
  <c r="K297"/>
  <c r="F271"/>
  <c r="E256"/>
  <c r="F256" s="1"/>
  <c r="F104"/>
  <c r="AC42"/>
  <c r="F26"/>
  <c r="X26" s="1"/>
  <c r="K245"/>
  <c r="L245" s="1"/>
  <c r="L248"/>
  <c r="AC264"/>
  <c r="K219"/>
  <c r="L219" s="1"/>
  <c r="L104"/>
  <c r="AC189" s="1"/>
  <c r="K212"/>
  <c r="L212" s="1"/>
  <c r="K213"/>
  <c r="F257"/>
  <c r="L217"/>
  <c r="Y217" s="1"/>
  <c r="F56"/>
  <c r="AD56" s="1"/>
  <c r="L202"/>
  <c r="F291"/>
  <c r="D116"/>
  <c r="E116" s="1"/>
  <c r="D262"/>
  <c r="L232"/>
  <c r="L244"/>
  <c r="AC244" s="1"/>
  <c r="F281"/>
  <c r="AD281" s="1"/>
  <c r="F242"/>
  <c r="AD234" s="1"/>
  <c r="L194"/>
  <c r="AC168" s="1"/>
  <c r="K220"/>
  <c r="L220" s="1"/>
  <c r="K129"/>
  <c r="L129" s="1"/>
  <c r="E232"/>
  <c r="F232" s="1"/>
  <c r="K300"/>
  <c r="L300" s="1"/>
  <c r="K34"/>
  <c r="L34" s="1"/>
  <c r="F207"/>
  <c r="L214"/>
  <c r="AC204" s="1"/>
  <c r="D135"/>
  <c r="E135" s="1"/>
  <c r="F231"/>
  <c r="AD231" s="1"/>
  <c r="E248"/>
  <c r="F248" s="1"/>
  <c r="K293"/>
  <c r="L293" s="1"/>
  <c r="J290"/>
  <c r="K290" s="1"/>
  <c r="L290" s="1"/>
  <c r="E90"/>
  <c r="F90" s="1"/>
  <c r="D81"/>
  <c r="E81" s="1"/>
  <c r="F81" s="1"/>
  <c r="F288"/>
  <c r="F264"/>
  <c r="AD278" s="1"/>
  <c r="L233"/>
  <c r="K278"/>
  <c r="L278" s="1"/>
  <c r="Y272" s="1"/>
  <c r="F85"/>
  <c r="AD137" s="1"/>
  <c r="L292"/>
  <c r="K37"/>
  <c r="L37" s="1"/>
  <c r="K187"/>
  <c r="L187" s="1"/>
  <c r="AC243" s="1"/>
  <c r="K255"/>
  <c r="L255" s="1"/>
  <c r="AC255" s="1"/>
  <c r="F298"/>
  <c r="J215"/>
  <c r="K215" s="1"/>
  <c r="L254"/>
  <c r="F290"/>
  <c r="E162"/>
  <c r="F162" s="1"/>
  <c r="AD127" s="1"/>
  <c r="J275"/>
  <c r="D263"/>
  <c r="E263" s="1"/>
  <c r="L172"/>
  <c r="AC172" s="1"/>
  <c r="L257"/>
  <c r="AC257" s="1"/>
  <c r="L298"/>
  <c r="AC274" s="1"/>
  <c r="L271"/>
  <c r="Y262" s="1"/>
  <c r="L82"/>
  <c r="AC82" s="1"/>
  <c r="E204"/>
  <c r="F220"/>
  <c r="AD245" s="1"/>
  <c r="K197"/>
  <c r="L197" s="1"/>
  <c r="K291"/>
  <c r="L291" s="1"/>
  <c r="K301"/>
  <c r="L301" s="1"/>
  <c r="F129"/>
  <c r="F155"/>
  <c r="E151"/>
  <c r="F151" s="1"/>
  <c r="K280"/>
  <c r="L280" s="1"/>
  <c r="K116"/>
  <c r="F153"/>
  <c r="AD255" s="1"/>
  <c r="E272"/>
  <c r="F272" s="1"/>
  <c r="X272" s="1"/>
  <c r="F301"/>
  <c r="K135"/>
  <c r="L135" s="1"/>
  <c r="K246"/>
  <c r="L246" s="1"/>
  <c r="K132"/>
  <c r="L132" s="1"/>
  <c r="AC226" s="1"/>
  <c r="E233"/>
  <c r="F233" s="1"/>
  <c r="AD208" s="1"/>
  <c r="K249"/>
  <c r="L249" s="1"/>
  <c r="L294"/>
  <c r="K256"/>
  <c r="L256" s="1"/>
  <c r="L117"/>
  <c r="AC115" s="1"/>
  <c r="E107"/>
  <c r="F107" s="1"/>
  <c r="F122"/>
  <c r="AD122" s="1"/>
  <c r="E236"/>
  <c r="F260"/>
  <c r="K259"/>
  <c r="AC30"/>
  <c r="E184"/>
  <c r="F184" s="1"/>
  <c r="AD132" s="1"/>
  <c r="D140"/>
  <c r="E140" s="1"/>
  <c r="F140" s="1"/>
  <c r="D215"/>
  <c r="E215" s="1"/>
  <c r="F249"/>
  <c r="K276"/>
  <c r="J122"/>
  <c r="K122" s="1"/>
  <c r="E230"/>
  <c r="F230" s="1"/>
  <c r="L136"/>
  <c r="F147"/>
  <c r="X235" s="1"/>
  <c r="F175"/>
  <c r="F254"/>
  <c r="AD254" s="1"/>
  <c r="D212"/>
  <c r="E212" s="1"/>
  <c r="F268"/>
  <c r="AD216" s="1"/>
  <c r="D246"/>
  <c r="E246" s="1"/>
  <c r="D275"/>
  <c r="E275" s="1"/>
  <c r="D300"/>
  <c r="E300" s="1"/>
  <c r="F300" s="1"/>
  <c r="F259"/>
  <c r="X261" s="1"/>
  <c r="E70"/>
  <c r="L299"/>
  <c r="AC72"/>
  <c r="V72" s="1"/>
  <c r="AC131"/>
  <c r="V131" s="1"/>
  <c r="W20"/>
  <c r="Y42"/>
  <c r="X64"/>
  <c r="X159"/>
  <c r="X102"/>
  <c r="AC167"/>
  <c r="V167" s="1"/>
  <c r="Z86"/>
  <c r="Y110"/>
  <c r="AC26"/>
  <c r="AC191"/>
  <c r="Z149"/>
  <c r="Z282"/>
  <c r="V14"/>
  <c r="Z250"/>
  <c r="Z42"/>
  <c r="Z17"/>
  <c r="W138"/>
  <c r="AC159"/>
  <c r="Z181"/>
  <c r="Y131"/>
  <c r="Z289"/>
  <c r="Z56"/>
  <c r="Y250"/>
  <c r="W173"/>
  <c r="Z253"/>
  <c r="X143"/>
  <c r="Y128"/>
  <c r="W36"/>
  <c r="Z80"/>
  <c r="X36"/>
  <c r="X121"/>
  <c r="W143"/>
  <c r="Z110"/>
  <c r="Y191"/>
  <c r="W5"/>
  <c r="AC263"/>
  <c r="AD128"/>
  <c r="Y251"/>
  <c r="X138"/>
  <c r="Y143"/>
  <c r="Z128"/>
  <c r="Y20"/>
  <c r="W73"/>
  <c r="X176"/>
  <c r="Z267"/>
  <c r="W205"/>
  <c r="Y48"/>
  <c r="X95"/>
  <c r="X173"/>
  <c r="W130"/>
  <c r="Y108"/>
  <c r="W7"/>
  <c r="Y72"/>
  <c r="X192"/>
  <c r="Y223"/>
  <c r="W199"/>
  <c r="Z69"/>
  <c r="X295"/>
  <c r="W102"/>
  <c r="X84"/>
  <c r="Y183"/>
  <c r="Z89"/>
  <c r="X96"/>
  <c r="W214"/>
  <c r="W192"/>
  <c r="Z141"/>
  <c r="X251"/>
  <c r="X289"/>
  <c r="Y63"/>
  <c r="X5"/>
  <c r="AD182"/>
  <c r="Z24"/>
  <c r="Y148"/>
  <c r="Z161"/>
  <c r="Y95"/>
  <c r="W295"/>
  <c r="Y19"/>
  <c r="X113"/>
  <c r="Z183"/>
  <c r="X24"/>
  <c r="Z188"/>
  <c r="Z30"/>
  <c r="X61"/>
  <c r="X217"/>
  <c r="AD15"/>
  <c r="V15" s="1"/>
  <c r="AC151"/>
  <c r="W113"/>
  <c r="X283"/>
  <c r="Z157"/>
  <c r="W296"/>
  <c r="Z102"/>
  <c r="Z264"/>
  <c r="Y130"/>
  <c r="W289"/>
  <c r="W98"/>
  <c r="X142"/>
  <c r="W170"/>
  <c r="AD108"/>
  <c r="W108"/>
  <c r="X108"/>
  <c r="AC83"/>
  <c r="Y228"/>
  <c r="AD69"/>
  <c r="V69" s="1"/>
  <c r="X69"/>
  <c r="W69"/>
  <c r="AD133"/>
  <c r="Y230"/>
  <c r="Y121"/>
  <c r="AC182"/>
  <c r="Y182"/>
  <c r="Y125"/>
  <c r="AC113"/>
  <c r="V113" s="1"/>
  <c r="Y113"/>
  <c r="AD32"/>
  <c r="V32" s="1"/>
  <c r="X32"/>
  <c r="W32"/>
  <c r="W217"/>
  <c r="X52"/>
  <c r="AD100"/>
  <c r="AD191"/>
  <c r="Y134"/>
  <c r="Y80"/>
  <c r="Y181"/>
  <c r="Y161"/>
  <c r="Z167"/>
  <c r="W94"/>
  <c r="Z114"/>
  <c r="Y15"/>
  <c r="Z137"/>
  <c r="X239"/>
  <c r="Z236"/>
  <c r="W110"/>
  <c r="Y30"/>
  <c r="Y180"/>
  <c r="X124"/>
  <c r="X237"/>
  <c r="X224"/>
  <c r="AC195"/>
  <c r="AD115"/>
  <c r="V23"/>
  <c r="Z182"/>
  <c r="Z48"/>
  <c r="Y289"/>
  <c r="W17"/>
  <c r="X141"/>
  <c r="W227"/>
  <c r="Y86"/>
  <c r="X7"/>
  <c r="Y69"/>
  <c r="Y149"/>
  <c r="Z19"/>
  <c r="Z20"/>
  <c r="X265"/>
  <c r="X296"/>
  <c r="Z273"/>
  <c r="W64"/>
  <c r="X101"/>
  <c r="Y188"/>
  <c r="Y89"/>
  <c r="Y137"/>
  <c r="W96"/>
  <c r="W239"/>
  <c r="Y236"/>
  <c r="Y24"/>
  <c r="X114"/>
  <c r="X149"/>
  <c r="Y253"/>
  <c r="W124"/>
  <c r="X86"/>
  <c r="X171"/>
  <c r="X20"/>
  <c r="AC241"/>
  <c r="AC193"/>
  <c r="Y193"/>
  <c r="AD269"/>
  <c r="Y221"/>
  <c r="AC222"/>
  <c r="Y222"/>
  <c r="AD250"/>
  <c r="X250"/>
  <c r="W250"/>
  <c r="AC133"/>
  <c r="AC190"/>
  <c r="Z147"/>
  <c r="X158"/>
  <c r="X286"/>
  <c r="W82"/>
  <c r="W86"/>
  <c r="Z180"/>
  <c r="Z158"/>
  <c r="W186"/>
  <c r="W141"/>
  <c r="Z101"/>
  <c r="Y264"/>
  <c r="X80"/>
  <c r="X134"/>
  <c r="X180"/>
  <c r="Y105"/>
  <c r="Z26"/>
  <c r="X191"/>
  <c r="W159"/>
  <c r="W286"/>
  <c r="W31"/>
  <c r="W283"/>
  <c r="Z143"/>
  <c r="X206"/>
  <c r="X130"/>
  <c r="W48"/>
  <c r="Z205"/>
  <c r="X199"/>
  <c r="Z150"/>
  <c r="Y17"/>
  <c r="Y273"/>
  <c r="W180"/>
  <c r="Z123"/>
  <c r="W154"/>
  <c r="Z5"/>
  <c r="X222"/>
  <c r="X139"/>
  <c r="W282"/>
  <c r="Y114"/>
  <c r="X51"/>
  <c r="Y282"/>
  <c r="W84"/>
  <c r="Z52"/>
  <c r="Z192"/>
  <c r="W61"/>
  <c r="W150"/>
  <c r="X223"/>
  <c r="X10"/>
  <c r="X157"/>
  <c r="X214"/>
  <c r="Z27"/>
  <c r="W223"/>
  <c r="Y7"/>
  <c r="Y141"/>
  <c r="X273"/>
  <c r="X98"/>
  <c r="X150"/>
  <c r="X110"/>
  <c r="X19"/>
  <c r="AC65"/>
  <c r="Z281"/>
  <c r="AC39"/>
  <c r="AC100"/>
  <c r="Y100"/>
  <c r="Y184"/>
  <c r="AD89"/>
  <c r="X89"/>
  <c r="W89"/>
  <c r="AC252"/>
  <c r="X48"/>
  <c r="Z15"/>
  <c r="W42"/>
  <c r="Y224"/>
  <c r="W265"/>
  <c r="W237"/>
  <c r="Y38"/>
  <c r="Y101"/>
  <c r="W80"/>
  <c r="W134"/>
  <c r="Y267"/>
  <c r="AC139"/>
  <c r="V139" s="1"/>
  <c r="AD222"/>
  <c r="X186"/>
  <c r="W24"/>
  <c r="Z148"/>
  <c r="Y52"/>
  <c r="Y157"/>
  <c r="Y56"/>
  <c r="Z31"/>
  <c r="Z73"/>
  <c r="Y123"/>
  <c r="Y5"/>
  <c r="W139"/>
  <c r="W52"/>
  <c r="W171"/>
  <c r="Y64"/>
  <c r="Y150"/>
  <c r="W51"/>
  <c r="X267"/>
  <c r="Z108"/>
  <c r="Y32"/>
  <c r="Z251"/>
  <c r="W142"/>
  <c r="Z95"/>
  <c r="W10"/>
  <c r="W157"/>
  <c r="Y27"/>
  <c r="W95"/>
  <c r="W176"/>
  <c r="X210"/>
  <c r="W273"/>
  <c r="Z93"/>
  <c r="X73"/>
  <c r="X17"/>
  <c r="X227"/>
  <c r="X15"/>
  <c r="AC260"/>
  <c r="Y174"/>
  <c r="Y265"/>
  <c r="AD181"/>
  <c r="AC124"/>
  <c r="V124" s="1"/>
  <c r="Y124"/>
  <c r="Y171"/>
  <c r="Y154"/>
  <c r="Y84"/>
  <c r="AC98"/>
  <c r="Y98"/>
  <c r="AC227"/>
  <c r="V227" s="1"/>
  <c r="X94"/>
  <c r="Z134"/>
  <c r="Z223"/>
  <c r="Z64"/>
  <c r="W206"/>
  <c r="W114"/>
  <c r="W149"/>
  <c r="Y296"/>
  <c r="X93"/>
  <c r="X154"/>
  <c r="W121"/>
  <c r="Z7"/>
  <c r="Z296"/>
  <c r="AC186"/>
  <c r="W101"/>
  <c r="W158"/>
  <c r="Z38"/>
  <c r="Y102"/>
  <c r="Y192"/>
  <c r="Y158"/>
  <c r="Y31"/>
  <c r="Y73"/>
  <c r="Y205"/>
  <c r="Z63"/>
  <c r="W267"/>
  <c r="Z32"/>
  <c r="Z105"/>
  <c r="W19"/>
  <c r="W251"/>
  <c r="X205"/>
  <c r="Z130"/>
  <c r="X42"/>
  <c r="Z224"/>
  <c r="X82"/>
  <c r="W93"/>
  <c r="W224"/>
  <c r="W210"/>
  <c r="Y93"/>
  <c r="X282"/>
  <c r="X31"/>
  <c r="V282"/>
  <c r="V57"/>
  <c r="AD125"/>
  <c r="V91"/>
  <c r="V106"/>
  <c r="V47"/>
  <c r="V180"/>
  <c r="V28"/>
  <c r="V31"/>
  <c r="V19"/>
  <c r="V17"/>
  <c r="AD178"/>
  <c r="AC148"/>
  <c r="V11"/>
  <c r="AC81"/>
  <c r="V73"/>
  <c r="V7"/>
  <c r="V8"/>
  <c r="AD121"/>
  <c r="V3"/>
  <c r="AD24"/>
  <c r="V5"/>
  <c r="X190"/>
  <c r="AD185"/>
  <c r="AC142"/>
  <c r="V45"/>
  <c r="V13"/>
  <c r="Z61"/>
  <c r="AC87"/>
  <c r="AD117"/>
  <c r="AD150"/>
  <c r="AD74"/>
  <c r="AD142"/>
  <c r="AD27"/>
  <c r="AD174"/>
  <c r="AC273"/>
  <c r="V273" s="1"/>
  <c r="V44"/>
  <c r="V4"/>
  <c r="V59"/>
  <c r="V78"/>
  <c r="W270"/>
  <c r="V67"/>
  <c r="V224"/>
  <c r="V20"/>
  <c r="V110"/>
  <c r="V143"/>
  <c r="V93"/>
  <c r="AD134"/>
  <c r="V134" s="1"/>
  <c r="V102"/>
  <c r="AD197"/>
  <c r="AD144"/>
  <c r="AD258"/>
  <c r="X105"/>
  <c r="AC86"/>
  <c r="AD251"/>
  <c r="AD225"/>
  <c r="AC12"/>
  <c r="AC48"/>
  <c r="AD217"/>
  <c r="AC157"/>
  <c r="AC199"/>
  <c r="AC183"/>
  <c r="Y138"/>
  <c r="AD287"/>
  <c r="AD61"/>
  <c r="AC192"/>
  <c r="V192" s="1"/>
  <c r="AC279"/>
  <c r="AC51"/>
  <c r="AD214"/>
  <c r="AD154"/>
  <c r="AD176"/>
  <c r="AC96"/>
  <c r="AD68"/>
  <c r="AC123"/>
  <c r="Y229"/>
  <c r="AC137"/>
  <c r="AD286"/>
  <c r="AD87"/>
  <c r="AD295"/>
  <c r="AD51"/>
  <c r="X244"/>
  <c r="Y119"/>
  <c r="AD283"/>
  <c r="AD183"/>
  <c r="AC153"/>
  <c r="AC266"/>
  <c r="AD138"/>
  <c r="AC181"/>
  <c r="AC85"/>
  <c r="AD276"/>
  <c r="AD119"/>
  <c r="AD48"/>
  <c r="AD161"/>
  <c r="V161" s="1"/>
  <c r="W38"/>
  <c r="P287" i="17" l="1"/>
  <c r="P120"/>
  <c r="P234"/>
  <c r="AX323"/>
  <c r="P69"/>
  <c r="P352"/>
  <c r="P285"/>
  <c r="P17"/>
  <c r="P160"/>
  <c r="H131"/>
  <c r="P131" s="1"/>
  <c r="O323"/>
  <c r="P323" s="1"/>
  <c r="P188"/>
  <c r="P124"/>
  <c r="O320"/>
  <c r="AW131"/>
  <c r="P127"/>
  <c r="V54" i="5"/>
  <c r="P148" i="17"/>
  <c r="AX320"/>
  <c r="P76"/>
  <c r="V179" i="5"/>
  <c r="V53"/>
  <c r="M301" i="16"/>
  <c r="V301" s="1"/>
  <c r="H365" i="17"/>
  <c r="AX83"/>
  <c r="AV365"/>
  <c r="P280"/>
  <c r="P417"/>
  <c r="P87"/>
  <c r="P301"/>
  <c r="P211"/>
  <c r="P204"/>
  <c r="P77"/>
  <c r="P221"/>
  <c r="P421"/>
  <c r="P111"/>
  <c r="P145"/>
  <c r="P130"/>
  <c r="AX375"/>
  <c r="AX326"/>
  <c r="O326"/>
  <c r="O375"/>
  <c r="P48"/>
  <c r="P65"/>
  <c r="AW400"/>
  <c r="V165" i="16"/>
  <c r="H197" i="17"/>
  <c r="P197" s="1"/>
  <c r="P52"/>
  <c r="AW197"/>
  <c r="P377"/>
  <c r="W118" i="5"/>
  <c r="P57" i="17"/>
  <c r="AY151"/>
  <c r="AW403"/>
  <c r="P118"/>
  <c r="H403"/>
  <c r="P346"/>
  <c r="AW235"/>
  <c r="Z398" i="16"/>
  <c r="P397" i="17"/>
  <c r="P281"/>
  <c r="O268"/>
  <c r="P268" s="1"/>
  <c r="H275"/>
  <c r="V205" i="5"/>
  <c r="P217" i="17"/>
  <c r="AD63" i="5"/>
  <c r="AW275" i="17"/>
  <c r="V101" i="5"/>
  <c r="P342" i="17"/>
  <c r="AX60"/>
  <c r="X63" i="5"/>
  <c r="X46"/>
  <c r="V223"/>
  <c r="P154" i="17"/>
  <c r="V206" i="5"/>
  <c r="O60" i="17"/>
  <c r="P60" s="1"/>
  <c r="P361"/>
  <c r="AV121"/>
  <c r="O345"/>
  <c r="AV172"/>
  <c r="AV197"/>
  <c r="P112"/>
  <c r="AV184"/>
  <c r="AW256"/>
  <c r="AY268"/>
  <c r="AX417"/>
  <c r="AY32"/>
  <c r="P119"/>
  <c r="V21" i="5"/>
  <c r="P291" i="17"/>
  <c r="P212"/>
  <c r="AY417"/>
  <c r="P225"/>
  <c r="H400"/>
  <c r="P400" s="1"/>
  <c r="P338"/>
  <c r="AW121"/>
  <c r="P398"/>
  <c r="AY335"/>
  <c r="P117"/>
  <c r="P348"/>
  <c r="O32"/>
  <c r="P32" s="1"/>
  <c r="O151"/>
  <c r="P151" s="1"/>
  <c r="P278"/>
  <c r="AW73"/>
  <c r="H364"/>
  <c r="H73"/>
  <c r="AY111"/>
  <c r="AX62"/>
  <c r="O335"/>
  <c r="P335" s="1"/>
  <c r="P7"/>
  <c r="R217" i="16"/>
  <c r="AV280" i="17"/>
  <c r="O332"/>
  <c r="AX332"/>
  <c r="AY332"/>
  <c r="AY62"/>
  <c r="P81"/>
  <c r="P218"/>
  <c r="AV297"/>
  <c r="AV235"/>
  <c r="AV173"/>
  <c r="AW267"/>
  <c r="AX111"/>
  <c r="P267"/>
  <c r="AW280"/>
  <c r="P328"/>
  <c r="Z206" i="5"/>
  <c r="Y206"/>
  <c r="V55"/>
  <c r="V96"/>
  <c r="W46"/>
  <c r="AW184" i="17"/>
  <c r="H297"/>
  <c r="AV267"/>
  <c r="AW330"/>
  <c r="AV330"/>
  <c r="H330"/>
  <c r="E319"/>
  <c r="AV319" s="1"/>
  <c r="M255"/>
  <c r="N255" s="1"/>
  <c r="AX255" s="1"/>
  <c r="Y41" i="16"/>
  <c r="AX287" i="17"/>
  <c r="AY110"/>
  <c r="AY83"/>
  <c r="H396"/>
  <c r="AW144"/>
  <c r="P296"/>
  <c r="AV124"/>
  <c r="AV372"/>
  <c r="H295"/>
  <c r="O186"/>
  <c r="P79"/>
  <c r="AW323"/>
  <c r="G230"/>
  <c r="H230" s="1"/>
  <c r="P230" s="1"/>
  <c r="R385" i="16"/>
  <c r="O310" i="17"/>
  <c r="P310" s="1"/>
  <c r="AW372"/>
  <c r="AW364"/>
  <c r="AV295"/>
  <c r="H173"/>
  <c r="V98" i="5"/>
  <c r="AY135" i="17"/>
  <c r="O286"/>
  <c r="P286" s="1"/>
  <c r="P373"/>
  <c r="P409"/>
  <c r="AX53"/>
  <c r="AV323"/>
  <c r="O53"/>
  <c r="AW194"/>
  <c r="AX73"/>
  <c r="AX295"/>
  <c r="AY295"/>
  <c r="O295"/>
  <c r="V6" i="5"/>
  <c r="AW223" i="17"/>
  <c r="N341"/>
  <c r="O341" s="1"/>
  <c r="AV182"/>
  <c r="AV130"/>
  <c r="G78"/>
  <c r="H78" s="1"/>
  <c r="L209"/>
  <c r="M209" s="1"/>
  <c r="AW130"/>
  <c r="AX137"/>
  <c r="AY333"/>
  <c r="N414"/>
  <c r="O414" s="1"/>
  <c r="P414" s="1"/>
  <c r="AV256"/>
  <c r="P389"/>
  <c r="AX333"/>
  <c r="AY363"/>
  <c r="F366"/>
  <c r="G366" s="1"/>
  <c r="AV107"/>
  <c r="O167"/>
  <c r="P167" s="1"/>
  <c r="O169"/>
  <c r="P169" s="1"/>
  <c r="AV406"/>
  <c r="P184"/>
  <c r="O333"/>
  <c r="N404"/>
  <c r="AX404" s="1"/>
  <c r="AY300"/>
  <c r="O257"/>
  <c r="P116"/>
  <c r="AX376"/>
  <c r="P236"/>
  <c r="O265"/>
  <c r="P265" s="1"/>
  <c r="P245"/>
  <c r="AY166"/>
  <c r="AW36"/>
  <c r="AY367"/>
  <c r="G391"/>
  <c r="AW391" s="1"/>
  <c r="AW252"/>
  <c r="AV252"/>
  <c r="AX252"/>
  <c r="AY169"/>
  <c r="P392"/>
  <c r="P107"/>
  <c r="AY398"/>
  <c r="H182"/>
  <c r="P182" s="1"/>
  <c r="O363"/>
  <c r="L51"/>
  <c r="N51" s="1"/>
  <c r="AX51" s="1"/>
  <c r="O300"/>
  <c r="P300" s="1"/>
  <c r="AY36"/>
  <c r="AW406"/>
  <c r="AV419"/>
  <c r="AW419"/>
  <c r="H419"/>
  <c r="AY420"/>
  <c r="AX420"/>
  <c r="AY230"/>
  <c r="AX230"/>
  <c r="F411"/>
  <c r="G411" s="1"/>
  <c r="AW411" s="1"/>
  <c r="M355"/>
  <c r="N355" s="1"/>
  <c r="O235"/>
  <c r="P235" s="1"/>
  <c r="AW373"/>
  <c r="AW32"/>
  <c r="O420"/>
  <c r="P420" s="1"/>
  <c r="AV210"/>
  <c r="AY162"/>
  <c r="O162"/>
  <c r="P162" s="1"/>
  <c r="L63"/>
  <c r="M63" s="1"/>
  <c r="G362"/>
  <c r="AV362" s="1"/>
  <c r="AW392"/>
  <c r="P384"/>
  <c r="H298"/>
  <c r="P298" s="1"/>
  <c r="O166"/>
  <c r="O73"/>
  <c r="N366"/>
  <c r="AX366" s="1"/>
  <c r="H210"/>
  <c r="P210" s="1"/>
  <c r="H231"/>
  <c r="P231" s="1"/>
  <c r="N290"/>
  <c r="O290" s="1"/>
  <c r="P198"/>
  <c r="AY286"/>
  <c r="AW107"/>
  <c r="AW231"/>
  <c r="G92"/>
  <c r="AW92" s="1"/>
  <c r="M382"/>
  <c r="O382" s="1"/>
  <c r="P382" s="1"/>
  <c r="N385"/>
  <c r="AX385" s="1"/>
  <c r="F339"/>
  <c r="G339" s="1"/>
  <c r="H223"/>
  <c r="AV194"/>
  <c r="AV324"/>
  <c r="L158"/>
  <c r="M158" s="1"/>
  <c r="O36"/>
  <c r="P36" s="1"/>
  <c r="AY368"/>
  <c r="G374"/>
  <c r="H374" s="1"/>
  <c r="G307"/>
  <c r="AX363"/>
  <c r="O91"/>
  <c r="P91" s="1"/>
  <c r="AV36"/>
  <c r="N223"/>
  <c r="AY223" s="1"/>
  <c r="G263"/>
  <c r="N222"/>
  <c r="AY131"/>
  <c r="H72"/>
  <c r="P72" s="1"/>
  <c r="O376"/>
  <c r="AY148"/>
  <c r="O368"/>
  <c r="P368" s="1"/>
  <c r="O150"/>
  <c r="AV305"/>
  <c r="H324"/>
  <c r="AY344"/>
  <c r="O367"/>
  <c r="H200"/>
  <c r="AY242"/>
  <c r="AX162"/>
  <c r="F276"/>
  <c r="O242"/>
  <c r="P242" s="1"/>
  <c r="H305"/>
  <c r="M78"/>
  <c r="N78" s="1"/>
  <c r="L408"/>
  <c r="M408" s="1"/>
  <c r="N408" s="1"/>
  <c r="AY408" s="1"/>
  <c r="M387"/>
  <c r="AX148"/>
  <c r="G395"/>
  <c r="AW395" s="1"/>
  <c r="AW236"/>
  <c r="AY276"/>
  <c r="AW242"/>
  <c r="AV242"/>
  <c r="G171"/>
  <c r="AV171" s="1"/>
  <c r="P143"/>
  <c r="AW210"/>
  <c r="G133"/>
  <c r="AW133" s="1"/>
  <c r="AV60"/>
  <c r="N241"/>
  <c r="AY241" s="1"/>
  <c r="AV392"/>
  <c r="AX265"/>
  <c r="AV298"/>
  <c r="AW303"/>
  <c r="G246"/>
  <c r="H246" s="1"/>
  <c r="AV53"/>
  <c r="AV32"/>
  <c r="G386"/>
  <c r="H386" s="1"/>
  <c r="P386" s="1"/>
  <c r="O252"/>
  <c r="P252" s="1"/>
  <c r="AW200"/>
  <c r="AW60"/>
  <c r="AW331"/>
  <c r="H331"/>
  <c r="P331" s="1"/>
  <c r="AV379"/>
  <c r="AW379"/>
  <c r="AV347"/>
  <c r="H347"/>
  <c r="AW326"/>
  <c r="AV326"/>
  <c r="H326"/>
  <c r="AY308"/>
  <c r="AX308"/>
  <c r="N407"/>
  <c r="AY407" s="1"/>
  <c r="H387"/>
  <c r="AV387"/>
  <c r="AW387"/>
  <c r="N350"/>
  <c r="AY350" s="1"/>
  <c r="G344"/>
  <c r="AV344" s="1"/>
  <c r="M388"/>
  <c r="N388" s="1"/>
  <c r="AX388" s="1"/>
  <c r="M92"/>
  <c r="N92" s="1"/>
  <c r="F63"/>
  <c r="AY195"/>
  <c r="AX195"/>
  <c r="AX321"/>
  <c r="O321"/>
  <c r="AY321"/>
  <c r="AY133"/>
  <c r="O133"/>
  <c r="N349"/>
  <c r="O349" s="1"/>
  <c r="AX351"/>
  <c r="L173"/>
  <c r="M173" s="1"/>
  <c r="AY351"/>
  <c r="E259"/>
  <c r="AV198"/>
  <c r="N259"/>
  <c r="O259" s="1"/>
  <c r="AX344"/>
  <c r="H379"/>
  <c r="P379" s="1"/>
  <c r="M206"/>
  <c r="AX365"/>
  <c r="F244"/>
  <c r="G244" s="1"/>
  <c r="N307"/>
  <c r="AX307" s="1"/>
  <c r="M254"/>
  <c r="AX135"/>
  <c r="L347"/>
  <c r="M347" s="1"/>
  <c r="AX221"/>
  <c r="AV394"/>
  <c r="L208"/>
  <c r="AY208" s="1"/>
  <c r="E257"/>
  <c r="M419"/>
  <c r="N419" s="1"/>
  <c r="E101"/>
  <c r="F101" s="1"/>
  <c r="E209"/>
  <c r="F209" s="1"/>
  <c r="G209" s="1"/>
  <c r="AW209" s="1"/>
  <c r="AV241"/>
  <c r="G376"/>
  <c r="AV376" s="1"/>
  <c r="AX345"/>
  <c r="AX118"/>
  <c r="AX110"/>
  <c r="H35"/>
  <c r="P35" s="1"/>
  <c r="E351"/>
  <c r="E370"/>
  <c r="O308"/>
  <c r="AW198"/>
  <c r="AX210"/>
  <c r="AW324"/>
  <c r="AX257"/>
  <c r="H206"/>
  <c r="O195"/>
  <c r="AX276"/>
  <c r="H62"/>
  <c r="P62" s="1"/>
  <c r="F322"/>
  <c r="AW124"/>
  <c r="AW290"/>
  <c r="G393"/>
  <c r="H110"/>
  <c r="P110" s="1"/>
  <c r="AW314"/>
  <c r="AX91"/>
  <c r="G375"/>
  <c r="AV375" s="1"/>
  <c r="N322"/>
  <c r="O322" s="1"/>
  <c r="AX31"/>
  <c r="O31"/>
  <c r="P31" s="1"/>
  <c r="AX264"/>
  <c r="O264"/>
  <c r="P264" s="1"/>
  <c r="N370"/>
  <c r="O370" s="1"/>
  <c r="H233"/>
  <c r="AV233"/>
  <c r="AW233"/>
  <c r="AW320"/>
  <c r="AW174"/>
  <c r="F349"/>
  <c r="G349" s="1"/>
  <c r="AY391"/>
  <c r="F195"/>
  <c r="G195" s="1"/>
  <c r="AW195" s="1"/>
  <c r="G390"/>
  <c r="AV390" s="1"/>
  <c r="AV296"/>
  <c r="M288"/>
  <c r="O288" s="1"/>
  <c r="P288" s="1"/>
  <c r="AW388"/>
  <c r="H394"/>
  <c r="P394" s="1"/>
  <c r="AX391"/>
  <c r="AX392"/>
  <c r="N387"/>
  <c r="AY387" s="1"/>
  <c r="AY287"/>
  <c r="AY221"/>
  <c r="N325"/>
  <c r="O325" s="1"/>
  <c r="P325" s="1"/>
  <c r="AV363"/>
  <c r="AV236"/>
  <c r="G284"/>
  <c r="H284" s="1"/>
  <c r="P284" s="1"/>
  <c r="AV62"/>
  <c r="AX335"/>
  <c r="AV359"/>
  <c r="AY310"/>
  <c r="AY210"/>
  <c r="AV320"/>
  <c r="AW206"/>
  <c r="O391"/>
  <c r="M258"/>
  <c r="N258" s="1"/>
  <c r="O258" s="1"/>
  <c r="P258" s="1"/>
  <c r="AW241"/>
  <c r="AX131"/>
  <c r="N220"/>
  <c r="AY220" s="1"/>
  <c r="AV272"/>
  <c r="AW272"/>
  <c r="AX101"/>
  <c r="AY101"/>
  <c r="G239"/>
  <c r="H239" s="1"/>
  <c r="P239" s="1"/>
  <c r="F404"/>
  <c r="G404" s="1"/>
  <c r="AW404" s="1"/>
  <c r="H166"/>
  <c r="AW394"/>
  <c r="H28"/>
  <c r="P28" s="1"/>
  <c r="AW28"/>
  <c r="AV289"/>
  <c r="N144"/>
  <c r="AY144" s="1"/>
  <c r="E88"/>
  <c r="F88" s="1"/>
  <c r="AX280"/>
  <c r="E254"/>
  <c r="H388"/>
  <c r="AW296"/>
  <c r="AW35"/>
  <c r="M246"/>
  <c r="L244"/>
  <c r="P84"/>
  <c r="F321"/>
  <c r="AY31"/>
  <c r="O219"/>
  <c r="P219" s="1"/>
  <c r="AV373"/>
  <c r="AV110"/>
  <c r="H303"/>
  <c r="P303" s="1"/>
  <c r="AW172"/>
  <c r="AV144"/>
  <c r="H144"/>
  <c r="AW332"/>
  <c r="H332"/>
  <c r="AV332"/>
  <c r="G380"/>
  <c r="AW380" s="1"/>
  <c r="M406"/>
  <c r="N406" s="1"/>
  <c r="AY406" s="1"/>
  <c r="F170"/>
  <c r="G170" s="1"/>
  <c r="AX121"/>
  <c r="AY150"/>
  <c r="AY126"/>
  <c r="E299"/>
  <c r="F299" s="1"/>
  <c r="P213"/>
  <c r="F269"/>
  <c r="M411"/>
  <c r="N275"/>
  <c r="AX275" s="1"/>
  <c r="AW150"/>
  <c r="L319"/>
  <c r="AY319" s="1"/>
  <c r="M171"/>
  <c r="N171" s="1"/>
  <c r="O134"/>
  <c r="P134" s="1"/>
  <c r="AY374"/>
  <c r="M263"/>
  <c r="H53"/>
  <c r="P207"/>
  <c r="E333"/>
  <c r="N170"/>
  <c r="O170" s="1"/>
  <c r="L194"/>
  <c r="E410"/>
  <c r="E158"/>
  <c r="F158" s="1"/>
  <c r="G367"/>
  <c r="AV367" s="1"/>
  <c r="AX219"/>
  <c r="O378"/>
  <c r="P378" s="1"/>
  <c r="AX167"/>
  <c r="AY186"/>
  <c r="O365"/>
  <c r="H174"/>
  <c r="AX293"/>
  <c r="AX357"/>
  <c r="AY280"/>
  <c r="AY285"/>
  <c r="AX285"/>
  <c r="M324"/>
  <c r="N324" s="1"/>
  <c r="AY354"/>
  <c r="O354"/>
  <c r="P354" s="1"/>
  <c r="N88"/>
  <c r="O88" s="1"/>
  <c r="N339"/>
  <c r="O339" s="1"/>
  <c r="G186"/>
  <c r="AV186" s="1"/>
  <c r="AX362"/>
  <c r="AY362"/>
  <c r="O174"/>
  <c r="AX174"/>
  <c r="AY410"/>
  <c r="AX410"/>
  <c r="N403"/>
  <c r="AV311"/>
  <c r="H311"/>
  <c r="O305"/>
  <c r="AX305"/>
  <c r="AY305"/>
  <c r="AW105"/>
  <c r="H105"/>
  <c r="H320"/>
  <c r="AV166"/>
  <c r="H150"/>
  <c r="P345"/>
  <c r="L105"/>
  <c r="N233"/>
  <c r="AX233" s="1"/>
  <c r="M249"/>
  <c r="AW359"/>
  <c r="H290"/>
  <c r="E308"/>
  <c r="AY118"/>
  <c r="M146"/>
  <c r="AY392"/>
  <c r="M97"/>
  <c r="F97"/>
  <c r="E251"/>
  <c r="N395"/>
  <c r="AX395" s="1"/>
  <c r="H359"/>
  <c r="AV72"/>
  <c r="G355"/>
  <c r="H355" s="1"/>
  <c r="AX380"/>
  <c r="E228"/>
  <c r="O374"/>
  <c r="M359"/>
  <c r="AY380"/>
  <c r="E249"/>
  <c r="F249" s="1"/>
  <c r="AX378"/>
  <c r="AW146"/>
  <c r="G220"/>
  <c r="AW220" s="1"/>
  <c r="H314"/>
  <c r="H289"/>
  <c r="P289" s="1"/>
  <c r="O126"/>
  <c r="P126" s="1"/>
  <c r="L200"/>
  <c r="M200" s="1"/>
  <c r="M172"/>
  <c r="M314"/>
  <c r="N314" s="1"/>
  <c r="O314" s="1"/>
  <c r="AW363"/>
  <c r="N372"/>
  <c r="AY372" s="1"/>
  <c r="AY264"/>
  <c r="O121"/>
  <c r="P121" s="1"/>
  <c r="N297"/>
  <c r="AX297" s="1"/>
  <c r="H272"/>
  <c r="G157"/>
  <c r="AV157" s="1"/>
  <c r="AW407"/>
  <c r="H146"/>
  <c r="AY134"/>
  <c r="N311"/>
  <c r="AY311" s="1"/>
  <c r="N251"/>
  <c r="AX251" s="1"/>
  <c r="O364"/>
  <c r="AY364"/>
  <c r="AV342"/>
  <c r="AW342"/>
  <c r="O396"/>
  <c r="AY396"/>
  <c r="AX232"/>
  <c r="O232"/>
  <c r="P232" s="1"/>
  <c r="N269"/>
  <c r="AX269" s="1"/>
  <c r="AV381"/>
  <c r="AW381"/>
  <c r="P135"/>
  <c r="L228"/>
  <c r="O357"/>
  <c r="P357" s="1"/>
  <c r="N393"/>
  <c r="O393" s="1"/>
  <c r="AX299"/>
  <c r="AV331"/>
  <c r="H363"/>
  <c r="E341"/>
  <c r="AX398"/>
  <c r="N383"/>
  <c r="AX383" s="1"/>
  <c r="M304"/>
  <c r="N304" s="1"/>
  <c r="N330"/>
  <c r="AX330" s="1"/>
  <c r="AW347"/>
  <c r="M256"/>
  <c r="N256" s="1"/>
  <c r="AY256" s="1"/>
  <c r="O293"/>
  <c r="P293" s="1"/>
  <c r="AW396"/>
  <c r="N272"/>
  <c r="AY272" s="1"/>
  <c r="AX235"/>
  <c r="H407"/>
  <c r="F255"/>
  <c r="G255" s="1"/>
  <c r="O137"/>
  <c r="P137" s="1"/>
  <c r="O101"/>
  <c r="AY174"/>
  <c r="AV403"/>
  <c r="AX133"/>
  <c r="N156"/>
  <c r="O156" s="1"/>
  <c r="P156" s="1"/>
  <c r="AY299"/>
  <c r="X33" i="5"/>
  <c r="F68" i="16"/>
  <c r="G68" s="1"/>
  <c r="S14" s="1"/>
  <c r="R118"/>
  <c r="L362"/>
  <c r="M362" s="1"/>
  <c r="E417"/>
  <c r="F417" s="1"/>
  <c r="G417" s="1"/>
  <c r="G280"/>
  <c r="T280" s="1"/>
  <c r="T244"/>
  <c r="T406"/>
  <c r="U324"/>
  <c r="Y324"/>
  <c r="R324" s="1"/>
  <c r="V263"/>
  <c r="Y263"/>
  <c r="Z160"/>
  <c r="U263"/>
  <c r="V229"/>
  <c r="S261"/>
  <c r="R23"/>
  <c r="T327"/>
  <c r="R276"/>
  <c r="T298"/>
  <c r="V388"/>
  <c r="S283"/>
  <c r="Y179"/>
  <c r="Y152"/>
  <c r="G116"/>
  <c r="S116" s="1"/>
  <c r="R197"/>
  <c r="V152"/>
  <c r="Y113"/>
  <c r="U241"/>
  <c r="Z298"/>
  <c r="L145"/>
  <c r="M145" s="1"/>
  <c r="V145" s="1"/>
  <c r="Y249"/>
  <c r="Y237"/>
  <c r="T297"/>
  <c r="Z89"/>
  <c r="Y265"/>
  <c r="R265" s="1"/>
  <c r="T313"/>
  <c r="T272"/>
  <c r="M215"/>
  <c r="V219" s="1"/>
  <c r="U113"/>
  <c r="R51"/>
  <c r="S310"/>
  <c r="V324"/>
  <c r="Y172"/>
  <c r="R290"/>
  <c r="Y264"/>
  <c r="S362"/>
  <c r="M196"/>
  <c r="V196" s="1"/>
  <c r="F100"/>
  <c r="G100" s="1"/>
  <c r="U236"/>
  <c r="V275"/>
  <c r="V278"/>
  <c r="S420"/>
  <c r="R11"/>
  <c r="U265"/>
  <c r="T236"/>
  <c r="T318"/>
  <c r="U165"/>
  <c r="U172"/>
  <c r="V265"/>
  <c r="U264"/>
  <c r="S85"/>
  <c r="V133"/>
  <c r="T408"/>
  <c r="Y220"/>
  <c r="T316"/>
  <c r="M166"/>
  <c r="V166" s="1"/>
  <c r="E295"/>
  <c r="F295" s="1"/>
  <c r="T319"/>
  <c r="T261"/>
  <c r="V238"/>
  <c r="U296"/>
  <c r="Z344"/>
  <c r="Z313"/>
  <c r="R313" s="1"/>
  <c r="Y107"/>
  <c r="R107" s="1"/>
  <c r="Z341"/>
  <c r="Y77"/>
  <c r="R77" s="1"/>
  <c r="Z406"/>
  <c r="S349"/>
  <c r="T179"/>
  <c r="Y402"/>
  <c r="S319"/>
  <c r="V36"/>
  <c r="Z349"/>
  <c r="V336"/>
  <c r="T397"/>
  <c r="V41"/>
  <c r="T314"/>
  <c r="Z261"/>
  <c r="Y36"/>
  <c r="Y241"/>
  <c r="T113"/>
  <c r="S272"/>
  <c r="S234"/>
  <c r="T393"/>
  <c r="M422"/>
  <c r="V8" s="1"/>
  <c r="G193"/>
  <c r="Z187" s="1"/>
  <c r="T389"/>
  <c r="S160"/>
  <c r="U314"/>
  <c r="Z420"/>
  <c r="S406"/>
  <c r="U397"/>
  <c r="S316"/>
  <c r="U415"/>
  <c r="M243"/>
  <c r="U259" s="1"/>
  <c r="U233"/>
  <c r="G255"/>
  <c r="Z333" s="1"/>
  <c r="S127"/>
  <c r="U418"/>
  <c r="T337"/>
  <c r="Z318"/>
  <c r="T400"/>
  <c r="Z113"/>
  <c r="S288"/>
  <c r="T85"/>
  <c r="Y383"/>
  <c r="V264"/>
  <c r="T420"/>
  <c r="S301"/>
  <c r="Z316"/>
  <c r="R316" s="1"/>
  <c r="R317"/>
  <c r="U332"/>
  <c r="Y417"/>
  <c r="Z288"/>
  <c r="Z234"/>
  <c r="V349"/>
  <c r="T349"/>
  <c r="R95"/>
  <c r="S341"/>
  <c r="T41"/>
  <c r="U84"/>
  <c r="V420"/>
  <c r="Y398"/>
  <c r="V327"/>
  <c r="Y327"/>
  <c r="S256"/>
  <c r="T256"/>
  <c r="T351"/>
  <c r="Z210"/>
  <c r="Z422"/>
  <c r="T422"/>
  <c r="V418"/>
  <c r="U345"/>
  <c r="V345"/>
  <c r="Z75"/>
  <c r="S75"/>
  <c r="V381"/>
  <c r="U272"/>
  <c r="V413"/>
  <c r="U313"/>
  <c r="E347"/>
  <c r="T187"/>
  <c r="S336"/>
  <c r="Z311"/>
  <c r="S311"/>
  <c r="G383"/>
  <c r="Z383" s="1"/>
  <c r="T101"/>
  <c r="S101"/>
  <c r="F395"/>
  <c r="G395" s="1"/>
  <c r="T395" s="1"/>
  <c r="L252"/>
  <c r="M252" s="1"/>
  <c r="V252" s="1"/>
  <c r="Y170"/>
  <c r="U382"/>
  <c r="Y275"/>
  <c r="V288"/>
  <c r="K411"/>
  <c r="L411" s="1"/>
  <c r="S390"/>
  <c r="S408"/>
  <c r="T234"/>
  <c r="V107"/>
  <c r="U376"/>
  <c r="T210"/>
  <c r="Y234"/>
  <c r="U289"/>
  <c r="V241"/>
  <c r="S318"/>
  <c r="V170"/>
  <c r="T301"/>
  <c r="M211"/>
  <c r="V211" s="1"/>
  <c r="G407"/>
  <c r="R342" s="1"/>
  <c r="U232"/>
  <c r="T170"/>
  <c r="Z393"/>
  <c r="Z314"/>
  <c r="Z390"/>
  <c r="V172"/>
  <c r="T288"/>
  <c r="V179"/>
  <c r="U278"/>
  <c r="T365"/>
  <c r="V113"/>
  <c r="S297"/>
  <c r="K360"/>
  <c r="V124" s="1"/>
  <c r="V246"/>
  <c r="S313"/>
  <c r="U218"/>
  <c r="V237"/>
  <c r="U387"/>
  <c r="S377"/>
  <c r="V395"/>
  <c r="V328"/>
  <c r="Z127"/>
  <c r="V387"/>
  <c r="Z41"/>
  <c r="T396"/>
  <c r="V415"/>
  <c r="Z327"/>
  <c r="S327"/>
  <c r="T127"/>
  <c r="S422"/>
  <c r="U107"/>
  <c r="V218"/>
  <c r="Y376"/>
  <c r="V397"/>
  <c r="V326"/>
  <c r="Y336"/>
  <c r="V311"/>
  <c r="Y311"/>
  <c r="U302"/>
  <c r="V302"/>
  <c r="Z152"/>
  <c r="T152"/>
  <c r="S152"/>
  <c r="G294"/>
  <c r="T294" s="1"/>
  <c r="Z394"/>
  <c r="S400"/>
  <c r="E103"/>
  <c r="F103" s="1"/>
  <c r="G103" s="1"/>
  <c r="Y373"/>
  <c r="U373"/>
  <c r="U269"/>
  <c r="V296"/>
  <c r="U74"/>
  <c r="V87"/>
  <c r="T89"/>
  <c r="T183"/>
  <c r="S183"/>
  <c r="Y332"/>
  <c r="Y326"/>
  <c r="R326" s="1"/>
  <c r="S209"/>
  <c r="Y238"/>
  <c r="V376"/>
  <c r="Y395"/>
  <c r="U311"/>
  <c r="L399"/>
  <c r="Y367" s="1"/>
  <c r="V389"/>
  <c r="V393"/>
  <c r="Z297"/>
  <c r="V373"/>
  <c r="Y224"/>
  <c r="V289"/>
  <c r="U234"/>
  <c r="Z287"/>
  <c r="R287" s="1"/>
  <c r="T287"/>
  <c r="Y371"/>
  <c r="Y200"/>
  <c r="Y415"/>
  <c r="S275"/>
  <c r="U224"/>
  <c r="Z396"/>
  <c r="Y87"/>
  <c r="R87" s="1"/>
  <c r="Z397"/>
  <c r="S337"/>
  <c r="V224"/>
  <c r="V371"/>
  <c r="Z275"/>
  <c r="V313"/>
  <c r="T218"/>
  <c r="T309"/>
  <c r="Z181"/>
  <c r="R181" s="1"/>
  <c r="Y195"/>
  <c r="R195" s="1"/>
  <c r="V341"/>
  <c r="U341"/>
  <c r="T153"/>
  <c r="Z190"/>
  <c r="R190" s="1"/>
  <c r="T190"/>
  <c r="F320"/>
  <c r="G320" s="1"/>
  <c r="S237" s="1"/>
  <c r="U4"/>
  <c r="Y128"/>
  <c r="S217"/>
  <c r="U251"/>
  <c r="U316"/>
  <c r="L414"/>
  <c r="M414" s="1"/>
  <c r="M297"/>
  <c r="Y297" s="1"/>
  <c r="T2"/>
  <c r="Z59"/>
  <c r="S59"/>
  <c r="T59"/>
  <c r="T270"/>
  <c r="S21"/>
  <c r="G58"/>
  <c r="Z58" s="1"/>
  <c r="U8"/>
  <c r="Y328"/>
  <c r="T336"/>
  <c r="F411"/>
  <c r="G411" s="1"/>
  <c r="V232"/>
  <c r="Y66"/>
  <c r="U326"/>
  <c r="Y397"/>
  <c r="V308"/>
  <c r="Z362"/>
  <c r="Y341"/>
  <c r="V316"/>
  <c r="T311"/>
  <c r="M209"/>
  <c r="Y209" s="1"/>
  <c r="F346"/>
  <c r="G346" s="1"/>
  <c r="T92" s="1"/>
  <c r="F328"/>
  <c r="T125"/>
  <c r="V128"/>
  <c r="G291"/>
  <c r="T291" s="1"/>
  <c r="G191"/>
  <c r="Z191" s="1"/>
  <c r="U380"/>
  <c r="Y387"/>
  <c r="E373"/>
  <c r="F373" s="1"/>
  <c r="G373" s="1"/>
  <c r="Z357"/>
  <c r="R357" s="1"/>
  <c r="U389"/>
  <c r="U393"/>
  <c r="U258"/>
  <c r="V220"/>
  <c r="T344"/>
  <c r="T283"/>
  <c r="Y406"/>
  <c r="U21"/>
  <c r="Y388"/>
  <c r="Y308"/>
  <c r="Y288"/>
  <c r="T21"/>
  <c r="V262"/>
  <c r="V380"/>
  <c r="U327"/>
  <c r="Y420"/>
  <c r="T217"/>
  <c r="U412"/>
  <c r="T209"/>
  <c r="Z183"/>
  <c r="R183" s="1"/>
  <c r="Y262"/>
  <c r="U349"/>
  <c r="Z389"/>
  <c r="V383"/>
  <c r="Z256"/>
  <c r="R256" s="1"/>
  <c r="Z377"/>
  <c r="R377" s="1"/>
  <c r="K226"/>
  <c r="L226" s="1"/>
  <c r="Y409" s="1"/>
  <c r="V83"/>
  <c r="U417"/>
  <c r="Y392"/>
  <c r="U291"/>
  <c r="Y291"/>
  <c r="Y63"/>
  <c r="V285"/>
  <c r="U285"/>
  <c r="E369"/>
  <c r="F369" s="1"/>
  <c r="T205" s="1"/>
  <c r="Z69"/>
  <c r="Z371"/>
  <c r="K390"/>
  <c r="S185"/>
  <c r="T168"/>
  <c r="Z168"/>
  <c r="R168" s="1"/>
  <c r="S168"/>
  <c r="Z209"/>
  <c r="Y246"/>
  <c r="M404"/>
  <c r="Y404" s="1"/>
  <c r="U144"/>
  <c r="M123"/>
  <c r="Y123" s="1"/>
  <c r="L242"/>
  <c r="M242" s="1"/>
  <c r="G216"/>
  <c r="G343"/>
  <c r="T28" s="1"/>
  <c r="Z40"/>
  <c r="Y380"/>
  <c r="S179"/>
  <c r="Y180"/>
  <c r="U288"/>
  <c r="S344"/>
  <c r="T357"/>
  <c r="Y389"/>
  <c r="U220"/>
  <c r="Z283"/>
  <c r="R283" s="1"/>
  <c r="V406"/>
  <c r="U180"/>
  <c r="S278"/>
  <c r="Y21"/>
  <c r="R21" s="1"/>
  <c r="V77"/>
  <c r="S389"/>
  <c r="U170"/>
  <c r="Y285"/>
  <c r="T361"/>
  <c r="V234"/>
  <c r="Z337"/>
  <c r="T371"/>
  <c r="Y296"/>
  <c r="R296" s="1"/>
  <c r="Y272"/>
  <c r="R272" s="1"/>
  <c r="Y393"/>
  <c r="S113"/>
  <c r="V272"/>
  <c r="Z170"/>
  <c r="T181"/>
  <c r="Z400"/>
  <c r="T75"/>
  <c r="Y412"/>
  <c r="R412" s="1"/>
  <c r="Y289"/>
  <c r="R289" s="1"/>
  <c r="Z310"/>
  <c r="S396"/>
  <c r="U328"/>
  <c r="V94"/>
  <c r="Y382"/>
  <c r="V141"/>
  <c r="U223"/>
  <c r="V223"/>
  <c r="G308"/>
  <c r="F345"/>
  <c r="F379"/>
  <c r="U246"/>
  <c r="L163"/>
  <c r="M163" s="1"/>
  <c r="U386" s="1"/>
  <c r="V340"/>
  <c r="Y232"/>
  <c r="Z319"/>
  <c r="Z301"/>
  <c r="Y314"/>
  <c r="E226"/>
  <c r="F226" s="1"/>
  <c r="S357"/>
  <c r="U406"/>
  <c r="U410"/>
  <c r="U36"/>
  <c r="U77"/>
  <c r="Z336"/>
  <c r="Y302"/>
  <c r="T362"/>
  <c r="Z236"/>
  <c r="R236" s="1"/>
  <c r="Z85"/>
  <c r="R85" s="1"/>
  <c r="Y349"/>
  <c r="V236"/>
  <c r="U200"/>
  <c r="V332"/>
  <c r="U395"/>
  <c r="S397"/>
  <c r="V200"/>
  <c r="Z218"/>
  <c r="R218" s="1"/>
  <c r="S361"/>
  <c r="S287"/>
  <c r="U420"/>
  <c r="V291"/>
  <c r="T160"/>
  <c r="R10"/>
  <c r="R165"/>
  <c r="R115"/>
  <c r="R45"/>
  <c r="R178"/>
  <c r="R177"/>
  <c r="R153"/>
  <c r="R405"/>
  <c r="R60"/>
  <c r="R353"/>
  <c r="R7"/>
  <c r="R137"/>
  <c r="Z97"/>
  <c r="Y91"/>
  <c r="T20"/>
  <c r="L261"/>
  <c r="Z340"/>
  <c r="V409"/>
  <c r="F220"/>
  <c r="Y114"/>
  <c r="Z129"/>
  <c r="U254"/>
  <c r="S92"/>
  <c r="Z338"/>
  <c r="U216"/>
  <c r="R269"/>
  <c r="S48"/>
  <c r="V92"/>
  <c r="S108"/>
  <c r="T14"/>
  <c r="S55"/>
  <c r="U277"/>
  <c r="Y277"/>
  <c r="G330"/>
  <c r="Z330" s="1"/>
  <c r="G421"/>
  <c r="S32"/>
  <c r="G263"/>
  <c r="S263" s="1"/>
  <c r="G334"/>
  <c r="S334" s="1"/>
  <c r="G215"/>
  <c r="Z219" s="1"/>
  <c r="R219" s="1"/>
  <c r="G243"/>
  <c r="S243" s="1"/>
  <c r="K295"/>
  <c r="L295" s="1"/>
  <c r="V295" s="1"/>
  <c r="E36"/>
  <c r="E264"/>
  <c r="Y381"/>
  <c r="L322"/>
  <c r="M322" s="1"/>
  <c r="V54" s="1"/>
  <c r="Z6"/>
  <c r="S244"/>
  <c r="U19"/>
  <c r="U20"/>
  <c r="Z38"/>
  <c r="S338"/>
  <c r="Y141"/>
  <c r="Y386"/>
  <c r="Y92"/>
  <c r="S8"/>
  <c r="S418"/>
  <c r="Y83"/>
  <c r="T133"/>
  <c r="U384"/>
  <c r="Y13"/>
  <c r="Y194"/>
  <c r="R194" s="1"/>
  <c r="V144"/>
  <c r="V258"/>
  <c r="T134"/>
  <c r="V249"/>
  <c r="T359"/>
  <c r="T398"/>
  <c r="T8"/>
  <c r="Z15"/>
  <c r="S365"/>
  <c r="V207"/>
  <c r="U249"/>
  <c r="V21"/>
  <c r="U137"/>
  <c r="Z126"/>
  <c r="R126" s="1"/>
  <c r="U306"/>
  <c r="T392"/>
  <c r="U300"/>
  <c r="V12"/>
  <c r="S300"/>
  <c r="Z351"/>
  <c r="Z367"/>
  <c r="Z309"/>
  <c r="R309" s="1"/>
  <c r="F363"/>
  <c r="Y213"/>
  <c r="U213"/>
  <c r="U174"/>
  <c r="V174"/>
  <c r="Y174"/>
  <c r="K369"/>
  <c r="M348"/>
  <c r="V338" s="1"/>
  <c r="U338"/>
  <c r="M280"/>
  <c r="Y280" s="1"/>
  <c r="G401"/>
  <c r="T178"/>
  <c r="S178"/>
  <c r="F368"/>
  <c r="K271"/>
  <c r="K403"/>
  <c r="G238"/>
  <c r="K59"/>
  <c r="K116"/>
  <c r="Y90"/>
  <c r="S187"/>
  <c r="L421"/>
  <c r="M421" s="1"/>
  <c r="V32" s="1"/>
  <c r="Z413"/>
  <c r="Y231"/>
  <c r="R231" s="1"/>
  <c r="V402"/>
  <c r="S413"/>
  <c r="S254"/>
  <c r="V19"/>
  <c r="V398"/>
  <c r="Z2"/>
  <c r="U71"/>
  <c r="U134"/>
  <c r="U194"/>
  <c r="U367"/>
  <c r="V270"/>
  <c r="Y144"/>
  <c r="Z418"/>
  <c r="S28"/>
  <c r="S321"/>
  <c r="L407"/>
  <c r="M407" s="1"/>
  <c r="V375"/>
  <c r="U231"/>
  <c r="V306"/>
  <c r="S25"/>
  <c r="T171"/>
  <c r="Y410"/>
  <c r="G224"/>
  <c r="T16" s="1"/>
  <c r="M331"/>
  <c r="U299" s="1"/>
  <c r="G158"/>
  <c r="T138" s="1"/>
  <c r="E382"/>
  <c r="F145"/>
  <c r="G145" s="1"/>
  <c r="V79"/>
  <c r="U133"/>
  <c r="V231"/>
  <c r="Y94"/>
  <c r="Y207"/>
  <c r="U155"/>
  <c r="T254"/>
  <c r="Z268"/>
  <c r="Y117"/>
  <c r="V299"/>
  <c r="V134"/>
  <c r="V364"/>
  <c r="V147"/>
  <c r="T284"/>
  <c r="Y22"/>
  <c r="Y62"/>
  <c r="V281"/>
  <c r="U221"/>
  <c r="U124"/>
  <c r="Z13"/>
  <c r="V367"/>
  <c r="S227"/>
  <c r="Y270"/>
  <c r="Z270"/>
  <c r="Y337"/>
  <c r="T324"/>
  <c r="V355"/>
  <c r="T281"/>
  <c r="Y124"/>
  <c r="S398"/>
  <c r="Y375"/>
  <c r="Y8"/>
  <c r="R8" s="1"/>
  <c r="Z365"/>
  <c r="S82"/>
  <c r="S394"/>
  <c r="Y84"/>
  <c r="T185"/>
  <c r="T194"/>
  <c r="S134"/>
  <c r="Z91"/>
  <c r="G302"/>
  <c r="S302" s="1"/>
  <c r="S388"/>
  <c r="T388"/>
  <c r="Z388"/>
  <c r="M240"/>
  <c r="Y240" s="1"/>
  <c r="R240" s="1"/>
  <c r="F402"/>
  <c r="G402" s="1"/>
  <c r="V80"/>
  <c r="Y80"/>
  <c r="Y120"/>
  <c r="U29"/>
  <c r="V29"/>
  <c r="G262"/>
  <c r="S214" s="1"/>
  <c r="Z384"/>
  <c r="R384" s="1"/>
  <c r="E66"/>
  <c r="G66" s="1"/>
  <c r="V286"/>
  <c r="Y286"/>
  <c r="R286" s="1"/>
  <c r="M350"/>
  <c r="Y416" s="1"/>
  <c r="S171"/>
  <c r="V277"/>
  <c r="S268"/>
  <c r="U80"/>
  <c r="U381"/>
  <c r="V392"/>
  <c r="U398"/>
  <c r="U22"/>
  <c r="S2"/>
  <c r="T114"/>
  <c r="T227"/>
  <c r="S16"/>
  <c r="Z214"/>
  <c r="R214" s="1"/>
  <c r="S340"/>
  <c r="Z229"/>
  <c r="U355"/>
  <c r="S114"/>
  <c r="T5"/>
  <c r="U126"/>
  <c r="T251"/>
  <c r="Z83"/>
  <c r="V66"/>
  <c r="Z92"/>
  <c r="V74"/>
  <c r="V384"/>
  <c r="S270"/>
  <c r="U62"/>
  <c r="M201"/>
  <c r="U230"/>
  <c r="L363"/>
  <c r="T40"/>
  <c r="S40"/>
  <c r="U122"/>
  <c r="V122"/>
  <c r="K318"/>
  <c r="M303"/>
  <c r="V335" s="1"/>
  <c r="U335"/>
  <c r="U90"/>
  <c r="U392"/>
  <c r="V126"/>
  <c r="Z90"/>
  <c r="Y133"/>
  <c r="R133" s="1"/>
  <c r="T67"/>
  <c r="S176"/>
  <c r="U159"/>
  <c r="S84"/>
  <c r="G249"/>
  <c r="Z25" s="1"/>
  <c r="G201"/>
  <c r="E404"/>
  <c r="F404" s="1"/>
  <c r="T147" s="1"/>
  <c r="L150"/>
  <c r="M150" s="1"/>
  <c r="G364"/>
  <c r="U171"/>
  <c r="U219"/>
  <c r="Y155"/>
  <c r="U111"/>
  <c r="S384"/>
  <c r="U25"/>
  <c r="U39"/>
  <c r="Z5"/>
  <c r="R5" s="1"/>
  <c r="U413"/>
  <c r="Z227"/>
  <c r="V353"/>
  <c r="T53"/>
  <c r="S405"/>
  <c r="Y97"/>
  <c r="U340"/>
  <c r="T137"/>
  <c r="Y251"/>
  <c r="S351"/>
  <c r="S135"/>
  <c r="T51"/>
  <c r="Z79"/>
  <c r="R79" s="1"/>
  <c r="U14"/>
  <c r="V13"/>
  <c r="Z16"/>
  <c r="Y192"/>
  <c r="Y258"/>
  <c r="R258" s="1"/>
  <c r="T91"/>
  <c r="V251"/>
  <c r="S155"/>
  <c r="Z67"/>
  <c r="R67" s="1"/>
  <c r="Z176"/>
  <c r="U353"/>
  <c r="S13"/>
  <c r="V410"/>
  <c r="U239"/>
  <c r="V269"/>
  <c r="T15"/>
  <c r="Z117"/>
  <c r="T84"/>
  <c r="S72"/>
  <c r="V16"/>
  <c r="T239"/>
  <c r="T278"/>
  <c r="S129"/>
  <c r="V97"/>
  <c r="S324"/>
  <c r="Y340"/>
  <c r="Y355"/>
  <c r="R355" s="1"/>
  <c r="S415"/>
  <c r="T415"/>
  <c r="L319"/>
  <c r="F188"/>
  <c r="G188" s="1"/>
  <c r="T108"/>
  <c r="F348"/>
  <c r="G348" s="1"/>
  <c r="T338"/>
  <c r="G139"/>
  <c r="Z174" s="1"/>
  <c r="T81"/>
  <c r="Z81"/>
  <c r="L255"/>
  <c r="M255" s="1"/>
  <c r="V333" s="1"/>
  <c r="U229"/>
  <c r="Y229"/>
  <c r="L189"/>
  <c r="F370"/>
  <c r="G380"/>
  <c r="S20"/>
  <c r="G180"/>
  <c r="T213" s="1"/>
  <c r="F242"/>
  <c r="Z260" s="1"/>
  <c r="K368"/>
  <c r="M274"/>
  <c r="U274" s="1"/>
  <c r="U15"/>
  <c r="Y15"/>
  <c r="V38"/>
  <c r="U38"/>
  <c r="Y69"/>
  <c r="V69"/>
  <c r="F414"/>
  <c r="F350"/>
  <c r="F378"/>
  <c r="F223"/>
  <c r="G223" s="1"/>
  <c r="Z141" s="1"/>
  <c r="L334"/>
  <c r="M334" s="1"/>
  <c r="V171"/>
  <c r="V18"/>
  <c r="Z134"/>
  <c r="R134" s="1"/>
  <c r="Z108"/>
  <c r="Y230"/>
  <c r="T332"/>
  <c r="E252"/>
  <c r="F252" s="1"/>
  <c r="G252" s="1"/>
  <c r="T384"/>
  <c r="U286"/>
  <c r="U375"/>
  <c r="V22"/>
  <c r="S53"/>
  <c r="T405"/>
  <c r="S367"/>
  <c r="T230"/>
  <c r="T237"/>
  <c r="S79"/>
  <c r="Y14"/>
  <c r="V192"/>
  <c r="Z251"/>
  <c r="T13"/>
  <c r="S251"/>
  <c r="U66"/>
  <c r="T72"/>
  <c r="U416"/>
  <c r="T129"/>
  <c r="Z281"/>
  <c r="R281" s="1"/>
  <c r="M347"/>
  <c r="M266"/>
  <c r="Y39" s="1"/>
  <c r="G136"/>
  <c r="Z136" s="1"/>
  <c r="R136" s="1"/>
  <c r="U28"/>
  <c r="F360"/>
  <c r="G360" s="1"/>
  <c r="G241"/>
  <c r="Z241" s="1"/>
  <c r="F266"/>
  <c r="G266" s="1"/>
  <c r="L125"/>
  <c r="M125" s="1"/>
  <c r="V20"/>
  <c r="Y18"/>
  <c r="R18" s="1"/>
  <c r="Z244"/>
  <c r="V4"/>
  <c r="Y233"/>
  <c r="U402"/>
  <c r="V386"/>
  <c r="Z135"/>
  <c r="R135" s="1"/>
  <c r="V213"/>
  <c r="V117"/>
  <c r="Z415"/>
  <c r="T353"/>
  <c r="U141"/>
  <c r="Y413"/>
  <c r="U117"/>
  <c r="Z53"/>
  <c r="S137"/>
  <c r="U50"/>
  <c r="S91"/>
  <c r="U13"/>
  <c r="V194"/>
  <c r="T117"/>
  <c r="Z155"/>
  <c r="V51"/>
  <c r="Y335"/>
  <c r="S7"/>
  <c r="Z20"/>
  <c r="Z125"/>
  <c r="Y25"/>
  <c r="V239"/>
  <c r="Z239"/>
  <c r="U336"/>
  <c r="Z84"/>
  <c r="Z64"/>
  <c r="Y16"/>
  <c r="U114"/>
  <c r="S239"/>
  <c r="S125"/>
  <c r="S392"/>
  <c r="Z278"/>
  <c r="R278" s="1"/>
  <c r="U281"/>
  <c r="R164"/>
  <c r="R61"/>
  <c r="R366"/>
  <c r="R30"/>
  <c r="R171"/>
  <c r="R186"/>
  <c r="R27"/>
  <c r="R105"/>
  <c r="R305"/>
  <c r="R182"/>
  <c r="R99"/>
  <c r="R78"/>
  <c r="R184"/>
  <c r="M339"/>
  <c r="V216" s="1"/>
  <c r="M378"/>
  <c r="V71" s="1"/>
  <c r="R212"/>
  <c r="R245"/>
  <c r="M346"/>
  <c r="V346" s="1"/>
  <c r="R198"/>
  <c r="R104"/>
  <c r="M352"/>
  <c r="Y29" s="1"/>
  <c r="G163"/>
  <c r="T163" s="1"/>
  <c r="R358"/>
  <c r="R26"/>
  <c r="R65"/>
  <c r="G410"/>
  <c r="Z410" s="1"/>
  <c r="M372"/>
  <c r="Y159" s="1"/>
  <c r="M100"/>
  <c r="U100" s="1"/>
  <c r="R315"/>
  <c r="M130"/>
  <c r="V130" s="1"/>
  <c r="F80"/>
  <c r="R304"/>
  <c r="R19"/>
  <c r="L323"/>
  <c r="L248"/>
  <c r="M89"/>
  <c r="M188"/>
  <c r="V108" s="1"/>
  <c r="R57"/>
  <c r="G248"/>
  <c r="Z248" s="1"/>
  <c r="G354"/>
  <c r="G322"/>
  <c r="T54" s="1"/>
  <c r="F274"/>
  <c r="F419"/>
  <c r="R300" s="1"/>
  <c r="R146"/>
  <c r="R408"/>
  <c r="R46"/>
  <c r="F323"/>
  <c r="F128"/>
  <c r="F331"/>
  <c r="G331" s="1"/>
  <c r="G211"/>
  <c r="S38" s="1"/>
  <c r="F403"/>
  <c r="G403" s="1"/>
  <c r="S6" s="1"/>
  <c r="F232"/>
  <c r="F271"/>
  <c r="R88"/>
  <c r="R47"/>
  <c r="G381"/>
  <c r="T381" s="1"/>
  <c r="R225"/>
  <c r="F372"/>
  <c r="G372" s="1"/>
  <c r="F172"/>
  <c r="G172" s="1"/>
  <c r="G192"/>
  <c r="S192" s="1"/>
  <c r="G144"/>
  <c r="T144" s="1"/>
  <c r="G196"/>
  <c r="S196" s="1"/>
  <c r="F123"/>
  <c r="G123" s="1"/>
  <c r="T97" s="1"/>
  <c r="G329"/>
  <c r="S109" s="1"/>
  <c r="G387"/>
  <c r="S387" s="1"/>
  <c r="G189"/>
  <c r="F352"/>
  <c r="F339"/>
  <c r="R140"/>
  <c r="G130"/>
  <c r="T268" s="1"/>
  <c r="R72"/>
  <c r="G285"/>
  <c r="T285" s="1"/>
  <c r="F29"/>
  <c r="R102"/>
  <c r="M354"/>
  <c r="U354" s="1"/>
  <c r="M344"/>
  <c r="U81" s="1"/>
  <c r="G200"/>
  <c r="S229" s="1"/>
  <c r="R9"/>
  <c r="R122"/>
  <c r="R111"/>
  <c r="M58"/>
  <c r="U58" s="1"/>
  <c r="M127"/>
  <c r="Y127" s="1"/>
  <c r="G233"/>
  <c r="S233" s="1"/>
  <c r="M191"/>
  <c r="U191" s="1"/>
  <c r="M210"/>
  <c r="U351" s="1"/>
  <c r="G376"/>
  <c r="S93" s="1"/>
  <c r="M396"/>
  <c r="Y365" s="1"/>
  <c r="M75"/>
  <c r="U75" s="1"/>
  <c r="M329"/>
  <c r="V109" s="1"/>
  <c r="M103"/>
  <c r="Y103" s="1"/>
  <c r="R359"/>
  <c r="G150"/>
  <c r="T150" s="1"/>
  <c r="M400"/>
  <c r="G166"/>
  <c r="S281" s="1"/>
  <c r="R50"/>
  <c r="F335"/>
  <c r="G335" s="1"/>
  <c r="M343"/>
  <c r="Y343" s="1"/>
  <c r="F303"/>
  <c r="G303" s="1"/>
  <c r="M310"/>
  <c r="U91" s="1"/>
  <c r="M379"/>
  <c r="U401" s="1"/>
  <c r="W33" i="5"/>
  <c r="Z46"/>
  <c r="V251"/>
  <c r="Y163"/>
  <c r="AC163"/>
  <c r="V163" s="1"/>
  <c r="V9"/>
  <c r="X118"/>
  <c r="V111"/>
  <c r="W92"/>
  <c r="V158"/>
  <c r="V92"/>
  <c r="X92"/>
  <c r="Y210"/>
  <c r="Y46"/>
  <c r="V130"/>
  <c r="V33"/>
  <c r="AD66"/>
  <c r="V66" s="1"/>
  <c r="V56"/>
  <c r="X29"/>
  <c r="AC287"/>
  <c r="V287" s="1"/>
  <c r="AD29"/>
  <c r="V29" s="1"/>
  <c r="Z145"/>
  <c r="X285"/>
  <c r="X148"/>
  <c r="W285"/>
  <c r="W148"/>
  <c r="W145"/>
  <c r="X145"/>
  <c r="AD145"/>
  <c r="X284"/>
  <c r="Z92"/>
  <c r="Y77"/>
  <c r="V89"/>
  <c r="F240"/>
  <c r="AD240" s="1"/>
  <c r="Y92"/>
  <c r="X66"/>
  <c r="K238"/>
  <c r="W284"/>
  <c r="AC145"/>
  <c r="V148"/>
  <c r="V108"/>
  <c r="Z210"/>
  <c r="AC77"/>
  <c r="V77" s="1"/>
  <c r="Z22"/>
  <c r="Y22"/>
  <c r="X281"/>
  <c r="X22"/>
  <c r="AD22"/>
  <c r="V22" s="1"/>
  <c r="V24"/>
  <c r="W272"/>
  <c r="V146"/>
  <c r="V82"/>
  <c r="V64"/>
  <c r="V289"/>
  <c r="Z129"/>
  <c r="Y129"/>
  <c r="V141"/>
  <c r="V18"/>
  <c r="V159"/>
  <c r="V267"/>
  <c r="V25"/>
  <c r="V36"/>
  <c r="V10"/>
  <c r="V95"/>
  <c r="V35"/>
  <c r="V114"/>
  <c r="W85"/>
  <c r="V16"/>
  <c r="X34"/>
  <c r="W26"/>
  <c r="V253"/>
  <c r="W281"/>
  <c r="AD162"/>
  <c r="W81"/>
  <c r="AD151"/>
  <c r="V151" s="1"/>
  <c r="AC293"/>
  <c r="V157"/>
  <c r="V186"/>
  <c r="AC297"/>
  <c r="AC217"/>
  <c r="V217" s="1"/>
  <c r="V42"/>
  <c r="V296"/>
  <c r="X37"/>
  <c r="Y172"/>
  <c r="W155"/>
  <c r="Z217"/>
  <c r="V149"/>
  <c r="AC219"/>
  <c r="V219" s="1"/>
  <c r="W37"/>
  <c r="Y104"/>
  <c r="W288"/>
  <c r="V46"/>
  <c r="AC129"/>
  <c r="V166"/>
  <c r="X81"/>
  <c r="AC197"/>
  <c r="V197" s="1"/>
  <c r="AD292"/>
  <c r="X56"/>
  <c r="AC278"/>
  <c r="V278" s="1"/>
  <c r="AD85"/>
  <c r="V85" s="1"/>
  <c r="V63"/>
  <c r="X162"/>
  <c r="W56"/>
  <c r="X85"/>
  <c r="V112"/>
  <c r="V250"/>
  <c r="AC245"/>
  <c r="V245" s="1"/>
  <c r="Z70"/>
  <c r="AC271"/>
  <c r="W162"/>
  <c r="V128"/>
  <c r="AD257"/>
  <c r="V257" s="1"/>
  <c r="V43"/>
  <c r="X140"/>
  <c r="W140"/>
  <c r="Z246"/>
  <c r="Y291"/>
  <c r="AD238"/>
  <c r="AC34"/>
  <c r="V34" s="1"/>
  <c r="AC212"/>
  <c r="Y140"/>
  <c r="AD107"/>
  <c r="AD301"/>
  <c r="AC299"/>
  <c r="AD290"/>
  <c r="AC214"/>
  <c r="V214" s="1"/>
  <c r="AD140"/>
  <c r="Z97"/>
  <c r="Z172"/>
  <c r="AC135"/>
  <c r="AD81"/>
  <c r="V81" s="1"/>
  <c r="X253"/>
  <c r="AD233"/>
  <c r="AD184"/>
  <c r="W34"/>
  <c r="W242"/>
  <c r="Y162"/>
  <c r="AD12"/>
  <c r="V12" s="1"/>
  <c r="W253"/>
  <c r="AC198"/>
  <c r="Y70"/>
  <c r="AD30"/>
  <c r="V30" s="1"/>
  <c r="AD26"/>
  <c r="V26" s="1"/>
  <c r="AD268"/>
  <c r="AC232"/>
  <c r="AC254"/>
  <c r="V254" s="1"/>
  <c r="AD249"/>
  <c r="AC162"/>
  <c r="Y249"/>
  <c r="AC220"/>
  <c r="AC117"/>
  <c r="V117" s="1"/>
  <c r="Y231"/>
  <c r="Z212"/>
  <c r="W147"/>
  <c r="AC301"/>
  <c r="Y212"/>
  <c r="AD232"/>
  <c r="X271"/>
  <c r="AC202"/>
  <c r="AD272"/>
  <c r="Z162"/>
  <c r="F236"/>
  <c r="X236" s="1"/>
  <c r="AC298"/>
  <c r="V27"/>
  <c r="Z99"/>
  <c r="V150"/>
  <c r="Y99"/>
  <c r="Z291"/>
  <c r="AC291"/>
  <c r="V199"/>
  <c r="AD252"/>
  <c r="V252" s="1"/>
  <c r="W137"/>
  <c r="Y97"/>
  <c r="AC97"/>
  <c r="AD213"/>
  <c r="W252"/>
  <c r="X137"/>
  <c r="X290"/>
  <c r="W290"/>
  <c r="V86"/>
  <c r="AC233"/>
  <c r="F116"/>
  <c r="X71" s="1"/>
  <c r="W30"/>
  <c r="AC203"/>
  <c r="W219"/>
  <c r="X219"/>
  <c r="X30"/>
  <c r="X213"/>
  <c r="Y298"/>
  <c r="F215"/>
  <c r="AD201" s="1"/>
  <c r="Z298"/>
  <c r="L213"/>
  <c r="Z285" s="1"/>
  <c r="AC68"/>
  <c r="V68" s="1"/>
  <c r="Y245"/>
  <c r="F275"/>
  <c r="AD256" s="1"/>
  <c r="F263"/>
  <c r="W279" s="1"/>
  <c r="Z245"/>
  <c r="AD155"/>
  <c r="W278"/>
  <c r="AD160"/>
  <c r="V160" s="1"/>
  <c r="E262"/>
  <c r="V100"/>
  <c r="F135"/>
  <c r="AD196" s="1"/>
  <c r="AD99"/>
  <c r="V99" s="1"/>
  <c r="L276"/>
  <c r="AC258" s="1"/>
  <c r="V258" s="1"/>
  <c r="F246"/>
  <c r="W246" s="1"/>
  <c r="L122"/>
  <c r="Z120" s="1"/>
  <c r="L259"/>
  <c r="AC261" s="1"/>
  <c r="AD261"/>
  <c r="V137"/>
  <c r="Y295"/>
  <c r="AC290"/>
  <c r="AC239"/>
  <c r="V239" s="1"/>
  <c r="X155"/>
  <c r="K275"/>
  <c r="L275" s="1"/>
  <c r="L116"/>
  <c r="Y71" s="1"/>
  <c r="Z292"/>
  <c r="F70"/>
  <c r="X198" s="1"/>
  <c r="X278"/>
  <c r="W261"/>
  <c r="F212"/>
  <c r="AD212" s="1"/>
  <c r="L215"/>
  <c r="Z201" s="1"/>
  <c r="Y49"/>
  <c r="Z49"/>
  <c r="AC49"/>
  <c r="Z34"/>
  <c r="X161"/>
  <c r="Y142"/>
  <c r="V115"/>
  <c r="V191"/>
  <c r="AC164"/>
  <c r="V164" s="1"/>
  <c r="Y197"/>
  <c r="Z164"/>
  <c r="Y164"/>
  <c r="AC230"/>
  <c r="Z121"/>
  <c r="Z159"/>
  <c r="AD291"/>
  <c r="Z151"/>
  <c r="W209"/>
  <c r="X128"/>
  <c r="X97"/>
  <c r="AC292"/>
  <c r="W39"/>
  <c r="Z82"/>
  <c r="AC121"/>
  <c r="V121" s="1"/>
  <c r="Z226"/>
  <c r="W184"/>
  <c r="Y159"/>
  <c r="X209"/>
  <c r="X117"/>
  <c r="Y198"/>
  <c r="AC295"/>
  <c r="V295" s="1"/>
  <c r="Z230"/>
  <c r="X129"/>
  <c r="W122"/>
  <c r="X100"/>
  <c r="AC270"/>
  <c r="W127"/>
  <c r="Z85"/>
  <c r="AC144"/>
  <c r="V144" s="1"/>
  <c r="W107"/>
  <c r="X107"/>
  <c r="W119"/>
  <c r="Y211"/>
  <c r="Z240"/>
  <c r="AC265"/>
  <c r="V265" s="1"/>
  <c r="AC228"/>
  <c r="Z197"/>
  <c r="Y299"/>
  <c r="Y190"/>
  <c r="Z135"/>
  <c r="AC240"/>
  <c r="W128"/>
  <c r="W27"/>
  <c r="Z96"/>
  <c r="W208"/>
  <c r="Y195"/>
  <c r="X27"/>
  <c r="Z190"/>
  <c r="Y240"/>
  <c r="V182"/>
  <c r="Z81"/>
  <c r="X122"/>
  <c r="Z295"/>
  <c r="Z254"/>
  <c r="X184"/>
  <c r="Z255"/>
  <c r="AD170"/>
  <c r="AC231"/>
  <c r="V231" s="1"/>
  <c r="AD202"/>
  <c r="Y274"/>
  <c r="V222"/>
  <c r="W298"/>
  <c r="Y270"/>
  <c r="W287"/>
  <c r="Y170"/>
  <c r="X163"/>
  <c r="Y199"/>
  <c r="W182"/>
  <c r="Y263"/>
  <c r="Z165"/>
  <c r="Y239"/>
  <c r="Y260"/>
  <c r="Y271"/>
  <c r="Z279"/>
  <c r="W258"/>
  <c r="X183"/>
  <c r="W104"/>
  <c r="Z204"/>
  <c r="Z170"/>
  <c r="AD156"/>
  <c r="Y176"/>
  <c r="AC147"/>
  <c r="Z271"/>
  <c r="Y82"/>
  <c r="W254"/>
  <c r="Z51"/>
  <c r="W243"/>
  <c r="X170"/>
  <c r="X104"/>
  <c r="Y232"/>
  <c r="W233"/>
  <c r="Z263"/>
  <c r="Z65"/>
  <c r="X182"/>
  <c r="Y65"/>
  <c r="AC221"/>
  <c r="X144"/>
  <c r="Z198"/>
  <c r="Y292"/>
  <c r="Y255"/>
  <c r="Z231"/>
  <c r="Y226"/>
  <c r="X208"/>
  <c r="X258"/>
  <c r="Z199"/>
  <c r="Y51"/>
  <c r="W232"/>
  <c r="W132"/>
  <c r="Z248"/>
  <c r="X268"/>
  <c r="X232"/>
  <c r="X216"/>
  <c r="W301"/>
  <c r="Y227"/>
  <c r="X233"/>
  <c r="W234"/>
  <c r="Y151"/>
  <c r="AC170"/>
  <c r="AD230"/>
  <c r="AC248"/>
  <c r="X174"/>
  <c r="Y139"/>
  <c r="Z68"/>
  <c r="Y278"/>
  <c r="Y133"/>
  <c r="X298"/>
  <c r="X249"/>
  <c r="W183"/>
  <c r="Z202"/>
  <c r="Y96"/>
  <c r="Z115"/>
  <c r="W163"/>
  <c r="Y152"/>
  <c r="Z260"/>
  <c r="AC225"/>
  <c r="V225" s="1"/>
  <c r="Z225"/>
  <c r="AC136"/>
  <c r="AD294"/>
  <c r="W294"/>
  <c r="AC185"/>
  <c r="V185" s="1"/>
  <c r="Z185"/>
  <c r="AD259"/>
  <c r="X259"/>
  <c r="W259"/>
  <c r="W168"/>
  <c r="W218"/>
  <c r="W207"/>
  <c r="AC237"/>
  <c r="V237" s="1"/>
  <c r="Y237"/>
  <c r="Z237"/>
  <c r="AC196"/>
  <c r="Z177"/>
  <c r="Z216"/>
  <c r="Y268"/>
  <c r="AC138"/>
  <c r="V138" s="1"/>
  <c r="Z138"/>
  <c r="AD280"/>
  <c r="AD83"/>
  <c r="V83" s="1"/>
  <c r="AD187"/>
  <c r="X187"/>
  <c r="W187"/>
  <c r="AD270"/>
  <c r="X270"/>
  <c r="AC61"/>
  <c r="V61" s="1"/>
  <c r="Y61"/>
  <c r="AD190"/>
  <c r="V190" s="1"/>
  <c r="W190"/>
  <c r="AD277"/>
  <c r="X277"/>
  <c r="W277"/>
  <c r="AC171"/>
  <c r="V171" s="1"/>
  <c r="Z171"/>
  <c r="AD169"/>
  <c r="V169" s="1"/>
  <c r="Z266"/>
  <c r="AC281"/>
  <c r="V281" s="1"/>
  <c r="Y81"/>
  <c r="Y233"/>
  <c r="X165"/>
  <c r="Z220"/>
  <c r="X39"/>
  <c r="Z133"/>
  <c r="Y252"/>
  <c r="Z243"/>
  <c r="X293"/>
  <c r="Y225"/>
  <c r="Y219"/>
  <c r="W269"/>
  <c r="Y241"/>
  <c r="X160"/>
  <c r="Y244"/>
  <c r="Z247"/>
  <c r="X12"/>
  <c r="W257"/>
  <c r="Y280"/>
  <c r="Z117"/>
  <c r="Z153"/>
  <c r="AD235"/>
  <c r="X254"/>
  <c r="Y127"/>
  <c r="W165"/>
  <c r="Y220"/>
  <c r="W164"/>
  <c r="X125"/>
  <c r="Z169"/>
  <c r="W151"/>
  <c r="Y290"/>
  <c r="Y243"/>
  <c r="W293"/>
  <c r="Y204"/>
  <c r="X164"/>
  <c r="Y85"/>
  <c r="Y269"/>
  <c r="X115"/>
  <c r="Z219"/>
  <c r="Z274"/>
  <c r="Y147"/>
  <c r="Y254"/>
  <c r="X269"/>
  <c r="X287"/>
  <c r="W68"/>
  <c r="W178"/>
  <c r="Y248"/>
  <c r="Z265"/>
  <c r="Z152"/>
  <c r="W225"/>
  <c r="W100"/>
  <c r="W174"/>
  <c r="W97"/>
  <c r="Z297"/>
  <c r="Z269"/>
  <c r="Z208"/>
  <c r="AD193"/>
  <c r="V193" s="1"/>
  <c r="X193"/>
  <c r="AC84"/>
  <c r="V84" s="1"/>
  <c r="Z84"/>
  <c r="AC104"/>
  <c r="Z104"/>
  <c r="AD88"/>
  <c r="W88"/>
  <c r="X88"/>
  <c r="AC178"/>
  <c r="V178" s="1"/>
  <c r="Z178"/>
  <c r="AD228"/>
  <c r="Z74"/>
  <c r="AD204"/>
  <c r="V204" s="1"/>
  <c r="W204"/>
  <c r="X204"/>
  <c r="Z90"/>
  <c r="AC229"/>
  <c r="Z229"/>
  <c r="AC107"/>
  <c r="Z107"/>
  <c r="AD109"/>
  <c r="W109"/>
  <c r="AD105"/>
  <c r="V105" s="1"/>
  <c r="W105"/>
  <c r="AD75"/>
  <c r="AD241"/>
  <c r="V241" s="1"/>
  <c r="X241"/>
  <c r="AD40"/>
  <c r="X40"/>
  <c r="AC175"/>
  <c r="Z175"/>
  <c r="Y186"/>
  <c r="X257"/>
  <c r="X294"/>
  <c r="Y297"/>
  <c r="Z139"/>
  <c r="W235"/>
  <c r="Z221"/>
  <c r="Z280"/>
  <c r="AC246"/>
  <c r="X181"/>
  <c r="W50"/>
  <c r="W193"/>
  <c r="Y301"/>
  <c r="W185"/>
  <c r="AD297"/>
  <c r="AC235"/>
  <c r="AD242"/>
  <c r="W197"/>
  <c r="Y107"/>
  <c r="W181"/>
  <c r="X234"/>
  <c r="Y68"/>
  <c r="W160"/>
  <c r="Z257"/>
  <c r="Y153"/>
  <c r="Z168"/>
  <c r="Z39"/>
  <c r="X200"/>
  <c r="Y117"/>
  <c r="X99"/>
  <c r="X185"/>
  <c r="W177"/>
  <c r="Y169"/>
  <c r="Z287"/>
  <c r="X178"/>
  <c r="Z127"/>
  <c r="W126"/>
  <c r="Y214"/>
  <c r="W87"/>
  <c r="W268"/>
  <c r="W161"/>
  <c r="W216"/>
  <c r="Y160"/>
  <c r="Y165"/>
  <c r="X292"/>
  <c r="Z186"/>
  <c r="Z12"/>
  <c r="X243"/>
  <c r="W229"/>
  <c r="X194"/>
  <c r="Z142"/>
  <c r="Y293"/>
  <c r="W115"/>
  <c r="X151"/>
  <c r="Z233"/>
  <c r="Y208"/>
  <c r="X109"/>
  <c r="Y247"/>
  <c r="W40"/>
  <c r="AC207"/>
  <c r="AC109"/>
  <c r="Z109"/>
  <c r="Y109"/>
  <c r="W90"/>
  <c r="AC194"/>
  <c r="AD266"/>
  <c r="V266" s="1"/>
  <c r="X266"/>
  <c r="W266"/>
  <c r="AC173"/>
  <c r="V173" s="1"/>
  <c r="Z173"/>
  <c r="AC37"/>
  <c r="V37" s="1"/>
  <c r="Z37"/>
  <c r="AC50"/>
  <c r="AD300"/>
  <c r="AD220"/>
  <c r="AD271"/>
  <c r="W271"/>
  <c r="Z200"/>
  <c r="AD244"/>
  <c r="V244" s="1"/>
  <c r="W244"/>
  <c r="W49"/>
  <c r="AC156"/>
  <c r="AC40"/>
  <c r="Y40"/>
  <c r="Z155"/>
  <c r="AC286"/>
  <c r="V286" s="1"/>
  <c r="Z286"/>
  <c r="Y286"/>
  <c r="AC88"/>
  <c r="AC154"/>
  <c r="V154" s="1"/>
  <c r="Z154"/>
  <c r="AC249"/>
  <c r="Z249"/>
  <c r="X242"/>
  <c r="X133"/>
  <c r="V172"/>
  <c r="Y37"/>
  <c r="Y281"/>
  <c r="Z83"/>
  <c r="Z244"/>
  <c r="X74"/>
  <c r="Y87"/>
  <c r="X87"/>
  <c r="W292"/>
  <c r="W99"/>
  <c r="X260"/>
  <c r="X255"/>
  <c r="W231"/>
  <c r="Y246"/>
  <c r="W133"/>
  <c r="Y83"/>
  <c r="Y287"/>
  <c r="Y178"/>
  <c r="AC187"/>
  <c r="W144"/>
  <c r="W255"/>
  <c r="Z241"/>
  <c r="Y135"/>
  <c r="X231"/>
  <c r="Z301"/>
  <c r="X238"/>
  <c r="Y185"/>
  <c r="Y168"/>
  <c r="Y39"/>
  <c r="W200"/>
  <c r="Y144"/>
  <c r="Y257"/>
  <c r="Z211"/>
  <c r="X172"/>
  <c r="X291"/>
  <c r="X153"/>
  <c r="X276"/>
  <c r="Y189"/>
  <c r="X301"/>
  <c r="W74"/>
  <c r="Y12"/>
  <c r="Z40"/>
  <c r="X132"/>
  <c r="X225"/>
  <c r="Y279"/>
  <c r="Z228"/>
  <c r="Y34"/>
  <c r="Y175"/>
  <c r="X229"/>
  <c r="Y202"/>
  <c r="Y115"/>
  <c r="W194"/>
  <c r="Z195"/>
  <c r="Z203"/>
  <c r="W245"/>
  <c r="W129"/>
  <c r="Z227"/>
  <c r="W249"/>
  <c r="Z232"/>
  <c r="Z270"/>
  <c r="W238"/>
  <c r="AD136"/>
  <c r="X136"/>
  <c r="W136"/>
  <c r="AC140"/>
  <c r="Z140"/>
  <c r="AC125"/>
  <c r="V125" s="1"/>
  <c r="Z125"/>
  <c r="AD38"/>
  <c r="V38" s="1"/>
  <c r="X38"/>
  <c r="Y132"/>
  <c r="AD221"/>
  <c r="W221"/>
  <c r="X221"/>
  <c r="AD288"/>
  <c r="X288"/>
  <c r="AC119"/>
  <c r="V119" s="1"/>
  <c r="Z119"/>
  <c r="AC242"/>
  <c r="Z242"/>
  <c r="Y242"/>
  <c r="AD147"/>
  <c r="X147"/>
  <c r="AC294"/>
  <c r="Y294"/>
  <c r="Z294"/>
  <c r="AD188"/>
  <c r="V188" s="1"/>
  <c r="X188"/>
  <c r="AC118"/>
  <c r="V118" s="1"/>
  <c r="Z118"/>
  <c r="AC174"/>
  <c r="V174" s="1"/>
  <c r="Z174"/>
  <c r="AC184"/>
  <c r="Z184"/>
  <c r="AC272"/>
  <c r="Z272"/>
  <c r="AC262"/>
  <c r="Z262"/>
  <c r="X50"/>
  <c r="Z214"/>
  <c r="Z252"/>
  <c r="X126"/>
  <c r="Y173"/>
  <c r="X197"/>
  <c r="Z290"/>
  <c r="AD194"/>
  <c r="W188"/>
  <c r="Z278"/>
  <c r="X119"/>
  <c r="W117"/>
  <c r="W12"/>
  <c r="X245"/>
  <c r="Z87"/>
  <c r="Z144"/>
  <c r="W241"/>
  <c r="Y203"/>
  <c r="W172"/>
  <c r="W291"/>
  <c r="W153"/>
  <c r="W276"/>
  <c r="Y266"/>
  <c r="Z189"/>
  <c r="X68"/>
  <c r="Z293"/>
  <c r="Z160"/>
  <c r="X127"/>
  <c r="X177"/>
  <c r="Z299"/>
  <c r="Z239"/>
  <c r="W260"/>
  <c r="W125"/>
  <c r="V183"/>
  <c r="V48"/>
  <c r="V181"/>
  <c r="V127"/>
  <c r="W299"/>
  <c r="AC152"/>
  <c r="V133"/>
  <c r="AD229"/>
  <c r="V142"/>
  <c r="AD226"/>
  <c r="V226" s="1"/>
  <c r="V51"/>
  <c r="V87"/>
  <c r="AD175"/>
  <c r="V255"/>
  <c r="V243"/>
  <c r="AD209"/>
  <c r="AD39"/>
  <c r="V39" s="1"/>
  <c r="AD97"/>
  <c r="Z209"/>
  <c r="AC269"/>
  <c r="V269" s="1"/>
  <c r="AC234"/>
  <c r="V234" s="1"/>
  <c r="AD274"/>
  <c r="V274" s="1"/>
  <c r="AC211"/>
  <c r="AD293"/>
  <c r="AD260"/>
  <c r="V260" s="1"/>
  <c r="Z75"/>
  <c r="AD248"/>
  <c r="AD104"/>
  <c r="AD50"/>
  <c r="AD200"/>
  <c r="X152"/>
  <c r="AC247"/>
  <c r="AD177"/>
  <c r="AD298"/>
  <c r="AC283"/>
  <c r="V283" s="1"/>
  <c r="AC208"/>
  <c r="V208" s="1"/>
  <c r="AD211"/>
  <c r="AC280"/>
  <c r="AD129"/>
  <c r="AD153"/>
  <c r="V153" s="1"/>
  <c r="AD120"/>
  <c r="AD165"/>
  <c r="V165" s="1"/>
  <c r="R398" i="16" l="1"/>
  <c r="P320" i="17"/>
  <c r="Y301" i="16"/>
  <c r="R301" s="1"/>
  <c r="P53" i="17"/>
  <c r="R241" i="16"/>
  <c r="U301"/>
  <c r="P365" i="17"/>
  <c r="P326"/>
  <c r="P166"/>
  <c r="AV78"/>
  <c r="AW78"/>
  <c r="P150"/>
  <c r="P396"/>
  <c r="P364"/>
  <c r="P363"/>
  <c r="AY355"/>
  <c r="AV92"/>
  <c r="AY322"/>
  <c r="AX341"/>
  <c r="O208"/>
  <c r="P208" s="1"/>
  <c r="P73"/>
  <c r="O51"/>
  <c r="P51" s="1"/>
  <c r="AX350"/>
  <c r="AW344"/>
  <c r="AX223"/>
  <c r="O350"/>
  <c r="P350" s="1"/>
  <c r="T417" i="16"/>
  <c r="O307" i="17"/>
  <c r="AW246"/>
  <c r="AY341"/>
  <c r="AX290"/>
  <c r="AX241"/>
  <c r="H362"/>
  <c r="P362" s="1"/>
  <c r="AW362"/>
  <c r="AY307"/>
  <c r="H319"/>
  <c r="P332"/>
  <c r="AW230"/>
  <c r="O255"/>
  <c r="U362" i="16"/>
  <c r="AX349" i="17"/>
  <c r="AY255"/>
  <c r="S280" i="16"/>
  <c r="AY349" i="17"/>
  <c r="P295"/>
  <c r="AW319"/>
  <c r="AV366"/>
  <c r="H366"/>
  <c r="AW366"/>
  <c r="AV239"/>
  <c r="AW367"/>
  <c r="AV246"/>
  <c r="H391"/>
  <c r="P391" s="1"/>
  <c r="AY259"/>
  <c r="AX319"/>
  <c r="AV380"/>
  <c r="AW239"/>
  <c r="AV391"/>
  <c r="O404"/>
  <c r="O355"/>
  <c r="P355" s="1"/>
  <c r="AX414"/>
  <c r="AV230"/>
  <c r="AX355"/>
  <c r="N209"/>
  <c r="AX209" s="1"/>
  <c r="O385"/>
  <c r="P385" s="1"/>
  <c r="N411"/>
  <c r="AY411" s="1"/>
  <c r="P374"/>
  <c r="AX339"/>
  <c r="F351"/>
  <c r="AX288"/>
  <c r="AX144"/>
  <c r="O144"/>
  <c r="P144" s="1"/>
  <c r="AW390"/>
  <c r="Z280" i="16"/>
  <c r="R280" s="1"/>
  <c r="AY404" i="17"/>
  <c r="AY324"/>
  <c r="AY385"/>
  <c r="O223"/>
  <c r="P223" s="1"/>
  <c r="H395"/>
  <c r="AY51"/>
  <c r="AY414"/>
  <c r="P305"/>
  <c r="N158"/>
  <c r="AX158" s="1"/>
  <c r="N63"/>
  <c r="AX63" s="1"/>
  <c r="AV349"/>
  <c r="H349"/>
  <c r="P349" s="1"/>
  <c r="AW349"/>
  <c r="AX78"/>
  <c r="O78"/>
  <c r="P78" s="1"/>
  <c r="AY78"/>
  <c r="H339"/>
  <c r="P339" s="1"/>
  <c r="AW339"/>
  <c r="AV339"/>
  <c r="H263"/>
  <c r="AW263"/>
  <c r="AY156"/>
  <c r="O297"/>
  <c r="P297" s="1"/>
  <c r="H92"/>
  <c r="AY366"/>
  <c r="AV133"/>
  <c r="G276"/>
  <c r="H276" s="1"/>
  <c r="P276" s="1"/>
  <c r="AX222"/>
  <c r="O222"/>
  <c r="P222" s="1"/>
  <c r="O324"/>
  <c r="P324" s="1"/>
  <c r="AY339"/>
  <c r="AY325"/>
  <c r="AW171"/>
  <c r="AW374"/>
  <c r="R336" i="16"/>
  <c r="V362"/>
  <c r="O311" i="17"/>
  <c r="P311" s="1"/>
  <c r="AY383"/>
  <c r="AV220"/>
  <c r="G63"/>
  <c r="AW63" s="1"/>
  <c r="H171"/>
  <c r="AV307"/>
  <c r="AW307"/>
  <c r="AX311"/>
  <c r="AY393"/>
  <c r="O275"/>
  <c r="P275" s="1"/>
  <c r="AX322"/>
  <c r="H390"/>
  <c r="P390" s="1"/>
  <c r="O241"/>
  <c r="P241" s="1"/>
  <c r="O388"/>
  <c r="P388" s="1"/>
  <c r="AV395"/>
  <c r="AX382"/>
  <c r="H133"/>
  <c r="P133" s="1"/>
  <c r="AY290"/>
  <c r="AV355"/>
  <c r="AX208"/>
  <c r="G101"/>
  <c r="H101" s="1"/>
  <c r="P101" s="1"/>
  <c r="AY288"/>
  <c r="AY382"/>
  <c r="AV263"/>
  <c r="H307"/>
  <c r="O366"/>
  <c r="Y215" i="16"/>
  <c r="O269" i="17"/>
  <c r="P290"/>
  <c r="AX88"/>
  <c r="AY388"/>
  <c r="AY222"/>
  <c r="AW386"/>
  <c r="AY88"/>
  <c r="H411"/>
  <c r="H380"/>
  <c r="P380" s="1"/>
  <c r="H344"/>
  <c r="P344" s="1"/>
  <c r="AV386"/>
  <c r="AV374"/>
  <c r="N359"/>
  <c r="AY359" s="1"/>
  <c r="AX324"/>
  <c r="AX171"/>
  <c r="F254"/>
  <c r="G254" s="1"/>
  <c r="AX156"/>
  <c r="AY92"/>
  <c r="O92"/>
  <c r="AX92"/>
  <c r="AV170"/>
  <c r="H170"/>
  <c r="P170" s="1"/>
  <c r="N347"/>
  <c r="O347" s="1"/>
  <c r="P347" s="1"/>
  <c r="N173"/>
  <c r="AX173" s="1"/>
  <c r="O403"/>
  <c r="P403" s="1"/>
  <c r="AX403"/>
  <c r="N254"/>
  <c r="AX254" s="1"/>
  <c r="F228"/>
  <c r="G228" s="1"/>
  <c r="F251"/>
  <c r="G251" s="1"/>
  <c r="P314"/>
  <c r="AW186"/>
  <c r="AX304"/>
  <c r="AX407"/>
  <c r="AX370"/>
  <c r="H376"/>
  <c r="P376" s="1"/>
  <c r="AY269"/>
  <c r="H255"/>
  <c r="O407"/>
  <c r="P407" s="1"/>
  <c r="O272"/>
  <c r="P272" s="1"/>
  <c r="AW255"/>
  <c r="N172"/>
  <c r="AY172" s="1"/>
  <c r="AX393"/>
  <c r="AY314"/>
  <c r="AY304"/>
  <c r="AX408"/>
  <c r="H186"/>
  <c r="P186" s="1"/>
  <c r="O387"/>
  <c r="P387" s="1"/>
  <c r="AY395"/>
  <c r="N246"/>
  <c r="AX246" s="1"/>
  <c r="AV209"/>
  <c r="AX406"/>
  <c r="H209"/>
  <c r="O330"/>
  <c r="P330" s="1"/>
  <c r="AW355"/>
  <c r="AX220"/>
  <c r="F257"/>
  <c r="G257" s="1"/>
  <c r="AV257" s="1"/>
  <c r="O419"/>
  <c r="P419" s="1"/>
  <c r="M228"/>
  <c r="N228" s="1"/>
  <c r="AX228" s="1"/>
  <c r="AY330"/>
  <c r="N97"/>
  <c r="AY97" s="1"/>
  <c r="N249"/>
  <c r="AX259"/>
  <c r="AY170"/>
  <c r="AV393"/>
  <c r="H393"/>
  <c r="P393" s="1"/>
  <c r="N146"/>
  <c r="AX146" s="1"/>
  <c r="G321"/>
  <c r="AV321" s="1"/>
  <c r="G322"/>
  <c r="H220"/>
  <c r="AW244"/>
  <c r="AX325"/>
  <c r="AY275"/>
  <c r="AW375"/>
  <c r="O395"/>
  <c r="AX387"/>
  <c r="AX314"/>
  <c r="G269"/>
  <c r="AW269" s="1"/>
  <c r="AW170"/>
  <c r="F259"/>
  <c r="G259" s="1"/>
  <c r="H259" s="1"/>
  <c r="P259" s="1"/>
  <c r="AY233"/>
  <c r="AV411"/>
  <c r="H244"/>
  <c r="AW284"/>
  <c r="AX170"/>
  <c r="G97"/>
  <c r="AW97" s="1"/>
  <c r="N263"/>
  <c r="AX263" s="1"/>
  <c r="F308"/>
  <c r="H195"/>
  <c r="P195" s="1"/>
  <c r="O408"/>
  <c r="P408" s="1"/>
  <c r="M194"/>
  <c r="O383"/>
  <c r="P383" s="1"/>
  <c r="AY297"/>
  <c r="O171"/>
  <c r="F341"/>
  <c r="O319"/>
  <c r="O304"/>
  <c r="P304" s="1"/>
  <c r="AV244"/>
  <c r="AV404"/>
  <c r="O372"/>
  <c r="P372" s="1"/>
  <c r="AX372"/>
  <c r="O256"/>
  <c r="P256" s="1"/>
  <c r="AX256"/>
  <c r="G158"/>
  <c r="AW158" s="1"/>
  <c r="N206"/>
  <c r="O206" s="1"/>
  <c r="P206" s="1"/>
  <c r="F333"/>
  <c r="G333" s="1"/>
  <c r="AV333" s="1"/>
  <c r="AV255"/>
  <c r="AX272"/>
  <c r="M244"/>
  <c r="AW376"/>
  <c r="H404"/>
  <c r="O251"/>
  <c r="G299"/>
  <c r="AW299" s="1"/>
  <c r="AY251"/>
  <c r="F410"/>
  <c r="G410" s="1"/>
  <c r="AW410" s="1"/>
  <c r="H367"/>
  <c r="P367" s="1"/>
  <c r="P174"/>
  <c r="AX258"/>
  <c r="AY171"/>
  <c r="O220"/>
  <c r="AY370"/>
  <c r="AV284"/>
  <c r="O406"/>
  <c r="P406" s="1"/>
  <c r="AY419"/>
  <c r="M105"/>
  <c r="N105" s="1"/>
  <c r="O105" s="1"/>
  <c r="P105" s="1"/>
  <c r="AW393"/>
  <c r="N200"/>
  <c r="O200" s="1"/>
  <c r="P200" s="1"/>
  <c r="F370"/>
  <c r="G370" s="1"/>
  <c r="AV370" s="1"/>
  <c r="H157"/>
  <c r="P157" s="1"/>
  <c r="AW157"/>
  <c r="H375"/>
  <c r="P375" s="1"/>
  <c r="G88"/>
  <c r="H88" s="1"/>
  <c r="P88" s="1"/>
  <c r="AY403"/>
  <c r="O233"/>
  <c r="P233" s="1"/>
  <c r="AY258"/>
  <c r="AV195"/>
  <c r="G249"/>
  <c r="AV249" s="1"/>
  <c r="AX419"/>
  <c r="Y362" i="16"/>
  <c r="R362" s="1"/>
  <c r="R349"/>
  <c r="U422"/>
  <c r="M411"/>
  <c r="V55" s="1"/>
  <c r="R389"/>
  <c r="Y252"/>
  <c r="U215"/>
  <c r="Z417"/>
  <c r="R417" s="1"/>
  <c r="V215"/>
  <c r="Z334"/>
  <c r="S417"/>
  <c r="R288"/>
  <c r="S58"/>
  <c r="V422"/>
  <c r="R113"/>
  <c r="T407"/>
  <c r="Z100"/>
  <c r="S100"/>
  <c r="R420"/>
  <c r="R152"/>
  <c r="T116"/>
  <c r="U211"/>
  <c r="Z116"/>
  <c r="R314"/>
  <c r="R406"/>
  <c r="U266"/>
  <c r="S331"/>
  <c r="R383"/>
  <c r="U188"/>
  <c r="T211"/>
  <c r="S403"/>
  <c r="T343"/>
  <c r="Z255"/>
  <c r="R371"/>
  <c r="S330"/>
  <c r="V297"/>
  <c r="U252"/>
  <c r="Y422"/>
  <c r="R422" s="1"/>
  <c r="T100"/>
  <c r="S145"/>
  <c r="Z223"/>
  <c r="Z343"/>
  <c r="R343" s="1"/>
  <c r="R337"/>
  <c r="U196"/>
  <c r="Y196"/>
  <c r="Z144"/>
  <c r="R144" s="1"/>
  <c r="U297"/>
  <c r="V399"/>
  <c r="R311"/>
  <c r="Z395"/>
  <c r="R395" s="1"/>
  <c r="T191"/>
  <c r="T410"/>
  <c r="Z266"/>
  <c r="Z329"/>
  <c r="S294"/>
  <c r="T193"/>
  <c r="Z364"/>
  <c r="U407"/>
  <c r="S360"/>
  <c r="R69"/>
  <c r="S139"/>
  <c r="S419"/>
  <c r="R209"/>
  <c r="S346"/>
  <c r="R397"/>
  <c r="S191"/>
  <c r="T330"/>
  <c r="R327"/>
  <c r="S255"/>
  <c r="Y243"/>
  <c r="Y166"/>
  <c r="S158"/>
  <c r="Y352"/>
  <c r="Y303"/>
  <c r="V334"/>
  <c r="S348"/>
  <c r="U399"/>
  <c r="V372"/>
  <c r="U372"/>
  <c r="Z295"/>
  <c r="T241"/>
  <c r="U352"/>
  <c r="Y399"/>
  <c r="Z200"/>
  <c r="R200" s="1"/>
  <c r="R234"/>
  <c r="Z66"/>
  <c r="R66" s="1"/>
  <c r="G328"/>
  <c r="S328" s="1"/>
  <c r="T192"/>
  <c r="V344"/>
  <c r="U166"/>
  <c r="Y334"/>
  <c r="V379"/>
  <c r="T403"/>
  <c r="Z193"/>
  <c r="R193" s="1"/>
  <c r="S411"/>
  <c r="S295"/>
  <c r="T295"/>
  <c r="S193"/>
  <c r="Z372"/>
  <c r="T255"/>
  <c r="Y274"/>
  <c r="G379"/>
  <c r="Z401" s="1"/>
  <c r="R388"/>
  <c r="S144"/>
  <c r="V243"/>
  <c r="V209"/>
  <c r="R341"/>
  <c r="V188"/>
  <c r="U209"/>
  <c r="G242"/>
  <c r="T242" s="1"/>
  <c r="S223"/>
  <c r="S66"/>
  <c r="R367"/>
  <c r="S343"/>
  <c r="S211"/>
  <c r="T372"/>
  <c r="Z320"/>
  <c r="R320" s="1"/>
  <c r="U243"/>
  <c r="T200"/>
  <c r="Z145"/>
  <c r="R170"/>
  <c r="Y163"/>
  <c r="T402"/>
  <c r="U48"/>
  <c r="Y150"/>
  <c r="Y339"/>
  <c r="Y347"/>
  <c r="Z380"/>
  <c r="R380" s="1"/>
  <c r="T380"/>
  <c r="S380"/>
  <c r="Z332"/>
  <c r="R332" s="1"/>
  <c r="T263"/>
  <c r="L390"/>
  <c r="U394"/>
  <c r="U400"/>
  <c r="Y32"/>
  <c r="V421"/>
  <c r="Y421"/>
  <c r="U421"/>
  <c r="S277"/>
  <c r="T334"/>
  <c r="M261"/>
  <c r="U261" s="1"/>
  <c r="T166"/>
  <c r="S407"/>
  <c r="V123"/>
  <c r="U343"/>
  <c r="V348"/>
  <c r="S150"/>
  <c r="T329"/>
  <c r="Y89"/>
  <c r="R89" s="1"/>
  <c r="Z387"/>
  <c r="R387" s="1"/>
  <c r="V255"/>
  <c r="Y210"/>
  <c r="R210" s="1"/>
  <c r="U404"/>
  <c r="T188"/>
  <c r="S381"/>
  <c r="T136"/>
  <c r="T248"/>
  <c r="S188"/>
  <c r="Z346"/>
  <c r="Z188"/>
  <c r="U255"/>
  <c r="S262"/>
  <c r="V396"/>
  <c r="G369"/>
  <c r="Z369" s="1"/>
  <c r="U334"/>
  <c r="Z263"/>
  <c r="R263" s="1"/>
  <c r="Y407"/>
  <c r="Z166"/>
  <c r="Y191"/>
  <c r="R191" s="1"/>
  <c r="U348"/>
  <c r="S376"/>
  <c r="T266"/>
  <c r="Z302"/>
  <c r="R302" s="1"/>
  <c r="U123"/>
  <c r="S166"/>
  <c r="S241"/>
  <c r="Z224"/>
  <c r="R224" s="1"/>
  <c r="Z322"/>
  <c r="Z411"/>
  <c r="S303"/>
  <c r="T145"/>
  <c r="U150"/>
  <c r="V400"/>
  <c r="Z230"/>
  <c r="S201"/>
  <c r="Z259"/>
  <c r="R259" s="1"/>
  <c r="Z243"/>
  <c r="M323"/>
  <c r="V230"/>
  <c r="V201"/>
  <c r="Y201"/>
  <c r="U330"/>
  <c r="V240"/>
  <c r="U240"/>
  <c r="S52"/>
  <c r="Z238"/>
  <c r="R238" s="1"/>
  <c r="S238"/>
  <c r="T238"/>
  <c r="Y321"/>
  <c r="R321" s="1"/>
  <c r="Y295"/>
  <c r="U295"/>
  <c r="S308"/>
  <c r="Z308"/>
  <c r="R308" s="1"/>
  <c r="Y255"/>
  <c r="Y396"/>
  <c r="R396" s="1"/>
  <c r="T354"/>
  <c r="T201"/>
  <c r="S373"/>
  <c r="G404"/>
  <c r="S147" s="1"/>
  <c r="T322"/>
  <c r="Y322"/>
  <c r="S172"/>
  <c r="V329"/>
  <c r="S395"/>
  <c r="Z403"/>
  <c r="Z354"/>
  <c r="S410"/>
  <c r="Z373"/>
  <c r="R373" s="1"/>
  <c r="T243"/>
  <c r="T123"/>
  <c r="S103"/>
  <c r="Z196"/>
  <c r="V127"/>
  <c r="U89"/>
  <c r="Z211"/>
  <c r="T383"/>
  <c r="Y329"/>
  <c r="T376"/>
  <c r="V322"/>
  <c r="S329"/>
  <c r="F382"/>
  <c r="G382" s="1"/>
  <c r="Y254"/>
  <c r="R254" s="1"/>
  <c r="V75"/>
  <c r="Y242"/>
  <c r="V103"/>
  <c r="T246"/>
  <c r="Z192"/>
  <c r="R192" s="1"/>
  <c r="U40"/>
  <c r="V280"/>
  <c r="U280"/>
  <c r="G220"/>
  <c r="Z62" s="1"/>
  <c r="R62" s="1"/>
  <c r="U310"/>
  <c r="U125"/>
  <c r="V310"/>
  <c r="S322"/>
  <c r="T373"/>
  <c r="Y348"/>
  <c r="M226"/>
  <c r="U226" s="1"/>
  <c r="Z252"/>
  <c r="U303"/>
  <c r="Z360"/>
  <c r="Y379"/>
  <c r="U339"/>
  <c r="T303"/>
  <c r="T180"/>
  <c r="T66"/>
  <c r="T224"/>
  <c r="T308"/>
  <c r="S136"/>
  <c r="U378"/>
  <c r="V266"/>
  <c r="V163"/>
  <c r="L360"/>
  <c r="Y310"/>
  <c r="R310" s="1"/>
  <c r="S402"/>
  <c r="S248"/>
  <c r="U329"/>
  <c r="V414"/>
  <c r="Z123"/>
  <c r="R123" s="1"/>
  <c r="Z103"/>
  <c r="R103" s="1"/>
  <c r="Z294"/>
  <c r="R294" s="1"/>
  <c r="V378"/>
  <c r="T411"/>
  <c r="S252"/>
  <c r="S383"/>
  <c r="S200"/>
  <c r="S354"/>
  <c r="V89"/>
  <c r="T172"/>
  <c r="V114"/>
  <c r="Y58"/>
  <c r="R58" s="1"/>
  <c r="V58"/>
  <c r="F347"/>
  <c r="G347" s="1"/>
  <c r="U364"/>
  <c r="V354"/>
  <c r="G232"/>
  <c r="T282" s="1"/>
  <c r="S189"/>
  <c r="T189"/>
  <c r="Z189"/>
  <c r="S141"/>
  <c r="T223"/>
  <c r="L368"/>
  <c r="M368" s="1"/>
  <c r="Y368" s="1"/>
  <c r="T348"/>
  <c r="Z348"/>
  <c r="G345"/>
  <c r="Z345" s="1"/>
  <c r="R345" s="1"/>
  <c r="U347"/>
  <c r="U396"/>
  <c r="Z150"/>
  <c r="T252"/>
  <c r="Y125"/>
  <c r="R125" s="1"/>
  <c r="S215"/>
  <c r="V100"/>
  <c r="T346"/>
  <c r="T103"/>
  <c r="V347"/>
  <c r="T262"/>
  <c r="M319"/>
  <c r="V319" s="1"/>
  <c r="R415"/>
  <c r="Z180"/>
  <c r="R180" s="1"/>
  <c r="T387"/>
  <c r="T139"/>
  <c r="U379"/>
  <c r="V150"/>
  <c r="V404"/>
  <c r="Y145"/>
  <c r="Z139"/>
  <c r="V191"/>
  <c r="U414"/>
  <c r="Y372"/>
  <c r="U163"/>
  <c r="S266"/>
  <c r="U103"/>
  <c r="V210"/>
  <c r="Y344"/>
  <c r="R344" s="1"/>
  <c r="R127"/>
  <c r="V274"/>
  <c r="V303"/>
  <c r="S372"/>
  <c r="Y378"/>
  <c r="Z303"/>
  <c r="Y188"/>
  <c r="U210"/>
  <c r="Z419"/>
  <c r="R419" s="1"/>
  <c r="Y400"/>
  <c r="R400" s="1"/>
  <c r="Z201"/>
  <c r="Y354"/>
  <c r="T302"/>
  <c r="S63"/>
  <c r="S285"/>
  <c r="Z285"/>
  <c r="R285" s="1"/>
  <c r="U92"/>
  <c r="U346"/>
  <c r="Y346"/>
  <c r="V28"/>
  <c r="V343"/>
  <c r="S117"/>
  <c r="T196"/>
  <c r="T340"/>
  <c r="Z381"/>
  <c r="R381" s="1"/>
  <c r="T386"/>
  <c r="S163"/>
  <c r="Z163"/>
  <c r="Z392"/>
  <c r="R392" s="1"/>
  <c r="Z291"/>
  <c r="R291" s="1"/>
  <c r="S291"/>
  <c r="Z114"/>
  <c r="R114" s="1"/>
  <c r="T58"/>
  <c r="Y38"/>
  <c r="R38" s="1"/>
  <c r="Y211"/>
  <c r="Z407"/>
  <c r="U322"/>
  <c r="Y75"/>
  <c r="R75" s="1"/>
  <c r="Y266"/>
  <c r="T419"/>
  <c r="T320"/>
  <c r="U145"/>
  <c r="U127"/>
  <c r="T360"/>
  <c r="V352"/>
  <c r="V125"/>
  <c r="S320"/>
  <c r="U130"/>
  <c r="Z172"/>
  <c r="R172" s="1"/>
  <c r="Z376"/>
  <c r="R376" s="1"/>
  <c r="Z402"/>
  <c r="R402" s="1"/>
  <c r="Z262"/>
  <c r="R262" s="1"/>
  <c r="Y414"/>
  <c r="U201"/>
  <c r="S123"/>
  <c r="U344"/>
  <c r="Y100"/>
  <c r="S224"/>
  <c r="Y130"/>
  <c r="R251"/>
  <c r="R97"/>
  <c r="R410"/>
  <c r="R83"/>
  <c r="R91"/>
  <c r="R141"/>
  <c r="R413"/>
  <c r="R176"/>
  <c r="R16"/>
  <c r="R117"/>
  <c r="R92"/>
  <c r="R13"/>
  <c r="R25"/>
  <c r="R90"/>
  <c r="R340"/>
  <c r="Z399"/>
  <c r="T399"/>
  <c r="Z71"/>
  <c r="G271"/>
  <c r="S391"/>
  <c r="M189"/>
  <c r="U189" s="1"/>
  <c r="Y260"/>
  <c r="R260" s="1"/>
  <c r="V260"/>
  <c r="Y268"/>
  <c r="R268" s="1"/>
  <c r="U268"/>
  <c r="G370"/>
  <c r="T421" s="1"/>
  <c r="T250"/>
  <c r="Z250"/>
  <c r="R250" s="1"/>
  <c r="Z109"/>
  <c r="S219"/>
  <c r="U206"/>
  <c r="T174"/>
  <c r="U109"/>
  <c r="R229"/>
  <c r="S90"/>
  <c r="Y54"/>
  <c r="V330"/>
  <c r="Z199"/>
  <c r="R199" s="1"/>
  <c r="Y333"/>
  <c r="R333" s="1"/>
  <c r="T38"/>
  <c r="T233"/>
  <c r="T109"/>
  <c r="Y330"/>
  <c r="R330" s="1"/>
  <c r="T52"/>
  <c r="Y40"/>
  <c r="R40" s="1"/>
  <c r="L369"/>
  <c r="M369" s="1"/>
  <c r="Z93"/>
  <c r="R93" s="1"/>
  <c r="Z293"/>
  <c r="R293" s="1"/>
  <c r="S332"/>
  <c r="S335"/>
  <c r="T62"/>
  <c r="V48"/>
  <c r="T401"/>
  <c r="Z237"/>
  <c r="R237" s="1"/>
  <c r="T299"/>
  <c r="V206"/>
  <c r="U139"/>
  <c r="Y206"/>
  <c r="Z213"/>
  <c r="R213" s="1"/>
  <c r="T229"/>
  <c r="S259"/>
  <c r="Z233"/>
  <c r="R233" s="1"/>
  <c r="Y109"/>
  <c r="S230"/>
  <c r="T364"/>
  <c r="V339"/>
  <c r="V416"/>
  <c r="S62"/>
  <c r="Y48"/>
  <c r="T39"/>
  <c r="Z52"/>
  <c r="R52" s="1"/>
  <c r="Y351"/>
  <c r="R351" s="1"/>
  <c r="T63"/>
  <c r="S401"/>
  <c r="T259"/>
  <c r="Z63"/>
  <c r="R63" s="1"/>
  <c r="S199"/>
  <c r="S130"/>
  <c r="T130"/>
  <c r="T55"/>
  <c r="Z55"/>
  <c r="Z375"/>
  <c r="R375" s="1"/>
  <c r="G414"/>
  <c r="Z414" s="1"/>
  <c r="U356"/>
  <c r="V356"/>
  <c r="L59"/>
  <c r="F264"/>
  <c r="S293"/>
  <c r="T219"/>
  <c r="U242"/>
  <c r="Y401"/>
  <c r="T94"/>
  <c r="S246"/>
  <c r="Z124"/>
  <c r="R124" s="1"/>
  <c r="V139"/>
  <c r="T204"/>
  <c r="Z335"/>
  <c r="R335" s="1"/>
  <c r="V242"/>
  <c r="S421"/>
  <c r="U32"/>
  <c r="T214"/>
  <c r="S399"/>
  <c r="Z39"/>
  <c r="R39" s="1"/>
  <c r="Z158"/>
  <c r="R158" s="1"/>
  <c r="Z159"/>
  <c r="R159" s="1"/>
  <c r="S97"/>
  <c r="Y364"/>
  <c r="S250"/>
  <c r="V351"/>
  <c r="V365"/>
  <c r="Y81"/>
  <c r="R81" s="1"/>
  <c r="Y239"/>
  <c r="R239" s="1"/>
  <c r="V407"/>
  <c r="V321"/>
  <c r="V350"/>
  <c r="Y28"/>
  <c r="R28" s="1"/>
  <c r="Z130"/>
  <c r="S213"/>
  <c r="Y108"/>
  <c r="R108" s="1"/>
  <c r="T93"/>
  <c r="G128"/>
  <c r="Z4" s="1"/>
  <c r="R4" s="1"/>
  <c r="R185"/>
  <c r="Z249"/>
  <c r="R249" s="1"/>
  <c r="S249"/>
  <c r="Z48"/>
  <c r="T48"/>
  <c r="S207"/>
  <c r="Z207"/>
  <c r="R207" s="1"/>
  <c r="T207"/>
  <c r="U227"/>
  <c r="Y227"/>
  <c r="R227" s="1"/>
  <c r="V227"/>
  <c r="L318"/>
  <c r="L271"/>
  <c r="U205"/>
  <c r="R270"/>
  <c r="Y205"/>
  <c r="G363"/>
  <c r="Z68" s="1"/>
  <c r="T249"/>
  <c r="Z94"/>
  <c r="R94" s="1"/>
  <c r="G226"/>
  <c r="S409" s="1"/>
  <c r="T215"/>
  <c r="T375"/>
  <c r="Y356"/>
  <c r="T260"/>
  <c r="Z421"/>
  <c r="Z14"/>
  <c r="R14" s="1"/>
  <c r="V81"/>
  <c r="V401"/>
  <c r="T141"/>
  <c r="V254"/>
  <c r="S124"/>
  <c r="Z205"/>
  <c r="S282"/>
  <c r="S205"/>
  <c r="Y299"/>
  <c r="S159"/>
  <c r="U2"/>
  <c r="S299"/>
  <c r="U365"/>
  <c r="U108"/>
  <c r="T277"/>
  <c r="S364"/>
  <c r="V268"/>
  <c r="S180"/>
  <c r="S174"/>
  <c r="U409"/>
  <c r="T293"/>
  <c r="G378"/>
  <c r="S378" s="1"/>
  <c r="S71"/>
  <c r="T71"/>
  <c r="T331"/>
  <c r="Z331"/>
  <c r="Y394"/>
  <c r="R394" s="1"/>
  <c r="Y244"/>
  <c r="R244" s="1"/>
  <c r="U244"/>
  <c r="Z54"/>
  <c r="S54"/>
  <c r="S138"/>
  <c r="Z138"/>
  <c r="R138" s="1"/>
  <c r="L116"/>
  <c r="M116" s="1"/>
  <c r="L403"/>
  <c r="S94"/>
  <c r="Z386"/>
  <c r="R386" s="1"/>
  <c r="T90"/>
  <c r="T6"/>
  <c r="S375"/>
  <c r="S260"/>
  <c r="U333"/>
  <c r="Y71"/>
  <c r="R365"/>
  <c r="S386"/>
  <c r="S39"/>
  <c r="U54"/>
  <c r="T199"/>
  <c r="Z299"/>
  <c r="V91"/>
  <c r="T155"/>
  <c r="Z215"/>
  <c r="R215" s="1"/>
  <c r="Y216"/>
  <c r="U321"/>
  <c r="Z277"/>
  <c r="R277" s="1"/>
  <c r="T25"/>
  <c r="V244"/>
  <c r="U55"/>
  <c r="V159"/>
  <c r="T158"/>
  <c r="G350"/>
  <c r="S416" s="1"/>
  <c r="M363"/>
  <c r="Y68"/>
  <c r="F36"/>
  <c r="T32"/>
  <c r="Z32"/>
  <c r="G368"/>
  <c r="S368" s="1"/>
  <c r="Z204"/>
  <c r="R204" s="1"/>
  <c r="T335"/>
  <c r="V394"/>
  <c r="S204"/>
  <c r="Z282"/>
  <c r="R282" s="1"/>
  <c r="Y139"/>
  <c r="U120"/>
  <c r="U260"/>
  <c r="V40"/>
  <c r="V39"/>
  <c r="Z246"/>
  <c r="R246" s="1"/>
  <c r="Y338"/>
  <c r="R338" s="1"/>
  <c r="R15"/>
  <c r="T124"/>
  <c r="Z147"/>
  <c r="R147" s="1"/>
  <c r="T159"/>
  <c r="Y55"/>
  <c r="R374"/>
  <c r="R174"/>
  <c r="R12"/>
  <c r="R112"/>
  <c r="R203"/>
  <c r="R41"/>
  <c r="R157"/>
  <c r="R187"/>
  <c r="R149"/>
  <c r="R179"/>
  <c r="G274"/>
  <c r="R64"/>
  <c r="G80"/>
  <c r="T22" s="1"/>
  <c r="R98"/>
  <c r="R132"/>
  <c r="R82"/>
  <c r="M248"/>
  <c r="V331" s="1"/>
  <c r="R257"/>
  <c r="R275"/>
  <c r="R162"/>
  <c r="R173"/>
  <c r="R292"/>
  <c r="R298"/>
  <c r="R167"/>
  <c r="R84"/>
  <c r="G339"/>
  <c r="S216" s="1"/>
  <c r="R96"/>
  <c r="R297"/>
  <c r="R35"/>
  <c r="R20"/>
  <c r="G352"/>
  <c r="Z352" s="1"/>
  <c r="G323"/>
  <c r="T120" s="1"/>
  <c r="R361"/>
  <c r="R155"/>
  <c r="R34"/>
  <c r="R279"/>
  <c r="R418"/>
  <c r="R221"/>
  <c r="R101"/>
  <c r="R175"/>
  <c r="R121"/>
  <c r="R73"/>
  <c r="R33"/>
  <c r="R129"/>
  <c r="G29"/>
  <c r="T43" s="1"/>
  <c r="R325"/>
  <c r="R160"/>
  <c r="W240" i="5"/>
  <c r="L238"/>
  <c r="Z238" s="1"/>
  <c r="V145"/>
  <c r="V240"/>
  <c r="X240"/>
  <c r="V293"/>
  <c r="V212"/>
  <c r="V292"/>
  <c r="W263"/>
  <c r="V297"/>
  <c r="V129"/>
  <c r="V140"/>
  <c r="V162"/>
  <c r="V233"/>
  <c r="V301"/>
  <c r="AC116"/>
  <c r="Y116"/>
  <c r="Y259"/>
  <c r="Z259"/>
  <c r="V290"/>
  <c r="V107"/>
  <c r="V249"/>
  <c r="X116"/>
  <c r="X135"/>
  <c r="V232"/>
  <c r="V202"/>
  <c r="V271"/>
  <c r="W116"/>
  <c r="AD116"/>
  <c r="W236"/>
  <c r="AC276"/>
  <c r="V276" s="1"/>
  <c r="AD70"/>
  <c r="V70" s="1"/>
  <c r="W70"/>
  <c r="AD215"/>
  <c r="V220"/>
  <c r="X263"/>
  <c r="V184"/>
  <c r="X70"/>
  <c r="W135"/>
  <c r="AC215"/>
  <c r="Z116"/>
  <c r="W212"/>
  <c r="Y275"/>
  <c r="AC213"/>
  <c r="V213" s="1"/>
  <c r="AC275"/>
  <c r="Z275"/>
  <c r="F262"/>
  <c r="W262" s="1"/>
  <c r="V298"/>
  <c r="AD263"/>
  <c r="V263" s="1"/>
  <c r="AD236"/>
  <c r="V236" s="1"/>
  <c r="X212"/>
  <c r="AD135"/>
  <c r="V135" s="1"/>
  <c r="X247"/>
  <c r="AD246"/>
  <c r="V246" s="1"/>
  <c r="X246"/>
  <c r="Y122"/>
  <c r="V272"/>
  <c r="AC259"/>
  <c r="V259" s="1"/>
  <c r="V291"/>
  <c r="Y120"/>
  <c r="W71"/>
  <c r="V97"/>
  <c r="Z261"/>
  <c r="X196"/>
  <c r="X279"/>
  <c r="AD279"/>
  <c r="V279" s="1"/>
  <c r="W196"/>
  <c r="AD71"/>
  <c r="V196"/>
  <c r="Z71"/>
  <c r="Y261"/>
  <c r="X256"/>
  <c r="W256"/>
  <c r="V261"/>
  <c r="W198"/>
  <c r="AD275"/>
  <c r="Y285"/>
  <c r="AD198"/>
  <c r="V198" s="1"/>
  <c r="AC285"/>
  <c r="V285" s="1"/>
  <c r="V109"/>
  <c r="W275"/>
  <c r="Y258"/>
  <c r="W247"/>
  <c r="Y201"/>
  <c r="AC201"/>
  <c r="V201" s="1"/>
  <c r="AD247"/>
  <c r="V247" s="1"/>
  <c r="Z258"/>
  <c r="AC120"/>
  <c r="V120" s="1"/>
  <c r="AC71"/>
  <c r="AC216"/>
  <c r="V216" s="1"/>
  <c r="AC176"/>
  <c r="V176" s="1"/>
  <c r="W228"/>
  <c r="X202"/>
  <c r="Y216"/>
  <c r="AC90"/>
  <c r="AC268"/>
  <c r="V268" s="1"/>
  <c r="X75"/>
  <c r="W156"/>
  <c r="Y156"/>
  <c r="V242"/>
  <c r="V147"/>
  <c r="V187"/>
  <c r="V230"/>
  <c r="V228"/>
  <c r="AD90"/>
  <c r="AC177"/>
  <c r="V177" s="1"/>
  <c r="V235"/>
  <c r="X228"/>
  <c r="Y177"/>
  <c r="V88"/>
  <c r="Z215"/>
  <c r="V221"/>
  <c r="X90"/>
  <c r="W297"/>
  <c r="W202"/>
  <c r="AD49"/>
  <c r="V49" s="1"/>
  <c r="V270"/>
  <c r="Y215"/>
  <c r="W215"/>
  <c r="V170"/>
  <c r="X169"/>
  <c r="Z207"/>
  <c r="X175"/>
  <c r="X215"/>
  <c r="AC94"/>
  <c r="V94" s="1"/>
  <c r="Y94"/>
  <c r="Y207"/>
  <c r="Z268"/>
  <c r="W83"/>
  <c r="Y50"/>
  <c r="X300"/>
  <c r="V156"/>
  <c r="Z94"/>
  <c r="Z156"/>
  <c r="V248"/>
  <c r="Y213"/>
  <c r="V294"/>
  <c r="AC74"/>
  <c r="V74" s="1"/>
  <c r="V229"/>
  <c r="Y90"/>
  <c r="X156"/>
  <c r="Z136"/>
  <c r="Y194"/>
  <c r="X230"/>
  <c r="Z194"/>
  <c r="W201"/>
  <c r="X220"/>
  <c r="Z50"/>
  <c r="Y276"/>
  <c r="W230"/>
  <c r="V40"/>
  <c r="W169"/>
  <c r="Y300"/>
  <c r="Y187"/>
  <c r="V280"/>
  <c r="AC300"/>
  <c r="V300" s="1"/>
  <c r="V50"/>
  <c r="V136"/>
  <c r="Z276"/>
  <c r="Z176"/>
  <c r="Y235"/>
  <c r="Z235"/>
  <c r="AD203"/>
  <c r="V203" s="1"/>
  <c r="X203"/>
  <c r="AD152"/>
  <c r="V152" s="1"/>
  <c r="W152"/>
  <c r="AD264"/>
  <c r="V264" s="1"/>
  <c r="X264"/>
  <c r="W264"/>
  <c r="W248"/>
  <c r="X274"/>
  <c r="Y88"/>
  <c r="Y200"/>
  <c r="W274"/>
  <c r="Y196"/>
  <c r="Z132"/>
  <c r="AC132"/>
  <c r="V132" s="1"/>
  <c r="AD168"/>
  <c r="V168" s="1"/>
  <c r="Z187"/>
  <c r="W300"/>
  <c r="W226"/>
  <c r="Z213"/>
  <c r="Z300"/>
  <c r="Z196"/>
  <c r="W203"/>
  <c r="X195"/>
  <c r="X201"/>
  <c r="AC75"/>
  <c r="V75" s="1"/>
  <c r="Y75"/>
  <c r="AC288"/>
  <c r="V288" s="1"/>
  <c r="Z288"/>
  <c r="AC209"/>
  <c r="V209" s="1"/>
  <c r="Y209"/>
  <c r="AC218"/>
  <c r="Y218"/>
  <c r="W195"/>
  <c r="Z122"/>
  <c r="X49"/>
  <c r="W220"/>
  <c r="Y74"/>
  <c r="Y234"/>
  <c r="X168"/>
  <c r="Y283"/>
  <c r="X65"/>
  <c r="AD123"/>
  <c r="V123" s="1"/>
  <c r="W123"/>
  <c r="AD299"/>
  <c r="V299" s="1"/>
  <c r="X299"/>
  <c r="X211"/>
  <c r="W280"/>
  <c r="Y256"/>
  <c r="AC256"/>
  <c r="V256" s="1"/>
  <c r="V104"/>
  <c r="AC122"/>
  <c r="V122" s="1"/>
  <c r="V194"/>
  <c r="V175"/>
  <c r="AC200"/>
  <c r="V200" s="1"/>
  <c r="W211"/>
  <c r="X248"/>
  <c r="Z283"/>
  <c r="X226"/>
  <c r="Z218"/>
  <c r="X83"/>
  <c r="Y136"/>
  <c r="W120"/>
  <c r="Z234"/>
  <c r="AC126"/>
  <c r="V126" s="1"/>
  <c r="Z126"/>
  <c r="AD207"/>
  <c r="V207" s="1"/>
  <c r="X207"/>
  <c r="Z277"/>
  <c r="AD218"/>
  <c r="X218"/>
  <c r="Y126"/>
  <c r="X123"/>
  <c r="Z256"/>
  <c r="AC155"/>
  <c r="V155" s="1"/>
  <c r="Z88"/>
  <c r="X297"/>
  <c r="Y155"/>
  <c r="Y288"/>
  <c r="X280"/>
  <c r="X120"/>
  <c r="W175"/>
  <c r="AD195"/>
  <c r="V195" s="1"/>
  <c r="V211"/>
  <c r="R255" i="16" l="1"/>
  <c r="P319" i="17"/>
  <c r="R145" i="16"/>
  <c r="AV101" i="17"/>
  <c r="AW101"/>
  <c r="P307"/>
  <c r="P255"/>
  <c r="P404"/>
  <c r="AY246"/>
  <c r="AY63"/>
  <c r="R100" i="16"/>
  <c r="P366" i="17"/>
  <c r="AX359"/>
  <c r="AX172"/>
  <c r="P395"/>
  <c r="O359"/>
  <c r="P359" s="1"/>
  <c r="AX200"/>
  <c r="AX97"/>
  <c r="AY347"/>
  <c r="AX411"/>
  <c r="AY209"/>
  <c r="O209"/>
  <c r="P209" s="1"/>
  <c r="AW276"/>
  <c r="G351"/>
  <c r="AW351" s="1"/>
  <c r="O411"/>
  <c r="P411" s="1"/>
  <c r="O254"/>
  <c r="AY254"/>
  <c r="H158"/>
  <c r="P171"/>
  <c r="N244"/>
  <c r="AX244" s="1"/>
  <c r="P92"/>
  <c r="AV276"/>
  <c r="AW254"/>
  <c r="H254"/>
  <c r="P254" s="1"/>
  <c r="R252" i="16"/>
  <c r="AV158" i="17"/>
  <c r="AV254"/>
  <c r="O158"/>
  <c r="AV63"/>
  <c r="H63"/>
  <c r="O172"/>
  <c r="P172" s="1"/>
  <c r="AY158"/>
  <c r="AW333"/>
  <c r="AW249"/>
  <c r="O97"/>
  <c r="AV259"/>
  <c r="AV269"/>
  <c r="O63"/>
  <c r="N194"/>
  <c r="AY194" s="1"/>
  <c r="AY228"/>
  <c r="AV251"/>
  <c r="H251"/>
  <c r="P251" s="1"/>
  <c r="AW370"/>
  <c r="H370"/>
  <c r="P370" s="1"/>
  <c r="AV308"/>
  <c r="H308"/>
  <c r="P308" s="1"/>
  <c r="H257"/>
  <c r="P257" s="1"/>
  <c r="AX206"/>
  <c r="H333"/>
  <c r="P333" s="1"/>
  <c r="O263"/>
  <c r="P263" s="1"/>
  <c r="G341"/>
  <c r="H341" s="1"/>
  <c r="P341" s="1"/>
  <c r="H269"/>
  <c r="P269" s="1"/>
  <c r="AW308"/>
  <c r="AW259"/>
  <c r="AV88"/>
  <c r="O246"/>
  <c r="P246" s="1"/>
  <c r="AX347"/>
  <c r="AW88"/>
  <c r="O249"/>
  <c r="AX249"/>
  <c r="AV228"/>
  <c r="H228"/>
  <c r="AW257"/>
  <c r="H249"/>
  <c r="O146"/>
  <c r="P146" s="1"/>
  <c r="O228"/>
  <c r="AY200"/>
  <c r="H322"/>
  <c r="P322" s="1"/>
  <c r="AW322"/>
  <c r="AX105"/>
  <c r="H410"/>
  <c r="P410" s="1"/>
  <c r="AY105"/>
  <c r="O173"/>
  <c r="P173" s="1"/>
  <c r="AW228"/>
  <c r="AY173"/>
  <c r="AY249"/>
  <c r="AV97"/>
  <c r="AY206"/>
  <c r="AV299"/>
  <c r="AV410"/>
  <c r="H97"/>
  <c r="AW321"/>
  <c r="H321"/>
  <c r="P321" s="1"/>
  <c r="AY146"/>
  <c r="H299"/>
  <c r="P299" s="1"/>
  <c r="AY263"/>
  <c r="P220"/>
  <c r="AW251"/>
  <c r="AV322"/>
  <c r="R303" i="16"/>
  <c r="Y411"/>
  <c r="U411"/>
  <c r="R130"/>
  <c r="V411"/>
  <c r="R348"/>
  <c r="R334"/>
  <c r="R196"/>
  <c r="R166"/>
  <c r="R372"/>
  <c r="R163"/>
  <c r="R399"/>
  <c r="Z220"/>
  <c r="R220" s="1"/>
  <c r="T369"/>
  <c r="R54"/>
  <c r="Y319"/>
  <c r="R319" s="1"/>
  <c r="M390"/>
  <c r="U192" s="1"/>
  <c r="Y116"/>
  <c r="R116" s="1"/>
  <c r="R266"/>
  <c r="R295"/>
  <c r="R150"/>
  <c r="S379"/>
  <c r="R421"/>
  <c r="R401"/>
  <c r="R414"/>
  <c r="Z128"/>
  <c r="R128" s="1"/>
  <c r="V368"/>
  <c r="T220"/>
  <c r="R201"/>
  <c r="R329"/>
  <c r="V248"/>
  <c r="T379"/>
  <c r="Y248"/>
  <c r="R248" s="1"/>
  <c r="R364"/>
  <c r="T345"/>
  <c r="T128"/>
  <c r="S339"/>
  <c r="R211"/>
  <c r="R243"/>
  <c r="Y369"/>
  <c r="R369" s="1"/>
  <c r="S242"/>
  <c r="Z339"/>
  <c r="R339" s="1"/>
  <c r="Z242"/>
  <c r="R242" s="1"/>
  <c r="Z379"/>
  <c r="R379" s="1"/>
  <c r="R407"/>
  <c r="R188"/>
  <c r="Z328"/>
  <c r="R328" s="1"/>
  <c r="T226"/>
  <c r="T414"/>
  <c r="S414"/>
  <c r="R352"/>
  <c r="V116"/>
  <c r="T352"/>
  <c r="T328"/>
  <c r="T339"/>
  <c r="T347"/>
  <c r="S347"/>
  <c r="Z347"/>
  <c r="Z391"/>
  <c r="T271"/>
  <c r="V363"/>
  <c r="U363"/>
  <c r="V120"/>
  <c r="V323"/>
  <c r="Y350"/>
  <c r="Y189"/>
  <c r="R189" s="1"/>
  <c r="V189"/>
  <c r="S356"/>
  <c r="S274"/>
  <c r="T274"/>
  <c r="Y261"/>
  <c r="R261" s="1"/>
  <c r="Z370"/>
  <c r="R370" s="1"/>
  <c r="Z378"/>
  <c r="R378" s="1"/>
  <c r="Z382"/>
  <c r="R382" s="1"/>
  <c r="R354"/>
  <c r="U323"/>
  <c r="T404"/>
  <c r="S226"/>
  <c r="S382"/>
  <c r="S363"/>
  <c r="S80"/>
  <c r="S271"/>
  <c r="S128"/>
  <c r="Y323"/>
  <c r="T370"/>
  <c r="S369"/>
  <c r="R322"/>
  <c r="Z226"/>
  <c r="Y226"/>
  <c r="U18"/>
  <c r="U319"/>
  <c r="T418"/>
  <c r="S345"/>
  <c r="Z350"/>
  <c r="Z363"/>
  <c r="V226"/>
  <c r="U368"/>
  <c r="R411"/>
  <c r="Z232"/>
  <c r="R232" s="1"/>
  <c r="Z80"/>
  <c r="R80" s="1"/>
  <c r="V261"/>
  <c r="S370"/>
  <c r="U248"/>
  <c r="T378"/>
  <c r="S352"/>
  <c r="R32"/>
  <c r="Y363"/>
  <c r="T80"/>
  <c r="S323"/>
  <c r="V369"/>
  <c r="U369"/>
  <c r="M59"/>
  <c r="Y2" s="1"/>
  <c r="R2" s="1"/>
  <c r="S206"/>
  <c r="T368"/>
  <c r="Z368"/>
  <c r="R368" s="1"/>
  <c r="Z323"/>
  <c r="R323" s="1"/>
  <c r="S350"/>
  <c r="T382"/>
  <c r="R139"/>
  <c r="T350"/>
  <c r="S232"/>
  <c r="U116"/>
  <c r="T232"/>
  <c r="S404"/>
  <c r="T363"/>
  <c r="Z271"/>
  <c r="M360"/>
  <c r="Y360" s="1"/>
  <c r="R360" s="1"/>
  <c r="Z404"/>
  <c r="R404" s="1"/>
  <c r="S220"/>
  <c r="R346"/>
  <c r="Z274"/>
  <c r="R274" s="1"/>
  <c r="T323"/>
  <c r="R109"/>
  <c r="R299"/>
  <c r="R68"/>
  <c r="R48"/>
  <c r="V391"/>
  <c r="G36"/>
  <c r="S36" s="1"/>
  <c r="Z409"/>
  <c r="R409" s="1"/>
  <c r="U3"/>
  <c r="M271"/>
  <c r="V271" s="1"/>
  <c r="T4"/>
  <c r="G264"/>
  <c r="Z264" s="1"/>
  <c r="R264" s="1"/>
  <c r="Y331"/>
  <c r="R331" s="1"/>
  <c r="R205"/>
  <c r="S4"/>
  <c r="U331"/>
  <c r="V205"/>
  <c r="T216"/>
  <c r="R71"/>
  <c r="Z206"/>
  <c r="R206" s="1"/>
  <c r="Y391"/>
  <c r="U391"/>
  <c r="M403"/>
  <c r="U6" s="1"/>
  <c r="S43"/>
  <c r="Z43"/>
  <c r="R43" s="1"/>
  <c r="Y3"/>
  <c r="R3" s="1"/>
  <c r="Z22"/>
  <c r="R22" s="1"/>
  <c r="T206"/>
  <c r="Z216"/>
  <c r="R216" s="1"/>
  <c r="Z416"/>
  <c r="R416" s="1"/>
  <c r="V2"/>
  <c r="U350"/>
  <c r="S68"/>
  <c r="T356"/>
  <c r="Z356"/>
  <c r="R356" s="1"/>
  <c r="S29"/>
  <c r="T29"/>
  <c r="Z29"/>
  <c r="R29" s="1"/>
  <c r="M318"/>
  <c r="V318" s="1"/>
  <c r="T416"/>
  <c r="S22"/>
  <c r="Z120"/>
  <c r="R120" s="1"/>
  <c r="T409"/>
  <c r="T391"/>
  <c r="V68"/>
  <c r="U68"/>
  <c r="S120"/>
  <c r="V3"/>
  <c r="T68"/>
  <c r="R223"/>
  <c r="R151"/>
  <c r="R230"/>
  <c r="R202"/>
  <c r="R393"/>
  <c r="R347"/>
  <c r="R55"/>
  <c r="R42"/>
  <c r="AC238" i="5"/>
  <c r="V238" s="1"/>
  <c r="Y238"/>
  <c r="V116"/>
  <c r="V215"/>
  <c r="V275"/>
  <c r="AD262"/>
  <c r="V262" s="1"/>
  <c r="X275"/>
  <c r="X262"/>
  <c r="V71"/>
  <c r="V90"/>
  <c r="V218"/>
  <c r="X189"/>
  <c r="AD189"/>
  <c r="V189" s="1"/>
  <c r="W189"/>
  <c r="AD65"/>
  <c r="V65" s="1"/>
  <c r="AC277"/>
  <c r="V277" s="1"/>
  <c r="Y277"/>
  <c r="W65"/>
  <c r="P97" i="17" l="1"/>
  <c r="P158"/>
  <c r="P63"/>
  <c r="H351"/>
  <c r="P351" s="1"/>
  <c r="AV351"/>
  <c r="O244"/>
  <c r="P244" s="1"/>
  <c r="AY244"/>
  <c r="AX194"/>
  <c r="O194"/>
  <c r="P194" s="1"/>
  <c r="P249"/>
  <c r="AW341"/>
  <c r="AV341"/>
  <c r="P228"/>
  <c r="R350" i="16"/>
  <c r="R226"/>
  <c r="Y390"/>
  <c r="R390" s="1"/>
  <c r="U390"/>
  <c r="V390"/>
  <c r="U403"/>
  <c r="Y403"/>
  <c r="R403" s="1"/>
  <c r="V403"/>
  <c r="U360"/>
  <c r="T264"/>
  <c r="V360"/>
  <c r="T17"/>
  <c r="S264"/>
  <c r="U59"/>
  <c r="R391"/>
  <c r="V59"/>
  <c r="U271"/>
  <c r="Y271"/>
  <c r="R271" s="1"/>
  <c r="S306"/>
  <c r="Z36"/>
  <c r="R36" s="1"/>
  <c r="Y59"/>
  <c r="R59" s="1"/>
  <c r="R363"/>
  <c r="U53"/>
  <c r="Y318"/>
  <c r="R318" s="1"/>
  <c r="U318"/>
  <c r="T36"/>
  <c r="Z17"/>
  <c r="R17" s="1"/>
  <c r="S17"/>
  <c r="V6"/>
  <c r="V53"/>
  <c r="T306"/>
  <c r="Z306"/>
  <c r="R306" s="1"/>
  <c r="Y6"/>
  <c r="R6" s="1"/>
  <c r="Y53"/>
  <c r="R53" s="1"/>
</calcChain>
</file>

<file path=xl/sharedStrings.xml><?xml version="1.0" encoding="utf-8"?>
<sst xmlns="http://schemas.openxmlformats.org/spreadsheetml/2006/main" count="14153" uniqueCount="2297">
  <si>
    <t>Team</t>
  </si>
  <si>
    <t>Pos</t>
  </si>
  <si>
    <t>P</t>
  </si>
  <si>
    <t>Martin St Louis</t>
  </si>
  <si>
    <t>TBL</t>
  </si>
  <si>
    <t>R</t>
  </si>
  <si>
    <t>Steven Stamkos</t>
  </si>
  <si>
    <t>C</t>
  </si>
  <si>
    <t>Alex Ovechkin</t>
  </si>
  <si>
    <t>WSH</t>
  </si>
  <si>
    <t>L</t>
  </si>
  <si>
    <t>Sidney Crosby</t>
  </si>
  <si>
    <t>PIT</t>
  </si>
  <si>
    <t>Patrick Kane</t>
  </si>
  <si>
    <t>CHI</t>
  </si>
  <si>
    <t>Eric Staal</t>
  </si>
  <si>
    <t>CAR</t>
  </si>
  <si>
    <t>Chris Kunitz</t>
  </si>
  <si>
    <t>Phil Kessel</t>
  </si>
  <si>
    <t>TOR</t>
  </si>
  <si>
    <t>Taylor Hall</t>
  </si>
  <si>
    <t>EDM</t>
  </si>
  <si>
    <t>Pavel Datsyuk</t>
  </si>
  <si>
    <t>DET</t>
  </si>
  <si>
    <t>Ryan Getzlaf</t>
  </si>
  <si>
    <t>ANA</t>
  </si>
  <si>
    <t>Mike Ribeiro</t>
  </si>
  <si>
    <t>Jonathan Toews</t>
  </si>
  <si>
    <t>Claude Giroux</t>
  </si>
  <si>
    <t>PHI</t>
  </si>
  <si>
    <t>Henrik Zetterberg</t>
  </si>
  <si>
    <t>Nicklas Backstrom</t>
  </si>
  <si>
    <t>John Tavares</t>
  </si>
  <si>
    <t>NYI</t>
  </si>
  <si>
    <t>Jakub Voracek</t>
  </si>
  <si>
    <t>Andrew Ladd</t>
  </si>
  <si>
    <t>WPG</t>
  </si>
  <si>
    <t>Henrik Sedin</t>
  </si>
  <si>
    <t>VAN</t>
  </si>
  <si>
    <t>Derek Stepan</t>
  </si>
  <si>
    <t>NYR</t>
  </si>
  <si>
    <t>Nazem Kadri</t>
  </si>
  <si>
    <t>Matt Moulson</t>
  </si>
  <si>
    <t>Alexander Semin</t>
  </si>
  <si>
    <t>PA Parenteau</t>
  </si>
  <si>
    <t>COL</t>
  </si>
  <si>
    <t>Matt Duchene</t>
  </si>
  <si>
    <t>Rick Nash</t>
  </si>
  <si>
    <t>Anze Kopitar</t>
  </si>
  <si>
    <t>LAK</t>
  </si>
  <si>
    <t>Thomas Vanek</t>
  </si>
  <si>
    <t>BUF</t>
  </si>
  <si>
    <t>Blake Wheeler</t>
  </si>
  <si>
    <t xml:space="preserve"> </t>
  </si>
  <si>
    <t xml:space="preserve"> Player</t>
  </si>
  <si>
    <t xml:space="preserve"> Pos</t>
  </si>
  <si>
    <t xml:space="preserve"> GP</t>
  </si>
  <si>
    <t xml:space="preserve"> G</t>
  </si>
  <si>
    <t xml:space="preserve"> A</t>
  </si>
  <si>
    <t xml:space="preserve"> +/-</t>
  </si>
  <si>
    <t xml:space="preserve"> PIM</t>
  </si>
  <si>
    <t xml:space="preserve"> PP</t>
  </si>
  <si>
    <t xml:space="preserve"> SH</t>
  </si>
  <si>
    <t xml:space="preserve"> GW</t>
  </si>
  <si>
    <t xml:space="preserve"> OT</t>
  </si>
  <si>
    <t xml:space="preserve"> S</t>
  </si>
  <si>
    <t xml:space="preserve"> S%</t>
  </si>
  <si>
    <t xml:space="preserve"> TOI/G</t>
  </si>
  <si>
    <t xml:space="preserve"> Sft/G</t>
  </si>
  <si>
    <t xml:space="preserve"> FO%</t>
  </si>
  <si>
    <t>Daniel Sedin</t>
  </si>
  <si>
    <t>Joe Thornton</t>
  </si>
  <si>
    <t>SJS</t>
  </si>
  <si>
    <t>Max Pacioretty</t>
  </si>
  <si>
    <t>MTL</t>
  </si>
  <si>
    <t>Jiri Tlusty</t>
  </si>
  <si>
    <t>Pascal Dupuis</t>
  </si>
  <si>
    <t>Zach Parise</t>
  </si>
  <si>
    <t>MIN</t>
  </si>
  <si>
    <t>Sam Gagner</t>
  </si>
  <si>
    <t>P.K. Subban</t>
  </si>
  <si>
    <t>D</t>
  </si>
  <si>
    <t>Kris Letang</t>
  </si>
  <si>
    <t>Logan Couture</t>
  </si>
  <si>
    <t>Jordan Eberle</t>
  </si>
  <si>
    <t>Mikko Koivu</t>
  </si>
  <si>
    <t>James Neal</t>
  </si>
  <si>
    <t>Brad Marchand</t>
  </si>
  <si>
    <t>BOS</t>
  </si>
  <si>
    <t>Chris Stewart</t>
  </si>
  <si>
    <t>STL</t>
  </si>
  <si>
    <t>Corey Perry</t>
  </si>
  <si>
    <t>Patrik Elias</t>
  </si>
  <si>
    <t>NJD</t>
  </si>
  <si>
    <t>Teddy Purcell</t>
  </si>
  <si>
    <t>Jaromir Jagr</t>
  </si>
  <si>
    <t>DAL, BOS</t>
  </si>
  <si>
    <t>Michael Ryder</t>
  </si>
  <si>
    <t>DAL, MTL</t>
  </si>
  <si>
    <t>Tomas Fleischmann</t>
  </si>
  <si>
    <t>FLA</t>
  </si>
  <si>
    <t>Brad Boyes</t>
  </si>
  <si>
    <t>Cody Hodgson</t>
  </si>
  <si>
    <t>Jason Pominville</t>
  </si>
  <si>
    <t>BUF, MIN</t>
  </si>
  <si>
    <t>Brad Richards</t>
  </si>
  <si>
    <t>Jeff Carter</t>
  </si>
  <si>
    <t>Troy Brouwer</t>
  </si>
  <si>
    <t>Evander Kane</t>
  </si>
  <si>
    <t>Tomas Plekanec</t>
  </si>
  <si>
    <t>Jarome Iginla</t>
  </si>
  <si>
    <t>CGY, PIT</t>
  </si>
  <si>
    <t>Jamie Benn</t>
  </si>
  <si>
    <t>DAL</t>
  </si>
  <si>
    <t>Justin Williams</t>
  </si>
  <si>
    <t>David Krejci</t>
  </si>
  <si>
    <t>Evgeni Malkin</t>
  </si>
  <si>
    <t>James van Riemsdyk</t>
  </si>
  <si>
    <t>Tyler Seguin</t>
  </si>
  <si>
    <t>Wayne Simmonds</t>
  </si>
  <si>
    <t>Mike Cammalleri</t>
  </si>
  <si>
    <t>CGY</t>
  </si>
  <si>
    <t>Mike Richards</t>
  </si>
  <si>
    <t>Patrice Bergeron</t>
  </si>
  <si>
    <t>Vincent Lecavalier</t>
  </si>
  <si>
    <t>Lee Stempniak</t>
  </si>
  <si>
    <t>Bryan Little</t>
  </si>
  <si>
    <t>Ryan Suter</t>
  </si>
  <si>
    <t>Patrick Marleau</t>
  </si>
  <si>
    <t>Marian Hossa</t>
  </si>
  <si>
    <t>Nail Yakupov</t>
  </si>
  <si>
    <t>Ryan Callahan</t>
  </si>
  <si>
    <t>Joe Pavelski</t>
  </si>
  <si>
    <t>Jonathan Huberdeau</t>
  </si>
  <si>
    <t>Johan Franzen</t>
  </si>
  <si>
    <t>Ilya Kovalchuk</t>
  </si>
  <si>
    <t>Jordan Staal</t>
  </si>
  <si>
    <t>Tyler Ennis</t>
  </si>
  <si>
    <t>Vinny Prospal</t>
  </si>
  <si>
    <t>CBJ</t>
  </si>
  <si>
    <t>Bobby Ryan</t>
  </si>
  <si>
    <t>Andrei Markov</t>
  </si>
  <si>
    <t>Keith Yandle</t>
  </si>
  <si>
    <t>PHX</t>
  </si>
  <si>
    <t>Lars Eller</t>
  </si>
  <si>
    <t>Dustin Brown</t>
  </si>
  <si>
    <t>Jason Spezza</t>
  </si>
  <si>
    <t>OTT</t>
  </si>
  <si>
    <t>Erik Karlsson</t>
  </si>
  <si>
    <t>Ray Whitney</t>
  </si>
  <si>
    <t>Marian Gaborik</t>
  </si>
  <si>
    <t>Loui Eriksson</t>
  </si>
  <si>
    <t>Patrick Sharp</t>
  </si>
  <si>
    <t>Scott Hartnell</t>
  </si>
  <si>
    <t>Joffrey Lupul</t>
  </si>
  <si>
    <t>Teemu Selanne</t>
  </si>
  <si>
    <t>Valtteri Filppula</t>
  </si>
  <si>
    <t>Radim Vrbata</t>
  </si>
  <si>
    <t>Erik Cole</t>
  </si>
  <si>
    <t>Milan Lucic</t>
  </si>
  <si>
    <t>Olli Jokinen</t>
  </si>
  <si>
    <t>Milan Michalek</t>
  </si>
  <si>
    <t>David Desharnais</t>
  </si>
  <si>
    <t>Daniel Alfredsson</t>
  </si>
  <si>
    <t>Martin Erat</t>
  </si>
  <si>
    <t>NSH</t>
  </si>
  <si>
    <t>Stephen Weiss</t>
  </si>
  <si>
    <t>Ryan O'Reilly</t>
  </si>
  <si>
    <t>David Backes</t>
  </si>
  <si>
    <t>Kris Versteeg</t>
  </si>
  <si>
    <t>T.J. Oshie</t>
  </si>
  <si>
    <t>Dany Heatley</t>
  </si>
  <si>
    <t>Paul Stastny</t>
  </si>
  <si>
    <t>David Legwand</t>
  </si>
  <si>
    <t>Dustin Byfuglien</t>
  </si>
  <si>
    <t>Brian Campbell</t>
  </si>
  <si>
    <t>Alexandre Burrows</t>
  </si>
  <si>
    <t>Gabriel Landeskog</t>
  </si>
  <si>
    <t>Ryan Nugent-Hopkins</t>
  </si>
  <si>
    <t>Zdeno Chara</t>
  </si>
  <si>
    <t>Mike Fisher</t>
  </si>
  <si>
    <t>Mikhail Grabovski</t>
  </si>
  <si>
    <t>Adam Henrique</t>
  </si>
  <si>
    <t>Alex Pietrangelo</t>
  </si>
  <si>
    <t>Jiri Hudler</t>
  </si>
  <si>
    <t>Shane Doan</t>
  </si>
  <si>
    <t>Drew Stafford</t>
  </si>
  <si>
    <t>Ryan Kesler</t>
  </si>
  <si>
    <t>Shea Weber</t>
  </si>
  <si>
    <t>Daniel Briere</t>
  </si>
  <si>
    <t>Alex Tanguay</t>
  </si>
  <si>
    <t>Alexander Edler</t>
  </si>
  <si>
    <t>Curtis Glencross</t>
  </si>
  <si>
    <t>Ryan Malone</t>
  </si>
  <si>
    <t>Steve Sullivan</t>
  </si>
  <si>
    <t>Dan Boyle</t>
  </si>
  <si>
    <t>Matt Read</t>
  </si>
  <si>
    <t>Tyler Bozak</t>
  </si>
  <si>
    <t>Kyle Wellwood</t>
  </si>
  <si>
    <t>Frans Nielsen</t>
  </si>
  <si>
    <t>Nick Foligno</t>
  </si>
  <si>
    <t>Mark Streit</t>
  </si>
  <si>
    <t>David Clarkson</t>
  </si>
  <si>
    <t>Ryan Smyth</t>
  </si>
  <si>
    <t>Marcus Johansson</t>
  </si>
  <si>
    <t>Jussi Jokinen</t>
  </si>
  <si>
    <t>Dennis Wideman</t>
  </si>
  <si>
    <t>Kyle Okposo</t>
  </si>
  <si>
    <t>Ryane Clowe</t>
  </si>
  <si>
    <t>Kyle Brodziak</t>
  </si>
  <si>
    <t>Petr Sykora</t>
  </si>
  <si>
    <t>Jeff Skinner</t>
  </si>
  <si>
    <t>Derek Roy</t>
  </si>
  <si>
    <t>Dainius Zubrus</t>
  </si>
  <si>
    <t>Dion Phaneuf</t>
  </si>
  <si>
    <t>Kevin Bieksa</t>
  </si>
  <si>
    <t>Patric Hornqvist</t>
  </si>
  <si>
    <t>Viktor Stalberg</t>
  </si>
  <si>
    <t>Clarke MacArthur</t>
  </si>
  <si>
    <t>Chris Higgins</t>
  </si>
  <si>
    <t>Sergei Kostitsyn</t>
  </si>
  <si>
    <t>Kevin Shattenkirk</t>
  </si>
  <si>
    <t>Kimmo Timonen</t>
  </si>
  <si>
    <t>David Perron</t>
  </si>
  <si>
    <t>Rich Peverley</t>
  </si>
  <si>
    <t>MTL, CGY</t>
  </si>
  <si>
    <t>VAN, BUF</t>
  </si>
  <si>
    <t>Brooks Laich</t>
  </si>
  <si>
    <t>Derick Brassard</t>
  </si>
  <si>
    <t>Steve Downie</t>
  </si>
  <si>
    <t>TBL, COL</t>
  </si>
  <si>
    <t>Michael Del Zotto</t>
  </si>
  <si>
    <t>RJ Umberger</t>
  </si>
  <si>
    <t>Duncan Keith</t>
  </si>
  <si>
    <t>Chris Kelly</t>
  </si>
  <si>
    <t>Jason Chimera</t>
  </si>
  <si>
    <t>Jannik Hansen</t>
  </si>
  <si>
    <t>Steve Ott</t>
  </si>
  <si>
    <t>Patrik Berglund</t>
  </si>
  <si>
    <t>Matt Cooke</t>
  </si>
  <si>
    <t>Todd Bertuzzi</t>
  </si>
  <si>
    <t>Carl Hagelin</t>
  </si>
  <si>
    <t>Jack Johnson</t>
  </si>
  <si>
    <t>LAK, CBJ</t>
  </si>
  <si>
    <t>Saku Koivu</t>
  </si>
  <si>
    <t>Matthew Carle</t>
  </si>
  <si>
    <t>David Jones</t>
  </si>
  <si>
    <t>Jamie McGinn</t>
  </si>
  <si>
    <t>SJS, COL</t>
  </si>
  <si>
    <t>Dave Bolland</t>
  </si>
  <si>
    <t>Lauri Korpikoski</t>
  </si>
  <si>
    <t>Colin Greening</t>
  </si>
  <si>
    <t>Milan Hejduk</t>
  </si>
  <si>
    <t>Brent Burns</t>
  </si>
  <si>
    <t>Antoine Vermette</t>
  </si>
  <si>
    <t>CBJ, PHX</t>
  </si>
  <si>
    <t>Sergei Gonchar</t>
  </si>
  <si>
    <t>Dan Hamhuis</t>
  </si>
  <si>
    <t>Nick Leddy</t>
  </si>
  <si>
    <t>Devin Setoguchi</t>
  </si>
  <si>
    <t>Artem Anisimov</t>
  </si>
  <si>
    <t>Andrei Kostitsyn</t>
  </si>
  <si>
    <t>MTL, NSH</t>
  </si>
  <si>
    <t>Niklas Kronwall</t>
  </si>
  <si>
    <t>Craig Smith</t>
  </si>
  <si>
    <t>Tim Connolly</t>
  </si>
  <si>
    <t>Drew Doughty</t>
  </si>
  <si>
    <t>Ales Hemsky</t>
  </si>
  <si>
    <t>Nik Antropov</t>
  </si>
  <si>
    <t>Colin Wilson</t>
  </si>
  <si>
    <t>Matt Cullen</t>
  </si>
  <si>
    <t>CBJ, LAK</t>
  </si>
  <si>
    <t>Maxime Talbot</t>
  </si>
  <si>
    <t>Tuomo Ruutu</t>
  </si>
  <si>
    <t>Jason Arnott</t>
  </si>
  <si>
    <t>Shawn Horcoff</t>
  </si>
  <si>
    <t>Nicklas Lidstrom</t>
  </si>
  <si>
    <t>Brandon Dubinsky</t>
  </si>
  <si>
    <t>Brent Seabrook</t>
  </si>
  <si>
    <t>Martin Hanzal</t>
  </si>
  <si>
    <t>Ryan Jones</t>
  </si>
  <si>
    <t>Jason Garrison</t>
  </si>
  <si>
    <t>Alexei Ponikarovsky</t>
  </si>
  <si>
    <t>CAR, NJD</t>
  </si>
  <si>
    <t>Daniel Cleary</t>
  </si>
  <si>
    <t>Tyler Kennedy</t>
  </si>
  <si>
    <t>Tobias Enstrom</t>
  </si>
  <si>
    <t>Michael Grabner</t>
  </si>
  <si>
    <t>Chad LaRose</t>
  </si>
  <si>
    <t>Brandon Sutter</t>
  </si>
  <si>
    <t>Nathan Horton</t>
  </si>
  <si>
    <t>Benoit Pouliot</t>
  </si>
  <si>
    <t>Oliver Ekman-Larsson</t>
  </si>
  <si>
    <t>Josh Bailey</t>
  </si>
  <si>
    <t>Tomas Kopecky</t>
  </si>
  <si>
    <t>John Carlson</t>
  </si>
  <si>
    <t>Ryan McDonagh</t>
  </si>
  <si>
    <t>Ian White</t>
  </si>
  <si>
    <t>Nikita Nikitin</t>
  </si>
  <si>
    <t>STL, CBJ</t>
  </si>
  <si>
    <t>Filip Kuba</t>
  </si>
  <si>
    <t>Christian Ehrhoff</t>
  </si>
  <si>
    <t>Mikael Samuelsson</t>
  </si>
  <si>
    <t>VAN, FLA</t>
  </si>
  <si>
    <t>Tomas Kaberle</t>
  </si>
  <si>
    <t>CAR, MTL</t>
  </si>
  <si>
    <t>David Booth</t>
  </si>
  <si>
    <t>FLA, VAN</t>
  </si>
  <si>
    <t>Mathieu Perreault</t>
  </si>
  <si>
    <t>Daymond Langkow</t>
  </si>
  <si>
    <t>Alex Goligoski</t>
  </si>
  <si>
    <t>Jake Gardiner</t>
  </si>
  <si>
    <t>Jordin Tootoo</t>
  </si>
  <si>
    <t>Zach Bogosian</t>
  </si>
  <si>
    <t>Kyle Turris</t>
  </si>
  <si>
    <t>PHX, OTT</t>
  </si>
  <si>
    <t>Dan Girardi</t>
  </si>
  <si>
    <t>Jay Bouwmeester</t>
  </si>
  <si>
    <t>Cam Fowler</t>
  </si>
  <si>
    <t>Alexander Steen</t>
  </si>
  <si>
    <t>Lubomir Visnovsky</t>
  </si>
  <si>
    <t>Marty Havlat</t>
  </si>
  <si>
    <t>ATL</t>
  </si>
  <si>
    <t>Nikolai Kulemin</t>
  </si>
  <si>
    <t>Brenden Morrow</t>
  </si>
  <si>
    <t>STL, BUF</t>
  </si>
  <si>
    <t>COL, STL</t>
  </si>
  <si>
    <t>Ville Leino</t>
  </si>
  <si>
    <t>James Wisniewski</t>
  </si>
  <si>
    <t>NYI, MTL</t>
  </si>
  <si>
    <t>Rene Bourque</t>
  </si>
  <si>
    <t>Andy McDonald</t>
  </si>
  <si>
    <t>Mark Recchi</t>
  </si>
  <si>
    <t>Brian Rafalski</t>
  </si>
  <si>
    <t>TOR, BOS</t>
  </si>
  <si>
    <t>Brian Gionta</t>
  </si>
  <si>
    <t>Blake Comeau</t>
  </si>
  <si>
    <t>TOR, PHI</t>
  </si>
  <si>
    <t>Matt D'Agostini</t>
  </si>
  <si>
    <t>Andrew Brunette</t>
  </si>
  <si>
    <t>PIT, DAL</t>
  </si>
  <si>
    <t>John-Michael Liles</t>
  </si>
  <si>
    <t>Dustin Penner</t>
  </si>
  <si>
    <t>EDM, LAK</t>
  </si>
  <si>
    <t>DAL, PIT</t>
  </si>
  <si>
    <t>BOS, ATL</t>
  </si>
  <si>
    <t>Travis Zajac</t>
  </si>
  <si>
    <t>Jarret Stoll</t>
  </si>
  <si>
    <t>Brendan Morrison</t>
  </si>
  <si>
    <t>Mark Giordano</t>
  </si>
  <si>
    <t>Mike Santorelli</t>
  </si>
  <si>
    <t>ATL, BOS</t>
  </si>
  <si>
    <t>Mike Knuble</t>
  </si>
  <si>
    <t>Simon Gagne</t>
  </si>
  <si>
    <t>Eric Belanger</t>
  </si>
  <si>
    <t>Sergei Samsonov</t>
  </si>
  <si>
    <t>CAR, FLA</t>
  </si>
  <si>
    <t>Joe Corvo</t>
  </si>
  <si>
    <t>FLA, WSH</t>
  </si>
  <si>
    <t>Mason Raymond</t>
  </si>
  <si>
    <t>Anthony Stewart</t>
  </si>
  <si>
    <t>Cory Stillman</t>
  </si>
  <si>
    <t>FLA, CAR</t>
  </si>
  <si>
    <t>Pierre-Marc Bouchard</t>
  </si>
  <si>
    <t>Michael Frolik</t>
  </si>
  <si>
    <t>FLA, CHI</t>
  </si>
  <si>
    <t>Scott Gomez</t>
  </si>
  <si>
    <t>Tomas Holmstrom</t>
  </si>
  <si>
    <t>Bryan Bickell</t>
  </si>
  <si>
    <t>Tyler Myers</t>
  </si>
  <si>
    <t>OTT, NSH</t>
  </si>
  <si>
    <t>Niclas Bergfors</t>
  </si>
  <si>
    <t>ATL, FLA</t>
  </si>
  <si>
    <t>Brian Boyle</t>
  </si>
  <si>
    <t>Antti Miettinen</t>
  </si>
  <si>
    <t>Jordan Leopold</t>
  </si>
  <si>
    <t>Wojtek Wolski</t>
  </si>
  <si>
    <t>PHX, NYR</t>
  </si>
  <si>
    <t>Andrew Cogliano</t>
  </si>
  <si>
    <t>Anton Babchuk</t>
  </si>
  <si>
    <t>CAR, CGY</t>
  </si>
  <si>
    <t>Joni Pitkanen</t>
  </si>
  <si>
    <t>Scottie Upshall</t>
  </si>
  <si>
    <t>PHX, CBJ</t>
  </si>
  <si>
    <t>Cal Clutterbuck</t>
  </si>
  <si>
    <t>Alex Kovalev</t>
  </si>
  <si>
    <t>OTT, PIT</t>
  </si>
  <si>
    <t>Magnus Paajarvi</t>
  </si>
  <si>
    <t>Brian Rolston</t>
  </si>
  <si>
    <t>Roman Hamrlik</t>
  </si>
  <si>
    <t>Dominic Moore</t>
  </si>
  <si>
    <t>Jason Blake</t>
  </si>
  <si>
    <t>Marty Reasoner</t>
  </si>
  <si>
    <t>Darren Helm</t>
  </si>
  <si>
    <t>Jamie Langenbrunner</t>
  </si>
  <si>
    <t>NJD, DAL</t>
  </si>
  <si>
    <t>Andrej Meszaros</t>
  </si>
  <si>
    <t>Dennis Seidenberg</t>
  </si>
  <si>
    <t>Taylor Pyatt</t>
  </si>
  <si>
    <t>NJD, WSH</t>
  </si>
  <si>
    <t>Nathan Gerbe</t>
  </si>
  <si>
    <t>ANA, TOR</t>
  </si>
  <si>
    <t>Paul Gaustad</t>
  </si>
  <si>
    <t>WSH, COL</t>
  </si>
  <si>
    <t>Brett Clark</t>
  </si>
  <si>
    <t>Matt Stajan</t>
  </si>
  <si>
    <t>David Moss</t>
  </si>
  <si>
    <t>Michal Handzus</t>
  </si>
  <si>
    <t>Manny Malhotra</t>
  </si>
  <si>
    <t>Jamie McBain</t>
  </si>
  <si>
    <t>Stephane Robidas</t>
  </si>
  <si>
    <t>Sean Bergenheim</t>
  </si>
  <si>
    <t>Raffi Torres</t>
  </si>
  <si>
    <t>Brandon Prust</t>
  </si>
  <si>
    <t>Gregory Campbell</t>
  </si>
  <si>
    <t>Jochen Hecht</t>
  </si>
  <si>
    <t>Joel Ward</t>
  </si>
  <si>
    <t>Erik Johnson</t>
  </si>
  <si>
    <t>STL, COL</t>
  </si>
  <si>
    <t>Cody Franson</t>
  </si>
  <si>
    <t>Marc Staal</t>
  </si>
  <si>
    <t>Vladimir Sobotka</t>
  </si>
  <si>
    <t>Andrej Sekera</t>
  </si>
  <si>
    <t>OTT, BOS</t>
  </si>
  <si>
    <t>Bryan McCabe</t>
  </si>
  <si>
    <t>FLA, NYR</t>
  </si>
  <si>
    <t>Jun 18 '75</t>
  </si>
  <si>
    <t>Laval</t>
  </si>
  <si>
    <t>QC</t>
  </si>
  <si>
    <t>CAN</t>
  </si>
  <si>
    <t>Feb 07 '90</t>
  </si>
  <si>
    <t>Markham</t>
  </si>
  <si>
    <t>ON</t>
  </si>
  <si>
    <t>Sep 17 '85</t>
  </si>
  <si>
    <t>Moscow</t>
  </si>
  <si>
    <t>RUS</t>
  </si>
  <si>
    <t>Aug 07 '87</t>
  </si>
  <si>
    <t>Cole Harbour</t>
  </si>
  <si>
    <t>NS</t>
  </si>
  <si>
    <t>Nov 19 '88</t>
  </si>
  <si>
    <t>Buffalo</t>
  </si>
  <si>
    <t>NY</t>
  </si>
  <si>
    <t>USA</t>
  </si>
  <si>
    <t>Oct 29 '84</t>
  </si>
  <si>
    <t>Thunder Bay</t>
  </si>
  <si>
    <t>Sep 26 '79</t>
  </si>
  <si>
    <t>Regina</t>
  </si>
  <si>
    <t>SK</t>
  </si>
  <si>
    <t>Oct 02 '87</t>
  </si>
  <si>
    <t>Madison</t>
  </si>
  <si>
    <t>WI</t>
  </si>
  <si>
    <t>Nov 14 '91</t>
  </si>
  <si>
    <t>Calgary</t>
  </si>
  <si>
    <t>AB</t>
  </si>
  <si>
    <t>May 10 '85</t>
  </si>
  <si>
    <t>Jul 20 '78</t>
  </si>
  <si>
    <t>Sverdlovsk</t>
  </si>
  <si>
    <t>Feb 10 '80</t>
  </si>
  <si>
    <t>Montreal</t>
  </si>
  <si>
    <t>Apr 29 '88</t>
  </si>
  <si>
    <t>Winnipeg</t>
  </si>
  <si>
    <t>MB</t>
  </si>
  <si>
    <t>Jan 12 '88</t>
  </si>
  <si>
    <t>Hearst</t>
  </si>
  <si>
    <t>Oct 09 '80</t>
  </si>
  <si>
    <t>Njurunda</t>
  </si>
  <si>
    <t>SWE</t>
  </si>
  <si>
    <t>Nov 23 '87</t>
  </si>
  <si>
    <t>Gävle</t>
  </si>
  <si>
    <t>Sep 20 '90</t>
  </si>
  <si>
    <t>Aug 15 '89</t>
  </si>
  <si>
    <t>Kladno</t>
  </si>
  <si>
    <t>CZE</t>
  </si>
  <si>
    <t>Dec 12 '85</t>
  </si>
  <si>
    <t>Maple Ridge</t>
  </si>
  <si>
    <t>BC</t>
  </si>
  <si>
    <t>Sep 26 '80</t>
  </si>
  <si>
    <t>Ornskoldsvik</t>
  </si>
  <si>
    <t>Jun 18 '90</t>
  </si>
  <si>
    <t>Hastings</t>
  </si>
  <si>
    <t>MN</t>
  </si>
  <si>
    <t>Oct 06 '90</t>
  </si>
  <si>
    <t>London</t>
  </si>
  <si>
    <t>Nov 01 '83</t>
  </si>
  <si>
    <t>North York</t>
  </si>
  <si>
    <t>Mar 03 '84</t>
  </si>
  <si>
    <t>Krasnojarsk</t>
  </si>
  <si>
    <t>Mar 24 '83</t>
  </si>
  <si>
    <t>Hull</t>
  </si>
  <si>
    <t>Jan 16 '91</t>
  </si>
  <si>
    <t>Haliburton</t>
  </si>
  <si>
    <t>Jun 16 '84</t>
  </si>
  <si>
    <t>Brampton</t>
  </si>
  <si>
    <t>Aug 24 '87</t>
  </si>
  <si>
    <t>Jesenice</t>
  </si>
  <si>
    <t>SVN</t>
  </si>
  <si>
    <t>Jan 19 '84</t>
  </si>
  <si>
    <t>Vienna</t>
  </si>
  <si>
    <t>AUT</t>
  </si>
  <si>
    <t>Aug 31 '86</t>
  </si>
  <si>
    <t>Robbinsdale</t>
  </si>
  <si>
    <t>#</t>
  </si>
  <si>
    <t>DOB</t>
  </si>
  <si>
    <t>Draft</t>
  </si>
  <si>
    <t>Rnd</t>
  </si>
  <si>
    <t>Ovrl</t>
  </si>
  <si>
    <t>Pts</t>
  </si>
  <si>
    <t xml:space="preserve"> DOB</t>
  </si>
  <si>
    <t xml:space="preserve"> Birth City</t>
  </si>
  <si>
    <t xml:space="preserve"> S/P</t>
  </si>
  <si>
    <t xml:space="preserve"> Ctry</t>
  </si>
  <si>
    <t xml:space="preserve"> HT</t>
  </si>
  <si>
    <t xml:space="preserve"> Wt</t>
  </si>
  <si>
    <t xml:space="preserve"> Rk</t>
  </si>
  <si>
    <t>Jul 02 '79</t>
  </si>
  <si>
    <t>Nov 20 '88</t>
  </si>
  <si>
    <t>New Canaan</t>
  </si>
  <si>
    <t>CT</t>
  </si>
  <si>
    <t>Mar 16 '88</t>
  </si>
  <si>
    <t>Slany</t>
  </si>
  <si>
    <t>Apr 07 '79</t>
  </si>
  <si>
    <t>Jul 28 '84</t>
  </si>
  <si>
    <t>Minneapolis</t>
  </si>
  <si>
    <t>Aug 10 '89</t>
  </si>
  <si>
    <t>May 13 '89</t>
  </si>
  <si>
    <t>Toronto</t>
  </si>
  <si>
    <t>Apr 24 '87</t>
  </si>
  <si>
    <t>Mar 28 '89</t>
  </si>
  <si>
    <t>Guelph</t>
  </si>
  <si>
    <t>May 15 '90</t>
  </si>
  <si>
    <t>Mar 12 '83</t>
  </si>
  <si>
    <t>Turku</t>
  </si>
  <si>
    <t>FIN</t>
  </si>
  <si>
    <t>Sep 03 '87</t>
  </si>
  <si>
    <t>Whitby</t>
  </si>
  <si>
    <t>May 11 '88</t>
  </si>
  <si>
    <t>Halifax</t>
  </si>
  <si>
    <t>Oct 30 '87</t>
  </si>
  <si>
    <t>May 16 '85</t>
  </si>
  <si>
    <t>Peterborough</t>
  </si>
  <si>
    <t>Apr 13 '76</t>
  </si>
  <si>
    <t>Trebic</t>
  </si>
  <si>
    <t>Sep 08 '85</t>
  </si>
  <si>
    <t>St. John's</t>
  </si>
  <si>
    <t>NL</t>
  </si>
  <si>
    <t>Feb 15 '72</t>
  </si>
  <si>
    <t>Mar 31 '80</t>
  </si>
  <si>
    <t>Bonavista</t>
  </si>
  <si>
    <t>May 16 '84</t>
  </si>
  <si>
    <t>Koprivnice</t>
  </si>
  <si>
    <t>Apr 17 '82</t>
  </si>
  <si>
    <t>Feb 18 '90</t>
  </si>
  <si>
    <t>Nov 30 '82</t>
  </si>
  <si>
    <t>Repentigny</t>
  </si>
  <si>
    <t>May 02 '80</t>
  </si>
  <si>
    <t>Murray Harbour</t>
  </si>
  <si>
    <t>PE</t>
  </si>
  <si>
    <t>Jan 01 '85</t>
  </si>
  <si>
    <t>Aug 17 '85</t>
  </si>
  <si>
    <t>Vancouver</t>
  </si>
  <si>
    <t>Aug 02 '91</t>
  </si>
  <si>
    <t>Jul 01 '77</t>
  </si>
  <si>
    <t>Edmonton</t>
  </si>
  <si>
    <t>Oct 31 '82</t>
  </si>
  <si>
    <t>Jul 18 '89</t>
  </si>
  <si>
    <t>Victoria</t>
  </si>
  <si>
    <t>Oct 04 '81</t>
  </si>
  <si>
    <t>Cobourg</t>
  </si>
  <si>
    <t>Apr 28 '86</t>
  </si>
  <si>
    <t>Sternberk</t>
  </si>
  <si>
    <t>Jul 31 '86</t>
  </si>
  <si>
    <t>Magnitogorsk</t>
  </si>
  <si>
    <t>May 04 '89</t>
  </si>
  <si>
    <t>Middletown</t>
  </si>
  <si>
    <t>NJ</t>
  </si>
  <si>
    <t>Jan 31 '92</t>
  </si>
  <si>
    <t>Aug 26 '88</t>
  </si>
  <si>
    <t>Scarborough</t>
  </si>
  <si>
    <t>Jun 08 '82</t>
  </si>
  <si>
    <t>Richmond Hill</t>
  </si>
  <si>
    <t>Feb 11 '85</t>
  </si>
  <si>
    <t>Kenora</t>
  </si>
  <si>
    <t>Apr 21 '80</t>
  </si>
  <si>
    <t>Ile Bizard</t>
  </si>
  <si>
    <t>Jul 24 '85</t>
  </si>
  <si>
    <t>Ancienne-Lorette</t>
  </si>
  <si>
    <t>Feb 04 '83</t>
  </si>
  <si>
    <t>West Seneca</t>
  </si>
  <si>
    <t>Nov 12 '87</t>
  </si>
  <si>
    <t>Jan 21 '85</t>
  </si>
  <si>
    <t>Jan 12 '79</t>
  </si>
  <si>
    <t>Stará Lubovna</t>
  </si>
  <si>
    <t>SVK</t>
  </si>
  <si>
    <t>Sep 15 '79</t>
  </si>
  <si>
    <t>Aneroid</t>
  </si>
  <si>
    <t>Oct 06 '93</t>
  </si>
  <si>
    <t>Nizhnekamsk</t>
  </si>
  <si>
    <t>Y</t>
  </si>
  <si>
    <t>Mar 21 '85</t>
  </si>
  <si>
    <t>Rochester</t>
  </si>
  <si>
    <t>Jul 11 '84</t>
  </si>
  <si>
    <t>Plover</t>
  </si>
  <si>
    <t>Dec 23 '79</t>
  </si>
  <si>
    <t>Vetlanda</t>
  </si>
  <si>
    <t>Jun 04 '93</t>
  </si>
  <si>
    <t>Saint-Jerome</t>
  </si>
  <si>
    <t>Oct 06 '89</t>
  </si>
  <si>
    <t>Sep 10 '88</t>
  </si>
  <si>
    <t>Mar 17 '87</t>
  </si>
  <si>
    <t>Cherry Hill</t>
  </si>
  <si>
    <t>Dec 20 '78</t>
  </si>
  <si>
    <t>Voskresensk</t>
  </si>
  <si>
    <t>Sep 09 '86</t>
  </si>
  <si>
    <t>Boston</t>
  </si>
  <si>
    <t>MA</t>
  </si>
  <si>
    <t>May 08 '89</t>
  </si>
  <si>
    <t>Rodovre</t>
  </si>
  <si>
    <t>DNK</t>
  </si>
  <si>
    <t>Nov 04 '84</t>
  </si>
  <si>
    <t>Ithaca</t>
  </si>
  <si>
    <t>CBJ, NYR</t>
  </si>
  <si>
    <t>Sep 22 '87</t>
  </si>
  <si>
    <t>Aug 14 '89</t>
  </si>
  <si>
    <t>New Westminster</t>
  </si>
  <si>
    <t>Jul 17 '85</t>
  </si>
  <si>
    <t>Gothenburg</t>
  </si>
  <si>
    <t>May 08 '72</t>
  </si>
  <si>
    <t>Fort Saskatchewan</t>
  </si>
  <si>
    <t>Cory Conacher</t>
  </si>
  <si>
    <t>TBL, OTT</t>
  </si>
  <si>
    <t>Dec 14 '89</t>
  </si>
  <si>
    <t>Burlington</t>
  </si>
  <si>
    <t>Apr 24 '84</t>
  </si>
  <si>
    <t>Herning</t>
  </si>
  <si>
    <t>Mar 18 '75</t>
  </si>
  <si>
    <t>Kuopio</t>
  </si>
  <si>
    <t>Jan 12 '81</t>
  </si>
  <si>
    <t>Stockholm</t>
  </si>
  <si>
    <t>Aug 08 '87</t>
  </si>
  <si>
    <t>Sicamous</t>
  </si>
  <si>
    <t>Brendan Gallagher</t>
  </si>
  <si>
    <t>May 06 '92</t>
  </si>
  <si>
    <t>Jun 13 '81</t>
  </si>
  <si>
    <t>Mlada Boleslav</t>
  </si>
  <si>
    <t>Mar 19 '86</t>
  </si>
  <si>
    <t>Sep 14 '86</t>
  </si>
  <si>
    <t>Laurier-Station</t>
  </si>
  <si>
    <t>Apr 10 '85</t>
  </si>
  <si>
    <t>Aug 14 '85</t>
  </si>
  <si>
    <t>Mar 27 '85</t>
  </si>
  <si>
    <t>DAL, VAN</t>
  </si>
  <si>
    <t>May 04 '83</t>
  </si>
  <si>
    <t>Ottawa</t>
  </si>
  <si>
    <t>May 01 '84</t>
  </si>
  <si>
    <t>Ilava</t>
  </si>
  <si>
    <t>Mark Letestu</t>
  </si>
  <si>
    <t>Feb 04 '85</t>
  </si>
  <si>
    <t>Elk Point</t>
  </si>
  <si>
    <t>Oct 10 '76</t>
  </si>
  <si>
    <t>Halkirk</t>
  </si>
  <si>
    <t>Jan 01 '87</t>
  </si>
  <si>
    <t>Taber</t>
  </si>
  <si>
    <t>NYR, CBJ</t>
  </si>
  <si>
    <t>Feb 14 '82</t>
  </si>
  <si>
    <t>Trencin</t>
  </si>
  <si>
    <t>Nov 21 '79</t>
  </si>
  <si>
    <t>Ste-Justine</t>
  </si>
  <si>
    <t>Jan 04 '84</t>
  </si>
  <si>
    <t>Olomouc</t>
  </si>
  <si>
    <t>Brandon Saad</t>
  </si>
  <si>
    <t>Oct 27 '92</t>
  </si>
  <si>
    <t>Pittsburgh</t>
  </si>
  <si>
    <t>PA</t>
  </si>
  <si>
    <t>Mar 15 '86</t>
  </si>
  <si>
    <t>Herlev</t>
  </si>
  <si>
    <t>Alex Galchenyuk</t>
  </si>
  <si>
    <t>Feb 12 '94</t>
  </si>
  <si>
    <t>Milwaukee</t>
  </si>
  <si>
    <t>Mar 01 '84</t>
  </si>
  <si>
    <t>Nov 23 '74</t>
  </si>
  <si>
    <t>May 23 '79</t>
  </si>
  <si>
    <t>Strathroy</t>
  </si>
  <si>
    <t>Justin Schultz</t>
  </si>
  <si>
    <t>Jul 06 '90</t>
  </si>
  <si>
    <t>Kelowna</t>
  </si>
  <si>
    <t>Nov 02 '76</t>
  </si>
  <si>
    <t>Virginia</t>
  </si>
  <si>
    <t>Jun 07 '88</t>
  </si>
  <si>
    <t>Dec 11 '77</t>
  </si>
  <si>
    <t>Bern</t>
  </si>
  <si>
    <t>CHE</t>
  </si>
  <si>
    <t>Apr 13 '74</t>
  </si>
  <si>
    <t>Chelyabinsk</t>
  </si>
  <si>
    <t>Jul 16 '83</t>
  </si>
  <si>
    <t>Jul 30 '85</t>
  </si>
  <si>
    <t>Grand Rapids</t>
  </si>
  <si>
    <t>Dec 28 '82</t>
  </si>
  <si>
    <t>Kindersley</t>
  </si>
  <si>
    <t>Jan 18 '79</t>
  </si>
  <si>
    <t>Mike Green</t>
  </si>
  <si>
    <t>Oct 12 '85</t>
  </si>
  <si>
    <t>Damien Brunner</t>
  </si>
  <si>
    <t>Mar 09 '86</t>
  </si>
  <si>
    <t>Zürich</t>
  </si>
  <si>
    <t>Dec 11 '72</t>
  </si>
  <si>
    <t>Brayden Schenn</t>
  </si>
  <si>
    <t>Aug 22 '91</t>
  </si>
  <si>
    <t>Saskatoon</t>
  </si>
  <si>
    <t>Mikkel Boedker</t>
  </si>
  <si>
    <t>Dec 16 '89</t>
  </si>
  <si>
    <t>Brondby</t>
  </si>
  <si>
    <t>Jun 02 '88</t>
  </si>
  <si>
    <t>Jan 16 '79</t>
  </si>
  <si>
    <t>Carlyle</t>
  </si>
  <si>
    <t>Aug 17 '80</t>
  </si>
  <si>
    <t>Detroit</t>
  </si>
  <si>
    <t>MI</t>
  </si>
  <si>
    <t>May 28 '88</t>
  </si>
  <si>
    <t>Sherbrooke</t>
  </si>
  <si>
    <t>Slava Voynov</t>
  </si>
  <si>
    <t>Jan 15 '90</t>
  </si>
  <si>
    <t>May 16 '92</t>
  </si>
  <si>
    <t>Jul 03 '70</t>
  </si>
  <si>
    <t>Helsinki</t>
  </si>
  <si>
    <t>Jun 14 '86</t>
  </si>
  <si>
    <t>Ilderton</t>
  </si>
  <si>
    <t>Aug 23 '88</t>
  </si>
  <si>
    <t>Sodertalje</t>
  </si>
  <si>
    <t>Dec 27 '85</t>
  </si>
  <si>
    <t>Quebec City</t>
  </si>
  <si>
    <t>Aug 19 '82</t>
  </si>
  <si>
    <t>Summerside</t>
  </si>
  <si>
    <t>Cody Eakin</t>
  </si>
  <si>
    <t>May 24 '91</t>
  </si>
  <si>
    <t>Francois Beauchemin</t>
  </si>
  <si>
    <t>Jun 04 '80</t>
  </si>
  <si>
    <t>Sorel</t>
  </si>
  <si>
    <t>Matt Halischuk</t>
  </si>
  <si>
    <t>Alexander Burmistrov</t>
  </si>
  <si>
    <t>Chris Neil</t>
  </si>
  <si>
    <t>Dmitry Kulikov</t>
  </si>
  <si>
    <t>Sean Couturier</t>
  </si>
  <si>
    <t>Marcel Goc</t>
  </si>
  <si>
    <t>Tim Stapleton</t>
  </si>
  <si>
    <t>Paul Martin</t>
  </si>
  <si>
    <t>Zack Smith</t>
  </si>
  <si>
    <t>Joey Crabb</t>
  </si>
  <si>
    <t>Marcus Kruger</t>
  </si>
  <si>
    <t>Nick Johnson</t>
  </si>
  <si>
    <t>Kyle Quincey</t>
  </si>
  <si>
    <t>COL, DET</t>
  </si>
  <si>
    <t>Fedor Tyutin</t>
  </si>
  <si>
    <t>Drew Miller</t>
  </si>
  <si>
    <t>PIT, CBJ</t>
  </si>
  <si>
    <t>Sami Salo</t>
  </si>
  <si>
    <t>Erik Condra</t>
  </si>
  <si>
    <t>Trevor Daley</t>
  </si>
  <si>
    <t>TBL, SJS</t>
  </si>
  <si>
    <t>Jeff Petry</t>
  </si>
  <si>
    <t>CGY, MTL</t>
  </si>
  <si>
    <t>Tim Brent</t>
  </si>
  <si>
    <t>Shawn Matthias</t>
  </si>
  <si>
    <t>NYI, BOS</t>
  </si>
  <si>
    <t>Andrew Ference</t>
  </si>
  <si>
    <t>Willie Mitchell</t>
  </si>
  <si>
    <t>Luca Sbisa</t>
  </si>
  <si>
    <t>Braydon Coburn</t>
  </si>
  <si>
    <t>Marc-Andre Bergeron</t>
  </si>
  <si>
    <t>Travis Hamonic</t>
  </si>
  <si>
    <t>Andrew Shaw</t>
  </si>
  <si>
    <t>Jay Harrison</t>
  </si>
  <si>
    <t>Niklas Hagman</t>
  </si>
  <si>
    <t>CGY, ANA</t>
  </si>
  <si>
    <t>Daniel Winnik</t>
  </si>
  <si>
    <t>COL, SJS</t>
  </si>
  <si>
    <t>Boyd Gordon</t>
  </si>
  <si>
    <t>Victor Hedman</t>
  </si>
  <si>
    <t>Marc-Edouard Vlasic</t>
  </si>
  <si>
    <t>Jared Spurgeon</t>
  </si>
  <si>
    <t>Nick Spaling</t>
  </si>
  <si>
    <t>Justin Faulk</t>
  </si>
  <si>
    <t>Justin Abdelkader</t>
  </si>
  <si>
    <t>Tom Gilbert</t>
  </si>
  <si>
    <t>EDM, MIN</t>
  </si>
  <si>
    <t>Marek Zidlicky</t>
  </si>
  <si>
    <t>MIN, NJD</t>
  </si>
  <si>
    <t>Luke Schenn</t>
  </si>
  <si>
    <t>Eric Nystrom</t>
  </si>
  <si>
    <t>Jim Slater</t>
  </si>
  <si>
    <t>Ryan Johansen</t>
  </si>
  <si>
    <t>Vernon Fiddler</t>
  </si>
  <si>
    <t>BUF, NSH</t>
  </si>
  <si>
    <t>Brad Stuart</t>
  </si>
  <si>
    <t>Sheldon Souray</t>
  </si>
  <si>
    <t>ATL, NJD</t>
  </si>
  <si>
    <t>COL, PHX</t>
  </si>
  <si>
    <t>Kristian Huselius</t>
  </si>
  <si>
    <t>Maxim Afinogenov</t>
  </si>
  <si>
    <t>TOR, CGY</t>
  </si>
  <si>
    <t>Chris Pronger</t>
  </si>
  <si>
    <t>Matthew Lombardi</t>
  </si>
  <si>
    <t>Alex Frolov</t>
  </si>
  <si>
    <t>TOR, PIT</t>
  </si>
  <si>
    <t>CGY, NYR</t>
  </si>
  <si>
    <t>TOR, PHX</t>
  </si>
  <si>
    <t>CAR, OTT</t>
  </si>
  <si>
    <t>Scott Niedermayer</t>
  </si>
  <si>
    <t>Bill Guerin</t>
  </si>
  <si>
    <t>J-P Dumont</t>
  </si>
  <si>
    <t>EDM, ANA</t>
  </si>
  <si>
    <t>NJD, ATL</t>
  </si>
  <si>
    <t>Paul Kariya</t>
  </si>
  <si>
    <t>Kurtis Foster</t>
  </si>
  <si>
    <t>TOR, ANA</t>
  </si>
  <si>
    <t>MIN, WSH</t>
  </si>
  <si>
    <t>Guillaume Latendresse</t>
  </si>
  <si>
    <t>MTL, MIN</t>
  </si>
  <si>
    <t>Eric Fehr</t>
  </si>
  <si>
    <t>TJ Galiardi</t>
  </si>
  <si>
    <t>Ryan Whitney</t>
  </si>
  <si>
    <t>ANA, EDM</t>
  </si>
  <si>
    <t>Steve Reinprecht</t>
  </si>
  <si>
    <t>Pavel Kubina</t>
  </si>
  <si>
    <t>Marco Sturm</t>
  </si>
  <si>
    <t>Gilbert Brule</t>
  </si>
  <si>
    <t>Peter Mueller</t>
  </si>
  <si>
    <t>PHX, COL</t>
  </si>
  <si>
    <t>Andy Greene</t>
  </si>
  <si>
    <t>CBJ, BUF</t>
  </si>
  <si>
    <t>BUF, ATL</t>
  </si>
  <si>
    <t>CBJ, WSH</t>
  </si>
  <si>
    <t>Patrick O'Sullivan</t>
  </si>
  <si>
    <t>Ed Jovanovski</t>
  </si>
  <si>
    <t>Anton Stralman</t>
  </si>
  <si>
    <t>Owen Nolan</t>
  </si>
  <si>
    <t>Marc Savard</t>
  </si>
  <si>
    <t>Ryan Potulny</t>
  </si>
  <si>
    <t>Chris Drury</t>
  </si>
  <si>
    <t>Radek Dvorak</t>
  </si>
  <si>
    <t>Nigel Dawes</t>
  </si>
  <si>
    <t>Keith Tkachuk</t>
  </si>
  <si>
    <t>CGY, TOR</t>
  </si>
  <si>
    <t>Carlo Colaiacovo</t>
  </si>
  <si>
    <t>FLA, BOS</t>
  </si>
  <si>
    <t>Sean Avery</t>
  </si>
  <si>
    <t>Counrty</t>
  </si>
  <si>
    <t>Vyacheslav Kozlov</t>
  </si>
  <si>
    <t>Todd White</t>
  </si>
  <si>
    <t>TBL, BOS</t>
  </si>
  <si>
    <t>TOR, NYR</t>
  </si>
  <si>
    <t>Nikolay Zherdev</t>
  </si>
  <si>
    <t>PHX, CGY</t>
  </si>
  <si>
    <t>ANA, PIT</t>
  </si>
  <si>
    <t>Pavol Demitra</t>
  </si>
  <si>
    <t>Rod Brind'Amour</t>
  </si>
  <si>
    <t>NYI, PIT</t>
  </si>
  <si>
    <t>Craig Conroy</t>
  </si>
  <si>
    <t>Jason Williams</t>
  </si>
  <si>
    <t>ATL, CBJ</t>
  </si>
  <si>
    <t>Markus Naslund</t>
  </si>
  <si>
    <t>Mike Modano</t>
  </si>
  <si>
    <t>CGY, PHX</t>
  </si>
  <si>
    <t>TOR, BUF</t>
  </si>
  <si>
    <t>Rob Blake</t>
  </si>
  <si>
    <t>Jaroslav Spacek</t>
  </si>
  <si>
    <t>NSH, ATL</t>
  </si>
  <si>
    <t>STL, TOR</t>
  </si>
  <si>
    <t>Ales Kotalik</t>
  </si>
  <si>
    <t>BUF, EDM</t>
  </si>
  <si>
    <t>LAK, EDM</t>
  </si>
  <si>
    <t>Chuck Kobasew</t>
  </si>
  <si>
    <t>EDM, CAR</t>
  </si>
  <si>
    <t>OTT, CBJ</t>
  </si>
  <si>
    <t>Viktor Kozlov</t>
  </si>
  <si>
    <t>Colby Armstrong</t>
  </si>
  <si>
    <t>Cam Barker</t>
  </si>
  <si>
    <t>Robert Lang</t>
  </si>
  <si>
    <t>Ruslan Fedotenko</t>
  </si>
  <si>
    <t>Denis Grebeshkov</t>
  </si>
  <si>
    <t>Ron Hainsey</t>
  </si>
  <si>
    <t>Doug Weight</t>
  </si>
  <si>
    <t>Miroslav Satan</t>
  </si>
  <si>
    <t>Matt Niskanen</t>
  </si>
  <si>
    <t>PHI, PHX</t>
  </si>
  <si>
    <t>Marek Svatos</t>
  </si>
  <si>
    <t>Adrian Aucoin</t>
  </si>
  <si>
    <t>Keith Ballard</t>
  </si>
  <si>
    <t>Richard Zednik</t>
  </si>
  <si>
    <t>Sergei Fedorov</t>
  </si>
  <si>
    <t>Michael Nylander</t>
  </si>
  <si>
    <t>Steve Bernier</t>
  </si>
  <si>
    <t>Mathieu Schneider</t>
  </si>
  <si>
    <t>ATL, MTL</t>
  </si>
  <si>
    <t>Andrew Ebbett</t>
  </si>
  <si>
    <t>ANA, DAL</t>
  </si>
  <si>
    <t>Richard Park</t>
  </si>
  <si>
    <t>Trent Hunter</t>
  </si>
  <si>
    <t>Ville Peltonen</t>
  </si>
  <si>
    <t>Chris Campoli</t>
  </si>
  <si>
    <t>NYI, OTT</t>
  </si>
  <si>
    <t>Michal Rozsival</t>
  </si>
  <si>
    <t>P.J. Axelsson</t>
  </si>
  <si>
    <t>TOR, STL</t>
  </si>
  <si>
    <t>Fabian Brunnstrom</t>
  </si>
  <si>
    <t>John Mitchell</t>
  </si>
  <si>
    <t>Jonathan Cheechoo</t>
  </si>
  <si>
    <t>Robert Nilsson</t>
  </si>
  <si>
    <t>Johnny Oduya</t>
  </si>
  <si>
    <t>Maxim Lapierre</t>
  </si>
  <si>
    <t>NSH, WSH</t>
  </si>
  <si>
    <t>CAR, PIT</t>
  </si>
  <si>
    <t>CGY, STL</t>
  </si>
  <si>
    <t>Kyle Palmieri</t>
  </si>
  <si>
    <t>Mika Zibanejad</t>
  </si>
  <si>
    <t>Jakob Silfverberg</t>
  </si>
  <si>
    <t>Vladimir Tarasenko</t>
  </si>
  <si>
    <t>Alex Killorn</t>
  </si>
  <si>
    <t>Patrick Wiercioch</t>
  </si>
  <si>
    <t>SJS, NYR</t>
  </si>
  <si>
    <t>Cam Atkinson</t>
  </si>
  <si>
    <t>PHX, SJS</t>
  </si>
  <si>
    <t>Roman Josi</t>
  </si>
  <si>
    <t>Marcus Foligno</t>
  </si>
  <si>
    <t>Daniel Paille</t>
  </si>
  <si>
    <t>Roman Cervenka</t>
  </si>
  <si>
    <t>Jay McClement</t>
  </si>
  <si>
    <t>PHX, NJD</t>
  </si>
  <si>
    <t>Colin McDonald</t>
  </si>
  <si>
    <t>Gabriel Bourque</t>
  </si>
  <si>
    <t>Matt Calvert</t>
  </si>
  <si>
    <t>Patrick Dwyer</t>
  </si>
  <si>
    <t>Tom Pyatt</t>
  </si>
  <si>
    <t>Mikael Backlund</t>
  </si>
  <si>
    <t>Jake Muzzin</t>
  </si>
  <si>
    <t>Dougie Hamilton</t>
  </si>
  <si>
    <t>LAK, PHI</t>
  </si>
  <si>
    <t>Grant Clitsome</t>
  </si>
  <si>
    <t>Nate Thompson</t>
  </si>
  <si>
    <t>Ryan Carter</t>
  </si>
  <si>
    <t>Casey Cizikas</t>
  </si>
  <si>
    <t>Carl Gunnarsson</t>
  </si>
  <si>
    <t>Charlie Coyle</t>
  </si>
  <si>
    <t>Kyle Clifford</t>
  </si>
  <si>
    <t>Antoine Roussel</t>
  </si>
  <si>
    <t>Chris Phillips</t>
  </si>
  <si>
    <t>Trevor Lewis</t>
  </si>
  <si>
    <t>Kyle Chipchura</t>
  </si>
  <si>
    <t>Stephen Gionta</t>
  </si>
  <si>
    <t>Kevin Klein</t>
  </si>
  <si>
    <t>Avg PPG</t>
  </si>
  <si>
    <t>Aug 29 '81</t>
  </si>
  <si>
    <t>Jan 18 '90</t>
  </si>
  <si>
    <t>King City</t>
  </si>
  <si>
    <t>Apr 12 '93</t>
  </si>
  <si>
    <t>Burnaby</t>
  </si>
  <si>
    <t>Dec 13 '82</t>
  </si>
  <si>
    <t>Smithers</t>
  </si>
  <si>
    <t>Apr 16 '88</t>
  </si>
  <si>
    <t>St. Paul</t>
  </si>
  <si>
    <t>Jul 17 '91</t>
  </si>
  <si>
    <t>Karlskrona</t>
  </si>
  <si>
    <t>Jun 14 '87</t>
  </si>
  <si>
    <t>Feb 20 '87</t>
  </si>
  <si>
    <t>Pisek</t>
  </si>
  <si>
    <t>Jan 17 '86</t>
  </si>
  <si>
    <t>Bowmanville</t>
  </si>
  <si>
    <t>Jul 14 '86</t>
  </si>
  <si>
    <t>Dec 19 '83</t>
  </si>
  <si>
    <t>Jan 29 '89</t>
  </si>
  <si>
    <t>New Rochelle</t>
  </si>
  <si>
    <t>May 29 '85</t>
  </si>
  <si>
    <t>Welland</t>
  </si>
  <si>
    <t>Apr 01 '83</t>
  </si>
  <si>
    <t>Kalajoki</t>
  </si>
  <si>
    <t>Aug 05 '88</t>
  </si>
  <si>
    <t>Fergus</t>
  </si>
  <si>
    <t>Cochrane</t>
  </si>
  <si>
    <t>Apr 21 '86</t>
  </si>
  <si>
    <t>Ostersund</t>
  </si>
  <si>
    <t>Sep 27 '83</t>
  </si>
  <si>
    <t>Landskrona</t>
  </si>
  <si>
    <t>Mar 20 '83</t>
  </si>
  <si>
    <t>Kitchener</t>
  </si>
  <si>
    <t>Dec 08 '89</t>
  </si>
  <si>
    <t>Jan 10 '90</t>
  </si>
  <si>
    <t>Natick</t>
  </si>
  <si>
    <t>Jul 06 '82</t>
  </si>
  <si>
    <t>Moers</t>
  </si>
  <si>
    <t>DEU</t>
  </si>
  <si>
    <t>Sep 25 '84</t>
  </si>
  <si>
    <t>Anchorage</t>
  </si>
  <si>
    <t>AK</t>
  </si>
  <si>
    <t>Jul 19 '83</t>
  </si>
  <si>
    <t>Izhevsk</t>
  </si>
  <si>
    <t>Oct 05 '87</t>
  </si>
  <si>
    <t>Villach</t>
  </si>
  <si>
    <t>Feb 19 '88</t>
  </si>
  <si>
    <t>Jul 20 '82</t>
  </si>
  <si>
    <t>St. Agapit</t>
  </si>
  <si>
    <t>Jan 21 '81</t>
  </si>
  <si>
    <t>Freiburg</t>
  </si>
  <si>
    <t>Jun 05 '80</t>
  </si>
  <si>
    <t>Feb 01 '91</t>
  </si>
  <si>
    <t>Smithtown</t>
  </si>
  <si>
    <t>Sep 07 '78</t>
  </si>
  <si>
    <t>Belleville</t>
  </si>
  <si>
    <t>Jun 24 '90</t>
  </si>
  <si>
    <t>Stouffville</t>
  </si>
  <si>
    <t>Jan 22 '85</t>
  </si>
  <si>
    <t>Oakville</t>
  </si>
  <si>
    <t>Mar 09 '85</t>
  </si>
  <si>
    <t>Barrie</t>
  </si>
  <si>
    <t>Aug 13 '83</t>
  </si>
  <si>
    <t>Pardubice</t>
  </si>
  <si>
    <t>Sep 29 '86</t>
  </si>
  <si>
    <t>Alfred</t>
  </si>
  <si>
    <t>Dec 02 '80</t>
  </si>
  <si>
    <t>Apr 06 '85</t>
  </si>
  <si>
    <t>Lloydminster</t>
  </si>
  <si>
    <t>Apr 20 '85</t>
  </si>
  <si>
    <t>Richmond</t>
  </si>
  <si>
    <t>Dec 23 '86</t>
  </si>
  <si>
    <t>Everett</t>
  </si>
  <si>
    <t>WA</t>
  </si>
  <si>
    <t>Apr 18 '93</t>
  </si>
  <si>
    <t>Jul 12 '76</t>
  </si>
  <si>
    <t>May 13 '85</t>
  </si>
  <si>
    <t>Dec 27 '81</t>
  </si>
  <si>
    <t>Feb 07 '91</t>
  </si>
  <si>
    <t>Clinton</t>
  </si>
  <si>
    <t>Dec 28 '81</t>
  </si>
  <si>
    <t>Livonia</t>
  </si>
  <si>
    <t>Dec 18 '90</t>
  </si>
  <si>
    <t>Apr 29 '86</t>
  </si>
  <si>
    <t>Oct 02 '89</t>
  </si>
  <si>
    <t>Feb 14 '89</t>
  </si>
  <si>
    <t>Huntington</t>
  </si>
  <si>
    <t>Oct 13 '90</t>
  </si>
  <si>
    <t>Aug 24 '83</t>
  </si>
  <si>
    <t>Calw</t>
  </si>
  <si>
    <t>Dec 13 '91</t>
  </si>
  <si>
    <t>Yaroslavl</t>
  </si>
  <si>
    <t>Jul 02 '87</t>
  </si>
  <si>
    <t>Oct 20 '89</t>
  </si>
  <si>
    <t>Greenwich</t>
  </si>
  <si>
    <t>Sep 14 '89</t>
  </si>
  <si>
    <t>Mar 18 '77</t>
  </si>
  <si>
    <t>Oct 31 '87</t>
  </si>
  <si>
    <t>Mar 06 '85</t>
  </si>
  <si>
    <t>Sep 12 '90</t>
  </si>
  <si>
    <t>Jan 13 '87</t>
  </si>
  <si>
    <t>Indianapolis</t>
  </si>
  <si>
    <t>IN</t>
  </si>
  <si>
    <t>Jun 13 '89</t>
  </si>
  <si>
    <t>Feb 03 '77</t>
  </si>
  <si>
    <t>Most</t>
  </si>
  <si>
    <t>Sep 30 '82</t>
  </si>
  <si>
    <t>Sep 23 '83</t>
  </si>
  <si>
    <t>May 24 '88</t>
  </si>
  <si>
    <t>Jun 05 '89</t>
  </si>
  <si>
    <t>Riverside</t>
  </si>
  <si>
    <t>Apr 19 '81</t>
  </si>
  <si>
    <t>May 03 '82</t>
  </si>
  <si>
    <t>Jun 24 '82</t>
  </si>
  <si>
    <t>Melville</t>
  </si>
  <si>
    <t>Ust-Kamenogorsk</t>
  </si>
  <si>
    <t>KAZ</t>
  </si>
  <si>
    <t>Oct 30 '85</t>
  </si>
  <si>
    <t>Jul 08 '82</t>
  </si>
  <si>
    <t>Kingston</t>
  </si>
  <si>
    <t>Mar 20 '91</t>
  </si>
  <si>
    <t>Eden Prairie</t>
  </si>
  <si>
    <t>Aug 10 '91</t>
  </si>
  <si>
    <t>Jun 01 '90</t>
  </si>
  <si>
    <t>Apr 15 '84</t>
  </si>
  <si>
    <t>Nov 23 '92</t>
  </si>
  <si>
    <t>Praha</t>
  </si>
  <si>
    <t>Mar 20 '84</t>
  </si>
  <si>
    <t>Vantaa</t>
  </si>
  <si>
    <t>Sep 07 '85</t>
  </si>
  <si>
    <t>Winkler</t>
  </si>
  <si>
    <t>Bloomington</t>
  </si>
  <si>
    <t>Sep 30 '84</t>
  </si>
  <si>
    <t>Wethersfield</t>
  </si>
  <si>
    <t>Jan 05 '88</t>
  </si>
  <si>
    <t>Drummondville</t>
  </si>
  <si>
    <t>IL</t>
  </si>
  <si>
    <t>May 09 '80</t>
  </si>
  <si>
    <t>Sep 02 '74</t>
  </si>
  <si>
    <t>Sep 23 '90</t>
  </si>
  <si>
    <t>Rimouski</t>
  </si>
  <si>
    <t>Feb 06 '90</t>
  </si>
  <si>
    <t>Brantford</t>
  </si>
  <si>
    <t>Dec 24 '89</t>
  </si>
  <si>
    <t>Brandon</t>
  </si>
  <si>
    <t>Apr 12 '91</t>
  </si>
  <si>
    <t>Jan 31 '84</t>
  </si>
  <si>
    <t>Potsdam</t>
  </si>
  <si>
    <t>Mar 17 '89</t>
  </si>
  <si>
    <t>Vasteras</t>
  </si>
  <si>
    <t>Jun 22 '83</t>
  </si>
  <si>
    <t>Spokane</t>
  </si>
  <si>
    <t>Nov 13 '84</t>
  </si>
  <si>
    <t>White Rock</t>
  </si>
  <si>
    <t>Feb 21 '89</t>
  </si>
  <si>
    <t>Woodstock</t>
  </si>
  <si>
    <t>Oct 06 '77</t>
  </si>
  <si>
    <t>Gatineau</t>
  </si>
  <si>
    <t>Jun 17 '93</t>
  </si>
  <si>
    <t>Oct 30 '82</t>
  </si>
  <si>
    <t>Trenton</t>
  </si>
  <si>
    <t>Jun 02 '83</t>
  </si>
  <si>
    <t>Jul 20 '91</t>
  </si>
  <si>
    <t>Oct 05 '84</t>
  </si>
  <si>
    <t>Windsor</t>
  </si>
  <si>
    <t>Feb 27 '91</t>
  </si>
  <si>
    <t>Mar 20 '92</t>
  </si>
  <si>
    <t>South St.Paul</t>
  </si>
  <si>
    <t>Nov 29 '89</t>
  </si>
  <si>
    <t>Nov 05 '84</t>
  </si>
  <si>
    <t>Nordingra</t>
  </si>
  <si>
    <t>Dec 07 '92</t>
  </si>
  <si>
    <t>Phoenix</t>
  </si>
  <si>
    <t>AZ</t>
  </si>
  <si>
    <t>Oct 03 '83</t>
  </si>
  <si>
    <t>Apr 05 '88</t>
  </si>
  <si>
    <t>Maple Creek</t>
  </si>
  <si>
    <t>Nov 09 '86</t>
  </si>
  <si>
    <t>Orebro</t>
  </si>
  <si>
    <t>Mar 02 '92</t>
  </si>
  <si>
    <t>E. Weymouth</t>
  </si>
  <si>
    <t>Mimico</t>
  </si>
  <si>
    <t>Nov 21 '89</t>
  </si>
  <si>
    <t>Roubaix</t>
  </si>
  <si>
    <t>FRA</t>
  </si>
  <si>
    <t>Dec 05 '78</t>
  </si>
  <si>
    <t>May 31 '90</t>
  </si>
  <si>
    <t>Landsbro</t>
  </si>
  <si>
    <t>Feb 21 '84</t>
  </si>
  <si>
    <t>Canton</t>
  </si>
  <si>
    <t>Apr 22 '88</t>
  </si>
  <si>
    <t>Feb 19 '86</t>
  </si>
  <si>
    <t>Westlock</t>
  </si>
  <si>
    <t>Salt Lake City</t>
  </si>
  <si>
    <t>UT</t>
  </si>
  <si>
    <t>Dec 07 '84</t>
  </si>
  <si>
    <t>Jindrichuv Hradec</t>
  </si>
  <si>
    <t>Sollentuna</t>
  </si>
  <si>
    <t>Dec 06 '86</t>
  </si>
  <si>
    <t>Oct 09 '83</t>
  </si>
  <si>
    <t>Oct 19 '83</t>
  </si>
  <si>
    <t>Unity</t>
  </si>
  <si>
    <t>CA</t>
  </si>
  <si>
    <t>May 02 '79</t>
  </si>
  <si>
    <t>Sep 28 '82</t>
  </si>
  <si>
    <t>Apr 29 '84</t>
  </si>
  <si>
    <t>TJ Brodie</t>
  </si>
  <si>
    <t>Jun 07 '90</t>
  </si>
  <si>
    <t>Chatham</t>
  </si>
  <si>
    <t>Raphael Diaz</t>
  </si>
  <si>
    <t>Feb 25 '87</t>
  </si>
  <si>
    <t>Muskegon</t>
  </si>
  <si>
    <t>Nov 06 '78</t>
  </si>
  <si>
    <t>Oswego</t>
  </si>
  <si>
    <t>Sep 19 '88</t>
  </si>
  <si>
    <t>Palmerston</t>
  </si>
  <si>
    <t>Matt Beleskey</t>
  </si>
  <si>
    <t>Matt Frattin</t>
  </si>
  <si>
    <t>Dec 10 '81</t>
  </si>
  <si>
    <t>Lac La Biche</t>
  </si>
  <si>
    <t>Jaden Schwartz</t>
  </si>
  <si>
    <t>Jun 25 '92</t>
  </si>
  <si>
    <t>Wilcox</t>
  </si>
  <si>
    <t>Nick Bonino</t>
  </si>
  <si>
    <t>Apr 20 '88</t>
  </si>
  <si>
    <t>Hartford</t>
  </si>
  <si>
    <t>Tommy Wingels</t>
  </si>
  <si>
    <t>Apr 12 '88</t>
  </si>
  <si>
    <t>Evanston</t>
  </si>
  <si>
    <t>Aug 31 '84</t>
  </si>
  <si>
    <t>Jakub Kindl</t>
  </si>
  <si>
    <t>Feb 10 '87</t>
  </si>
  <si>
    <t>Sumperk</t>
  </si>
  <si>
    <t>May 27 '90</t>
  </si>
  <si>
    <t>Mar 17 '79</t>
  </si>
  <si>
    <t>Dec 17 '83</t>
  </si>
  <si>
    <t>Jan 10 '83</t>
  </si>
  <si>
    <t>Denver</t>
  </si>
  <si>
    <t>CO</t>
  </si>
  <si>
    <t>Tyson Barrie</t>
  </si>
  <si>
    <t>Jul 26 '91</t>
  </si>
  <si>
    <t>Feb 21 '76</t>
  </si>
  <si>
    <t>Banff</t>
  </si>
  <si>
    <t>Year</t>
  </si>
  <si>
    <t>Age</t>
  </si>
  <si>
    <t>High Point</t>
  </si>
  <si>
    <t>Low Point</t>
  </si>
  <si>
    <t>Low Game</t>
  </si>
  <si>
    <t>High Game</t>
  </si>
  <si>
    <t>Avg Pts</t>
  </si>
  <si>
    <t>Avg GP</t>
  </si>
  <si>
    <t>2013 Pts</t>
  </si>
  <si>
    <t>2012 Pts</t>
  </si>
  <si>
    <t>2011 Pts</t>
  </si>
  <si>
    <t>2010 Pts</t>
  </si>
  <si>
    <t>2009 Pts</t>
  </si>
  <si>
    <t>2013 GP</t>
  </si>
  <si>
    <t>2012 GP</t>
  </si>
  <si>
    <t>2011 GP</t>
  </si>
  <si>
    <t>2010 GP</t>
  </si>
  <si>
    <t>2009 GP</t>
  </si>
  <si>
    <t>Cody McLeod</t>
  </si>
  <si>
    <t>Andrei Loktionov</t>
  </si>
  <si>
    <t>Matt Irwin</t>
  </si>
  <si>
    <t>Keith Aucoin</t>
  </si>
  <si>
    <t>CGY, CBJ</t>
  </si>
  <si>
    <t>Eric Brewer</t>
  </si>
  <si>
    <t>Andrew MacDonald</t>
  </si>
  <si>
    <t>Barret Jackman</t>
  </si>
  <si>
    <t>Alexei Emelin</t>
  </si>
  <si>
    <t>Jack Skille</t>
  </si>
  <si>
    <t>Rob Scuderi</t>
  </si>
  <si>
    <t>Zack Kassian</t>
  </si>
  <si>
    <t>Brian Flynn</t>
  </si>
  <si>
    <t>Rob Klinkhammer</t>
  </si>
  <si>
    <t>Matt Martin</t>
  </si>
  <si>
    <t>Bobby Butler</t>
  </si>
  <si>
    <t>NJD, NSH</t>
  </si>
  <si>
    <t>Marc Methot</t>
  </si>
  <si>
    <t>Jonas Brodin</t>
  </si>
  <si>
    <t>Derek Morris</t>
  </si>
  <si>
    <t>Dwight King</t>
  </si>
  <si>
    <t>Andre Benoit</t>
  </si>
  <si>
    <t>TJ Brennan</t>
  </si>
  <si>
    <t>BUF, FLA</t>
  </si>
  <si>
    <t>Emerson Etem</t>
  </si>
  <si>
    <t>Ryan Garbutt</t>
  </si>
  <si>
    <t>Sven Baertschi</t>
  </si>
  <si>
    <t>Niklas Hjalmarsson</t>
  </si>
  <si>
    <t>BUF, STL</t>
  </si>
  <si>
    <t>Jan Hejda</t>
  </si>
  <si>
    <t>Clayton Stoner</t>
  </si>
  <si>
    <t>Ben Lovejoy</t>
  </si>
  <si>
    <t>PIT, ANA</t>
  </si>
  <si>
    <t>Michael Stone</t>
  </si>
  <si>
    <t>Richard Panik</t>
  </si>
  <si>
    <t>Leo Komarov</t>
  </si>
  <si>
    <t>WPG, NJD</t>
  </si>
  <si>
    <t>Paul Postma</t>
  </si>
  <si>
    <t>Kevin Porter</t>
  </si>
  <si>
    <t>Rich Clune</t>
  </si>
  <si>
    <t>Riley Nash</t>
  </si>
  <si>
    <t>Craig Adams</t>
  </si>
  <si>
    <t>Jordan Schroeder</t>
  </si>
  <si>
    <t>Jack Hillen</t>
  </si>
  <si>
    <t>Reilly Smith</t>
  </si>
  <si>
    <t>Lennart Petrell</t>
  </si>
  <si>
    <t>Derek Dorsett</t>
  </si>
  <si>
    <t>Josh Gorges</t>
  </si>
  <si>
    <t>Aaron Palushaj</t>
  </si>
  <si>
    <t>Nick Schultz</t>
  </si>
  <si>
    <t>Francis Bouillon</t>
  </si>
  <si>
    <t>Mike Weaver</t>
  </si>
  <si>
    <t>Corey Potter</t>
  </si>
  <si>
    <t>Ryan Wilson</t>
  </si>
  <si>
    <t>Luke Adam</t>
  </si>
  <si>
    <t>Shane O'Brien</t>
  </si>
  <si>
    <t>Matt Gilroy</t>
  </si>
  <si>
    <t>Torrey Mitchell</t>
  </si>
  <si>
    <t>Adam Burish</t>
  </si>
  <si>
    <t>Dmitry Orlov</t>
  </si>
  <si>
    <t>Yannick Weber</t>
  </si>
  <si>
    <t>WPG, CHI</t>
  </si>
  <si>
    <t>Brooks Orpik</t>
  </si>
  <si>
    <t>Adam Larsson</t>
  </si>
  <si>
    <t>Tim Gleason</t>
  </si>
  <si>
    <t>Jared Cowen</t>
  </si>
  <si>
    <t>Mark Fayne</t>
  </si>
  <si>
    <t>Samuel Pahlsson</t>
  </si>
  <si>
    <t>CBJ, VAN</t>
  </si>
  <si>
    <t>Deryk Engelland</t>
  </si>
  <si>
    <t>CBJ, WPG</t>
  </si>
  <si>
    <t>Andrew Desjardins</t>
  </si>
  <si>
    <t>Karl Alzner</t>
  </si>
  <si>
    <t>Travis Moen</t>
  </si>
  <si>
    <t>Tanner Glass</t>
  </si>
  <si>
    <t>Arron Asham</t>
  </si>
  <si>
    <t>Jeff Halpern</t>
  </si>
  <si>
    <t>Aaron Johnson</t>
  </si>
  <si>
    <t>Brian Lee</t>
  </si>
  <si>
    <t>OTT, TBL</t>
  </si>
  <si>
    <t>Jordan Caron</t>
  </si>
  <si>
    <t>Jamal Mayers</t>
  </si>
  <si>
    <t>Tom Wandell</t>
  </si>
  <si>
    <t>Ladislav Smid</t>
  </si>
  <si>
    <t>Johnny Boychuk</t>
  </si>
  <si>
    <t>NYI, CGY</t>
  </si>
  <si>
    <t>MTL, CAR</t>
  </si>
  <si>
    <t>Matt Greene</t>
  </si>
  <si>
    <t>Brett Connolly</t>
  </si>
  <si>
    <t>TBL, PHI</t>
  </si>
  <si>
    <t>Ryan Shannon</t>
  </si>
  <si>
    <t>Erik Christensen</t>
  </si>
  <si>
    <t>Linus Omark</t>
  </si>
  <si>
    <t>Rob Schremp</t>
  </si>
  <si>
    <t>NYI, ATL</t>
  </si>
  <si>
    <t>Mathieu Darche</t>
  </si>
  <si>
    <t>Steve Montador</t>
  </si>
  <si>
    <t>CGY, CAR, SJS</t>
  </si>
  <si>
    <t>John Madden</t>
  </si>
  <si>
    <t>Matt Hendricks</t>
  </si>
  <si>
    <t>Toni Lydman</t>
  </si>
  <si>
    <t>Jason Demers</t>
  </si>
  <si>
    <t>Tim Jackman</t>
  </si>
  <si>
    <t>Derek MacKenzie</t>
  </si>
  <si>
    <t>Mats Zuccarello</t>
  </si>
  <si>
    <t>Kris Russell</t>
  </si>
  <si>
    <t>Brandon Yip</t>
  </si>
  <si>
    <t>Andreas Nodl</t>
  </si>
  <si>
    <t>Mattias Tedenby</t>
  </si>
  <si>
    <t>FLA, ATL</t>
  </si>
  <si>
    <t>Brandon McMillan</t>
  </si>
  <si>
    <t>NYR, PHX</t>
  </si>
  <si>
    <t>Jake Dowell</t>
  </si>
  <si>
    <t>OTT, CHI</t>
  </si>
  <si>
    <t>Patrick Eaves</t>
  </si>
  <si>
    <t>Shawn Thornton</t>
  </si>
  <si>
    <t>Cody McCormick</t>
  </si>
  <si>
    <t>Chris Thorburn</t>
  </si>
  <si>
    <t>CHI, FLA</t>
  </si>
  <si>
    <t>Brad Richardson</t>
  </si>
  <si>
    <t>Zbynek Michalek</t>
  </si>
  <si>
    <t>Rob Niedermayer</t>
  </si>
  <si>
    <t>Tom Kostopoulos</t>
  </si>
  <si>
    <t>Adam Hall</t>
  </si>
  <si>
    <t>Cal O'Reilly</t>
  </si>
  <si>
    <t>Sean O'Donnell</t>
  </si>
  <si>
    <t>Mike Rupp</t>
  </si>
  <si>
    <t>Jeff Tambellini</t>
  </si>
  <si>
    <t>Nick Palmieri</t>
  </si>
  <si>
    <t>Evgenii Dadonov</t>
  </si>
  <si>
    <t>Darroll Powe</t>
  </si>
  <si>
    <t>Ben Eager</t>
  </si>
  <si>
    <t>ATL, SJS</t>
  </si>
  <si>
    <t>Philippe Dupuis</t>
  </si>
  <si>
    <t>Rostislav Olesz</t>
  </si>
  <si>
    <t>Cory Sarich</t>
  </si>
  <si>
    <t>Bryan Allen</t>
  </si>
  <si>
    <t>Mike Weber</t>
  </si>
  <si>
    <t>Milan Jurcina</t>
  </si>
  <si>
    <t>Peter Regin</t>
  </si>
  <si>
    <t>Robyn Regehr</t>
  </si>
  <si>
    <t>Brad Winchester</t>
  </si>
  <si>
    <t>STL, ANA</t>
  </si>
  <si>
    <t>STL, TBL</t>
  </si>
  <si>
    <t>Fernando Pisani</t>
  </si>
  <si>
    <t>Chris Conner</t>
  </si>
  <si>
    <t>Henrik Tallinder</t>
  </si>
  <si>
    <t>Michael Grier</t>
  </si>
  <si>
    <t>Alec Martinez</t>
  </si>
  <si>
    <t>LAK, WSH</t>
  </si>
  <si>
    <t>Sami Lepisto</t>
  </si>
  <si>
    <t>Radek Martinek</t>
  </si>
  <si>
    <t>NYR, CGY</t>
  </si>
  <si>
    <t>Jarkko Ruutu</t>
  </si>
  <si>
    <t>FLA, PIT</t>
  </si>
  <si>
    <t>Tim Kennedy</t>
  </si>
  <si>
    <t>ANA, NYR</t>
  </si>
  <si>
    <t>Dustin Boyd</t>
  </si>
  <si>
    <t>CGY, NSH</t>
  </si>
  <si>
    <t>Scott Parse</t>
  </si>
  <si>
    <t>Darcy Tucker</t>
  </si>
  <si>
    <t>Matt Bradley</t>
  </si>
  <si>
    <t>Tom Poti</t>
  </si>
  <si>
    <t>Jeff Schultz</t>
  </si>
  <si>
    <t>Petr Prucha</t>
  </si>
  <si>
    <t>Jon Sim</t>
  </si>
  <si>
    <t>Daniel Carcillo</t>
  </si>
  <si>
    <t>Todd Marchant</t>
  </si>
  <si>
    <t>Kris Draper</t>
  </si>
  <si>
    <t>Kent Huskins</t>
  </si>
  <si>
    <t>Mike Comrie</t>
  </si>
  <si>
    <t>EDM, NSH</t>
  </si>
  <si>
    <t>CHI, MIN</t>
  </si>
  <si>
    <t>Randy Jones</t>
  </si>
  <si>
    <t>Roman Polak</t>
  </si>
  <si>
    <t>Chris Butler</t>
  </si>
  <si>
    <t>BUF, BOS</t>
  </si>
  <si>
    <t>Kyle Cumiskey</t>
  </si>
  <si>
    <t>Chris Clark</t>
  </si>
  <si>
    <t>WSH, CBJ</t>
  </si>
  <si>
    <t>Ian Laperriere</t>
  </si>
  <si>
    <t>TBL, DET</t>
  </si>
  <si>
    <t>TBL, LAK</t>
  </si>
  <si>
    <t>Dan Sexton</t>
  </si>
  <si>
    <t>Jed Ortmeyer</t>
  </si>
  <si>
    <t>Colin Fraser</t>
  </si>
  <si>
    <t>Scott Nichol</t>
  </si>
  <si>
    <t>Ethan Moreau</t>
  </si>
  <si>
    <t>Blair Betts</t>
  </si>
  <si>
    <t>CAR, WSH</t>
  </si>
  <si>
    <t>Mike Mottau</t>
  </si>
  <si>
    <t>Dean McAmmond</t>
  </si>
  <si>
    <t>Kim Johnsson</t>
  </si>
  <si>
    <t>MIN, CHI</t>
  </si>
  <si>
    <t>Douglas Murray</t>
  </si>
  <si>
    <t>Jere Lehtinen</t>
  </si>
  <si>
    <t>Bruno Gervais</t>
  </si>
  <si>
    <t>Evgeny Artyukhin</t>
  </si>
  <si>
    <t>ANA, ATL</t>
  </si>
  <si>
    <t>David Steckel</t>
  </si>
  <si>
    <t>Steve Eminger</t>
  </si>
  <si>
    <t>Mark Eaton</t>
  </si>
  <si>
    <t>Scott Hannan</t>
  </si>
  <si>
    <t>Patrick Kaleta</t>
  </si>
  <si>
    <t>Henrik Lundqvist</t>
  </si>
  <si>
    <t>Mar 02 '82</t>
  </si>
  <si>
    <t>Are</t>
  </si>
  <si>
    <t>Antti Niemi</t>
  </si>
  <si>
    <t>Aug 29 '83</t>
  </si>
  <si>
    <t>Niklas Backstrom</t>
  </si>
  <si>
    <t>Feb 13 '78</t>
  </si>
  <si>
    <t>Marc-Andre Fleury</t>
  </si>
  <si>
    <t>Nov 28 '84</t>
  </si>
  <si>
    <t>Evgeni Nabokov</t>
  </si>
  <si>
    <t>Jul 25 '75</t>
  </si>
  <si>
    <t>Kamenogorsk</t>
  </si>
  <si>
    <t>Braden Holtby</t>
  </si>
  <si>
    <t>Sep 16 '89</t>
  </si>
  <si>
    <t>Sergei Bobrovsky</t>
  </si>
  <si>
    <t>Sep 20 '88</t>
  </si>
  <si>
    <t>Novokuznetsk</t>
  </si>
  <si>
    <t>Jimmy Howard</t>
  </si>
  <si>
    <t>Mar 26 '84</t>
  </si>
  <si>
    <t>Syracuse</t>
  </si>
  <si>
    <t>Carey Price</t>
  </si>
  <si>
    <t>Aug 16 '87</t>
  </si>
  <si>
    <t>Anahim Lake</t>
  </si>
  <si>
    <t>Ondrej Pavelec</t>
  </si>
  <si>
    <t>Aug 31 '87</t>
  </si>
  <si>
    <t>Corey Crawford</t>
  </si>
  <si>
    <t>Dec 31 '84</t>
  </si>
  <si>
    <t>Tuukka Rask</t>
  </si>
  <si>
    <t>Mar 10 '87</t>
  </si>
  <si>
    <t>Savonlinna</t>
  </si>
  <si>
    <t>James Reimer</t>
  </si>
  <si>
    <t>Mar 15 '88</t>
  </si>
  <si>
    <t>Morweena</t>
  </si>
  <si>
    <t>Ilya Bryzgalov</t>
  </si>
  <si>
    <t>Jun 22 '80</t>
  </si>
  <si>
    <t>Togliatti</t>
  </si>
  <si>
    <t>Jonathan Quick</t>
  </si>
  <si>
    <t>Jan 21 '86</t>
  </si>
  <si>
    <t>Milford</t>
  </si>
  <si>
    <t>Ray Emery</t>
  </si>
  <si>
    <t>Hamilton</t>
  </si>
  <si>
    <t>Cory Schneider</t>
  </si>
  <si>
    <t>Mar 18 '86</t>
  </si>
  <si>
    <t>Marblehead</t>
  </si>
  <si>
    <t>Ryan Miller</t>
  </si>
  <si>
    <t>Jul 17 '80</t>
  </si>
  <si>
    <t>East Lansing</t>
  </si>
  <si>
    <t>Viktor Fasth</t>
  </si>
  <si>
    <t>Aug 08 '82</t>
  </si>
  <si>
    <t>Kalix</t>
  </si>
  <si>
    <t>Jonas Hiller</t>
  </si>
  <si>
    <t>Feb 12 '82</t>
  </si>
  <si>
    <t>Felben Wellhausen</t>
  </si>
  <si>
    <t>Pekka Rinne</t>
  </si>
  <si>
    <t>Nov 03 '82</t>
  </si>
  <si>
    <t>Kempele</t>
  </si>
  <si>
    <t>Mike Smith</t>
  </si>
  <si>
    <t>Mar 22 '82</t>
  </si>
  <si>
    <t>Kari Lehtonen</t>
  </si>
  <si>
    <t>Nov 16 '83</t>
  </si>
  <si>
    <t>Brian Elliott</t>
  </si>
  <si>
    <t>Apr 09 '85</t>
  </si>
  <si>
    <t>Newmarket</t>
  </si>
  <si>
    <t>Devan Dubnyk</t>
  </si>
  <si>
    <t>May 04 '86</t>
  </si>
  <si>
    <t>Martin Brodeur</t>
  </si>
  <si>
    <t>May 06 '72</t>
  </si>
  <si>
    <t>Tomas Vokoun</t>
  </si>
  <si>
    <t>Jul 02 '76</t>
  </si>
  <si>
    <t>Karlovy Vary</t>
  </si>
  <si>
    <t>Craig Anderson</t>
  </si>
  <si>
    <t>May 21 '81</t>
  </si>
  <si>
    <t>Park Ridge</t>
  </si>
  <si>
    <t>Ben Bishop</t>
  </si>
  <si>
    <t>Nov 21 '86</t>
  </si>
  <si>
    <t>Semyon Varlamov</t>
  </si>
  <si>
    <t>Apr 27 '88</t>
  </si>
  <si>
    <t>Samara</t>
  </si>
  <si>
    <t>Anders Lindback</t>
  </si>
  <si>
    <t>May 03 '88</t>
  </si>
  <si>
    <t>Jonathan Bernier</t>
  </si>
  <si>
    <t>Aug 07 '88</t>
  </si>
  <si>
    <t>Anton Khudobin</t>
  </si>
  <si>
    <t>May 07 '86</t>
  </si>
  <si>
    <t>Jake Allen</t>
  </si>
  <si>
    <t>Aug 07 '90</t>
  </si>
  <si>
    <t>Fredericton</t>
  </si>
  <si>
    <t>NB</t>
  </si>
  <si>
    <t>Roberto Luongo</t>
  </si>
  <si>
    <t>Apr 04 '79</t>
  </si>
  <si>
    <t>Cam Ward</t>
  </si>
  <si>
    <t>Feb 29 '84</t>
  </si>
  <si>
    <t>Peter Budaj</t>
  </si>
  <si>
    <t>Sep 18 '82</t>
  </si>
  <si>
    <t>Banska Bystrika</t>
  </si>
  <si>
    <t>Joey MacDonald</t>
  </si>
  <si>
    <t>Feb 07 '80</t>
  </si>
  <si>
    <t>Pictou</t>
  </si>
  <si>
    <t>Jacob Markstrom</t>
  </si>
  <si>
    <t>Jan 31 '90</t>
  </si>
  <si>
    <t>Miikka Kiprusoff</t>
  </si>
  <si>
    <t>Oct 26 '76</t>
  </si>
  <si>
    <t>Steve Mason</t>
  </si>
  <si>
    <t>CBJ, PHI</t>
  </si>
  <si>
    <t>May 29 '88</t>
  </si>
  <si>
    <t>Ben Scrivens</t>
  </si>
  <si>
    <t>Sep 11 '86</t>
  </si>
  <si>
    <t>Spruce Grove</t>
  </si>
  <si>
    <t>Jaroslav Halak</t>
  </si>
  <si>
    <t>Bratislava</t>
  </si>
  <si>
    <t>Johan Hedberg</t>
  </si>
  <si>
    <t>May 05 '73</t>
  </si>
  <si>
    <t>Leksand</t>
  </si>
  <si>
    <t>Dan Ellis</t>
  </si>
  <si>
    <t>Jun 19 '80</t>
  </si>
  <si>
    <t>Richard Bachman</t>
  </si>
  <si>
    <t>Jul 25 '87</t>
  </si>
  <si>
    <t>Robin Lehner</t>
  </si>
  <si>
    <t>Jul 24 '91</t>
  </si>
  <si>
    <t>Jean-Sebastien Giguere</t>
  </si>
  <si>
    <t>May 16 '77</t>
  </si>
  <si>
    <t>Mathieu Garon</t>
  </si>
  <si>
    <t>Jan 09 '78</t>
  </si>
  <si>
    <t>Chandler</t>
  </si>
  <si>
    <t>Nikolai Khabibulin</t>
  </si>
  <si>
    <t>Jan 13 '73</t>
  </si>
  <si>
    <t>Jhonas Enroth</t>
  </si>
  <si>
    <t>Jun 25 '88</t>
  </si>
  <si>
    <t>Jason LaBarbera</t>
  </si>
  <si>
    <t>Jan 18 '80</t>
  </si>
  <si>
    <t>Michal Neuvirth</t>
  </si>
  <si>
    <t>Mar 23 '88</t>
  </si>
  <si>
    <t>Ústí nad Labem</t>
  </si>
  <si>
    <t>Jose Theodore</t>
  </si>
  <si>
    <t>Sep 13 '76</t>
  </si>
  <si>
    <t>Justin Peters</t>
  </si>
  <si>
    <t>Aug 30 '86</t>
  </si>
  <si>
    <t>Blyth</t>
  </si>
  <si>
    <t>Al Montoya</t>
  </si>
  <si>
    <t>Feb 13 '85</t>
  </si>
  <si>
    <t>Chicago</t>
  </si>
  <si>
    <t>Scott Clemmensen</t>
  </si>
  <si>
    <t>Jul 23 '77</t>
  </si>
  <si>
    <t>Des Moines</t>
  </si>
  <si>
    <t>IA</t>
  </si>
  <si>
    <t>Chad Johnson</t>
  </si>
  <si>
    <t>Jun 10 '86</t>
  </si>
  <si>
    <t>Martin Biron</t>
  </si>
  <si>
    <t>Aug 15 '77</t>
  </si>
  <si>
    <t>Lac St. Charles</t>
  </si>
  <si>
    <t>Jonas Gustavsson</t>
  </si>
  <si>
    <t>Oct 24 '84</t>
  </si>
  <si>
    <t>Danderyd</t>
  </si>
  <si>
    <t xml:space="preserve"> GS</t>
  </si>
  <si>
    <t>W</t>
  </si>
  <si>
    <t xml:space="preserve"> L</t>
  </si>
  <si>
    <t xml:space="preserve"> SA</t>
  </si>
  <si>
    <t xml:space="preserve"> GA</t>
  </si>
  <si>
    <t xml:space="preserve"> GAA</t>
  </si>
  <si>
    <t xml:space="preserve"> Sv</t>
  </si>
  <si>
    <t xml:space="preserve"> Sv%</t>
  </si>
  <si>
    <t xml:space="preserve"> SO</t>
  </si>
  <si>
    <t xml:space="preserve"> TOI</t>
  </si>
  <si>
    <t>2,575:22</t>
  </si>
  <si>
    <t>2,580:46</t>
  </si>
  <si>
    <t>2,368:08</t>
  </si>
  <si>
    <t>1,857:45</t>
  </si>
  <si>
    <t>2,475:24</t>
  </si>
  <si>
    <t>2,089:14</t>
  </si>
  <si>
    <t>2,218:57</t>
  </si>
  <si>
    <t>2,445:44</t>
  </si>
  <si>
    <t>2,249:01</t>
  </si>
  <si>
    <t>2,552:43</t>
  </si>
  <si>
    <t>1,760:31</t>
  </si>
  <si>
    <t>2,104:09</t>
  </si>
  <si>
    <t>1,856:09</t>
  </si>
  <si>
    <t>2,297:45</t>
  </si>
  <si>
    <t>2,133:42</t>
  </si>
  <si>
    <t>1,116:00</t>
  </si>
  <si>
    <t>1,733:19</t>
  </si>
  <si>
    <t>2,302:14</t>
  </si>
  <si>
    <t>1,428:18</t>
  </si>
  <si>
    <t>1,498:19</t>
  </si>
  <si>
    <t>2,443:46</t>
  </si>
  <si>
    <t>1,955:33</t>
  </si>
  <si>
    <t>1,986:11</t>
  </si>
  <si>
    <t>1,291:56</t>
  </si>
  <si>
    <t>2,100:57</t>
  </si>
  <si>
    <t>1,757:21</t>
  </si>
  <si>
    <t>1,028:32</t>
  </si>
  <si>
    <t>1,420:36</t>
  </si>
  <si>
    <t>1,260:38</t>
  </si>
  <si>
    <t>1,949:39</t>
  </si>
  <si>
    <t>1,304:11</t>
  </si>
  <si>
    <t>1,196:55</t>
  </si>
  <si>
    <t>1,148:28</t>
  </si>
  <si>
    <t>1,265:45</t>
  </si>
  <si>
    <t>1,344:05</t>
  </si>
  <si>
    <t>1,090:09</t>
  </si>
  <si>
    <t>1,024:51</t>
  </si>
  <si>
    <t>1,108:16</t>
  </si>
  <si>
    <t>Player</t>
  </si>
  <si>
    <t>4,168:52</t>
  </si>
  <si>
    <t>3,896:13</t>
  </si>
  <si>
    <t>3,753:30</t>
  </si>
  <si>
    <t>3,903:12</t>
  </si>
  <si>
    <t>4,099:26</t>
  </si>
  <si>
    <t>3,360:17</t>
  </si>
  <si>
    <t>4,128:00</t>
  </si>
  <si>
    <t>Tim Thomas</t>
  </si>
  <si>
    <t>3,351:31</t>
  </si>
  <si>
    <t>3,935:46</t>
  </si>
  <si>
    <t>3,415:15</t>
  </si>
  <si>
    <t>3,492:18</t>
  </si>
  <si>
    <t>3,496:49</t>
  </si>
  <si>
    <t>3,392:29</t>
  </si>
  <si>
    <t>3,162:23</t>
  </si>
  <si>
    <t>3,536:25</t>
  </si>
  <si>
    <t>3,218:13</t>
  </si>
  <si>
    <t>3,988:03</t>
  </si>
  <si>
    <t>4,252:31</t>
  </si>
  <si>
    <t>3,932:26</t>
  </si>
  <si>
    <t>2,746:37</t>
  </si>
  <si>
    <t>3,944:06</t>
  </si>
  <si>
    <t>3,151:21</t>
  </si>
  <si>
    <t>2,583:09</t>
  </si>
  <si>
    <t>2,234:35</t>
  </si>
  <si>
    <t>2,483:45</t>
  </si>
  <si>
    <t>3,049:27</t>
  </si>
  <si>
    <t>1,832:50</t>
  </si>
  <si>
    <t>2,653:27</t>
  </si>
  <si>
    <t>2,589:41</t>
  </si>
  <si>
    <t>2,377:46</t>
  </si>
  <si>
    <t>1,591:10</t>
  </si>
  <si>
    <t>2,300:42</t>
  </si>
  <si>
    <t>2,533:41</t>
  </si>
  <si>
    <t>1,819:34</t>
  </si>
  <si>
    <t>1,773:47</t>
  </si>
  <si>
    <t>1,565:52</t>
  </si>
  <si>
    <t>1,550:05</t>
  </si>
  <si>
    <t>1,879:15</t>
  </si>
  <si>
    <t>Josh Harding</t>
  </si>
  <si>
    <t>1,854:52</t>
  </si>
  <si>
    <t>2,020:03</t>
  </si>
  <si>
    <t>Dwayne Roloson</t>
  </si>
  <si>
    <t>2,098:31</t>
  </si>
  <si>
    <t>1,220:01</t>
  </si>
  <si>
    <t>2,260:30</t>
  </si>
  <si>
    <t>1,289:24</t>
  </si>
  <si>
    <t>Curtis Sanford</t>
  </si>
  <si>
    <t>1,982:55</t>
  </si>
  <si>
    <t>Thomas Greiss</t>
  </si>
  <si>
    <t>1,042:43</t>
  </si>
  <si>
    <t>1,719:42</t>
  </si>
  <si>
    <t>Chris Mason</t>
  </si>
  <si>
    <t>1,399:15</t>
  </si>
  <si>
    <t>Brent Johnson</t>
  </si>
  <si>
    <t>1,036:57</t>
  </si>
  <si>
    <t>Ty Conklin</t>
  </si>
  <si>
    <t>Allen York</t>
  </si>
  <si>
    <t>Matt Hackett</t>
  </si>
  <si>
    <t>1,014:38</t>
  </si>
  <si>
    <t>Jeff Deslauriers</t>
  </si>
  <si>
    <t>Brad Thiessen</t>
  </si>
  <si>
    <t>Rick DiPietro</t>
  </si>
  <si>
    <t>Kevin Poulin</t>
  </si>
  <si>
    <t>Alex Auld</t>
  </si>
  <si>
    <t>Andrew Raycroft</t>
  </si>
  <si>
    <t>Marty Turco</t>
  </si>
  <si>
    <t>Curtis McElhinney</t>
  </si>
  <si>
    <t>Anders Nilsson</t>
  </si>
  <si>
    <t>Sebastien Caron</t>
  </si>
  <si>
    <t>Henrik Karlsson</t>
  </si>
  <si>
    <t>Leland Irving</t>
  </si>
  <si>
    <t>Brian Boucher</t>
  </si>
  <si>
    <t>Dustin Tokarski</t>
  </si>
  <si>
    <t>Iiro Tarkki</t>
  </si>
  <si>
    <t>Mike Murphy</t>
  </si>
  <si>
    <t>Peter Mannino</t>
  </si>
  <si>
    <t>Brian Foster</t>
  </si>
  <si>
    <t>Shawn Hunwick</t>
  </si>
  <si>
    <t>Drew MacIntyre</t>
  </si>
  <si>
    <t>Yann Danis</t>
  </si>
  <si>
    <t>Jussi Rynnas</t>
  </si>
  <si>
    <t>3,589:39</t>
  </si>
  <si>
    <t>4,206:08</t>
  </si>
  <si>
    <t>4,317:35</t>
  </si>
  <si>
    <t>4,155:39</t>
  </si>
  <si>
    <t>3,615:15</t>
  </si>
  <si>
    <t>4,006:40</t>
  </si>
  <si>
    <t>3,695:10</t>
  </si>
  <si>
    <t>4,059:52</t>
  </si>
  <si>
    <t>3,363:58</t>
  </si>
  <si>
    <t>3,590:34</t>
  </si>
  <si>
    <t>3,523:54</t>
  </si>
  <si>
    <t>4,119:11</t>
  </si>
  <si>
    <t>3,829:18</t>
  </si>
  <si>
    <t>3,789:15</t>
  </si>
  <si>
    <t>3,336:37</t>
  </si>
  <si>
    <t>3,017:24</t>
  </si>
  <si>
    <t>2,689:29</t>
  </si>
  <si>
    <t>3,294:22</t>
  </si>
  <si>
    <t>2,671:32</t>
  </si>
  <si>
    <t>NYI, TBL</t>
  </si>
  <si>
    <t>3,198:35</t>
  </si>
  <si>
    <t>COL, OTT</t>
  </si>
  <si>
    <t>2,865:07</t>
  </si>
  <si>
    <t>3,026:30</t>
  </si>
  <si>
    <t>3,116:06</t>
  </si>
  <si>
    <t>3,224:06</t>
  </si>
  <si>
    <t>2,977:33</t>
  </si>
  <si>
    <t>3,225:13</t>
  </si>
  <si>
    <t>TBL, ANA</t>
  </si>
  <si>
    <t>2,408:10</t>
  </si>
  <si>
    <t>2,080:09</t>
  </si>
  <si>
    <t>1,884:34</t>
  </si>
  <si>
    <t>1,371:47</t>
  </si>
  <si>
    <t>1,717:29</t>
  </si>
  <si>
    <t>1,792:54</t>
  </si>
  <si>
    <t>2,438:47</t>
  </si>
  <si>
    <t>OTT, COL</t>
  </si>
  <si>
    <t>2,983:08</t>
  </si>
  <si>
    <t>1,296:42</t>
  </si>
  <si>
    <t>1,202:29</t>
  </si>
  <si>
    <t>1,681:41</t>
  </si>
  <si>
    <t>2,061:04</t>
  </si>
  <si>
    <t>Antero Niittymaki</t>
  </si>
  <si>
    <t>1,414:28</t>
  </si>
  <si>
    <t>1,560:03</t>
  </si>
  <si>
    <t>1,378:15</t>
  </si>
  <si>
    <t>1,131:03</t>
  </si>
  <si>
    <t>1,594:11</t>
  </si>
  <si>
    <t>1,633:01</t>
  </si>
  <si>
    <t>1,631:03</t>
  </si>
  <si>
    <t>1,938:00</t>
  </si>
  <si>
    <t>2,701:05</t>
  </si>
  <si>
    <t>1,153:47</t>
  </si>
  <si>
    <t>ANA, OTT</t>
  </si>
  <si>
    <t>1,394:52</t>
  </si>
  <si>
    <t>1,696:04</t>
  </si>
  <si>
    <t>1,285:27</t>
  </si>
  <si>
    <t>1,533:13</t>
  </si>
  <si>
    <t>1,242:07</t>
  </si>
  <si>
    <t>Chris Osgood</t>
  </si>
  <si>
    <t>Pascal Leclaire</t>
  </si>
  <si>
    <t>Martin Gerber</t>
  </si>
  <si>
    <t>Cedrick Desjardins</t>
  </si>
  <si>
    <t>Mikko Koskinen</t>
  </si>
  <si>
    <t>Alex Stalock</t>
  </si>
  <si>
    <t>Michael Leighton</t>
  </si>
  <si>
    <t>Nathan Lawson</t>
  </si>
  <si>
    <t>Matt Climie</t>
  </si>
  <si>
    <t>Patrick Lalime</t>
  </si>
  <si>
    <t>Mike McKenna</t>
  </si>
  <si>
    <t>Mark Dekanich</t>
  </si>
  <si>
    <t>Mike Brodeur</t>
  </si>
  <si>
    <t>David LeNeveu</t>
  </si>
  <si>
    <t>Timo Pielmeier</t>
  </si>
  <si>
    <t>Tom McCollum</t>
  </si>
  <si>
    <t>2013 Wins</t>
  </si>
  <si>
    <t>2013 SO</t>
  </si>
  <si>
    <t>2012 Wins</t>
  </si>
  <si>
    <t>2012 SO</t>
  </si>
  <si>
    <t>2011 Wins</t>
  </si>
  <si>
    <t>2011 SO</t>
  </si>
  <si>
    <t>Avg Wins</t>
  </si>
  <si>
    <t>Avg SO</t>
  </si>
  <si>
    <t>Avg Points</t>
  </si>
  <si>
    <t>Ctry</t>
  </si>
  <si>
    <t xml:space="preserve"> C</t>
  </si>
  <si>
    <t xml:space="preserve"> W</t>
  </si>
  <si>
    <t>Apr 12 '90</t>
  </si>
  <si>
    <t>Sep 30 '85</t>
  </si>
  <si>
    <t>Edmundston</t>
  </si>
  <si>
    <t>Jul 28 '87</t>
  </si>
  <si>
    <t>May 19 '81</t>
  </si>
  <si>
    <t>Petrolia</t>
  </si>
  <si>
    <t>Petr Mrazek</t>
  </si>
  <si>
    <t>Darcy Kuemper</t>
  </si>
  <si>
    <t>Daniel Taylor</t>
  </si>
  <si>
    <t>Cristopher Nilstorp</t>
  </si>
  <si>
    <t>Jeff Frazee</t>
  </si>
  <si>
    <t>Keith Kinkaid</t>
  </si>
  <si>
    <t>Sami Aittokallio</t>
  </si>
  <si>
    <t>Carter Hutton</t>
  </si>
  <si>
    <t>Philipp Grubauer</t>
  </si>
  <si>
    <t>Apr 11 '88</t>
  </si>
  <si>
    <t>Barrhead</t>
  </si>
  <si>
    <t>Feb 14 '92</t>
  </si>
  <si>
    <t>Ostrava</t>
  </si>
  <si>
    <t>May 05 '90</t>
  </si>
  <si>
    <t>Jan 29 '86</t>
  </si>
  <si>
    <t>Fussen</t>
  </si>
  <si>
    <t>Plymouth</t>
  </si>
  <si>
    <t>GBR</t>
  </si>
  <si>
    <t>Feb 16 '84</t>
  </si>
  <si>
    <t>Malmö</t>
  </si>
  <si>
    <t>Jun 18 '84</t>
  </si>
  <si>
    <t>Apr 20 '76</t>
  </si>
  <si>
    <t>Red Deer</t>
  </si>
  <si>
    <t>Jun 21 '81</t>
  </si>
  <si>
    <t>Lafontaine</t>
  </si>
  <si>
    <t>May 13 '87</t>
  </si>
  <si>
    <t>Edina</t>
  </si>
  <si>
    <t>May 22 '87</t>
  </si>
  <si>
    <t>Pori</t>
  </si>
  <si>
    <t>Jul 04 '89</t>
  </si>
  <si>
    <t>Farmingville</t>
  </si>
  <si>
    <t>Aug 06 '92</t>
  </si>
  <si>
    <t>Tampere</t>
  </si>
  <si>
    <t>Jan 02 '77</t>
  </si>
  <si>
    <t>Woonsocket</t>
  </si>
  <si>
    <t>RI</t>
  </si>
  <si>
    <t>Dec 19 '85</t>
  </si>
  <si>
    <t>Nov 25 '91</t>
  </si>
  <si>
    <t>Rosenheim</t>
  </si>
  <si>
    <t>Sep 19 '81</t>
  </si>
  <si>
    <t>Winthrop</t>
  </si>
  <si>
    <t>Mar 07 '90</t>
  </si>
  <si>
    <t>TBL, NYR</t>
  </si>
  <si>
    <t>BUF, NYI, MTL</t>
  </si>
  <si>
    <t xml:space="preserve"> Team</t>
  </si>
  <si>
    <t xml:space="preserve"> PPG</t>
  </si>
  <si>
    <t xml:space="preserve"> PPP</t>
  </si>
  <si>
    <t xml:space="preserve"> SHG</t>
  </si>
  <si>
    <t xml:space="preserve"> SHP</t>
  </si>
  <si>
    <t>Nathan MacKinnon</t>
  </si>
  <si>
    <t>Ondrej Palat</t>
  </si>
  <si>
    <t>NYI, BUF, MIN</t>
  </si>
  <si>
    <t>NSH, DET</t>
  </si>
  <si>
    <t>Tyler Johnson</t>
  </si>
  <si>
    <t>Gustav Nyquist</t>
  </si>
  <si>
    <t>Carl Soderberg</t>
  </si>
  <si>
    <t>EDM, OTT</t>
  </si>
  <si>
    <t>Mikael Granlund</t>
  </si>
  <si>
    <t>Torey Krug</t>
  </si>
  <si>
    <t>Tomas Tatar</t>
  </si>
  <si>
    <t>Nick Bjugstad</t>
  </si>
  <si>
    <t>Chris Kreider</t>
  </si>
  <si>
    <t>NYR, TBL</t>
  </si>
  <si>
    <t>Nino Niederreiter</t>
  </si>
  <si>
    <t>ANA, WSH</t>
  </si>
  <si>
    <t>Alex Chiasson</t>
  </si>
  <si>
    <t>Sean Monahan</t>
  </si>
  <si>
    <t>Valeri Nichushkin</t>
  </si>
  <si>
    <t>Mark Scheifele</t>
  </si>
  <si>
    <t>Hampus Lindholm</t>
  </si>
  <si>
    <t>Boone Jenner</t>
  </si>
  <si>
    <t>Tyler Toffoli</t>
  </si>
  <si>
    <t>Patrick Maroon</t>
  </si>
  <si>
    <t>Jacob Trouba</t>
  </si>
  <si>
    <t>Olli Maatta</t>
  </si>
  <si>
    <t>Eric Gelinas</t>
  </si>
  <si>
    <t>WSH, PHX</t>
  </si>
  <si>
    <t>Joe Colborne</t>
  </si>
  <si>
    <t>NYI, PHI</t>
  </si>
  <si>
    <t>PHI, COL</t>
  </si>
  <si>
    <t>Ryan Ellis</t>
  </si>
  <si>
    <t>Morgan Rielly</t>
  </si>
  <si>
    <t>Brock Nelson</t>
  </si>
  <si>
    <t>Ben Smith</t>
  </si>
  <si>
    <t>OTT, BUF</t>
  </si>
  <si>
    <t>Tomas Hertl</t>
  </si>
  <si>
    <t>Brandon Pirri</t>
  </si>
  <si>
    <t>Nick Holden</t>
  </si>
  <si>
    <t>Seth Jones</t>
  </si>
  <si>
    <t>Matt Nieto</t>
  </si>
  <si>
    <t>Riley Sheahan</t>
  </si>
  <si>
    <t>Aleksander Barkov</t>
  </si>
  <si>
    <t>COL, PHI</t>
  </si>
  <si>
    <t>Danny DeKeyser</t>
  </si>
  <si>
    <t>Michael Raffl</t>
  </si>
  <si>
    <t>Zemgus Girgensons</t>
  </si>
  <si>
    <t>PHI, BOS</t>
  </si>
  <si>
    <t>NJD, CAR</t>
  </si>
  <si>
    <t>Thomas Hickey</t>
  </si>
  <si>
    <t>Radko Gudas</t>
  </si>
  <si>
    <t>Justin Fontaine</t>
  </si>
  <si>
    <t>Elias Lindholm</t>
  </si>
  <si>
    <t>Paul Byron</t>
  </si>
  <si>
    <t>Sami Vatanen</t>
  </si>
  <si>
    <t>Ryan Murray</t>
  </si>
  <si>
    <t>James Sheppard</t>
  </si>
  <si>
    <t>Jordie Benn</t>
  </si>
  <si>
    <t>Brendan Smith</t>
  </si>
  <si>
    <t>J.T. Brown</t>
  </si>
  <si>
    <t>Jimmy Hayes</t>
  </si>
  <si>
    <t>Nikita Kucherov</t>
  </si>
  <si>
    <t>Jesse Winchester</t>
  </si>
  <si>
    <t>Ryan Strome</t>
  </si>
  <si>
    <t>Mark Arcobello</t>
  </si>
  <si>
    <t>Matt Bartkowski</t>
  </si>
  <si>
    <t>Joakim Andersson</t>
  </si>
  <si>
    <t>Brenden Dillon</t>
  </si>
  <si>
    <t>Christopher Tanev</t>
  </si>
  <si>
    <t>Brian Gibbons</t>
  </si>
  <si>
    <t>Justin Braun</t>
  </si>
  <si>
    <t>Marco Scandella</t>
  </si>
  <si>
    <t>Dale Weise</t>
  </si>
  <si>
    <t>VAN, MTL</t>
  </si>
  <si>
    <t>NYR, NSH</t>
  </si>
  <si>
    <t>Calvin de Haan</t>
  </si>
  <si>
    <t>Matt Donovan</t>
  </si>
  <si>
    <t>2014 Pts</t>
  </si>
  <si>
    <t>Mississauga</t>
  </si>
  <si>
    <t>Jun 13 '83</t>
  </si>
  <si>
    <t xml:space="preserve"> Draft</t>
  </si>
  <si>
    <t xml:space="preserve"> Rnd</t>
  </si>
  <si>
    <t xml:space="preserve"> Ovrl</t>
  </si>
  <si>
    <t>Jul 31 '92</t>
  </si>
  <si>
    <t>Sep 01 '95</t>
  </si>
  <si>
    <t>Mar 28 '91</t>
  </si>
  <si>
    <t>Frydek-Mistek</t>
  </si>
  <si>
    <t>Sep 01 '87</t>
  </si>
  <si>
    <t>Oslo</t>
  </si>
  <si>
    <t>NOR</t>
  </si>
  <si>
    <t>Sep 05 '89</t>
  </si>
  <si>
    <t>Apr 18 '82</t>
  </si>
  <si>
    <t>Apr 01 '91</t>
  </si>
  <si>
    <t>Jul 29 '90</t>
  </si>
  <si>
    <t>Sep 01 '89</t>
  </si>
  <si>
    <t>Halmstad</t>
  </si>
  <si>
    <t>Jun 08 '86</t>
  </si>
  <si>
    <t>Bojnice</t>
  </si>
  <si>
    <t>Feb 17 '88</t>
  </si>
  <si>
    <t>Feb 26 '92</t>
  </si>
  <si>
    <t>Oulu</t>
  </si>
  <si>
    <t>Dec 01 '90</t>
  </si>
  <si>
    <t>Mar 21 '88</t>
  </si>
  <si>
    <t>Jul 17 '92</t>
  </si>
  <si>
    <t>Apr 30 '91</t>
  </si>
  <si>
    <t>Boxford</t>
  </si>
  <si>
    <t>Oct 07 '83</t>
  </si>
  <si>
    <t>Fort McMurray</t>
  </si>
  <si>
    <t>Goteborg</t>
  </si>
  <si>
    <t>Sep 08 '92</t>
  </si>
  <si>
    <t>Chur</t>
  </si>
  <si>
    <t>May 13 '86</t>
  </si>
  <si>
    <t>Lethbridge</t>
  </si>
  <si>
    <t>Dec 05 '91</t>
  </si>
  <si>
    <t>Oct 01 '90</t>
  </si>
  <si>
    <t>Oct 12 '94</t>
  </si>
  <si>
    <t>Mar 04 '95</t>
  </si>
  <si>
    <t>Mar 15 '93</t>
  </si>
  <si>
    <t>Jun 09 '88</t>
  </si>
  <si>
    <t>Dorval</t>
  </si>
  <si>
    <t>Aug 12 '85</t>
  </si>
  <si>
    <t>Västerås</t>
  </si>
  <si>
    <t>Jul 24 '87</t>
  </si>
  <si>
    <t>Oxford</t>
  </si>
  <si>
    <t>Jul 04 '90</t>
  </si>
  <si>
    <t>Minnetonka</t>
  </si>
  <si>
    <t>Jul 05 '89</t>
  </si>
  <si>
    <t>Meadow Lake</t>
  </si>
  <si>
    <t>Jan 20 '94</t>
  </si>
  <si>
    <t>Helsingborg</t>
  </si>
  <si>
    <t>Feb 08 '84</t>
  </si>
  <si>
    <t>Jun 15 '93</t>
  </si>
  <si>
    <t>Dorchester</t>
  </si>
  <si>
    <t>Jan 24 '91</t>
  </si>
  <si>
    <t>Apr 24 '92</t>
  </si>
  <si>
    <t>Apr 23 '88</t>
  </si>
  <si>
    <t>St. Louis</t>
  </si>
  <si>
    <t>MO</t>
  </si>
  <si>
    <t>Feb 26 '94</t>
  </si>
  <si>
    <t>Aug 22 '94</t>
  </si>
  <si>
    <t>Jyväskylä</t>
  </si>
  <si>
    <t>May 08 '91</t>
  </si>
  <si>
    <t>Vanier</t>
  </si>
  <si>
    <t>May 02 '87</t>
  </si>
  <si>
    <t>Caroline</t>
  </si>
  <si>
    <t>Jan 30 '90</t>
  </si>
  <si>
    <t>Dec 14 '85</t>
  </si>
  <si>
    <t>Jan 06 '84</t>
  </si>
  <si>
    <t>St. Albert</t>
  </si>
  <si>
    <t>Sep 07 '86</t>
  </si>
  <si>
    <t>Judique</t>
  </si>
  <si>
    <t>Feb 11 '84</t>
  </si>
  <si>
    <t>Lemoyne</t>
  </si>
  <si>
    <t>Jan 03 '91</t>
  </si>
  <si>
    <t>Mar 09 '94</t>
  </si>
  <si>
    <t>Oct 15 '91</t>
  </si>
  <si>
    <t>Warroad</t>
  </si>
  <si>
    <t>Jul 11 '88</t>
  </si>
  <si>
    <t>Winston-Salem</t>
  </si>
  <si>
    <t>NC</t>
  </si>
  <si>
    <t>Jun 16 '78</t>
  </si>
  <si>
    <t>Elektrenai</t>
  </si>
  <si>
    <t>LTU</t>
  </si>
  <si>
    <t>Jun 06 '87</t>
  </si>
  <si>
    <t>Eksjo</t>
  </si>
  <si>
    <t>Nov 12 '93</t>
  </si>
  <si>
    <t>Apr 10 '91</t>
  </si>
  <si>
    <t>May 15 '87</t>
  </si>
  <si>
    <t>Jul 28 '86</t>
  </si>
  <si>
    <t>Oct 03 '94</t>
  </si>
  <si>
    <t>Arlington</t>
  </si>
  <si>
    <t>TX</t>
  </si>
  <si>
    <t>May 09 '89</t>
  </si>
  <si>
    <t>Consort</t>
  </si>
  <si>
    <t>Nov 05 '92</t>
  </si>
  <si>
    <t>Long Beach</t>
  </si>
  <si>
    <t>Dec 07 '91</t>
  </si>
  <si>
    <t>St. Catharines</t>
  </si>
  <si>
    <t>Feb 16 '83</t>
  </si>
  <si>
    <t>Sep 02 '95</t>
  </si>
  <si>
    <t>May 25 '84</t>
  </si>
  <si>
    <t>Mar 30 '87</t>
  </si>
  <si>
    <t>Apr 03 '87</t>
  </si>
  <si>
    <t>Jun 16 '81</t>
  </si>
  <si>
    <t>Grimsby</t>
  </si>
  <si>
    <t>Jun 21 '85</t>
  </si>
  <si>
    <t>Jul 26 '87</t>
  </si>
  <si>
    <t>Rochester Hills</t>
  </si>
  <si>
    <t>Dec 01 '88</t>
  </si>
  <si>
    <t>Feb 01 '90</t>
  </si>
  <si>
    <t>Houston</t>
  </si>
  <si>
    <t>Jan 05 '94</t>
  </si>
  <si>
    <t>Riga</t>
  </si>
  <si>
    <t>LVA</t>
  </si>
  <si>
    <t>Oct 13 '85</t>
  </si>
  <si>
    <t>Považská Bystrica</t>
  </si>
  <si>
    <t>May 30 '90</t>
  </si>
  <si>
    <t>Feb 08 '89</t>
  </si>
  <si>
    <t>Jun 05 '90</t>
  </si>
  <si>
    <t>Prague</t>
  </si>
  <si>
    <t>Feb 14 '83</t>
  </si>
  <si>
    <t>Syosset</t>
  </si>
  <si>
    <t>Nov 06 '87</t>
  </si>
  <si>
    <t>Bonnyville</t>
  </si>
  <si>
    <t>Feb 03 '82</t>
  </si>
  <si>
    <t>Fargo</t>
  </si>
  <si>
    <t>ND</t>
  </si>
  <si>
    <t>Dec 02 '94</t>
  </si>
  <si>
    <t>Boden</t>
  </si>
  <si>
    <t>Apr 27 '89</t>
  </si>
  <si>
    <t>Jun 03 '91</t>
  </si>
  <si>
    <t>Sep 27 '93</t>
  </si>
  <si>
    <t>Jan 21 '87</t>
  </si>
  <si>
    <t>St. Andrews</t>
  </si>
  <si>
    <t>Aug 12 '86</t>
  </si>
  <si>
    <t>Sep 17 '78</t>
  </si>
  <si>
    <t>Trail</t>
  </si>
  <si>
    <t>Apr 25 '88</t>
  </si>
  <si>
    <t>Nov 18 '87</t>
  </si>
  <si>
    <t>Nov 24 '84</t>
  </si>
  <si>
    <t>Oct 29 '90</t>
  </si>
  <si>
    <t>Lipetsk</t>
  </si>
  <si>
    <t>Jul 12 '93</t>
  </si>
  <si>
    <t>Karlstad</t>
  </si>
  <si>
    <t>Jul 02 '90</t>
  </si>
  <si>
    <t>Burnsville</t>
  </si>
  <si>
    <t>Nov 29 '87</t>
  </si>
  <si>
    <t>Brentwood Bay</t>
  </si>
  <si>
    <t>Nov 11 '80</t>
  </si>
  <si>
    <t>Oct 04 '83</t>
  </si>
  <si>
    <t>Long Sault</t>
  </si>
  <si>
    <t>Jun 11 '81</t>
  </si>
  <si>
    <t>Sudbury</t>
  </si>
  <si>
    <t>Jul 11 '93</t>
  </si>
  <si>
    <t>Aug 03 '80</t>
  </si>
  <si>
    <t>Thornhill</t>
  </si>
  <si>
    <t>Dec 18 '84</t>
  </si>
  <si>
    <t>Hingham</t>
  </si>
  <si>
    <t>Feb 20 '84</t>
  </si>
  <si>
    <t>Concord</t>
  </si>
  <si>
    <t>NH</t>
  </si>
  <si>
    <t>Aug 12 '88</t>
  </si>
  <si>
    <t>Aug 16 '90</t>
  </si>
  <si>
    <t>St. Malo</t>
  </si>
  <si>
    <t>Sep 24 '88</t>
  </si>
  <si>
    <t>Jun 04 '88</t>
  </si>
  <si>
    <t>Aug 10 '84</t>
  </si>
  <si>
    <t>Feb 05 '89</t>
  </si>
  <si>
    <t>Munkedal</t>
  </si>
  <si>
    <t>Dec 09 '87</t>
  </si>
  <si>
    <t>Ann Arbor</t>
  </si>
  <si>
    <t>Feb 25 '88</t>
  </si>
  <si>
    <t>Jun 18 '78</t>
  </si>
  <si>
    <t>Dec 20 '89</t>
  </si>
  <si>
    <t>Nov 13 '90</t>
  </si>
  <si>
    <t>Feb 27 '85</t>
  </si>
  <si>
    <t>Shaunavon</t>
  </si>
  <si>
    <t>Feb 26 '88</t>
  </si>
  <si>
    <t>Braintree</t>
  </si>
  <si>
    <t>Aug 24 '78</t>
  </si>
  <si>
    <t>Apr 17 '79</t>
  </si>
  <si>
    <t>Vernon</t>
  </si>
  <si>
    <t>Jul 15 '86</t>
  </si>
  <si>
    <t>Sault Ste. Marie</t>
  </si>
  <si>
    <t>Apr 25 '86</t>
  </si>
  <si>
    <t>Jul 27 '86</t>
  </si>
  <si>
    <t>Lively</t>
  </si>
  <si>
    <t>Feb 23 '90</t>
  </si>
  <si>
    <t>Feb 02 '75</t>
  </si>
  <si>
    <t>Aug 06 '86</t>
  </si>
  <si>
    <t>Feb 18 '86</t>
  </si>
  <si>
    <t>Mar 11 '77</t>
  </si>
  <si>
    <t>Banská Bystrica</t>
  </si>
  <si>
    <t>May 09 '91</t>
  </si>
  <si>
    <t>Carp</t>
  </si>
  <si>
    <t>Oct 01 '81</t>
  </si>
  <si>
    <t>May 09 '90</t>
  </si>
  <si>
    <t>Edmond</t>
  </si>
  <si>
    <t>OK</t>
  </si>
  <si>
    <t>Oct 27 '86</t>
  </si>
  <si>
    <t>2014 GP</t>
  </si>
  <si>
    <t>Highest GP</t>
  </si>
  <si>
    <t>2014 Goals</t>
  </si>
  <si>
    <t>2014 Assists</t>
  </si>
  <si>
    <t>2014 PPG</t>
  </si>
  <si>
    <t>2014 PPP</t>
  </si>
  <si>
    <t>2014 SHG</t>
  </si>
  <si>
    <t>2014 SHP</t>
  </si>
  <si>
    <t>2014 GW</t>
  </si>
  <si>
    <t>2014 +/-</t>
  </si>
  <si>
    <t>Martin St. Louis</t>
  </si>
  <si>
    <t>Pierre-Alexandre Parenteau</t>
  </si>
  <si>
    <t>R.J. Umberger</t>
  </si>
  <si>
    <t>Beau Bennett</t>
  </si>
  <si>
    <t>MTL, DAL</t>
  </si>
  <si>
    <t>Jonathan Ericsson</t>
  </si>
  <si>
    <t>Drew Shore</t>
  </si>
  <si>
    <t>Avg Points/Game</t>
  </si>
  <si>
    <t>2013 Goals</t>
  </si>
  <si>
    <t>2012 Goals</t>
  </si>
  <si>
    <t>2011 Goals</t>
  </si>
  <si>
    <t>2010 Goals</t>
  </si>
  <si>
    <t>2009 Goals</t>
  </si>
  <si>
    <t>Avg Goals</t>
  </si>
  <si>
    <t>2013 Assists</t>
  </si>
  <si>
    <t>2012 Assists</t>
  </si>
  <si>
    <t>2011 Assists</t>
  </si>
  <si>
    <t>2010 Assists</t>
  </si>
  <si>
    <t>2009 Assists</t>
  </si>
  <si>
    <t>Avg Assists</t>
  </si>
  <si>
    <t>2013 PPG</t>
  </si>
  <si>
    <t>2012 PPG</t>
  </si>
  <si>
    <t>2011 PPG</t>
  </si>
  <si>
    <t>2010 PPG</t>
  </si>
  <si>
    <t>2009 PPG</t>
  </si>
  <si>
    <t>Avg PPP</t>
  </si>
  <si>
    <t>2013 PPP</t>
  </si>
  <si>
    <t>2013 +/-</t>
  </si>
  <si>
    <t>2012 +/-</t>
  </si>
  <si>
    <t>2011 +/-</t>
  </si>
  <si>
    <t>2010 +/-</t>
  </si>
  <si>
    <t>2009 +/-</t>
  </si>
  <si>
    <t>Avg +/-</t>
  </si>
  <si>
    <t>Lowest Game</t>
  </si>
  <si>
    <t>Spezza, Jason »</t>
  </si>
  <si>
    <t>2015 (UFA)</t>
  </si>
  <si>
    <t>Green, Mike »</t>
  </si>
  <si>
    <t>WAS</t>
  </si>
  <si>
    <t>St. Louis, Martin »</t>
  </si>
  <si>
    <t>Horcoff, Shawn »</t>
  </si>
  <si>
    <t>Jagr, Jaromir »</t>
  </si>
  <si>
    <t>Krejci, David »</t>
  </si>
  <si>
    <t>Ryan, Bobby »</t>
  </si>
  <si>
    <t>Fleury, Marc-Andre »</t>
  </si>
  <si>
    <t>G</t>
  </si>
  <si>
    <t>Martin, Paul »</t>
  </si>
  <si>
    <t>Gonchar, Sergei »</t>
  </si>
  <si>
    <t>Visnovsky, Lubomir »</t>
  </si>
  <si>
    <t>Fleischmann, Tomas »</t>
  </si>
  <si>
    <t>Erat, Martin »</t>
  </si>
  <si>
    <t>ARI</t>
  </si>
  <si>
    <t>Cole, Erik »</t>
  </si>
  <si>
    <t>Fisher, Mike »</t>
  </si>
  <si>
    <t>Stewart, Chris »</t>
  </si>
  <si>
    <t>Meszaros, Andrej »</t>
  </si>
  <si>
    <t>Briere, Daniel »</t>
  </si>
  <si>
    <t>Michalek, Zbynek »</t>
  </si>
  <si>
    <t>Zidlicky, Marek »</t>
  </si>
  <si>
    <t>Stafford, Drew »</t>
  </si>
  <si>
    <t>Ehrhoff, Christian »</t>
  </si>
  <si>
    <t>Staal, Marc »</t>
  </si>
  <si>
    <t>Brewer, Eric »</t>
  </si>
  <si>
    <t>Niemi, Antti »</t>
  </si>
  <si>
    <t>Vermette, Antoine »</t>
  </si>
  <si>
    <t>Souray, Sheldon »</t>
  </si>
  <si>
    <t>Williams, Justin »</t>
  </si>
  <si>
    <t>Stuart, Brad »</t>
  </si>
  <si>
    <t>Cullen, Matt »</t>
  </si>
  <si>
    <t>Allen, Bryan »</t>
  </si>
  <si>
    <t>Upshall, Scottie »</t>
  </si>
  <si>
    <t>Timonen, Kimmo »</t>
  </si>
  <si>
    <t>Beauchemin, Francois »</t>
  </si>
  <si>
    <t>Ryder, Michael »</t>
  </si>
  <si>
    <t>Oduya, Johnny »</t>
  </si>
  <si>
    <t>Boychuk, Johnny »</t>
  </si>
  <si>
    <t>Hejda, Jan »</t>
  </si>
  <si>
    <t>Stoll, Jarret »</t>
  </si>
  <si>
    <t>Peverley, Rich »</t>
  </si>
  <si>
    <t>MacArthur, Clarke »</t>
  </si>
  <si>
    <t>Anderson, Craig »</t>
  </si>
  <si>
    <t>Salvador, Bryce »</t>
  </si>
  <si>
    <t>Jackman, Barret »</t>
  </si>
  <si>
    <t>Foligno, Nick »</t>
  </si>
  <si>
    <t>CLB</t>
  </si>
  <si>
    <t>Petry, Jeff »</t>
  </si>
  <si>
    <t>Kopecky, Tomas »</t>
  </si>
  <si>
    <t>Ward, Joel »</t>
  </si>
  <si>
    <t>Regehr, Robyn »</t>
  </si>
  <si>
    <t>Methot, Marc »</t>
  </si>
  <si>
    <t>Greene, Andy »</t>
  </si>
  <si>
    <t>Tlusty, Jiri »</t>
  </si>
  <si>
    <t>Fasth, Viktor »</t>
  </si>
  <si>
    <t>Brodziak, Kyle »</t>
  </si>
  <si>
    <t>Bergenheim, Sean »</t>
  </si>
  <si>
    <t>Sekera, Andrej »</t>
  </si>
  <si>
    <t>Ramo, Karri »</t>
  </si>
  <si>
    <t>Glencross, Curtis »</t>
  </si>
  <si>
    <t>Cleary, Danny »</t>
  </si>
  <si>
    <t>Jokinen, Olli »</t>
  </si>
  <si>
    <t>Brunner, Damien »</t>
  </si>
  <si>
    <t>Neuvirth, Michal »</t>
  </si>
  <si>
    <t>Kennedy, Tyler »</t>
  </si>
  <si>
    <t>Bishop, Ben »</t>
  </si>
  <si>
    <t>Wilson, Ryan »</t>
  </si>
  <si>
    <t>Leopold, Jordan »</t>
  </si>
  <si>
    <t>Rozsival, Michal »</t>
  </si>
  <si>
    <t>Richards, Brad »</t>
  </si>
  <si>
    <t>Erskine, John »</t>
  </si>
  <si>
    <t>Harding, Josh »</t>
  </si>
  <si>
    <t>Mitchell, Torrey »</t>
  </si>
  <si>
    <t>Gustavsson, Jonas »</t>
  </si>
  <si>
    <t>Matthias, Shawn »</t>
  </si>
  <si>
    <t>Weaver, Mike »</t>
  </si>
  <si>
    <t>Dorsett, Derek »</t>
  </si>
  <si>
    <t>Slater, Jim »</t>
  </si>
  <si>
    <t>Campbell, Gregory »</t>
  </si>
  <si>
    <t>McQuaid, Adam »</t>
  </si>
  <si>
    <t>Nabokov, Evgeni »</t>
  </si>
  <si>
    <t>Morrow, Brenden »</t>
  </si>
  <si>
    <t>Havlat, Martin »</t>
  </si>
  <si>
    <t>Carkner, Matt »</t>
  </si>
  <si>
    <t>Ballard, Keith »</t>
  </si>
  <si>
    <t>Santorelli, Mike »</t>
  </si>
  <si>
    <t>Fehr, Eric »</t>
  </si>
  <si>
    <t>Budaj, Peter »</t>
  </si>
  <si>
    <t>Beleskey, Matt »</t>
  </si>
  <si>
    <t>Sheppard, James »</t>
  </si>
  <si>
    <t>Paille, Daniel »</t>
  </si>
  <si>
    <t>Bartkowski, Matt »</t>
  </si>
  <si>
    <t>Enroth, Jhonas »</t>
  </si>
  <si>
    <t>Braun, Justin »</t>
  </si>
  <si>
    <t>Kaleta, Patrick »</t>
  </si>
  <si>
    <t>Schultz, Nick »</t>
  </si>
  <si>
    <t>Condra, Erik »</t>
  </si>
  <si>
    <t>Letestu, Mark »</t>
  </si>
  <si>
    <t>Gleason, Tim »</t>
  </si>
  <si>
    <t>Goc, Marcel »</t>
  </si>
  <si>
    <t>Schlemko, David »</t>
  </si>
  <si>
    <t>Richardson, Brad »</t>
  </si>
  <si>
    <t>McLeod, Cody »</t>
  </si>
  <si>
    <t>Crombeen, B.J. »</t>
  </si>
  <si>
    <t>Lapierre, Maxim »</t>
  </si>
  <si>
    <t>Martinez, Alec »</t>
  </si>
  <si>
    <t>Kontiola, Petri »</t>
  </si>
  <si>
    <t>Ribeiro, Mike »</t>
  </si>
  <si>
    <t>Soderberg, Carl »</t>
  </si>
  <si>
    <t>Downie, Steve »</t>
  </si>
  <si>
    <t>McClement, Jay »</t>
  </si>
  <si>
    <t>Hannan, Scott »</t>
  </si>
  <si>
    <t>Greiss, Thomas »</t>
  </si>
  <si>
    <t>Volchenkov, Anton »</t>
  </si>
  <si>
    <t>Irwin, Matt »</t>
  </si>
  <si>
    <t>Heatley, Dany »</t>
  </si>
  <si>
    <t>Emery, Ray »</t>
  </si>
  <si>
    <t>Roy, Derek »</t>
  </si>
  <si>
    <t>Joensuu, Jesse »</t>
  </si>
  <si>
    <t>Orr, Colton »</t>
  </si>
  <si>
    <t>Lindback, Anders »</t>
  </si>
  <si>
    <t>Ellis, Dan »</t>
  </si>
  <si>
    <t>Beagle, Jay »</t>
  </si>
  <si>
    <t>Dwyer, Patrick »</t>
  </si>
  <si>
    <t>Malhotra, Manny »</t>
  </si>
  <si>
    <t>Moss, David »</t>
  </si>
  <si>
    <t>Harrold, Peter »</t>
  </si>
  <si>
    <t>Dubnyk, Devan »</t>
  </si>
  <si>
    <t>Johnson, Aaron »</t>
  </si>
</sst>
</file>

<file path=xl/styles.xml><?xml version="1.0" encoding="utf-8"?>
<styleSheet xmlns="http://schemas.openxmlformats.org/spreadsheetml/2006/main">
  <numFmts count="2">
    <numFmt numFmtId="6" formatCode="&quot;$&quot;#,##0;[Red]\-&quot;$&quot;#,##0"/>
    <numFmt numFmtId="164" formatCode="0.0"/>
  </numFmts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444444"/>
      <name val="Segoe UI"/>
      <family val="2"/>
    </font>
    <font>
      <sz val="10"/>
      <color rgb="FF333333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20" fontId="0" fillId="0" borderId="0" xfId="0" applyNumberFormat="1"/>
    <xf numFmtId="46" fontId="0" fillId="0" borderId="0" xfId="0" applyNumberFormat="1"/>
    <xf numFmtId="0" fontId="0" fillId="2" borderId="0" xfId="0" applyFill="1"/>
    <xf numFmtId="0" fontId="0" fillId="0" borderId="0" xfId="0" applyFill="1"/>
    <xf numFmtId="2" fontId="0" fillId="0" borderId="0" xfId="0" applyNumberFormat="1" applyFill="1"/>
    <xf numFmtId="0" fontId="1" fillId="0" borderId="0" xfId="0" applyFont="1" applyFill="1"/>
    <xf numFmtId="164" fontId="0" fillId="0" borderId="0" xfId="0" applyNumberFormat="1" applyFill="1"/>
    <xf numFmtId="0" fontId="0" fillId="0" borderId="0" xfId="0" applyFont="1" applyFill="1"/>
    <xf numFmtId="0" fontId="0" fillId="0" borderId="0" xfId="0" applyFill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2" fontId="0" fillId="0" borderId="1" xfId="0" applyNumberForma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Fill="1" applyBorder="1"/>
    <xf numFmtId="6" fontId="0" fillId="0" borderId="0" xfId="0" applyNumberForma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2723"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32B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rgb="FF24E42D"/>
        </patternFill>
      </fill>
    </dxf>
    <dxf>
      <font>
        <b/>
        <i val="0"/>
        <color theme="1"/>
      </font>
      <fill>
        <patternFill>
          <bgColor rgb="FF24E42D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32B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32B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rgb="FF24E42D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32B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b/>
        <i val="0"/>
        <color theme="1"/>
      </font>
      <fill>
        <patternFill>
          <bgColor rgb="FF24E42D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32B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b/>
        <i val="0"/>
        <color theme="1"/>
      </font>
      <fill>
        <patternFill>
          <bgColor rgb="FF24E42D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32B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b/>
        <i val="0"/>
        <color theme="1"/>
      </font>
      <fill>
        <patternFill>
          <bgColor rgb="FF24E42D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32B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b/>
        <i val="0"/>
        <color theme="1"/>
      </font>
      <fill>
        <patternFill>
          <bgColor rgb="FF24E42D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32B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b/>
        <i val="0"/>
        <color theme="1"/>
      </font>
      <fill>
        <patternFill>
          <bgColor rgb="FF24E42D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32B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32B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32B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32B000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32B000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32B000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7D2D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8CFD03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ndense val="0"/>
        <extend val="0"/>
        <color rgb="FF9C0006"/>
      </font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ill>
        <patternFill>
          <bgColor rgb="FF8CFD03"/>
        </patternFill>
      </fill>
    </dxf>
    <dxf>
      <font>
        <color theme="1"/>
      </font>
      <fill>
        <patternFill>
          <bgColor rgb="FF2FE416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C00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theme="1"/>
      </font>
      <fill>
        <patternFill>
          <bgColor rgb="FF92D050"/>
        </patternFill>
      </fill>
    </dxf>
    <dxf>
      <font>
        <condense val="0"/>
        <extend val="0"/>
        <color rgb="FF9C0006"/>
      </font>
      <fill>
        <patternFill>
          <bgColor rgb="FFFFC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3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3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24E42D"/>
      <color rgb="FF32B000"/>
      <color rgb="FFFF7D2D"/>
      <color rgb="FF2FE416"/>
      <color rgb="FF8CFD03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K42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9.7109375" style="4" customWidth="1"/>
    <col min="2" max="2" width="6.5703125" style="4" customWidth="1"/>
    <col min="3" max="3" width="6.140625" style="4" hidden="1" customWidth="1"/>
    <col min="4" max="4" width="6.42578125" style="4" hidden="1" customWidth="1"/>
    <col min="5" max="7" width="9.140625" style="4" hidden="1" customWidth="1"/>
    <col min="8" max="9" width="6" style="4" customWidth="1"/>
    <col min="10" max="10" width="6.85546875" style="4" hidden="1" customWidth="1"/>
    <col min="11" max="11" width="7.42578125" style="4" hidden="1" customWidth="1"/>
    <col min="12" max="12" width="6.28515625" style="4" hidden="1" customWidth="1"/>
    <col min="13" max="13" width="5.42578125" style="4" hidden="1" customWidth="1"/>
    <col min="14" max="14" width="6.140625" style="4" hidden="1" customWidth="1"/>
    <col min="15" max="15" width="6.140625" style="4" customWidth="1"/>
    <col min="16" max="16" width="12.28515625" style="5" customWidth="1"/>
    <col min="17" max="17" width="9.140625" style="4"/>
    <col min="18" max="19" width="9.140625" hidden="1" customWidth="1"/>
    <col min="20" max="20" width="7.42578125" hidden="1" customWidth="1"/>
    <col min="21" max="21" width="6.140625" hidden="1" customWidth="1"/>
    <col min="22" max="22" width="6.85546875" hidden="1" customWidth="1"/>
    <col min="23" max="23" width="7.28515625" customWidth="1"/>
    <col min="24" max="24" width="7.140625" style="4" customWidth="1"/>
    <col min="25" max="29" width="0" hidden="1" customWidth="1"/>
    <col min="30" max="30" width="7.5703125" customWidth="1"/>
    <col min="31" max="31" width="7" style="4" customWidth="1"/>
    <col min="32" max="32" width="7.5703125" hidden="1" customWidth="1"/>
    <col min="33" max="33" width="6.85546875" hidden="1" customWidth="1"/>
    <col min="34" max="34" width="7" hidden="1" customWidth="1"/>
    <col min="35" max="35" width="6.42578125" hidden="1" customWidth="1"/>
    <col min="36" max="36" width="6.5703125" hidden="1" customWidth="1"/>
    <col min="37" max="37" width="6.85546875" customWidth="1"/>
    <col min="38" max="38" width="6.85546875" style="4" customWidth="1"/>
    <col min="39" max="39" width="0" hidden="1" customWidth="1"/>
    <col min="41" max="41" width="5.85546875" style="4" customWidth="1"/>
    <col min="42" max="46" width="0" hidden="1" customWidth="1"/>
    <col min="48" max="48" width="7.5703125" style="4" customWidth="1"/>
    <col min="49" max="49" width="8.28515625" style="4" customWidth="1"/>
    <col min="50" max="50" width="8.140625" style="4" customWidth="1"/>
    <col min="51" max="51" width="8.42578125" style="4" customWidth="1"/>
    <col min="52" max="52" width="7.85546875" style="4" customWidth="1"/>
    <col min="53" max="53" width="8.85546875" style="4" customWidth="1"/>
    <col min="54" max="54" width="5.28515625" style="4" customWidth="1"/>
    <col min="55" max="55" width="4.42578125" style="4" customWidth="1"/>
    <col min="56" max="56" width="10.85546875" style="4" customWidth="1"/>
    <col min="57" max="57" width="6.85546875" style="4" customWidth="1"/>
    <col min="58" max="58" width="9.140625" style="4" customWidth="1"/>
    <col min="59" max="59" width="7.85546875" style="4" customWidth="1"/>
    <col min="60" max="60" width="7" style="4" customWidth="1"/>
    <col min="61" max="61" width="9.140625" style="4" customWidth="1"/>
    <col min="62" max="62" width="14.42578125" style="4" customWidth="1"/>
    <col min="63" max="63" width="9.140625" style="4" customWidth="1"/>
    <col min="64" max="16384" width="9.140625" style="4"/>
  </cols>
  <sheetData>
    <row r="1" spans="1:63" ht="41.25" customHeight="1">
      <c r="A1" s="10" t="s">
        <v>1616</v>
      </c>
      <c r="B1" s="11" t="s">
        <v>1918</v>
      </c>
      <c r="C1" s="11" t="s">
        <v>1201</v>
      </c>
      <c r="D1" s="11" t="s">
        <v>1202</v>
      </c>
      <c r="E1" s="11" t="s">
        <v>1203</v>
      </c>
      <c r="F1" s="11" t="s">
        <v>1204</v>
      </c>
      <c r="G1" s="11" t="s">
        <v>1205</v>
      </c>
      <c r="H1" s="11" t="s">
        <v>1199</v>
      </c>
      <c r="I1" s="11" t="s">
        <v>2121</v>
      </c>
      <c r="J1" s="11" t="s">
        <v>1206</v>
      </c>
      <c r="K1" s="11" t="s">
        <v>1207</v>
      </c>
      <c r="L1" s="11" t="s">
        <v>1208</v>
      </c>
      <c r="M1" s="11" t="s">
        <v>1209</v>
      </c>
      <c r="N1" s="11" t="s">
        <v>1210</v>
      </c>
      <c r="O1" s="11" t="s">
        <v>1200</v>
      </c>
      <c r="P1" s="12" t="s">
        <v>2138</v>
      </c>
      <c r="Q1" s="11" t="s">
        <v>2123</v>
      </c>
      <c r="R1" s="11" t="s">
        <v>2139</v>
      </c>
      <c r="S1" s="11" t="s">
        <v>2140</v>
      </c>
      <c r="T1" s="11" t="s">
        <v>2141</v>
      </c>
      <c r="U1" s="11" t="s">
        <v>2142</v>
      </c>
      <c r="V1" s="11" t="s">
        <v>2143</v>
      </c>
      <c r="W1" s="11" t="s">
        <v>2144</v>
      </c>
      <c r="X1" s="11" t="s">
        <v>2124</v>
      </c>
      <c r="Y1" s="11" t="s">
        <v>2145</v>
      </c>
      <c r="Z1" s="11" t="s">
        <v>2146</v>
      </c>
      <c r="AA1" s="11" t="s">
        <v>2147</v>
      </c>
      <c r="AB1" s="11" t="s">
        <v>2148</v>
      </c>
      <c r="AC1" s="11" t="s">
        <v>2149</v>
      </c>
      <c r="AD1" s="11" t="s">
        <v>2150</v>
      </c>
      <c r="AE1" s="11" t="s">
        <v>2125</v>
      </c>
      <c r="AF1" s="11" t="s">
        <v>2151</v>
      </c>
      <c r="AG1" s="11" t="s">
        <v>2152</v>
      </c>
      <c r="AH1" s="11" t="s">
        <v>2153</v>
      </c>
      <c r="AI1" s="11" t="s">
        <v>2154</v>
      </c>
      <c r="AJ1" s="11" t="s">
        <v>2155</v>
      </c>
      <c r="AK1" s="11" t="s">
        <v>949</v>
      </c>
      <c r="AL1" s="11" t="s">
        <v>2126</v>
      </c>
      <c r="AM1" s="11" t="s">
        <v>2157</v>
      </c>
      <c r="AN1" s="11" t="s">
        <v>2156</v>
      </c>
      <c r="AO1" s="11" t="s">
        <v>2130</v>
      </c>
      <c r="AP1" s="11" t="s">
        <v>2158</v>
      </c>
      <c r="AQ1" s="11" t="s">
        <v>2159</v>
      </c>
      <c r="AR1" s="11" t="s">
        <v>2160</v>
      </c>
      <c r="AS1" s="11" t="s">
        <v>2161</v>
      </c>
      <c r="AT1" s="11" t="s">
        <v>2162</v>
      </c>
      <c r="AU1" s="11" t="s">
        <v>2163</v>
      </c>
      <c r="AV1" s="11" t="s">
        <v>1196</v>
      </c>
      <c r="AW1" s="11" t="s">
        <v>1195</v>
      </c>
      <c r="AX1" s="11" t="s">
        <v>2164</v>
      </c>
      <c r="AY1" s="11" t="s">
        <v>2122</v>
      </c>
      <c r="AZ1" s="11" t="s">
        <v>845</v>
      </c>
      <c r="BA1" s="11" t="s">
        <v>0</v>
      </c>
      <c r="BB1" s="11" t="s">
        <v>1194</v>
      </c>
      <c r="BC1" s="11" t="s">
        <v>1</v>
      </c>
      <c r="BD1" s="9" t="s">
        <v>502</v>
      </c>
      <c r="BE1" s="9" t="s">
        <v>1193</v>
      </c>
      <c r="BF1" s="9" t="s">
        <v>2127</v>
      </c>
      <c r="BG1" s="9" t="s">
        <v>2128</v>
      </c>
      <c r="BH1" s="9" t="s">
        <v>2129</v>
      </c>
    </row>
    <row r="2" spans="1:63" ht="15.75" customHeight="1">
      <c r="A2" s="13" t="s">
        <v>11</v>
      </c>
      <c r="B2" s="14">
        <f>VLOOKUP(A2,'2014'!$B$2:$S$430,7,FALSE)</f>
        <v>104</v>
      </c>
      <c r="C2" s="14">
        <f>IF(ISNA(VLOOKUP(A2,'2013'!$B$2:$S$401,7,FALSE)*1.7), B2, VLOOKUP(A2,'2013'!$B$2:$S$401,7,FALSE)*1.7)</f>
        <v>95.2</v>
      </c>
      <c r="D2" s="14">
        <f>IF(ISNA(VLOOKUP(A2,'2012'!$B$2:$S$401,7,FALSE)), C2, VLOOKUP(A2,'2012'!$B$2:$S$401,7,FALSE))</f>
        <v>37</v>
      </c>
      <c r="E2" s="14">
        <f>IF(ISNA(VLOOKUP(A2,'2011'!$B$2:$S$401,7,FALSE)), AVERAGE(C2:D2), VLOOKUP(A2,'2011'!$B$2:$S$401,7,FALSE))</f>
        <v>66</v>
      </c>
      <c r="F2" s="14">
        <f>IF(ISNA(VLOOKUP(A2,'2010'!$B$2:$S$401,7,FALSE)), AVERAGE(C2:E2), VLOOKUP(A2,'2010'!$B$2:$S$401,7,FALSE))</f>
        <v>109</v>
      </c>
      <c r="G2" s="14">
        <f>IF(ISNA(VLOOKUP(A2,'2009'!$B$2:$S$401,7,FALSE)), AVERAGE(C2:F2), VLOOKUP(A2,'2009'!$B$2:$S$401,7,FALSE))</f>
        <v>103</v>
      </c>
      <c r="H2" s="14">
        <f>AVERAGE(B2:G2)</f>
        <v>85.7</v>
      </c>
      <c r="I2" s="14">
        <f>VLOOKUP(A2,'2014'!$B$2:$S$430,4,FALSE)</f>
        <v>80</v>
      </c>
      <c r="J2" s="14">
        <f>IF(ISNA(VLOOKUP(A2,'2013'!$B$2:$S$401,4,FALSE)), I2, VLOOKUP(A2,'2013'!$B$2:$S$401,4,FALSE)*1.7)</f>
        <v>61.199999999999996</v>
      </c>
      <c r="K2" s="14">
        <f>IF(ISNA(VLOOKUP(A2,'2012'!$B$2:$S$401,4,FALSE)), J2, VLOOKUP(A2,'2012'!$B$2:$S$401,4,FALSE))</f>
        <v>22</v>
      </c>
      <c r="L2" s="14">
        <f>IF(ISNA(VLOOKUP(A2,'2011'!$B$2:$S$401,4,FALSE)), AVERAGE(J2:K2), VLOOKUP(A2,'2011'!$B$2:$S$401,4,FALSE))</f>
        <v>41</v>
      </c>
      <c r="M2" s="14">
        <f>IF(ISNA(VLOOKUP(A2,'2010'!$B$2:$S$401,4,FALSE)), AVERAGE(J2:L2), VLOOKUP(A2,'2010'!$B$2:$S$401,4,FALSE))</f>
        <v>81</v>
      </c>
      <c r="N2" s="14">
        <f>IF(ISNA(VLOOKUP(A2,'2009'!$B$2:$S$401,4,FALSE)), AVERAGE(J2:M2), VLOOKUP(A2,'2009'!$B$2:$S$401,4,FALSE))</f>
        <v>77</v>
      </c>
      <c r="O2" s="14">
        <f>AVERAGE(I2:N2)</f>
        <v>60.366666666666667</v>
      </c>
      <c r="P2" s="14">
        <f>H2/O2</f>
        <v>1.4196576477084484</v>
      </c>
      <c r="Q2" s="14">
        <f>VLOOKUP($A2,'2014'!$B$2:$S$430,5,FALSE)</f>
        <v>36</v>
      </c>
      <c r="R2" s="14">
        <f>IF(ISNA(VLOOKUP(A2,'2013'!$B$2:$S$401,5,FALSE)), Q2, VLOOKUP(A2,'2013'!$B$2:$S$401,5,FALSE)*1.7)</f>
        <v>25.5</v>
      </c>
      <c r="S2" s="14">
        <f>IF(ISNA(VLOOKUP($A2,'2012'!$B$2:$S$401,5,FALSE)), R2, VLOOKUP($A2,'2012'!$B$2:$S$401,5,FALSE))</f>
        <v>8</v>
      </c>
      <c r="T2" s="14">
        <f>IF(ISNA(VLOOKUP($A2,'2011'!$B$2:$S$401,5,FALSE)), S2, VLOOKUP($A2,'2011'!$B$2:$S$401,5,FALSE))</f>
        <v>32</v>
      </c>
      <c r="U2" s="14">
        <f>IF(ISNA(VLOOKUP($A2,'2010'!$B$2:$S$401,5,FALSE)), T2, VLOOKUP($A2,'2010'!$B$2:$S$401,5,FALSE))</f>
        <v>51</v>
      </c>
      <c r="V2" s="14">
        <f>IF(ISNA(VLOOKUP($A2,'2009'!$B$2:$S$401,5,FALSE)), U2, VLOOKUP($A2,'2009'!$B$2:$S$401,5,FALSE))</f>
        <v>33</v>
      </c>
      <c r="W2" s="14">
        <f>AVERAGE(Q2:V2)</f>
        <v>30.916666666666668</v>
      </c>
      <c r="X2" s="14">
        <f>VLOOKUP($A2,'2014'!$B$2:$S$430,6,FALSE)</f>
        <v>68</v>
      </c>
      <c r="Y2" s="14">
        <f>IF(ISNA(VLOOKUP($A2,'2013'!$B$2:$S$401,6,FALSE)), X2, VLOOKUP($A2,'2013'!$B$2:$S$401,6,FALSE)*1.7)</f>
        <v>69.7</v>
      </c>
      <c r="Z2" s="14">
        <f>IF(ISNA(VLOOKUP($A2,'2012'!$B$2:$S$401,6,FALSE)), Y2, VLOOKUP($A2,'2012'!$B$2:$S$401,6,FALSE))</f>
        <v>29</v>
      </c>
      <c r="AA2" s="14">
        <f>IF(ISNA(VLOOKUP($A2,'2011'!$B$2:$S$401,6,FALSE)), Z2, VLOOKUP($A2,'2011'!$B$2:$S$401,6,FALSE))</f>
        <v>34</v>
      </c>
      <c r="AB2" s="14">
        <f>IF(ISNA(VLOOKUP($A2,'2010'!$B$2:$S$401,6,FALSE)), AA2, VLOOKUP($A2,'2010'!$B$2:$S$401,6,FALSE))</f>
        <v>58</v>
      </c>
      <c r="AC2" s="14">
        <f>IF(ISNA(VLOOKUP($A2,'2009'!$B$2:$S$401,6,FALSE)), AB2, VLOOKUP($A2,'2009'!$B$2:$S$401,6,FALSE))</f>
        <v>70</v>
      </c>
      <c r="AD2" s="14">
        <f>AVERAGE(X2:AC2)</f>
        <v>54.783333333333331</v>
      </c>
      <c r="AE2" s="14">
        <f>VLOOKUP($A2,'2014'!$B$2:$S$430,10,FALSE)</f>
        <v>11</v>
      </c>
      <c r="AF2" s="14">
        <f>IF(ISNA(VLOOKUP($A2,'2013'!$B$2:$S$401,10,FALSE)), AE2, VLOOKUP($A2,'2013'!$B$2:$S$401,10,FALSE)*1.7)</f>
        <v>5.0999999999999996</v>
      </c>
      <c r="AG2" s="14">
        <f>IF(ISNA(VLOOKUP($A2,'2012'!$B$2:$S$401,10,FALSE)), AF2, VLOOKUP($A2,'2012'!$B$2:$S$401,10,FALSE))</f>
        <v>2</v>
      </c>
      <c r="AH2" s="14">
        <f>IF(ISNA(VLOOKUP($A2,'2011'!$B$2:$S$401,10,FALSE)), AG2, VLOOKUP($A2,'2011'!$B$2:$S$401,10,FALSE))</f>
        <v>10</v>
      </c>
      <c r="AI2" s="14">
        <f>IF(ISNA(VLOOKUP($A2,'2010'!$B$2:$S$401,10,FALSE)), AH2, VLOOKUP($A2,'2010'!$B$2:$S$401,10,FALSE))</f>
        <v>13</v>
      </c>
      <c r="AJ2" s="14">
        <f>IF(ISNA(VLOOKUP($A2,'2009'!$B$2:$S$401,10,FALSE)), AI2, VLOOKUP($A2,'2009'!$B$2:$S$401,10,FALSE))</f>
        <v>7</v>
      </c>
      <c r="AK2" s="14">
        <f>AVERAGE(AE2:AJ2)</f>
        <v>8.0166666666666675</v>
      </c>
      <c r="AL2" s="14">
        <f>VLOOKUP($A2,'2014'!$B$2:$S$430,11,FALSE)</f>
        <v>38</v>
      </c>
      <c r="AM2" s="14">
        <f>IF(ISNA(VLOOKUP($A2,'2013'!$B$2:$S$401,11,FALSE)), AL2, VLOOKUP($A2,'2013'!$B$2:$S$401,11,FALSE)*1.7)</f>
        <v>28.9</v>
      </c>
      <c r="AN2" s="14">
        <f>AVERAGE(AL2:AM2)</f>
        <v>33.450000000000003</v>
      </c>
      <c r="AO2" s="14">
        <f>VLOOKUP($A2,'2014'!$B$2:$S$430,8,FALSE)</f>
        <v>18</v>
      </c>
      <c r="AP2" s="14">
        <f>IF(ISNA(VLOOKUP($A2,'2013'!$B$2:$S$401,8,FALSE)), AO2, VLOOKUP($A2,'2013'!$B$2:$S$401,8,FALSE)*1.7)</f>
        <v>44.199999999999996</v>
      </c>
      <c r="AQ2" s="14">
        <f>IF(ISNA(VLOOKUP($A2,'2012'!$B$2:$S$401,8,FALSE)), AP2, VLOOKUP($A2,'2012'!$B$2:$S$401,8,FALSE))</f>
        <v>15</v>
      </c>
      <c r="AR2" s="14">
        <f>IF(ISNA(VLOOKUP($A2,'2011'!$B$2:$S$401,8,FALSE)), AQ2, VLOOKUP($A2,'2011'!$B$2:$S$401,8,FALSE))</f>
        <v>20</v>
      </c>
      <c r="AS2" s="14">
        <f>IF(ISNA(VLOOKUP($A2,'2010'!$B$2:$S$401,8,FALSE)), AR2, VLOOKUP($A2,'2010'!$B$2:$S$401,8,FALSE))</f>
        <v>15</v>
      </c>
      <c r="AT2" s="14">
        <f>IF(ISNA(VLOOKUP($A2,'2009'!$B$2:$S$401,8,FALSE)), AS2, VLOOKUP($A2,'2009'!$B$2:$S$401,8,FALSE))</f>
        <v>3</v>
      </c>
      <c r="AU2" s="14">
        <f>AVERAGE(AO2:AT2)</f>
        <v>19.2</v>
      </c>
      <c r="AV2" s="14">
        <f>MIN(B2:G2)</f>
        <v>37</v>
      </c>
      <c r="AW2" s="14">
        <f>MAX(B2:G2)</f>
        <v>109</v>
      </c>
      <c r="AX2" s="14">
        <f>MIN(I2:N2)</f>
        <v>22</v>
      </c>
      <c r="AY2" s="14">
        <f>MAX(I2:N2)</f>
        <v>81</v>
      </c>
      <c r="AZ2" s="14" t="str">
        <f>VLOOKUP(A2,Bios!$B$2:$S$430,7,FALSE)</f>
        <v>CAN</v>
      </c>
      <c r="BA2" s="14" t="str">
        <f>VLOOKUP(A2,Bios!$B$2:$S$430,2,FALSE)</f>
        <v>PIT</v>
      </c>
      <c r="BB2" s="14">
        <f>113-BE2</f>
        <v>26</v>
      </c>
      <c r="BC2" s="14" t="str">
        <f>VLOOKUP(A2,Bios!$B$2:$S$430,3,FALSE)</f>
        <v>C</v>
      </c>
      <c r="BD2" s="4" t="str">
        <f>VLOOKUP(A2,Bios!$B$2:$S$430,4,FALSE)</f>
        <v>Aug 07 '87</v>
      </c>
      <c r="BE2" s="4" t="str">
        <f>RIGHT(BD2, LEN(BD2)-8)</f>
        <v>87</v>
      </c>
      <c r="BF2" s="4">
        <f>VLOOKUP($A2,'2014'!$B$2:$S$430,12,FALSE)</f>
        <v>0</v>
      </c>
      <c r="BG2" s="4">
        <f>VLOOKUP($A2,'2014'!$B$2:$S$430,13,FALSE)</f>
        <v>0</v>
      </c>
      <c r="BH2" s="4">
        <f>VLOOKUP($A2,'2014'!$B$2:$S$430,14,FALSE)</f>
        <v>5</v>
      </c>
      <c r="BJ2" s="4" t="e">
        <f>VLOOKUP(A2,'Contracts 2014'!A1:K127,1,FALSE)</f>
        <v>#N/A</v>
      </c>
      <c r="BK2" s="4">
        <f>IF(ISNA(VLOOKUP(A2,'Contracts 2014'!$A$1:$K$127,1,FALSE)), 0, 1)</f>
        <v>0</v>
      </c>
    </row>
    <row r="3" spans="1:63" ht="15" customHeight="1">
      <c r="A3" s="13" t="s">
        <v>24</v>
      </c>
      <c r="B3" s="14">
        <f>VLOOKUP(A3,'2014'!$B$2:$S$430,7,FALSE)</f>
        <v>87</v>
      </c>
      <c r="C3" s="14">
        <f>IF(ISNA(VLOOKUP(A3,'2013'!$B$2:$S$401,7,FALSE)*1.7), B3, VLOOKUP(A3,'2013'!$B$2:$S$401,7,FALSE)*1.7)</f>
        <v>83.3</v>
      </c>
      <c r="D3" s="14">
        <f>IF(ISNA(VLOOKUP(A3,'2012'!$B$2:$S$401,7,FALSE)), C3, VLOOKUP(A3,'2012'!$B$2:$S$401,7,FALSE))</f>
        <v>57</v>
      </c>
      <c r="E3" s="14">
        <f>IF(ISNA(VLOOKUP(A3,'2011'!$B$2:$S$401,7,FALSE)), AVERAGE(C3:D3), VLOOKUP(A3,'2011'!$B$2:$S$401,7,FALSE))</f>
        <v>76</v>
      </c>
      <c r="F3" s="14">
        <f>IF(ISNA(VLOOKUP(A3,'2010'!$B$2:$S$401,7,FALSE)), AVERAGE(C3:E3), VLOOKUP(A3,'2010'!$B$2:$S$401,7,FALSE))</f>
        <v>69</v>
      </c>
      <c r="G3" s="14">
        <f>IF(ISNA(VLOOKUP(A3,'2009'!$B$2:$S$401,7,FALSE)), AVERAGE(C3:F3), VLOOKUP(A3,'2009'!$B$2:$S$401,7,FALSE))</f>
        <v>91</v>
      </c>
      <c r="H3" s="14">
        <f>AVERAGE(B3:G3)</f>
        <v>77.216666666666669</v>
      </c>
      <c r="I3" s="14">
        <f>VLOOKUP(A3,'2014'!$B$2:$S$430,4,FALSE)</f>
        <v>77</v>
      </c>
      <c r="J3" s="14">
        <f>IF(ISNA(VLOOKUP(A3,'2013'!$B$2:$S$401,4,FALSE)), I3, VLOOKUP(A3,'2013'!$B$2:$S$401,4,FALSE)*1.7)</f>
        <v>74.8</v>
      </c>
      <c r="K3" s="14">
        <f>IF(ISNA(VLOOKUP(A3,'2012'!$B$2:$S$401,4,FALSE)), J3, VLOOKUP(A3,'2012'!$B$2:$S$401,4,FALSE))</f>
        <v>82</v>
      </c>
      <c r="L3" s="14">
        <f>IF(ISNA(VLOOKUP(A3,'2011'!$B$2:$S$401,4,FALSE)), AVERAGE(J3:K3), VLOOKUP(A3,'2011'!$B$2:$S$401,4,FALSE))</f>
        <v>67</v>
      </c>
      <c r="M3" s="14">
        <f>IF(ISNA(VLOOKUP(A3,'2010'!$B$2:$S$401,4,FALSE)), AVERAGE(J3:L3), VLOOKUP(A3,'2010'!$B$2:$S$401,4,FALSE))</f>
        <v>66</v>
      </c>
      <c r="N3" s="14">
        <f>IF(ISNA(VLOOKUP(A3,'2009'!$B$2:$S$401,4,FALSE)), AVERAGE(J3:M3), VLOOKUP(A3,'2009'!$B$2:$S$401,4,FALSE))</f>
        <v>81</v>
      </c>
      <c r="O3" s="14">
        <f>AVERAGE(I3:N3)</f>
        <v>74.63333333333334</v>
      </c>
      <c r="P3" s="14">
        <f>H3/O3</f>
        <v>1.0346136668155426</v>
      </c>
      <c r="Q3" s="14">
        <f>VLOOKUP($A3,'2014'!$B$2:$S$430,5,FALSE)</f>
        <v>31</v>
      </c>
      <c r="R3" s="14">
        <f>IF(ISNA(VLOOKUP(A3,'2013'!$B$2:$S$401,5,FALSE)), Q3, VLOOKUP(A3,'2013'!$B$2:$S$401,5,FALSE)*1.7)</f>
        <v>25.5</v>
      </c>
      <c r="S3" s="14">
        <f>IF(ISNA(VLOOKUP($A3,'2012'!$B$2:$S$401,5,FALSE)), R3, VLOOKUP($A3,'2012'!$B$2:$S$401,5,FALSE))</f>
        <v>11</v>
      </c>
      <c r="T3" s="14">
        <f>IF(ISNA(VLOOKUP($A3,'2011'!$B$2:$S$401,5,FALSE)), S3, VLOOKUP($A3,'2011'!$B$2:$S$401,5,FALSE))</f>
        <v>19</v>
      </c>
      <c r="U3" s="14">
        <f>IF(ISNA(VLOOKUP($A3,'2010'!$B$2:$S$401,5,FALSE)), T3, VLOOKUP($A3,'2010'!$B$2:$S$401,5,FALSE))</f>
        <v>19</v>
      </c>
      <c r="V3" s="14">
        <f>IF(ISNA(VLOOKUP($A3,'2009'!$B$2:$S$401,5,FALSE)), U3, VLOOKUP($A3,'2009'!$B$2:$S$401,5,FALSE))</f>
        <v>25</v>
      </c>
      <c r="W3" s="14">
        <f>AVERAGE(Q3:V3)</f>
        <v>21.75</v>
      </c>
      <c r="X3" s="14">
        <f>VLOOKUP($A3,'2014'!$B$2:$S$430,6,FALSE)</f>
        <v>56</v>
      </c>
      <c r="Y3" s="14">
        <f>IF(ISNA(VLOOKUP($A3,'2013'!$B$2:$S$401,6,FALSE)), X3, VLOOKUP($A3,'2013'!$B$2:$S$401,6,FALSE)*1.7)</f>
        <v>57.8</v>
      </c>
      <c r="Z3" s="14">
        <f>IF(ISNA(VLOOKUP($A3,'2012'!$B$2:$S$401,6,FALSE)), Y3, VLOOKUP($A3,'2012'!$B$2:$S$401,6,FALSE))</f>
        <v>46</v>
      </c>
      <c r="AA3" s="14">
        <f>IF(ISNA(VLOOKUP($A3,'2011'!$B$2:$S$401,6,FALSE)), Z3, VLOOKUP($A3,'2011'!$B$2:$S$401,6,FALSE))</f>
        <v>57</v>
      </c>
      <c r="AB3" s="14">
        <f>IF(ISNA(VLOOKUP($A3,'2010'!$B$2:$S$401,6,FALSE)), AA3, VLOOKUP($A3,'2010'!$B$2:$S$401,6,FALSE))</f>
        <v>50</v>
      </c>
      <c r="AC3" s="14">
        <f>IF(ISNA(VLOOKUP($A3,'2009'!$B$2:$S$401,6,FALSE)), AB3, VLOOKUP($A3,'2009'!$B$2:$S$401,6,FALSE))</f>
        <v>66</v>
      </c>
      <c r="AD3" s="14">
        <f>AVERAGE(X3:AC3)</f>
        <v>55.466666666666669</v>
      </c>
      <c r="AE3" s="14">
        <f>VLOOKUP($A3,'2014'!$B$2:$S$430,10,FALSE)</f>
        <v>5</v>
      </c>
      <c r="AF3" s="14">
        <f>IF(ISNA(VLOOKUP($A3,'2013'!$B$2:$S$401,10,FALSE)), AE3, VLOOKUP($A3,'2013'!$B$2:$S$401,10,FALSE)*1.7)</f>
        <v>6.8</v>
      </c>
      <c r="AG3" s="14">
        <f>IF(ISNA(VLOOKUP($A3,'2012'!$B$2:$S$401,10,FALSE)), AF3, VLOOKUP($A3,'2012'!$B$2:$S$401,10,FALSE))</f>
        <v>4</v>
      </c>
      <c r="AH3" s="14">
        <f>IF(ISNA(VLOOKUP($A3,'2011'!$B$2:$S$401,10,FALSE)), AG3, VLOOKUP($A3,'2011'!$B$2:$S$401,10,FALSE))</f>
        <v>7</v>
      </c>
      <c r="AI3" s="14">
        <f>IF(ISNA(VLOOKUP($A3,'2010'!$B$2:$S$401,10,FALSE)), AH3, VLOOKUP($A3,'2010'!$B$2:$S$401,10,FALSE))</f>
        <v>8</v>
      </c>
      <c r="AJ3" s="14">
        <f>IF(ISNA(VLOOKUP($A3,'2009'!$B$2:$S$401,10,FALSE)), AI3, VLOOKUP($A3,'2009'!$B$2:$S$401,10,FALSE))</f>
        <v>9</v>
      </c>
      <c r="AK3" s="14">
        <f>AVERAGE(AE3:AJ3)</f>
        <v>6.6333333333333329</v>
      </c>
      <c r="AL3" s="14">
        <f>VLOOKUP($A3,'2014'!$B$2:$S$430,11,FALSE)</f>
        <v>23</v>
      </c>
      <c r="AM3" s="14">
        <f>IF(ISNA(VLOOKUP($A3,'2013'!$B$2:$S$401,11,FALSE)), AL3, VLOOKUP($A3,'2013'!$B$2:$S$401,11,FALSE)*1.7)</f>
        <v>25.5</v>
      </c>
      <c r="AN3" s="14">
        <f>AVERAGE(AL3:AM3)</f>
        <v>24.25</v>
      </c>
      <c r="AO3" s="14">
        <f>VLOOKUP($A3,'2014'!$B$2:$S$430,8,FALSE)</f>
        <v>28</v>
      </c>
      <c r="AP3" s="14">
        <f>IF(ISNA(VLOOKUP($A3,'2013'!$B$2:$S$401,8,FALSE)), AO3, VLOOKUP($A3,'2013'!$B$2:$S$401,8,FALSE)*1.7)</f>
        <v>23.8</v>
      </c>
      <c r="AQ3" s="14">
        <f>IF(ISNA(VLOOKUP($A3,'2012'!$B$2:$S$401,8,FALSE)), AP3, VLOOKUP($A3,'2012'!$B$2:$S$401,8,FALSE))</f>
        <v>-11</v>
      </c>
      <c r="AR3" s="14">
        <f>IF(ISNA(VLOOKUP($A3,'2011'!$B$2:$S$401,8,FALSE)), AQ3, VLOOKUP($A3,'2011'!$B$2:$S$401,8,FALSE))</f>
        <v>14</v>
      </c>
      <c r="AS3" s="14">
        <f>IF(ISNA(VLOOKUP($A3,'2010'!$B$2:$S$401,8,FALSE)), AR3, VLOOKUP($A3,'2010'!$B$2:$S$401,8,FALSE))</f>
        <v>4</v>
      </c>
      <c r="AT3" s="14">
        <f>IF(ISNA(VLOOKUP($A3,'2009'!$B$2:$S$401,8,FALSE)), AS3, VLOOKUP($A3,'2009'!$B$2:$S$401,8,FALSE))</f>
        <v>5</v>
      </c>
      <c r="AU3" s="14">
        <f>AVERAGE(AO3:AT3)</f>
        <v>10.633333333333333</v>
      </c>
      <c r="AV3" s="14">
        <f>MIN(B3:G3)</f>
        <v>57</v>
      </c>
      <c r="AW3" s="14">
        <f>MAX(B3:G3)</f>
        <v>91</v>
      </c>
      <c r="AX3" s="14">
        <f>MIN(I3:N3)</f>
        <v>66</v>
      </c>
      <c r="AY3" s="14">
        <f>MAX(I3:N3)</f>
        <v>82</v>
      </c>
      <c r="AZ3" s="14" t="str">
        <f>VLOOKUP(A3,Bios!$B$2:$S$430,7,FALSE)</f>
        <v>CAN</v>
      </c>
      <c r="BA3" s="14" t="str">
        <f>VLOOKUP(A3,Bios!$B$2:$S$430,2,FALSE)</f>
        <v>ANA</v>
      </c>
      <c r="BB3" s="14">
        <f>113-BE3</f>
        <v>28</v>
      </c>
      <c r="BC3" s="14" t="str">
        <f>VLOOKUP(A3,Bios!$B$2:$S$430,3,FALSE)</f>
        <v>C</v>
      </c>
      <c r="BD3" s="4" t="str">
        <f>VLOOKUP(A3,Bios!$B$2:$S$430,4,FALSE)</f>
        <v>May 10 '85</v>
      </c>
      <c r="BE3" s="4" t="str">
        <f>RIGHT(BD3, LEN(BD3)-8)</f>
        <v>85</v>
      </c>
      <c r="BJ3" s="4" t="e">
        <f>VLOOKUP(A3,'Contracts 2014'!A2:K128,1,FALSE)</f>
        <v>#N/A</v>
      </c>
      <c r="BK3" s="4">
        <f>IF(ISNA(VLOOKUP(A3,'Contracts 2014'!$A$1:$K$127,1,FALSE)), 0, 1)</f>
        <v>0</v>
      </c>
    </row>
    <row r="4" spans="1:63" ht="15" customHeight="1">
      <c r="A4" s="13" t="s">
        <v>28</v>
      </c>
      <c r="B4" s="14">
        <f>VLOOKUP(A4,'2014'!$B$2:$S$430,7,FALSE)</f>
        <v>86</v>
      </c>
      <c r="C4" s="14">
        <f>IF(ISNA(VLOOKUP(A4,'2013'!$B$2:$S$401,7,FALSE)*1.7), B4, VLOOKUP(A4,'2013'!$B$2:$S$401,7,FALSE)*1.7)</f>
        <v>81.599999999999994</v>
      </c>
      <c r="D4" s="14">
        <f>IF(ISNA(VLOOKUP(A4,'2012'!$B$2:$S$401,7,FALSE)), C4, VLOOKUP(A4,'2012'!$B$2:$S$401,7,FALSE))</f>
        <v>93</v>
      </c>
      <c r="E4" s="14">
        <f>IF(ISNA(VLOOKUP(A4,'2011'!$B$2:$S$401,7,FALSE)), AVERAGE(C4:D4), VLOOKUP(A4,'2011'!$B$2:$S$401,7,FALSE))</f>
        <v>76</v>
      </c>
      <c r="F4" s="14">
        <f>IF(ISNA(VLOOKUP(A4,'2010'!$B$2:$S$401,7,FALSE)), AVERAGE(C4:E4), VLOOKUP(A4,'2010'!$B$2:$S$401,7,FALSE))</f>
        <v>47</v>
      </c>
      <c r="G4" s="14">
        <f>IF(ISNA(VLOOKUP(A4,'2009'!$B$2:$S$401,7,FALSE)), AVERAGE(C4:F4), VLOOKUP(A4,'2009'!$B$2:$S$401,7,FALSE))</f>
        <v>74.400000000000006</v>
      </c>
      <c r="H4" s="14">
        <f>AVERAGE(B4:G4)</f>
        <v>76.333333333333329</v>
      </c>
      <c r="I4" s="14">
        <f>VLOOKUP(A4,'2014'!$B$2:$S$430,4,FALSE)</f>
        <v>82</v>
      </c>
      <c r="J4" s="14">
        <f>IF(ISNA(VLOOKUP(A4,'2013'!$B$2:$S$401,4,FALSE)), I4, VLOOKUP(A4,'2013'!$B$2:$S$401,4,FALSE)*1.7)</f>
        <v>81.599999999999994</v>
      </c>
      <c r="K4" s="14">
        <f>IF(ISNA(VLOOKUP(A4,'2012'!$B$2:$S$401,4,FALSE)), J4, VLOOKUP(A4,'2012'!$B$2:$S$401,4,FALSE))</f>
        <v>77</v>
      </c>
      <c r="L4" s="14">
        <f>IF(ISNA(VLOOKUP(A4,'2011'!$B$2:$S$401,4,FALSE)), AVERAGE(J4:K4), VLOOKUP(A4,'2011'!$B$2:$S$401,4,FALSE))</f>
        <v>82</v>
      </c>
      <c r="M4" s="14">
        <f>IF(ISNA(VLOOKUP(A4,'2010'!$B$2:$S$401,4,FALSE)), AVERAGE(J4:L4), VLOOKUP(A4,'2010'!$B$2:$S$401,4,FALSE))</f>
        <v>82</v>
      </c>
      <c r="N4" s="14">
        <f>IF(ISNA(VLOOKUP(A4,'2009'!$B$2:$S$401,4,FALSE)), AVERAGE(J4:M4), VLOOKUP(A4,'2009'!$B$2:$S$401,4,FALSE))</f>
        <v>80.650000000000006</v>
      </c>
      <c r="O4" s="14">
        <f>AVERAGE(I4:N4)</f>
        <v>80.875</v>
      </c>
      <c r="P4" s="14">
        <f>H4/O4</f>
        <v>0.94384337970118493</v>
      </c>
      <c r="Q4" s="14">
        <f>VLOOKUP($A4,'2014'!$B$2:$S$430,5,FALSE)</f>
        <v>28</v>
      </c>
      <c r="R4" s="14">
        <f>IF(ISNA(VLOOKUP(A4,'2013'!$B$2:$S$401,5,FALSE)), Q4, VLOOKUP(A4,'2013'!$B$2:$S$401,5,FALSE)*1.7)</f>
        <v>22.099999999999998</v>
      </c>
      <c r="S4" s="14">
        <f>IF(ISNA(VLOOKUP($A4,'2012'!$B$2:$S$401,5,FALSE)), R4, VLOOKUP($A4,'2012'!$B$2:$S$401,5,FALSE))</f>
        <v>28</v>
      </c>
      <c r="T4" s="14">
        <f>IF(ISNA(VLOOKUP($A4,'2011'!$B$2:$S$401,5,FALSE)), S4, VLOOKUP($A4,'2011'!$B$2:$S$401,5,FALSE))</f>
        <v>25</v>
      </c>
      <c r="U4" s="14">
        <f>IF(ISNA(VLOOKUP($A4,'2010'!$B$2:$S$401,5,FALSE)), T4, VLOOKUP($A4,'2010'!$B$2:$S$401,5,FALSE))</f>
        <v>16</v>
      </c>
      <c r="V4" s="14">
        <f>IF(ISNA(VLOOKUP($A4,'2009'!$B$2:$S$401,5,FALSE)), U4, VLOOKUP($A4,'2009'!$B$2:$S$401,5,FALSE))</f>
        <v>16</v>
      </c>
      <c r="W4" s="14">
        <f>AVERAGE(Q4:V4)</f>
        <v>22.516666666666666</v>
      </c>
      <c r="X4" s="14">
        <f>VLOOKUP($A4,'2014'!$B$2:$S$430,6,FALSE)</f>
        <v>58</v>
      </c>
      <c r="Y4" s="14">
        <f>IF(ISNA(VLOOKUP($A4,'2013'!$B$2:$S$401,6,FALSE)), X4, VLOOKUP($A4,'2013'!$B$2:$S$401,6,FALSE)*1.7)</f>
        <v>59.5</v>
      </c>
      <c r="Z4" s="14">
        <f>IF(ISNA(VLOOKUP($A4,'2012'!$B$2:$S$401,6,FALSE)), Y4, VLOOKUP($A4,'2012'!$B$2:$S$401,6,FALSE))</f>
        <v>65</v>
      </c>
      <c r="AA4" s="14">
        <f>IF(ISNA(VLOOKUP($A4,'2011'!$B$2:$S$401,6,FALSE)), Z4, VLOOKUP($A4,'2011'!$B$2:$S$401,6,FALSE))</f>
        <v>51</v>
      </c>
      <c r="AB4" s="14">
        <f>IF(ISNA(VLOOKUP($A4,'2010'!$B$2:$S$401,6,FALSE)), AA4, VLOOKUP($A4,'2010'!$B$2:$S$401,6,FALSE))</f>
        <v>31</v>
      </c>
      <c r="AC4" s="14">
        <f>IF(ISNA(VLOOKUP($A4,'2009'!$B$2:$S$401,6,FALSE)), AB4, VLOOKUP($A4,'2009'!$B$2:$S$401,6,FALSE))</f>
        <v>31</v>
      </c>
      <c r="AD4" s="14">
        <f>AVERAGE(X4:AC4)</f>
        <v>49.25</v>
      </c>
      <c r="AE4" s="14">
        <f>VLOOKUP($A4,'2014'!$B$2:$S$430,10,FALSE)</f>
        <v>7</v>
      </c>
      <c r="AF4" s="14">
        <f>IF(ISNA(VLOOKUP($A4,'2013'!$B$2:$S$401,10,FALSE)), AE4, VLOOKUP($A4,'2013'!$B$2:$S$401,10,FALSE)*1.7)</f>
        <v>10.199999999999999</v>
      </c>
      <c r="AG4" s="14">
        <f>IF(ISNA(VLOOKUP($A4,'2012'!$B$2:$S$401,10,FALSE)), AF4, VLOOKUP($A4,'2012'!$B$2:$S$401,10,FALSE))</f>
        <v>6</v>
      </c>
      <c r="AH4" s="14">
        <f>IF(ISNA(VLOOKUP($A4,'2011'!$B$2:$S$401,10,FALSE)), AG4, VLOOKUP($A4,'2011'!$B$2:$S$401,10,FALSE))</f>
        <v>8</v>
      </c>
      <c r="AI4" s="14">
        <f>IF(ISNA(VLOOKUP($A4,'2010'!$B$2:$S$401,10,FALSE)), AH4, VLOOKUP($A4,'2010'!$B$2:$S$401,10,FALSE))</f>
        <v>8</v>
      </c>
      <c r="AJ4" s="14">
        <f>IF(ISNA(VLOOKUP($A4,'2009'!$B$2:$S$401,10,FALSE)), AI4, VLOOKUP($A4,'2009'!$B$2:$S$401,10,FALSE))</f>
        <v>8</v>
      </c>
      <c r="AK4" s="14">
        <f>AVERAGE(AE4:AJ4)</f>
        <v>7.8666666666666671</v>
      </c>
      <c r="AL4" s="14">
        <f>VLOOKUP($A4,'2014'!$B$2:$S$430,11,FALSE)</f>
        <v>37</v>
      </c>
      <c r="AM4" s="14">
        <f>IF(ISNA(VLOOKUP($A4,'2013'!$B$2:$S$401,11,FALSE)), AL4, VLOOKUP($A4,'2013'!$B$2:$S$401,11,FALSE)*1.7)</f>
        <v>35.699999999999996</v>
      </c>
      <c r="AN4" s="14">
        <f>AVERAGE(AL4:AM4)</f>
        <v>36.349999999999994</v>
      </c>
      <c r="AO4" s="14">
        <f>VLOOKUP($A4,'2014'!$B$2:$S$430,8,FALSE)</f>
        <v>7</v>
      </c>
      <c r="AP4" s="14">
        <f>IF(ISNA(VLOOKUP($A4,'2013'!$B$2:$S$401,8,FALSE)), AO4, VLOOKUP($A4,'2013'!$B$2:$S$401,8,FALSE)*1.7)</f>
        <v>-11.9</v>
      </c>
      <c r="AQ4" s="14">
        <f>IF(ISNA(VLOOKUP($A4,'2012'!$B$2:$S$401,8,FALSE)), AP4, VLOOKUP($A4,'2012'!$B$2:$S$401,8,FALSE))</f>
        <v>6</v>
      </c>
      <c r="AR4" s="14">
        <f>IF(ISNA(VLOOKUP($A4,'2011'!$B$2:$S$401,8,FALSE)), AQ4, VLOOKUP($A4,'2011'!$B$2:$S$401,8,FALSE))</f>
        <v>20</v>
      </c>
      <c r="AS4" s="14">
        <f>IF(ISNA(VLOOKUP($A4,'2010'!$B$2:$S$401,8,FALSE)), AR4, VLOOKUP($A4,'2010'!$B$2:$S$401,8,FALSE))</f>
        <v>-9</v>
      </c>
      <c r="AT4" s="14">
        <f>IF(ISNA(VLOOKUP($A4,'2009'!$B$2:$S$401,8,FALSE)), AS4, VLOOKUP($A4,'2009'!$B$2:$S$401,8,FALSE))</f>
        <v>-9</v>
      </c>
      <c r="AU4" s="14">
        <f>AVERAGE(AO4:AT4)</f>
        <v>0.51666666666666694</v>
      </c>
      <c r="AV4" s="14">
        <f>MIN(B4:G4)</f>
        <v>47</v>
      </c>
      <c r="AW4" s="14">
        <f>MAX(B4:G4)</f>
        <v>93</v>
      </c>
      <c r="AX4" s="14">
        <f>MIN(I4:N4)</f>
        <v>77</v>
      </c>
      <c r="AY4" s="14">
        <f>MAX(I4:N4)</f>
        <v>82</v>
      </c>
      <c r="AZ4" s="14" t="str">
        <f>VLOOKUP(A4,Bios!$B$2:$S$430,7,FALSE)</f>
        <v>CAN</v>
      </c>
      <c r="BA4" s="14" t="str">
        <f>VLOOKUP(A4,Bios!$B$2:$S$430,2,FALSE)</f>
        <v>PHI</v>
      </c>
      <c r="BB4" s="14">
        <f>113-BE4</f>
        <v>25</v>
      </c>
      <c r="BC4" s="14" t="str">
        <f>VLOOKUP(A4,Bios!$B$2:$S$430,3,FALSE)</f>
        <v>C</v>
      </c>
      <c r="BD4" s="4" t="str">
        <f>VLOOKUP(A4,Bios!$B$2:$S$430,4,FALSE)</f>
        <v>Jan 12 '88</v>
      </c>
      <c r="BE4" s="4" t="str">
        <f>RIGHT(BD4, LEN(BD4)-8)</f>
        <v>88</v>
      </c>
      <c r="BJ4" s="4" t="e">
        <f>VLOOKUP(A4,'Contracts 2014'!A3:K129,1,FALSE)</f>
        <v>#N/A</v>
      </c>
      <c r="BK4" s="4">
        <f>IF(ISNA(VLOOKUP(A4,'Contracts 2014'!$A$1:$K$127,1,FALSE)), 0, 1)</f>
        <v>0</v>
      </c>
    </row>
    <row r="5" spans="1:63" ht="15" customHeight="1">
      <c r="A5" s="13" t="s">
        <v>118</v>
      </c>
      <c r="B5" s="14">
        <f>VLOOKUP(A5,'2014'!$B$2:$S$430,7,FALSE)</f>
        <v>84</v>
      </c>
      <c r="C5" s="14">
        <f>IF(ISNA(VLOOKUP(A5,'2013'!$B$2:$S$401,7,FALSE)*1.7), B5, VLOOKUP(A5,'2013'!$B$2:$S$401,7,FALSE)*1.7)</f>
        <v>54.4</v>
      </c>
      <c r="D5" s="14">
        <f>IF(ISNA(VLOOKUP(A5,'2012'!$B$2:$S$401,7,FALSE)), C5, VLOOKUP(A5,'2012'!$B$2:$S$401,7,FALSE))</f>
        <v>67</v>
      </c>
      <c r="E5" s="14">
        <f>IF(ISNA(VLOOKUP(A5,'2011'!$B$2:$S$401,7,FALSE)), AVERAGE(C5:D5), VLOOKUP(A5,'2011'!$B$2:$S$401,7,FALSE))</f>
        <v>60.7</v>
      </c>
      <c r="F5" s="14">
        <f>IF(ISNA(VLOOKUP(A5,'2010'!$B$2:$S$401,7,FALSE)), AVERAGE(C5:E5), VLOOKUP(A5,'2010'!$B$2:$S$401,7,FALSE))</f>
        <v>22</v>
      </c>
      <c r="G5" s="14">
        <f>IF(ISNA(VLOOKUP(A5,'2009'!$B$2:$S$401,7,FALSE)), AVERAGE(C5:F5), VLOOKUP(A5,'2009'!$B$2:$S$401,7,FALSE))</f>
        <v>51.025000000000006</v>
      </c>
      <c r="H5" s="14">
        <f>AVERAGE(B5:G5)</f>
        <v>56.520833333333336</v>
      </c>
      <c r="I5" s="14">
        <f>VLOOKUP(A5,'2014'!$B$2:$S$430,4,FALSE)</f>
        <v>80</v>
      </c>
      <c r="J5" s="14">
        <f>IF(ISNA(VLOOKUP(A5,'2013'!$B$2:$S$401,4,FALSE)), I5, VLOOKUP(A5,'2013'!$B$2:$S$401,4,FALSE)*1.7)</f>
        <v>81.599999999999994</v>
      </c>
      <c r="K5" s="14">
        <f>IF(ISNA(VLOOKUP(A5,'2012'!$B$2:$S$401,4,FALSE)), J5, VLOOKUP(A5,'2012'!$B$2:$S$401,4,FALSE))</f>
        <v>81</v>
      </c>
      <c r="L5" s="14">
        <f>IF(ISNA(VLOOKUP(A5,'2011'!$B$2:$S$401,4,FALSE)), AVERAGE(J5:K5), VLOOKUP(A5,'2011'!$B$2:$S$401,4,FALSE))</f>
        <v>81.3</v>
      </c>
      <c r="M5" s="14">
        <f>IF(ISNA(VLOOKUP(A5,'2010'!$B$2:$S$401,4,FALSE)), AVERAGE(J5:L5), VLOOKUP(A5,'2010'!$B$2:$S$401,4,FALSE))</f>
        <v>74</v>
      </c>
      <c r="N5" s="14">
        <f>IF(ISNA(VLOOKUP(A5,'2009'!$B$2:$S$401,4,FALSE)), AVERAGE(J5:M5), VLOOKUP(A5,'2009'!$B$2:$S$401,4,FALSE))</f>
        <v>79.474999999999994</v>
      </c>
      <c r="O5" s="14">
        <f>AVERAGE(I5:N5)</f>
        <v>79.5625</v>
      </c>
      <c r="P5" s="14">
        <f>H5/O5</f>
        <v>0.71039539146373398</v>
      </c>
      <c r="Q5" s="14">
        <f>VLOOKUP($A5,'2014'!$B$2:$S$430,5,FALSE)</f>
        <v>37</v>
      </c>
      <c r="R5" s="14">
        <f>IF(ISNA(VLOOKUP(A5,'2013'!$B$2:$S$401,5,FALSE)), Q5, VLOOKUP(A5,'2013'!$B$2:$S$401,5,FALSE)*1.7)</f>
        <v>27.2</v>
      </c>
      <c r="S5" s="14">
        <f>IF(ISNA(VLOOKUP($A5,'2012'!$B$2:$S$401,5,FALSE)), R5, VLOOKUP($A5,'2012'!$B$2:$S$401,5,FALSE))</f>
        <v>29</v>
      </c>
      <c r="T5" s="14">
        <f>IF(ISNA(VLOOKUP($A5,'2011'!$B$2:$S$401,5,FALSE)), S5, VLOOKUP($A5,'2011'!$B$2:$S$401,5,FALSE))</f>
        <v>29</v>
      </c>
      <c r="U5" s="14">
        <f>IF(ISNA(VLOOKUP($A5,'2010'!$B$2:$S$401,5,FALSE)), T5, VLOOKUP($A5,'2010'!$B$2:$S$401,5,FALSE))</f>
        <v>11</v>
      </c>
      <c r="V5" s="14">
        <f>IF(ISNA(VLOOKUP($A5,'2009'!$B$2:$S$401,5,FALSE)), U5, VLOOKUP($A5,'2009'!$B$2:$S$401,5,FALSE))</f>
        <v>11</v>
      </c>
      <c r="W5" s="14">
        <f>AVERAGE(Q5:V5)</f>
        <v>24.033333333333331</v>
      </c>
      <c r="X5" s="14">
        <f>VLOOKUP($A5,'2014'!$B$2:$S$430,6,FALSE)</f>
        <v>47</v>
      </c>
      <c r="Y5" s="14">
        <f>IF(ISNA(VLOOKUP($A5,'2013'!$B$2:$S$401,6,FALSE)), X5, VLOOKUP($A5,'2013'!$B$2:$S$401,6,FALSE)*1.7)</f>
        <v>27.2</v>
      </c>
      <c r="Z5" s="14">
        <f>IF(ISNA(VLOOKUP($A5,'2012'!$B$2:$S$401,6,FALSE)), Y5, VLOOKUP($A5,'2012'!$B$2:$S$401,6,FALSE))</f>
        <v>38</v>
      </c>
      <c r="AA5" s="14">
        <f>IF(ISNA(VLOOKUP($A5,'2011'!$B$2:$S$401,6,FALSE)), Z5, VLOOKUP($A5,'2011'!$B$2:$S$401,6,FALSE))</f>
        <v>38</v>
      </c>
      <c r="AB5" s="14">
        <f>IF(ISNA(VLOOKUP($A5,'2010'!$B$2:$S$401,6,FALSE)), AA5, VLOOKUP($A5,'2010'!$B$2:$S$401,6,FALSE))</f>
        <v>11</v>
      </c>
      <c r="AC5" s="14">
        <f>IF(ISNA(VLOOKUP($A5,'2009'!$B$2:$S$401,6,FALSE)), AB5, VLOOKUP($A5,'2009'!$B$2:$S$401,6,FALSE))</f>
        <v>11</v>
      </c>
      <c r="AD5" s="14">
        <f>AVERAGE(X5:AC5)</f>
        <v>28.7</v>
      </c>
      <c r="AE5" s="14">
        <f>VLOOKUP($A5,'2014'!$B$2:$S$430,10,FALSE)</f>
        <v>11</v>
      </c>
      <c r="AF5" s="14">
        <f>IF(ISNA(VLOOKUP($A5,'2013'!$B$2:$S$401,10,FALSE)), AE5, VLOOKUP($A5,'2013'!$B$2:$S$401,10,FALSE)*1.7)</f>
        <v>6.8</v>
      </c>
      <c r="AG5" s="14">
        <f>IF(ISNA(VLOOKUP($A5,'2012'!$B$2:$S$401,10,FALSE)), AF5, VLOOKUP($A5,'2012'!$B$2:$S$401,10,FALSE))</f>
        <v>5</v>
      </c>
      <c r="AH5" s="14">
        <f>IF(ISNA(VLOOKUP($A5,'2011'!$B$2:$S$401,10,FALSE)), AG5, VLOOKUP($A5,'2011'!$B$2:$S$401,10,FALSE))</f>
        <v>5</v>
      </c>
      <c r="AI5" s="14">
        <f>IF(ISNA(VLOOKUP($A5,'2010'!$B$2:$S$401,10,FALSE)), AH5, VLOOKUP($A5,'2010'!$B$2:$S$401,10,FALSE))</f>
        <v>1</v>
      </c>
      <c r="AJ5" s="14">
        <f>IF(ISNA(VLOOKUP($A5,'2009'!$B$2:$S$401,10,FALSE)), AI5, VLOOKUP($A5,'2009'!$B$2:$S$401,10,FALSE))</f>
        <v>1</v>
      </c>
      <c r="AK5" s="14">
        <f>AVERAGE(AE5:AJ5)</f>
        <v>4.9666666666666668</v>
      </c>
      <c r="AL5" s="14">
        <f>VLOOKUP($A5,'2014'!$B$2:$S$430,11,FALSE)</f>
        <v>25</v>
      </c>
      <c r="AM5" s="14">
        <f>IF(ISNA(VLOOKUP($A5,'2013'!$B$2:$S$401,11,FALSE)), AL5, VLOOKUP($A5,'2013'!$B$2:$S$401,11,FALSE)*1.7)</f>
        <v>10.199999999999999</v>
      </c>
      <c r="AN5" s="14">
        <f>AVERAGE(AL5:AM5)</f>
        <v>17.600000000000001</v>
      </c>
      <c r="AO5" s="14">
        <f>VLOOKUP($A5,'2014'!$B$2:$S$430,8,FALSE)</f>
        <v>16</v>
      </c>
      <c r="AP5" s="14">
        <f>IF(ISNA(VLOOKUP($A5,'2013'!$B$2:$S$401,8,FALSE)), AO5, VLOOKUP($A5,'2013'!$B$2:$S$401,8,FALSE)*1.7)</f>
        <v>39.1</v>
      </c>
      <c r="AQ5" s="14">
        <f>IF(ISNA(VLOOKUP($A5,'2012'!$B$2:$S$401,8,FALSE)), AP5, VLOOKUP($A5,'2012'!$B$2:$S$401,8,FALSE))</f>
        <v>34</v>
      </c>
      <c r="AR5" s="14">
        <f>IF(ISNA(VLOOKUP($A5,'2011'!$B$2:$S$401,8,FALSE)), AQ5, VLOOKUP($A5,'2011'!$B$2:$S$401,8,FALSE))</f>
        <v>34</v>
      </c>
      <c r="AS5" s="14">
        <f>IF(ISNA(VLOOKUP($A5,'2010'!$B$2:$S$401,8,FALSE)), AR5, VLOOKUP($A5,'2010'!$B$2:$S$401,8,FALSE))</f>
        <v>-4</v>
      </c>
      <c r="AT5" s="14">
        <f>IF(ISNA(VLOOKUP($A5,'2009'!$B$2:$S$401,8,FALSE)), AS5, VLOOKUP($A5,'2009'!$B$2:$S$401,8,FALSE))</f>
        <v>-4</v>
      </c>
      <c r="AU5" s="14">
        <f>AVERAGE(AO5:AT5)</f>
        <v>19.183333333333334</v>
      </c>
      <c r="AV5" s="14">
        <f>MIN(B5:G5)</f>
        <v>22</v>
      </c>
      <c r="AW5" s="14">
        <f>MAX(B5:G5)</f>
        <v>84</v>
      </c>
      <c r="AX5" s="14">
        <f>MIN(I5:N5)</f>
        <v>74</v>
      </c>
      <c r="AY5" s="14">
        <f>MAX(I5:N5)</f>
        <v>81.599999999999994</v>
      </c>
      <c r="AZ5" s="14" t="str">
        <f>VLOOKUP(A5,Bios!$B$2:$S$430,7,FALSE)</f>
        <v>CAN</v>
      </c>
      <c r="BA5" s="14" t="str">
        <f>VLOOKUP(A5,Bios!$B$2:$S$430,2,FALSE)</f>
        <v>DAL</v>
      </c>
      <c r="BB5" s="14">
        <f>113-BE5</f>
        <v>21</v>
      </c>
      <c r="BC5" s="14" t="str">
        <f>VLOOKUP(A5,Bios!$B$2:$S$430,3,FALSE)</f>
        <v>C</v>
      </c>
      <c r="BD5" s="4" t="str">
        <f>VLOOKUP(A5,Bios!$B$2:$S$430,4,FALSE)</f>
        <v>Jan 31 '92</v>
      </c>
      <c r="BE5" s="4" t="str">
        <f>RIGHT(BD5, LEN(BD5)-8)</f>
        <v>92</v>
      </c>
      <c r="BJ5" s="4" t="e">
        <f>VLOOKUP(A5,'Contracts 2014'!A4:K130,1,FALSE)</f>
        <v>#N/A</v>
      </c>
      <c r="BK5" s="4">
        <f>IF(ISNA(VLOOKUP(A5,'Contracts 2014'!$A$1:$K$127,1,FALSE)), 0, 1)</f>
        <v>0</v>
      </c>
    </row>
    <row r="6" spans="1:63" ht="15" customHeight="1">
      <c r="A6" s="13" t="s">
        <v>91</v>
      </c>
      <c r="B6" s="14">
        <f>VLOOKUP(A6,'2014'!$B$2:$S$430,7,FALSE)</f>
        <v>82</v>
      </c>
      <c r="C6" s="14">
        <f>IF(ISNA(VLOOKUP(A6,'2013'!$B$2:$S$401,7,FALSE)*1.7), B6, VLOOKUP(A6,'2013'!$B$2:$S$401,7,FALSE)*1.7)</f>
        <v>61.199999999999996</v>
      </c>
      <c r="D6" s="14">
        <f>IF(ISNA(VLOOKUP(A6,'2012'!$B$2:$S$401,7,FALSE)), C6, VLOOKUP(A6,'2012'!$B$2:$S$401,7,FALSE))</f>
        <v>60</v>
      </c>
      <c r="E6" s="14">
        <f>IF(ISNA(VLOOKUP(A6,'2011'!$B$2:$S$401,7,FALSE)), AVERAGE(C6:D6), VLOOKUP(A6,'2011'!$B$2:$S$401,7,FALSE))</f>
        <v>98</v>
      </c>
      <c r="F6" s="14">
        <f>IF(ISNA(VLOOKUP(A6,'2010'!$B$2:$S$401,7,FALSE)), AVERAGE(C6:E6), VLOOKUP(A6,'2010'!$B$2:$S$401,7,FALSE))</f>
        <v>76</v>
      </c>
      <c r="G6" s="14">
        <f>IF(ISNA(VLOOKUP(A6,'2009'!$B$2:$S$401,7,FALSE)), AVERAGE(C6:F6), VLOOKUP(A6,'2009'!$B$2:$S$401,7,FALSE))</f>
        <v>72</v>
      </c>
      <c r="H6" s="14">
        <f>AVERAGE(B6:G6)</f>
        <v>74.86666666666666</v>
      </c>
      <c r="I6" s="14">
        <f>VLOOKUP(A6,'2014'!$B$2:$S$430,4,FALSE)</f>
        <v>81</v>
      </c>
      <c r="J6" s="14">
        <f>IF(ISNA(VLOOKUP(A6,'2013'!$B$2:$S$401,4,FALSE)), I6, VLOOKUP(A6,'2013'!$B$2:$S$401,4,FALSE)*1.7)</f>
        <v>74.8</v>
      </c>
      <c r="K6" s="14">
        <f>IF(ISNA(VLOOKUP(A6,'2012'!$B$2:$S$401,4,FALSE)), J6, VLOOKUP(A6,'2012'!$B$2:$S$401,4,FALSE))</f>
        <v>80</v>
      </c>
      <c r="L6" s="14">
        <f>IF(ISNA(VLOOKUP(A6,'2011'!$B$2:$S$401,4,FALSE)), AVERAGE(J6:K6), VLOOKUP(A6,'2011'!$B$2:$S$401,4,FALSE))</f>
        <v>82</v>
      </c>
      <c r="M6" s="14">
        <f>IF(ISNA(VLOOKUP(A6,'2010'!$B$2:$S$401,4,FALSE)), AVERAGE(J6:L6), VLOOKUP(A6,'2010'!$B$2:$S$401,4,FALSE))</f>
        <v>82</v>
      </c>
      <c r="N6" s="14">
        <f>IF(ISNA(VLOOKUP(A6,'2009'!$B$2:$S$401,4,FALSE)), AVERAGE(J6:M6), VLOOKUP(A6,'2009'!$B$2:$S$401,4,FALSE))</f>
        <v>78</v>
      </c>
      <c r="O6" s="14">
        <f>AVERAGE(I6:N6)</f>
        <v>79.63333333333334</v>
      </c>
      <c r="P6" s="14">
        <f>H6/O6</f>
        <v>0.94014231896190859</v>
      </c>
      <c r="Q6" s="14">
        <f>VLOOKUP($A6,'2014'!$B$2:$S$430,5,FALSE)</f>
        <v>43</v>
      </c>
      <c r="R6" s="14">
        <f>IF(ISNA(VLOOKUP(A6,'2013'!$B$2:$S$401,5,FALSE)), Q6, VLOOKUP(A6,'2013'!$B$2:$S$401,5,FALSE)*1.7)</f>
        <v>25.5</v>
      </c>
      <c r="S6" s="14">
        <f>IF(ISNA(VLOOKUP($A6,'2012'!$B$2:$S$401,5,FALSE)), R6, VLOOKUP($A6,'2012'!$B$2:$S$401,5,FALSE))</f>
        <v>37</v>
      </c>
      <c r="T6" s="14">
        <f>IF(ISNA(VLOOKUP($A6,'2011'!$B$2:$S$401,5,FALSE)), S6, VLOOKUP($A6,'2011'!$B$2:$S$401,5,FALSE))</f>
        <v>50</v>
      </c>
      <c r="U6" s="14">
        <f>IF(ISNA(VLOOKUP($A6,'2010'!$B$2:$S$401,5,FALSE)), T6, VLOOKUP($A6,'2010'!$B$2:$S$401,5,FALSE))</f>
        <v>27</v>
      </c>
      <c r="V6" s="14">
        <f>IF(ISNA(VLOOKUP($A6,'2009'!$B$2:$S$401,5,FALSE)), U6, VLOOKUP($A6,'2009'!$B$2:$S$401,5,FALSE))</f>
        <v>32</v>
      </c>
      <c r="W6" s="14">
        <f>AVERAGE(Q6:V6)</f>
        <v>35.75</v>
      </c>
      <c r="X6" s="14">
        <f>VLOOKUP($A6,'2014'!$B$2:$S$430,6,FALSE)</f>
        <v>39</v>
      </c>
      <c r="Y6" s="14">
        <f>IF(ISNA(VLOOKUP($A6,'2013'!$B$2:$S$401,6,FALSE)), X6, VLOOKUP($A6,'2013'!$B$2:$S$401,6,FALSE)*1.7)</f>
        <v>35.699999999999996</v>
      </c>
      <c r="Z6" s="14">
        <f>IF(ISNA(VLOOKUP($A6,'2012'!$B$2:$S$401,6,FALSE)), Y6, VLOOKUP($A6,'2012'!$B$2:$S$401,6,FALSE))</f>
        <v>23</v>
      </c>
      <c r="AA6" s="14">
        <f>IF(ISNA(VLOOKUP($A6,'2011'!$B$2:$S$401,6,FALSE)), Z6, VLOOKUP($A6,'2011'!$B$2:$S$401,6,FALSE))</f>
        <v>48</v>
      </c>
      <c r="AB6" s="14">
        <f>IF(ISNA(VLOOKUP($A6,'2010'!$B$2:$S$401,6,FALSE)), AA6, VLOOKUP($A6,'2010'!$B$2:$S$401,6,FALSE))</f>
        <v>49</v>
      </c>
      <c r="AC6" s="14">
        <f>IF(ISNA(VLOOKUP($A6,'2009'!$B$2:$S$401,6,FALSE)), AB6, VLOOKUP($A6,'2009'!$B$2:$S$401,6,FALSE))</f>
        <v>40</v>
      </c>
      <c r="AD6" s="14">
        <f>AVERAGE(X6:AC6)</f>
        <v>39.116666666666667</v>
      </c>
      <c r="AE6" s="14">
        <f>VLOOKUP($A6,'2014'!$B$2:$S$430,10,FALSE)</f>
        <v>8</v>
      </c>
      <c r="AF6" s="14">
        <f>IF(ISNA(VLOOKUP($A6,'2013'!$B$2:$S$401,10,FALSE)), AE6, VLOOKUP($A6,'2013'!$B$2:$S$401,10,FALSE)*1.7)</f>
        <v>8.5</v>
      </c>
      <c r="AG6" s="14">
        <f>IF(ISNA(VLOOKUP($A6,'2012'!$B$2:$S$401,10,FALSE)), AF6, VLOOKUP($A6,'2012'!$B$2:$S$401,10,FALSE))</f>
        <v>14</v>
      </c>
      <c r="AH6" s="14">
        <f>IF(ISNA(VLOOKUP($A6,'2011'!$B$2:$S$401,10,FALSE)), AG6, VLOOKUP($A6,'2011'!$B$2:$S$401,10,FALSE))</f>
        <v>14</v>
      </c>
      <c r="AI6" s="14">
        <f>IF(ISNA(VLOOKUP($A6,'2010'!$B$2:$S$401,10,FALSE)), AH6, VLOOKUP($A6,'2010'!$B$2:$S$401,10,FALSE))</f>
        <v>6</v>
      </c>
      <c r="AJ6" s="14">
        <f>IF(ISNA(VLOOKUP($A6,'2009'!$B$2:$S$401,10,FALSE)), AI6, VLOOKUP($A6,'2009'!$B$2:$S$401,10,FALSE))</f>
        <v>10</v>
      </c>
      <c r="AK6" s="14">
        <f>AVERAGE(AE6:AJ6)</f>
        <v>10.083333333333334</v>
      </c>
      <c r="AL6" s="14">
        <f>VLOOKUP($A6,'2014'!$B$2:$S$430,11,FALSE)</f>
        <v>18</v>
      </c>
      <c r="AM6" s="14">
        <f>IF(ISNA(VLOOKUP($A6,'2013'!$B$2:$S$401,11,FALSE)), AL6, VLOOKUP($A6,'2013'!$B$2:$S$401,11,FALSE)*1.7)</f>
        <v>17</v>
      </c>
      <c r="AN6" s="14">
        <f>AVERAGE(AL6:AM6)</f>
        <v>17.5</v>
      </c>
      <c r="AO6" s="14">
        <f>VLOOKUP($A6,'2014'!$B$2:$S$430,8,FALSE)</f>
        <v>32</v>
      </c>
      <c r="AP6" s="14">
        <f>IF(ISNA(VLOOKUP($A6,'2013'!$B$2:$S$401,8,FALSE)), AO6, VLOOKUP($A6,'2013'!$B$2:$S$401,8,FALSE)*1.7)</f>
        <v>17</v>
      </c>
      <c r="AQ6" s="14">
        <f>IF(ISNA(VLOOKUP($A6,'2012'!$B$2:$S$401,8,FALSE)), AP6, VLOOKUP($A6,'2012'!$B$2:$S$401,8,FALSE))</f>
        <v>-7</v>
      </c>
      <c r="AR6" s="14">
        <f>IF(ISNA(VLOOKUP($A6,'2011'!$B$2:$S$401,8,FALSE)), AQ6, VLOOKUP($A6,'2011'!$B$2:$S$401,8,FALSE))</f>
        <v>9</v>
      </c>
      <c r="AS6" s="14">
        <f>IF(ISNA(VLOOKUP($A6,'2010'!$B$2:$S$401,8,FALSE)), AR6, VLOOKUP($A6,'2010'!$B$2:$S$401,8,FALSE))</f>
        <v>0</v>
      </c>
      <c r="AT6" s="14">
        <f>IF(ISNA(VLOOKUP($A6,'2009'!$B$2:$S$401,8,FALSE)), AS6, VLOOKUP($A6,'2009'!$B$2:$S$401,8,FALSE))</f>
        <v>10</v>
      </c>
      <c r="AU6" s="14">
        <f>AVERAGE(AO6:AT6)</f>
        <v>10.166666666666666</v>
      </c>
      <c r="AV6" s="14">
        <f>MIN(B6:G6)</f>
        <v>60</v>
      </c>
      <c r="AW6" s="14">
        <f>MAX(B6:G6)</f>
        <v>98</v>
      </c>
      <c r="AX6" s="14">
        <f>MIN(I6:N6)</f>
        <v>74.8</v>
      </c>
      <c r="AY6" s="14">
        <f>MAX(I6:N6)</f>
        <v>82</v>
      </c>
      <c r="AZ6" s="14" t="str">
        <f>VLOOKUP(A6,Bios!$B$2:$S$430,7,FALSE)</f>
        <v>CAN</v>
      </c>
      <c r="BA6" s="14" t="str">
        <f>VLOOKUP(A6,Bios!$B$2:$S$430,2,FALSE)</f>
        <v>ANA</v>
      </c>
      <c r="BB6" s="14">
        <f>113-BE6</f>
        <v>28</v>
      </c>
      <c r="BC6" s="14" t="str">
        <f>VLOOKUP(A6,Bios!$B$2:$S$430,3,FALSE)</f>
        <v>R</v>
      </c>
      <c r="BD6" s="4" t="str">
        <f>VLOOKUP(A6,Bios!$B$2:$S$430,4,FALSE)</f>
        <v>May 16 '85</v>
      </c>
      <c r="BE6" s="4" t="str">
        <f>RIGHT(BD6, LEN(BD6)-8)</f>
        <v>85</v>
      </c>
      <c r="BJ6" s="4" t="e">
        <f>VLOOKUP(A6,'Contracts 2014'!A5:K131,1,FALSE)</f>
        <v>#N/A</v>
      </c>
      <c r="BK6" s="4">
        <f>IF(ISNA(VLOOKUP(A6,'Contracts 2014'!$A$1:$K$127,1,FALSE)), 0, 1)</f>
        <v>0</v>
      </c>
    </row>
    <row r="7" spans="1:63" ht="15" customHeight="1">
      <c r="A7" s="13" t="s">
        <v>20</v>
      </c>
      <c r="B7" s="14">
        <f>VLOOKUP(A7,'2014'!$B$2:$S$430,7,FALSE)</f>
        <v>80</v>
      </c>
      <c r="C7" s="14">
        <f>IF(ISNA(VLOOKUP(A7,'2013'!$B$2:$S$401,7,FALSE)*1.7), B7, VLOOKUP(A7,'2013'!$B$2:$S$401,7,FALSE)*1.7)</f>
        <v>85</v>
      </c>
      <c r="D7" s="14">
        <f>IF(ISNA(VLOOKUP(A7,'2012'!$B$2:$S$401,7,FALSE)), C7, VLOOKUP(A7,'2012'!$B$2:$S$401,7,FALSE))</f>
        <v>53</v>
      </c>
      <c r="E7" s="14">
        <f>IF(ISNA(VLOOKUP(A7,'2011'!$B$2:$S$401,7,FALSE)), AVERAGE(C7:D7), VLOOKUP(A7,'2011'!$B$2:$S$401,7,FALSE))</f>
        <v>42</v>
      </c>
      <c r="F7" s="14">
        <f>IF(ISNA(VLOOKUP(A7,'2010'!$B$2:$S$401,7,FALSE)), AVERAGE(C7:E7), VLOOKUP(A7,'2010'!$B$2:$S$401,7,FALSE))</f>
        <v>60</v>
      </c>
      <c r="G7" s="14">
        <f>IF(ISNA(VLOOKUP(A7,'2009'!$B$2:$S$401,7,FALSE)), AVERAGE(C7:F7), VLOOKUP(A7,'2009'!$B$2:$S$401,7,FALSE))</f>
        <v>60</v>
      </c>
      <c r="H7" s="14">
        <f>AVERAGE(B7:G7)</f>
        <v>63.333333333333336</v>
      </c>
      <c r="I7" s="14">
        <f>VLOOKUP(A7,'2014'!$B$2:$S$430,4,FALSE)</f>
        <v>75</v>
      </c>
      <c r="J7" s="14">
        <f>IF(ISNA(VLOOKUP(A7,'2013'!$B$2:$S$401,4,FALSE)), I7, VLOOKUP(A7,'2013'!$B$2:$S$401,4,FALSE)*1.7)</f>
        <v>76.5</v>
      </c>
      <c r="K7" s="14">
        <f>IF(ISNA(VLOOKUP(A7,'2012'!$B$2:$S$401,4,FALSE)), J7, VLOOKUP(A7,'2012'!$B$2:$S$401,4,FALSE))</f>
        <v>61</v>
      </c>
      <c r="L7" s="14">
        <f>IF(ISNA(VLOOKUP(A7,'2011'!$B$2:$S$401,4,FALSE)), AVERAGE(J7:K7), VLOOKUP(A7,'2011'!$B$2:$S$401,4,FALSE))</f>
        <v>65</v>
      </c>
      <c r="M7" s="14">
        <f>IF(ISNA(VLOOKUP(A7,'2010'!$B$2:$S$401,4,FALSE)), AVERAGE(J7:L7), VLOOKUP(A7,'2010'!$B$2:$S$401,4,FALSE))</f>
        <v>67.5</v>
      </c>
      <c r="N7" s="14">
        <f>IF(ISNA(VLOOKUP(A7,'2009'!$B$2:$S$401,4,FALSE)), AVERAGE(J7:M7), VLOOKUP(A7,'2009'!$B$2:$S$401,4,FALSE))</f>
        <v>67.5</v>
      </c>
      <c r="O7" s="14">
        <f>AVERAGE(I7:N7)</f>
        <v>68.75</v>
      </c>
      <c r="P7" s="14">
        <f>H7/O7</f>
        <v>0.92121212121212126</v>
      </c>
      <c r="Q7" s="14">
        <f>VLOOKUP($A7,'2014'!$B$2:$S$430,5,FALSE)</f>
        <v>27</v>
      </c>
      <c r="R7" s="14">
        <f>IF(ISNA(VLOOKUP(A7,'2013'!$B$2:$S$401,5,FALSE)), Q7, VLOOKUP(A7,'2013'!$B$2:$S$401,5,FALSE)*1.7)</f>
        <v>27.2</v>
      </c>
      <c r="S7" s="14">
        <f>IF(ISNA(VLOOKUP($A7,'2012'!$B$2:$S$401,5,FALSE)), R7, VLOOKUP($A7,'2012'!$B$2:$S$401,5,FALSE))</f>
        <v>27</v>
      </c>
      <c r="T7" s="14">
        <f>IF(ISNA(VLOOKUP($A7,'2011'!$B$2:$S$401,5,FALSE)), S7, VLOOKUP($A7,'2011'!$B$2:$S$401,5,FALSE))</f>
        <v>22</v>
      </c>
      <c r="U7" s="14">
        <f>IF(ISNA(VLOOKUP($A7,'2010'!$B$2:$S$401,5,FALSE)), T7, VLOOKUP($A7,'2010'!$B$2:$S$401,5,FALSE))</f>
        <v>22</v>
      </c>
      <c r="V7" s="14">
        <f>IF(ISNA(VLOOKUP($A7,'2009'!$B$2:$S$401,5,FALSE)), U7, VLOOKUP($A7,'2009'!$B$2:$S$401,5,FALSE))</f>
        <v>22</v>
      </c>
      <c r="W7" s="14">
        <f>AVERAGE(Q7:V7)</f>
        <v>24.533333333333331</v>
      </c>
      <c r="X7" s="14">
        <f>VLOOKUP($A7,'2014'!$B$2:$S$430,6,FALSE)</f>
        <v>53</v>
      </c>
      <c r="Y7" s="14">
        <f>IF(ISNA(VLOOKUP($A7,'2013'!$B$2:$S$401,6,FALSE)), X7, VLOOKUP($A7,'2013'!$B$2:$S$401,6,FALSE)*1.7)</f>
        <v>57.8</v>
      </c>
      <c r="Z7" s="14">
        <f>IF(ISNA(VLOOKUP($A7,'2012'!$B$2:$S$401,6,FALSE)), Y7, VLOOKUP($A7,'2012'!$B$2:$S$401,6,FALSE))</f>
        <v>26</v>
      </c>
      <c r="AA7" s="14">
        <f>IF(ISNA(VLOOKUP($A7,'2011'!$B$2:$S$401,6,FALSE)), Z7, VLOOKUP($A7,'2011'!$B$2:$S$401,6,FALSE))</f>
        <v>20</v>
      </c>
      <c r="AB7" s="14">
        <f>IF(ISNA(VLOOKUP($A7,'2010'!$B$2:$S$401,6,FALSE)), AA7, VLOOKUP($A7,'2010'!$B$2:$S$401,6,FALSE))</f>
        <v>20</v>
      </c>
      <c r="AC7" s="14">
        <f>IF(ISNA(VLOOKUP($A7,'2009'!$B$2:$S$401,6,FALSE)), AB7, VLOOKUP($A7,'2009'!$B$2:$S$401,6,FALSE))</f>
        <v>20</v>
      </c>
      <c r="AD7" s="14">
        <f>AVERAGE(X7:AC7)</f>
        <v>32.800000000000004</v>
      </c>
      <c r="AE7" s="14">
        <f>VLOOKUP($A7,'2014'!$B$2:$S$430,10,FALSE)</f>
        <v>7</v>
      </c>
      <c r="AF7" s="14">
        <f>IF(ISNA(VLOOKUP($A7,'2013'!$B$2:$S$401,10,FALSE)), AE7, VLOOKUP($A7,'2013'!$B$2:$S$401,10,FALSE)*1.7)</f>
        <v>6.8</v>
      </c>
      <c r="AG7" s="14">
        <f>IF(ISNA(VLOOKUP($A7,'2012'!$B$2:$S$401,10,FALSE)), AF7, VLOOKUP($A7,'2012'!$B$2:$S$401,10,FALSE))</f>
        <v>13</v>
      </c>
      <c r="AH7" s="14">
        <f>IF(ISNA(VLOOKUP($A7,'2011'!$B$2:$S$401,10,FALSE)), AG7, VLOOKUP($A7,'2011'!$B$2:$S$401,10,FALSE))</f>
        <v>8</v>
      </c>
      <c r="AI7" s="14">
        <f>IF(ISNA(VLOOKUP($A7,'2010'!$B$2:$S$401,10,FALSE)), AH7, VLOOKUP($A7,'2010'!$B$2:$S$401,10,FALSE))</f>
        <v>8</v>
      </c>
      <c r="AJ7" s="14">
        <f>IF(ISNA(VLOOKUP($A7,'2009'!$B$2:$S$401,10,FALSE)), AI7, VLOOKUP($A7,'2009'!$B$2:$S$401,10,FALSE))</f>
        <v>8</v>
      </c>
      <c r="AK7" s="14">
        <f>AVERAGE(AE7:AJ7)</f>
        <v>8.4666666666666668</v>
      </c>
      <c r="AL7" s="14">
        <f>VLOOKUP($A7,'2014'!$B$2:$S$430,11,FALSE)</f>
        <v>17</v>
      </c>
      <c r="AM7" s="14">
        <f>IF(ISNA(VLOOKUP($A7,'2013'!$B$2:$S$401,11,FALSE)), AL7, VLOOKUP($A7,'2013'!$B$2:$S$401,11,FALSE)*1.7)</f>
        <v>23.8</v>
      </c>
      <c r="AN7" s="14">
        <f>AVERAGE(AL7:AM7)</f>
        <v>20.399999999999999</v>
      </c>
      <c r="AO7" s="14">
        <f>VLOOKUP($A7,'2014'!$B$2:$S$430,8,FALSE)</f>
        <v>-15</v>
      </c>
      <c r="AP7" s="14">
        <f>IF(ISNA(VLOOKUP($A7,'2013'!$B$2:$S$401,8,FALSE)), AO7, VLOOKUP($A7,'2013'!$B$2:$S$401,8,FALSE)*1.7)</f>
        <v>8.5</v>
      </c>
      <c r="AQ7" s="14">
        <f>IF(ISNA(VLOOKUP($A7,'2012'!$B$2:$S$401,8,FALSE)), AP7, VLOOKUP($A7,'2012'!$B$2:$S$401,8,FALSE))</f>
        <v>-3</v>
      </c>
      <c r="AR7" s="14">
        <f>IF(ISNA(VLOOKUP($A7,'2011'!$B$2:$S$401,8,FALSE)), AQ7, VLOOKUP($A7,'2011'!$B$2:$S$401,8,FALSE))</f>
        <v>-9</v>
      </c>
      <c r="AS7" s="14">
        <f>IF(ISNA(VLOOKUP($A7,'2010'!$B$2:$S$401,8,FALSE)), AR7, VLOOKUP($A7,'2010'!$B$2:$S$401,8,FALSE))</f>
        <v>-9</v>
      </c>
      <c r="AT7" s="14">
        <f>IF(ISNA(VLOOKUP($A7,'2009'!$B$2:$S$401,8,FALSE)), AS7, VLOOKUP($A7,'2009'!$B$2:$S$401,8,FALSE))</f>
        <v>-9</v>
      </c>
      <c r="AU7" s="14">
        <f>AVERAGE(AO7:AT7)</f>
        <v>-6.083333333333333</v>
      </c>
      <c r="AV7" s="14">
        <f>MIN(B7:G7)</f>
        <v>42</v>
      </c>
      <c r="AW7" s="14">
        <f>MAX(B7:G7)</f>
        <v>85</v>
      </c>
      <c r="AX7" s="14">
        <f>MIN(I7:N7)</f>
        <v>61</v>
      </c>
      <c r="AY7" s="14">
        <f>MAX(I7:N7)</f>
        <v>76.5</v>
      </c>
      <c r="AZ7" s="14" t="str">
        <f>VLOOKUP(A7,Bios!$B$2:$S$430,7,FALSE)</f>
        <v>CAN</v>
      </c>
      <c r="BA7" s="14" t="str">
        <f>VLOOKUP(A7,Bios!$B$2:$S$430,2,FALSE)</f>
        <v>EDM</v>
      </c>
      <c r="BB7" s="14">
        <f>113-BE7</f>
        <v>22</v>
      </c>
      <c r="BC7" s="14" t="str">
        <f>VLOOKUP(A7,Bios!$B$2:$S$430,3,FALSE)</f>
        <v>L</v>
      </c>
      <c r="BD7" s="4" t="str">
        <f>VLOOKUP(A7,Bios!$B$2:$S$430,4,FALSE)</f>
        <v>Nov 14 '91</v>
      </c>
      <c r="BE7" s="4" t="str">
        <f>RIGHT(BD7, LEN(BD7)-8)</f>
        <v>91</v>
      </c>
      <c r="BJ7" s="4" t="e">
        <f>VLOOKUP(A7,'Contracts 2014'!A6:K132,1,FALSE)</f>
        <v>#N/A</v>
      </c>
      <c r="BK7" s="4">
        <f>IF(ISNA(VLOOKUP(A7,'Contracts 2014'!$A$1:$K$127,1,FALSE)), 0, 1)</f>
        <v>0</v>
      </c>
    </row>
    <row r="8" spans="1:63" ht="15" customHeight="1">
      <c r="A8" s="13" t="s">
        <v>18</v>
      </c>
      <c r="B8" s="14">
        <f>VLOOKUP(A8,'2014'!$B$2:$S$430,7,FALSE)</f>
        <v>80</v>
      </c>
      <c r="C8" s="14">
        <f>IF(ISNA(VLOOKUP(A8,'2013'!$B$2:$S$401,7,FALSE)*1.7), B8, VLOOKUP(A8,'2013'!$B$2:$S$401,7,FALSE)*1.7)</f>
        <v>88.399999999999991</v>
      </c>
      <c r="D8" s="14">
        <f>IF(ISNA(VLOOKUP(A8,'2012'!$B$2:$S$401,7,FALSE)), C8, VLOOKUP(A8,'2012'!$B$2:$S$401,7,FALSE))</f>
        <v>82</v>
      </c>
      <c r="E8" s="14">
        <f>IF(ISNA(VLOOKUP(A8,'2011'!$B$2:$S$401,7,FALSE)), AVERAGE(C8:D8), VLOOKUP(A8,'2011'!$B$2:$S$401,7,FALSE))</f>
        <v>64</v>
      </c>
      <c r="F8" s="14">
        <f>IF(ISNA(VLOOKUP(A8,'2010'!$B$2:$S$401,7,FALSE)), AVERAGE(C8:E8), VLOOKUP(A8,'2010'!$B$2:$S$401,7,FALSE))</f>
        <v>55</v>
      </c>
      <c r="G8" s="14">
        <f>IF(ISNA(VLOOKUP(A8,'2009'!$B$2:$S$401,7,FALSE)), AVERAGE(C8:F8), VLOOKUP(A8,'2009'!$B$2:$S$401,7,FALSE))</f>
        <v>60</v>
      </c>
      <c r="H8" s="14">
        <f>AVERAGE(B8:G8)</f>
        <v>71.566666666666663</v>
      </c>
      <c r="I8" s="14">
        <f>VLOOKUP(A8,'2014'!$B$2:$S$430,4,FALSE)</f>
        <v>82</v>
      </c>
      <c r="J8" s="14">
        <f>IF(ISNA(VLOOKUP(A8,'2013'!$B$2:$S$401,4,FALSE)), I8, VLOOKUP(A8,'2013'!$B$2:$S$401,4,FALSE)*1.7)</f>
        <v>81.599999999999994</v>
      </c>
      <c r="K8" s="14">
        <f>IF(ISNA(VLOOKUP(A8,'2012'!$B$2:$S$401,4,FALSE)), J8, VLOOKUP(A8,'2012'!$B$2:$S$401,4,FALSE))</f>
        <v>82</v>
      </c>
      <c r="L8" s="14">
        <f>IF(ISNA(VLOOKUP(A8,'2011'!$B$2:$S$401,4,FALSE)), AVERAGE(J8:K8), VLOOKUP(A8,'2011'!$B$2:$S$401,4,FALSE))</f>
        <v>82</v>
      </c>
      <c r="M8" s="14">
        <f>IF(ISNA(VLOOKUP(A8,'2010'!$B$2:$S$401,4,FALSE)), AVERAGE(J8:L8), VLOOKUP(A8,'2010'!$B$2:$S$401,4,FALSE))</f>
        <v>70</v>
      </c>
      <c r="N8" s="14">
        <f>IF(ISNA(VLOOKUP(A8,'2009'!$B$2:$S$401,4,FALSE)), AVERAGE(J8:M8), VLOOKUP(A8,'2009'!$B$2:$S$401,4,FALSE))</f>
        <v>70</v>
      </c>
      <c r="O8" s="14">
        <f>AVERAGE(I8:N8)</f>
        <v>77.933333333333337</v>
      </c>
      <c r="P8" s="14">
        <f>H8/O8</f>
        <v>0.91830624465354993</v>
      </c>
      <c r="Q8" s="14">
        <f>VLOOKUP($A8,'2014'!$B$2:$S$430,5,FALSE)</f>
        <v>37</v>
      </c>
      <c r="R8" s="14">
        <f>IF(ISNA(VLOOKUP(A8,'2013'!$B$2:$S$401,5,FALSE)), Q8, VLOOKUP(A8,'2013'!$B$2:$S$401,5,FALSE)*1.7)</f>
        <v>34</v>
      </c>
      <c r="S8" s="14">
        <f>IF(ISNA(VLOOKUP($A8,'2012'!$B$2:$S$401,5,FALSE)), R8, VLOOKUP($A8,'2012'!$B$2:$S$401,5,FALSE))</f>
        <v>37</v>
      </c>
      <c r="T8" s="14">
        <f>IF(ISNA(VLOOKUP($A8,'2011'!$B$2:$S$401,5,FALSE)), S8, VLOOKUP($A8,'2011'!$B$2:$S$401,5,FALSE))</f>
        <v>32</v>
      </c>
      <c r="U8" s="14">
        <f>IF(ISNA(VLOOKUP($A8,'2010'!$B$2:$S$401,5,FALSE)), T8, VLOOKUP($A8,'2010'!$B$2:$S$401,5,FALSE))</f>
        <v>30</v>
      </c>
      <c r="V8" s="14">
        <f>IF(ISNA(VLOOKUP($A8,'2009'!$B$2:$S$401,5,FALSE)), U8, VLOOKUP($A8,'2009'!$B$2:$S$401,5,FALSE))</f>
        <v>36</v>
      </c>
      <c r="W8" s="14">
        <f>AVERAGE(Q8:V8)</f>
        <v>34.333333333333336</v>
      </c>
      <c r="X8" s="14">
        <f>VLOOKUP($A8,'2014'!$B$2:$S$430,6,FALSE)</f>
        <v>43</v>
      </c>
      <c r="Y8" s="14">
        <f>IF(ISNA(VLOOKUP($A8,'2013'!$B$2:$S$401,6,FALSE)), X8, VLOOKUP($A8,'2013'!$B$2:$S$401,6,FALSE)*1.7)</f>
        <v>54.4</v>
      </c>
      <c r="Z8" s="14">
        <f>IF(ISNA(VLOOKUP($A8,'2012'!$B$2:$S$401,6,FALSE)), Y8, VLOOKUP($A8,'2012'!$B$2:$S$401,6,FALSE))</f>
        <v>45</v>
      </c>
      <c r="AA8" s="14">
        <f>IF(ISNA(VLOOKUP($A8,'2011'!$B$2:$S$401,6,FALSE)), Z8, VLOOKUP($A8,'2011'!$B$2:$S$401,6,FALSE))</f>
        <v>32</v>
      </c>
      <c r="AB8" s="14">
        <f>IF(ISNA(VLOOKUP($A8,'2010'!$B$2:$S$401,6,FALSE)), AA8, VLOOKUP($A8,'2010'!$B$2:$S$401,6,FALSE))</f>
        <v>25</v>
      </c>
      <c r="AC8" s="14">
        <f>IF(ISNA(VLOOKUP($A8,'2009'!$B$2:$S$401,6,FALSE)), AB8, VLOOKUP($A8,'2009'!$B$2:$S$401,6,FALSE))</f>
        <v>24</v>
      </c>
      <c r="AD8" s="14">
        <f>AVERAGE(X8:AC8)</f>
        <v>37.233333333333334</v>
      </c>
      <c r="AE8" s="14">
        <f>VLOOKUP($A8,'2014'!$B$2:$S$430,10,FALSE)</f>
        <v>8</v>
      </c>
      <c r="AF8" s="14">
        <f>IF(ISNA(VLOOKUP($A8,'2013'!$B$2:$S$401,10,FALSE)), AE8, VLOOKUP($A8,'2013'!$B$2:$S$401,10,FALSE)*1.7)</f>
        <v>10.199999999999999</v>
      </c>
      <c r="AG8" s="14">
        <f>IF(ISNA(VLOOKUP($A8,'2012'!$B$2:$S$401,10,FALSE)), AF8, VLOOKUP($A8,'2012'!$B$2:$S$401,10,FALSE))</f>
        <v>10</v>
      </c>
      <c r="AH8" s="14">
        <f>IF(ISNA(VLOOKUP($A8,'2011'!$B$2:$S$401,10,FALSE)), AG8, VLOOKUP($A8,'2011'!$B$2:$S$401,10,FALSE))</f>
        <v>12</v>
      </c>
      <c r="AI8" s="14">
        <f>IF(ISNA(VLOOKUP($A8,'2010'!$B$2:$S$401,10,FALSE)), AH8, VLOOKUP($A8,'2010'!$B$2:$S$401,10,FALSE))</f>
        <v>8</v>
      </c>
      <c r="AJ8" s="14">
        <f>IF(ISNA(VLOOKUP($A8,'2009'!$B$2:$S$401,10,FALSE)), AI8, VLOOKUP($A8,'2009'!$B$2:$S$401,10,FALSE))</f>
        <v>8</v>
      </c>
      <c r="AK8" s="14">
        <f>AVERAGE(AE8:AJ8)</f>
        <v>9.3666666666666671</v>
      </c>
      <c r="AL8" s="14">
        <f>VLOOKUP($A8,'2014'!$B$2:$S$430,11,FALSE)</f>
        <v>20</v>
      </c>
      <c r="AM8" s="14">
        <f>IF(ISNA(VLOOKUP($A8,'2013'!$B$2:$S$401,11,FALSE)), AL8, VLOOKUP($A8,'2013'!$B$2:$S$401,11,FALSE)*1.7)</f>
        <v>35.699999999999996</v>
      </c>
      <c r="AN8" s="14">
        <f>AVERAGE(AL8:AM8)</f>
        <v>27.849999999999998</v>
      </c>
      <c r="AO8" s="14">
        <f>VLOOKUP($A8,'2014'!$B$2:$S$430,8,FALSE)</f>
        <v>-5</v>
      </c>
      <c r="AP8" s="14">
        <f>IF(ISNA(VLOOKUP($A8,'2013'!$B$2:$S$401,8,FALSE)), AO8, VLOOKUP($A8,'2013'!$B$2:$S$401,8,FALSE)*1.7)</f>
        <v>-5.0999999999999996</v>
      </c>
      <c r="AQ8" s="14">
        <f>IF(ISNA(VLOOKUP($A8,'2012'!$B$2:$S$401,8,FALSE)), AP8, VLOOKUP($A8,'2012'!$B$2:$S$401,8,FALSE))</f>
        <v>-10</v>
      </c>
      <c r="AR8" s="14">
        <f>IF(ISNA(VLOOKUP($A8,'2011'!$B$2:$S$401,8,FALSE)), AQ8, VLOOKUP($A8,'2011'!$B$2:$S$401,8,FALSE))</f>
        <v>-20</v>
      </c>
      <c r="AS8" s="14">
        <f>IF(ISNA(VLOOKUP($A8,'2010'!$B$2:$S$401,8,FALSE)), AR8, VLOOKUP($A8,'2010'!$B$2:$S$401,8,FALSE))</f>
        <v>-8</v>
      </c>
      <c r="AT8" s="14">
        <f>IF(ISNA(VLOOKUP($A8,'2009'!$B$2:$S$401,8,FALSE)), AS8, VLOOKUP($A8,'2009'!$B$2:$S$401,8,FALSE))</f>
        <v>23</v>
      </c>
      <c r="AU8" s="14">
        <f>AVERAGE(AO8:AT8)</f>
        <v>-4.1833333333333336</v>
      </c>
      <c r="AV8" s="14">
        <f>MIN(B8:G8)</f>
        <v>55</v>
      </c>
      <c r="AW8" s="14">
        <f>MAX(B8:G8)</f>
        <v>88.399999999999991</v>
      </c>
      <c r="AX8" s="14">
        <f>MIN(I8:N8)</f>
        <v>70</v>
      </c>
      <c r="AY8" s="14">
        <f>MAX(I8:N8)</f>
        <v>82</v>
      </c>
      <c r="AZ8" s="14" t="str">
        <f>VLOOKUP(A8,Bios!$B$2:$S$430,7,FALSE)</f>
        <v>USA</v>
      </c>
      <c r="BA8" s="14" t="str">
        <f>VLOOKUP(A8,Bios!$B$2:$S$430,2,FALSE)</f>
        <v>TOR</v>
      </c>
      <c r="BB8" s="14">
        <f>113-BE8</f>
        <v>26</v>
      </c>
      <c r="BC8" s="14" t="str">
        <f>VLOOKUP(A8,Bios!$B$2:$S$430,3,FALSE)</f>
        <v>R</v>
      </c>
      <c r="BD8" s="4" t="str">
        <f>VLOOKUP(A8,Bios!$B$2:$S$430,4,FALSE)</f>
        <v>Oct 02 '87</v>
      </c>
      <c r="BE8" s="4" t="str">
        <f>RIGHT(BD8, LEN(BD8)-8)</f>
        <v>87</v>
      </c>
      <c r="BJ8" s="4" t="e">
        <f>VLOOKUP(A8,'Contracts 2014'!A7:K133,1,FALSE)</f>
        <v>#N/A</v>
      </c>
      <c r="BK8" s="4">
        <f>IF(ISNA(VLOOKUP(A8,'Contracts 2014'!$A$1:$K$127,1,FALSE)), 0, 1)</f>
        <v>0</v>
      </c>
    </row>
    <row r="9" spans="1:63" ht="15" customHeight="1">
      <c r="A9" s="13" t="s">
        <v>112</v>
      </c>
      <c r="B9" s="14">
        <f>VLOOKUP(A9,'2014'!$B$2:$S$430,7,FALSE)</f>
        <v>79</v>
      </c>
      <c r="C9" s="14">
        <f>IF(ISNA(VLOOKUP(A9,'2013'!$B$2:$S$401,7,FALSE)*1.7), B9, VLOOKUP(A9,'2013'!$B$2:$S$401,7,FALSE)*1.7)</f>
        <v>56.1</v>
      </c>
      <c r="D9" s="14">
        <f>IF(ISNA(VLOOKUP(A9,'2012'!$B$2:$S$401,7,FALSE)), C9, VLOOKUP(A9,'2012'!$B$2:$S$401,7,FALSE))</f>
        <v>63</v>
      </c>
      <c r="E9" s="14">
        <f>IF(ISNA(VLOOKUP(A9,'2011'!$B$2:$S$401,7,FALSE)), AVERAGE(C9:D9), VLOOKUP(A9,'2011'!$B$2:$S$401,7,FALSE))</f>
        <v>56</v>
      </c>
      <c r="F9" s="14">
        <f>IF(ISNA(VLOOKUP(A9,'2010'!$B$2:$S$401,7,FALSE)), AVERAGE(C9:E9), VLOOKUP(A9,'2010'!$B$2:$S$401,7,FALSE))</f>
        <v>41</v>
      </c>
      <c r="G9" s="14">
        <f>IF(ISNA(VLOOKUP(A9,'2009'!$B$2:$S$401,7,FALSE)), AVERAGE(C9:F9), VLOOKUP(A9,'2009'!$B$2:$S$401,7,FALSE))</f>
        <v>54.024999999999999</v>
      </c>
      <c r="H9" s="14">
        <f>AVERAGE(B9:G9)</f>
        <v>58.1875</v>
      </c>
      <c r="I9" s="14">
        <f>VLOOKUP(A9,'2014'!$B$2:$S$430,4,FALSE)</f>
        <v>81</v>
      </c>
      <c r="J9" s="14">
        <f>IF(ISNA(VLOOKUP(A9,'2013'!$B$2:$S$401,4,FALSE)), I9, VLOOKUP(A9,'2013'!$B$2:$S$401,4,FALSE)*1.7)</f>
        <v>69.7</v>
      </c>
      <c r="K9" s="14">
        <f>IF(ISNA(VLOOKUP(A9,'2012'!$B$2:$S$401,4,FALSE)), J9, VLOOKUP(A9,'2012'!$B$2:$S$401,4,FALSE))</f>
        <v>71</v>
      </c>
      <c r="L9" s="14">
        <f>IF(ISNA(VLOOKUP(A9,'2011'!$B$2:$S$401,4,FALSE)), AVERAGE(J9:K9), VLOOKUP(A9,'2011'!$B$2:$S$401,4,FALSE))</f>
        <v>69</v>
      </c>
      <c r="M9" s="14">
        <f>IF(ISNA(VLOOKUP(A9,'2010'!$B$2:$S$401,4,FALSE)), AVERAGE(J9:L9), VLOOKUP(A9,'2010'!$B$2:$S$401,4,FALSE))</f>
        <v>82</v>
      </c>
      <c r="N9" s="14">
        <f>IF(ISNA(VLOOKUP(A9,'2009'!$B$2:$S$401,4,FALSE)), AVERAGE(J9:M9), VLOOKUP(A9,'2009'!$B$2:$S$401,4,FALSE))</f>
        <v>72.924999999999997</v>
      </c>
      <c r="O9" s="14">
        <f>AVERAGE(I9:N9)</f>
        <v>74.270833333333329</v>
      </c>
      <c r="P9" s="14">
        <f>H9/O9</f>
        <v>0.78345021037868168</v>
      </c>
      <c r="Q9" s="14">
        <f>VLOOKUP($A9,'2014'!$B$2:$S$430,5,FALSE)</f>
        <v>34</v>
      </c>
      <c r="R9" s="14">
        <f>IF(ISNA(VLOOKUP(A9,'2013'!$B$2:$S$401,5,FALSE)), Q9, VLOOKUP(A9,'2013'!$B$2:$S$401,5,FALSE)*1.7)</f>
        <v>20.399999999999999</v>
      </c>
      <c r="S9" s="14">
        <f>IF(ISNA(VLOOKUP($A9,'2012'!$B$2:$S$401,5,FALSE)), R9, VLOOKUP($A9,'2012'!$B$2:$S$401,5,FALSE))</f>
        <v>26</v>
      </c>
      <c r="T9" s="14">
        <f>IF(ISNA(VLOOKUP($A9,'2011'!$B$2:$S$401,5,FALSE)), S9, VLOOKUP($A9,'2011'!$B$2:$S$401,5,FALSE))</f>
        <v>22</v>
      </c>
      <c r="U9" s="14">
        <f>IF(ISNA(VLOOKUP($A9,'2010'!$B$2:$S$401,5,FALSE)), T9, VLOOKUP($A9,'2010'!$B$2:$S$401,5,FALSE))</f>
        <v>22</v>
      </c>
      <c r="V9" s="14">
        <f>IF(ISNA(VLOOKUP($A9,'2009'!$B$2:$S$401,5,FALSE)), U9, VLOOKUP($A9,'2009'!$B$2:$S$401,5,FALSE))</f>
        <v>22</v>
      </c>
      <c r="W9" s="14">
        <f>AVERAGE(Q9:V9)</f>
        <v>24.400000000000002</v>
      </c>
      <c r="X9" s="14">
        <f>VLOOKUP($A9,'2014'!$B$2:$S$430,6,FALSE)</f>
        <v>45</v>
      </c>
      <c r="Y9" s="14">
        <f>IF(ISNA(VLOOKUP($A9,'2013'!$B$2:$S$401,6,FALSE)), X9, VLOOKUP($A9,'2013'!$B$2:$S$401,6,FALSE)*1.7)</f>
        <v>35.699999999999996</v>
      </c>
      <c r="Z9" s="14">
        <f>IF(ISNA(VLOOKUP($A9,'2012'!$B$2:$S$401,6,FALSE)), Y9, VLOOKUP($A9,'2012'!$B$2:$S$401,6,FALSE))</f>
        <v>37</v>
      </c>
      <c r="AA9" s="14">
        <f>IF(ISNA(VLOOKUP($A9,'2011'!$B$2:$S$401,6,FALSE)), Z9, VLOOKUP($A9,'2011'!$B$2:$S$401,6,FALSE))</f>
        <v>34</v>
      </c>
      <c r="AB9" s="14">
        <f>IF(ISNA(VLOOKUP($A9,'2010'!$B$2:$S$401,6,FALSE)), AA9, VLOOKUP($A9,'2010'!$B$2:$S$401,6,FALSE))</f>
        <v>19</v>
      </c>
      <c r="AC9" s="14">
        <f>IF(ISNA(VLOOKUP($A9,'2009'!$B$2:$S$401,6,FALSE)), AB9, VLOOKUP($A9,'2009'!$B$2:$S$401,6,FALSE))</f>
        <v>19</v>
      </c>
      <c r="AD9" s="14">
        <f>AVERAGE(X9:AC9)</f>
        <v>31.616666666666664</v>
      </c>
      <c r="AE9" s="14">
        <f>VLOOKUP($A9,'2014'!$B$2:$S$430,10,FALSE)</f>
        <v>5</v>
      </c>
      <c r="AF9" s="14">
        <f>IF(ISNA(VLOOKUP($A9,'2013'!$B$2:$S$401,10,FALSE)), AE9, VLOOKUP($A9,'2013'!$B$2:$S$401,10,FALSE)*1.7)</f>
        <v>5.0999999999999996</v>
      </c>
      <c r="AG9" s="14">
        <f>IF(ISNA(VLOOKUP($A9,'2012'!$B$2:$S$401,10,FALSE)), AF9, VLOOKUP($A9,'2012'!$B$2:$S$401,10,FALSE))</f>
        <v>2</v>
      </c>
      <c r="AH9" s="14">
        <f>IF(ISNA(VLOOKUP($A9,'2011'!$B$2:$S$401,10,FALSE)), AG9, VLOOKUP($A9,'2011'!$B$2:$S$401,10,FALSE))</f>
        <v>6</v>
      </c>
      <c r="AI9" s="14">
        <f>IF(ISNA(VLOOKUP($A9,'2010'!$B$2:$S$401,10,FALSE)), AH9, VLOOKUP($A9,'2010'!$B$2:$S$401,10,FALSE))</f>
        <v>2</v>
      </c>
      <c r="AJ9" s="14">
        <f>IF(ISNA(VLOOKUP($A9,'2009'!$B$2:$S$401,10,FALSE)), AI9, VLOOKUP($A9,'2009'!$B$2:$S$401,10,FALSE))</f>
        <v>2</v>
      </c>
      <c r="AK9" s="14">
        <f>AVERAGE(AE9:AJ9)</f>
        <v>3.6833333333333336</v>
      </c>
      <c r="AL9" s="14">
        <f>VLOOKUP($A9,'2014'!$B$2:$S$430,11,FALSE)</f>
        <v>19</v>
      </c>
      <c r="AM9" s="14">
        <f>IF(ISNA(VLOOKUP($A9,'2013'!$B$2:$S$401,11,FALSE)), AL9, VLOOKUP($A9,'2013'!$B$2:$S$401,11,FALSE)*1.7)</f>
        <v>17</v>
      </c>
      <c r="AN9" s="14">
        <f>AVERAGE(AL9:AM9)</f>
        <v>18</v>
      </c>
      <c r="AO9" s="14">
        <f>VLOOKUP($A9,'2014'!$B$2:$S$430,8,FALSE)</f>
        <v>21</v>
      </c>
      <c r="AP9" s="14">
        <f>IF(ISNA(VLOOKUP($A9,'2013'!$B$2:$S$401,8,FALSE)), AO9, VLOOKUP($A9,'2013'!$B$2:$S$401,8,FALSE)*1.7)</f>
        <v>-20.399999999999999</v>
      </c>
      <c r="AQ9" s="14">
        <f>IF(ISNA(VLOOKUP($A9,'2012'!$B$2:$S$401,8,FALSE)), AP9, VLOOKUP($A9,'2012'!$B$2:$S$401,8,FALSE))</f>
        <v>15</v>
      </c>
      <c r="AR9" s="14">
        <f>IF(ISNA(VLOOKUP($A9,'2011'!$B$2:$S$401,8,FALSE)), AQ9, VLOOKUP($A9,'2011'!$B$2:$S$401,8,FALSE))</f>
        <v>-5</v>
      </c>
      <c r="AS9" s="14">
        <f>IF(ISNA(VLOOKUP($A9,'2010'!$B$2:$S$401,8,FALSE)), AR9, VLOOKUP($A9,'2010'!$B$2:$S$401,8,FALSE))</f>
        <v>-1</v>
      </c>
      <c r="AT9" s="14">
        <f>IF(ISNA(VLOOKUP($A9,'2009'!$B$2:$S$401,8,FALSE)), AS9, VLOOKUP($A9,'2009'!$B$2:$S$401,8,FALSE))</f>
        <v>-1</v>
      </c>
      <c r="AU9" s="14">
        <f>AVERAGE(AO9:AT9)</f>
        <v>1.4333333333333336</v>
      </c>
      <c r="AV9" s="14">
        <f>MIN(B9:G9)</f>
        <v>41</v>
      </c>
      <c r="AW9" s="14">
        <f>MAX(B9:G9)</f>
        <v>79</v>
      </c>
      <c r="AX9" s="14">
        <f>MIN(I9:N9)</f>
        <v>69</v>
      </c>
      <c r="AY9" s="14">
        <f>MAX(I9:N9)</f>
        <v>82</v>
      </c>
      <c r="AZ9" s="14" t="str">
        <f>VLOOKUP(A9,Bios!$B$2:$S$430,7,FALSE)</f>
        <v>CAN</v>
      </c>
      <c r="BA9" s="14" t="str">
        <f>VLOOKUP(A9,Bios!$B$2:$S$430,2,FALSE)</f>
        <v>DAL</v>
      </c>
      <c r="BB9" s="14">
        <f>113-BE9</f>
        <v>24</v>
      </c>
      <c r="BC9" s="14" t="str">
        <f>VLOOKUP(A9,Bios!$B$2:$S$430,3,FALSE)</f>
        <v>L</v>
      </c>
      <c r="BD9" s="4" t="str">
        <f>VLOOKUP(A9,Bios!$B$2:$S$430,4,FALSE)</f>
        <v>Jul 18 '89</v>
      </c>
      <c r="BE9" s="4" t="str">
        <f>RIGHT(BD9, LEN(BD9)-8)</f>
        <v>89</v>
      </c>
      <c r="BJ9" s="4" t="e">
        <f>VLOOKUP(A9,'Contracts 2014'!A8:K134,1,FALSE)</f>
        <v>#N/A</v>
      </c>
      <c r="BK9" s="4">
        <f>IF(ISNA(VLOOKUP(A9,'Contracts 2014'!$A$1:$K$127,1,FALSE)), 0, 1)</f>
        <v>0</v>
      </c>
    </row>
    <row r="10" spans="1:63" ht="15" customHeight="1">
      <c r="A10" s="13" t="s">
        <v>8</v>
      </c>
      <c r="B10" s="14">
        <f>VLOOKUP(A10,'2014'!$B$2:$S$430,7,FALSE)</f>
        <v>79</v>
      </c>
      <c r="C10" s="14">
        <f>IF(ISNA(VLOOKUP(A10,'2013'!$B$2:$S$401,7,FALSE)*1.7), B10, VLOOKUP(A10,'2013'!$B$2:$S$401,7,FALSE)*1.7)</f>
        <v>95.2</v>
      </c>
      <c r="D10" s="14">
        <f>IF(ISNA(VLOOKUP(A10,'2012'!$B$2:$S$401,7,FALSE)), C10, VLOOKUP(A10,'2012'!$B$2:$S$401,7,FALSE))</f>
        <v>65</v>
      </c>
      <c r="E10" s="14">
        <f>IF(ISNA(VLOOKUP(A10,'2011'!$B$2:$S$401,7,FALSE)), AVERAGE(C10:D10), VLOOKUP(A10,'2011'!$B$2:$S$401,7,FALSE))</f>
        <v>85</v>
      </c>
      <c r="F10" s="14">
        <f>IF(ISNA(VLOOKUP(A10,'2010'!$B$2:$S$401,7,FALSE)), AVERAGE(C10:E10), VLOOKUP(A10,'2010'!$B$2:$S$401,7,FALSE))</f>
        <v>109</v>
      </c>
      <c r="G10" s="14">
        <f>IF(ISNA(VLOOKUP(A10,'2009'!$B$2:$S$401,7,FALSE)), AVERAGE(C10:F10), VLOOKUP(A10,'2009'!$B$2:$S$401,7,FALSE))</f>
        <v>110</v>
      </c>
      <c r="H10" s="14">
        <f>AVERAGE(B10:G10)</f>
        <v>90.533333333333346</v>
      </c>
      <c r="I10" s="14">
        <f>VLOOKUP(A10,'2014'!$B$2:$S$430,4,FALSE)</f>
        <v>78</v>
      </c>
      <c r="J10" s="14">
        <f>IF(ISNA(VLOOKUP(A10,'2013'!$B$2:$S$401,4,FALSE)), I10, VLOOKUP(A10,'2013'!$B$2:$S$401,4,FALSE)*1.7)</f>
        <v>81.599999999999994</v>
      </c>
      <c r="K10" s="14">
        <f>IF(ISNA(VLOOKUP(A10,'2012'!$B$2:$S$401,4,FALSE)), J10, VLOOKUP(A10,'2012'!$B$2:$S$401,4,FALSE))</f>
        <v>78</v>
      </c>
      <c r="L10" s="14">
        <f>IF(ISNA(VLOOKUP(A10,'2011'!$B$2:$S$401,4,FALSE)), AVERAGE(J10:K10), VLOOKUP(A10,'2011'!$B$2:$S$401,4,FALSE))</f>
        <v>79</v>
      </c>
      <c r="M10" s="14">
        <f>IF(ISNA(VLOOKUP(A10,'2010'!$B$2:$S$401,4,FALSE)), AVERAGE(J10:L10), VLOOKUP(A10,'2010'!$B$2:$S$401,4,FALSE))</f>
        <v>72</v>
      </c>
      <c r="N10" s="14">
        <f>IF(ISNA(VLOOKUP(A10,'2009'!$B$2:$S$401,4,FALSE)), AVERAGE(J10:M10), VLOOKUP(A10,'2009'!$B$2:$S$401,4,FALSE))</f>
        <v>79</v>
      </c>
      <c r="O10" s="14">
        <f>AVERAGE(I10:N10)</f>
        <v>77.933333333333337</v>
      </c>
      <c r="P10" s="14">
        <f>H10/O10</f>
        <v>1.1616766467065869</v>
      </c>
      <c r="Q10" s="14">
        <f>VLOOKUP($A10,'2014'!$B$2:$S$430,5,FALSE)</f>
        <v>51</v>
      </c>
      <c r="R10" s="14">
        <f>IF(ISNA(VLOOKUP(A10,'2013'!$B$2:$S$401,5,FALSE)), Q10, VLOOKUP(A10,'2013'!$B$2:$S$401,5,FALSE)*1.7)</f>
        <v>54.4</v>
      </c>
      <c r="S10" s="14">
        <f>IF(ISNA(VLOOKUP($A10,'2012'!$B$2:$S$401,5,FALSE)), R10, VLOOKUP($A10,'2012'!$B$2:$S$401,5,FALSE))</f>
        <v>38</v>
      </c>
      <c r="T10" s="14">
        <f>IF(ISNA(VLOOKUP($A10,'2011'!$B$2:$S$401,5,FALSE)), S10, VLOOKUP($A10,'2011'!$B$2:$S$401,5,FALSE))</f>
        <v>32</v>
      </c>
      <c r="U10" s="14">
        <f>IF(ISNA(VLOOKUP($A10,'2010'!$B$2:$S$401,5,FALSE)), T10, VLOOKUP($A10,'2010'!$B$2:$S$401,5,FALSE))</f>
        <v>50</v>
      </c>
      <c r="V10" s="14">
        <f>IF(ISNA(VLOOKUP($A10,'2009'!$B$2:$S$401,5,FALSE)), U10, VLOOKUP($A10,'2009'!$B$2:$S$401,5,FALSE))</f>
        <v>56</v>
      </c>
      <c r="W10" s="14">
        <f>AVERAGE(Q10:V10)</f>
        <v>46.9</v>
      </c>
      <c r="X10" s="14">
        <f>VLOOKUP($A10,'2014'!$B$2:$S$430,6,FALSE)</f>
        <v>28</v>
      </c>
      <c r="Y10" s="14">
        <f>IF(ISNA(VLOOKUP($A10,'2013'!$B$2:$S$401,6,FALSE)), X10, VLOOKUP($A10,'2013'!$B$2:$S$401,6,FALSE)*1.7)</f>
        <v>40.799999999999997</v>
      </c>
      <c r="Z10" s="14">
        <f>IF(ISNA(VLOOKUP($A10,'2012'!$B$2:$S$401,6,FALSE)), Y10, VLOOKUP($A10,'2012'!$B$2:$S$401,6,FALSE))</f>
        <v>27</v>
      </c>
      <c r="AA10" s="14">
        <f>IF(ISNA(VLOOKUP($A10,'2011'!$B$2:$S$401,6,FALSE)), Z10, VLOOKUP($A10,'2011'!$B$2:$S$401,6,FALSE))</f>
        <v>53</v>
      </c>
      <c r="AB10" s="14">
        <f>IF(ISNA(VLOOKUP($A10,'2010'!$B$2:$S$401,6,FALSE)), AA10, VLOOKUP($A10,'2010'!$B$2:$S$401,6,FALSE))</f>
        <v>59</v>
      </c>
      <c r="AC10" s="14">
        <f>IF(ISNA(VLOOKUP($A10,'2009'!$B$2:$S$401,6,FALSE)), AB10, VLOOKUP($A10,'2009'!$B$2:$S$401,6,FALSE))</f>
        <v>54</v>
      </c>
      <c r="AD10" s="14">
        <f>AVERAGE(X10:AC10)</f>
        <v>43.633333333333333</v>
      </c>
      <c r="AE10" s="14">
        <f>VLOOKUP($A10,'2014'!$B$2:$S$430,10,FALSE)</f>
        <v>24</v>
      </c>
      <c r="AF10" s="14">
        <f>IF(ISNA(VLOOKUP($A10,'2013'!$B$2:$S$401,10,FALSE)), AE10, VLOOKUP($A10,'2013'!$B$2:$S$401,10,FALSE)*1.7)</f>
        <v>27.2</v>
      </c>
      <c r="AG10" s="14">
        <f>IF(ISNA(VLOOKUP($A10,'2012'!$B$2:$S$401,10,FALSE)), AF10, VLOOKUP($A10,'2012'!$B$2:$S$401,10,FALSE))</f>
        <v>13</v>
      </c>
      <c r="AH10" s="14">
        <f>IF(ISNA(VLOOKUP($A10,'2011'!$B$2:$S$401,10,FALSE)), AG10, VLOOKUP($A10,'2011'!$B$2:$S$401,10,FALSE))</f>
        <v>7</v>
      </c>
      <c r="AI10" s="14">
        <f>IF(ISNA(VLOOKUP($A10,'2010'!$B$2:$S$401,10,FALSE)), AH10, VLOOKUP($A10,'2010'!$B$2:$S$401,10,FALSE))</f>
        <v>13</v>
      </c>
      <c r="AJ10" s="14">
        <f>IF(ISNA(VLOOKUP($A10,'2009'!$B$2:$S$401,10,FALSE)), AI10, VLOOKUP($A10,'2009'!$B$2:$S$401,10,FALSE))</f>
        <v>19</v>
      </c>
      <c r="AK10" s="14">
        <f>AVERAGE(AE10:AJ10)</f>
        <v>17.2</v>
      </c>
      <c r="AL10" s="14">
        <f>VLOOKUP($A10,'2014'!$B$2:$S$430,11,FALSE)</f>
        <v>39</v>
      </c>
      <c r="AM10" s="14">
        <f>IF(ISNA(VLOOKUP($A10,'2013'!$B$2:$S$401,11,FALSE)), AL10, VLOOKUP($A10,'2013'!$B$2:$S$401,11,FALSE)*1.7)</f>
        <v>45.9</v>
      </c>
      <c r="AN10" s="14">
        <f>AVERAGE(AL10:AM10)</f>
        <v>42.45</v>
      </c>
      <c r="AO10" s="14">
        <f>VLOOKUP($A10,'2014'!$B$2:$S$430,8,FALSE)</f>
        <v>-35</v>
      </c>
      <c r="AP10" s="14">
        <f>IF(ISNA(VLOOKUP($A10,'2013'!$B$2:$S$401,8,FALSE)), AO10, VLOOKUP($A10,'2013'!$B$2:$S$401,8,FALSE)*1.7)</f>
        <v>3.4</v>
      </c>
      <c r="AQ10" s="14">
        <f>IF(ISNA(VLOOKUP($A10,'2012'!$B$2:$S$401,8,FALSE)), AP10, VLOOKUP($A10,'2012'!$B$2:$S$401,8,FALSE))</f>
        <v>-8</v>
      </c>
      <c r="AR10" s="14">
        <f>IF(ISNA(VLOOKUP($A10,'2011'!$B$2:$S$401,8,FALSE)), AQ10, VLOOKUP($A10,'2011'!$B$2:$S$401,8,FALSE))</f>
        <v>24</v>
      </c>
      <c r="AS10" s="14">
        <f>IF(ISNA(VLOOKUP($A10,'2010'!$B$2:$S$401,8,FALSE)), AR10, VLOOKUP($A10,'2010'!$B$2:$S$401,8,FALSE))</f>
        <v>45</v>
      </c>
      <c r="AT10" s="14">
        <f>IF(ISNA(VLOOKUP($A10,'2009'!$B$2:$S$401,8,FALSE)), AS10, VLOOKUP($A10,'2009'!$B$2:$S$401,8,FALSE))</f>
        <v>8</v>
      </c>
      <c r="AU10" s="14">
        <f>AVERAGE(AO10:AT10)</f>
        <v>6.2333333333333334</v>
      </c>
      <c r="AV10" s="14">
        <f>MIN(B10:G10)</f>
        <v>65</v>
      </c>
      <c r="AW10" s="14">
        <f>MAX(B10:G10)</f>
        <v>110</v>
      </c>
      <c r="AX10" s="14">
        <f>MIN(I10:N10)</f>
        <v>72</v>
      </c>
      <c r="AY10" s="14">
        <f>MAX(I10:N10)</f>
        <v>81.599999999999994</v>
      </c>
      <c r="AZ10" s="14" t="str">
        <f>VLOOKUP(A10,Bios!$B$2:$S$430,7,FALSE)</f>
        <v>RUS</v>
      </c>
      <c r="BA10" s="14" t="str">
        <f>VLOOKUP(A10,Bios!$B$2:$S$430,2,FALSE)</f>
        <v>WSH</v>
      </c>
      <c r="BB10" s="14">
        <f>113-BE10</f>
        <v>28</v>
      </c>
      <c r="BC10" s="14" t="str">
        <f>VLOOKUP(A10,Bios!$B$2:$S$430,3,FALSE)</f>
        <v>R</v>
      </c>
      <c r="BD10" s="4" t="str">
        <f>VLOOKUP(A10,Bios!$B$2:$S$430,4,FALSE)</f>
        <v>Sep 17 '85</v>
      </c>
      <c r="BE10" s="4" t="str">
        <f>RIGHT(BD10, LEN(BD10)-8)</f>
        <v>85</v>
      </c>
      <c r="BJ10" s="4" t="e">
        <f>VLOOKUP(A10,'Contracts 2014'!A9:K135,1,FALSE)</f>
        <v>#N/A</v>
      </c>
      <c r="BK10" s="4">
        <f>IF(ISNA(VLOOKUP(A10,'Contracts 2014'!$A$1:$K$127,1,FALSE)), 0, 1)</f>
        <v>0</v>
      </c>
    </row>
    <row r="11" spans="1:63" ht="15" customHeight="1">
      <c r="A11" s="13" t="s">
        <v>132</v>
      </c>
      <c r="B11" s="14">
        <f>VLOOKUP(A11,'2014'!$B$2:$S$430,7,FALSE)</f>
        <v>79</v>
      </c>
      <c r="C11" s="14">
        <f>IF(ISNA(VLOOKUP(A11,'2013'!$B$2:$S$401,7,FALSE)*1.7), B11, VLOOKUP(A11,'2013'!$B$2:$S$401,7,FALSE)*1.7)</f>
        <v>52.699999999999996</v>
      </c>
      <c r="D11" s="14">
        <f>IF(ISNA(VLOOKUP(A11,'2012'!$B$2:$S$401,7,FALSE)), C11, VLOOKUP(A11,'2012'!$B$2:$S$401,7,FALSE))</f>
        <v>61</v>
      </c>
      <c r="E11" s="14">
        <f>IF(ISNA(VLOOKUP(A11,'2011'!$B$2:$S$401,7,FALSE)), AVERAGE(C11:D11), VLOOKUP(A11,'2011'!$B$2:$S$401,7,FALSE))</f>
        <v>66</v>
      </c>
      <c r="F11" s="14">
        <f>IF(ISNA(VLOOKUP(A11,'2010'!$B$2:$S$401,7,FALSE)), AVERAGE(C11:E11), VLOOKUP(A11,'2010'!$B$2:$S$401,7,FALSE))</f>
        <v>51</v>
      </c>
      <c r="G11" s="14">
        <f>IF(ISNA(VLOOKUP(A11,'2009'!$B$2:$S$401,7,FALSE)), AVERAGE(C11:F11), VLOOKUP(A11,'2009'!$B$2:$S$401,7,FALSE))</f>
        <v>59</v>
      </c>
      <c r="H11" s="14">
        <f>AVERAGE(B11:G11)</f>
        <v>61.449999999999996</v>
      </c>
      <c r="I11" s="14">
        <f>VLOOKUP(A11,'2014'!$B$2:$S$430,4,FALSE)</f>
        <v>82</v>
      </c>
      <c r="J11" s="14">
        <f>IF(ISNA(VLOOKUP(A11,'2013'!$B$2:$S$401,4,FALSE)), I11, VLOOKUP(A11,'2013'!$B$2:$S$401,4,FALSE)*1.7)</f>
        <v>81.599999999999994</v>
      </c>
      <c r="K11" s="14">
        <f>IF(ISNA(VLOOKUP(A11,'2012'!$B$2:$S$401,4,FALSE)), J11, VLOOKUP(A11,'2012'!$B$2:$S$401,4,FALSE))</f>
        <v>82</v>
      </c>
      <c r="L11" s="14">
        <f>IF(ISNA(VLOOKUP(A11,'2011'!$B$2:$S$401,4,FALSE)), AVERAGE(J11:K11), VLOOKUP(A11,'2011'!$B$2:$S$401,4,FALSE))</f>
        <v>74</v>
      </c>
      <c r="M11" s="14">
        <f>IF(ISNA(VLOOKUP(A11,'2010'!$B$2:$S$401,4,FALSE)), AVERAGE(J11:L11), VLOOKUP(A11,'2010'!$B$2:$S$401,4,FALSE))</f>
        <v>67</v>
      </c>
      <c r="N11" s="14">
        <f>IF(ISNA(VLOOKUP(A11,'2009'!$B$2:$S$401,4,FALSE)), AVERAGE(J11:M11), VLOOKUP(A11,'2009'!$B$2:$S$401,4,FALSE))</f>
        <v>80</v>
      </c>
      <c r="O11" s="14">
        <f>AVERAGE(I11:N11)</f>
        <v>77.766666666666666</v>
      </c>
      <c r="P11" s="14">
        <f>H11/O11</f>
        <v>0.79018431204457773</v>
      </c>
      <c r="Q11" s="14">
        <f>VLOOKUP($A11,'2014'!$B$2:$S$430,5,FALSE)</f>
        <v>41</v>
      </c>
      <c r="R11" s="14">
        <f>IF(ISNA(VLOOKUP(A11,'2013'!$B$2:$S$401,5,FALSE)), Q11, VLOOKUP(A11,'2013'!$B$2:$S$401,5,FALSE)*1.7)</f>
        <v>27.2</v>
      </c>
      <c r="S11" s="14">
        <f>IF(ISNA(VLOOKUP($A11,'2012'!$B$2:$S$401,5,FALSE)), R11, VLOOKUP($A11,'2012'!$B$2:$S$401,5,FALSE))</f>
        <v>31</v>
      </c>
      <c r="T11" s="14">
        <f>IF(ISNA(VLOOKUP($A11,'2011'!$B$2:$S$401,5,FALSE)), S11, VLOOKUP($A11,'2011'!$B$2:$S$401,5,FALSE))</f>
        <v>20</v>
      </c>
      <c r="U11" s="14">
        <f>IF(ISNA(VLOOKUP($A11,'2010'!$B$2:$S$401,5,FALSE)), T11, VLOOKUP($A11,'2010'!$B$2:$S$401,5,FALSE))</f>
        <v>25</v>
      </c>
      <c r="V11" s="14">
        <f>IF(ISNA(VLOOKUP($A11,'2009'!$B$2:$S$401,5,FALSE)), U11, VLOOKUP($A11,'2009'!$B$2:$S$401,5,FALSE))</f>
        <v>25</v>
      </c>
      <c r="W11" s="14">
        <f>AVERAGE(Q11:V11)</f>
        <v>28.2</v>
      </c>
      <c r="X11" s="14">
        <f>VLOOKUP($A11,'2014'!$B$2:$S$430,6,FALSE)</f>
        <v>38</v>
      </c>
      <c r="Y11" s="14">
        <f>IF(ISNA(VLOOKUP($A11,'2013'!$B$2:$S$401,6,FALSE)), X11, VLOOKUP($A11,'2013'!$B$2:$S$401,6,FALSE)*1.7)</f>
        <v>25.5</v>
      </c>
      <c r="Z11" s="14">
        <f>IF(ISNA(VLOOKUP($A11,'2012'!$B$2:$S$401,6,FALSE)), Y11, VLOOKUP($A11,'2012'!$B$2:$S$401,6,FALSE))</f>
        <v>30</v>
      </c>
      <c r="AA11" s="14">
        <f>IF(ISNA(VLOOKUP($A11,'2011'!$B$2:$S$401,6,FALSE)), Z11, VLOOKUP($A11,'2011'!$B$2:$S$401,6,FALSE))</f>
        <v>46</v>
      </c>
      <c r="AB11" s="14">
        <f>IF(ISNA(VLOOKUP($A11,'2010'!$B$2:$S$401,6,FALSE)), AA11, VLOOKUP($A11,'2010'!$B$2:$S$401,6,FALSE))</f>
        <v>26</v>
      </c>
      <c r="AC11" s="14">
        <f>IF(ISNA(VLOOKUP($A11,'2009'!$B$2:$S$401,6,FALSE)), AB11, VLOOKUP($A11,'2009'!$B$2:$S$401,6,FALSE))</f>
        <v>34</v>
      </c>
      <c r="AD11" s="14">
        <f>AVERAGE(X11:AC11)</f>
        <v>33.25</v>
      </c>
      <c r="AE11" s="14">
        <f>VLOOKUP($A11,'2014'!$B$2:$S$430,10,FALSE)</f>
        <v>16</v>
      </c>
      <c r="AF11" s="14">
        <f>IF(ISNA(VLOOKUP($A11,'2013'!$B$2:$S$401,10,FALSE)), AE11, VLOOKUP($A11,'2013'!$B$2:$S$401,10,FALSE)*1.7)</f>
        <v>8.5</v>
      </c>
      <c r="AG11" s="14">
        <f>IF(ISNA(VLOOKUP($A11,'2012'!$B$2:$S$401,10,FALSE)), AF11, VLOOKUP($A11,'2012'!$B$2:$S$401,10,FALSE))</f>
        <v>8</v>
      </c>
      <c r="AH11" s="14">
        <f>IF(ISNA(VLOOKUP($A11,'2011'!$B$2:$S$401,10,FALSE)), AG11, VLOOKUP($A11,'2011'!$B$2:$S$401,10,FALSE))</f>
        <v>11</v>
      </c>
      <c r="AI11" s="14">
        <f>IF(ISNA(VLOOKUP($A11,'2010'!$B$2:$S$401,10,FALSE)), AH11, VLOOKUP($A11,'2010'!$B$2:$S$401,10,FALSE))</f>
        <v>3</v>
      </c>
      <c r="AJ11" s="14">
        <f>IF(ISNA(VLOOKUP($A11,'2009'!$B$2:$S$401,10,FALSE)), AI11, VLOOKUP($A11,'2009'!$B$2:$S$401,10,FALSE))</f>
        <v>8</v>
      </c>
      <c r="AK11" s="14">
        <f>AVERAGE(AE11:AJ11)</f>
        <v>9.0833333333333339</v>
      </c>
      <c r="AL11" s="14">
        <f>VLOOKUP($A11,'2014'!$B$2:$S$430,11,FALSE)</f>
        <v>31</v>
      </c>
      <c r="AM11" s="14">
        <f>IF(ISNA(VLOOKUP($A11,'2013'!$B$2:$S$401,11,FALSE)), AL11, VLOOKUP($A11,'2013'!$B$2:$S$401,11,FALSE)*1.7)</f>
        <v>18.7</v>
      </c>
      <c r="AN11" s="14">
        <f>AVERAGE(AL11:AM11)</f>
        <v>24.85</v>
      </c>
      <c r="AO11" s="14">
        <f>VLOOKUP($A11,'2014'!$B$2:$S$430,8,FALSE)</f>
        <v>23</v>
      </c>
      <c r="AP11" s="14">
        <f>IF(ISNA(VLOOKUP($A11,'2013'!$B$2:$S$401,8,FALSE)), AO11, VLOOKUP($A11,'2013'!$B$2:$S$401,8,FALSE)*1.7)</f>
        <v>3.4</v>
      </c>
      <c r="AQ11" s="14">
        <f>IF(ISNA(VLOOKUP($A11,'2012'!$B$2:$S$401,8,FALSE)), AP11, VLOOKUP($A11,'2012'!$B$2:$S$401,8,FALSE))</f>
        <v>18</v>
      </c>
      <c r="AR11" s="14">
        <f>IF(ISNA(VLOOKUP($A11,'2011'!$B$2:$S$401,8,FALSE)), AQ11, VLOOKUP($A11,'2011'!$B$2:$S$401,8,FALSE))</f>
        <v>10</v>
      </c>
      <c r="AS11" s="14">
        <f>IF(ISNA(VLOOKUP($A11,'2010'!$B$2:$S$401,8,FALSE)), AR11, VLOOKUP($A11,'2010'!$B$2:$S$401,8,FALSE))</f>
        <v>1</v>
      </c>
      <c r="AT11" s="14">
        <f>IF(ISNA(VLOOKUP($A11,'2009'!$B$2:$S$401,8,FALSE)), AS11, VLOOKUP($A11,'2009'!$B$2:$S$401,8,FALSE))</f>
        <v>5</v>
      </c>
      <c r="AU11" s="14">
        <f>AVERAGE(AO11:AT11)</f>
        <v>10.066666666666666</v>
      </c>
      <c r="AV11" s="14">
        <f>MIN(B11:G11)</f>
        <v>51</v>
      </c>
      <c r="AW11" s="14">
        <f>MAX(B11:G11)</f>
        <v>79</v>
      </c>
      <c r="AX11" s="14">
        <f>MIN(I11:N11)</f>
        <v>67</v>
      </c>
      <c r="AY11" s="14">
        <f>MAX(I11:N11)</f>
        <v>82</v>
      </c>
      <c r="AZ11" s="14" t="str">
        <f>VLOOKUP(A11,Bios!$B$2:$S$430,7,FALSE)</f>
        <v>USA</v>
      </c>
      <c r="BA11" s="14" t="str">
        <f>VLOOKUP(A11,Bios!$B$2:$S$430,2,FALSE)</f>
        <v>SJS</v>
      </c>
      <c r="BB11" s="14">
        <f>113-BE11</f>
        <v>29</v>
      </c>
      <c r="BC11" s="14" t="str">
        <f>VLOOKUP(A11,Bios!$B$2:$S$430,3,FALSE)</f>
        <v>C</v>
      </c>
      <c r="BD11" s="4" t="str">
        <f>VLOOKUP(A11,Bios!$B$2:$S$430,4,FALSE)</f>
        <v>Jul 11 '84</v>
      </c>
      <c r="BE11" s="4" t="str">
        <f>RIGHT(BD11, LEN(BD11)-8)</f>
        <v>84</v>
      </c>
      <c r="BJ11" s="4" t="e">
        <f>VLOOKUP(A11,'Contracts 2014'!A10:K136,1,FALSE)</f>
        <v>#N/A</v>
      </c>
      <c r="BK11" s="4">
        <f>IF(ISNA(VLOOKUP(A11,'Contracts 2014'!$A$1:$K$127,1,FALSE)), 0, 1)</f>
        <v>0</v>
      </c>
    </row>
    <row r="12" spans="1:63" ht="15" customHeight="1">
      <c r="A12" s="13" t="s">
        <v>31</v>
      </c>
      <c r="B12" s="14">
        <f>VLOOKUP(A12,'2014'!$B$2:$S$430,7,FALSE)</f>
        <v>79</v>
      </c>
      <c r="C12" s="14">
        <f>IF(ISNA(VLOOKUP(A12,'2013'!$B$2:$S$401,7,FALSE)*1.7), B12, VLOOKUP(A12,'2013'!$B$2:$S$401,7,FALSE)*1.7)</f>
        <v>81.599999999999994</v>
      </c>
      <c r="D12" s="14">
        <f>IF(ISNA(VLOOKUP(A12,'2012'!$B$2:$S$401,7,FALSE)), C12, VLOOKUP(A12,'2012'!$B$2:$S$401,7,FALSE))</f>
        <v>44</v>
      </c>
      <c r="E12" s="14">
        <f>IF(ISNA(VLOOKUP(A12,'2011'!$B$2:$S$401,7,FALSE)), AVERAGE(C12:D12), VLOOKUP(A12,'2011'!$B$2:$S$401,7,FALSE))</f>
        <v>65</v>
      </c>
      <c r="F12" s="14">
        <f>IF(ISNA(VLOOKUP(A12,'2010'!$B$2:$S$401,7,FALSE)), AVERAGE(C12:E12), VLOOKUP(A12,'2010'!$B$2:$S$401,7,FALSE))</f>
        <v>101</v>
      </c>
      <c r="G12" s="14">
        <f>IF(ISNA(VLOOKUP(A12,'2009'!$B$2:$S$401,7,FALSE)), AVERAGE(C12:F12), VLOOKUP(A12,'2009'!$B$2:$S$401,7,FALSE))</f>
        <v>88</v>
      </c>
      <c r="H12" s="14">
        <f>AVERAGE(B12:G12)</f>
        <v>76.433333333333337</v>
      </c>
      <c r="I12" s="14">
        <f>VLOOKUP(A12,'2014'!$B$2:$S$430,4,FALSE)</f>
        <v>82</v>
      </c>
      <c r="J12" s="14">
        <f>IF(ISNA(VLOOKUP(A12,'2013'!$B$2:$S$401,4,FALSE)), I12, VLOOKUP(A12,'2013'!$B$2:$S$401,4,FALSE)*1.7)</f>
        <v>81.599999999999994</v>
      </c>
      <c r="K12" s="14">
        <f>IF(ISNA(VLOOKUP(A12,'2012'!$B$2:$S$401,4,FALSE)), J12, VLOOKUP(A12,'2012'!$B$2:$S$401,4,FALSE))</f>
        <v>42</v>
      </c>
      <c r="L12" s="14">
        <f>IF(ISNA(VLOOKUP(A12,'2011'!$B$2:$S$401,4,FALSE)), AVERAGE(J12:K12), VLOOKUP(A12,'2011'!$B$2:$S$401,4,FALSE))</f>
        <v>77</v>
      </c>
      <c r="M12" s="14">
        <f>IF(ISNA(VLOOKUP(A12,'2010'!$B$2:$S$401,4,FALSE)), AVERAGE(J12:L12), VLOOKUP(A12,'2010'!$B$2:$S$401,4,FALSE))</f>
        <v>82</v>
      </c>
      <c r="N12" s="14">
        <f>IF(ISNA(VLOOKUP(A12,'2009'!$B$2:$S$401,4,FALSE)), AVERAGE(J12:M12), VLOOKUP(A12,'2009'!$B$2:$S$401,4,FALSE))</f>
        <v>82</v>
      </c>
      <c r="O12" s="14">
        <f>AVERAGE(I12:N12)</f>
        <v>74.433333333333337</v>
      </c>
      <c r="P12" s="14">
        <f>H12/O12</f>
        <v>1.0268696820420959</v>
      </c>
      <c r="Q12" s="14">
        <f>VLOOKUP($A12,'2014'!$B$2:$S$430,5,FALSE)</f>
        <v>18</v>
      </c>
      <c r="R12" s="14">
        <f>IF(ISNA(VLOOKUP(A12,'2013'!$B$2:$S$401,5,FALSE)), Q12, VLOOKUP(A12,'2013'!$B$2:$S$401,5,FALSE)*1.7)</f>
        <v>13.6</v>
      </c>
      <c r="S12" s="14">
        <f>IF(ISNA(VLOOKUP($A12,'2012'!$B$2:$S$401,5,FALSE)), R12, VLOOKUP($A12,'2012'!$B$2:$S$401,5,FALSE))</f>
        <v>14</v>
      </c>
      <c r="T12" s="14">
        <f>IF(ISNA(VLOOKUP($A12,'2011'!$B$2:$S$401,5,FALSE)), S12, VLOOKUP($A12,'2011'!$B$2:$S$401,5,FALSE))</f>
        <v>18</v>
      </c>
      <c r="U12" s="14">
        <f>IF(ISNA(VLOOKUP($A12,'2010'!$B$2:$S$401,5,FALSE)), T12, VLOOKUP($A12,'2010'!$B$2:$S$401,5,FALSE))</f>
        <v>33</v>
      </c>
      <c r="V12" s="14">
        <f>IF(ISNA(VLOOKUP($A12,'2009'!$B$2:$S$401,5,FALSE)), U12, VLOOKUP($A12,'2009'!$B$2:$S$401,5,FALSE))</f>
        <v>22</v>
      </c>
      <c r="W12" s="14">
        <f>AVERAGE(Q12:V12)</f>
        <v>19.766666666666666</v>
      </c>
      <c r="X12" s="14">
        <f>VLOOKUP($A12,'2014'!$B$2:$S$430,6,FALSE)</f>
        <v>61</v>
      </c>
      <c r="Y12" s="14">
        <f>IF(ISNA(VLOOKUP($A12,'2013'!$B$2:$S$401,6,FALSE)), X12, VLOOKUP($A12,'2013'!$B$2:$S$401,6,FALSE)*1.7)</f>
        <v>68</v>
      </c>
      <c r="Z12" s="14">
        <f>IF(ISNA(VLOOKUP($A12,'2012'!$B$2:$S$401,6,FALSE)), Y12, VLOOKUP($A12,'2012'!$B$2:$S$401,6,FALSE))</f>
        <v>30</v>
      </c>
      <c r="AA12" s="14">
        <f>IF(ISNA(VLOOKUP($A12,'2011'!$B$2:$S$401,6,FALSE)), Z12, VLOOKUP($A12,'2011'!$B$2:$S$401,6,FALSE))</f>
        <v>47</v>
      </c>
      <c r="AB12" s="14">
        <f>IF(ISNA(VLOOKUP($A12,'2010'!$B$2:$S$401,6,FALSE)), AA12, VLOOKUP($A12,'2010'!$B$2:$S$401,6,FALSE))</f>
        <v>68</v>
      </c>
      <c r="AC12" s="14">
        <f>IF(ISNA(VLOOKUP($A12,'2009'!$B$2:$S$401,6,FALSE)), AB12, VLOOKUP($A12,'2009'!$B$2:$S$401,6,FALSE))</f>
        <v>66</v>
      </c>
      <c r="AD12" s="14">
        <f>AVERAGE(X12:AC12)</f>
        <v>56.666666666666664</v>
      </c>
      <c r="AE12" s="14">
        <f>VLOOKUP($A12,'2014'!$B$2:$S$430,10,FALSE)</f>
        <v>6</v>
      </c>
      <c r="AF12" s="14">
        <f>IF(ISNA(VLOOKUP($A12,'2013'!$B$2:$S$401,10,FALSE)), AE12, VLOOKUP($A12,'2013'!$B$2:$S$401,10,FALSE)*1.7)</f>
        <v>5.0999999999999996</v>
      </c>
      <c r="AG12" s="14">
        <f>IF(ISNA(VLOOKUP($A12,'2012'!$B$2:$S$401,10,FALSE)), AF12, VLOOKUP($A12,'2012'!$B$2:$S$401,10,FALSE))</f>
        <v>3</v>
      </c>
      <c r="AH12" s="14">
        <f>IF(ISNA(VLOOKUP($A12,'2011'!$B$2:$S$401,10,FALSE)), AG12, VLOOKUP($A12,'2011'!$B$2:$S$401,10,FALSE))</f>
        <v>4</v>
      </c>
      <c r="AI12" s="14">
        <f>IF(ISNA(VLOOKUP($A12,'2010'!$B$2:$S$401,10,FALSE)), AH12, VLOOKUP($A12,'2010'!$B$2:$S$401,10,FALSE))</f>
        <v>11</v>
      </c>
      <c r="AJ12" s="14">
        <f>IF(ISNA(VLOOKUP($A12,'2009'!$B$2:$S$401,10,FALSE)), AI12, VLOOKUP($A12,'2009'!$B$2:$S$401,10,FALSE))</f>
        <v>14</v>
      </c>
      <c r="AK12" s="14">
        <f>AVERAGE(AE12:AJ12)</f>
        <v>7.1833333333333336</v>
      </c>
      <c r="AL12" s="14">
        <f>VLOOKUP($A12,'2014'!$B$2:$S$430,11,FALSE)</f>
        <v>44</v>
      </c>
      <c r="AM12" s="14">
        <f>IF(ISNA(VLOOKUP($A12,'2013'!$B$2:$S$401,11,FALSE)), AL12, VLOOKUP($A12,'2013'!$B$2:$S$401,11,FALSE)*1.7)</f>
        <v>30.599999999999998</v>
      </c>
      <c r="AN12" s="14">
        <f>AVERAGE(AL12:AM12)</f>
        <v>37.299999999999997</v>
      </c>
      <c r="AO12" s="14">
        <f>VLOOKUP($A12,'2014'!$B$2:$S$430,8,FALSE)</f>
        <v>-20</v>
      </c>
      <c r="AP12" s="14">
        <f>IF(ISNA(VLOOKUP($A12,'2013'!$B$2:$S$401,8,FALSE)), AO12, VLOOKUP($A12,'2013'!$B$2:$S$401,8,FALSE)*1.7)</f>
        <v>13.6</v>
      </c>
      <c r="AQ12" s="14">
        <f>IF(ISNA(VLOOKUP($A12,'2012'!$B$2:$S$401,8,FALSE)), AP12, VLOOKUP($A12,'2012'!$B$2:$S$401,8,FALSE))</f>
        <v>-4</v>
      </c>
      <c r="AR12" s="14">
        <f>IF(ISNA(VLOOKUP($A12,'2011'!$B$2:$S$401,8,FALSE)), AQ12, VLOOKUP($A12,'2011'!$B$2:$S$401,8,FALSE))</f>
        <v>24</v>
      </c>
      <c r="AS12" s="14">
        <f>IF(ISNA(VLOOKUP($A12,'2010'!$B$2:$S$401,8,FALSE)), AR12, VLOOKUP($A12,'2010'!$B$2:$S$401,8,FALSE))</f>
        <v>37</v>
      </c>
      <c r="AT12" s="14">
        <f>IF(ISNA(VLOOKUP($A12,'2009'!$B$2:$S$401,8,FALSE)), AS12, VLOOKUP($A12,'2009'!$B$2:$S$401,8,FALSE))</f>
        <v>16</v>
      </c>
      <c r="AU12" s="14">
        <f>AVERAGE(AO12:AT12)</f>
        <v>11.1</v>
      </c>
      <c r="AV12" s="14">
        <f>MIN(B12:G12)</f>
        <v>44</v>
      </c>
      <c r="AW12" s="14">
        <f>MAX(B12:G12)</f>
        <v>101</v>
      </c>
      <c r="AX12" s="14">
        <f>MIN(I12:N12)</f>
        <v>42</v>
      </c>
      <c r="AY12" s="14">
        <f>MAX(I12:N12)</f>
        <v>82</v>
      </c>
      <c r="AZ12" s="14" t="str">
        <f>VLOOKUP(A12,Bios!$B$2:$S$430,7,FALSE)</f>
        <v>SWE</v>
      </c>
      <c r="BA12" s="14" t="str">
        <f>VLOOKUP(A12,Bios!$B$2:$S$430,2,FALSE)</f>
        <v>WSH</v>
      </c>
      <c r="BB12" s="14">
        <f>113-BE12</f>
        <v>26</v>
      </c>
      <c r="BC12" s="14" t="str">
        <f>VLOOKUP(A12,Bios!$B$2:$S$430,3,FALSE)</f>
        <v>C</v>
      </c>
      <c r="BD12" s="4" t="str">
        <f>VLOOKUP(A12,Bios!$B$2:$S$430,4,FALSE)</f>
        <v>Nov 23 '87</v>
      </c>
      <c r="BE12" s="4" t="str">
        <f>RIGHT(BD12, LEN(BD12)-8)</f>
        <v>87</v>
      </c>
      <c r="BJ12" s="4" t="e">
        <f>VLOOKUP(A12,'Contracts 2014'!A11:K137,1,FALSE)</f>
        <v>#N/A</v>
      </c>
      <c r="BK12" s="4">
        <f>IF(ISNA(VLOOKUP(A12,'Contracts 2014'!$A$1:$K$127,1,FALSE)), 0, 1)</f>
        <v>0</v>
      </c>
    </row>
    <row r="13" spans="1:63" ht="15" customHeight="1">
      <c r="A13" s="13" t="s">
        <v>152</v>
      </c>
      <c r="B13" s="14">
        <f>VLOOKUP(A13,'2014'!$B$2:$S$430,7,FALSE)</f>
        <v>78</v>
      </c>
      <c r="C13" s="14">
        <f>IF(ISNA(VLOOKUP(A13,'2013'!$B$2:$S$401,7,FALSE)*1.7), B13, VLOOKUP(A13,'2013'!$B$2:$S$401,7,FALSE)*1.7)</f>
        <v>34</v>
      </c>
      <c r="D13" s="14">
        <f>IF(ISNA(VLOOKUP(A13,'2012'!$B$2:$S$401,7,FALSE)), C13, VLOOKUP(A13,'2012'!$B$2:$S$401,7,FALSE))</f>
        <v>69</v>
      </c>
      <c r="E13" s="14">
        <f>IF(ISNA(VLOOKUP(A13,'2011'!$B$2:$S$401,7,FALSE)), AVERAGE(C13:D13), VLOOKUP(A13,'2011'!$B$2:$S$401,7,FALSE))</f>
        <v>71</v>
      </c>
      <c r="F13" s="14">
        <f>IF(ISNA(VLOOKUP(A13,'2010'!$B$2:$S$401,7,FALSE)), AVERAGE(C13:E13), VLOOKUP(A13,'2010'!$B$2:$S$401,7,FALSE))</f>
        <v>66</v>
      </c>
      <c r="G13" s="14">
        <f>IF(ISNA(VLOOKUP(A13,'2009'!$B$2:$S$401,7,FALSE)), AVERAGE(C13:F13), VLOOKUP(A13,'2009'!$B$2:$S$401,7,FALSE))</f>
        <v>44</v>
      </c>
      <c r="H13" s="14">
        <f>AVERAGE(B13:G13)</f>
        <v>60.333333333333336</v>
      </c>
      <c r="I13" s="14">
        <f>VLOOKUP(A13,'2014'!$B$2:$S$430,4,FALSE)</f>
        <v>82</v>
      </c>
      <c r="J13" s="14">
        <f>IF(ISNA(VLOOKUP(A13,'2013'!$B$2:$S$401,4,FALSE)), I13, VLOOKUP(A13,'2013'!$B$2:$S$401,4,FALSE)*1.7)</f>
        <v>47.6</v>
      </c>
      <c r="K13" s="14">
        <f>IF(ISNA(VLOOKUP(A13,'2012'!$B$2:$S$401,4,FALSE)), J13, VLOOKUP(A13,'2012'!$B$2:$S$401,4,FALSE))</f>
        <v>74</v>
      </c>
      <c r="L13" s="14">
        <f>IF(ISNA(VLOOKUP(A13,'2011'!$B$2:$S$401,4,FALSE)), AVERAGE(J13:K13), VLOOKUP(A13,'2011'!$B$2:$S$401,4,FALSE))</f>
        <v>74</v>
      </c>
      <c r="M13" s="14">
        <f>IF(ISNA(VLOOKUP(A13,'2010'!$B$2:$S$401,4,FALSE)), AVERAGE(J13:L13), VLOOKUP(A13,'2010'!$B$2:$S$401,4,FALSE))</f>
        <v>82</v>
      </c>
      <c r="N13" s="14">
        <f>IF(ISNA(VLOOKUP(A13,'2009'!$B$2:$S$401,4,FALSE)), AVERAGE(J13:M13), VLOOKUP(A13,'2009'!$B$2:$S$401,4,FALSE))</f>
        <v>61</v>
      </c>
      <c r="O13" s="14">
        <f>AVERAGE(I13:N13)</f>
        <v>70.100000000000009</v>
      </c>
      <c r="P13" s="14">
        <f>H13/O13</f>
        <v>0.86067522586780787</v>
      </c>
      <c r="Q13" s="14">
        <f>VLOOKUP($A13,'2014'!$B$2:$S$430,5,FALSE)</f>
        <v>34</v>
      </c>
      <c r="R13" s="14">
        <f>IF(ISNA(VLOOKUP(A13,'2013'!$B$2:$S$401,5,FALSE)), Q13, VLOOKUP(A13,'2013'!$B$2:$S$401,5,FALSE)*1.7)</f>
        <v>10.199999999999999</v>
      </c>
      <c r="S13" s="14">
        <f>IF(ISNA(VLOOKUP($A13,'2012'!$B$2:$S$401,5,FALSE)), R13, VLOOKUP($A13,'2012'!$B$2:$S$401,5,FALSE))</f>
        <v>33</v>
      </c>
      <c r="T13" s="14">
        <f>IF(ISNA(VLOOKUP($A13,'2011'!$B$2:$S$401,5,FALSE)), S13, VLOOKUP($A13,'2011'!$B$2:$S$401,5,FALSE))</f>
        <v>34</v>
      </c>
      <c r="U13" s="14">
        <f>IF(ISNA(VLOOKUP($A13,'2010'!$B$2:$S$401,5,FALSE)), T13, VLOOKUP($A13,'2010'!$B$2:$S$401,5,FALSE))</f>
        <v>25</v>
      </c>
      <c r="V13" s="14">
        <f>IF(ISNA(VLOOKUP($A13,'2009'!$B$2:$S$401,5,FALSE)), U13, VLOOKUP($A13,'2009'!$B$2:$S$401,5,FALSE))</f>
        <v>26</v>
      </c>
      <c r="W13" s="14">
        <f>AVERAGE(Q13:V13)</f>
        <v>27.033333333333331</v>
      </c>
      <c r="X13" s="14">
        <f>VLOOKUP($A13,'2014'!$B$2:$S$430,6,FALSE)</f>
        <v>44</v>
      </c>
      <c r="Y13" s="14">
        <f>IF(ISNA(VLOOKUP($A13,'2013'!$B$2:$S$401,6,FALSE)), X13, VLOOKUP($A13,'2013'!$B$2:$S$401,6,FALSE)*1.7)</f>
        <v>23.8</v>
      </c>
      <c r="Z13" s="14">
        <f>IF(ISNA(VLOOKUP($A13,'2012'!$B$2:$S$401,6,FALSE)), Y13, VLOOKUP($A13,'2012'!$B$2:$S$401,6,FALSE))</f>
        <v>36</v>
      </c>
      <c r="AA13" s="14">
        <f>IF(ISNA(VLOOKUP($A13,'2011'!$B$2:$S$401,6,FALSE)), Z13, VLOOKUP($A13,'2011'!$B$2:$S$401,6,FALSE))</f>
        <v>37</v>
      </c>
      <c r="AB13" s="14">
        <f>IF(ISNA(VLOOKUP($A13,'2010'!$B$2:$S$401,6,FALSE)), AA13, VLOOKUP($A13,'2010'!$B$2:$S$401,6,FALSE))</f>
        <v>41</v>
      </c>
      <c r="AC13" s="14">
        <f>IF(ISNA(VLOOKUP($A13,'2009'!$B$2:$S$401,6,FALSE)), AB13, VLOOKUP($A13,'2009'!$B$2:$S$401,6,FALSE))</f>
        <v>18</v>
      </c>
      <c r="AD13" s="14">
        <f>AVERAGE(X13:AC13)</f>
        <v>33.300000000000004</v>
      </c>
      <c r="AE13" s="14">
        <f>VLOOKUP($A13,'2014'!$B$2:$S$430,10,FALSE)</f>
        <v>10</v>
      </c>
      <c r="AF13" s="14">
        <f>IF(ISNA(VLOOKUP($A13,'2013'!$B$2:$S$401,10,FALSE)), AE13, VLOOKUP($A13,'2013'!$B$2:$S$401,10,FALSE)*1.7)</f>
        <v>1.7</v>
      </c>
      <c r="AG13" s="14">
        <f>IF(ISNA(VLOOKUP($A13,'2012'!$B$2:$S$401,10,FALSE)), AF13, VLOOKUP($A13,'2012'!$B$2:$S$401,10,FALSE))</f>
        <v>7</v>
      </c>
      <c r="AH13" s="14">
        <f>IF(ISNA(VLOOKUP($A13,'2011'!$B$2:$S$401,10,FALSE)), AG13, VLOOKUP($A13,'2011'!$B$2:$S$401,10,FALSE))</f>
        <v>12</v>
      </c>
      <c r="AI13" s="14">
        <f>IF(ISNA(VLOOKUP($A13,'2010'!$B$2:$S$401,10,FALSE)), AH13, VLOOKUP($A13,'2010'!$B$2:$S$401,10,FALSE))</f>
        <v>4</v>
      </c>
      <c r="AJ13" s="14">
        <f>IF(ISNA(VLOOKUP($A13,'2009'!$B$2:$S$401,10,FALSE)), AI13, VLOOKUP($A13,'2009'!$B$2:$S$401,10,FALSE))</f>
        <v>9</v>
      </c>
      <c r="AK13" s="14">
        <f>AVERAGE(AE13:AJ13)</f>
        <v>7.2833333333333341</v>
      </c>
      <c r="AL13" s="14">
        <f>VLOOKUP($A13,'2014'!$B$2:$S$430,11,FALSE)</f>
        <v>25</v>
      </c>
      <c r="AM13" s="14">
        <f>IF(ISNA(VLOOKUP($A13,'2013'!$B$2:$S$401,11,FALSE)), AL13, VLOOKUP($A13,'2013'!$B$2:$S$401,11,FALSE)*1.7)</f>
        <v>11.9</v>
      </c>
      <c r="AN13" s="14">
        <f>AVERAGE(AL13:AM13)</f>
        <v>18.45</v>
      </c>
      <c r="AO13" s="14">
        <f>VLOOKUP($A13,'2014'!$B$2:$S$430,8,FALSE)</f>
        <v>13</v>
      </c>
      <c r="AP13" s="14">
        <f>IF(ISNA(VLOOKUP($A13,'2013'!$B$2:$S$401,8,FALSE)), AO13, VLOOKUP($A13,'2013'!$B$2:$S$401,8,FALSE)*1.7)</f>
        <v>13.6</v>
      </c>
      <c r="AQ13" s="14">
        <f>IF(ISNA(VLOOKUP($A13,'2012'!$B$2:$S$401,8,FALSE)), AP13, VLOOKUP($A13,'2012'!$B$2:$S$401,8,FALSE))</f>
        <v>28</v>
      </c>
      <c r="AR13" s="14">
        <f>IF(ISNA(VLOOKUP($A13,'2011'!$B$2:$S$401,8,FALSE)), AQ13, VLOOKUP($A13,'2011'!$B$2:$S$401,8,FALSE))</f>
        <v>-1</v>
      </c>
      <c r="AS13" s="14">
        <f>IF(ISNA(VLOOKUP($A13,'2010'!$B$2:$S$401,8,FALSE)), AR13, VLOOKUP($A13,'2010'!$B$2:$S$401,8,FALSE))</f>
        <v>24</v>
      </c>
      <c r="AT13" s="14">
        <f>IF(ISNA(VLOOKUP($A13,'2009'!$B$2:$S$401,8,FALSE)), AS13, VLOOKUP($A13,'2009'!$B$2:$S$401,8,FALSE))</f>
        <v>6</v>
      </c>
      <c r="AU13" s="14">
        <f>AVERAGE(AO13:AT13)</f>
        <v>13.933333333333332</v>
      </c>
      <c r="AV13" s="14">
        <f>MIN(B13:G13)</f>
        <v>34</v>
      </c>
      <c r="AW13" s="14">
        <f>MAX(B13:G13)</f>
        <v>78</v>
      </c>
      <c r="AX13" s="14">
        <f>MIN(I13:N13)</f>
        <v>47.6</v>
      </c>
      <c r="AY13" s="14">
        <f>MAX(I13:N13)</f>
        <v>82</v>
      </c>
      <c r="AZ13" s="14" t="str">
        <f>VLOOKUP(A13,Bios!$B$2:$S$430,7,FALSE)</f>
        <v>CAN</v>
      </c>
      <c r="BA13" s="14" t="str">
        <f>VLOOKUP(A13,Bios!$B$2:$S$430,2,FALSE)</f>
        <v>CHI</v>
      </c>
      <c r="BB13" s="14">
        <f>113-BE13</f>
        <v>32</v>
      </c>
      <c r="BC13" s="14" t="str">
        <f>VLOOKUP(A13,Bios!$B$2:$S$430,3,FALSE)</f>
        <v>L</v>
      </c>
      <c r="BD13" s="4" t="str">
        <f>VLOOKUP(A13,Bios!$B$2:$S$430,4,FALSE)</f>
        <v>Dec 27 '81</v>
      </c>
      <c r="BE13" s="4" t="str">
        <f>RIGHT(BD13, LEN(BD13)-8)</f>
        <v>81</v>
      </c>
      <c r="BJ13" s="4" t="e">
        <f>VLOOKUP(A13,'Contracts 2014'!A12:K138,1,FALSE)</f>
        <v>#N/A</v>
      </c>
      <c r="BK13" s="4">
        <f>IF(ISNA(VLOOKUP(A13,'Contracts 2014'!$A$1:$K$127,1,FALSE)), 0, 1)</f>
        <v>0</v>
      </c>
    </row>
    <row r="14" spans="1:63" ht="15" customHeight="1">
      <c r="A14" s="13" t="s">
        <v>71</v>
      </c>
      <c r="B14" s="14">
        <f>VLOOKUP(A14,'2014'!$B$2:$S$430,7,FALSE)</f>
        <v>76</v>
      </c>
      <c r="C14" s="14">
        <f>IF(ISNA(VLOOKUP(A14,'2013'!$B$2:$S$401,7,FALSE)*1.7), B14, VLOOKUP(A14,'2013'!$B$2:$S$401,7,FALSE)*1.7)</f>
        <v>68</v>
      </c>
      <c r="D14" s="14">
        <f>IF(ISNA(VLOOKUP(A14,'2012'!$B$2:$S$401,7,FALSE)), C14, VLOOKUP(A14,'2012'!$B$2:$S$401,7,FALSE))</f>
        <v>77</v>
      </c>
      <c r="E14" s="14">
        <f>IF(ISNA(VLOOKUP(A14,'2011'!$B$2:$S$401,7,FALSE)), AVERAGE(C14:D14), VLOOKUP(A14,'2011'!$B$2:$S$401,7,FALSE))</f>
        <v>70</v>
      </c>
      <c r="F14" s="14">
        <f>IF(ISNA(VLOOKUP(A14,'2010'!$B$2:$S$401,7,FALSE)), AVERAGE(C14:E14), VLOOKUP(A14,'2010'!$B$2:$S$401,7,FALSE))</f>
        <v>89</v>
      </c>
      <c r="G14" s="14">
        <f>IF(ISNA(VLOOKUP(A14,'2009'!$B$2:$S$401,7,FALSE)), AVERAGE(C14:F14), VLOOKUP(A14,'2009'!$B$2:$S$401,7,FALSE))</f>
        <v>86</v>
      </c>
      <c r="H14" s="14">
        <f>AVERAGE(B14:G14)</f>
        <v>77.666666666666671</v>
      </c>
      <c r="I14" s="14">
        <f>VLOOKUP(A14,'2014'!$B$2:$S$430,4,FALSE)</f>
        <v>82</v>
      </c>
      <c r="J14" s="14">
        <f>IF(ISNA(VLOOKUP(A14,'2013'!$B$2:$S$401,4,FALSE)), I14, VLOOKUP(A14,'2013'!$B$2:$S$401,4,FALSE)*1.7)</f>
        <v>81.599999999999994</v>
      </c>
      <c r="K14" s="14">
        <f>IF(ISNA(VLOOKUP(A14,'2012'!$B$2:$S$401,4,FALSE)), J14, VLOOKUP(A14,'2012'!$B$2:$S$401,4,FALSE))</f>
        <v>82</v>
      </c>
      <c r="L14" s="14">
        <f>IF(ISNA(VLOOKUP(A14,'2011'!$B$2:$S$401,4,FALSE)), AVERAGE(J14:K14), VLOOKUP(A14,'2011'!$B$2:$S$401,4,FALSE))</f>
        <v>80</v>
      </c>
      <c r="M14" s="14">
        <f>IF(ISNA(VLOOKUP(A14,'2010'!$B$2:$S$401,4,FALSE)), AVERAGE(J14:L14), VLOOKUP(A14,'2010'!$B$2:$S$401,4,FALSE))</f>
        <v>79</v>
      </c>
      <c r="N14" s="14">
        <f>IF(ISNA(VLOOKUP(A14,'2009'!$B$2:$S$401,4,FALSE)), AVERAGE(J14:M14), VLOOKUP(A14,'2009'!$B$2:$S$401,4,FALSE))</f>
        <v>82</v>
      </c>
      <c r="O14" s="14">
        <f>AVERAGE(I14:N14)</f>
        <v>81.100000000000009</v>
      </c>
      <c r="P14" s="14">
        <f>H14/O14</f>
        <v>0.95766543362104395</v>
      </c>
      <c r="Q14" s="14">
        <f>VLOOKUP($A14,'2014'!$B$2:$S$430,5,FALSE)</f>
        <v>11</v>
      </c>
      <c r="R14" s="14">
        <f>IF(ISNA(VLOOKUP(A14,'2013'!$B$2:$S$401,5,FALSE)), Q14, VLOOKUP(A14,'2013'!$B$2:$S$401,5,FALSE)*1.7)</f>
        <v>11.9</v>
      </c>
      <c r="S14" s="14">
        <f>IF(ISNA(VLOOKUP($A14,'2012'!$B$2:$S$401,5,FALSE)), R14, VLOOKUP($A14,'2012'!$B$2:$S$401,5,FALSE))</f>
        <v>18</v>
      </c>
      <c r="T14" s="14">
        <f>IF(ISNA(VLOOKUP($A14,'2011'!$B$2:$S$401,5,FALSE)), S14, VLOOKUP($A14,'2011'!$B$2:$S$401,5,FALSE))</f>
        <v>21</v>
      </c>
      <c r="U14" s="14">
        <f>IF(ISNA(VLOOKUP($A14,'2010'!$B$2:$S$401,5,FALSE)), T14, VLOOKUP($A14,'2010'!$B$2:$S$401,5,FALSE))</f>
        <v>20</v>
      </c>
      <c r="V14" s="14">
        <f>IF(ISNA(VLOOKUP($A14,'2009'!$B$2:$S$401,5,FALSE)), U14, VLOOKUP($A14,'2009'!$B$2:$S$401,5,FALSE))</f>
        <v>25</v>
      </c>
      <c r="W14" s="14">
        <f>AVERAGE(Q14:V14)</f>
        <v>17.816666666666666</v>
      </c>
      <c r="X14" s="14">
        <f>VLOOKUP($A14,'2014'!$B$2:$S$430,6,FALSE)</f>
        <v>65</v>
      </c>
      <c r="Y14" s="14">
        <f>IF(ISNA(VLOOKUP($A14,'2013'!$B$2:$S$401,6,FALSE)), X14, VLOOKUP($A14,'2013'!$B$2:$S$401,6,FALSE)*1.7)</f>
        <v>56.1</v>
      </c>
      <c r="Z14" s="14">
        <f>IF(ISNA(VLOOKUP($A14,'2012'!$B$2:$S$401,6,FALSE)), Y14, VLOOKUP($A14,'2012'!$B$2:$S$401,6,FALSE))</f>
        <v>59</v>
      </c>
      <c r="AA14" s="14">
        <f>IF(ISNA(VLOOKUP($A14,'2011'!$B$2:$S$401,6,FALSE)), Z14, VLOOKUP($A14,'2011'!$B$2:$S$401,6,FALSE))</f>
        <v>49</v>
      </c>
      <c r="AB14" s="14">
        <f>IF(ISNA(VLOOKUP($A14,'2010'!$B$2:$S$401,6,FALSE)), AA14, VLOOKUP($A14,'2010'!$B$2:$S$401,6,FALSE))</f>
        <v>69</v>
      </c>
      <c r="AC14" s="14">
        <f>IF(ISNA(VLOOKUP($A14,'2009'!$B$2:$S$401,6,FALSE)), AB14, VLOOKUP($A14,'2009'!$B$2:$S$401,6,FALSE))</f>
        <v>61</v>
      </c>
      <c r="AD14" s="14">
        <f>AVERAGE(X14:AC14)</f>
        <v>59.85</v>
      </c>
      <c r="AE14" s="14">
        <f>VLOOKUP($A14,'2014'!$B$2:$S$430,10,FALSE)</f>
        <v>2</v>
      </c>
      <c r="AF14" s="14">
        <f>IF(ISNA(VLOOKUP($A14,'2013'!$B$2:$S$401,10,FALSE)), AE14, VLOOKUP($A14,'2013'!$B$2:$S$401,10,FALSE)*1.7)</f>
        <v>3.4</v>
      </c>
      <c r="AG14" s="14">
        <f>IF(ISNA(VLOOKUP($A14,'2012'!$B$2:$S$401,10,FALSE)), AF14, VLOOKUP($A14,'2012'!$B$2:$S$401,10,FALSE))</f>
        <v>4</v>
      </c>
      <c r="AH14" s="14">
        <f>IF(ISNA(VLOOKUP($A14,'2011'!$B$2:$S$401,10,FALSE)), AG14, VLOOKUP($A14,'2011'!$B$2:$S$401,10,FALSE))</f>
        <v>9</v>
      </c>
      <c r="AI14" s="14">
        <f>IF(ISNA(VLOOKUP($A14,'2010'!$B$2:$S$401,10,FALSE)), AH14, VLOOKUP($A14,'2010'!$B$2:$S$401,10,FALSE))</f>
        <v>4</v>
      </c>
      <c r="AJ14" s="14">
        <f>IF(ISNA(VLOOKUP($A14,'2009'!$B$2:$S$401,10,FALSE)), AI14, VLOOKUP($A14,'2009'!$B$2:$S$401,10,FALSE))</f>
        <v>11</v>
      </c>
      <c r="AK14" s="14">
        <f>AVERAGE(AE14:AJ14)</f>
        <v>5.5666666666666664</v>
      </c>
      <c r="AL14" s="14">
        <f>VLOOKUP($A14,'2014'!$B$2:$S$430,11,FALSE)</f>
        <v>19</v>
      </c>
      <c r="AM14" s="14">
        <f>IF(ISNA(VLOOKUP($A14,'2013'!$B$2:$S$401,11,FALSE)), AL14, VLOOKUP($A14,'2013'!$B$2:$S$401,11,FALSE)*1.7)</f>
        <v>35.699999999999996</v>
      </c>
      <c r="AN14" s="14">
        <f>AVERAGE(AL14:AM14)</f>
        <v>27.349999999999998</v>
      </c>
      <c r="AO14" s="14">
        <f>VLOOKUP($A14,'2014'!$B$2:$S$430,8,FALSE)</f>
        <v>20</v>
      </c>
      <c r="AP14" s="14">
        <f>IF(ISNA(VLOOKUP($A14,'2013'!$B$2:$S$401,8,FALSE)), AO14, VLOOKUP($A14,'2013'!$B$2:$S$401,8,FALSE)*1.7)</f>
        <v>10.199999999999999</v>
      </c>
      <c r="AQ14" s="14">
        <f>IF(ISNA(VLOOKUP($A14,'2012'!$B$2:$S$401,8,FALSE)), AP14, VLOOKUP($A14,'2012'!$B$2:$S$401,8,FALSE))</f>
        <v>17</v>
      </c>
      <c r="AR14" s="14">
        <f>IF(ISNA(VLOOKUP($A14,'2011'!$B$2:$S$401,8,FALSE)), AQ14, VLOOKUP($A14,'2011'!$B$2:$S$401,8,FALSE))</f>
        <v>4</v>
      </c>
      <c r="AS14" s="14">
        <f>IF(ISNA(VLOOKUP($A14,'2010'!$B$2:$S$401,8,FALSE)), AR14, VLOOKUP($A14,'2010'!$B$2:$S$401,8,FALSE))</f>
        <v>17</v>
      </c>
      <c r="AT14" s="14">
        <f>IF(ISNA(VLOOKUP($A14,'2009'!$B$2:$S$401,8,FALSE)), AS14, VLOOKUP($A14,'2009'!$B$2:$S$401,8,FALSE))</f>
        <v>16</v>
      </c>
      <c r="AU14" s="14">
        <f>AVERAGE(AO14:AT14)</f>
        <v>14.033333333333333</v>
      </c>
      <c r="AV14" s="14">
        <f>MIN(B14:G14)</f>
        <v>68</v>
      </c>
      <c r="AW14" s="14">
        <f>MAX(B14:G14)</f>
        <v>89</v>
      </c>
      <c r="AX14" s="14">
        <f>MIN(I14:N14)</f>
        <v>79</v>
      </c>
      <c r="AY14" s="14">
        <f>MAX(I14:N14)</f>
        <v>82</v>
      </c>
      <c r="AZ14" s="14" t="str">
        <f>VLOOKUP(A14,Bios!$B$2:$S$430,7,FALSE)</f>
        <v>CAN</v>
      </c>
      <c r="BA14" s="14" t="str">
        <f>VLOOKUP(A14,Bios!$B$2:$S$430,2,FALSE)</f>
        <v>SJS</v>
      </c>
      <c r="BB14" s="14">
        <f>113-BE14</f>
        <v>34</v>
      </c>
      <c r="BC14" s="14" t="str">
        <f>VLOOKUP(A14,Bios!$B$2:$S$430,3,FALSE)</f>
        <v>C</v>
      </c>
      <c r="BD14" s="4" t="str">
        <f>VLOOKUP(A14,Bios!$B$2:$S$430,4,FALSE)</f>
        <v>Jul 02 '79</v>
      </c>
      <c r="BE14" s="4" t="str">
        <f>RIGHT(BD14, LEN(BD14)-8)</f>
        <v>79</v>
      </c>
      <c r="BJ14" s="4" t="e">
        <f>VLOOKUP(A14,'Contracts 2014'!A13:K139,1,FALSE)</f>
        <v>#N/A</v>
      </c>
      <c r="BK14" s="4">
        <f>IF(ISNA(VLOOKUP(A14,'Contracts 2014'!$A$1:$K$127,1,FALSE)), 0, 1)</f>
        <v>0</v>
      </c>
    </row>
    <row r="15" spans="1:63" ht="15" customHeight="1">
      <c r="A15" s="13" t="s">
        <v>148</v>
      </c>
      <c r="B15" s="14">
        <f>VLOOKUP(A15,'2014'!$B$2:$S$430,7,FALSE)</f>
        <v>74</v>
      </c>
      <c r="C15" s="14">
        <f>IF(ISNA(VLOOKUP(A15,'2013'!$B$2:$S$401,7,FALSE)*1.7), B15, VLOOKUP(A15,'2013'!$B$2:$S$401,7,FALSE)*1.7)</f>
        <v>23.8</v>
      </c>
      <c r="D15" s="14">
        <f>IF(ISNA(VLOOKUP(A15,'2012'!$B$2:$S$401,7,FALSE)), C15, VLOOKUP(A15,'2012'!$B$2:$S$401,7,FALSE))</f>
        <v>78</v>
      </c>
      <c r="E15" s="14">
        <f>IF(ISNA(VLOOKUP(A15,'2011'!$B$2:$S$401,7,FALSE)), AVERAGE(C15:D15), VLOOKUP(A15,'2011'!$B$2:$S$401,7,FALSE))</f>
        <v>45</v>
      </c>
      <c r="F15" s="14">
        <f>IF(ISNA(VLOOKUP(A15,'2010'!$B$2:$S$401,7,FALSE)), AVERAGE(C15:E15), VLOOKUP(A15,'2010'!$B$2:$S$401,7,FALSE))</f>
        <v>48.933333333333337</v>
      </c>
      <c r="G15" s="14">
        <f>IF(ISNA(VLOOKUP(A15,'2009'!$B$2:$S$401,7,FALSE)), AVERAGE(C15:F15), VLOOKUP(A15,'2009'!$B$2:$S$401,7,FALSE))</f>
        <v>26</v>
      </c>
      <c r="H15" s="14">
        <f>AVERAGE(B15:G15)</f>
        <v>49.288888888888891</v>
      </c>
      <c r="I15" s="14">
        <f>VLOOKUP(A15,'2014'!$B$2:$S$430,4,FALSE)</f>
        <v>82</v>
      </c>
      <c r="J15" s="14">
        <f>IF(ISNA(VLOOKUP(A15,'2013'!$B$2:$S$401,4,FALSE)), I15, VLOOKUP(A15,'2013'!$B$2:$S$401,4,FALSE)*1.7)</f>
        <v>28.9</v>
      </c>
      <c r="K15" s="14">
        <f>IF(ISNA(VLOOKUP(A15,'2012'!$B$2:$S$401,4,FALSE)), J15, VLOOKUP(A15,'2012'!$B$2:$S$401,4,FALSE))</f>
        <v>81</v>
      </c>
      <c r="L15" s="14">
        <f>IF(ISNA(VLOOKUP(A15,'2011'!$B$2:$S$401,4,FALSE)), AVERAGE(J15:K15), VLOOKUP(A15,'2011'!$B$2:$S$401,4,FALSE))</f>
        <v>75</v>
      </c>
      <c r="M15" s="14">
        <f>IF(ISNA(VLOOKUP(A15,'2010'!$B$2:$S$401,4,FALSE)), AVERAGE(J15:L15), VLOOKUP(A15,'2010'!$B$2:$S$401,4,FALSE))</f>
        <v>61.633333333333333</v>
      </c>
      <c r="N15" s="14">
        <f>IF(ISNA(VLOOKUP(A15,'2009'!$B$2:$S$401,4,FALSE)), AVERAGE(J15:M15), VLOOKUP(A15,'2009'!$B$2:$S$401,4,FALSE))</f>
        <v>60</v>
      </c>
      <c r="O15" s="14">
        <f>AVERAGE(I15:N15)</f>
        <v>64.755555555555546</v>
      </c>
      <c r="P15" s="14">
        <f>H15/O15</f>
        <v>0.76115305422100221</v>
      </c>
      <c r="Q15" s="14">
        <f>VLOOKUP($A15,'2014'!$B$2:$S$430,5,FALSE)</f>
        <v>20</v>
      </c>
      <c r="R15" s="14">
        <f>IF(ISNA(VLOOKUP(A15,'2013'!$B$2:$S$401,5,FALSE)), Q15, VLOOKUP(A15,'2013'!$B$2:$S$401,5,FALSE)*1.7)</f>
        <v>10.199999999999999</v>
      </c>
      <c r="S15" s="14">
        <f>IF(ISNA(VLOOKUP($A15,'2012'!$B$2:$S$401,5,FALSE)), R15, VLOOKUP($A15,'2012'!$B$2:$S$401,5,FALSE))</f>
        <v>19</v>
      </c>
      <c r="T15" s="14">
        <f>IF(ISNA(VLOOKUP($A15,'2011'!$B$2:$S$401,5,FALSE)), S15, VLOOKUP($A15,'2011'!$B$2:$S$401,5,FALSE))</f>
        <v>13</v>
      </c>
      <c r="U15" s="14">
        <f>IF(ISNA(VLOOKUP($A15,'2010'!$B$2:$S$401,5,FALSE)), T15, VLOOKUP($A15,'2010'!$B$2:$S$401,5,FALSE))</f>
        <v>13</v>
      </c>
      <c r="V15" s="14">
        <f>IF(ISNA(VLOOKUP($A15,'2009'!$B$2:$S$401,5,FALSE)), U15, VLOOKUP($A15,'2009'!$B$2:$S$401,5,FALSE))</f>
        <v>5</v>
      </c>
      <c r="W15" s="14">
        <f>AVERAGE(Q15:V15)</f>
        <v>13.366666666666667</v>
      </c>
      <c r="X15" s="14">
        <f>VLOOKUP($A15,'2014'!$B$2:$S$430,6,FALSE)</f>
        <v>54</v>
      </c>
      <c r="Y15" s="14">
        <f>IF(ISNA(VLOOKUP($A15,'2013'!$B$2:$S$401,6,FALSE)), X15, VLOOKUP($A15,'2013'!$B$2:$S$401,6,FALSE)*1.7)</f>
        <v>13.6</v>
      </c>
      <c r="Z15" s="14">
        <f>IF(ISNA(VLOOKUP($A15,'2012'!$B$2:$S$401,6,FALSE)), Y15, VLOOKUP($A15,'2012'!$B$2:$S$401,6,FALSE))</f>
        <v>59</v>
      </c>
      <c r="AA15" s="14">
        <f>IF(ISNA(VLOOKUP($A15,'2011'!$B$2:$S$401,6,FALSE)), Z15, VLOOKUP($A15,'2011'!$B$2:$S$401,6,FALSE))</f>
        <v>32</v>
      </c>
      <c r="AB15" s="14">
        <f>IF(ISNA(VLOOKUP($A15,'2010'!$B$2:$S$401,6,FALSE)), AA15, VLOOKUP($A15,'2010'!$B$2:$S$401,6,FALSE))</f>
        <v>32</v>
      </c>
      <c r="AC15" s="14">
        <f>IF(ISNA(VLOOKUP($A15,'2009'!$B$2:$S$401,6,FALSE)), AB15, VLOOKUP($A15,'2009'!$B$2:$S$401,6,FALSE))</f>
        <v>21</v>
      </c>
      <c r="AD15" s="14">
        <f>AVERAGE(X15:AC15)</f>
        <v>35.266666666666666</v>
      </c>
      <c r="AE15" s="14">
        <f>VLOOKUP($A15,'2014'!$B$2:$S$430,10,FALSE)</f>
        <v>5</v>
      </c>
      <c r="AF15" s="14">
        <f>IF(ISNA(VLOOKUP($A15,'2013'!$B$2:$S$401,10,FALSE)), AE15, VLOOKUP($A15,'2013'!$B$2:$S$401,10,FALSE)*1.7)</f>
        <v>3.4</v>
      </c>
      <c r="AG15" s="14">
        <f>IF(ISNA(VLOOKUP($A15,'2012'!$B$2:$S$401,10,FALSE)), AF15, VLOOKUP($A15,'2012'!$B$2:$S$401,10,FALSE))</f>
        <v>3</v>
      </c>
      <c r="AH15" s="14">
        <f>IF(ISNA(VLOOKUP($A15,'2011'!$B$2:$S$401,10,FALSE)), AG15, VLOOKUP($A15,'2011'!$B$2:$S$401,10,FALSE))</f>
        <v>4</v>
      </c>
      <c r="AI15" s="14">
        <f>IF(ISNA(VLOOKUP($A15,'2010'!$B$2:$S$401,10,FALSE)), AH15, VLOOKUP($A15,'2010'!$B$2:$S$401,10,FALSE))</f>
        <v>4</v>
      </c>
      <c r="AJ15" s="14">
        <f>IF(ISNA(VLOOKUP($A15,'2009'!$B$2:$S$401,10,FALSE)), AI15, VLOOKUP($A15,'2009'!$B$2:$S$401,10,FALSE))</f>
        <v>1</v>
      </c>
      <c r="AK15" s="14">
        <f>AVERAGE(AE15:AJ15)</f>
        <v>3.4</v>
      </c>
      <c r="AL15" s="14">
        <f>VLOOKUP($A15,'2014'!$B$2:$S$430,11,FALSE)</f>
        <v>31</v>
      </c>
      <c r="AM15" s="14">
        <f>IF(ISNA(VLOOKUP($A15,'2013'!$B$2:$S$401,11,FALSE)), AL15, VLOOKUP($A15,'2013'!$B$2:$S$401,11,FALSE)*1.7)</f>
        <v>6.8</v>
      </c>
      <c r="AN15" s="14">
        <f>AVERAGE(AL15:AM15)</f>
        <v>18.899999999999999</v>
      </c>
      <c r="AO15" s="14">
        <f>VLOOKUP($A15,'2014'!$B$2:$S$430,8,FALSE)</f>
        <v>-15</v>
      </c>
      <c r="AP15" s="14">
        <f>IF(ISNA(VLOOKUP($A15,'2013'!$B$2:$S$401,8,FALSE)), AO15, VLOOKUP($A15,'2013'!$B$2:$S$401,8,FALSE)*1.7)</f>
        <v>13.6</v>
      </c>
      <c r="AQ15" s="14">
        <f>IF(ISNA(VLOOKUP($A15,'2012'!$B$2:$S$401,8,FALSE)), AP15, VLOOKUP($A15,'2012'!$B$2:$S$401,8,FALSE))</f>
        <v>16</v>
      </c>
      <c r="AR15" s="14">
        <f>IF(ISNA(VLOOKUP($A15,'2011'!$B$2:$S$401,8,FALSE)), AQ15, VLOOKUP($A15,'2011'!$B$2:$S$401,8,FALSE))</f>
        <v>-30</v>
      </c>
      <c r="AS15" s="14">
        <f>IF(ISNA(VLOOKUP($A15,'2010'!$B$2:$S$401,8,FALSE)), AR15, VLOOKUP($A15,'2010'!$B$2:$S$401,8,FALSE))</f>
        <v>-30</v>
      </c>
      <c r="AT15" s="14">
        <f>IF(ISNA(VLOOKUP($A15,'2009'!$B$2:$S$401,8,FALSE)), AS15, VLOOKUP($A15,'2009'!$B$2:$S$401,8,FALSE))</f>
        <v>-5</v>
      </c>
      <c r="AU15" s="14">
        <f>AVERAGE(AO15:AT15)</f>
        <v>-8.4</v>
      </c>
      <c r="AV15" s="14">
        <f>MIN(B15:G15)</f>
        <v>23.8</v>
      </c>
      <c r="AW15" s="14">
        <f>MAX(B15:G15)</f>
        <v>78</v>
      </c>
      <c r="AX15" s="14">
        <f>MIN(I15:N15)</f>
        <v>28.9</v>
      </c>
      <c r="AY15" s="14">
        <f>MAX(I15:N15)</f>
        <v>82</v>
      </c>
      <c r="AZ15" s="14" t="str">
        <f>VLOOKUP(A15,Bios!$B$2:$S$430,7,FALSE)</f>
        <v>SWE</v>
      </c>
      <c r="BA15" s="14" t="str">
        <f>VLOOKUP(A15,Bios!$B$2:$S$430,2,FALSE)</f>
        <v>OTT</v>
      </c>
      <c r="BB15" s="14">
        <f>113-BE15</f>
        <v>23</v>
      </c>
      <c r="BC15" s="14" t="str">
        <f>VLOOKUP(A15,Bios!$B$2:$S$430,3,FALSE)</f>
        <v>D</v>
      </c>
      <c r="BD15" s="4" t="str">
        <f>VLOOKUP(A15,Bios!$B$2:$S$430,4,FALSE)</f>
        <v>May 31 '90</v>
      </c>
      <c r="BE15" s="4" t="str">
        <f>RIGHT(BD15, LEN(BD15)-8)</f>
        <v>90</v>
      </c>
      <c r="BJ15" s="4" t="e">
        <f>VLOOKUP(A15,'Contracts 2014'!A14:K140,1,FALSE)</f>
        <v>#N/A</v>
      </c>
      <c r="BK15" s="4">
        <f>IF(ISNA(VLOOKUP(A15,'Contracts 2014'!$A$1:$K$127,1,FALSE)), 0, 1)</f>
        <v>0</v>
      </c>
    </row>
    <row r="16" spans="1:63" ht="15" customHeight="1">
      <c r="A16" s="13" t="s">
        <v>116</v>
      </c>
      <c r="B16" s="14">
        <f>VLOOKUP(A16,'2014'!$B$2:$S$430,7,FALSE)</f>
        <v>72</v>
      </c>
      <c r="C16" s="14">
        <f>IF(ISNA(VLOOKUP(A16,'2013'!$B$2:$S$401,7,FALSE)*1.7), B16, VLOOKUP(A16,'2013'!$B$2:$S$401,7,FALSE)*1.7)</f>
        <v>56.1</v>
      </c>
      <c r="D16" s="14">
        <f>IF(ISNA(VLOOKUP(A16,'2012'!$B$2:$S$401,7,FALSE)), C16, VLOOKUP(A16,'2012'!$B$2:$S$401,7,FALSE))</f>
        <v>109</v>
      </c>
      <c r="E16" s="14">
        <f>IF(ISNA(VLOOKUP(A16,'2011'!$B$2:$S$401,7,FALSE)), AVERAGE(C16:D16), VLOOKUP(A16,'2011'!$B$2:$S$401,7,FALSE))</f>
        <v>37</v>
      </c>
      <c r="F16" s="14">
        <f>IF(ISNA(VLOOKUP(A16,'2010'!$B$2:$S$401,7,FALSE)), AVERAGE(C16:E16), VLOOKUP(A16,'2010'!$B$2:$S$401,7,FALSE))</f>
        <v>77</v>
      </c>
      <c r="G16" s="14">
        <f>IF(ISNA(VLOOKUP(A16,'2009'!$B$2:$S$401,7,FALSE)), AVERAGE(C16:F16), VLOOKUP(A16,'2009'!$B$2:$S$401,7,FALSE))</f>
        <v>113</v>
      </c>
      <c r="H16" s="14">
        <f>AVERAGE(B16:G16)</f>
        <v>77.350000000000009</v>
      </c>
      <c r="I16" s="14">
        <f>VLOOKUP(A16,'2014'!$B$2:$S$430,4,FALSE)</f>
        <v>60</v>
      </c>
      <c r="J16" s="14">
        <f>IF(ISNA(VLOOKUP(A16,'2013'!$B$2:$S$401,4,FALSE)), I16, VLOOKUP(A16,'2013'!$B$2:$S$401,4,FALSE)*1.7)</f>
        <v>52.699999999999996</v>
      </c>
      <c r="K16" s="14">
        <f>IF(ISNA(VLOOKUP(A16,'2012'!$B$2:$S$401,4,FALSE)), J16, VLOOKUP(A16,'2012'!$B$2:$S$401,4,FALSE))</f>
        <v>75</v>
      </c>
      <c r="L16" s="14">
        <f>IF(ISNA(VLOOKUP(A16,'2011'!$B$2:$S$401,4,FALSE)), AVERAGE(J16:K16), VLOOKUP(A16,'2011'!$B$2:$S$401,4,FALSE))</f>
        <v>43</v>
      </c>
      <c r="M16" s="14">
        <f>IF(ISNA(VLOOKUP(A16,'2010'!$B$2:$S$401,4,FALSE)), AVERAGE(J16:L16), VLOOKUP(A16,'2010'!$B$2:$S$401,4,FALSE))</f>
        <v>67</v>
      </c>
      <c r="N16" s="14">
        <f>IF(ISNA(VLOOKUP(A16,'2009'!$B$2:$S$401,4,FALSE)), AVERAGE(J16:M16), VLOOKUP(A16,'2009'!$B$2:$S$401,4,FALSE))</f>
        <v>82</v>
      </c>
      <c r="O16" s="14">
        <f>AVERAGE(I16:N16)</f>
        <v>63.283333333333331</v>
      </c>
      <c r="P16" s="14">
        <f>H16/O16</f>
        <v>1.2222807479589151</v>
      </c>
      <c r="Q16" s="14">
        <f>VLOOKUP($A16,'2014'!$B$2:$S$430,5,FALSE)</f>
        <v>23</v>
      </c>
      <c r="R16" s="14">
        <f>IF(ISNA(VLOOKUP(A16,'2013'!$B$2:$S$401,5,FALSE)), Q16, VLOOKUP(A16,'2013'!$B$2:$S$401,5,FALSE)*1.7)</f>
        <v>15.299999999999999</v>
      </c>
      <c r="S16" s="14">
        <f>IF(ISNA(VLOOKUP($A16,'2012'!$B$2:$S$401,5,FALSE)), R16, VLOOKUP($A16,'2012'!$B$2:$S$401,5,FALSE))</f>
        <v>50</v>
      </c>
      <c r="T16" s="14">
        <f>IF(ISNA(VLOOKUP($A16,'2011'!$B$2:$S$401,5,FALSE)), S16, VLOOKUP($A16,'2011'!$B$2:$S$401,5,FALSE))</f>
        <v>15</v>
      </c>
      <c r="U16" s="14">
        <f>IF(ISNA(VLOOKUP($A16,'2010'!$B$2:$S$401,5,FALSE)), T16, VLOOKUP($A16,'2010'!$B$2:$S$401,5,FALSE))</f>
        <v>28</v>
      </c>
      <c r="V16" s="14">
        <f>IF(ISNA(VLOOKUP($A16,'2009'!$B$2:$S$401,5,FALSE)), U16, VLOOKUP($A16,'2009'!$B$2:$S$401,5,FALSE))</f>
        <v>35</v>
      </c>
      <c r="W16" s="14">
        <f>AVERAGE(Q16:V16)</f>
        <v>27.716666666666669</v>
      </c>
      <c r="X16" s="14">
        <f>VLOOKUP($A16,'2014'!$B$2:$S$430,6,FALSE)</f>
        <v>49</v>
      </c>
      <c r="Y16" s="14">
        <f>IF(ISNA(VLOOKUP($A16,'2013'!$B$2:$S$401,6,FALSE)), X16, VLOOKUP($A16,'2013'!$B$2:$S$401,6,FALSE)*1.7)</f>
        <v>40.799999999999997</v>
      </c>
      <c r="Z16" s="14">
        <f>IF(ISNA(VLOOKUP($A16,'2012'!$B$2:$S$401,6,FALSE)), Y16, VLOOKUP($A16,'2012'!$B$2:$S$401,6,FALSE))</f>
        <v>59</v>
      </c>
      <c r="AA16" s="14">
        <f>IF(ISNA(VLOOKUP($A16,'2011'!$B$2:$S$401,6,FALSE)), Z16, VLOOKUP($A16,'2011'!$B$2:$S$401,6,FALSE))</f>
        <v>22</v>
      </c>
      <c r="AB16" s="14">
        <f>IF(ISNA(VLOOKUP($A16,'2010'!$B$2:$S$401,6,FALSE)), AA16, VLOOKUP($A16,'2010'!$B$2:$S$401,6,FALSE))</f>
        <v>49</v>
      </c>
      <c r="AC16" s="14">
        <f>IF(ISNA(VLOOKUP($A16,'2009'!$B$2:$S$401,6,FALSE)), AB16, VLOOKUP($A16,'2009'!$B$2:$S$401,6,FALSE))</f>
        <v>78</v>
      </c>
      <c r="AD16" s="14">
        <f>AVERAGE(X16:AC16)</f>
        <v>49.633333333333333</v>
      </c>
      <c r="AE16" s="14">
        <f>VLOOKUP($A16,'2014'!$B$2:$S$430,10,FALSE)</f>
        <v>7</v>
      </c>
      <c r="AF16" s="14">
        <f>IF(ISNA(VLOOKUP($A16,'2013'!$B$2:$S$401,10,FALSE)), AE16, VLOOKUP($A16,'2013'!$B$2:$S$401,10,FALSE)*1.7)</f>
        <v>6.8</v>
      </c>
      <c r="AG16" s="14">
        <f>IF(ISNA(VLOOKUP($A16,'2012'!$B$2:$S$401,10,FALSE)), AF16, VLOOKUP($A16,'2012'!$B$2:$S$401,10,FALSE))</f>
        <v>12</v>
      </c>
      <c r="AH16" s="14">
        <f>IF(ISNA(VLOOKUP($A16,'2011'!$B$2:$S$401,10,FALSE)), AG16, VLOOKUP($A16,'2011'!$B$2:$S$401,10,FALSE))</f>
        <v>5</v>
      </c>
      <c r="AI16" s="14">
        <f>IF(ISNA(VLOOKUP($A16,'2010'!$B$2:$S$401,10,FALSE)), AH16, VLOOKUP($A16,'2010'!$B$2:$S$401,10,FALSE))</f>
        <v>13</v>
      </c>
      <c r="AJ16" s="14">
        <f>IF(ISNA(VLOOKUP($A16,'2009'!$B$2:$S$401,10,FALSE)), AI16, VLOOKUP($A16,'2009'!$B$2:$S$401,10,FALSE))</f>
        <v>14</v>
      </c>
      <c r="AK16" s="14">
        <f>AVERAGE(AE16:AJ16)</f>
        <v>9.6333333333333329</v>
      </c>
      <c r="AL16" s="14">
        <f>VLOOKUP($A16,'2014'!$B$2:$S$430,11,FALSE)</f>
        <v>30</v>
      </c>
      <c r="AM16" s="14">
        <f>IF(ISNA(VLOOKUP($A16,'2013'!$B$2:$S$401,11,FALSE)), AL16, VLOOKUP($A16,'2013'!$B$2:$S$401,11,FALSE)*1.7)</f>
        <v>30.599999999999998</v>
      </c>
      <c r="AN16" s="14">
        <f>AVERAGE(AL16:AM16)</f>
        <v>30.299999999999997</v>
      </c>
      <c r="AO16" s="14">
        <f>VLOOKUP($A16,'2014'!$B$2:$S$430,8,FALSE)</f>
        <v>10</v>
      </c>
      <c r="AP16" s="14">
        <f>IF(ISNA(VLOOKUP($A16,'2013'!$B$2:$S$401,8,FALSE)), AO16, VLOOKUP($A16,'2013'!$B$2:$S$401,8,FALSE)*1.7)</f>
        <v>8.5</v>
      </c>
      <c r="AQ16" s="14">
        <f>IF(ISNA(VLOOKUP($A16,'2012'!$B$2:$S$401,8,FALSE)), AP16, VLOOKUP($A16,'2012'!$B$2:$S$401,8,FALSE))</f>
        <v>18</v>
      </c>
      <c r="AR16" s="14">
        <f>IF(ISNA(VLOOKUP($A16,'2011'!$B$2:$S$401,8,FALSE)), AQ16, VLOOKUP($A16,'2011'!$B$2:$S$401,8,FALSE))</f>
        <v>-4</v>
      </c>
      <c r="AS16" s="14">
        <f>IF(ISNA(VLOOKUP($A16,'2010'!$B$2:$S$401,8,FALSE)), AR16, VLOOKUP($A16,'2010'!$B$2:$S$401,8,FALSE))</f>
        <v>-6</v>
      </c>
      <c r="AT16" s="14">
        <f>IF(ISNA(VLOOKUP($A16,'2009'!$B$2:$S$401,8,FALSE)), AS16, VLOOKUP($A16,'2009'!$B$2:$S$401,8,FALSE))</f>
        <v>17</v>
      </c>
      <c r="AU16" s="14">
        <f>AVERAGE(AO16:AT16)</f>
        <v>7.25</v>
      </c>
      <c r="AV16" s="14">
        <f>MIN(B16:G16)</f>
        <v>37</v>
      </c>
      <c r="AW16" s="14">
        <f>MAX(B16:G16)</f>
        <v>113</v>
      </c>
      <c r="AX16" s="14">
        <f>MIN(I16:N16)</f>
        <v>43</v>
      </c>
      <c r="AY16" s="14">
        <f>MAX(I16:N16)</f>
        <v>82</v>
      </c>
      <c r="AZ16" s="14" t="str">
        <f>VLOOKUP(A16,Bios!$B$2:$S$430,7,FALSE)</f>
        <v>RUS</v>
      </c>
      <c r="BA16" s="14" t="str">
        <f>VLOOKUP(A16,Bios!$B$2:$S$430,2,FALSE)</f>
        <v>PIT</v>
      </c>
      <c r="BB16" s="14">
        <f>113-BE16</f>
        <v>27</v>
      </c>
      <c r="BC16" s="14" t="str">
        <f>VLOOKUP(A16,Bios!$B$2:$S$430,3,FALSE)</f>
        <v>C</v>
      </c>
      <c r="BD16" s="4" t="str">
        <f>VLOOKUP(A16,Bios!$B$2:$S$430,4,FALSE)</f>
        <v>Jul 31 '86</v>
      </c>
      <c r="BE16" s="4" t="str">
        <f>RIGHT(BD16, LEN(BD16)-8)</f>
        <v>86</v>
      </c>
      <c r="BJ16" s="4" t="e">
        <f>VLOOKUP(A16,'Contracts 2014'!A15:K141,1,FALSE)</f>
        <v>#N/A</v>
      </c>
      <c r="BK16" s="4">
        <f>IF(ISNA(VLOOKUP(A16,'Contracts 2014'!$A$1:$K$127,1,FALSE)), 0, 1)</f>
        <v>0</v>
      </c>
    </row>
    <row r="17" spans="1:63">
      <c r="A17" s="13" t="s">
        <v>46</v>
      </c>
      <c r="B17" s="14">
        <f>VLOOKUP(A17,'2014'!$B$2:$S$430,7,FALSE)</f>
        <v>70</v>
      </c>
      <c r="C17" s="14">
        <f>IF(ISNA(VLOOKUP(A17,'2013'!$B$2:$S$401,7,FALSE)*1.7), B17, VLOOKUP(A17,'2013'!$B$2:$S$401,7,FALSE)*1.7)</f>
        <v>73.099999999999994</v>
      </c>
      <c r="D17" s="14">
        <f>IF(ISNA(VLOOKUP(A17,'2012'!$B$2:$S$401,7,FALSE)), C17, VLOOKUP(A17,'2012'!$B$2:$S$401,7,FALSE))</f>
        <v>28</v>
      </c>
      <c r="E17" s="14">
        <f>IF(ISNA(VLOOKUP(A17,'2011'!$B$2:$S$401,7,FALSE)), AVERAGE(C17:D17), VLOOKUP(A17,'2011'!$B$2:$S$401,7,FALSE))</f>
        <v>67</v>
      </c>
      <c r="F17" s="14">
        <f>IF(ISNA(VLOOKUP(A17,'2010'!$B$2:$S$401,7,FALSE)), AVERAGE(C17:E17), VLOOKUP(A17,'2010'!$B$2:$S$401,7,FALSE))</f>
        <v>55</v>
      </c>
      <c r="G17" s="14">
        <f>IF(ISNA(VLOOKUP(A17,'2009'!$B$2:$S$401,7,FALSE)), AVERAGE(C17:F17), VLOOKUP(A17,'2009'!$B$2:$S$401,7,FALSE))</f>
        <v>55.774999999999999</v>
      </c>
      <c r="H17" s="14">
        <f>AVERAGE(B17:G17)</f>
        <v>58.145833333333336</v>
      </c>
      <c r="I17" s="14">
        <f>VLOOKUP(A17,'2014'!$B$2:$S$430,4,FALSE)</f>
        <v>71</v>
      </c>
      <c r="J17" s="14">
        <f>IF(ISNA(VLOOKUP(A17,'2013'!$B$2:$S$401,4,FALSE)), I17, VLOOKUP(A17,'2013'!$B$2:$S$401,4,FALSE)*1.7)</f>
        <v>79.899999999999991</v>
      </c>
      <c r="K17" s="14">
        <f>IF(ISNA(VLOOKUP(A17,'2012'!$B$2:$S$401,4,FALSE)), J17, VLOOKUP(A17,'2012'!$B$2:$S$401,4,FALSE))</f>
        <v>58</v>
      </c>
      <c r="L17" s="14">
        <f>IF(ISNA(VLOOKUP(A17,'2011'!$B$2:$S$401,4,FALSE)), AVERAGE(J17:K17), VLOOKUP(A17,'2011'!$B$2:$S$401,4,FALSE))</f>
        <v>80</v>
      </c>
      <c r="M17" s="14">
        <f>IF(ISNA(VLOOKUP(A17,'2010'!$B$2:$S$401,4,FALSE)), AVERAGE(J17:L17), VLOOKUP(A17,'2010'!$B$2:$S$401,4,FALSE))</f>
        <v>81</v>
      </c>
      <c r="N17" s="14">
        <f>IF(ISNA(VLOOKUP(A17,'2009'!$B$2:$S$401,4,FALSE)), AVERAGE(J17:M17), VLOOKUP(A17,'2009'!$B$2:$S$401,4,FALSE))</f>
        <v>74.724999999999994</v>
      </c>
      <c r="O17" s="14">
        <f>AVERAGE(I17:N17)</f>
        <v>74.104166666666671</v>
      </c>
      <c r="P17" s="14">
        <f>H17/O17</f>
        <v>0.78464998594321056</v>
      </c>
      <c r="Q17" s="14">
        <f>VLOOKUP($A17,'2014'!$B$2:$S$430,5,FALSE)</f>
        <v>23</v>
      </c>
      <c r="R17" s="14">
        <f>IF(ISNA(VLOOKUP(A17,'2013'!$B$2:$S$401,5,FALSE)), Q17, VLOOKUP(A17,'2013'!$B$2:$S$401,5,FALSE)*1.7)</f>
        <v>28.9</v>
      </c>
      <c r="S17" s="14">
        <f>IF(ISNA(VLOOKUP($A17,'2012'!$B$2:$S$401,5,FALSE)), R17, VLOOKUP($A17,'2012'!$B$2:$S$401,5,FALSE))</f>
        <v>14</v>
      </c>
      <c r="T17" s="14">
        <f>IF(ISNA(VLOOKUP($A17,'2011'!$B$2:$S$401,5,FALSE)), S17, VLOOKUP($A17,'2011'!$B$2:$S$401,5,FALSE))</f>
        <v>27</v>
      </c>
      <c r="U17" s="14">
        <f>IF(ISNA(VLOOKUP($A17,'2010'!$B$2:$S$401,5,FALSE)), T17, VLOOKUP($A17,'2010'!$B$2:$S$401,5,FALSE))</f>
        <v>24</v>
      </c>
      <c r="V17" s="14">
        <f>IF(ISNA(VLOOKUP($A17,'2009'!$B$2:$S$401,5,FALSE)), U17, VLOOKUP($A17,'2009'!$B$2:$S$401,5,FALSE))</f>
        <v>24</v>
      </c>
      <c r="W17" s="14">
        <f>AVERAGE(Q17:V17)</f>
        <v>23.483333333333334</v>
      </c>
      <c r="X17" s="14">
        <f>VLOOKUP($A17,'2014'!$B$2:$S$430,6,FALSE)</f>
        <v>47</v>
      </c>
      <c r="Y17" s="14">
        <f>IF(ISNA(VLOOKUP($A17,'2013'!$B$2:$S$401,6,FALSE)), X17, VLOOKUP($A17,'2013'!$B$2:$S$401,6,FALSE)*1.7)</f>
        <v>44.199999999999996</v>
      </c>
      <c r="Z17" s="14">
        <f>IF(ISNA(VLOOKUP($A17,'2012'!$B$2:$S$401,6,FALSE)), Y17, VLOOKUP($A17,'2012'!$B$2:$S$401,6,FALSE))</f>
        <v>14</v>
      </c>
      <c r="AA17" s="14">
        <f>IF(ISNA(VLOOKUP($A17,'2011'!$B$2:$S$401,6,FALSE)), Z17, VLOOKUP($A17,'2011'!$B$2:$S$401,6,FALSE))</f>
        <v>40</v>
      </c>
      <c r="AB17" s="14">
        <f>IF(ISNA(VLOOKUP($A17,'2010'!$B$2:$S$401,6,FALSE)), AA17, VLOOKUP($A17,'2010'!$B$2:$S$401,6,FALSE))</f>
        <v>31</v>
      </c>
      <c r="AC17" s="14">
        <f>IF(ISNA(VLOOKUP($A17,'2009'!$B$2:$S$401,6,FALSE)), AB17, VLOOKUP($A17,'2009'!$B$2:$S$401,6,FALSE))</f>
        <v>31</v>
      </c>
      <c r="AD17" s="14">
        <f>AVERAGE(X17:AC17)</f>
        <v>34.533333333333331</v>
      </c>
      <c r="AE17" s="14">
        <f>VLOOKUP($A17,'2014'!$B$2:$S$430,10,FALSE)</f>
        <v>5</v>
      </c>
      <c r="AF17" s="14">
        <f>IF(ISNA(VLOOKUP($A17,'2013'!$B$2:$S$401,10,FALSE)), AE17, VLOOKUP($A17,'2013'!$B$2:$S$401,10,FALSE)*1.7)</f>
        <v>3.4</v>
      </c>
      <c r="AG17" s="14">
        <f>IF(ISNA(VLOOKUP($A17,'2012'!$B$2:$S$401,10,FALSE)), AF17, VLOOKUP($A17,'2012'!$B$2:$S$401,10,FALSE))</f>
        <v>5</v>
      </c>
      <c r="AH17" s="14">
        <f>IF(ISNA(VLOOKUP($A17,'2011'!$B$2:$S$401,10,FALSE)), AG17, VLOOKUP($A17,'2011'!$B$2:$S$401,10,FALSE))</f>
        <v>3</v>
      </c>
      <c r="AI17" s="14">
        <f>IF(ISNA(VLOOKUP($A17,'2010'!$B$2:$S$401,10,FALSE)), AH17, VLOOKUP($A17,'2010'!$B$2:$S$401,10,FALSE))</f>
        <v>10</v>
      </c>
      <c r="AJ17" s="14">
        <f>IF(ISNA(VLOOKUP($A17,'2009'!$B$2:$S$401,10,FALSE)), AI17, VLOOKUP($A17,'2009'!$B$2:$S$401,10,FALSE))</f>
        <v>10</v>
      </c>
      <c r="AK17" s="14">
        <f>AVERAGE(AE17:AJ17)</f>
        <v>6.0666666666666664</v>
      </c>
      <c r="AL17" s="14">
        <f>VLOOKUP($A17,'2014'!$B$2:$S$430,11,FALSE)</f>
        <v>17</v>
      </c>
      <c r="AM17" s="14">
        <f>IF(ISNA(VLOOKUP($A17,'2013'!$B$2:$S$401,11,FALSE)), AL17, VLOOKUP($A17,'2013'!$B$2:$S$401,11,FALSE)*1.7)</f>
        <v>15.299999999999999</v>
      </c>
      <c r="AN17" s="14">
        <f>AVERAGE(AL17:AM17)</f>
        <v>16.149999999999999</v>
      </c>
      <c r="AO17" s="14">
        <f>VLOOKUP($A17,'2014'!$B$2:$S$430,8,FALSE)</f>
        <v>8</v>
      </c>
      <c r="AP17" s="14">
        <f>IF(ISNA(VLOOKUP($A17,'2013'!$B$2:$S$401,8,FALSE)), AO17, VLOOKUP($A17,'2013'!$B$2:$S$401,8,FALSE)*1.7)</f>
        <v>-20.399999999999999</v>
      </c>
      <c r="AQ17" s="14">
        <f>IF(ISNA(VLOOKUP($A17,'2012'!$B$2:$S$401,8,FALSE)), AP17, VLOOKUP($A17,'2012'!$B$2:$S$401,8,FALSE))</f>
        <v>-11</v>
      </c>
      <c r="AR17" s="14">
        <f>IF(ISNA(VLOOKUP($A17,'2011'!$B$2:$S$401,8,FALSE)), AQ17, VLOOKUP($A17,'2011'!$B$2:$S$401,8,FALSE))</f>
        <v>-8</v>
      </c>
      <c r="AS17" s="14">
        <f>IF(ISNA(VLOOKUP($A17,'2010'!$B$2:$S$401,8,FALSE)), AR17, VLOOKUP($A17,'2010'!$B$2:$S$401,8,FALSE))</f>
        <v>1</v>
      </c>
      <c r="AT17" s="14">
        <f>IF(ISNA(VLOOKUP($A17,'2009'!$B$2:$S$401,8,FALSE)), AS17, VLOOKUP($A17,'2009'!$B$2:$S$401,8,FALSE))</f>
        <v>1</v>
      </c>
      <c r="AU17" s="14">
        <f>AVERAGE(AO17:AT17)</f>
        <v>-4.8999999999999995</v>
      </c>
      <c r="AV17" s="14">
        <f>MIN(B17:G17)</f>
        <v>28</v>
      </c>
      <c r="AW17" s="14">
        <f>MAX(B17:G17)</f>
        <v>73.099999999999994</v>
      </c>
      <c r="AX17" s="14">
        <f>MIN(I17:N17)</f>
        <v>58</v>
      </c>
      <c r="AY17" s="14">
        <f>MAX(I17:N17)</f>
        <v>81</v>
      </c>
      <c r="AZ17" s="14" t="str">
        <f>VLOOKUP(A17,Bios!$B$2:$S$430,7,FALSE)</f>
        <v>CAN</v>
      </c>
      <c r="BA17" s="14" t="str">
        <f>VLOOKUP(A17,Bios!$B$2:$S$430,2,FALSE)</f>
        <v>COL</v>
      </c>
      <c r="BB17" s="14">
        <f>113-BE17</f>
        <v>22</v>
      </c>
      <c r="BC17" s="14" t="str">
        <f>VLOOKUP(A17,Bios!$B$2:$S$430,3,FALSE)</f>
        <v>C</v>
      </c>
      <c r="BD17" s="4" t="str">
        <f>VLOOKUP(A17,Bios!$B$2:$S$430,4,FALSE)</f>
        <v>Jan 16 '91</v>
      </c>
      <c r="BE17" s="4" t="str">
        <f>RIGHT(BD17, LEN(BD17)-8)</f>
        <v>91</v>
      </c>
      <c r="BJ17" s="4" t="e">
        <f>VLOOKUP(A17,'Contracts 2014'!A16:K142,1,FALSE)</f>
        <v>#N/A</v>
      </c>
      <c r="BK17" s="4">
        <f>IF(ISNA(VLOOKUP(A17,'Contracts 2014'!$A$1:$K$127,1,FALSE)), 0, 1)</f>
        <v>0</v>
      </c>
    </row>
    <row r="18" spans="1:63">
      <c r="A18" s="13" t="s">
        <v>128</v>
      </c>
      <c r="B18" s="14">
        <f>VLOOKUP(A18,'2014'!$B$2:$S$430,7,FALSE)</f>
        <v>70</v>
      </c>
      <c r="C18" s="14">
        <f>IF(ISNA(VLOOKUP(A18,'2013'!$B$2:$S$401,7,FALSE)*1.7), B18, VLOOKUP(A18,'2013'!$B$2:$S$401,7,FALSE)*1.7)</f>
        <v>52.699999999999996</v>
      </c>
      <c r="D18" s="14">
        <f>IF(ISNA(VLOOKUP(A18,'2012'!$B$2:$S$401,7,FALSE)), C18, VLOOKUP(A18,'2012'!$B$2:$S$401,7,FALSE))</f>
        <v>64</v>
      </c>
      <c r="E18" s="14">
        <f>IF(ISNA(VLOOKUP(A18,'2011'!$B$2:$S$401,7,FALSE)), AVERAGE(C18:D18), VLOOKUP(A18,'2011'!$B$2:$S$401,7,FALSE))</f>
        <v>73</v>
      </c>
      <c r="F18" s="14">
        <f>IF(ISNA(VLOOKUP(A18,'2010'!$B$2:$S$401,7,FALSE)), AVERAGE(C18:E18), VLOOKUP(A18,'2010'!$B$2:$S$401,7,FALSE))</f>
        <v>83</v>
      </c>
      <c r="G18" s="14">
        <f>IF(ISNA(VLOOKUP(A18,'2009'!$B$2:$S$401,7,FALSE)), AVERAGE(C18:F18), VLOOKUP(A18,'2009'!$B$2:$S$401,7,FALSE))</f>
        <v>71</v>
      </c>
      <c r="H18" s="14">
        <f>AVERAGE(B18:G18)</f>
        <v>68.95</v>
      </c>
      <c r="I18" s="14">
        <f>VLOOKUP(A18,'2014'!$B$2:$S$430,4,FALSE)</f>
        <v>82</v>
      </c>
      <c r="J18" s="14">
        <f>IF(ISNA(VLOOKUP(A18,'2013'!$B$2:$S$401,4,FALSE)), I18, VLOOKUP(A18,'2013'!$B$2:$S$401,4,FALSE)*1.7)</f>
        <v>81.599999999999994</v>
      </c>
      <c r="K18" s="14">
        <f>IF(ISNA(VLOOKUP(A18,'2012'!$B$2:$S$401,4,FALSE)), J18, VLOOKUP(A18,'2012'!$B$2:$S$401,4,FALSE))</f>
        <v>82</v>
      </c>
      <c r="L18" s="14">
        <f>IF(ISNA(VLOOKUP(A18,'2011'!$B$2:$S$401,4,FALSE)), AVERAGE(J18:K18), VLOOKUP(A18,'2011'!$B$2:$S$401,4,FALSE))</f>
        <v>82</v>
      </c>
      <c r="M18" s="14">
        <f>IF(ISNA(VLOOKUP(A18,'2010'!$B$2:$S$401,4,FALSE)), AVERAGE(J18:L18), VLOOKUP(A18,'2010'!$B$2:$S$401,4,FALSE))</f>
        <v>82</v>
      </c>
      <c r="N18" s="14">
        <f>IF(ISNA(VLOOKUP(A18,'2009'!$B$2:$S$401,4,FALSE)), AVERAGE(J18:M18), VLOOKUP(A18,'2009'!$B$2:$S$401,4,FALSE))</f>
        <v>76</v>
      </c>
      <c r="O18" s="14">
        <f>AVERAGE(I18:N18)</f>
        <v>80.933333333333337</v>
      </c>
      <c r="P18" s="14">
        <f>H18/O18</f>
        <v>0.85193574958813834</v>
      </c>
      <c r="Q18" s="14">
        <f>VLOOKUP($A18,'2014'!$B$2:$S$430,5,FALSE)</f>
        <v>33</v>
      </c>
      <c r="R18" s="14">
        <f>IF(ISNA(VLOOKUP(A18,'2013'!$B$2:$S$401,5,FALSE)), Q18, VLOOKUP(A18,'2013'!$B$2:$S$401,5,FALSE)*1.7)</f>
        <v>28.9</v>
      </c>
      <c r="S18" s="14">
        <f>IF(ISNA(VLOOKUP($A18,'2012'!$B$2:$S$401,5,FALSE)), R18, VLOOKUP($A18,'2012'!$B$2:$S$401,5,FALSE))</f>
        <v>30</v>
      </c>
      <c r="T18" s="14">
        <f>IF(ISNA(VLOOKUP($A18,'2011'!$B$2:$S$401,5,FALSE)), S18, VLOOKUP($A18,'2011'!$B$2:$S$401,5,FALSE))</f>
        <v>37</v>
      </c>
      <c r="U18" s="14">
        <f>IF(ISNA(VLOOKUP($A18,'2010'!$B$2:$S$401,5,FALSE)), T18, VLOOKUP($A18,'2010'!$B$2:$S$401,5,FALSE))</f>
        <v>44</v>
      </c>
      <c r="V18" s="14">
        <f>IF(ISNA(VLOOKUP($A18,'2009'!$B$2:$S$401,5,FALSE)), U18, VLOOKUP($A18,'2009'!$B$2:$S$401,5,FALSE))</f>
        <v>38</v>
      </c>
      <c r="W18" s="14">
        <f>AVERAGE(Q18:V18)</f>
        <v>35.15</v>
      </c>
      <c r="X18" s="14">
        <f>VLOOKUP($A18,'2014'!$B$2:$S$430,6,FALSE)</f>
        <v>37</v>
      </c>
      <c r="Y18" s="14">
        <f>IF(ISNA(VLOOKUP($A18,'2013'!$B$2:$S$401,6,FALSE)), X18, VLOOKUP($A18,'2013'!$B$2:$S$401,6,FALSE)*1.7)</f>
        <v>23.8</v>
      </c>
      <c r="Z18" s="14">
        <f>IF(ISNA(VLOOKUP($A18,'2012'!$B$2:$S$401,6,FALSE)), Y18, VLOOKUP($A18,'2012'!$B$2:$S$401,6,FALSE))</f>
        <v>34</v>
      </c>
      <c r="AA18" s="14">
        <f>IF(ISNA(VLOOKUP($A18,'2011'!$B$2:$S$401,6,FALSE)), Z18, VLOOKUP($A18,'2011'!$B$2:$S$401,6,FALSE))</f>
        <v>36</v>
      </c>
      <c r="AB18" s="14">
        <f>IF(ISNA(VLOOKUP($A18,'2010'!$B$2:$S$401,6,FALSE)), AA18, VLOOKUP($A18,'2010'!$B$2:$S$401,6,FALSE))</f>
        <v>39</v>
      </c>
      <c r="AC18" s="14">
        <f>IF(ISNA(VLOOKUP($A18,'2009'!$B$2:$S$401,6,FALSE)), AB18, VLOOKUP($A18,'2009'!$B$2:$S$401,6,FALSE))</f>
        <v>33</v>
      </c>
      <c r="AD18" s="14">
        <f>AVERAGE(X18:AC18)</f>
        <v>33.800000000000004</v>
      </c>
      <c r="AE18" s="14">
        <f>VLOOKUP($A18,'2014'!$B$2:$S$430,10,FALSE)</f>
        <v>11</v>
      </c>
      <c r="AF18" s="14">
        <f>IF(ISNA(VLOOKUP($A18,'2013'!$B$2:$S$401,10,FALSE)), AE18, VLOOKUP($A18,'2013'!$B$2:$S$401,10,FALSE)*1.7)</f>
        <v>10.199999999999999</v>
      </c>
      <c r="AG18" s="14">
        <f>IF(ISNA(VLOOKUP($A18,'2012'!$B$2:$S$401,10,FALSE)), AF18, VLOOKUP($A18,'2012'!$B$2:$S$401,10,FALSE))</f>
        <v>10</v>
      </c>
      <c r="AH18" s="14">
        <f>IF(ISNA(VLOOKUP($A18,'2011'!$B$2:$S$401,10,FALSE)), AG18, VLOOKUP($A18,'2011'!$B$2:$S$401,10,FALSE))</f>
        <v>11</v>
      </c>
      <c r="AI18" s="14">
        <f>IF(ISNA(VLOOKUP($A18,'2010'!$B$2:$S$401,10,FALSE)), AH18, VLOOKUP($A18,'2010'!$B$2:$S$401,10,FALSE))</f>
        <v>12</v>
      </c>
      <c r="AJ18" s="14">
        <f>IF(ISNA(VLOOKUP($A18,'2009'!$B$2:$S$401,10,FALSE)), AI18, VLOOKUP($A18,'2009'!$B$2:$S$401,10,FALSE))</f>
        <v>11</v>
      </c>
      <c r="AK18" s="14">
        <f>AVERAGE(AE18:AJ18)</f>
        <v>10.866666666666667</v>
      </c>
      <c r="AL18" s="14">
        <f>VLOOKUP($A18,'2014'!$B$2:$S$430,11,FALSE)</f>
        <v>23</v>
      </c>
      <c r="AM18" s="14">
        <f>IF(ISNA(VLOOKUP($A18,'2013'!$B$2:$S$401,11,FALSE)), AL18, VLOOKUP($A18,'2013'!$B$2:$S$401,11,FALSE)*1.7)</f>
        <v>23.8</v>
      </c>
      <c r="AN18" s="14">
        <f>AVERAGE(AL18:AM18)</f>
        <v>23.4</v>
      </c>
      <c r="AO18" s="14">
        <f>VLOOKUP($A18,'2014'!$B$2:$S$430,8,FALSE)</f>
        <v>0</v>
      </c>
      <c r="AP18" s="14">
        <f>IF(ISNA(VLOOKUP($A18,'2013'!$B$2:$S$401,8,FALSE)), AO18, VLOOKUP($A18,'2013'!$B$2:$S$401,8,FALSE)*1.7)</f>
        <v>-3.4</v>
      </c>
      <c r="AQ18" s="14">
        <f>IF(ISNA(VLOOKUP($A18,'2012'!$B$2:$S$401,8,FALSE)), AP18, VLOOKUP($A18,'2012'!$B$2:$S$401,8,FALSE))</f>
        <v>10</v>
      </c>
      <c r="AR18" s="14">
        <f>IF(ISNA(VLOOKUP($A18,'2011'!$B$2:$S$401,8,FALSE)), AQ18, VLOOKUP($A18,'2011'!$B$2:$S$401,8,FALSE))</f>
        <v>-3</v>
      </c>
      <c r="AS18" s="14">
        <f>IF(ISNA(VLOOKUP($A18,'2010'!$B$2:$S$401,8,FALSE)), AR18, VLOOKUP($A18,'2010'!$B$2:$S$401,8,FALSE))</f>
        <v>21</v>
      </c>
      <c r="AT18" s="14">
        <f>IF(ISNA(VLOOKUP($A18,'2009'!$B$2:$S$401,8,FALSE)), AS18, VLOOKUP($A18,'2009'!$B$2:$S$401,8,FALSE))</f>
        <v>16</v>
      </c>
      <c r="AU18" s="14">
        <f>AVERAGE(AO18:AT18)</f>
        <v>6.7666666666666666</v>
      </c>
      <c r="AV18" s="14">
        <f>MIN(B18:G18)</f>
        <v>52.699999999999996</v>
      </c>
      <c r="AW18" s="14">
        <f>MAX(B18:G18)</f>
        <v>83</v>
      </c>
      <c r="AX18" s="14">
        <f>MIN(I18:N18)</f>
        <v>76</v>
      </c>
      <c r="AY18" s="14">
        <f>MAX(I18:N18)</f>
        <v>82</v>
      </c>
      <c r="AZ18" s="14" t="str">
        <f>VLOOKUP(A18,Bios!$B$2:$S$430,7,FALSE)</f>
        <v>CAN</v>
      </c>
      <c r="BA18" s="14" t="str">
        <f>VLOOKUP(A18,Bios!$B$2:$S$430,2,FALSE)</f>
        <v>SJS</v>
      </c>
      <c r="BB18" s="14">
        <f>113-BE18</f>
        <v>34</v>
      </c>
      <c r="BC18" s="14" t="str">
        <f>VLOOKUP(A18,Bios!$B$2:$S$430,3,FALSE)</f>
        <v>L</v>
      </c>
      <c r="BD18" s="4" t="str">
        <f>VLOOKUP(A18,Bios!$B$2:$S$430,4,FALSE)</f>
        <v>Sep 15 '79</v>
      </c>
      <c r="BE18" s="4" t="str">
        <f>RIGHT(BD18, LEN(BD18)-8)</f>
        <v>79</v>
      </c>
      <c r="BJ18" s="4" t="e">
        <f>VLOOKUP(A18,'Contracts 2014'!A17:K143,1,FALSE)</f>
        <v>#N/A</v>
      </c>
      <c r="BK18" s="4">
        <f>IF(ISNA(VLOOKUP(A18,'Contracts 2014'!$A$1:$K$127,1,FALSE)), 0, 1)</f>
        <v>0</v>
      </c>
    </row>
    <row r="19" spans="1:63">
      <c r="A19" s="13" t="s">
        <v>48</v>
      </c>
      <c r="B19" s="14">
        <f>VLOOKUP(A19,'2014'!$B$2:$S$430,7,FALSE)</f>
        <v>70</v>
      </c>
      <c r="C19" s="14">
        <f>IF(ISNA(VLOOKUP(A19,'2013'!$B$2:$S$401,7,FALSE)*1.7), B19, VLOOKUP(A19,'2013'!$B$2:$S$401,7,FALSE)*1.7)</f>
        <v>71.399999999999991</v>
      </c>
      <c r="D19" s="14">
        <f>IF(ISNA(VLOOKUP(A19,'2012'!$B$2:$S$401,7,FALSE)), C19, VLOOKUP(A19,'2012'!$B$2:$S$401,7,FALSE))</f>
        <v>76</v>
      </c>
      <c r="E19" s="14">
        <f>IF(ISNA(VLOOKUP(A19,'2011'!$B$2:$S$401,7,FALSE)), AVERAGE(C19:D19), VLOOKUP(A19,'2011'!$B$2:$S$401,7,FALSE))</f>
        <v>73</v>
      </c>
      <c r="F19" s="14">
        <f>IF(ISNA(VLOOKUP(A19,'2010'!$B$2:$S$401,7,FALSE)), AVERAGE(C19:E19), VLOOKUP(A19,'2010'!$B$2:$S$401,7,FALSE))</f>
        <v>81</v>
      </c>
      <c r="G19" s="14">
        <f>IF(ISNA(VLOOKUP(A19,'2009'!$B$2:$S$401,7,FALSE)), AVERAGE(C19:F19), VLOOKUP(A19,'2009'!$B$2:$S$401,7,FALSE))</f>
        <v>66</v>
      </c>
      <c r="H19" s="14">
        <f>AVERAGE(B19:G19)</f>
        <v>72.899999999999991</v>
      </c>
      <c r="I19" s="14">
        <f>VLOOKUP(A19,'2014'!$B$2:$S$430,4,FALSE)</f>
        <v>82</v>
      </c>
      <c r="J19" s="14">
        <f>IF(ISNA(VLOOKUP(A19,'2013'!$B$2:$S$401,4,FALSE)), I19, VLOOKUP(A19,'2013'!$B$2:$S$401,4,FALSE)*1.7)</f>
        <v>79.899999999999991</v>
      </c>
      <c r="K19" s="14">
        <f>IF(ISNA(VLOOKUP(A19,'2012'!$B$2:$S$401,4,FALSE)), J19, VLOOKUP(A19,'2012'!$B$2:$S$401,4,FALSE))</f>
        <v>82</v>
      </c>
      <c r="L19" s="14">
        <f>IF(ISNA(VLOOKUP(A19,'2011'!$B$2:$S$401,4,FALSE)), AVERAGE(J19:K19), VLOOKUP(A19,'2011'!$B$2:$S$401,4,FALSE))</f>
        <v>75</v>
      </c>
      <c r="M19" s="14">
        <f>IF(ISNA(VLOOKUP(A19,'2010'!$B$2:$S$401,4,FALSE)), AVERAGE(J19:L19), VLOOKUP(A19,'2010'!$B$2:$S$401,4,FALSE))</f>
        <v>82</v>
      </c>
      <c r="N19" s="14">
        <f>IF(ISNA(VLOOKUP(A19,'2009'!$B$2:$S$401,4,FALSE)), AVERAGE(J19:M19), VLOOKUP(A19,'2009'!$B$2:$S$401,4,FALSE))</f>
        <v>82</v>
      </c>
      <c r="O19" s="14">
        <f>AVERAGE(I19:N19)</f>
        <v>80.483333333333334</v>
      </c>
      <c r="P19" s="14">
        <f>H19/O19</f>
        <v>0.90577759370470068</v>
      </c>
      <c r="Q19" s="14">
        <f>VLOOKUP($A19,'2014'!$B$2:$S$430,5,FALSE)</f>
        <v>29</v>
      </c>
      <c r="R19" s="14">
        <f>IF(ISNA(VLOOKUP(A19,'2013'!$B$2:$S$401,5,FALSE)), Q19, VLOOKUP(A19,'2013'!$B$2:$S$401,5,FALSE)*1.7)</f>
        <v>17</v>
      </c>
      <c r="S19" s="14">
        <f>IF(ISNA(VLOOKUP($A19,'2012'!$B$2:$S$401,5,FALSE)), R19, VLOOKUP($A19,'2012'!$B$2:$S$401,5,FALSE))</f>
        <v>25</v>
      </c>
      <c r="T19" s="14">
        <f>IF(ISNA(VLOOKUP($A19,'2011'!$B$2:$S$401,5,FALSE)), S19, VLOOKUP($A19,'2011'!$B$2:$S$401,5,FALSE))</f>
        <v>25</v>
      </c>
      <c r="U19" s="14">
        <f>IF(ISNA(VLOOKUP($A19,'2010'!$B$2:$S$401,5,FALSE)), T19, VLOOKUP($A19,'2010'!$B$2:$S$401,5,FALSE))</f>
        <v>34</v>
      </c>
      <c r="V19" s="14">
        <f>IF(ISNA(VLOOKUP($A19,'2009'!$B$2:$S$401,5,FALSE)), U19, VLOOKUP($A19,'2009'!$B$2:$S$401,5,FALSE))</f>
        <v>27</v>
      </c>
      <c r="W19" s="14">
        <f>AVERAGE(Q19:V19)</f>
        <v>26.166666666666668</v>
      </c>
      <c r="X19" s="14">
        <f>VLOOKUP($A19,'2014'!$B$2:$S$430,6,FALSE)</f>
        <v>41</v>
      </c>
      <c r="Y19" s="14">
        <f>IF(ISNA(VLOOKUP($A19,'2013'!$B$2:$S$401,6,FALSE)), X19, VLOOKUP($A19,'2013'!$B$2:$S$401,6,FALSE)*1.7)</f>
        <v>54.4</v>
      </c>
      <c r="Z19" s="14">
        <f>IF(ISNA(VLOOKUP($A19,'2012'!$B$2:$S$401,6,FALSE)), Y19, VLOOKUP($A19,'2012'!$B$2:$S$401,6,FALSE))</f>
        <v>51</v>
      </c>
      <c r="AA19" s="14">
        <f>IF(ISNA(VLOOKUP($A19,'2011'!$B$2:$S$401,6,FALSE)), Z19, VLOOKUP($A19,'2011'!$B$2:$S$401,6,FALSE))</f>
        <v>48</v>
      </c>
      <c r="AB19" s="14">
        <f>IF(ISNA(VLOOKUP($A19,'2010'!$B$2:$S$401,6,FALSE)), AA19, VLOOKUP($A19,'2010'!$B$2:$S$401,6,FALSE))</f>
        <v>47</v>
      </c>
      <c r="AC19" s="14">
        <f>IF(ISNA(VLOOKUP($A19,'2009'!$B$2:$S$401,6,FALSE)), AB19, VLOOKUP($A19,'2009'!$B$2:$S$401,6,FALSE))</f>
        <v>39</v>
      </c>
      <c r="AD19" s="14">
        <f>AVERAGE(X19:AC19)</f>
        <v>46.733333333333327</v>
      </c>
      <c r="AE19" s="14">
        <f>VLOOKUP($A19,'2014'!$B$2:$S$430,10,FALSE)</f>
        <v>10</v>
      </c>
      <c r="AF19" s="14">
        <f>IF(ISNA(VLOOKUP($A19,'2013'!$B$2:$S$401,10,FALSE)), AE19, VLOOKUP($A19,'2013'!$B$2:$S$401,10,FALSE)*1.7)</f>
        <v>0</v>
      </c>
      <c r="AG19" s="14">
        <f>IF(ISNA(VLOOKUP($A19,'2012'!$B$2:$S$401,10,FALSE)), AF19, VLOOKUP($A19,'2012'!$B$2:$S$401,10,FALSE))</f>
        <v>8</v>
      </c>
      <c r="AH19" s="14">
        <f>IF(ISNA(VLOOKUP($A19,'2011'!$B$2:$S$401,10,FALSE)), AG19, VLOOKUP($A19,'2011'!$B$2:$S$401,10,FALSE))</f>
        <v>6</v>
      </c>
      <c r="AI19" s="14">
        <f>IF(ISNA(VLOOKUP($A19,'2010'!$B$2:$S$401,10,FALSE)), AH19, VLOOKUP($A19,'2010'!$B$2:$S$401,10,FALSE))</f>
        <v>14</v>
      </c>
      <c r="AJ19" s="14">
        <f>IF(ISNA(VLOOKUP($A19,'2009'!$B$2:$S$401,10,FALSE)), AI19, VLOOKUP($A19,'2009'!$B$2:$S$401,10,FALSE))</f>
        <v>7</v>
      </c>
      <c r="AK19" s="14">
        <f>AVERAGE(AE19:AJ19)</f>
        <v>7.5</v>
      </c>
      <c r="AL19" s="14">
        <f>VLOOKUP($A19,'2014'!$B$2:$S$430,11,FALSE)</f>
        <v>23</v>
      </c>
      <c r="AM19" s="14">
        <f>IF(ISNA(VLOOKUP($A19,'2013'!$B$2:$S$401,11,FALSE)), AL19, VLOOKUP($A19,'2013'!$B$2:$S$401,11,FALSE)*1.7)</f>
        <v>27.2</v>
      </c>
      <c r="AN19" s="14">
        <f>AVERAGE(AL19:AM19)</f>
        <v>25.1</v>
      </c>
      <c r="AO19" s="14">
        <f>VLOOKUP($A19,'2014'!$B$2:$S$430,8,FALSE)</f>
        <v>34</v>
      </c>
      <c r="AP19" s="14">
        <f>IF(ISNA(VLOOKUP($A19,'2013'!$B$2:$S$401,8,FALSE)), AO19, VLOOKUP($A19,'2013'!$B$2:$S$401,8,FALSE)*1.7)</f>
        <v>23.8</v>
      </c>
      <c r="AQ19" s="14">
        <f>IF(ISNA(VLOOKUP($A19,'2012'!$B$2:$S$401,8,FALSE)), AP19, VLOOKUP($A19,'2012'!$B$2:$S$401,8,FALSE))</f>
        <v>12</v>
      </c>
      <c r="AR19" s="14">
        <f>IF(ISNA(VLOOKUP($A19,'2011'!$B$2:$S$401,8,FALSE)), AQ19, VLOOKUP($A19,'2011'!$B$2:$S$401,8,FALSE))</f>
        <v>25</v>
      </c>
      <c r="AS19" s="14">
        <f>IF(ISNA(VLOOKUP($A19,'2010'!$B$2:$S$401,8,FALSE)), AR19, VLOOKUP($A19,'2010'!$B$2:$S$401,8,FALSE))</f>
        <v>6</v>
      </c>
      <c r="AT19" s="14">
        <f>IF(ISNA(VLOOKUP($A19,'2009'!$B$2:$S$401,8,FALSE)), AS19, VLOOKUP($A19,'2009'!$B$2:$S$401,8,FALSE))</f>
        <v>-17</v>
      </c>
      <c r="AU19" s="14">
        <f>AVERAGE(AO19:AT19)</f>
        <v>13.966666666666667</v>
      </c>
      <c r="AV19" s="14">
        <f>MIN(B19:G19)</f>
        <v>66</v>
      </c>
      <c r="AW19" s="14">
        <f>MAX(B19:G19)</f>
        <v>81</v>
      </c>
      <c r="AX19" s="14">
        <f>MIN(I19:N19)</f>
        <v>75</v>
      </c>
      <c r="AY19" s="14">
        <f>MAX(I19:N19)</f>
        <v>82</v>
      </c>
      <c r="AZ19" s="14" t="str">
        <f>VLOOKUP(A19,Bios!$B$2:$S$430,7,FALSE)</f>
        <v>SVN</v>
      </c>
      <c r="BA19" s="14" t="str">
        <f>VLOOKUP(A19,Bios!$B$2:$S$430,2,FALSE)</f>
        <v>LAK</v>
      </c>
      <c r="BB19" s="14">
        <f>113-BE19</f>
        <v>26</v>
      </c>
      <c r="BC19" s="14" t="str">
        <f>VLOOKUP(A19,Bios!$B$2:$S$430,3,FALSE)</f>
        <v>C</v>
      </c>
      <c r="BD19" s="4" t="str">
        <f>VLOOKUP(A19,Bios!$B$2:$S$430,4,FALSE)</f>
        <v>Aug 24 '87</v>
      </c>
      <c r="BE19" s="4" t="str">
        <f>RIGHT(BD19, LEN(BD19)-8)</f>
        <v>87</v>
      </c>
      <c r="BJ19" s="4" t="e">
        <f>VLOOKUP(A19,'Contracts 2014'!A18:K144,1,FALSE)</f>
        <v>#N/A</v>
      </c>
      <c r="BK19" s="4">
        <f>IF(ISNA(VLOOKUP(A19,'Contracts 2014'!$A$1:$K$127,1,FALSE)), 0, 1)</f>
        <v>0</v>
      </c>
    </row>
    <row r="20" spans="1:63">
      <c r="A20" s="13" t="s">
        <v>207</v>
      </c>
      <c r="B20" s="14">
        <f>VLOOKUP(A20,'2014'!$B$2:$S$430,7,FALSE)</f>
        <v>69</v>
      </c>
      <c r="C20" s="14">
        <f>IF(ISNA(VLOOKUP(A20,'2013'!$B$2:$S$401,7,FALSE)*1.7), B20, VLOOKUP(A20,'2013'!$B$2:$S$401,7,FALSE)*1.7)</f>
        <v>40.799999999999997</v>
      </c>
      <c r="D20" s="14">
        <f>IF(ISNA(VLOOKUP(A20,'2012'!$B$2:$S$401,7,FALSE)), C20, VLOOKUP(A20,'2012'!$B$2:$S$401,7,FALSE))</f>
        <v>45</v>
      </c>
      <c r="E20" s="14">
        <f>IF(ISNA(VLOOKUP(A20,'2011'!$B$2:$S$401,7,FALSE)), AVERAGE(C20:D20), VLOOKUP(A20,'2011'!$B$2:$S$401,7,FALSE))</f>
        <v>42.9</v>
      </c>
      <c r="F20" s="14">
        <f>IF(ISNA(VLOOKUP(A20,'2010'!$B$2:$S$401,7,FALSE)), AVERAGE(C20:E20), VLOOKUP(A20,'2010'!$B$2:$S$401,7,FALSE))</f>
        <v>52</v>
      </c>
      <c r="G20" s="14">
        <f>IF(ISNA(VLOOKUP(A20,'2009'!$B$2:$S$401,7,FALSE)), AVERAGE(C20:F20), VLOOKUP(A20,'2009'!$B$2:$S$401,7,FALSE))</f>
        <v>39</v>
      </c>
      <c r="H20" s="14">
        <f>AVERAGE(B20:G20)</f>
        <v>48.116666666666674</v>
      </c>
      <c r="I20" s="14">
        <f>VLOOKUP(A20,'2014'!$B$2:$S$430,4,FALSE)</f>
        <v>71</v>
      </c>
      <c r="J20" s="14">
        <f>IF(ISNA(VLOOKUP(A20,'2013'!$B$2:$S$401,4,FALSE)), I20, VLOOKUP(A20,'2013'!$B$2:$S$401,4,FALSE)*1.7)</f>
        <v>81.599999999999994</v>
      </c>
      <c r="K20" s="14">
        <f>IF(ISNA(VLOOKUP(A20,'2012'!$B$2:$S$401,4,FALSE)), J20, VLOOKUP(A20,'2012'!$B$2:$S$401,4,FALSE))</f>
        <v>79</v>
      </c>
      <c r="L20" s="14">
        <f>IF(ISNA(VLOOKUP(A20,'2011'!$B$2:$S$401,4,FALSE)), AVERAGE(J20:K20), VLOOKUP(A20,'2011'!$B$2:$S$401,4,FALSE))</f>
        <v>80.3</v>
      </c>
      <c r="M20" s="14">
        <f>IF(ISNA(VLOOKUP(A20,'2010'!$B$2:$S$401,4,FALSE)), AVERAGE(J20:L20), VLOOKUP(A20,'2010'!$B$2:$S$401,4,FALSE))</f>
        <v>80</v>
      </c>
      <c r="N20" s="14">
        <f>IF(ISNA(VLOOKUP(A20,'2009'!$B$2:$S$401,4,FALSE)), AVERAGE(J20:M20), VLOOKUP(A20,'2009'!$B$2:$S$401,4,FALSE))</f>
        <v>65</v>
      </c>
      <c r="O20" s="14">
        <f>AVERAGE(I20:N20)</f>
        <v>76.149999999999991</v>
      </c>
      <c r="P20" s="14">
        <f>H20/O20</f>
        <v>0.63186692930619404</v>
      </c>
      <c r="Q20" s="14">
        <f>VLOOKUP($A20,'2014'!$B$2:$S$430,5,FALSE)</f>
        <v>27</v>
      </c>
      <c r="R20" s="14">
        <f>IF(ISNA(VLOOKUP(A20,'2013'!$B$2:$S$401,5,FALSE)), Q20, VLOOKUP(A20,'2013'!$B$2:$S$401,5,FALSE)*1.7)</f>
        <v>6.8</v>
      </c>
      <c r="S20" s="14">
        <f>IF(ISNA(VLOOKUP($A20,'2012'!$B$2:$S$401,5,FALSE)), R20, VLOOKUP($A20,'2012'!$B$2:$S$401,5,FALSE))</f>
        <v>24</v>
      </c>
      <c r="T20" s="14">
        <f>IF(ISNA(VLOOKUP($A20,'2011'!$B$2:$S$401,5,FALSE)), S20, VLOOKUP($A20,'2011'!$B$2:$S$401,5,FALSE))</f>
        <v>24</v>
      </c>
      <c r="U20" s="14">
        <f>IF(ISNA(VLOOKUP($A20,'2010'!$B$2:$S$401,5,FALSE)), T20, VLOOKUP($A20,'2010'!$B$2:$S$401,5,FALSE))</f>
        <v>19</v>
      </c>
      <c r="V20" s="14">
        <f>IF(ISNA(VLOOKUP($A20,'2009'!$B$2:$S$401,5,FALSE)), U20, VLOOKUP($A20,'2009'!$B$2:$S$401,5,FALSE))</f>
        <v>18</v>
      </c>
      <c r="W20" s="14">
        <f>AVERAGE(Q20:V20)</f>
        <v>19.8</v>
      </c>
      <c r="X20" s="14">
        <f>VLOOKUP($A20,'2014'!$B$2:$S$430,6,FALSE)</f>
        <v>42</v>
      </c>
      <c r="Y20" s="14">
        <f>IF(ISNA(VLOOKUP($A20,'2013'!$B$2:$S$401,6,FALSE)), X20, VLOOKUP($A20,'2013'!$B$2:$S$401,6,FALSE)*1.7)</f>
        <v>34</v>
      </c>
      <c r="Z20" s="14">
        <f>IF(ISNA(VLOOKUP($A20,'2012'!$B$2:$S$401,6,FALSE)), Y20, VLOOKUP($A20,'2012'!$B$2:$S$401,6,FALSE))</f>
        <v>21</v>
      </c>
      <c r="AA20" s="14">
        <f>IF(ISNA(VLOOKUP($A20,'2011'!$B$2:$S$401,6,FALSE)), Z20, VLOOKUP($A20,'2011'!$B$2:$S$401,6,FALSE))</f>
        <v>21</v>
      </c>
      <c r="AB20" s="14">
        <f>IF(ISNA(VLOOKUP($A20,'2010'!$B$2:$S$401,6,FALSE)), AA20, VLOOKUP($A20,'2010'!$B$2:$S$401,6,FALSE))</f>
        <v>33</v>
      </c>
      <c r="AC20" s="14">
        <f>IF(ISNA(VLOOKUP($A20,'2009'!$B$2:$S$401,6,FALSE)), AB20, VLOOKUP($A20,'2009'!$B$2:$S$401,6,FALSE))</f>
        <v>21</v>
      </c>
      <c r="AD20" s="14">
        <f>AVERAGE(X20:AC20)</f>
        <v>28.666666666666668</v>
      </c>
      <c r="AE20" s="14">
        <f>VLOOKUP($A20,'2014'!$B$2:$S$430,10,FALSE)</f>
        <v>5</v>
      </c>
      <c r="AF20" s="14">
        <f>IF(ISNA(VLOOKUP($A20,'2013'!$B$2:$S$401,10,FALSE)), AE20, VLOOKUP($A20,'2013'!$B$2:$S$401,10,FALSE)*1.7)</f>
        <v>0</v>
      </c>
      <c r="AG20" s="14">
        <f>IF(ISNA(VLOOKUP($A20,'2012'!$B$2:$S$401,10,FALSE)), AF20, VLOOKUP($A20,'2012'!$B$2:$S$401,10,FALSE))</f>
        <v>3</v>
      </c>
      <c r="AH20" s="14">
        <f>IF(ISNA(VLOOKUP($A20,'2011'!$B$2:$S$401,10,FALSE)), AG20, VLOOKUP($A20,'2011'!$B$2:$S$401,10,FALSE))</f>
        <v>3</v>
      </c>
      <c r="AI20" s="14">
        <f>IF(ISNA(VLOOKUP($A20,'2010'!$B$2:$S$401,10,FALSE)), AH20, VLOOKUP($A20,'2010'!$B$2:$S$401,10,FALSE))</f>
        <v>4</v>
      </c>
      <c r="AJ20" s="14">
        <f>IF(ISNA(VLOOKUP($A20,'2009'!$B$2:$S$401,10,FALSE)), AI20, VLOOKUP($A20,'2009'!$B$2:$S$401,10,FALSE))</f>
        <v>9</v>
      </c>
      <c r="AK20" s="14">
        <f>AVERAGE(AE20:AJ20)</f>
        <v>4</v>
      </c>
      <c r="AL20" s="14">
        <f>VLOOKUP($A20,'2014'!$B$2:$S$430,11,FALSE)</f>
        <v>15</v>
      </c>
      <c r="AM20" s="14">
        <f>IF(ISNA(VLOOKUP($A20,'2013'!$B$2:$S$401,11,FALSE)), AL20, VLOOKUP($A20,'2013'!$B$2:$S$401,11,FALSE)*1.7)</f>
        <v>5.0999999999999996</v>
      </c>
      <c r="AN20" s="14">
        <f>AVERAGE(AL20:AM20)</f>
        <v>10.050000000000001</v>
      </c>
      <c r="AO20" s="14">
        <f>VLOOKUP($A20,'2014'!$B$2:$S$430,8,FALSE)</f>
        <v>-9</v>
      </c>
      <c r="AP20" s="14">
        <f>IF(ISNA(VLOOKUP($A20,'2013'!$B$2:$S$401,8,FALSE)), AO20, VLOOKUP($A20,'2013'!$B$2:$S$401,8,FALSE)*1.7)</f>
        <v>-3.4</v>
      </c>
      <c r="AQ20" s="14">
        <f>IF(ISNA(VLOOKUP($A20,'2012'!$B$2:$S$401,8,FALSE)), AP20, VLOOKUP($A20,'2012'!$B$2:$S$401,8,FALSE))</f>
        <v>-15</v>
      </c>
      <c r="AR20" s="14">
        <f>IF(ISNA(VLOOKUP($A20,'2011'!$B$2:$S$401,8,FALSE)), AQ20, VLOOKUP($A20,'2011'!$B$2:$S$401,8,FALSE))</f>
        <v>-15</v>
      </c>
      <c r="AS20" s="14">
        <f>IF(ISNA(VLOOKUP($A20,'2010'!$B$2:$S$401,8,FALSE)), AR20, VLOOKUP($A20,'2010'!$B$2:$S$401,8,FALSE))</f>
        <v>-22</v>
      </c>
      <c r="AT20" s="14">
        <f>IF(ISNA(VLOOKUP($A20,'2009'!$B$2:$S$401,8,FALSE)), AS20, VLOOKUP($A20,'2009'!$B$2:$S$401,8,FALSE))</f>
        <v>-6</v>
      </c>
      <c r="AU20" s="14">
        <f>AVERAGE(AO20:AT20)</f>
        <v>-11.733333333333334</v>
      </c>
      <c r="AV20" s="14">
        <f>MIN(B20:G20)</f>
        <v>39</v>
      </c>
      <c r="AW20" s="14">
        <f>MAX(B20:G20)</f>
        <v>69</v>
      </c>
      <c r="AX20" s="14">
        <f>MIN(I20:N20)</f>
        <v>65</v>
      </c>
      <c r="AY20" s="14">
        <f>MAX(I20:N20)</f>
        <v>81.599999999999994</v>
      </c>
      <c r="AZ20" s="14" t="str">
        <f>VLOOKUP(A20,Bios!$B$2:$S$430,7,FALSE)</f>
        <v>USA</v>
      </c>
      <c r="BA20" s="14" t="str">
        <f>VLOOKUP(A20,Bios!$B$2:$S$430,2,FALSE)</f>
        <v>NYI</v>
      </c>
      <c r="BB20" s="14">
        <f>113-BE20</f>
        <v>25</v>
      </c>
      <c r="BC20" s="14" t="str">
        <f>VLOOKUP(A20,Bios!$B$2:$S$430,3,FALSE)</f>
        <v>R</v>
      </c>
      <c r="BD20" s="4" t="str">
        <f>VLOOKUP(A20,Bios!$B$2:$S$430,4,FALSE)</f>
        <v>Apr 16 '88</v>
      </c>
      <c r="BE20" s="4" t="str">
        <f>RIGHT(BD20, LEN(BD20)-8)</f>
        <v>88</v>
      </c>
      <c r="BJ20" s="4" t="e">
        <f>VLOOKUP(A20,'Contracts 2014'!A19:K145,1,FALSE)</f>
        <v>#N/A</v>
      </c>
      <c r="BK20" s="4">
        <f>IF(ISNA(VLOOKUP(A20,'Contracts 2014'!$A$1:$K$127,1,FALSE)), 0, 1)</f>
        <v>0</v>
      </c>
    </row>
    <row r="21" spans="1:63">
      <c r="A21" s="13" t="s">
        <v>3</v>
      </c>
      <c r="B21" s="14">
        <f>VLOOKUP(A21,'2014'!$B$2:$S$430,7,FALSE)</f>
        <v>69</v>
      </c>
      <c r="C21" s="14">
        <f>IF(ISNA(VLOOKUP(A21,'2013'!$B$2:$S$401,7,FALSE)*1.7), B21, VLOOKUP(A21,'2013'!$B$2:$S$401,7,FALSE)*1.7)</f>
        <v>69</v>
      </c>
      <c r="D21" s="14">
        <f>IF(ISNA(VLOOKUP(A21,'2012'!$B$2:$S$401,7,FALSE)), C21, VLOOKUP(A21,'2012'!$B$2:$S$401,7,FALSE))</f>
        <v>74</v>
      </c>
      <c r="E21" s="14">
        <f>IF(ISNA(VLOOKUP(A21,'2011'!$B$2:$S$401,7,FALSE)), AVERAGE(C21:D21), VLOOKUP(A21,'2011'!$B$2:$S$401,7,FALSE))</f>
        <v>99</v>
      </c>
      <c r="F21" s="14">
        <f>IF(ISNA(VLOOKUP(A21,'2010'!$B$2:$S$401,7,FALSE)), AVERAGE(C21:E21), VLOOKUP(A21,'2010'!$B$2:$S$401,7,FALSE))</f>
        <v>94</v>
      </c>
      <c r="G21" s="14">
        <f>IF(ISNA(VLOOKUP(A21,'2009'!$B$2:$S$401,7,FALSE)), AVERAGE(C21:F21), VLOOKUP(A21,'2009'!$B$2:$S$401,7,FALSE))</f>
        <v>80</v>
      </c>
      <c r="H21" s="14">
        <f>AVERAGE(B21:G21)</f>
        <v>80.833333333333329</v>
      </c>
      <c r="I21" s="14">
        <f>VLOOKUP(A21,'2014'!$B$2:$S$430,4,FALSE)</f>
        <v>81</v>
      </c>
      <c r="J21" s="14">
        <f>IF(ISNA(VLOOKUP(A21,'2013'!$B$2:$S$401,4,FALSE)), I21, VLOOKUP(A21,'2013'!$B$2:$S$401,4,FALSE)*1.7)</f>
        <v>81</v>
      </c>
      <c r="K21" s="14">
        <f>IF(ISNA(VLOOKUP(A21,'2012'!$B$2:$S$401,4,FALSE)), J21, VLOOKUP(A21,'2012'!$B$2:$S$401,4,FALSE))</f>
        <v>77</v>
      </c>
      <c r="L21" s="14">
        <f>IF(ISNA(VLOOKUP(A21,'2011'!$B$2:$S$401,4,FALSE)), AVERAGE(J21:K21), VLOOKUP(A21,'2011'!$B$2:$S$401,4,FALSE))</f>
        <v>82</v>
      </c>
      <c r="M21" s="14">
        <f>IF(ISNA(VLOOKUP(A21,'2010'!$B$2:$S$401,4,FALSE)), AVERAGE(J21:L21), VLOOKUP(A21,'2010'!$B$2:$S$401,4,FALSE))</f>
        <v>82</v>
      </c>
      <c r="N21" s="14">
        <f>IF(ISNA(VLOOKUP(A21,'2009'!$B$2:$S$401,4,FALSE)), AVERAGE(J21:M21), VLOOKUP(A21,'2009'!$B$2:$S$401,4,FALSE))</f>
        <v>82</v>
      </c>
      <c r="O21" s="14">
        <f>AVERAGE(I21:N21)</f>
        <v>80.833333333333329</v>
      </c>
      <c r="P21" s="14">
        <f>H21/O21</f>
        <v>1</v>
      </c>
      <c r="Q21" s="14">
        <f>VLOOKUP($A21,'2014'!$B$2:$S$430,5,FALSE)</f>
        <v>30</v>
      </c>
      <c r="R21" s="14">
        <f>IF(ISNA(VLOOKUP(A21,'2013'!$B$2:$S$401,5,FALSE)), Q21, VLOOKUP(A21,'2013'!$B$2:$S$401,5,FALSE)*1.7)</f>
        <v>30</v>
      </c>
      <c r="S21" s="14">
        <f>IF(ISNA(VLOOKUP($A21,'2012'!$B$2:$S$401,5,FALSE)), R21, VLOOKUP($A21,'2012'!$B$2:$S$401,5,FALSE))</f>
        <v>25</v>
      </c>
      <c r="T21" s="14">
        <f>IF(ISNA(VLOOKUP($A21,'2011'!$B$2:$S$401,5,FALSE)), S21, VLOOKUP($A21,'2011'!$B$2:$S$401,5,FALSE))</f>
        <v>31</v>
      </c>
      <c r="U21" s="14">
        <f>IF(ISNA(VLOOKUP($A21,'2010'!$B$2:$S$401,5,FALSE)), T21, VLOOKUP($A21,'2010'!$B$2:$S$401,5,FALSE))</f>
        <v>29</v>
      </c>
      <c r="V21" s="14">
        <f>IF(ISNA(VLOOKUP($A21,'2009'!$B$2:$S$401,5,FALSE)), U21, VLOOKUP($A21,'2009'!$B$2:$S$401,5,FALSE))</f>
        <v>30</v>
      </c>
      <c r="W21" s="14">
        <f>AVERAGE(Q21:V21)</f>
        <v>29.166666666666668</v>
      </c>
      <c r="X21" s="14">
        <f>VLOOKUP($A21,'2014'!$B$2:$S$430,6,FALSE)</f>
        <v>39</v>
      </c>
      <c r="Y21" s="14">
        <f>IF(ISNA(VLOOKUP($A21,'2013'!$B$2:$S$401,6,FALSE)), X21, VLOOKUP($A21,'2013'!$B$2:$S$401,6,FALSE)*1.7)</f>
        <v>39</v>
      </c>
      <c r="Z21" s="14">
        <f>IF(ISNA(VLOOKUP($A21,'2012'!$B$2:$S$401,6,FALSE)), Y21, VLOOKUP($A21,'2012'!$B$2:$S$401,6,FALSE))</f>
        <v>49</v>
      </c>
      <c r="AA21" s="14">
        <f>IF(ISNA(VLOOKUP($A21,'2011'!$B$2:$S$401,6,FALSE)), Z21, VLOOKUP($A21,'2011'!$B$2:$S$401,6,FALSE))</f>
        <v>68</v>
      </c>
      <c r="AB21" s="14">
        <f>IF(ISNA(VLOOKUP($A21,'2010'!$B$2:$S$401,6,FALSE)), AA21, VLOOKUP($A21,'2010'!$B$2:$S$401,6,FALSE))</f>
        <v>65</v>
      </c>
      <c r="AC21" s="14">
        <f>IF(ISNA(VLOOKUP($A21,'2009'!$B$2:$S$401,6,FALSE)), AB21, VLOOKUP($A21,'2009'!$B$2:$S$401,6,FALSE))</f>
        <v>50</v>
      </c>
      <c r="AD21" s="14">
        <f>AVERAGE(X21:AC21)</f>
        <v>51.666666666666664</v>
      </c>
      <c r="AE21" s="14">
        <f>VLOOKUP($A21,'2014'!$B$2:$S$430,10,FALSE)</f>
        <v>9</v>
      </c>
      <c r="AF21" s="14">
        <f>IF(ISNA(VLOOKUP($A21,'2013'!$B$2:$S$401,10,FALSE)), AE21, VLOOKUP($A21,'2013'!$B$2:$S$401,10,FALSE)*1.7)</f>
        <v>9</v>
      </c>
      <c r="AG21" s="14">
        <f>IF(ISNA(VLOOKUP($A21,'2012'!$B$2:$S$401,10,FALSE)), AF21, VLOOKUP($A21,'2012'!$B$2:$S$401,10,FALSE))</f>
        <v>4</v>
      </c>
      <c r="AH21" s="14">
        <f>IF(ISNA(VLOOKUP($A21,'2011'!$B$2:$S$401,10,FALSE)), AG21, VLOOKUP($A21,'2011'!$B$2:$S$401,10,FALSE))</f>
        <v>4</v>
      </c>
      <c r="AI21" s="14">
        <f>IF(ISNA(VLOOKUP($A21,'2010'!$B$2:$S$401,10,FALSE)), AH21, VLOOKUP($A21,'2010'!$B$2:$S$401,10,FALSE))</f>
        <v>7</v>
      </c>
      <c r="AJ21" s="14">
        <f>IF(ISNA(VLOOKUP($A21,'2009'!$B$2:$S$401,10,FALSE)), AI21, VLOOKUP($A21,'2009'!$B$2:$S$401,10,FALSE))</f>
        <v>7</v>
      </c>
      <c r="AK21" s="14">
        <f>AVERAGE(AE21:AJ21)</f>
        <v>6.666666666666667</v>
      </c>
      <c r="AL21" s="14">
        <f>VLOOKUP($A21,'2014'!$B$2:$S$430,11,FALSE)</f>
        <v>21</v>
      </c>
      <c r="AM21" s="14">
        <f>IF(ISNA(VLOOKUP($A21,'2013'!$B$2:$S$401,11,FALSE)), AL21, VLOOKUP($A21,'2013'!$B$2:$S$401,11,FALSE)*1.7)</f>
        <v>21</v>
      </c>
      <c r="AN21" s="14">
        <f>AVERAGE(AL21:AM21)</f>
        <v>21</v>
      </c>
      <c r="AO21" s="14">
        <f>VLOOKUP($A21,'2014'!$B$2:$S$430,8,FALSE)</f>
        <v>13</v>
      </c>
      <c r="AP21" s="14">
        <f>IF(ISNA(VLOOKUP($A21,'2013'!$B$2:$S$401,8,FALSE)), AO21, VLOOKUP($A21,'2013'!$B$2:$S$401,8,FALSE)*1.7)</f>
        <v>13</v>
      </c>
      <c r="AQ21" s="14">
        <f>IF(ISNA(VLOOKUP($A21,'2012'!$B$2:$S$401,8,FALSE)), AP21, VLOOKUP($A21,'2012'!$B$2:$S$401,8,FALSE))</f>
        <v>-3</v>
      </c>
      <c r="AR21" s="14">
        <f>IF(ISNA(VLOOKUP($A21,'2011'!$B$2:$S$401,8,FALSE)), AQ21, VLOOKUP($A21,'2011'!$B$2:$S$401,8,FALSE))</f>
        <v>0</v>
      </c>
      <c r="AS21" s="14">
        <f>IF(ISNA(VLOOKUP($A21,'2010'!$B$2:$S$401,8,FALSE)), AR21, VLOOKUP($A21,'2010'!$B$2:$S$401,8,FALSE))</f>
        <v>-8</v>
      </c>
      <c r="AT21" s="14">
        <f>IF(ISNA(VLOOKUP($A21,'2009'!$B$2:$S$401,8,FALSE)), AS21, VLOOKUP($A21,'2009'!$B$2:$S$401,8,FALSE))</f>
        <v>4</v>
      </c>
      <c r="AU21" s="14">
        <f>AVERAGE(AO21:AT21)</f>
        <v>3.1666666666666665</v>
      </c>
      <c r="AV21" s="14">
        <f>MIN(B21:G21)</f>
        <v>69</v>
      </c>
      <c r="AW21" s="14">
        <f>MAX(B21:G21)</f>
        <v>99</v>
      </c>
      <c r="AX21" s="14">
        <f>MIN(I21:N21)</f>
        <v>77</v>
      </c>
      <c r="AY21" s="14">
        <f>MAX(I21:N21)</f>
        <v>82</v>
      </c>
      <c r="AZ21" s="14" t="str">
        <f>VLOOKUP(A21,Bios!$B$2:$S$430,7,FALSE)</f>
        <v>CAN</v>
      </c>
      <c r="BA21" s="14" t="str">
        <f>VLOOKUP(A21,Bios!$B$2:$S$430,2,FALSE)</f>
        <v>TBL, NYR</v>
      </c>
      <c r="BB21" s="14">
        <f>113-BE21</f>
        <v>38</v>
      </c>
      <c r="BC21" s="14" t="str">
        <f>VLOOKUP(A21,Bios!$B$2:$S$430,3,FALSE)</f>
        <v>R</v>
      </c>
      <c r="BD21" s="4" t="str">
        <f>VLOOKUP(A21,Bios!$B$2:$S$430,4,FALSE)</f>
        <v>Jun 18 '75</v>
      </c>
      <c r="BE21" s="4" t="str">
        <f>RIGHT(BD21, LEN(BD21)-8)</f>
        <v>75</v>
      </c>
      <c r="BJ21" s="4" t="e">
        <f>VLOOKUP(A21,'Contracts 2014'!A20:K146,1,FALSE)</f>
        <v>#N/A</v>
      </c>
      <c r="BK21" s="4">
        <f>IF(ISNA(VLOOKUP(A21,'Contracts 2014'!$A$1:$K$127,1,FALSE)), 0, 1)</f>
        <v>0</v>
      </c>
    </row>
    <row r="22" spans="1:63">
      <c r="A22" s="13" t="s">
        <v>52</v>
      </c>
      <c r="B22" s="14">
        <f>VLOOKUP(A22,'2014'!$B$2:$S$430,7,FALSE)</f>
        <v>69</v>
      </c>
      <c r="C22" s="14">
        <f>IF(ISNA(VLOOKUP(A22,'2013'!$B$2:$S$401,7,FALSE)*1.7), B22, VLOOKUP(A22,'2013'!$B$2:$S$401,7,FALSE)*1.7)</f>
        <v>69.7</v>
      </c>
      <c r="D22" s="14">
        <f>IF(ISNA(VLOOKUP(A22,'2012'!$B$2:$S$401,7,FALSE)), C22, VLOOKUP(A22,'2012'!$B$2:$S$401,7,FALSE))</f>
        <v>64</v>
      </c>
      <c r="E22" s="14">
        <f>IF(ISNA(VLOOKUP(A22,'2011'!$B$2:$S$401,7,FALSE)), AVERAGE(C22:D22), VLOOKUP(A22,'2011'!$B$2:$S$401,7,FALSE))</f>
        <v>44</v>
      </c>
      <c r="F22" s="14">
        <f>IF(ISNA(VLOOKUP(A22,'2010'!$B$2:$S$401,7,FALSE)), AVERAGE(C22:E22), VLOOKUP(A22,'2010'!$B$2:$S$401,7,FALSE))</f>
        <v>38</v>
      </c>
      <c r="G22" s="14">
        <f>IF(ISNA(VLOOKUP(A22,'2009'!$B$2:$S$401,7,FALSE)), AVERAGE(C22:F22), VLOOKUP(A22,'2009'!$B$2:$S$401,7,FALSE))</f>
        <v>45</v>
      </c>
      <c r="H22" s="14">
        <f>AVERAGE(B22:G22)</f>
        <v>54.949999999999996</v>
      </c>
      <c r="I22" s="14">
        <f>VLOOKUP(A22,'2014'!$B$2:$S$430,4,FALSE)</f>
        <v>82</v>
      </c>
      <c r="J22" s="14">
        <f>IF(ISNA(VLOOKUP(A22,'2013'!$B$2:$S$401,4,FALSE)), I22, VLOOKUP(A22,'2013'!$B$2:$S$401,4,FALSE)*1.7)</f>
        <v>81.599999999999994</v>
      </c>
      <c r="K22" s="14">
        <f>IF(ISNA(VLOOKUP(A22,'2012'!$B$2:$S$401,4,FALSE)), J22, VLOOKUP(A22,'2012'!$B$2:$S$401,4,FALSE))</f>
        <v>80</v>
      </c>
      <c r="L22" s="14">
        <f>IF(ISNA(VLOOKUP(A22,'2011'!$B$2:$S$401,4,FALSE)), AVERAGE(J22:K22), VLOOKUP(A22,'2011'!$B$2:$S$401,4,FALSE))</f>
        <v>81</v>
      </c>
      <c r="M22" s="14">
        <f>IF(ISNA(VLOOKUP(A22,'2010'!$B$2:$S$401,4,FALSE)), AVERAGE(J22:L22), VLOOKUP(A22,'2010'!$B$2:$S$401,4,FALSE))</f>
        <v>82</v>
      </c>
      <c r="N22" s="14">
        <f>IF(ISNA(VLOOKUP(A22,'2009'!$B$2:$S$401,4,FALSE)), AVERAGE(J22:M22), VLOOKUP(A22,'2009'!$B$2:$S$401,4,FALSE))</f>
        <v>81</v>
      </c>
      <c r="O22" s="14">
        <f>AVERAGE(I22:N22)</f>
        <v>81.266666666666666</v>
      </c>
      <c r="P22" s="14">
        <f>H22/O22</f>
        <v>0.67616899097620997</v>
      </c>
      <c r="Q22" s="14">
        <f>VLOOKUP($A22,'2014'!$B$2:$S$430,5,FALSE)</f>
        <v>28</v>
      </c>
      <c r="R22" s="14">
        <f>IF(ISNA(VLOOKUP(A22,'2013'!$B$2:$S$401,5,FALSE)), Q22, VLOOKUP(A22,'2013'!$B$2:$S$401,5,FALSE)*1.7)</f>
        <v>32.299999999999997</v>
      </c>
      <c r="S22" s="14">
        <f>IF(ISNA(VLOOKUP($A22,'2012'!$B$2:$S$401,5,FALSE)), R22, VLOOKUP($A22,'2012'!$B$2:$S$401,5,FALSE))</f>
        <v>17</v>
      </c>
      <c r="T22" s="14">
        <f>IF(ISNA(VLOOKUP($A22,'2011'!$B$2:$S$401,5,FALSE)), S22, VLOOKUP($A22,'2011'!$B$2:$S$401,5,FALSE))</f>
        <v>18</v>
      </c>
      <c r="U22" s="14">
        <f>IF(ISNA(VLOOKUP($A22,'2010'!$B$2:$S$401,5,FALSE)), T22, VLOOKUP($A22,'2010'!$B$2:$S$401,5,FALSE))</f>
        <v>18</v>
      </c>
      <c r="V22" s="14">
        <f>IF(ISNA(VLOOKUP($A22,'2009'!$B$2:$S$401,5,FALSE)), U22, VLOOKUP($A22,'2009'!$B$2:$S$401,5,FALSE))</f>
        <v>21</v>
      </c>
      <c r="W22" s="14">
        <f>AVERAGE(Q22:V22)</f>
        <v>22.383333333333336</v>
      </c>
      <c r="X22" s="14">
        <f>VLOOKUP($A22,'2014'!$B$2:$S$430,6,FALSE)</f>
        <v>41</v>
      </c>
      <c r="Y22" s="14">
        <f>IF(ISNA(VLOOKUP($A22,'2013'!$B$2:$S$401,6,FALSE)), X22, VLOOKUP($A22,'2013'!$B$2:$S$401,6,FALSE)*1.7)</f>
        <v>37.4</v>
      </c>
      <c r="Z22" s="14">
        <f>IF(ISNA(VLOOKUP($A22,'2012'!$B$2:$S$401,6,FALSE)), Y22, VLOOKUP($A22,'2012'!$B$2:$S$401,6,FALSE))</f>
        <v>47</v>
      </c>
      <c r="AA22" s="14">
        <f>IF(ISNA(VLOOKUP($A22,'2011'!$B$2:$S$401,6,FALSE)), Z22, VLOOKUP($A22,'2011'!$B$2:$S$401,6,FALSE))</f>
        <v>26</v>
      </c>
      <c r="AB22" s="14">
        <f>IF(ISNA(VLOOKUP($A22,'2010'!$B$2:$S$401,6,FALSE)), AA22, VLOOKUP($A22,'2010'!$B$2:$S$401,6,FALSE))</f>
        <v>20</v>
      </c>
      <c r="AC22" s="14">
        <f>IF(ISNA(VLOOKUP($A22,'2009'!$B$2:$S$401,6,FALSE)), AB22, VLOOKUP($A22,'2009'!$B$2:$S$401,6,FALSE))</f>
        <v>24</v>
      </c>
      <c r="AD22" s="14">
        <f>AVERAGE(X22:AC22)</f>
        <v>32.56666666666667</v>
      </c>
      <c r="AE22" s="14">
        <f>VLOOKUP($A22,'2014'!$B$2:$S$430,10,FALSE)</f>
        <v>8</v>
      </c>
      <c r="AF22" s="14">
        <f>IF(ISNA(VLOOKUP($A22,'2013'!$B$2:$S$401,10,FALSE)), AE22, VLOOKUP($A22,'2013'!$B$2:$S$401,10,FALSE)*1.7)</f>
        <v>3.4</v>
      </c>
      <c r="AG22" s="14">
        <f>IF(ISNA(VLOOKUP($A22,'2012'!$B$2:$S$401,10,FALSE)), AF22, VLOOKUP($A22,'2012'!$B$2:$S$401,10,FALSE))</f>
        <v>6</v>
      </c>
      <c r="AH22" s="14">
        <f>IF(ISNA(VLOOKUP($A22,'2011'!$B$2:$S$401,10,FALSE)), AG22, VLOOKUP($A22,'2011'!$B$2:$S$401,10,FALSE))</f>
        <v>0</v>
      </c>
      <c r="AI22" s="14">
        <f>IF(ISNA(VLOOKUP($A22,'2010'!$B$2:$S$401,10,FALSE)), AH22, VLOOKUP($A22,'2010'!$B$2:$S$401,10,FALSE))</f>
        <v>3</v>
      </c>
      <c r="AJ22" s="14">
        <f>IF(ISNA(VLOOKUP($A22,'2009'!$B$2:$S$401,10,FALSE)), AI22, VLOOKUP($A22,'2009'!$B$2:$S$401,10,FALSE))</f>
        <v>3</v>
      </c>
      <c r="AK22" s="14">
        <f>AVERAGE(AE22:AJ22)</f>
        <v>3.9</v>
      </c>
      <c r="AL22" s="14">
        <f>VLOOKUP($A22,'2014'!$B$2:$S$430,11,FALSE)</f>
        <v>19</v>
      </c>
      <c r="AM22" s="14">
        <f>IF(ISNA(VLOOKUP($A22,'2013'!$B$2:$S$401,11,FALSE)), AL22, VLOOKUP($A22,'2013'!$B$2:$S$401,11,FALSE)*1.7)</f>
        <v>11.9</v>
      </c>
      <c r="AN22" s="14">
        <f>AVERAGE(AL22:AM22)</f>
        <v>15.45</v>
      </c>
      <c r="AO22" s="14">
        <f>VLOOKUP($A22,'2014'!$B$2:$S$430,8,FALSE)</f>
        <v>4</v>
      </c>
      <c r="AP22" s="14">
        <f>IF(ISNA(VLOOKUP($A22,'2013'!$B$2:$S$401,8,FALSE)), AO22, VLOOKUP($A22,'2013'!$B$2:$S$401,8,FALSE)*1.7)</f>
        <v>-5.0999999999999996</v>
      </c>
      <c r="AQ22" s="14">
        <f>IF(ISNA(VLOOKUP($A22,'2012'!$B$2:$S$401,8,FALSE)), AP22, VLOOKUP($A22,'2012'!$B$2:$S$401,8,FALSE))</f>
        <v>3</v>
      </c>
      <c r="AR22" s="14">
        <f>IF(ISNA(VLOOKUP($A22,'2011'!$B$2:$S$401,8,FALSE)), AQ22, VLOOKUP($A22,'2011'!$B$2:$S$401,8,FALSE))</f>
        <v>10</v>
      </c>
      <c r="AS22" s="14">
        <f>IF(ISNA(VLOOKUP($A22,'2010'!$B$2:$S$401,8,FALSE)), AR22, VLOOKUP($A22,'2010'!$B$2:$S$401,8,FALSE))</f>
        <v>-4</v>
      </c>
      <c r="AT22" s="14">
        <f>IF(ISNA(VLOOKUP($A22,'2009'!$B$2:$S$401,8,FALSE)), AS22, VLOOKUP($A22,'2009'!$B$2:$S$401,8,FALSE))</f>
        <v>36</v>
      </c>
      <c r="AU22" s="14">
        <f>AVERAGE(AO22:AT22)</f>
        <v>7.3166666666666664</v>
      </c>
      <c r="AV22" s="14">
        <f>MIN(B22:G22)</f>
        <v>38</v>
      </c>
      <c r="AW22" s="14">
        <f>MAX(B22:G22)</f>
        <v>69.7</v>
      </c>
      <c r="AX22" s="14">
        <f>MIN(I22:N22)</f>
        <v>80</v>
      </c>
      <c r="AY22" s="14">
        <f>MAX(I22:N22)</f>
        <v>82</v>
      </c>
      <c r="AZ22" s="14" t="str">
        <f>VLOOKUP(A22,Bios!$B$2:$S$430,7,FALSE)</f>
        <v>USA</v>
      </c>
      <c r="BA22" s="14" t="str">
        <f>VLOOKUP(A22,Bios!$B$2:$S$430,2,FALSE)</f>
        <v>WPG</v>
      </c>
      <c r="BB22" s="14">
        <f>113-BE22</f>
        <v>27</v>
      </c>
      <c r="BC22" s="14" t="str">
        <f>VLOOKUP(A22,Bios!$B$2:$S$430,3,FALSE)</f>
        <v>R</v>
      </c>
      <c r="BD22" s="4" t="str">
        <f>VLOOKUP(A22,Bios!$B$2:$S$430,4,FALSE)</f>
        <v>Aug 31 '86</v>
      </c>
      <c r="BE22" s="4" t="str">
        <f>RIGHT(BD22, LEN(BD22)-8)</f>
        <v>86</v>
      </c>
      <c r="BJ22" s="4" t="e">
        <f>VLOOKUP(A22,'Contracts 2014'!A21:K147,1,FALSE)</f>
        <v>#N/A</v>
      </c>
      <c r="BK22" s="4">
        <f>IF(ISNA(VLOOKUP(A22,'Contracts 2014'!$A$1:$K$127,1,FALSE)), 0, 1)</f>
        <v>0</v>
      </c>
    </row>
    <row r="23" spans="1:63">
      <c r="A23" s="13" t="s">
        <v>13</v>
      </c>
      <c r="B23" s="14">
        <f>VLOOKUP(A23,'2014'!$B$2:$S$430,7,FALSE)</f>
        <v>69</v>
      </c>
      <c r="C23" s="14">
        <f>IF(ISNA(VLOOKUP(A23,'2013'!$B$2:$S$401,7,FALSE)*1.7), B23, VLOOKUP(A23,'2013'!$B$2:$S$401,7,FALSE)*1.7)</f>
        <v>93.5</v>
      </c>
      <c r="D23" s="14">
        <f>IF(ISNA(VLOOKUP(A23,'2012'!$B$2:$S$401,7,FALSE)), C23, VLOOKUP(A23,'2012'!$B$2:$S$401,7,FALSE))</f>
        <v>66</v>
      </c>
      <c r="E23" s="14">
        <f>IF(ISNA(VLOOKUP(A23,'2011'!$B$2:$S$401,7,FALSE)), AVERAGE(C23:D23), VLOOKUP(A23,'2011'!$B$2:$S$401,7,FALSE))</f>
        <v>73</v>
      </c>
      <c r="F23" s="14">
        <f>IF(ISNA(VLOOKUP(A23,'2010'!$B$2:$S$401,7,FALSE)), AVERAGE(C23:E23), VLOOKUP(A23,'2010'!$B$2:$S$401,7,FALSE))</f>
        <v>88</v>
      </c>
      <c r="G23" s="14">
        <f>IF(ISNA(VLOOKUP(A23,'2009'!$B$2:$S$401,7,FALSE)), AVERAGE(C23:F23), VLOOKUP(A23,'2009'!$B$2:$S$401,7,FALSE))</f>
        <v>70</v>
      </c>
      <c r="H23" s="14">
        <f>AVERAGE(B23:G23)</f>
        <v>76.583333333333329</v>
      </c>
      <c r="I23" s="14">
        <f>VLOOKUP(A23,'2014'!$B$2:$S$430,4,FALSE)</f>
        <v>69</v>
      </c>
      <c r="J23" s="14">
        <f>IF(ISNA(VLOOKUP(A23,'2013'!$B$2:$S$401,4,FALSE)), I23, VLOOKUP(A23,'2013'!$B$2:$S$401,4,FALSE)*1.7)</f>
        <v>79.899999999999991</v>
      </c>
      <c r="K23" s="14">
        <f>IF(ISNA(VLOOKUP(A23,'2012'!$B$2:$S$401,4,FALSE)), J23, VLOOKUP(A23,'2012'!$B$2:$S$401,4,FALSE))</f>
        <v>82</v>
      </c>
      <c r="L23" s="14">
        <f>IF(ISNA(VLOOKUP(A23,'2011'!$B$2:$S$401,4,FALSE)), AVERAGE(J23:K23), VLOOKUP(A23,'2011'!$B$2:$S$401,4,FALSE))</f>
        <v>73</v>
      </c>
      <c r="M23" s="14">
        <f>IF(ISNA(VLOOKUP(A23,'2010'!$B$2:$S$401,4,FALSE)), AVERAGE(J23:L23), VLOOKUP(A23,'2010'!$B$2:$S$401,4,FALSE))</f>
        <v>82</v>
      </c>
      <c r="N23" s="14">
        <f>IF(ISNA(VLOOKUP(A23,'2009'!$B$2:$S$401,4,FALSE)), AVERAGE(J23:M23), VLOOKUP(A23,'2009'!$B$2:$S$401,4,FALSE))</f>
        <v>80</v>
      </c>
      <c r="O23" s="14">
        <f>AVERAGE(I23:N23)</f>
        <v>77.649999999999991</v>
      </c>
      <c r="P23" s="14">
        <f>H23/O23</f>
        <v>0.98626314659798242</v>
      </c>
      <c r="Q23" s="14">
        <f>VLOOKUP($A23,'2014'!$B$2:$S$430,5,FALSE)</f>
        <v>29</v>
      </c>
      <c r="R23" s="14">
        <f>IF(ISNA(VLOOKUP(A23,'2013'!$B$2:$S$401,5,FALSE)), Q23, VLOOKUP(A23,'2013'!$B$2:$S$401,5,FALSE)*1.7)</f>
        <v>39.1</v>
      </c>
      <c r="S23" s="14">
        <f>IF(ISNA(VLOOKUP($A23,'2012'!$B$2:$S$401,5,FALSE)), R23, VLOOKUP($A23,'2012'!$B$2:$S$401,5,FALSE))</f>
        <v>23</v>
      </c>
      <c r="T23" s="14">
        <f>IF(ISNA(VLOOKUP($A23,'2011'!$B$2:$S$401,5,FALSE)), S23, VLOOKUP($A23,'2011'!$B$2:$S$401,5,FALSE))</f>
        <v>27</v>
      </c>
      <c r="U23" s="14">
        <f>IF(ISNA(VLOOKUP($A23,'2010'!$B$2:$S$401,5,FALSE)), T23, VLOOKUP($A23,'2010'!$B$2:$S$401,5,FALSE))</f>
        <v>30</v>
      </c>
      <c r="V23" s="14">
        <f>IF(ISNA(VLOOKUP($A23,'2009'!$B$2:$S$401,5,FALSE)), U23, VLOOKUP($A23,'2009'!$B$2:$S$401,5,FALSE))</f>
        <v>25</v>
      </c>
      <c r="W23" s="14">
        <f>AVERAGE(Q23:V23)</f>
        <v>28.849999999999998</v>
      </c>
      <c r="X23" s="14">
        <f>VLOOKUP($A23,'2014'!$B$2:$S$430,6,FALSE)</f>
        <v>40</v>
      </c>
      <c r="Y23" s="14">
        <f>IF(ISNA(VLOOKUP($A23,'2013'!$B$2:$S$401,6,FALSE)), X23, VLOOKUP($A23,'2013'!$B$2:$S$401,6,FALSE)*1.7)</f>
        <v>54.4</v>
      </c>
      <c r="Z23" s="14">
        <f>IF(ISNA(VLOOKUP($A23,'2012'!$B$2:$S$401,6,FALSE)), Y23, VLOOKUP($A23,'2012'!$B$2:$S$401,6,FALSE))</f>
        <v>43</v>
      </c>
      <c r="AA23" s="14">
        <f>IF(ISNA(VLOOKUP($A23,'2011'!$B$2:$S$401,6,FALSE)), Z23, VLOOKUP($A23,'2011'!$B$2:$S$401,6,FALSE))</f>
        <v>46</v>
      </c>
      <c r="AB23" s="14">
        <f>IF(ISNA(VLOOKUP($A23,'2010'!$B$2:$S$401,6,FALSE)), AA23, VLOOKUP($A23,'2010'!$B$2:$S$401,6,FALSE))</f>
        <v>58</v>
      </c>
      <c r="AC23" s="14">
        <f>IF(ISNA(VLOOKUP($A23,'2009'!$B$2:$S$401,6,FALSE)), AB23, VLOOKUP($A23,'2009'!$B$2:$S$401,6,FALSE))</f>
        <v>45</v>
      </c>
      <c r="AD23" s="14">
        <f>AVERAGE(X23:AC23)</f>
        <v>47.733333333333327</v>
      </c>
      <c r="AE23" s="14">
        <f>VLOOKUP($A23,'2014'!$B$2:$S$430,10,FALSE)</f>
        <v>10</v>
      </c>
      <c r="AF23" s="14">
        <f>IF(ISNA(VLOOKUP($A23,'2013'!$B$2:$S$401,10,FALSE)), AE23, VLOOKUP($A23,'2013'!$B$2:$S$401,10,FALSE)*1.7)</f>
        <v>13.6</v>
      </c>
      <c r="AG23" s="14">
        <f>IF(ISNA(VLOOKUP($A23,'2012'!$B$2:$S$401,10,FALSE)), AF23, VLOOKUP($A23,'2012'!$B$2:$S$401,10,FALSE))</f>
        <v>4</v>
      </c>
      <c r="AH23" s="14">
        <f>IF(ISNA(VLOOKUP($A23,'2011'!$B$2:$S$401,10,FALSE)), AG23, VLOOKUP($A23,'2011'!$B$2:$S$401,10,FALSE))</f>
        <v>5</v>
      </c>
      <c r="AI23" s="14">
        <f>IF(ISNA(VLOOKUP($A23,'2010'!$B$2:$S$401,10,FALSE)), AH23, VLOOKUP($A23,'2010'!$B$2:$S$401,10,FALSE))</f>
        <v>9</v>
      </c>
      <c r="AJ23" s="14">
        <f>IF(ISNA(VLOOKUP($A23,'2009'!$B$2:$S$401,10,FALSE)), AI23, VLOOKUP($A23,'2009'!$B$2:$S$401,10,FALSE))</f>
        <v>13</v>
      </c>
      <c r="AK23" s="14">
        <f>AVERAGE(AE23:AJ23)</f>
        <v>9.1</v>
      </c>
      <c r="AL23" s="14">
        <f>VLOOKUP($A23,'2014'!$B$2:$S$430,11,FALSE)</f>
        <v>25</v>
      </c>
      <c r="AM23" s="14">
        <f>IF(ISNA(VLOOKUP($A23,'2013'!$B$2:$S$401,11,FALSE)), AL23, VLOOKUP($A23,'2013'!$B$2:$S$401,11,FALSE)*1.7)</f>
        <v>28.9</v>
      </c>
      <c r="AN23" s="14">
        <f>AVERAGE(AL23:AM23)</f>
        <v>26.95</v>
      </c>
      <c r="AO23" s="14">
        <f>VLOOKUP($A23,'2014'!$B$2:$S$430,8,FALSE)</f>
        <v>7</v>
      </c>
      <c r="AP23" s="14">
        <f>IF(ISNA(VLOOKUP($A23,'2013'!$B$2:$S$401,8,FALSE)), AO23, VLOOKUP($A23,'2013'!$B$2:$S$401,8,FALSE)*1.7)</f>
        <v>18.7</v>
      </c>
      <c r="AQ23" s="14">
        <f>IF(ISNA(VLOOKUP($A23,'2012'!$B$2:$S$401,8,FALSE)), AP23, VLOOKUP($A23,'2012'!$B$2:$S$401,8,FALSE))</f>
        <v>7</v>
      </c>
      <c r="AR23" s="14">
        <f>IF(ISNA(VLOOKUP($A23,'2011'!$B$2:$S$401,8,FALSE)), AQ23, VLOOKUP($A23,'2011'!$B$2:$S$401,8,FALSE))</f>
        <v>7</v>
      </c>
      <c r="AS23" s="14">
        <f>IF(ISNA(VLOOKUP($A23,'2010'!$B$2:$S$401,8,FALSE)), AR23, VLOOKUP($A23,'2010'!$B$2:$S$401,8,FALSE))</f>
        <v>16</v>
      </c>
      <c r="AT23" s="14">
        <f>IF(ISNA(VLOOKUP($A23,'2009'!$B$2:$S$401,8,FALSE)), AS23, VLOOKUP($A23,'2009'!$B$2:$S$401,8,FALSE))</f>
        <v>-2</v>
      </c>
      <c r="AU23" s="14">
        <f>AVERAGE(AO23:AT23)</f>
        <v>8.9500000000000011</v>
      </c>
      <c r="AV23" s="14">
        <f>MIN(B23:G23)</f>
        <v>66</v>
      </c>
      <c r="AW23" s="14">
        <f>MAX(B23:G23)</f>
        <v>93.5</v>
      </c>
      <c r="AX23" s="14">
        <f>MIN(I23:N23)</f>
        <v>69</v>
      </c>
      <c r="AY23" s="14">
        <f>MAX(I23:N23)</f>
        <v>82</v>
      </c>
      <c r="AZ23" s="14" t="str">
        <f>VLOOKUP(A23,Bios!$B$2:$S$430,7,FALSE)</f>
        <v>USA</v>
      </c>
      <c r="BA23" s="14" t="str">
        <f>VLOOKUP(A23,Bios!$B$2:$S$430,2,FALSE)</f>
        <v>CHI</v>
      </c>
      <c r="BB23" s="14">
        <f>113-BE23</f>
        <v>25</v>
      </c>
      <c r="BC23" s="14" t="str">
        <f>VLOOKUP(A23,Bios!$B$2:$S$430,3,FALSE)</f>
        <v>R</v>
      </c>
      <c r="BD23" s="4" t="str">
        <f>VLOOKUP(A23,Bios!$B$2:$S$430,4,FALSE)</f>
        <v>Nov 19 '88</v>
      </c>
      <c r="BE23" s="4" t="str">
        <f>RIGHT(BD23, LEN(BD23)-8)</f>
        <v>88</v>
      </c>
      <c r="BJ23" s="4" t="e">
        <f>VLOOKUP(A23,'Contracts 2014'!A22:K148,1,FALSE)</f>
        <v>#N/A</v>
      </c>
      <c r="BK23" s="4">
        <f>IF(ISNA(VLOOKUP(A23,'Contracts 2014'!$A$1:$K$127,1,FALSE)), 0, 1)</f>
        <v>0</v>
      </c>
    </row>
    <row r="24" spans="1:63">
      <c r="A24" s="13" t="s">
        <v>115</v>
      </c>
      <c r="B24" s="14">
        <f>VLOOKUP(A24,'2014'!$B$2:$S$430,7,FALSE)</f>
        <v>69</v>
      </c>
      <c r="C24" s="14">
        <f>IF(ISNA(VLOOKUP(A24,'2013'!$B$2:$S$401,7,FALSE)*1.7), B24, VLOOKUP(A24,'2013'!$B$2:$S$401,7,FALSE)*1.7)</f>
        <v>56.1</v>
      </c>
      <c r="D24" s="14">
        <f>IF(ISNA(VLOOKUP(A24,'2012'!$B$2:$S$401,7,FALSE)), C24, VLOOKUP(A24,'2012'!$B$2:$S$401,7,FALSE))</f>
        <v>62</v>
      </c>
      <c r="E24" s="14">
        <f>IF(ISNA(VLOOKUP(A24,'2011'!$B$2:$S$401,7,FALSE)), AVERAGE(C24:D24), VLOOKUP(A24,'2011'!$B$2:$S$401,7,FALSE))</f>
        <v>62</v>
      </c>
      <c r="F24" s="14">
        <f>IF(ISNA(VLOOKUP(A24,'2010'!$B$2:$S$401,7,FALSE)), AVERAGE(C24:E24), VLOOKUP(A24,'2010'!$B$2:$S$401,7,FALSE))</f>
        <v>52</v>
      </c>
      <c r="G24" s="14">
        <f>IF(ISNA(VLOOKUP(A24,'2009'!$B$2:$S$401,7,FALSE)), AVERAGE(C24:F24), VLOOKUP(A24,'2009'!$B$2:$S$401,7,FALSE))</f>
        <v>73</v>
      </c>
      <c r="H24" s="14">
        <f>AVERAGE(B24:G24)</f>
        <v>62.35</v>
      </c>
      <c r="I24" s="14">
        <f>VLOOKUP(A24,'2014'!$B$2:$S$430,4,FALSE)</f>
        <v>80</v>
      </c>
      <c r="J24" s="14">
        <f>IF(ISNA(VLOOKUP(A24,'2013'!$B$2:$S$401,4,FALSE)), I24, VLOOKUP(A24,'2013'!$B$2:$S$401,4,FALSE)*1.7)</f>
        <v>79.899999999999991</v>
      </c>
      <c r="K24" s="14">
        <f>IF(ISNA(VLOOKUP(A24,'2012'!$B$2:$S$401,4,FALSE)), J24, VLOOKUP(A24,'2012'!$B$2:$S$401,4,FALSE))</f>
        <v>79</v>
      </c>
      <c r="L24" s="14">
        <f>IF(ISNA(VLOOKUP(A24,'2011'!$B$2:$S$401,4,FALSE)), AVERAGE(J24:K24), VLOOKUP(A24,'2011'!$B$2:$S$401,4,FALSE))</f>
        <v>75</v>
      </c>
      <c r="M24" s="14">
        <f>IF(ISNA(VLOOKUP(A24,'2010'!$B$2:$S$401,4,FALSE)), AVERAGE(J24:L24), VLOOKUP(A24,'2010'!$B$2:$S$401,4,FALSE))</f>
        <v>79</v>
      </c>
      <c r="N24" s="14">
        <f>IF(ISNA(VLOOKUP(A24,'2009'!$B$2:$S$401,4,FALSE)), AVERAGE(J24:M24), VLOOKUP(A24,'2009'!$B$2:$S$401,4,FALSE))</f>
        <v>82</v>
      </c>
      <c r="O24" s="14">
        <f>AVERAGE(I24:N24)</f>
        <v>79.149999999999991</v>
      </c>
      <c r="P24" s="14">
        <f>H24/O24</f>
        <v>0.78774478837650042</v>
      </c>
      <c r="Q24" s="14">
        <f>VLOOKUP($A24,'2014'!$B$2:$S$430,5,FALSE)</f>
        <v>19</v>
      </c>
      <c r="R24" s="14">
        <f>IF(ISNA(VLOOKUP(A24,'2013'!$B$2:$S$401,5,FALSE)), Q24, VLOOKUP(A24,'2013'!$B$2:$S$401,5,FALSE)*1.7)</f>
        <v>17</v>
      </c>
      <c r="S24" s="14">
        <f>IF(ISNA(VLOOKUP($A24,'2012'!$B$2:$S$401,5,FALSE)), R24, VLOOKUP($A24,'2012'!$B$2:$S$401,5,FALSE))</f>
        <v>23</v>
      </c>
      <c r="T24" s="14">
        <f>IF(ISNA(VLOOKUP($A24,'2011'!$B$2:$S$401,5,FALSE)), S24, VLOOKUP($A24,'2011'!$B$2:$S$401,5,FALSE))</f>
        <v>13</v>
      </c>
      <c r="U24" s="14">
        <f>IF(ISNA(VLOOKUP($A24,'2010'!$B$2:$S$401,5,FALSE)), T24, VLOOKUP($A24,'2010'!$B$2:$S$401,5,FALSE))</f>
        <v>17</v>
      </c>
      <c r="V24" s="14">
        <f>IF(ISNA(VLOOKUP($A24,'2009'!$B$2:$S$401,5,FALSE)), U24, VLOOKUP($A24,'2009'!$B$2:$S$401,5,FALSE))</f>
        <v>22</v>
      </c>
      <c r="W24" s="14">
        <f>AVERAGE(Q24:V24)</f>
        <v>18.5</v>
      </c>
      <c r="X24" s="14">
        <f>VLOOKUP($A24,'2014'!$B$2:$S$430,6,FALSE)</f>
        <v>50</v>
      </c>
      <c r="Y24" s="14">
        <f>IF(ISNA(VLOOKUP($A24,'2013'!$B$2:$S$401,6,FALSE)), X24, VLOOKUP($A24,'2013'!$B$2:$S$401,6,FALSE)*1.7)</f>
        <v>39.1</v>
      </c>
      <c r="Z24" s="14">
        <f>IF(ISNA(VLOOKUP($A24,'2012'!$B$2:$S$401,6,FALSE)), Y24, VLOOKUP($A24,'2012'!$B$2:$S$401,6,FALSE))</f>
        <v>39</v>
      </c>
      <c r="AA24" s="14">
        <f>IF(ISNA(VLOOKUP($A24,'2011'!$B$2:$S$401,6,FALSE)), Z24, VLOOKUP($A24,'2011'!$B$2:$S$401,6,FALSE))</f>
        <v>49</v>
      </c>
      <c r="AB24" s="14">
        <f>IF(ISNA(VLOOKUP($A24,'2010'!$B$2:$S$401,6,FALSE)), AA24, VLOOKUP($A24,'2010'!$B$2:$S$401,6,FALSE))</f>
        <v>35</v>
      </c>
      <c r="AC24" s="14">
        <f>IF(ISNA(VLOOKUP($A24,'2009'!$B$2:$S$401,6,FALSE)), AB24, VLOOKUP($A24,'2009'!$B$2:$S$401,6,FALSE))</f>
        <v>51</v>
      </c>
      <c r="AD24" s="14">
        <f>AVERAGE(X24:AC24)</f>
        <v>43.85</v>
      </c>
      <c r="AE24" s="14">
        <f>VLOOKUP($A24,'2014'!$B$2:$S$430,10,FALSE)</f>
        <v>3</v>
      </c>
      <c r="AF24" s="14">
        <f>IF(ISNA(VLOOKUP($A24,'2013'!$B$2:$S$401,10,FALSE)), AE24, VLOOKUP($A24,'2013'!$B$2:$S$401,10,FALSE)*1.7)</f>
        <v>0</v>
      </c>
      <c r="AG24" s="14">
        <f>IF(ISNA(VLOOKUP($A24,'2012'!$B$2:$S$401,10,FALSE)), AF24, VLOOKUP($A24,'2012'!$B$2:$S$401,10,FALSE))</f>
        <v>2</v>
      </c>
      <c r="AH24" s="14">
        <f>IF(ISNA(VLOOKUP($A24,'2011'!$B$2:$S$401,10,FALSE)), AG24, VLOOKUP($A24,'2011'!$B$2:$S$401,10,FALSE))</f>
        <v>1</v>
      </c>
      <c r="AI24" s="14">
        <f>IF(ISNA(VLOOKUP($A24,'2010'!$B$2:$S$401,10,FALSE)), AH24, VLOOKUP($A24,'2010'!$B$2:$S$401,10,FALSE))</f>
        <v>6</v>
      </c>
      <c r="AJ24" s="14">
        <f>IF(ISNA(VLOOKUP($A24,'2009'!$B$2:$S$401,10,FALSE)), AI24, VLOOKUP($A24,'2009'!$B$2:$S$401,10,FALSE))</f>
        <v>5</v>
      </c>
      <c r="AK24" s="14">
        <f>AVERAGE(AE24:AJ24)</f>
        <v>2.8333333333333335</v>
      </c>
      <c r="AL24" s="14">
        <f>VLOOKUP($A24,'2014'!$B$2:$S$430,11,FALSE)</f>
        <v>19</v>
      </c>
      <c r="AM24" s="14">
        <f>IF(ISNA(VLOOKUP($A24,'2013'!$B$2:$S$401,11,FALSE)), AL24, VLOOKUP($A24,'2013'!$B$2:$S$401,11,FALSE)*1.7)</f>
        <v>11.9</v>
      </c>
      <c r="AN24" s="14">
        <f>AVERAGE(AL24:AM24)</f>
        <v>15.45</v>
      </c>
      <c r="AO24" s="14">
        <f>VLOOKUP($A24,'2014'!$B$2:$S$430,8,FALSE)</f>
        <v>39</v>
      </c>
      <c r="AP24" s="14">
        <f>IF(ISNA(VLOOKUP($A24,'2013'!$B$2:$S$401,8,FALSE)), AO24, VLOOKUP($A24,'2013'!$B$2:$S$401,8,FALSE)*1.7)</f>
        <v>1.7</v>
      </c>
      <c r="AQ24" s="14">
        <f>IF(ISNA(VLOOKUP($A24,'2012'!$B$2:$S$401,8,FALSE)), AP24, VLOOKUP($A24,'2012'!$B$2:$S$401,8,FALSE))</f>
        <v>-5</v>
      </c>
      <c r="AR24" s="14">
        <f>IF(ISNA(VLOOKUP($A24,'2011'!$B$2:$S$401,8,FALSE)), AQ24, VLOOKUP($A24,'2011'!$B$2:$S$401,8,FALSE))</f>
        <v>23</v>
      </c>
      <c r="AS24" s="14">
        <f>IF(ISNA(VLOOKUP($A24,'2010'!$B$2:$S$401,8,FALSE)), AR24, VLOOKUP($A24,'2010'!$B$2:$S$401,8,FALSE))</f>
        <v>8</v>
      </c>
      <c r="AT24" s="14">
        <f>IF(ISNA(VLOOKUP($A24,'2009'!$B$2:$S$401,8,FALSE)), AS24, VLOOKUP($A24,'2009'!$B$2:$S$401,8,FALSE))</f>
        <v>37</v>
      </c>
      <c r="AU24" s="14">
        <f>AVERAGE(AO24:AT24)</f>
        <v>17.283333333333335</v>
      </c>
      <c r="AV24" s="14">
        <f>MIN(B24:G24)</f>
        <v>52</v>
      </c>
      <c r="AW24" s="14">
        <f>MAX(B24:G24)</f>
        <v>73</v>
      </c>
      <c r="AX24" s="14">
        <f>MIN(I24:N24)</f>
        <v>75</v>
      </c>
      <c r="AY24" s="14">
        <f>MAX(I24:N24)</f>
        <v>82</v>
      </c>
      <c r="AZ24" s="14" t="str">
        <f>VLOOKUP(A24,Bios!$B$2:$S$430,7,FALSE)</f>
        <v>CZE</v>
      </c>
      <c r="BA24" s="14" t="str">
        <f>VLOOKUP(A24,Bios!$B$2:$S$430,2,FALSE)</f>
        <v>BOS</v>
      </c>
      <c r="BB24" s="14">
        <f>113-BE24</f>
        <v>27</v>
      </c>
      <c r="BC24" s="14" t="str">
        <f>VLOOKUP(A24,Bios!$B$2:$S$430,3,FALSE)</f>
        <v>C</v>
      </c>
      <c r="BD24" s="4" t="str">
        <f>VLOOKUP(A24,Bios!$B$2:$S$430,4,FALSE)</f>
        <v>Apr 28 '86</v>
      </c>
      <c r="BE24" s="4" t="str">
        <f>RIGHT(BD24, LEN(BD24)-8)</f>
        <v>86</v>
      </c>
      <c r="BJ24" s="4" t="e">
        <f>VLOOKUP(A24,'Contracts 2014'!A23:K149,1,FALSE)</f>
        <v>#N/A</v>
      </c>
      <c r="BK24" s="4">
        <f>IF(ISNA(VLOOKUP(A24,'Contracts 2014'!$A$1:$K$127,1,FALSE)), 0, 1)</f>
        <v>1</v>
      </c>
    </row>
    <row r="25" spans="1:63">
      <c r="A25" s="13" t="s">
        <v>50</v>
      </c>
      <c r="B25" s="14">
        <f>VLOOKUP(A25,'2014'!$B$2:$S$430,7,FALSE)</f>
        <v>68</v>
      </c>
      <c r="C25" s="14">
        <f>IF(ISNA(VLOOKUP(A25,'2013'!$B$2:$S$401,7,FALSE)*1.7), B25, VLOOKUP(A25,'2013'!$B$2:$S$401,7,FALSE)*1.7)</f>
        <v>69.7</v>
      </c>
      <c r="D25" s="14">
        <f>IF(ISNA(VLOOKUP(A25,'2012'!$B$2:$S$401,7,FALSE)), C25, VLOOKUP(A25,'2012'!$B$2:$S$401,7,FALSE))</f>
        <v>61</v>
      </c>
      <c r="E25" s="14">
        <f>IF(ISNA(VLOOKUP(A25,'2011'!$B$2:$S$401,7,FALSE)), AVERAGE(C25:D25), VLOOKUP(A25,'2011'!$B$2:$S$401,7,FALSE))</f>
        <v>73</v>
      </c>
      <c r="F25" s="14">
        <f>IF(ISNA(VLOOKUP(A25,'2010'!$B$2:$S$401,7,FALSE)), AVERAGE(C25:E25), VLOOKUP(A25,'2010'!$B$2:$S$401,7,FALSE))</f>
        <v>53</v>
      </c>
      <c r="G25" s="14">
        <f>IF(ISNA(VLOOKUP(A25,'2009'!$B$2:$S$401,7,FALSE)), AVERAGE(C25:F25), VLOOKUP(A25,'2009'!$B$2:$S$401,7,FALSE))</f>
        <v>64</v>
      </c>
      <c r="H25" s="14">
        <f>AVERAGE(B25:G25)</f>
        <v>64.783333333333331</v>
      </c>
      <c r="I25" s="14">
        <f>VLOOKUP(A25,'2014'!$B$2:$S$430,4,FALSE)</f>
        <v>78</v>
      </c>
      <c r="J25" s="14">
        <f>IF(ISNA(VLOOKUP(A25,'2013'!$B$2:$S$401,4,FALSE)), I25, VLOOKUP(A25,'2013'!$B$2:$S$401,4,FALSE)*1.7)</f>
        <v>64.599999999999994</v>
      </c>
      <c r="K25" s="14">
        <f>IF(ISNA(VLOOKUP(A25,'2012'!$B$2:$S$401,4,FALSE)), J25, VLOOKUP(A25,'2012'!$B$2:$S$401,4,FALSE))</f>
        <v>78</v>
      </c>
      <c r="L25" s="14">
        <f>IF(ISNA(VLOOKUP(A25,'2011'!$B$2:$S$401,4,FALSE)), AVERAGE(J25:K25), VLOOKUP(A25,'2011'!$B$2:$S$401,4,FALSE))</f>
        <v>80</v>
      </c>
      <c r="M25" s="14">
        <f>IF(ISNA(VLOOKUP(A25,'2010'!$B$2:$S$401,4,FALSE)), AVERAGE(J25:L25), VLOOKUP(A25,'2010'!$B$2:$S$401,4,FALSE))</f>
        <v>71</v>
      </c>
      <c r="N25" s="14">
        <f>IF(ISNA(VLOOKUP(A25,'2009'!$B$2:$S$401,4,FALSE)), AVERAGE(J25:M25), VLOOKUP(A25,'2009'!$B$2:$S$401,4,FALSE))</f>
        <v>73</v>
      </c>
      <c r="O25" s="14">
        <f>AVERAGE(I25:N25)</f>
        <v>74.100000000000009</v>
      </c>
      <c r="P25" s="14">
        <f>H25/O25</f>
        <v>0.87426900584795308</v>
      </c>
      <c r="Q25" s="14">
        <f>VLOOKUP($A25,'2014'!$B$2:$S$430,5,FALSE)</f>
        <v>27</v>
      </c>
      <c r="R25" s="14">
        <f>IF(ISNA(VLOOKUP(A25,'2013'!$B$2:$S$401,5,FALSE)), Q25, VLOOKUP(A25,'2013'!$B$2:$S$401,5,FALSE)*1.7)</f>
        <v>34</v>
      </c>
      <c r="S25" s="14">
        <f>IF(ISNA(VLOOKUP($A25,'2012'!$B$2:$S$401,5,FALSE)), R25, VLOOKUP($A25,'2012'!$B$2:$S$401,5,FALSE))</f>
        <v>26</v>
      </c>
      <c r="T25" s="14">
        <f>IF(ISNA(VLOOKUP($A25,'2011'!$B$2:$S$401,5,FALSE)), S25, VLOOKUP($A25,'2011'!$B$2:$S$401,5,FALSE))</f>
        <v>32</v>
      </c>
      <c r="U25" s="14">
        <f>IF(ISNA(VLOOKUP($A25,'2010'!$B$2:$S$401,5,FALSE)), T25, VLOOKUP($A25,'2010'!$B$2:$S$401,5,FALSE))</f>
        <v>28</v>
      </c>
      <c r="V25" s="14">
        <f>IF(ISNA(VLOOKUP($A25,'2009'!$B$2:$S$401,5,FALSE)), U25, VLOOKUP($A25,'2009'!$B$2:$S$401,5,FALSE))</f>
        <v>40</v>
      </c>
      <c r="W25" s="14">
        <f>AVERAGE(Q25:V25)</f>
        <v>31.166666666666668</v>
      </c>
      <c r="X25" s="14">
        <f>VLOOKUP($A25,'2014'!$B$2:$S$430,6,FALSE)</f>
        <v>41</v>
      </c>
      <c r="Y25" s="14">
        <f>IF(ISNA(VLOOKUP($A25,'2013'!$B$2:$S$401,6,FALSE)), X25, VLOOKUP($A25,'2013'!$B$2:$S$401,6,FALSE)*1.7)</f>
        <v>35.699999999999996</v>
      </c>
      <c r="Z25" s="14">
        <f>IF(ISNA(VLOOKUP($A25,'2012'!$B$2:$S$401,6,FALSE)), Y25, VLOOKUP($A25,'2012'!$B$2:$S$401,6,FALSE))</f>
        <v>35</v>
      </c>
      <c r="AA25" s="14">
        <f>IF(ISNA(VLOOKUP($A25,'2011'!$B$2:$S$401,6,FALSE)), Z25, VLOOKUP($A25,'2011'!$B$2:$S$401,6,FALSE))</f>
        <v>41</v>
      </c>
      <c r="AB25" s="14">
        <f>IF(ISNA(VLOOKUP($A25,'2010'!$B$2:$S$401,6,FALSE)), AA25, VLOOKUP($A25,'2010'!$B$2:$S$401,6,FALSE))</f>
        <v>25</v>
      </c>
      <c r="AC25" s="14">
        <f>IF(ISNA(VLOOKUP($A25,'2009'!$B$2:$S$401,6,FALSE)), AB25, VLOOKUP($A25,'2009'!$B$2:$S$401,6,FALSE))</f>
        <v>24</v>
      </c>
      <c r="AD25" s="14">
        <f>AVERAGE(X25:AC25)</f>
        <v>33.616666666666667</v>
      </c>
      <c r="AE25" s="14">
        <f>VLOOKUP($A25,'2014'!$B$2:$S$430,10,FALSE)</f>
        <v>8</v>
      </c>
      <c r="AF25" s="14">
        <f>IF(ISNA(VLOOKUP($A25,'2013'!$B$2:$S$401,10,FALSE)), AE25, VLOOKUP($A25,'2013'!$B$2:$S$401,10,FALSE)*1.7)</f>
        <v>15.299999999999999</v>
      </c>
      <c r="AG25" s="14">
        <f>IF(ISNA(VLOOKUP($A25,'2012'!$B$2:$S$401,10,FALSE)), AF25, VLOOKUP($A25,'2012'!$B$2:$S$401,10,FALSE))</f>
        <v>10</v>
      </c>
      <c r="AH25" s="14">
        <f>IF(ISNA(VLOOKUP($A25,'2011'!$B$2:$S$401,10,FALSE)), AG25, VLOOKUP($A25,'2011'!$B$2:$S$401,10,FALSE))</f>
        <v>11</v>
      </c>
      <c r="AI25" s="14">
        <f>IF(ISNA(VLOOKUP($A25,'2010'!$B$2:$S$401,10,FALSE)), AH25, VLOOKUP($A25,'2010'!$B$2:$S$401,10,FALSE))</f>
        <v>10</v>
      </c>
      <c r="AJ25" s="14">
        <f>IF(ISNA(VLOOKUP($A25,'2009'!$B$2:$S$401,10,FALSE)), AI25, VLOOKUP($A25,'2009'!$B$2:$S$401,10,FALSE))</f>
        <v>20</v>
      </c>
      <c r="AK25" s="14">
        <f>AVERAGE(AE25:AJ25)</f>
        <v>12.383333333333333</v>
      </c>
      <c r="AL25" s="14">
        <f>VLOOKUP($A25,'2014'!$B$2:$S$430,11,FALSE)</f>
        <v>18</v>
      </c>
      <c r="AM25" s="14">
        <f>IF(ISNA(VLOOKUP($A25,'2013'!$B$2:$S$401,11,FALSE)), AL25, VLOOKUP($A25,'2013'!$B$2:$S$401,11,FALSE)*1.7)</f>
        <v>23.8</v>
      </c>
      <c r="AN25" s="14">
        <f>AVERAGE(AL25:AM25)</f>
        <v>20.9</v>
      </c>
      <c r="AO25" s="14">
        <f>VLOOKUP($A25,'2014'!$B$2:$S$430,8,FALSE)</f>
        <v>7</v>
      </c>
      <c r="AP25" s="14">
        <f>IF(ISNA(VLOOKUP($A25,'2013'!$B$2:$S$401,8,FALSE)), AO25, VLOOKUP($A25,'2013'!$B$2:$S$401,8,FALSE)*1.7)</f>
        <v>-1.7</v>
      </c>
      <c r="AQ25" s="14">
        <f>IF(ISNA(VLOOKUP($A25,'2012'!$B$2:$S$401,8,FALSE)), AP25, VLOOKUP($A25,'2012'!$B$2:$S$401,8,FALSE))</f>
        <v>-6</v>
      </c>
      <c r="AR25" s="14">
        <f>IF(ISNA(VLOOKUP($A25,'2011'!$B$2:$S$401,8,FALSE)), AQ25, VLOOKUP($A25,'2011'!$B$2:$S$401,8,FALSE))</f>
        <v>2</v>
      </c>
      <c r="AS25" s="14">
        <f>IF(ISNA(VLOOKUP($A25,'2010'!$B$2:$S$401,8,FALSE)), AR25, VLOOKUP($A25,'2010'!$B$2:$S$401,8,FALSE))</f>
        <v>9</v>
      </c>
      <c r="AT25" s="14">
        <f>IF(ISNA(VLOOKUP($A25,'2009'!$B$2:$S$401,8,FALSE)), AS25, VLOOKUP($A25,'2009'!$B$2:$S$401,8,FALSE))</f>
        <v>-1</v>
      </c>
      <c r="AU25" s="14">
        <f>AVERAGE(AO25:AT25)</f>
        <v>1.55</v>
      </c>
      <c r="AV25" s="14">
        <f>MIN(B25:G25)</f>
        <v>53</v>
      </c>
      <c r="AW25" s="14">
        <f>MAX(B25:G25)</f>
        <v>73</v>
      </c>
      <c r="AX25" s="14">
        <f>MIN(I25:N25)</f>
        <v>64.599999999999994</v>
      </c>
      <c r="AY25" s="14">
        <f>MAX(I25:N25)</f>
        <v>80</v>
      </c>
      <c r="AZ25" s="14" t="str">
        <f>VLOOKUP(A25,Bios!$B$2:$S$430,7,FALSE)</f>
        <v>AUT</v>
      </c>
      <c r="BA25" s="14" t="str">
        <f>VLOOKUP(A25,Bios!$B$2:$S$430,2,FALSE)</f>
        <v>BUF, NYI, MTL</v>
      </c>
      <c r="BB25" s="14">
        <f>113-BE25</f>
        <v>29</v>
      </c>
      <c r="BC25" s="14" t="str">
        <f>VLOOKUP(A25,Bios!$B$2:$S$430,3,FALSE)</f>
        <v>L</v>
      </c>
      <c r="BD25" s="4" t="str">
        <f>VLOOKUP(A25,Bios!$B$2:$S$430,4,FALSE)</f>
        <v>Jan 19 '84</v>
      </c>
      <c r="BE25" s="4" t="str">
        <f>RIGHT(BD25, LEN(BD25)-8)</f>
        <v>84</v>
      </c>
      <c r="BJ25" s="4" t="e">
        <f>VLOOKUP(A25,'Contracts 2014'!A24:K150,1,FALSE)</f>
        <v>#N/A</v>
      </c>
      <c r="BK25" s="4">
        <f>IF(ISNA(VLOOKUP(A25,'Contracts 2014'!$A$1:$K$127,1,FALSE)), 0, 1)</f>
        <v>0</v>
      </c>
    </row>
    <row r="26" spans="1:63">
      <c r="A26" s="13" t="s">
        <v>17</v>
      </c>
      <c r="B26" s="14">
        <f>VLOOKUP(A26,'2014'!$B$2:$S$430,7,FALSE)</f>
        <v>68</v>
      </c>
      <c r="C26" s="14">
        <f>IF(ISNA(VLOOKUP(A26,'2013'!$B$2:$S$401,7,FALSE)*1.7), B26, VLOOKUP(A26,'2013'!$B$2:$S$401,7,FALSE)*1.7)</f>
        <v>88.399999999999991</v>
      </c>
      <c r="D26" s="14">
        <f>IF(ISNA(VLOOKUP(A26,'2012'!$B$2:$S$401,7,FALSE)), C26, VLOOKUP(A26,'2012'!$B$2:$S$401,7,FALSE))</f>
        <v>61</v>
      </c>
      <c r="E26" s="14">
        <f>IF(ISNA(VLOOKUP(A26,'2011'!$B$2:$S$401,7,FALSE)), AVERAGE(C26:D26), VLOOKUP(A26,'2011'!$B$2:$S$401,7,FALSE))</f>
        <v>48</v>
      </c>
      <c r="F26" s="14">
        <f>IF(ISNA(VLOOKUP(A26,'2010'!$B$2:$S$401,7,FALSE)), AVERAGE(C26:E26), VLOOKUP(A26,'2010'!$B$2:$S$401,7,FALSE))</f>
        <v>32</v>
      </c>
      <c r="G26" s="14">
        <f>IF(ISNA(VLOOKUP(A26,'2009'!$B$2:$S$401,7,FALSE)), AVERAGE(C26:F26), VLOOKUP(A26,'2009'!$B$2:$S$401,7,FALSE))</f>
        <v>53</v>
      </c>
      <c r="H26" s="14">
        <f>AVERAGE(B26:G26)</f>
        <v>58.4</v>
      </c>
      <c r="I26" s="14">
        <f>VLOOKUP(A26,'2014'!$B$2:$S$430,4,FALSE)</f>
        <v>78</v>
      </c>
      <c r="J26" s="14">
        <f>IF(ISNA(VLOOKUP(A26,'2013'!$B$2:$S$401,4,FALSE)), I26, VLOOKUP(A26,'2013'!$B$2:$S$401,4,FALSE)*1.7)</f>
        <v>81.599999999999994</v>
      </c>
      <c r="K26" s="14">
        <f>IF(ISNA(VLOOKUP(A26,'2012'!$B$2:$S$401,4,FALSE)), J26, VLOOKUP(A26,'2012'!$B$2:$S$401,4,FALSE))</f>
        <v>82</v>
      </c>
      <c r="L26" s="14">
        <f>IF(ISNA(VLOOKUP(A26,'2011'!$B$2:$S$401,4,FALSE)), AVERAGE(J26:K26), VLOOKUP(A26,'2011'!$B$2:$S$401,4,FALSE))</f>
        <v>66</v>
      </c>
      <c r="M26" s="14">
        <f>IF(ISNA(VLOOKUP(A26,'2010'!$B$2:$S$401,4,FALSE)), AVERAGE(J26:L26), VLOOKUP(A26,'2010'!$B$2:$S$401,4,FALSE))</f>
        <v>50</v>
      </c>
      <c r="N26" s="14">
        <f>IF(ISNA(VLOOKUP(A26,'2009'!$B$2:$S$401,4,FALSE)), AVERAGE(J26:M26), VLOOKUP(A26,'2009'!$B$2:$S$401,4,FALSE))</f>
        <v>82</v>
      </c>
      <c r="O26" s="14">
        <f>AVERAGE(I26:N26)</f>
        <v>73.266666666666666</v>
      </c>
      <c r="P26" s="14">
        <f>H26/O26</f>
        <v>0.79708826205641492</v>
      </c>
      <c r="Q26" s="14">
        <f>VLOOKUP($A26,'2014'!$B$2:$S$430,5,FALSE)</f>
        <v>35</v>
      </c>
      <c r="R26" s="14">
        <f>IF(ISNA(VLOOKUP(A26,'2013'!$B$2:$S$401,5,FALSE)), Q26, VLOOKUP(A26,'2013'!$B$2:$S$401,5,FALSE)*1.7)</f>
        <v>37.4</v>
      </c>
      <c r="S26" s="14">
        <f>IF(ISNA(VLOOKUP($A26,'2012'!$B$2:$S$401,5,FALSE)), R26, VLOOKUP($A26,'2012'!$B$2:$S$401,5,FALSE))</f>
        <v>26</v>
      </c>
      <c r="T26" s="14">
        <f>IF(ISNA(VLOOKUP($A26,'2011'!$B$2:$S$401,5,FALSE)), S26, VLOOKUP($A26,'2011'!$B$2:$S$401,5,FALSE))</f>
        <v>23</v>
      </c>
      <c r="U26" s="14">
        <f>IF(ISNA(VLOOKUP($A26,'2010'!$B$2:$S$401,5,FALSE)), T26, VLOOKUP($A26,'2010'!$B$2:$S$401,5,FALSE))</f>
        <v>13</v>
      </c>
      <c r="V26" s="14">
        <f>IF(ISNA(VLOOKUP($A26,'2009'!$B$2:$S$401,5,FALSE)), U26, VLOOKUP($A26,'2009'!$B$2:$S$401,5,FALSE))</f>
        <v>23</v>
      </c>
      <c r="W26" s="14">
        <f>AVERAGE(Q26:V26)</f>
        <v>26.233333333333334</v>
      </c>
      <c r="X26" s="14">
        <f>VLOOKUP($A26,'2014'!$B$2:$S$430,6,FALSE)</f>
        <v>33</v>
      </c>
      <c r="Y26" s="14">
        <f>IF(ISNA(VLOOKUP($A26,'2013'!$B$2:$S$401,6,FALSE)), X26, VLOOKUP($A26,'2013'!$B$2:$S$401,6,FALSE)*1.7)</f>
        <v>51</v>
      </c>
      <c r="Z26" s="14">
        <f>IF(ISNA(VLOOKUP($A26,'2012'!$B$2:$S$401,6,FALSE)), Y26, VLOOKUP($A26,'2012'!$B$2:$S$401,6,FALSE))</f>
        <v>35</v>
      </c>
      <c r="AA26" s="14">
        <f>IF(ISNA(VLOOKUP($A26,'2011'!$B$2:$S$401,6,FALSE)), Z26, VLOOKUP($A26,'2011'!$B$2:$S$401,6,FALSE))</f>
        <v>25</v>
      </c>
      <c r="AB26" s="14">
        <f>IF(ISNA(VLOOKUP($A26,'2010'!$B$2:$S$401,6,FALSE)), AA26, VLOOKUP($A26,'2010'!$B$2:$S$401,6,FALSE))</f>
        <v>19</v>
      </c>
      <c r="AC26" s="14">
        <f>IF(ISNA(VLOOKUP($A26,'2009'!$B$2:$S$401,6,FALSE)), AB26, VLOOKUP($A26,'2009'!$B$2:$S$401,6,FALSE))</f>
        <v>30</v>
      </c>
      <c r="AD26" s="14">
        <f>AVERAGE(X26:AC26)</f>
        <v>32.166666666666664</v>
      </c>
      <c r="AE26" s="14">
        <f>VLOOKUP($A26,'2014'!$B$2:$S$430,10,FALSE)</f>
        <v>13</v>
      </c>
      <c r="AF26" s="14">
        <f>IF(ISNA(VLOOKUP($A26,'2013'!$B$2:$S$401,10,FALSE)), AE26, VLOOKUP($A26,'2013'!$B$2:$S$401,10,FALSE)*1.7)</f>
        <v>15.299999999999999</v>
      </c>
      <c r="AG26" s="14">
        <f>IF(ISNA(VLOOKUP($A26,'2012'!$B$2:$S$401,10,FALSE)), AF26, VLOOKUP($A26,'2012'!$B$2:$S$401,10,FALSE))</f>
        <v>6</v>
      </c>
      <c r="AH26" s="14">
        <f>IF(ISNA(VLOOKUP($A26,'2011'!$B$2:$S$401,10,FALSE)), AG26, VLOOKUP($A26,'2011'!$B$2:$S$401,10,FALSE))</f>
        <v>7</v>
      </c>
      <c r="AI26" s="14">
        <f>IF(ISNA(VLOOKUP($A26,'2010'!$B$2:$S$401,10,FALSE)), AH26, VLOOKUP($A26,'2010'!$B$2:$S$401,10,FALSE))</f>
        <v>2</v>
      </c>
      <c r="AJ26" s="14">
        <f>IF(ISNA(VLOOKUP($A26,'2009'!$B$2:$S$401,10,FALSE)), AI26, VLOOKUP($A26,'2009'!$B$2:$S$401,10,FALSE))</f>
        <v>6</v>
      </c>
      <c r="AK26" s="14">
        <f>AVERAGE(AE26:AJ26)</f>
        <v>8.2166666666666668</v>
      </c>
      <c r="AL26" s="14">
        <f>VLOOKUP($A26,'2014'!$B$2:$S$430,11,FALSE)</f>
        <v>22</v>
      </c>
      <c r="AM26" s="14">
        <f>IF(ISNA(VLOOKUP($A26,'2013'!$B$2:$S$401,11,FALSE)), AL26, VLOOKUP($A26,'2013'!$B$2:$S$401,11,FALSE)*1.7)</f>
        <v>27.2</v>
      </c>
      <c r="AN26" s="14">
        <f>AVERAGE(AL26:AM26)</f>
        <v>24.6</v>
      </c>
      <c r="AO26" s="14">
        <f>VLOOKUP($A26,'2014'!$B$2:$S$430,8,FALSE)</f>
        <v>25</v>
      </c>
      <c r="AP26" s="14">
        <f>IF(ISNA(VLOOKUP($A26,'2013'!$B$2:$S$401,8,FALSE)), AO26, VLOOKUP($A26,'2013'!$B$2:$S$401,8,FALSE)*1.7)</f>
        <v>51</v>
      </c>
      <c r="AQ26" s="14">
        <f>IF(ISNA(VLOOKUP($A26,'2012'!$B$2:$S$401,8,FALSE)), AP26, VLOOKUP($A26,'2012'!$B$2:$S$401,8,FALSE))</f>
        <v>16</v>
      </c>
      <c r="AR26" s="14">
        <f>IF(ISNA(VLOOKUP($A26,'2011'!$B$2:$S$401,8,FALSE)), AQ26, VLOOKUP($A26,'2011'!$B$2:$S$401,8,FALSE))</f>
        <v>18</v>
      </c>
      <c r="AS26" s="14">
        <f>IF(ISNA(VLOOKUP($A26,'2010'!$B$2:$S$401,8,FALSE)), AR26, VLOOKUP($A26,'2010'!$B$2:$S$401,8,FALSE))</f>
        <v>3</v>
      </c>
      <c r="AT26" s="14">
        <f>IF(ISNA(VLOOKUP($A26,'2009'!$B$2:$S$401,8,FALSE)), AS26, VLOOKUP($A26,'2009'!$B$2:$S$401,8,FALSE))</f>
        <v>12</v>
      </c>
      <c r="AU26" s="14">
        <f>AVERAGE(AO26:AT26)</f>
        <v>20.833333333333332</v>
      </c>
      <c r="AV26" s="14">
        <f>MIN(B26:G26)</f>
        <v>32</v>
      </c>
      <c r="AW26" s="14">
        <f>MAX(B26:G26)</f>
        <v>88.399999999999991</v>
      </c>
      <c r="AX26" s="14">
        <f>MIN(I26:N26)</f>
        <v>50</v>
      </c>
      <c r="AY26" s="14">
        <f>MAX(I26:N26)</f>
        <v>82</v>
      </c>
      <c r="AZ26" s="14" t="str">
        <f>VLOOKUP(A26,Bios!$B$2:$S$430,7,FALSE)</f>
        <v>CAN</v>
      </c>
      <c r="BA26" s="14" t="str">
        <f>VLOOKUP(A26,Bios!$B$2:$S$430,2,FALSE)</f>
        <v>PIT</v>
      </c>
      <c r="BB26" s="14">
        <f>113-BE26</f>
        <v>34</v>
      </c>
      <c r="BC26" s="14" t="str">
        <f>VLOOKUP(A26,Bios!$B$2:$S$430,3,FALSE)</f>
        <v>L</v>
      </c>
      <c r="BD26" s="4" t="str">
        <f>VLOOKUP(A26,Bios!$B$2:$S$430,4,FALSE)</f>
        <v>Sep 26 '79</v>
      </c>
      <c r="BE26" s="4" t="str">
        <f>RIGHT(BD26, LEN(BD26)-8)</f>
        <v>79</v>
      </c>
      <c r="BJ26" s="4" t="e">
        <f>VLOOKUP(A26,'Contracts 2014'!A25:K151,1,FALSE)</f>
        <v>#N/A</v>
      </c>
      <c r="BK26" s="4">
        <f>IF(ISNA(VLOOKUP(A26,'Contracts 2014'!$A$1:$K$127,1,FALSE)), 0, 1)</f>
        <v>0</v>
      </c>
    </row>
    <row r="27" spans="1:63">
      <c r="A27" s="13" t="s">
        <v>27</v>
      </c>
      <c r="B27" s="14">
        <f>VLOOKUP(A27,'2014'!$B$2:$S$430,7,FALSE)</f>
        <v>68</v>
      </c>
      <c r="C27" s="14">
        <f>IF(ISNA(VLOOKUP(A27,'2013'!$B$2:$S$401,7,FALSE)*1.7), B27, VLOOKUP(A27,'2013'!$B$2:$S$401,7,FALSE)*1.7)</f>
        <v>81.599999999999994</v>
      </c>
      <c r="D27" s="14">
        <f>IF(ISNA(VLOOKUP(A27,'2012'!$B$2:$S$401,7,FALSE)), C27, VLOOKUP(A27,'2012'!$B$2:$S$401,7,FALSE))</f>
        <v>57</v>
      </c>
      <c r="E27" s="14">
        <f>IF(ISNA(VLOOKUP(A27,'2011'!$B$2:$S$401,7,FALSE)), AVERAGE(C27:D27), VLOOKUP(A27,'2011'!$B$2:$S$401,7,FALSE))</f>
        <v>76</v>
      </c>
      <c r="F27" s="14">
        <f>IF(ISNA(VLOOKUP(A27,'2010'!$B$2:$S$401,7,FALSE)), AVERAGE(C27:E27), VLOOKUP(A27,'2010'!$B$2:$S$401,7,FALSE))</f>
        <v>68</v>
      </c>
      <c r="G27" s="14">
        <f>IF(ISNA(VLOOKUP(A27,'2009'!$B$2:$S$401,7,FALSE)), AVERAGE(C27:F27), VLOOKUP(A27,'2009'!$B$2:$S$401,7,FALSE))</f>
        <v>69</v>
      </c>
      <c r="H27" s="14">
        <f>AVERAGE(B27:G27)</f>
        <v>69.933333333333337</v>
      </c>
      <c r="I27" s="14">
        <f>VLOOKUP(A27,'2014'!$B$2:$S$430,4,FALSE)</f>
        <v>76</v>
      </c>
      <c r="J27" s="14">
        <f>IF(ISNA(VLOOKUP(A27,'2013'!$B$2:$S$401,4,FALSE)), I27, VLOOKUP(A27,'2013'!$B$2:$S$401,4,FALSE)*1.7)</f>
        <v>79.899999999999991</v>
      </c>
      <c r="K27" s="14">
        <f>IF(ISNA(VLOOKUP(A27,'2012'!$B$2:$S$401,4,FALSE)), J27, VLOOKUP(A27,'2012'!$B$2:$S$401,4,FALSE))</f>
        <v>59</v>
      </c>
      <c r="L27" s="14">
        <f>IF(ISNA(VLOOKUP(A27,'2011'!$B$2:$S$401,4,FALSE)), AVERAGE(J27:K27), VLOOKUP(A27,'2011'!$B$2:$S$401,4,FALSE))</f>
        <v>80</v>
      </c>
      <c r="M27" s="14">
        <f>IF(ISNA(VLOOKUP(A27,'2010'!$B$2:$S$401,4,FALSE)), AVERAGE(J27:L27), VLOOKUP(A27,'2010'!$B$2:$S$401,4,FALSE))</f>
        <v>76</v>
      </c>
      <c r="N27" s="14">
        <f>IF(ISNA(VLOOKUP(A27,'2009'!$B$2:$S$401,4,FALSE)), AVERAGE(J27:M27), VLOOKUP(A27,'2009'!$B$2:$S$401,4,FALSE))</f>
        <v>82</v>
      </c>
      <c r="O27" s="14">
        <f>AVERAGE(I27:N27)</f>
        <v>75.483333333333334</v>
      </c>
      <c r="P27" s="14">
        <f>H27/O27</f>
        <v>0.92647383528372718</v>
      </c>
      <c r="Q27" s="14">
        <f>VLOOKUP($A27,'2014'!$B$2:$S$430,5,FALSE)</f>
        <v>28</v>
      </c>
      <c r="R27" s="14">
        <f>IF(ISNA(VLOOKUP(A27,'2013'!$B$2:$S$401,5,FALSE)), Q27, VLOOKUP(A27,'2013'!$B$2:$S$401,5,FALSE)*1.7)</f>
        <v>39.1</v>
      </c>
      <c r="S27" s="14">
        <f>IF(ISNA(VLOOKUP($A27,'2012'!$B$2:$S$401,5,FALSE)), R27, VLOOKUP($A27,'2012'!$B$2:$S$401,5,FALSE))</f>
        <v>29</v>
      </c>
      <c r="T27" s="14">
        <f>IF(ISNA(VLOOKUP($A27,'2011'!$B$2:$S$401,5,FALSE)), S27, VLOOKUP($A27,'2011'!$B$2:$S$401,5,FALSE))</f>
        <v>32</v>
      </c>
      <c r="U27" s="14">
        <f>IF(ISNA(VLOOKUP($A27,'2010'!$B$2:$S$401,5,FALSE)), T27, VLOOKUP($A27,'2010'!$B$2:$S$401,5,FALSE))</f>
        <v>25</v>
      </c>
      <c r="V27" s="14">
        <f>IF(ISNA(VLOOKUP($A27,'2009'!$B$2:$S$401,5,FALSE)), U27, VLOOKUP($A27,'2009'!$B$2:$S$401,5,FALSE))</f>
        <v>34</v>
      </c>
      <c r="W27" s="14">
        <f>AVERAGE(Q27:V27)</f>
        <v>31.183333333333334</v>
      </c>
      <c r="X27" s="14">
        <f>VLOOKUP($A27,'2014'!$B$2:$S$430,6,FALSE)</f>
        <v>40</v>
      </c>
      <c r="Y27" s="14">
        <f>IF(ISNA(VLOOKUP($A27,'2013'!$B$2:$S$401,6,FALSE)), X27, VLOOKUP($A27,'2013'!$B$2:$S$401,6,FALSE)*1.7)</f>
        <v>42.5</v>
      </c>
      <c r="Z27" s="14">
        <f>IF(ISNA(VLOOKUP($A27,'2012'!$B$2:$S$401,6,FALSE)), Y27, VLOOKUP($A27,'2012'!$B$2:$S$401,6,FALSE))</f>
        <v>28</v>
      </c>
      <c r="AA27" s="14">
        <f>IF(ISNA(VLOOKUP($A27,'2011'!$B$2:$S$401,6,FALSE)), Z27, VLOOKUP($A27,'2011'!$B$2:$S$401,6,FALSE))</f>
        <v>44</v>
      </c>
      <c r="AB27" s="14">
        <f>IF(ISNA(VLOOKUP($A27,'2010'!$B$2:$S$401,6,FALSE)), AA27, VLOOKUP($A27,'2010'!$B$2:$S$401,6,FALSE))</f>
        <v>43</v>
      </c>
      <c r="AC27" s="14">
        <f>IF(ISNA(VLOOKUP($A27,'2009'!$B$2:$S$401,6,FALSE)), AB27, VLOOKUP($A27,'2009'!$B$2:$S$401,6,FALSE))</f>
        <v>35</v>
      </c>
      <c r="AD27" s="14">
        <f>AVERAGE(X27:AC27)</f>
        <v>38.75</v>
      </c>
      <c r="AE27" s="14">
        <f>VLOOKUP($A27,'2014'!$B$2:$S$430,10,FALSE)</f>
        <v>5</v>
      </c>
      <c r="AF27" s="14">
        <f>IF(ISNA(VLOOKUP($A27,'2013'!$B$2:$S$401,10,FALSE)), AE27, VLOOKUP($A27,'2013'!$B$2:$S$401,10,FALSE)*1.7)</f>
        <v>3.4</v>
      </c>
      <c r="AG27" s="14">
        <f>IF(ISNA(VLOOKUP($A27,'2012'!$B$2:$S$401,10,FALSE)), AF27, VLOOKUP($A27,'2012'!$B$2:$S$401,10,FALSE))</f>
        <v>5</v>
      </c>
      <c r="AH27" s="14">
        <f>IF(ISNA(VLOOKUP($A27,'2011'!$B$2:$S$401,10,FALSE)), AG27, VLOOKUP($A27,'2011'!$B$2:$S$401,10,FALSE))</f>
        <v>10</v>
      </c>
      <c r="AI27" s="14">
        <f>IF(ISNA(VLOOKUP($A27,'2010'!$B$2:$S$401,10,FALSE)), AH27, VLOOKUP($A27,'2010'!$B$2:$S$401,10,FALSE))</f>
        <v>9</v>
      </c>
      <c r="AJ27" s="14">
        <f>IF(ISNA(VLOOKUP($A27,'2009'!$B$2:$S$401,10,FALSE)), AI27, VLOOKUP($A27,'2009'!$B$2:$S$401,10,FALSE))</f>
        <v>12</v>
      </c>
      <c r="AK27" s="14">
        <f>AVERAGE(AE27:AJ27)</f>
        <v>7.3999999999999995</v>
      </c>
      <c r="AL27" s="14">
        <f>VLOOKUP($A27,'2014'!$B$2:$S$430,11,FALSE)</f>
        <v>15</v>
      </c>
      <c r="AM27" s="14">
        <f>IF(ISNA(VLOOKUP($A27,'2013'!$B$2:$S$401,11,FALSE)), AL27, VLOOKUP($A27,'2013'!$B$2:$S$401,11,FALSE)*1.7)</f>
        <v>10.199999999999999</v>
      </c>
      <c r="AN27" s="14">
        <f>AVERAGE(AL27:AM27)</f>
        <v>12.6</v>
      </c>
      <c r="AO27" s="14">
        <f>VLOOKUP($A27,'2014'!$B$2:$S$430,8,FALSE)</f>
        <v>26</v>
      </c>
      <c r="AP27" s="14">
        <f>IF(ISNA(VLOOKUP($A27,'2013'!$B$2:$S$401,8,FALSE)), AO27, VLOOKUP($A27,'2013'!$B$2:$S$401,8,FALSE)*1.7)</f>
        <v>47.6</v>
      </c>
      <c r="AQ27" s="14">
        <f>IF(ISNA(VLOOKUP($A27,'2012'!$B$2:$S$401,8,FALSE)), AP27, VLOOKUP($A27,'2012'!$B$2:$S$401,8,FALSE))</f>
        <v>17</v>
      </c>
      <c r="AR27" s="14">
        <f>IF(ISNA(VLOOKUP($A27,'2011'!$B$2:$S$401,8,FALSE)), AQ27, VLOOKUP($A27,'2011'!$B$2:$S$401,8,FALSE))</f>
        <v>25</v>
      </c>
      <c r="AS27" s="14">
        <f>IF(ISNA(VLOOKUP($A27,'2010'!$B$2:$S$401,8,FALSE)), AR27, VLOOKUP($A27,'2010'!$B$2:$S$401,8,FALSE))</f>
        <v>22</v>
      </c>
      <c r="AT27" s="14">
        <f>IF(ISNA(VLOOKUP($A27,'2009'!$B$2:$S$401,8,FALSE)), AS27, VLOOKUP($A27,'2009'!$B$2:$S$401,8,FALSE))</f>
        <v>12</v>
      </c>
      <c r="AU27" s="14">
        <f>AVERAGE(AO27:AT27)</f>
        <v>24.933333333333334</v>
      </c>
      <c r="AV27" s="14">
        <f>MIN(B27:G27)</f>
        <v>57</v>
      </c>
      <c r="AW27" s="14">
        <f>MAX(B27:G27)</f>
        <v>81.599999999999994</v>
      </c>
      <c r="AX27" s="14">
        <f>MIN(I27:N27)</f>
        <v>59</v>
      </c>
      <c r="AY27" s="14">
        <f>MAX(I27:N27)</f>
        <v>82</v>
      </c>
      <c r="AZ27" s="14" t="str">
        <f>VLOOKUP(A27,Bios!$B$2:$S$430,7,FALSE)</f>
        <v>CAN</v>
      </c>
      <c r="BA27" s="14" t="str">
        <f>VLOOKUP(A27,Bios!$B$2:$S$430,2,FALSE)</f>
        <v>CHI</v>
      </c>
      <c r="BB27" s="14">
        <f>113-BE27</f>
        <v>25</v>
      </c>
      <c r="BC27" s="14" t="str">
        <f>VLOOKUP(A27,Bios!$B$2:$S$430,3,FALSE)</f>
        <v>C</v>
      </c>
      <c r="BD27" s="4" t="str">
        <f>VLOOKUP(A27,Bios!$B$2:$S$430,4,FALSE)</f>
        <v>Apr 29 '88</v>
      </c>
      <c r="BE27" s="4" t="str">
        <f>RIGHT(BD27, LEN(BD27)-8)</f>
        <v>88</v>
      </c>
      <c r="BJ27" s="4" t="e">
        <f>VLOOKUP(A27,'Contracts 2014'!A26:K152,1,FALSE)</f>
        <v>#N/A</v>
      </c>
      <c r="BK27" s="4">
        <f>IF(ISNA(VLOOKUP(A27,'Contracts 2014'!$A$1:$K$127,1,FALSE)), 0, 1)</f>
        <v>0</v>
      </c>
    </row>
    <row r="28" spans="1:63">
      <c r="A28" s="13" t="s">
        <v>95</v>
      </c>
      <c r="B28" s="14">
        <f>VLOOKUP(A28,'2014'!$B$2:$S$430,7,FALSE)</f>
        <v>67</v>
      </c>
      <c r="C28" s="14">
        <f>IF(ISNA(VLOOKUP(A28,'2013'!$B$2:$S$401,7,FALSE)*1.7), B28, VLOOKUP(A28,'2013'!$B$2:$S$401,7,FALSE)*1.7)</f>
        <v>59.5</v>
      </c>
      <c r="D28" s="14">
        <f>IF(ISNA(VLOOKUP(A28,'2012'!$B$2:$S$401,7,FALSE)), C28, VLOOKUP(A28,'2012'!$B$2:$S$401,7,FALSE))</f>
        <v>54</v>
      </c>
      <c r="E28" s="14">
        <f>IF(ISNA(VLOOKUP(A28,'2011'!$B$2:$S$401,7,FALSE)), AVERAGE(C28:D28), VLOOKUP(A28,'2011'!$B$2:$S$401,7,FALSE))</f>
        <v>56.75</v>
      </c>
      <c r="F28" s="14">
        <f>IF(ISNA(VLOOKUP(A28,'2010'!$B$2:$S$401,7,FALSE)), AVERAGE(C28:E28), VLOOKUP(A28,'2010'!$B$2:$S$401,7,FALSE))</f>
        <v>56.75</v>
      </c>
      <c r="G28" s="14">
        <f>IF(ISNA(VLOOKUP(A28,'2009'!$B$2:$S$401,7,FALSE)), AVERAGE(C28:F28), VLOOKUP(A28,'2009'!$B$2:$S$401,7,FALSE))</f>
        <v>56.75</v>
      </c>
      <c r="H28" s="14">
        <f>AVERAGE(B28:G28)</f>
        <v>58.458333333333336</v>
      </c>
      <c r="I28" s="14">
        <f>VLOOKUP(A28,'2014'!$B$2:$S$430,4,FALSE)</f>
        <v>82</v>
      </c>
      <c r="J28" s="14">
        <f>IF(ISNA(VLOOKUP(A28,'2013'!$B$2:$S$401,4,FALSE)), I28, VLOOKUP(A28,'2013'!$B$2:$S$401,4,FALSE)*1.7)</f>
        <v>76.5</v>
      </c>
      <c r="K28" s="14">
        <f>IF(ISNA(VLOOKUP(A28,'2012'!$B$2:$S$401,4,FALSE)), J28, VLOOKUP(A28,'2012'!$B$2:$S$401,4,FALSE))</f>
        <v>73</v>
      </c>
      <c r="L28" s="14">
        <f>IF(ISNA(VLOOKUP(A28,'2011'!$B$2:$S$401,4,FALSE)), AVERAGE(J28:K28), VLOOKUP(A28,'2011'!$B$2:$S$401,4,FALSE))</f>
        <v>74.75</v>
      </c>
      <c r="M28" s="14">
        <f>IF(ISNA(VLOOKUP(A28,'2010'!$B$2:$S$401,4,FALSE)), AVERAGE(J28:L28), VLOOKUP(A28,'2010'!$B$2:$S$401,4,FALSE))</f>
        <v>74.75</v>
      </c>
      <c r="N28" s="14">
        <f>IF(ISNA(VLOOKUP(A28,'2009'!$B$2:$S$401,4,FALSE)), AVERAGE(J28:M28), VLOOKUP(A28,'2009'!$B$2:$S$401,4,FALSE))</f>
        <v>74.75</v>
      </c>
      <c r="O28" s="14">
        <f>AVERAGE(I28:N28)</f>
        <v>75.958333333333329</v>
      </c>
      <c r="P28" s="14">
        <f>H28/O28</f>
        <v>0.76961053208996166</v>
      </c>
      <c r="Q28" s="14">
        <f>VLOOKUP($A28,'2014'!$B$2:$S$430,5,FALSE)</f>
        <v>24</v>
      </c>
      <c r="R28" s="14">
        <f>IF(ISNA(VLOOKUP(A28,'2013'!$B$2:$S$401,5,FALSE)), Q28, VLOOKUP(A28,'2013'!$B$2:$S$401,5,FALSE)*1.7)</f>
        <v>27.2</v>
      </c>
      <c r="S28" s="14">
        <f>IF(ISNA(VLOOKUP($A28,'2012'!$B$2:$S$401,5,FALSE)), R28, VLOOKUP($A28,'2012'!$B$2:$S$401,5,FALSE))</f>
        <v>19</v>
      </c>
      <c r="T28" s="14">
        <f>IF(ISNA(VLOOKUP($A28,'2011'!$B$2:$S$401,5,FALSE)), S28, VLOOKUP($A28,'2011'!$B$2:$S$401,5,FALSE))</f>
        <v>19</v>
      </c>
      <c r="U28" s="14">
        <f>IF(ISNA(VLOOKUP($A28,'2010'!$B$2:$S$401,5,FALSE)), T28, VLOOKUP($A28,'2010'!$B$2:$S$401,5,FALSE))</f>
        <v>19</v>
      </c>
      <c r="V28" s="14">
        <f>IF(ISNA(VLOOKUP($A28,'2009'!$B$2:$S$401,5,FALSE)), U28, VLOOKUP($A28,'2009'!$B$2:$S$401,5,FALSE))</f>
        <v>19</v>
      </c>
      <c r="W28" s="14">
        <f>AVERAGE(Q28:V28)</f>
        <v>21.2</v>
      </c>
      <c r="X28" s="14">
        <f>VLOOKUP($A28,'2014'!$B$2:$S$430,6,FALSE)</f>
        <v>43</v>
      </c>
      <c r="Y28" s="14">
        <f>IF(ISNA(VLOOKUP($A28,'2013'!$B$2:$S$401,6,FALSE)), X28, VLOOKUP($A28,'2013'!$B$2:$S$401,6,FALSE)*1.7)</f>
        <v>32.299999999999997</v>
      </c>
      <c r="Z28" s="14">
        <f>IF(ISNA(VLOOKUP($A28,'2012'!$B$2:$S$401,6,FALSE)), Y28, VLOOKUP($A28,'2012'!$B$2:$S$401,6,FALSE))</f>
        <v>35</v>
      </c>
      <c r="AA28" s="14">
        <f>IF(ISNA(VLOOKUP($A28,'2011'!$B$2:$S$401,6,FALSE)), Z28, VLOOKUP($A28,'2011'!$B$2:$S$401,6,FALSE))</f>
        <v>35</v>
      </c>
      <c r="AB28" s="14">
        <f>IF(ISNA(VLOOKUP($A28,'2010'!$B$2:$S$401,6,FALSE)), AA28, VLOOKUP($A28,'2010'!$B$2:$S$401,6,FALSE))</f>
        <v>35</v>
      </c>
      <c r="AC28" s="14">
        <f>IF(ISNA(VLOOKUP($A28,'2009'!$B$2:$S$401,6,FALSE)), AB28, VLOOKUP($A28,'2009'!$B$2:$S$401,6,FALSE))</f>
        <v>35</v>
      </c>
      <c r="AD28" s="14">
        <f>AVERAGE(X28:AC28)</f>
        <v>35.883333333333333</v>
      </c>
      <c r="AE28" s="14">
        <f>VLOOKUP($A28,'2014'!$B$2:$S$430,10,FALSE)</f>
        <v>5</v>
      </c>
      <c r="AF28" s="14">
        <f>IF(ISNA(VLOOKUP($A28,'2013'!$B$2:$S$401,10,FALSE)), AE28, VLOOKUP($A28,'2013'!$B$2:$S$401,10,FALSE)*1.7)</f>
        <v>10.199999999999999</v>
      </c>
      <c r="AG28" s="14">
        <f>IF(ISNA(VLOOKUP($A28,'2012'!$B$2:$S$401,10,FALSE)), AF28, VLOOKUP($A28,'2012'!$B$2:$S$401,10,FALSE))</f>
        <v>8</v>
      </c>
      <c r="AH28" s="14">
        <f>IF(ISNA(VLOOKUP($A28,'2011'!$B$2:$S$401,10,FALSE)), AG28, VLOOKUP($A28,'2011'!$B$2:$S$401,10,FALSE))</f>
        <v>8</v>
      </c>
      <c r="AI28" s="14">
        <f>IF(ISNA(VLOOKUP($A28,'2010'!$B$2:$S$401,10,FALSE)), AH28, VLOOKUP($A28,'2010'!$B$2:$S$401,10,FALSE))</f>
        <v>8</v>
      </c>
      <c r="AJ28" s="14">
        <f>IF(ISNA(VLOOKUP($A28,'2009'!$B$2:$S$401,10,FALSE)), AI28, VLOOKUP($A28,'2009'!$B$2:$S$401,10,FALSE))</f>
        <v>8</v>
      </c>
      <c r="AK28" s="14">
        <f>AVERAGE(AE28:AJ28)</f>
        <v>7.8666666666666671</v>
      </c>
      <c r="AL28" s="14">
        <f>VLOOKUP($A28,'2014'!$B$2:$S$430,11,FALSE)</f>
        <v>17</v>
      </c>
      <c r="AM28" s="14">
        <f>IF(ISNA(VLOOKUP($A28,'2013'!$B$2:$S$401,11,FALSE)), AL28, VLOOKUP($A28,'2013'!$B$2:$S$401,11,FALSE)*1.7)</f>
        <v>18.7</v>
      </c>
      <c r="AN28" s="14">
        <f>AVERAGE(AL28:AM28)</f>
        <v>17.850000000000001</v>
      </c>
      <c r="AO28" s="14">
        <f>VLOOKUP($A28,'2014'!$B$2:$S$430,8,FALSE)</f>
        <v>16</v>
      </c>
      <c r="AP28" s="14">
        <f>IF(ISNA(VLOOKUP($A28,'2013'!$B$2:$S$401,8,FALSE)), AO28, VLOOKUP($A28,'2013'!$B$2:$S$401,8,FALSE)*1.7)</f>
        <v>-3.4</v>
      </c>
      <c r="AQ28" s="14">
        <f>IF(ISNA(VLOOKUP($A28,'2012'!$B$2:$S$401,8,FALSE)), AP28, VLOOKUP($A28,'2012'!$B$2:$S$401,8,FALSE))</f>
        <v>5</v>
      </c>
      <c r="AR28" s="14">
        <f>IF(ISNA(VLOOKUP($A28,'2011'!$B$2:$S$401,8,FALSE)), AQ28, VLOOKUP($A28,'2011'!$B$2:$S$401,8,FALSE))</f>
        <v>5</v>
      </c>
      <c r="AS28" s="14">
        <f>IF(ISNA(VLOOKUP($A28,'2010'!$B$2:$S$401,8,FALSE)), AR28, VLOOKUP($A28,'2010'!$B$2:$S$401,8,FALSE))</f>
        <v>5</v>
      </c>
      <c r="AT28" s="14">
        <f>IF(ISNA(VLOOKUP($A28,'2009'!$B$2:$S$401,8,FALSE)), AS28, VLOOKUP($A28,'2009'!$B$2:$S$401,8,FALSE))</f>
        <v>5</v>
      </c>
      <c r="AU28" s="14">
        <f>AVERAGE(AO28:AT28)</f>
        <v>5.4333333333333336</v>
      </c>
      <c r="AV28" s="14">
        <f>MIN(B28:G28)</f>
        <v>54</v>
      </c>
      <c r="AW28" s="14">
        <f>MAX(B28:G28)</f>
        <v>67</v>
      </c>
      <c r="AX28" s="14">
        <f>MIN(I28:N28)</f>
        <v>73</v>
      </c>
      <c r="AY28" s="14">
        <f>MAX(I28:N28)</f>
        <v>82</v>
      </c>
      <c r="AZ28" s="14" t="str">
        <f>VLOOKUP(A28,Bios!$B$2:$S$430,7,FALSE)</f>
        <v>CZE</v>
      </c>
      <c r="BA28" s="14" t="str">
        <f>VLOOKUP(A28,Bios!$B$2:$S$430,2,FALSE)</f>
        <v>NJD</v>
      </c>
      <c r="BB28" s="14">
        <f>113-BE28</f>
        <v>41</v>
      </c>
      <c r="BC28" s="14" t="str">
        <f>VLOOKUP(A28,Bios!$B$2:$S$430,3,FALSE)</f>
        <v>R</v>
      </c>
      <c r="BD28" s="4" t="str">
        <f>VLOOKUP(A28,Bios!$B$2:$S$430,4,FALSE)</f>
        <v>Feb 15 '72</v>
      </c>
      <c r="BE28" s="4" t="str">
        <f>RIGHT(BD28, LEN(BD28)-8)</f>
        <v>72</v>
      </c>
      <c r="BJ28" s="4" t="e">
        <f>VLOOKUP(A28,'Contracts 2014'!A27:K153,1,FALSE)</f>
        <v>#N/A</v>
      </c>
      <c r="BK28" s="4">
        <f>IF(ISNA(VLOOKUP(A28,'Contracts 2014'!$A$1:$K$127,1,FALSE)), 0, 1)</f>
        <v>1</v>
      </c>
    </row>
    <row r="29" spans="1:63">
      <c r="A29" s="13" t="s">
        <v>146</v>
      </c>
      <c r="B29" s="14">
        <f>VLOOKUP(A29,'2014'!$B$2:$S$430,7,FALSE)</f>
        <v>66</v>
      </c>
      <c r="C29" s="14">
        <f>IF(ISNA(VLOOKUP(A29,'2013'!$B$2:$S$401,7,FALSE)*1.7), B29, VLOOKUP(A29,'2013'!$B$2:$S$401,7,FALSE)*1.7)</f>
        <v>66</v>
      </c>
      <c r="D29" s="14">
        <f>IF(ISNA(VLOOKUP(A29,'2012'!$B$2:$S$401,7,FALSE)), C29, VLOOKUP(A29,'2012'!$B$2:$S$401,7,FALSE))</f>
        <v>84</v>
      </c>
      <c r="E29" s="14">
        <f>IF(ISNA(VLOOKUP(A29,'2011'!$B$2:$S$401,7,FALSE)), AVERAGE(C29:D29), VLOOKUP(A29,'2011'!$B$2:$S$401,7,FALSE))</f>
        <v>57</v>
      </c>
      <c r="F29" s="14">
        <f>IF(ISNA(VLOOKUP(A29,'2010'!$B$2:$S$401,7,FALSE)), AVERAGE(C29:E29), VLOOKUP(A29,'2010'!$B$2:$S$401,7,FALSE))</f>
        <v>57</v>
      </c>
      <c r="G29" s="14">
        <f>IF(ISNA(VLOOKUP(A29,'2009'!$B$2:$S$401,7,FALSE)), AVERAGE(C29:F29), VLOOKUP(A29,'2009'!$B$2:$S$401,7,FALSE))</f>
        <v>73</v>
      </c>
      <c r="H29" s="14">
        <f>AVERAGE(B29:G29)</f>
        <v>67.166666666666671</v>
      </c>
      <c r="I29" s="14">
        <f>VLOOKUP(A29,'2014'!$B$2:$S$430,4,FALSE)</f>
        <v>75</v>
      </c>
      <c r="J29" s="14">
        <f>IF(ISNA(VLOOKUP(A29,'2013'!$B$2:$S$401,4,FALSE)), I29, VLOOKUP(A29,'2013'!$B$2:$S$401,4,FALSE)*1.7)</f>
        <v>75</v>
      </c>
      <c r="K29" s="14">
        <f>IF(ISNA(VLOOKUP(A29,'2012'!$B$2:$S$401,4,FALSE)), J29, VLOOKUP(A29,'2012'!$B$2:$S$401,4,FALSE))</f>
        <v>80</v>
      </c>
      <c r="L29" s="14">
        <f>IF(ISNA(VLOOKUP(A29,'2011'!$B$2:$S$401,4,FALSE)), AVERAGE(J29:K29), VLOOKUP(A29,'2011'!$B$2:$S$401,4,FALSE))</f>
        <v>62</v>
      </c>
      <c r="M29" s="14">
        <f>IF(ISNA(VLOOKUP(A29,'2010'!$B$2:$S$401,4,FALSE)), AVERAGE(J29:L29), VLOOKUP(A29,'2010'!$B$2:$S$401,4,FALSE))</f>
        <v>60</v>
      </c>
      <c r="N29" s="14">
        <f>IF(ISNA(VLOOKUP(A29,'2009'!$B$2:$S$401,4,FALSE)), AVERAGE(J29:M29), VLOOKUP(A29,'2009'!$B$2:$S$401,4,FALSE))</f>
        <v>82</v>
      </c>
      <c r="O29" s="14">
        <f>AVERAGE(I29:N29)</f>
        <v>72.333333333333329</v>
      </c>
      <c r="P29" s="14">
        <f>H29/O29</f>
        <v>0.92857142857142871</v>
      </c>
      <c r="Q29" s="14">
        <f>VLOOKUP($A29,'2014'!$B$2:$S$430,5,FALSE)</f>
        <v>23</v>
      </c>
      <c r="R29" s="14">
        <f>IF(ISNA(VLOOKUP(A29,'2013'!$B$2:$S$401,5,FALSE)), Q29, VLOOKUP(A29,'2013'!$B$2:$S$401,5,FALSE)*1.7)</f>
        <v>23</v>
      </c>
      <c r="S29" s="14">
        <f>IF(ISNA(VLOOKUP($A29,'2012'!$B$2:$S$401,5,FALSE)), R29, VLOOKUP($A29,'2012'!$B$2:$S$401,5,FALSE))</f>
        <v>34</v>
      </c>
      <c r="T29" s="14">
        <f>IF(ISNA(VLOOKUP($A29,'2011'!$B$2:$S$401,5,FALSE)), S29, VLOOKUP($A29,'2011'!$B$2:$S$401,5,FALSE))</f>
        <v>21</v>
      </c>
      <c r="U29" s="14">
        <f>IF(ISNA(VLOOKUP($A29,'2010'!$B$2:$S$401,5,FALSE)), T29, VLOOKUP($A29,'2010'!$B$2:$S$401,5,FALSE))</f>
        <v>23</v>
      </c>
      <c r="V29" s="14">
        <f>IF(ISNA(VLOOKUP($A29,'2009'!$B$2:$S$401,5,FALSE)), U29, VLOOKUP($A29,'2009'!$B$2:$S$401,5,FALSE))</f>
        <v>32</v>
      </c>
      <c r="W29" s="14">
        <f>AVERAGE(Q29:V29)</f>
        <v>26</v>
      </c>
      <c r="X29" s="14">
        <f>VLOOKUP($A29,'2014'!$B$2:$S$430,6,FALSE)</f>
        <v>43</v>
      </c>
      <c r="Y29" s="14">
        <f>IF(ISNA(VLOOKUP($A29,'2013'!$B$2:$S$401,6,FALSE)), X29, VLOOKUP($A29,'2013'!$B$2:$S$401,6,FALSE)*1.7)</f>
        <v>43</v>
      </c>
      <c r="Z29" s="14">
        <f>IF(ISNA(VLOOKUP($A29,'2012'!$B$2:$S$401,6,FALSE)), Y29, VLOOKUP($A29,'2012'!$B$2:$S$401,6,FALSE))</f>
        <v>50</v>
      </c>
      <c r="AA29" s="14">
        <f>IF(ISNA(VLOOKUP($A29,'2011'!$B$2:$S$401,6,FALSE)), Z29, VLOOKUP($A29,'2011'!$B$2:$S$401,6,FALSE))</f>
        <v>36</v>
      </c>
      <c r="AB29" s="14">
        <f>IF(ISNA(VLOOKUP($A29,'2010'!$B$2:$S$401,6,FALSE)), AA29, VLOOKUP($A29,'2010'!$B$2:$S$401,6,FALSE))</f>
        <v>34</v>
      </c>
      <c r="AC29" s="14">
        <f>IF(ISNA(VLOOKUP($A29,'2009'!$B$2:$S$401,6,FALSE)), AB29, VLOOKUP($A29,'2009'!$B$2:$S$401,6,FALSE))</f>
        <v>41</v>
      </c>
      <c r="AD29" s="14">
        <f>AVERAGE(X29:AC29)</f>
        <v>41.166666666666664</v>
      </c>
      <c r="AE29" s="14">
        <f>VLOOKUP($A29,'2014'!$B$2:$S$430,10,FALSE)</f>
        <v>9</v>
      </c>
      <c r="AF29" s="14">
        <f>IF(ISNA(VLOOKUP($A29,'2013'!$B$2:$S$401,10,FALSE)), AE29, VLOOKUP($A29,'2013'!$B$2:$S$401,10,FALSE)*1.7)</f>
        <v>9</v>
      </c>
      <c r="AG29" s="14">
        <f>IF(ISNA(VLOOKUP($A29,'2012'!$B$2:$S$401,10,FALSE)), AF29, VLOOKUP($A29,'2012'!$B$2:$S$401,10,FALSE))</f>
        <v>10</v>
      </c>
      <c r="AH29" s="14">
        <f>IF(ISNA(VLOOKUP($A29,'2011'!$B$2:$S$401,10,FALSE)), AG29, VLOOKUP($A29,'2011'!$B$2:$S$401,10,FALSE))</f>
        <v>7</v>
      </c>
      <c r="AI29" s="14">
        <f>IF(ISNA(VLOOKUP($A29,'2010'!$B$2:$S$401,10,FALSE)), AH29, VLOOKUP($A29,'2010'!$B$2:$S$401,10,FALSE))</f>
        <v>11</v>
      </c>
      <c r="AJ29" s="14">
        <f>IF(ISNA(VLOOKUP($A29,'2009'!$B$2:$S$401,10,FALSE)), AI29, VLOOKUP($A29,'2009'!$B$2:$S$401,10,FALSE))</f>
        <v>13</v>
      </c>
      <c r="AK29" s="14">
        <f>AVERAGE(AE29:AJ29)</f>
        <v>9.8333333333333339</v>
      </c>
      <c r="AL29" s="14">
        <f>VLOOKUP($A29,'2014'!$B$2:$S$430,11,FALSE)</f>
        <v>22</v>
      </c>
      <c r="AM29" s="14">
        <f>IF(ISNA(VLOOKUP($A29,'2013'!$B$2:$S$401,11,FALSE)), AL29, VLOOKUP($A29,'2013'!$B$2:$S$401,11,FALSE)*1.7)</f>
        <v>22</v>
      </c>
      <c r="AN29" s="14">
        <f>AVERAGE(AL29:AM29)</f>
        <v>22</v>
      </c>
      <c r="AO29" s="14">
        <f>VLOOKUP($A29,'2014'!$B$2:$S$430,8,FALSE)</f>
        <v>-26</v>
      </c>
      <c r="AP29" s="14">
        <f>IF(ISNA(VLOOKUP($A29,'2013'!$B$2:$S$401,8,FALSE)), AO29, VLOOKUP($A29,'2013'!$B$2:$S$401,8,FALSE)*1.7)</f>
        <v>-26</v>
      </c>
      <c r="AQ29" s="14">
        <f>IF(ISNA(VLOOKUP($A29,'2012'!$B$2:$S$401,8,FALSE)), AP29, VLOOKUP($A29,'2012'!$B$2:$S$401,8,FALSE))</f>
        <v>11</v>
      </c>
      <c r="AR29" s="14">
        <f>IF(ISNA(VLOOKUP($A29,'2011'!$B$2:$S$401,8,FALSE)), AQ29, VLOOKUP($A29,'2011'!$B$2:$S$401,8,FALSE))</f>
        <v>-7</v>
      </c>
      <c r="AS29" s="14">
        <f>IF(ISNA(VLOOKUP($A29,'2010'!$B$2:$S$401,8,FALSE)), AR29, VLOOKUP($A29,'2010'!$B$2:$S$401,8,FALSE))</f>
        <v>0</v>
      </c>
      <c r="AT29" s="14">
        <f>IF(ISNA(VLOOKUP($A29,'2009'!$B$2:$S$401,8,FALSE)), AS29, VLOOKUP($A29,'2009'!$B$2:$S$401,8,FALSE))</f>
        <v>-14</v>
      </c>
      <c r="AU29" s="14">
        <f>AVERAGE(AO29:AT29)</f>
        <v>-10.333333333333334</v>
      </c>
      <c r="AV29" s="14">
        <f>MIN(B29:G29)</f>
        <v>57</v>
      </c>
      <c r="AW29" s="14">
        <f>MAX(B29:G29)</f>
        <v>84</v>
      </c>
      <c r="AX29" s="14">
        <f>MIN(I29:N29)</f>
        <v>60</v>
      </c>
      <c r="AY29" s="14">
        <f>MAX(I29:N29)</f>
        <v>82</v>
      </c>
      <c r="AZ29" s="14" t="str">
        <f>VLOOKUP(A29,Bios!$B$2:$S$430,7,FALSE)</f>
        <v>CAN</v>
      </c>
      <c r="BA29" s="14" t="str">
        <f>VLOOKUP(A29,Bios!$B$2:$S$430,2,FALSE)</f>
        <v>OTT</v>
      </c>
      <c r="BB29" s="14">
        <f>113-BE29</f>
        <v>30</v>
      </c>
      <c r="BC29" s="14" t="str">
        <f>VLOOKUP(A29,Bios!$B$2:$S$430,3,FALSE)</f>
        <v>C</v>
      </c>
      <c r="BD29" s="4" t="str">
        <f>VLOOKUP(A29,Bios!$B$2:$S$430,4,FALSE)</f>
        <v>Jun 13 '83</v>
      </c>
      <c r="BE29" s="4" t="str">
        <f>RIGHT(BD29, LEN(BD29)-8)</f>
        <v>83</v>
      </c>
      <c r="BJ29" s="4" t="e">
        <f>VLOOKUP(A29,'Contracts 2014'!A28:K154,1,FALSE)</f>
        <v>#N/A</v>
      </c>
      <c r="BK29" s="4">
        <f>IF(ISNA(VLOOKUP(A29,'Contracts 2014'!$A$1:$K$127,1,FALSE)), 0, 1)</f>
        <v>1</v>
      </c>
    </row>
    <row r="30" spans="1:63">
      <c r="A30" s="13" t="s">
        <v>32</v>
      </c>
      <c r="B30" s="14">
        <f>VLOOKUP(A30,'2014'!$B$2:$S$430,7,FALSE)</f>
        <v>66</v>
      </c>
      <c r="C30" s="14">
        <f>IF(ISNA(VLOOKUP(A30,'2013'!$B$2:$S$401,7,FALSE)*1.7), B30, VLOOKUP(A30,'2013'!$B$2:$S$401,7,FALSE)*1.7)</f>
        <v>79.899999999999991</v>
      </c>
      <c r="D30" s="14">
        <f>IF(ISNA(VLOOKUP(A30,'2012'!$B$2:$S$401,7,FALSE)), C30, VLOOKUP(A30,'2012'!$B$2:$S$401,7,FALSE))</f>
        <v>81</v>
      </c>
      <c r="E30" s="14">
        <f>IF(ISNA(VLOOKUP(A30,'2011'!$B$2:$S$401,7,FALSE)), AVERAGE(C30:D30), VLOOKUP(A30,'2011'!$B$2:$S$401,7,FALSE))</f>
        <v>67</v>
      </c>
      <c r="F30" s="14">
        <f>IF(ISNA(VLOOKUP(A30,'2010'!$B$2:$S$401,7,FALSE)), AVERAGE(C30:E30), VLOOKUP(A30,'2010'!$B$2:$S$401,7,FALSE))</f>
        <v>54</v>
      </c>
      <c r="G30" s="14">
        <f>IF(ISNA(VLOOKUP(A30,'2009'!$B$2:$S$401,7,FALSE)), AVERAGE(C30:F30), VLOOKUP(A30,'2009'!$B$2:$S$401,7,FALSE))</f>
        <v>70.474999999999994</v>
      </c>
      <c r="H30" s="14">
        <f>AVERAGE(B30:G30)</f>
        <v>69.729166666666671</v>
      </c>
      <c r="I30" s="14">
        <f>VLOOKUP(A30,'2014'!$B$2:$S$430,4,FALSE)</f>
        <v>59</v>
      </c>
      <c r="J30" s="14">
        <f>IF(ISNA(VLOOKUP(A30,'2013'!$B$2:$S$401,4,FALSE)), I30, VLOOKUP(A30,'2013'!$B$2:$S$401,4,FALSE)*1.7)</f>
        <v>81.599999999999994</v>
      </c>
      <c r="K30" s="14">
        <f>IF(ISNA(VLOOKUP(A30,'2012'!$B$2:$S$401,4,FALSE)), J30, VLOOKUP(A30,'2012'!$B$2:$S$401,4,FALSE))</f>
        <v>82</v>
      </c>
      <c r="L30" s="14">
        <f>IF(ISNA(VLOOKUP(A30,'2011'!$B$2:$S$401,4,FALSE)), AVERAGE(J30:K30), VLOOKUP(A30,'2011'!$B$2:$S$401,4,FALSE))</f>
        <v>79</v>
      </c>
      <c r="M30" s="14">
        <f>IF(ISNA(VLOOKUP(A30,'2010'!$B$2:$S$401,4,FALSE)), AVERAGE(J30:L30), VLOOKUP(A30,'2010'!$B$2:$S$401,4,FALSE))</f>
        <v>82</v>
      </c>
      <c r="N30" s="14">
        <f>IF(ISNA(VLOOKUP(A30,'2009'!$B$2:$S$401,4,FALSE)), AVERAGE(J30:M30), VLOOKUP(A30,'2009'!$B$2:$S$401,4,FALSE))</f>
        <v>81.150000000000006</v>
      </c>
      <c r="O30" s="14">
        <f>AVERAGE(I30:N30)</f>
        <v>77.458333333333329</v>
      </c>
      <c r="P30" s="14">
        <f>H30/O30</f>
        <v>0.90021516944593882</v>
      </c>
      <c r="Q30" s="14">
        <f>VLOOKUP($A30,'2014'!$B$2:$S$430,5,FALSE)</f>
        <v>24</v>
      </c>
      <c r="R30" s="14">
        <f>IF(ISNA(VLOOKUP(A30,'2013'!$B$2:$S$401,5,FALSE)), Q30, VLOOKUP(A30,'2013'!$B$2:$S$401,5,FALSE)*1.7)</f>
        <v>47.6</v>
      </c>
      <c r="S30" s="14">
        <f>IF(ISNA(VLOOKUP($A30,'2012'!$B$2:$S$401,5,FALSE)), R30, VLOOKUP($A30,'2012'!$B$2:$S$401,5,FALSE))</f>
        <v>31</v>
      </c>
      <c r="T30" s="14">
        <f>IF(ISNA(VLOOKUP($A30,'2011'!$B$2:$S$401,5,FALSE)), S30, VLOOKUP($A30,'2011'!$B$2:$S$401,5,FALSE))</f>
        <v>29</v>
      </c>
      <c r="U30" s="14">
        <f>IF(ISNA(VLOOKUP($A30,'2010'!$B$2:$S$401,5,FALSE)), T30, VLOOKUP($A30,'2010'!$B$2:$S$401,5,FALSE))</f>
        <v>24</v>
      </c>
      <c r="V30" s="14">
        <f>IF(ISNA(VLOOKUP($A30,'2009'!$B$2:$S$401,5,FALSE)), U30, VLOOKUP($A30,'2009'!$B$2:$S$401,5,FALSE))</f>
        <v>24</v>
      </c>
      <c r="W30" s="14">
        <f>AVERAGE(Q30:V30)</f>
        <v>29.933333333333334</v>
      </c>
      <c r="X30" s="14">
        <f>VLOOKUP($A30,'2014'!$B$2:$S$430,6,FALSE)</f>
        <v>42</v>
      </c>
      <c r="Y30" s="14">
        <f>IF(ISNA(VLOOKUP($A30,'2013'!$B$2:$S$401,6,FALSE)), X30, VLOOKUP($A30,'2013'!$B$2:$S$401,6,FALSE)*1.7)</f>
        <v>32.299999999999997</v>
      </c>
      <c r="Z30" s="14">
        <f>IF(ISNA(VLOOKUP($A30,'2012'!$B$2:$S$401,6,FALSE)), Y30, VLOOKUP($A30,'2012'!$B$2:$S$401,6,FALSE))</f>
        <v>50</v>
      </c>
      <c r="AA30" s="14">
        <f>IF(ISNA(VLOOKUP($A30,'2011'!$B$2:$S$401,6,FALSE)), Z30, VLOOKUP($A30,'2011'!$B$2:$S$401,6,FALSE))</f>
        <v>38</v>
      </c>
      <c r="AB30" s="14">
        <f>IF(ISNA(VLOOKUP($A30,'2010'!$B$2:$S$401,6,FALSE)), AA30, VLOOKUP($A30,'2010'!$B$2:$S$401,6,FALSE))</f>
        <v>30</v>
      </c>
      <c r="AC30" s="14">
        <f>IF(ISNA(VLOOKUP($A30,'2009'!$B$2:$S$401,6,FALSE)), AB30, VLOOKUP($A30,'2009'!$B$2:$S$401,6,FALSE))</f>
        <v>30</v>
      </c>
      <c r="AD30" s="14">
        <f>AVERAGE(X30:AC30)</f>
        <v>37.050000000000004</v>
      </c>
      <c r="AE30" s="14">
        <f>VLOOKUP($A30,'2014'!$B$2:$S$430,10,FALSE)</f>
        <v>8</v>
      </c>
      <c r="AF30" s="14">
        <f>IF(ISNA(VLOOKUP($A30,'2013'!$B$2:$S$401,10,FALSE)), AE30, VLOOKUP($A30,'2013'!$B$2:$S$401,10,FALSE)*1.7)</f>
        <v>15.299999999999999</v>
      </c>
      <c r="AG30" s="14">
        <f>IF(ISNA(VLOOKUP($A30,'2012'!$B$2:$S$401,10,FALSE)), AF30, VLOOKUP($A30,'2012'!$B$2:$S$401,10,FALSE))</f>
        <v>7</v>
      </c>
      <c r="AH30" s="14">
        <f>IF(ISNA(VLOOKUP($A30,'2011'!$B$2:$S$401,10,FALSE)), AG30, VLOOKUP($A30,'2011'!$B$2:$S$401,10,FALSE))</f>
        <v>9</v>
      </c>
      <c r="AI30" s="14">
        <f>IF(ISNA(VLOOKUP($A30,'2010'!$B$2:$S$401,10,FALSE)), AH30, VLOOKUP($A30,'2010'!$B$2:$S$401,10,FALSE))</f>
        <v>11</v>
      </c>
      <c r="AJ30" s="14">
        <f>IF(ISNA(VLOOKUP($A30,'2009'!$B$2:$S$401,10,FALSE)), AI30, VLOOKUP($A30,'2009'!$B$2:$S$401,10,FALSE))</f>
        <v>11</v>
      </c>
      <c r="AK30" s="14">
        <f>AVERAGE(AE30:AJ30)</f>
        <v>10.216666666666667</v>
      </c>
      <c r="AL30" s="14">
        <f>VLOOKUP($A30,'2014'!$B$2:$S$430,11,FALSE)</f>
        <v>25</v>
      </c>
      <c r="AM30" s="14">
        <f>IF(ISNA(VLOOKUP($A30,'2013'!$B$2:$S$401,11,FALSE)), AL30, VLOOKUP($A30,'2013'!$B$2:$S$401,11,FALSE)*1.7)</f>
        <v>27.2</v>
      </c>
      <c r="AN30" s="14">
        <f>AVERAGE(AL30:AM30)</f>
        <v>26.1</v>
      </c>
      <c r="AO30" s="14">
        <f>VLOOKUP($A30,'2014'!$B$2:$S$430,8,FALSE)</f>
        <v>-6</v>
      </c>
      <c r="AP30" s="14">
        <f>IF(ISNA(VLOOKUP($A30,'2013'!$B$2:$S$401,8,FALSE)), AO30, VLOOKUP($A30,'2013'!$B$2:$S$401,8,FALSE)*1.7)</f>
        <v>-3.4</v>
      </c>
      <c r="AQ30" s="14">
        <f>IF(ISNA(VLOOKUP($A30,'2012'!$B$2:$S$401,8,FALSE)), AP30, VLOOKUP($A30,'2012'!$B$2:$S$401,8,FALSE))</f>
        <v>-6</v>
      </c>
      <c r="AR30" s="14">
        <f>IF(ISNA(VLOOKUP($A30,'2011'!$B$2:$S$401,8,FALSE)), AQ30, VLOOKUP($A30,'2011'!$B$2:$S$401,8,FALSE))</f>
        <v>-16</v>
      </c>
      <c r="AS30" s="14">
        <f>IF(ISNA(VLOOKUP($A30,'2010'!$B$2:$S$401,8,FALSE)), AR30, VLOOKUP($A30,'2010'!$B$2:$S$401,8,FALSE))</f>
        <v>-15</v>
      </c>
      <c r="AT30" s="14">
        <f>IF(ISNA(VLOOKUP($A30,'2009'!$B$2:$S$401,8,FALSE)), AS30, VLOOKUP($A30,'2009'!$B$2:$S$401,8,FALSE))</f>
        <v>-15</v>
      </c>
      <c r="AU30" s="14">
        <f>AVERAGE(AO30:AT30)</f>
        <v>-10.233333333333333</v>
      </c>
      <c r="AV30" s="14">
        <f>MIN(B30:G30)</f>
        <v>54</v>
      </c>
      <c r="AW30" s="14">
        <f>MAX(B30:G30)</f>
        <v>81</v>
      </c>
      <c r="AX30" s="14">
        <f>MIN(I30:N30)</f>
        <v>59</v>
      </c>
      <c r="AY30" s="14">
        <f>MAX(I30:N30)</f>
        <v>82</v>
      </c>
      <c r="AZ30" s="14" t="str">
        <f>VLOOKUP(A30,Bios!$B$2:$S$430,7,FALSE)</f>
        <v>CAN</v>
      </c>
      <c r="BA30" s="14" t="str">
        <f>VLOOKUP(A30,Bios!$B$2:$S$430,2,FALSE)</f>
        <v>NYI</v>
      </c>
      <c r="BB30" s="14">
        <f>113-BE30</f>
        <v>23</v>
      </c>
      <c r="BC30" s="14" t="str">
        <f>VLOOKUP(A30,Bios!$B$2:$S$430,3,FALSE)</f>
        <v>C</v>
      </c>
      <c r="BD30" s="4" t="str">
        <f>VLOOKUP(A30,Bios!$B$2:$S$430,4,FALSE)</f>
        <v>Sep 20 '90</v>
      </c>
      <c r="BE30" s="4" t="str">
        <f>RIGHT(BD30, LEN(BD30)-8)</f>
        <v>90</v>
      </c>
      <c r="BJ30" s="4" t="e">
        <f>VLOOKUP(A30,'Contracts 2014'!A29:K155,1,FALSE)</f>
        <v>#N/A</v>
      </c>
      <c r="BK30" s="4">
        <f>IF(ISNA(VLOOKUP(A30,'Contracts 2014'!$A$1:$K$127,1,FALSE)), 0, 1)</f>
        <v>0</v>
      </c>
    </row>
    <row r="31" spans="1:63">
      <c r="A31" s="13" t="s">
        <v>84</v>
      </c>
      <c r="B31" s="14">
        <f>VLOOKUP(A31,'2014'!$B$2:$S$430,7,FALSE)</f>
        <v>65</v>
      </c>
      <c r="C31" s="14">
        <f>IF(ISNA(VLOOKUP(A31,'2013'!$B$2:$S$401,7,FALSE)*1.7), B31, VLOOKUP(A31,'2013'!$B$2:$S$401,7,FALSE)*1.7)</f>
        <v>62.9</v>
      </c>
      <c r="D31" s="14">
        <f>IF(ISNA(VLOOKUP(A31,'2012'!$B$2:$S$401,7,FALSE)), C31, VLOOKUP(A31,'2012'!$B$2:$S$401,7,FALSE))</f>
        <v>76</v>
      </c>
      <c r="E31" s="14">
        <f>IF(ISNA(VLOOKUP(A31,'2011'!$B$2:$S$401,7,FALSE)), AVERAGE(C31:D31), VLOOKUP(A31,'2011'!$B$2:$S$401,7,FALSE))</f>
        <v>43</v>
      </c>
      <c r="F31" s="14">
        <f>IF(ISNA(VLOOKUP(A31,'2010'!$B$2:$S$401,7,FALSE)), AVERAGE(C31:E31), VLOOKUP(A31,'2010'!$B$2:$S$401,7,FALSE))</f>
        <v>60.633333333333333</v>
      </c>
      <c r="G31" s="14">
        <f>IF(ISNA(VLOOKUP(A31,'2009'!$B$2:$S$401,7,FALSE)), AVERAGE(C31:F31), VLOOKUP(A31,'2009'!$B$2:$S$401,7,FALSE))</f>
        <v>60.633333333333333</v>
      </c>
      <c r="H31" s="14">
        <f>AVERAGE(B31:G31)</f>
        <v>61.361111111111114</v>
      </c>
      <c r="I31" s="14">
        <f>VLOOKUP(A31,'2014'!$B$2:$S$430,4,FALSE)</f>
        <v>80</v>
      </c>
      <c r="J31" s="14">
        <f>IF(ISNA(VLOOKUP(A31,'2013'!$B$2:$S$401,4,FALSE)), I31, VLOOKUP(A31,'2013'!$B$2:$S$401,4,FALSE)*1.7)</f>
        <v>81.599999999999994</v>
      </c>
      <c r="K31" s="14">
        <f>IF(ISNA(VLOOKUP(A31,'2012'!$B$2:$S$401,4,FALSE)), J31, VLOOKUP(A31,'2012'!$B$2:$S$401,4,FALSE))</f>
        <v>78</v>
      </c>
      <c r="L31" s="14">
        <f>IF(ISNA(VLOOKUP(A31,'2011'!$B$2:$S$401,4,FALSE)), AVERAGE(J31:K31), VLOOKUP(A31,'2011'!$B$2:$S$401,4,FALSE))</f>
        <v>69</v>
      </c>
      <c r="M31" s="14">
        <f>IF(ISNA(VLOOKUP(A31,'2010'!$B$2:$S$401,4,FALSE)), AVERAGE(J31:L31), VLOOKUP(A31,'2010'!$B$2:$S$401,4,FALSE))</f>
        <v>76.2</v>
      </c>
      <c r="N31" s="14">
        <f>IF(ISNA(VLOOKUP(A31,'2009'!$B$2:$S$401,4,FALSE)), AVERAGE(J31:M31), VLOOKUP(A31,'2009'!$B$2:$S$401,4,FALSE))</f>
        <v>76.2</v>
      </c>
      <c r="O31" s="14">
        <f>AVERAGE(I31:N31)</f>
        <v>76.833333333333329</v>
      </c>
      <c r="P31" s="14">
        <f>H31/O31</f>
        <v>0.79862617498192345</v>
      </c>
      <c r="Q31" s="14">
        <f>VLOOKUP($A31,'2014'!$B$2:$S$430,5,FALSE)</f>
        <v>28</v>
      </c>
      <c r="R31" s="14">
        <f>IF(ISNA(VLOOKUP(A31,'2013'!$B$2:$S$401,5,FALSE)), Q31, VLOOKUP(A31,'2013'!$B$2:$S$401,5,FALSE)*1.7)</f>
        <v>27.2</v>
      </c>
      <c r="S31" s="14">
        <f>IF(ISNA(VLOOKUP($A31,'2012'!$B$2:$S$401,5,FALSE)), R31, VLOOKUP($A31,'2012'!$B$2:$S$401,5,FALSE))</f>
        <v>34</v>
      </c>
      <c r="T31" s="14">
        <f>IF(ISNA(VLOOKUP($A31,'2011'!$B$2:$S$401,5,FALSE)), S31, VLOOKUP($A31,'2011'!$B$2:$S$401,5,FALSE))</f>
        <v>18</v>
      </c>
      <c r="U31" s="14">
        <f>IF(ISNA(VLOOKUP($A31,'2010'!$B$2:$S$401,5,FALSE)), T31, VLOOKUP($A31,'2010'!$B$2:$S$401,5,FALSE))</f>
        <v>18</v>
      </c>
      <c r="V31" s="14">
        <f>IF(ISNA(VLOOKUP($A31,'2009'!$B$2:$S$401,5,FALSE)), U31, VLOOKUP($A31,'2009'!$B$2:$S$401,5,FALSE))</f>
        <v>18</v>
      </c>
      <c r="W31" s="14">
        <f>AVERAGE(Q31:V31)</f>
        <v>23.866666666666664</v>
      </c>
      <c r="X31" s="14">
        <f>VLOOKUP($A31,'2014'!$B$2:$S$430,6,FALSE)</f>
        <v>37</v>
      </c>
      <c r="Y31" s="14">
        <f>IF(ISNA(VLOOKUP($A31,'2013'!$B$2:$S$401,6,FALSE)), X31, VLOOKUP($A31,'2013'!$B$2:$S$401,6,FALSE)*1.7)</f>
        <v>35.699999999999996</v>
      </c>
      <c r="Z31" s="14">
        <f>IF(ISNA(VLOOKUP($A31,'2012'!$B$2:$S$401,6,FALSE)), Y31, VLOOKUP($A31,'2012'!$B$2:$S$401,6,FALSE))</f>
        <v>42</v>
      </c>
      <c r="AA31" s="14">
        <f>IF(ISNA(VLOOKUP($A31,'2011'!$B$2:$S$401,6,FALSE)), Z31, VLOOKUP($A31,'2011'!$B$2:$S$401,6,FALSE))</f>
        <v>25</v>
      </c>
      <c r="AB31" s="14">
        <f>IF(ISNA(VLOOKUP($A31,'2010'!$B$2:$S$401,6,FALSE)), AA31, VLOOKUP($A31,'2010'!$B$2:$S$401,6,FALSE))</f>
        <v>25</v>
      </c>
      <c r="AC31" s="14">
        <f>IF(ISNA(VLOOKUP($A31,'2009'!$B$2:$S$401,6,FALSE)), AB31, VLOOKUP($A31,'2009'!$B$2:$S$401,6,FALSE))</f>
        <v>25</v>
      </c>
      <c r="AD31" s="14">
        <f>AVERAGE(X31:AC31)</f>
        <v>31.616666666666664</v>
      </c>
      <c r="AE31" s="14">
        <f>VLOOKUP($A31,'2014'!$B$2:$S$430,10,FALSE)</f>
        <v>7</v>
      </c>
      <c r="AF31" s="14">
        <f>IF(ISNA(VLOOKUP($A31,'2013'!$B$2:$S$401,10,FALSE)), AE31, VLOOKUP($A31,'2013'!$B$2:$S$401,10,FALSE)*1.7)</f>
        <v>5.0999999999999996</v>
      </c>
      <c r="AG31" s="14">
        <f>IF(ISNA(VLOOKUP($A31,'2012'!$B$2:$S$401,10,FALSE)), AF31, VLOOKUP($A31,'2012'!$B$2:$S$401,10,FALSE))</f>
        <v>10</v>
      </c>
      <c r="AH31" s="14">
        <f>IF(ISNA(VLOOKUP($A31,'2011'!$B$2:$S$401,10,FALSE)), AG31, VLOOKUP($A31,'2011'!$B$2:$S$401,10,FALSE))</f>
        <v>4</v>
      </c>
      <c r="AI31" s="14">
        <f>IF(ISNA(VLOOKUP($A31,'2010'!$B$2:$S$401,10,FALSE)), AH31, VLOOKUP($A31,'2010'!$B$2:$S$401,10,FALSE))</f>
        <v>4</v>
      </c>
      <c r="AJ31" s="14">
        <f>IF(ISNA(VLOOKUP($A31,'2009'!$B$2:$S$401,10,FALSE)), AI31, VLOOKUP($A31,'2009'!$B$2:$S$401,10,FALSE))</f>
        <v>4</v>
      </c>
      <c r="AK31" s="14">
        <f>AVERAGE(AE31:AJ31)</f>
        <v>5.6833333333333336</v>
      </c>
      <c r="AL31" s="14">
        <f>VLOOKUP($A31,'2014'!$B$2:$S$430,11,FALSE)</f>
        <v>20</v>
      </c>
      <c r="AM31" s="14">
        <f>IF(ISNA(VLOOKUP($A31,'2013'!$B$2:$S$401,11,FALSE)), AL31, VLOOKUP($A31,'2013'!$B$2:$S$401,11,FALSE)*1.7)</f>
        <v>15.299999999999999</v>
      </c>
      <c r="AN31" s="14">
        <f>AVERAGE(AL31:AM31)</f>
        <v>17.649999999999999</v>
      </c>
      <c r="AO31" s="14">
        <f>VLOOKUP($A31,'2014'!$B$2:$S$430,8,FALSE)</f>
        <v>-11</v>
      </c>
      <c r="AP31" s="14">
        <f>IF(ISNA(VLOOKUP($A31,'2013'!$B$2:$S$401,8,FALSE)), AO31, VLOOKUP($A31,'2013'!$B$2:$S$401,8,FALSE)*1.7)</f>
        <v>-6.8</v>
      </c>
      <c r="AQ31" s="14">
        <f>IF(ISNA(VLOOKUP($A31,'2012'!$B$2:$S$401,8,FALSE)), AP31, VLOOKUP($A31,'2012'!$B$2:$S$401,8,FALSE))</f>
        <v>4</v>
      </c>
      <c r="AR31" s="14">
        <f>IF(ISNA(VLOOKUP($A31,'2011'!$B$2:$S$401,8,FALSE)), AQ31, VLOOKUP($A31,'2011'!$B$2:$S$401,8,FALSE))</f>
        <v>-12</v>
      </c>
      <c r="AS31" s="14">
        <f>IF(ISNA(VLOOKUP($A31,'2010'!$B$2:$S$401,8,FALSE)), AR31, VLOOKUP($A31,'2010'!$B$2:$S$401,8,FALSE))</f>
        <v>-12</v>
      </c>
      <c r="AT31" s="14">
        <f>IF(ISNA(VLOOKUP($A31,'2009'!$B$2:$S$401,8,FALSE)), AS31, VLOOKUP($A31,'2009'!$B$2:$S$401,8,FALSE))</f>
        <v>-12</v>
      </c>
      <c r="AU31" s="14">
        <f>AVERAGE(AO31:AT31)</f>
        <v>-8.2999999999999989</v>
      </c>
      <c r="AV31" s="14">
        <f>MIN(B31:G31)</f>
        <v>43</v>
      </c>
      <c r="AW31" s="14">
        <f>MAX(B31:G31)</f>
        <v>76</v>
      </c>
      <c r="AX31" s="14">
        <f>MIN(I31:N31)</f>
        <v>69</v>
      </c>
      <c r="AY31" s="14">
        <f>MAX(I31:N31)</f>
        <v>81.599999999999994</v>
      </c>
      <c r="AZ31" s="14" t="str">
        <f>VLOOKUP(A31,Bios!$B$2:$S$430,7,FALSE)</f>
        <v>CAN</v>
      </c>
      <c r="BA31" s="14" t="str">
        <f>VLOOKUP(A31,Bios!$B$2:$S$430,2,FALSE)</f>
        <v>EDM</v>
      </c>
      <c r="BB31" s="14">
        <f>113-BE31</f>
        <v>23</v>
      </c>
      <c r="BC31" s="14" t="str">
        <f>VLOOKUP(A31,Bios!$B$2:$S$430,3,FALSE)</f>
        <v>R</v>
      </c>
      <c r="BD31" s="4" t="str">
        <f>VLOOKUP(A31,Bios!$B$2:$S$430,4,FALSE)</f>
        <v>May 15 '90</v>
      </c>
      <c r="BE31" s="4" t="str">
        <f>RIGHT(BD31, LEN(BD31)-8)</f>
        <v>90</v>
      </c>
      <c r="BJ31" s="4" t="e">
        <f>VLOOKUP(A31,'Contracts 2014'!A30:K156,1,FALSE)</f>
        <v>#N/A</v>
      </c>
      <c r="BK31" s="4">
        <f>IF(ISNA(VLOOKUP(A31,'Contracts 2014'!$A$1:$K$127,1,FALSE)), 0, 1)</f>
        <v>0</v>
      </c>
    </row>
    <row r="32" spans="1:63">
      <c r="A32" s="13" t="s">
        <v>177</v>
      </c>
      <c r="B32" s="14">
        <f>VLOOKUP(A32,'2014'!$B$2:$S$430,7,FALSE)</f>
        <v>65</v>
      </c>
      <c r="C32" s="14">
        <f>IF(ISNA(VLOOKUP(A32,'2013'!$B$2:$S$401,7,FALSE)*1.7), B32, VLOOKUP(A32,'2013'!$B$2:$S$401,7,FALSE)*1.7)</f>
        <v>28.9</v>
      </c>
      <c r="D32" s="14">
        <f>IF(ISNA(VLOOKUP(A32,'2012'!$B$2:$S$401,7,FALSE)), C32, VLOOKUP(A32,'2012'!$B$2:$S$401,7,FALSE))</f>
        <v>52</v>
      </c>
      <c r="E32" s="14">
        <f>IF(ISNA(VLOOKUP(A32,'2011'!$B$2:$S$401,7,FALSE)), AVERAGE(C32:D32), VLOOKUP(A32,'2011'!$B$2:$S$401,7,FALSE))</f>
        <v>40.450000000000003</v>
      </c>
      <c r="F32" s="14">
        <f>IF(ISNA(VLOOKUP(A32,'2010'!$B$2:$S$401,7,FALSE)), AVERAGE(C32:E32), VLOOKUP(A32,'2010'!$B$2:$S$401,7,FALSE))</f>
        <v>40.450000000000003</v>
      </c>
      <c r="G32" s="14">
        <f>IF(ISNA(VLOOKUP(A32,'2009'!$B$2:$S$401,7,FALSE)), AVERAGE(C32:F32), VLOOKUP(A32,'2009'!$B$2:$S$401,7,FALSE))</f>
        <v>40.450000000000003</v>
      </c>
      <c r="H32" s="14">
        <f>AVERAGE(B32:G32)</f>
        <v>44.541666666666664</v>
      </c>
      <c r="I32" s="14">
        <f>VLOOKUP(A32,'2014'!$B$2:$S$430,4,FALSE)</f>
        <v>81</v>
      </c>
      <c r="J32" s="14">
        <f>IF(ISNA(VLOOKUP(A32,'2013'!$B$2:$S$401,4,FALSE)), I32, VLOOKUP(A32,'2013'!$B$2:$S$401,4,FALSE)*1.7)</f>
        <v>61.199999999999996</v>
      </c>
      <c r="K32" s="14">
        <f>IF(ISNA(VLOOKUP(A32,'2012'!$B$2:$S$401,4,FALSE)), J32, VLOOKUP(A32,'2012'!$B$2:$S$401,4,FALSE))</f>
        <v>82</v>
      </c>
      <c r="L32" s="14">
        <f>IF(ISNA(VLOOKUP(A32,'2011'!$B$2:$S$401,4,FALSE)), AVERAGE(J32:K32), VLOOKUP(A32,'2011'!$B$2:$S$401,4,FALSE))</f>
        <v>71.599999999999994</v>
      </c>
      <c r="M32" s="14">
        <f>IF(ISNA(VLOOKUP(A32,'2010'!$B$2:$S$401,4,FALSE)), AVERAGE(J32:L32), VLOOKUP(A32,'2010'!$B$2:$S$401,4,FALSE))</f>
        <v>71.599999999999994</v>
      </c>
      <c r="N32" s="14">
        <f>IF(ISNA(VLOOKUP(A32,'2009'!$B$2:$S$401,4,FALSE)), AVERAGE(J32:M32), VLOOKUP(A32,'2009'!$B$2:$S$401,4,FALSE))</f>
        <v>71.599999999999994</v>
      </c>
      <c r="O32" s="14">
        <f>AVERAGE(I32:N32)</f>
        <v>73.166666666666671</v>
      </c>
      <c r="P32" s="14">
        <f>H32/O32</f>
        <v>0.60876993166287008</v>
      </c>
      <c r="Q32" s="14">
        <f>VLOOKUP($A32,'2014'!$B$2:$S$430,5,FALSE)</f>
        <v>26</v>
      </c>
      <c r="R32" s="14">
        <f>IF(ISNA(VLOOKUP(A32,'2013'!$B$2:$S$401,5,FALSE)), Q32, VLOOKUP(A32,'2013'!$B$2:$S$401,5,FALSE)*1.7)</f>
        <v>15.299999999999999</v>
      </c>
      <c r="S32" s="14">
        <f>IF(ISNA(VLOOKUP($A32,'2012'!$B$2:$S$401,5,FALSE)), R32, VLOOKUP($A32,'2012'!$B$2:$S$401,5,FALSE))</f>
        <v>22</v>
      </c>
      <c r="T32" s="14">
        <f>IF(ISNA(VLOOKUP($A32,'2011'!$B$2:$S$401,5,FALSE)), S32, VLOOKUP($A32,'2011'!$B$2:$S$401,5,FALSE))</f>
        <v>22</v>
      </c>
      <c r="U32" s="14">
        <f>IF(ISNA(VLOOKUP($A32,'2010'!$B$2:$S$401,5,FALSE)), T32, VLOOKUP($A32,'2010'!$B$2:$S$401,5,FALSE))</f>
        <v>22</v>
      </c>
      <c r="V32" s="14">
        <f>IF(ISNA(VLOOKUP($A32,'2009'!$B$2:$S$401,5,FALSE)), U32, VLOOKUP($A32,'2009'!$B$2:$S$401,5,FALSE))</f>
        <v>22</v>
      </c>
      <c r="W32" s="14">
        <f>AVERAGE(Q32:V32)</f>
        <v>21.55</v>
      </c>
      <c r="X32" s="14">
        <f>VLOOKUP($A32,'2014'!$B$2:$S$430,6,FALSE)</f>
        <v>39</v>
      </c>
      <c r="Y32" s="14">
        <f>IF(ISNA(VLOOKUP($A32,'2013'!$B$2:$S$401,6,FALSE)), X32, VLOOKUP($A32,'2013'!$B$2:$S$401,6,FALSE)*1.7)</f>
        <v>13.6</v>
      </c>
      <c r="Z32" s="14">
        <f>IF(ISNA(VLOOKUP($A32,'2012'!$B$2:$S$401,6,FALSE)), Y32, VLOOKUP($A32,'2012'!$B$2:$S$401,6,FALSE))</f>
        <v>30</v>
      </c>
      <c r="AA32" s="14">
        <f>IF(ISNA(VLOOKUP($A32,'2011'!$B$2:$S$401,6,FALSE)), Z32, VLOOKUP($A32,'2011'!$B$2:$S$401,6,FALSE))</f>
        <v>30</v>
      </c>
      <c r="AB32" s="14">
        <f>IF(ISNA(VLOOKUP($A32,'2010'!$B$2:$S$401,6,FALSE)), AA32, VLOOKUP($A32,'2010'!$B$2:$S$401,6,FALSE))</f>
        <v>30</v>
      </c>
      <c r="AC32" s="14">
        <f>IF(ISNA(VLOOKUP($A32,'2009'!$B$2:$S$401,6,FALSE)), AB32, VLOOKUP($A32,'2009'!$B$2:$S$401,6,FALSE))</f>
        <v>30</v>
      </c>
      <c r="AD32" s="14">
        <f>AVERAGE(X32:AC32)</f>
        <v>28.766666666666666</v>
      </c>
      <c r="AE32" s="14">
        <f>VLOOKUP($A32,'2014'!$B$2:$S$430,10,FALSE)</f>
        <v>5</v>
      </c>
      <c r="AF32" s="14">
        <f>IF(ISNA(VLOOKUP($A32,'2013'!$B$2:$S$401,10,FALSE)), AE32, VLOOKUP($A32,'2013'!$B$2:$S$401,10,FALSE)*1.7)</f>
        <v>0</v>
      </c>
      <c r="AG32" s="14">
        <f>IF(ISNA(VLOOKUP($A32,'2012'!$B$2:$S$401,10,FALSE)), AF32, VLOOKUP($A32,'2012'!$B$2:$S$401,10,FALSE))</f>
        <v>6</v>
      </c>
      <c r="AH32" s="14">
        <f>IF(ISNA(VLOOKUP($A32,'2011'!$B$2:$S$401,10,FALSE)), AG32, VLOOKUP($A32,'2011'!$B$2:$S$401,10,FALSE))</f>
        <v>6</v>
      </c>
      <c r="AI32" s="14">
        <f>IF(ISNA(VLOOKUP($A32,'2010'!$B$2:$S$401,10,FALSE)), AH32, VLOOKUP($A32,'2010'!$B$2:$S$401,10,FALSE))</f>
        <v>6</v>
      </c>
      <c r="AJ32" s="14">
        <f>IF(ISNA(VLOOKUP($A32,'2009'!$B$2:$S$401,10,FALSE)), AI32, VLOOKUP($A32,'2009'!$B$2:$S$401,10,FALSE))</f>
        <v>6</v>
      </c>
      <c r="AK32" s="14">
        <f>AVERAGE(AE32:AJ32)</f>
        <v>4.833333333333333</v>
      </c>
      <c r="AL32" s="14">
        <f>VLOOKUP($A32,'2014'!$B$2:$S$430,11,FALSE)</f>
        <v>10</v>
      </c>
      <c r="AM32" s="14">
        <f>IF(ISNA(VLOOKUP($A32,'2013'!$B$2:$S$401,11,FALSE)), AL32, VLOOKUP($A32,'2013'!$B$2:$S$401,11,FALSE)*1.7)</f>
        <v>3.4</v>
      </c>
      <c r="AN32" s="14">
        <f>AVERAGE(AL32:AM32)</f>
        <v>6.7</v>
      </c>
      <c r="AO32" s="14">
        <f>VLOOKUP($A32,'2014'!$B$2:$S$430,8,FALSE)</f>
        <v>21</v>
      </c>
      <c r="AP32" s="14">
        <f>IF(ISNA(VLOOKUP($A32,'2013'!$B$2:$S$401,8,FALSE)), AO32, VLOOKUP($A32,'2013'!$B$2:$S$401,8,FALSE)*1.7)</f>
        <v>-6.8</v>
      </c>
      <c r="AQ32" s="14">
        <f>IF(ISNA(VLOOKUP($A32,'2012'!$B$2:$S$401,8,FALSE)), AP32, VLOOKUP($A32,'2012'!$B$2:$S$401,8,FALSE))</f>
        <v>20</v>
      </c>
      <c r="AR32" s="14">
        <f>IF(ISNA(VLOOKUP($A32,'2011'!$B$2:$S$401,8,FALSE)), AQ32, VLOOKUP($A32,'2011'!$B$2:$S$401,8,FALSE))</f>
        <v>20</v>
      </c>
      <c r="AS32" s="14">
        <f>IF(ISNA(VLOOKUP($A32,'2010'!$B$2:$S$401,8,FALSE)), AR32, VLOOKUP($A32,'2010'!$B$2:$S$401,8,FALSE))</f>
        <v>20</v>
      </c>
      <c r="AT32" s="14">
        <f>IF(ISNA(VLOOKUP($A32,'2009'!$B$2:$S$401,8,FALSE)), AS32, VLOOKUP($A32,'2009'!$B$2:$S$401,8,FALSE))</f>
        <v>20</v>
      </c>
      <c r="AU32" s="14">
        <f>AVERAGE(AO32:AT32)</f>
        <v>15.700000000000001</v>
      </c>
      <c r="AV32" s="14">
        <f>MIN(B32:G32)</f>
        <v>28.9</v>
      </c>
      <c r="AW32" s="14">
        <f>MAX(B32:G32)</f>
        <v>65</v>
      </c>
      <c r="AX32" s="14">
        <f>MIN(I32:N32)</f>
        <v>61.199999999999996</v>
      </c>
      <c r="AY32" s="14">
        <f>MAX(I32:N32)</f>
        <v>82</v>
      </c>
      <c r="AZ32" s="14" t="str">
        <f>VLOOKUP(A32,Bios!$B$2:$S$430,7,FALSE)</f>
        <v>SWE</v>
      </c>
      <c r="BA32" s="14" t="str">
        <f>VLOOKUP(A32,Bios!$B$2:$S$430,2,FALSE)</f>
        <v>COL</v>
      </c>
      <c r="BB32" s="14">
        <f>113-BE32</f>
        <v>21</v>
      </c>
      <c r="BC32" s="14" t="str">
        <f>VLOOKUP(A32,Bios!$B$2:$S$430,3,FALSE)</f>
        <v>L</v>
      </c>
      <c r="BD32" s="4" t="str">
        <f>VLOOKUP(A32,Bios!$B$2:$S$430,4,FALSE)</f>
        <v>Nov 23 '92</v>
      </c>
      <c r="BE32" s="4" t="str">
        <f>RIGHT(BD32, LEN(BD32)-8)</f>
        <v>92</v>
      </c>
      <c r="BJ32" s="4" t="e">
        <f>VLOOKUP(A32,'Contracts 2014'!A31:K157,1,FALSE)</f>
        <v>#N/A</v>
      </c>
      <c r="BK32" s="4">
        <f>IF(ISNA(VLOOKUP(A32,'Contracts 2014'!$A$1:$K$127,1,FALSE)), 0, 1)</f>
        <v>0</v>
      </c>
    </row>
    <row r="33" spans="1:63">
      <c r="A33" s="13" t="s">
        <v>167</v>
      </c>
      <c r="B33" s="14">
        <f>VLOOKUP(A33,'2014'!$B$2:$S$430,7,FALSE)</f>
        <v>64</v>
      </c>
      <c r="C33" s="14">
        <f>IF(ISNA(VLOOKUP(A33,'2013'!$B$2:$S$401,7,FALSE)*1.7), B33, VLOOKUP(A33,'2013'!$B$2:$S$401,7,FALSE)*1.7)</f>
        <v>34</v>
      </c>
      <c r="D33" s="14">
        <f>IF(ISNA(VLOOKUP(A33,'2012'!$B$2:$S$401,7,FALSE)), C33, VLOOKUP(A33,'2012'!$B$2:$S$401,7,FALSE))</f>
        <v>55</v>
      </c>
      <c r="E33" s="14">
        <f>IF(ISNA(VLOOKUP(A33,'2011'!$B$2:$S$401,7,FALSE)), AVERAGE(C33:D33), VLOOKUP(A33,'2011'!$B$2:$S$401,7,FALSE))</f>
        <v>44.5</v>
      </c>
      <c r="F33" s="14">
        <f>IF(ISNA(VLOOKUP(A33,'2010'!$B$2:$S$401,7,FALSE)), AVERAGE(C33:E33), VLOOKUP(A33,'2010'!$B$2:$S$401,7,FALSE))</f>
        <v>26</v>
      </c>
      <c r="G33" s="14">
        <f>IF(ISNA(VLOOKUP(A33,'2009'!$B$2:$S$401,7,FALSE)), AVERAGE(C33:F33), VLOOKUP(A33,'2009'!$B$2:$S$401,7,FALSE))</f>
        <v>26</v>
      </c>
      <c r="H33" s="14">
        <f>AVERAGE(B33:G33)</f>
        <v>41.583333333333336</v>
      </c>
      <c r="I33" s="14">
        <f>VLOOKUP(A33,'2014'!$B$2:$S$430,4,FALSE)</f>
        <v>80</v>
      </c>
      <c r="J33" s="14">
        <f>IF(ISNA(VLOOKUP(A33,'2013'!$B$2:$S$401,4,FALSE)), I33, VLOOKUP(A33,'2013'!$B$2:$S$401,4,FALSE)*1.7)</f>
        <v>49.3</v>
      </c>
      <c r="K33" s="14">
        <f>IF(ISNA(VLOOKUP(A33,'2012'!$B$2:$S$401,4,FALSE)), J33, VLOOKUP(A33,'2012'!$B$2:$S$401,4,FALSE))</f>
        <v>81</v>
      </c>
      <c r="L33" s="14">
        <f>IF(ISNA(VLOOKUP(A33,'2011'!$B$2:$S$401,4,FALSE)), AVERAGE(J33:K33), VLOOKUP(A33,'2011'!$B$2:$S$401,4,FALSE))</f>
        <v>65.150000000000006</v>
      </c>
      <c r="M33" s="14">
        <f>IF(ISNA(VLOOKUP(A33,'2010'!$B$2:$S$401,4,FALSE)), AVERAGE(J33:L33), VLOOKUP(A33,'2010'!$B$2:$S$401,4,FALSE))</f>
        <v>74</v>
      </c>
      <c r="N33" s="14">
        <f>IF(ISNA(VLOOKUP(A33,'2009'!$B$2:$S$401,4,FALSE)), AVERAGE(J33:M33), VLOOKUP(A33,'2009'!$B$2:$S$401,4,FALSE))</f>
        <v>81</v>
      </c>
      <c r="O33" s="14">
        <f>AVERAGE(I33:N33)</f>
        <v>71.741666666666674</v>
      </c>
      <c r="P33" s="14">
        <f>H33/O33</f>
        <v>0.57962597281914274</v>
      </c>
      <c r="Q33" s="14">
        <f>VLOOKUP($A33,'2014'!$B$2:$S$430,5,FALSE)</f>
        <v>28</v>
      </c>
      <c r="R33" s="14">
        <f>IF(ISNA(VLOOKUP(A33,'2013'!$B$2:$S$401,5,FALSE)), Q33, VLOOKUP(A33,'2013'!$B$2:$S$401,5,FALSE)*1.7)</f>
        <v>10.199999999999999</v>
      </c>
      <c r="S33" s="14">
        <f>IF(ISNA(VLOOKUP($A33,'2012'!$B$2:$S$401,5,FALSE)), R33, VLOOKUP($A33,'2012'!$B$2:$S$401,5,FALSE))</f>
        <v>18</v>
      </c>
      <c r="T33" s="14">
        <f>IF(ISNA(VLOOKUP($A33,'2011'!$B$2:$S$401,5,FALSE)), S33, VLOOKUP($A33,'2011'!$B$2:$S$401,5,FALSE))</f>
        <v>18</v>
      </c>
      <c r="U33" s="14">
        <f>IF(ISNA(VLOOKUP($A33,'2010'!$B$2:$S$401,5,FALSE)), T33, VLOOKUP($A33,'2010'!$B$2:$S$401,5,FALSE))</f>
        <v>13</v>
      </c>
      <c r="V33" s="14">
        <f>IF(ISNA(VLOOKUP($A33,'2009'!$B$2:$S$401,5,FALSE)), U33, VLOOKUP($A33,'2009'!$B$2:$S$401,5,FALSE))</f>
        <v>8</v>
      </c>
      <c r="W33" s="14">
        <f>AVERAGE(Q33:V33)</f>
        <v>15.866666666666667</v>
      </c>
      <c r="X33" s="14">
        <f>VLOOKUP($A33,'2014'!$B$2:$S$430,6,FALSE)</f>
        <v>36</v>
      </c>
      <c r="Y33" s="14">
        <f>IF(ISNA(VLOOKUP($A33,'2013'!$B$2:$S$401,6,FALSE)), X33, VLOOKUP($A33,'2013'!$B$2:$S$401,6,FALSE)*1.7)</f>
        <v>23.8</v>
      </c>
      <c r="Z33" s="14">
        <f>IF(ISNA(VLOOKUP($A33,'2012'!$B$2:$S$401,6,FALSE)), Y33, VLOOKUP($A33,'2012'!$B$2:$S$401,6,FALSE))</f>
        <v>37</v>
      </c>
      <c r="AA33" s="14">
        <f>IF(ISNA(VLOOKUP($A33,'2011'!$B$2:$S$401,6,FALSE)), Z33, VLOOKUP($A33,'2011'!$B$2:$S$401,6,FALSE))</f>
        <v>37</v>
      </c>
      <c r="AB33" s="14">
        <f>IF(ISNA(VLOOKUP($A33,'2010'!$B$2:$S$401,6,FALSE)), AA33, VLOOKUP($A33,'2010'!$B$2:$S$401,6,FALSE))</f>
        <v>13</v>
      </c>
      <c r="AC33" s="14">
        <f>IF(ISNA(VLOOKUP($A33,'2009'!$B$2:$S$401,6,FALSE)), AB33, VLOOKUP($A33,'2009'!$B$2:$S$401,6,FALSE))</f>
        <v>18</v>
      </c>
      <c r="AD33" s="14">
        <f>AVERAGE(X33:AC33)</f>
        <v>27.466666666666669</v>
      </c>
      <c r="AE33" s="14">
        <f>VLOOKUP($A33,'2014'!$B$2:$S$430,10,FALSE)</f>
        <v>9</v>
      </c>
      <c r="AF33" s="14">
        <f>IF(ISNA(VLOOKUP($A33,'2013'!$B$2:$S$401,10,FALSE)), AE33, VLOOKUP($A33,'2013'!$B$2:$S$401,10,FALSE)*1.7)</f>
        <v>5.0999999999999996</v>
      </c>
      <c r="AG33" s="14">
        <f>IF(ISNA(VLOOKUP($A33,'2012'!$B$2:$S$401,10,FALSE)), AF33, VLOOKUP($A33,'2012'!$B$2:$S$401,10,FALSE))</f>
        <v>4</v>
      </c>
      <c r="AH33" s="14">
        <f>IF(ISNA(VLOOKUP($A33,'2011'!$B$2:$S$401,10,FALSE)), AG33, VLOOKUP($A33,'2011'!$B$2:$S$401,10,FALSE))</f>
        <v>4</v>
      </c>
      <c r="AI33" s="14">
        <f>IF(ISNA(VLOOKUP($A33,'2010'!$B$2:$S$401,10,FALSE)), AH33, VLOOKUP($A33,'2010'!$B$2:$S$401,10,FALSE))</f>
        <v>2</v>
      </c>
      <c r="AJ33" s="14">
        <f>IF(ISNA(VLOOKUP($A33,'2009'!$B$2:$S$401,10,FALSE)), AI33, VLOOKUP($A33,'2009'!$B$2:$S$401,10,FALSE))</f>
        <v>0</v>
      </c>
      <c r="AK33" s="14">
        <f>AVERAGE(AE33:AJ33)</f>
        <v>4.0166666666666666</v>
      </c>
      <c r="AL33" s="14">
        <f>VLOOKUP($A33,'2014'!$B$2:$S$430,11,FALSE)</f>
        <v>22</v>
      </c>
      <c r="AM33" s="14">
        <f>IF(ISNA(VLOOKUP($A33,'2013'!$B$2:$S$401,11,FALSE)), AL33, VLOOKUP($A33,'2013'!$B$2:$S$401,11,FALSE)*1.7)</f>
        <v>10.199999999999999</v>
      </c>
      <c r="AN33" s="14">
        <f>AVERAGE(AL33:AM33)</f>
        <v>16.100000000000001</v>
      </c>
      <c r="AO33" s="14">
        <f>VLOOKUP($A33,'2014'!$B$2:$S$430,8,FALSE)</f>
        <v>-1</v>
      </c>
      <c r="AP33" s="14">
        <f>IF(ISNA(VLOOKUP($A33,'2013'!$B$2:$S$401,8,FALSE)), AO33, VLOOKUP($A33,'2013'!$B$2:$S$401,8,FALSE)*1.7)</f>
        <v>-5.0999999999999996</v>
      </c>
      <c r="AQ33" s="14">
        <f>IF(ISNA(VLOOKUP($A33,'2012'!$B$2:$S$401,8,FALSE)), AP33, VLOOKUP($A33,'2012'!$B$2:$S$401,8,FALSE))</f>
        <v>-1</v>
      </c>
      <c r="AR33" s="14">
        <f>IF(ISNA(VLOOKUP($A33,'2011'!$B$2:$S$401,8,FALSE)), AQ33, VLOOKUP($A33,'2011'!$B$2:$S$401,8,FALSE))</f>
        <v>-1</v>
      </c>
      <c r="AS33" s="14">
        <f>IF(ISNA(VLOOKUP($A33,'2010'!$B$2:$S$401,8,FALSE)), AR33, VLOOKUP($A33,'2010'!$B$2:$S$401,8,FALSE))</f>
        <v>-7</v>
      </c>
      <c r="AT33" s="14">
        <f>IF(ISNA(VLOOKUP($A33,'2009'!$B$2:$S$401,8,FALSE)), AS33, VLOOKUP($A33,'2009'!$B$2:$S$401,8,FALSE))</f>
        <v>4</v>
      </c>
      <c r="AU33" s="14">
        <f>AVERAGE(AO33:AT33)</f>
        <v>-1.8499999999999999</v>
      </c>
      <c r="AV33" s="14">
        <f>MIN(B33:G33)</f>
        <v>26</v>
      </c>
      <c r="AW33" s="14">
        <f>MAX(B33:G33)</f>
        <v>64</v>
      </c>
      <c r="AX33" s="14">
        <f>MIN(I33:N33)</f>
        <v>49.3</v>
      </c>
      <c r="AY33" s="14">
        <f>MAX(I33:N33)</f>
        <v>81</v>
      </c>
      <c r="AZ33" s="14" t="str">
        <f>VLOOKUP(A33,Bios!$B$2:$S$430,7,FALSE)</f>
        <v>CAN</v>
      </c>
      <c r="BA33" s="14" t="str">
        <f>VLOOKUP(A33,Bios!$B$2:$S$430,2,FALSE)</f>
        <v>COL</v>
      </c>
      <c r="BB33" s="14">
        <f>113-BE33</f>
        <v>22</v>
      </c>
      <c r="BC33" s="14" t="str">
        <f>VLOOKUP(A33,Bios!$B$2:$S$430,3,FALSE)</f>
        <v>C</v>
      </c>
      <c r="BD33" s="4" t="str">
        <f>VLOOKUP(A33,Bios!$B$2:$S$430,4,FALSE)</f>
        <v>Feb 07 '91</v>
      </c>
      <c r="BE33" s="4" t="str">
        <f>RIGHT(BD33, LEN(BD33)-8)</f>
        <v>91</v>
      </c>
      <c r="BJ33" s="4" t="e">
        <f>VLOOKUP(A33,'Contracts 2014'!A32:K158,1,FALSE)</f>
        <v>#N/A</v>
      </c>
      <c r="BK33" s="4">
        <f>IF(ISNA(VLOOKUP(A33,'Contracts 2014'!$A$1:$K$127,1,FALSE)), 0, 1)</f>
        <v>0</v>
      </c>
    </row>
    <row r="34" spans="1:63">
      <c r="A34" s="13" t="s">
        <v>126</v>
      </c>
      <c r="B34" s="14">
        <f>VLOOKUP(A34,'2014'!$B$2:$S$430,7,FALSE)</f>
        <v>64</v>
      </c>
      <c r="C34" s="14">
        <f>IF(ISNA(VLOOKUP(A34,'2013'!$B$2:$S$401,7,FALSE)*1.7), B34, VLOOKUP(A34,'2013'!$B$2:$S$401,7,FALSE)*1.7)</f>
        <v>54.4</v>
      </c>
      <c r="D34" s="14">
        <f>IF(ISNA(VLOOKUP(A34,'2012'!$B$2:$S$401,7,FALSE)), C34, VLOOKUP(A34,'2012'!$B$2:$S$401,7,FALSE))</f>
        <v>46</v>
      </c>
      <c r="E34" s="14">
        <f>IF(ISNA(VLOOKUP(A34,'2011'!$B$2:$S$401,7,FALSE)), AVERAGE(C34:D34), VLOOKUP(A34,'2011'!$B$2:$S$401,7,FALSE))</f>
        <v>48</v>
      </c>
      <c r="F34" s="14">
        <f>IF(ISNA(VLOOKUP(A34,'2010'!$B$2:$S$401,7,FALSE)), AVERAGE(C34:E34), VLOOKUP(A34,'2010'!$B$2:$S$401,7,FALSE))</f>
        <v>34</v>
      </c>
      <c r="G34" s="14">
        <f>IF(ISNA(VLOOKUP(A34,'2009'!$B$2:$S$401,7,FALSE)), AVERAGE(C34:F34), VLOOKUP(A34,'2009'!$B$2:$S$401,7,FALSE))</f>
        <v>51</v>
      </c>
      <c r="H34" s="14">
        <f>AVERAGE(B34:G34)</f>
        <v>49.566666666666663</v>
      </c>
      <c r="I34" s="14">
        <f>VLOOKUP(A34,'2014'!$B$2:$S$430,4,FALSE)</f>
        <v>82</v>
      </c>
      <c r="J34" s="14">
        <f>IF(ISNA(VLOOKUP(A34,'2013'!$B$2:$S$401,4,FALSE)), I34, VLOOKUP(A34,'2013'!$B$2:$S$401,4,FALSE)*1.7)</f>
        <v>81.599999999999994</v>
      </c>
      <c r="K34" s="14">
        <f>IF(ISNA(VLOOKUP(A34,'2012'!$B$2:$S$401,4,FALSE)), J34, VLOOKUP(A34,'2012'!$B$2:$S$401,4,FALSE))</f>
        <v>74</v>
      </c>
      <c r="L34" s="14">
        <f>IF(ISNA(VLOOKUP(A34,'2011'!$B$2:$S$401,4,FALSE)), AVERAGE(J34:K34), VLOOKUP(A34,'2011'!$B$2:$S$401,4,FALSE))</f>
        <v>76</v>
      </c>
      <c r="M34" s="14">
        <f>IF(ISNA(VLOOKUP(A34,'2010'!$B$2:$S$401,4,FALSE)), AVERAGE(J34:L34), VLOOKUP(A34,'2010'!$B$2:$S$401,4,FALSE))</f>
        <v>79</v>
      </c>
      <c r="N34" s="14">
        <f>IF(ISNA(VLOOKUP(A34,'2009'!$B$2:$S$401,4,FALSE)), AVERAGE(J34:M34), VLOOKUP(A34,'2009'!$B$2:$S$401,4,FALSE))</f>
        <v>79</v>
      </c>
      <c r="O34" s="14">
        <f>AVERAGE(I34:N34)</f>
        <v>78.600000000000009</v>
      </c>
      <c r="P34" s="14">
        <f>H34/O34</f>
        <v>0.63061916878710755</v>
      </c>
      <c r="Q34" s="14">
        <f>VLOOKUP($A34,'2014'!$B$2:$S$430,5,FALSE)</f>
        <v>23</v>
      </c>
      <c r="R34" s="14">
        <f>IF(ISNA(VLOOKUP(A34,'2013'!$B$2:$S$401,5,FALSE)), Q34, VLOOKUP(A34,'2013'!$B$2:$S$401,5,FALSE)*1.7)</f>
        <v>11.9</v>
      </c>
      <c r="S34" s="14">
        <f>IF(ISNA(VLOOKUP($A34,'2012'!$B$2:$S$401,5,FALSE)), R34, VLOOKUP($A34,'2012'!$B$2:$S$401,5,FALSE))</f>
        <v>24</v>
      </c>
      <c r="T34" s="14">
        <f>IF(ISNA(VLOOKUP($A34,'2011'!$B$2:$S$401,5,FALSE)), S34, VLOOKUP($A34,'2011'!$B$2:$S$401,5,FALSE))</f>
        <v>18</v>
      </c>
      <c r="U34" s="14">
        <f>IF(ISNA(VLOOKUP($A34,'2010'!$B$2:$S$401,5,FALSE)), T34, VLOOKUP($A34,'2010'!$B$2:$S$401,5,FALSE))</f>
        <v>13</v>
      </c>
      <c r="V34" s="14">
        <f>IF(ISNA(VLOOKUP($A34,'2009'!$B$2:$S$401,5,FALSE)), U34, VLOOKUP($A34,'2009'!$B$2:$S$401,5,FALSE))</f>
        <v>31</v>
      </c>
      <c r="W34" s="14">
        <f>AVERAGE(Q34:V34)</f>
        <v>20.150000000000002</v>
      </c>
      <c r="X34" s="14">
        <f>VLOOKUP($A34,'2014'!$B$2:$S$430,6,FALSE)</f>
        <v>41</v>
      </c>
      <c r="Y34" s="14">
        <f>IF(ISNA(VLOOKUP($A34,'2013'!$B$2:$S$401,6,FALSE)), X34, VLOOKUP($A34,'2013'!$B$2:$S$401,6,FALSE)*1.7)</f>
        <v>42.5</v>
      </c>
      <c r="Z34" s="14">
        <f>IF(ISNA(VLOOKUP($A34,'2012'!$B$2:$S$401,6,FALSE)), Y34, VLOOKUP($A34,'2012'!$B$2:$S$401,6,FALSE))</f>
        <v>22</v>
      </c>
      <c r="AA34" s="14">
        <f>IF(ISNA(VLOOKUP($A34,'2011'!$B$2:$S$401,6,FALSE)), Z34, VLOOKUP($A34,'2011'!$B$2:$S$401,6,FALSE))</f>
        <v>30</v>
      </c>
      <c r="AB34" s="14">
        <f>IF(ISNA(VLOOKUP($A34,'2010'!$B$2:$S$401,6,FALSE)), AA34, VLOOKUP($A34,'2010'!$B$2:$S$401,6,FALSE))</f>
        <v>21</v>
      </c>
      <c r="AC34" s="14">
        <f>IF(ISNA(VLOOKUP($A34,'2009'!$B$2:$S$401,6,FALSE)), AB34, VLOOKUP($A34,'2009'!$B$2:$S$401,6,FALSE))</f>
        <v>20</v>
      </c>
      <c r="AD34" s="14">
        <f>AVERAGE(X34:AC34)</f>
        <v>29.416666666666668</v>
      </c>
      <c r="AE34" s="14">
        <f>VLOOKUP($A34,'2014'!$B$2:$S$430,10,FALSE)</f>
        <v>8</v>
      </c>
      <c r="AF34" s="14">
        <f>IF(ISNA(VLOOKUP($A34,'2013'!$B$2:$S$401,10,FALSE)), AE34, VLOOKUP($A34,'2013'!$B$2:$S$401,10,FALSE)*1.7)</f>
        <v>3.4</v>
      </c>
      <c r="AG34" s="14">
        <f>IF(ISNA(VLOOKUP($A34,'2012'!$B$2:$S$401,10,FALSE)), AF34, VLOOKUP($A34,'2012'!$B$2:$S$401,10,FALSE))</f>
        <v>6</v>
      </c>
      <c r="AH34" s="14">
        <f>IF(ISNA(VLOOKUP($A34,'2011'!$B$2:$S$401,10,FALSE)), AG34, VLOOKUP($A34,'2011'!$B$2:$S$401,10,FALSE))</f>
        <v>2</v>
      </c>
      <c r="AI34" s="14">
        <f>IF(ISNA(VLOOKUP($A34,'2010'!$B$2:$S$401,10,FALSE)), AH34, VLOOKUP($A34,'2010'!$B$2:$S$401,10,FALSE))</f>
        <v>3</v>
      </c>
      <c r="AJ34" s="14">
        <f>IF(ISNA(VLOOKUP($A34,'2009'!$B$2:$S$401,10,FALSE)), AI34, VLOOKUP($A34,'2009'!$B$2:$S$401,10,FALSE))</f>
        <v>12</v>
      </c>
      <c r="AK34" s="14">
        <f>AVERAGE(AE34:AJ34)</f>
        <v>5.7333333333333334</v>
      </c>
      <c r="AL34" s="14">
        <f>VLOOKUP($A34,'2014'!$B$2:$S$430,11,FALSE)</f>
        <v>15</v>
      </c>
      <c r="AM34" s="14">
        <f>IF(ISNA(VLOOKUP($A34,'2013'!$B$2:$S$401,11,FALSE)), AL34, VLOOKUP($A34,'2013'!$B$2:$S$401,11,FALSE)*1.7)</f>
        <v>8.5</v>
      </c>
      <c r="AN34" s="14">
        <f>AVERAGE(AL34:AM34)</f>
        <v>11.75</v>
      </c>
      <c r="AO34" s="14">
        <f>VLOOKUP($A34,'2014'!$B$2:$S$430,8,FALSE)</f>
        <v>8</v>
      </c>
      <c r="AP34" s="14">
        <f>IF(ISNA(VLOOKUP($A34,'2013'!$B$2:$S$401,8,FALSE)), AO34, VLOOKUP($A34,'2013'!$B$2:$S$401,8,FALSE)*1.7)</f>
        <v>13.6</v>
      </c>
      <c r="AQ34" s="14">
        <f>IF(ISNA(VLOOKUP($A34,'2012'!$B$2:$S$401,8,FALSE)), AP34, VLOOKUP($A34,'2012'!$B$2:$S$401,8,FALSE))</f>
        <v>-11</v>
      </c>
      <c r="AR34" s="14">
        <f>IF(ISNA(VLOOKUP($A34,'2011'!$B$2:$S$401,8,FALSE)), AQ34, VLOOKUP($A34,'2011'!$B$2:$S$401,8,FALSE))</f>
        <v>11</v>
      </c>
      <c r="AS34" s="14">
        <f>IF(ISNA(VLOOKUP($A34,'2010'!$B$2:$S$401,8,FALSE)), AR34, VLOOKUP($A34,'2010'!$B$2:$S$401,8,FALSE))</f>
        <v>-6</v>
      </c>
      <c r="AT34" s="14">
        <f>IF(ISNA(VLOOKUP($A34,'2009'!$B$2:$S$401,8,FALSE)), AS34, VLOOKUP($A34,'2009'!$B$2:$S$401,8,FALSE))</f>
        <v>-5</v>
      </c>
      <c r="AU34" s="14">
        <f>AVERAGE(AO34:AT34)</f>
        <v>1.7666666666666668</v>
      </c>
      <c r="AV34" s="14">
        <f>MIN(B34:G34)</f>
        <v>34</v>
      </c>
      <c r="AW34" s="14">
        <f>MAX(B34:G34)</f>
        <v>64</v>
      </c>
      <c r="AX34" s="14">
        <f>MIN(I34:N34)</f>
        <v>74</v>
      </c>
      <c r="AY34" s="14">
        <f>MAX(I34:N34)</f>
        <v>82</v>
      </c>
      <c r="AZ34" s="14" t="str">
        <f>VLOOKUP(A34,Bios!$B$2:$S$430,7,FALSE)</f>
        <v>CAN</v>
      </c>
      <c r="BA34" s="14" t="str">
        <f>VLOOKUP(A34,Bios!$B$2:$S$430,2,FALSE)</f>
        <v>WPG</v>
      </c>
      <c r="BB34" s="14">
        <f>113-BE34</f>
        <v>26</v>
      </c>
      <c r="BC34" s="14" t="str">
        <f>VLOOKUP(A34,Bios!$B$2:$S$430,3,FALSE)</f>
        <v>C</v>
      </c>
      <c r="BD34" s="4" t="str">
        <f>VLOOKUP(A34,Bios!$B$2:$S$430,4,FALSE)</f>
        <v>Nov 12 '87</v>
      </c>
      <c r="BE34" s="4" t="str">
        <f>RIGHT(BD34, LEN(BD34)-8)</f>
        <v>87</v>
      </c>
      <c r="BJ34" s="4" t="e">
        <f>VLOOKUP(A34,'Contracts 2014'!A33:K159,1,FALSE)</f>
        <v>#N/A</v>
      </c>
      <c r="BK34" s="4">
        <f>IF(ISNA(VLOOKUP(A34,'Contracts 2014'!$A$1:$K$127,1,FALSE)), 0, 1)</f>
        <v>0</v>
      </c>
    </row>
    <row r="35" spans="1:63">
      <c r="A35" s="13" t="s">
        <v>789</v>
      </c>
      <c r="B35" s="14">
        <f>VLOOKUP(A35,'2014'!$B$2:$S$430,7,FALSE)</f>
        <v>63</v>
      </c>
      <c r="C35" s="14">
        <f>IF(ISNA(VLOOKUP(A35,'2013'!$B$2:$S$401,7,FALSE)*1.7), B35, VLOOKUP(A35,'2013'!$B$2:$S$401,7,FALSE)*1.7)</f>
        <v>20.399999999999999</v>
      </c>
      <c r="D35" s="14">
        <f>IF(ISNA(VLOOKUP(A35,'2012'!$B$2:$S$401,7,FALSE)), C35, VLOOKUP(A35,'2012'!$B$2:$S$401,7,FALSE))</f>
        <v>21</v>
      </c>
      <c r="E35" s="14">
        <f>IF(ISNA(VLOOKUP(A35,'2011'!$B$2:$S$401,7,FALSE)), AVERAGE(C35:D35), VLOOKUP(A35,'2011'!$B$2:$S$401,7,FALSE))</f>
        <v>21</v>
      </c>
      <c r="F35" s="14">
        <f>IF(ISNA(VLOOKUP(A35,'2010'!$B$2:$S$401,7,FALSE)), AVERAGE(C35:E35), VLOOKUP(A35,'2010'!$B$2:$S$401,7,FALSE))</f>
        <v>20.8</v>
      </c>
      <c r="G35" s="14">
        <f>IF(ISNA(VLOOKUP(A35,'2009'!$B$2:$S$401,7,FALSE)), AVERAGE(C35:F35), VLOOKUP(A35,'2009'!$B$2:$S$401,7,FALSE))</f>
        <v>20.8</v>
      </c>
      <c r="H35" s="14">
        <f>AVERAGE(B35:G35)</f>
        <v>27.833333333333339</v>
      </c>
      <c r="I35" s="14">
        <f>VLOOKUP(A35,'2014'!$B$2:$S$430,4,FALSE)</f>
        <v>82</v>
      </c>
      <c r="J35" s="14">
        <f>IF(ISNA(VLOOKUP(A35,'2013'!$B$2:$S$401,4,FALSE)), I35, VLOOKUP(A35,'2013'!$B$2:$S$401,4,FALSE)*1.7)</f>
        <v>68</v>
      </c>
      <c r="K35" s="14">
        <f>IF(ISNA(VLOOKUP(A35,'2012'!$B$2:$S$401,4,FALSE)), J35, VLOOKUP(A35,'2012'!$B$2:$S$401,4,FALSE))</f>
        <v>67</v>
      </c>
      <c r="L35" s="14">
        <f>IF(ISNA(VLOOKUP(A35,'2011'!$B$2:$S$401,4,FALSE)), AVERAGE(J35:K35), VLOOKUP(A35,'2011'!$B$2:$S$401,4,FALSE))</f>
        <v>67</v>
      </c>
      <c r="M35" s="14">
        <f>IF(ISNA(VLOOKUP(A35,'2010'!$B$2:$S$401,4,FALSE)), AVERAGE(J35:L35), VLOOKUP(A35,'2010'!$B$2:$S$401,4,FALSE))</f>
        <v>67.333333333333329</v>
      </c>
      <c r="N35" s="14">
        <f>IF(ISNA(VLOOKUP(A35,'2009'!$B$2:$S$401,4,FALSE)), AVERAGE(J35:M35), VLOOKUP(A35,'2009'!$B$2:$S$401,4,FALSE))</f>
        <v>67.333333333333329</v>
      </c>
      <c r="O35" s="14">
        <f>AVERAGE(I35:N35)</f>
        <v>69.777777777777771</v>
      </c>
      <c r="P35" s="14">
        <f>H35/O35</f>
        <v>0.39888535031847144</v>
      </c>
      <c r="Q35" s="14">
        <f>VLOOKUP($A35,'2014'!$B$2:$S$430,5,FALSE)</f>
        <v>33</v>
      </c>
      <c r="R35" s="14">
        <f>IF(ISNA(VLOOKUP(A35,'2013'!$B$2:$S$401,5,FALSE)), Q35, VLOOKUP(A35,'2013'!$B$2:$S$401,5,FALSE)*1.7)</f>
        <v>8.5</v>
      </c>
      <c r="S35" s="14">
        <f>IF(ISNA(VLOOKUP($A35,'2012'!$B$2:$S$401,5,FALSE)), R35, VLOOKUP($A35,'2012'!$B$2:$S$401,5,FALSE))</f>
        <v>9</v>
      </c>
      <c r="T35" s="14">
        <f>IF(ISNA(VLOOKUP($A35,'2011'!$B$2:$S$401,5,FALSE)), S35, VLOOKUP($A35,'2011'!$B$2:$S$401,5,FALSE))</f>
        <v>9</v>
      </c>
      <c r="U35" s="14">
        <f>IF(ISNA(VLOOKUP($A35,'2010'!$B$2:$S$401,5,FALSE)), T35, VLOOKUP($A35,'2010'!$B$2:$S$401,5,FALSE))</f>
        <v>9</v>
      </c>
      <c r="V35" s="14">
        <f>IF(ISNA(VLOOKUP($A35,'2009'!$B$2:$S$401,5,FALSE)), U35, VLOOKUP($A35,'2009'!$B$2:$S$401,5,FALSE))</f>
        <v>9</v>
      </c>
      <c r="W35" s="14">
        <f>AVERAGE(Q35:V35)</f>
        <v>12.916666666666666</v>
      </c>
      <c r="X35" s="14">
        <f>VLOOKUP($A35,'2014'!$B$2:$S$430,6,FALSE)</f>
        <v>30</v>
      </c>
      <c r="Y35" s="14">
        <f>IF(ISNA(VLOOKUP($A35,'2013'!$B$2:$S$401,6,FALSE)), X35, VLOOKUP($A35,'2013'!$B$2:$S$401,6,FALSE)*1.7)</f>
        <v>11.9</v>
      </c>
      <c r="Z35" s="14">
        <f>IF(ISNA(VLOOKUP($A35,'2012'!$B$2:$S$401,6,FALSE)), Y35, VLOOKUP($A35,'2012'!$B$2:$S$401,6,FALSE))</f>
        <v>12</v>
      </c>
      <c r="AA35" s="14">
        <f>IF(ISNA(VLOOKUP($A35,'2011'!$B$2:$S$401,6,FALSE)), Z35, VLOOKUP($A35,'2011'!$B$2:$S$401,6,FALSE))</f>
        <v>12</v>
      </c>
      <c r="AB35" s="14">
        <f>IF(ISNA(VLOOKUP($A35,'2010'!$B$2:$S$401,6,FALSE)), AA35, VLOOKUP($A35,'2010'!$B$2:$S$401,6,FALSE))</f>
        <v>12</v>
      </c>
      <c r="AC35" s="14">
        <f>IF(ISNA(VLOOKUP($A35,'2009'!$B$2:$S$401,6,FALSE)), AB35, VLOOKUP($A35,'2009'!$B$2:$S$401,6,FALSE))</f>
        <v>12</v>
      </c>
      <c r="AD35" s="14">
        <f>AVERAGE(X35:AC35)</f>
        <v>14.983333333333334</v>
      </c>
      <c r="AE35" s="14">
        <f>VLOOKUP($A35,'2014'!$B$2:$S$430,10,FALSE)</f>
        <v>7</v>
      </c>
      <c r="AF35" s="14">
        <f>IF(ISNA(VLOOKUP($A35,'2013'!$B$2:$S$401,10,FALSE)), AE35, VLOOKUP($A35,'2013'!$B$2:$S$401,10,FALSE)*1.7)</f>
        <v>0</v>
      </c>
      <c r="AG35" s="14">
        <f>IF(ISNA(VLOOKUP($A35,'2012'!$B$2:$S$401,10,FALSE)), AF35, VLOOKUP($A35,'2012'!$B$2:$S$401,10,FALSE))</f>
        <v>3</v>
      </c>
      <c r="AH35" s="14">
        <f>IF(ISNA(VLOOKUP($A35,'2011'!$B$2:$S$401,10,FALSE)), AG35, VLOOKUP($A35,'2011'!$B$2:$S$401,10,FALSE))</f>
        <v>3</v>
      </c>
      <c r="AI35" s="14">
        <f>IF(ISNA(VLOOKUP($A35,'2010'!$B$2:$S$401,10,FALSE)), AH35, VLOOKUP($A35,'2010'!$B$2:$S$401,10,FALSE))</f>
        <v>3</v>
      </c>
      <c r="AJ35" s="14">
        <f>IF(ISNA(VLOOKUP($A35,'2009'!$B$2:$S$401,10,FALSE)), AI35, VLOOKUP($A35,'2009'!$B$2:$S$401,10,FALSE))</f>
        <v>3</v>
      </c>
      <c r="AK35" s="14">
        <f>AVERAGE(AE35:AJ35)</f>
        <v>3.1666666666666665</v>
      </c>
      <c r="AL35" s="14">
        <f>VLOOKUP($A35,'2014'!$B$2:$S$430,11,FALSE)</f>
        <v>20</v>
      </c>
      <c r="AM35" s="14">
        <f>IF(ISNA(VLOOKUP($A35,'2013'!$B$2:$S$401,11,FALSE)), AL35, VLOOKUP($A35,'2013'!$B$2:$S$401,11,FALSE)*1.7)</f>
        <v>1.7</v>
      </c>
      <c r="AN35" s="14">
        <f>AVERAGE(AL35:AM35)</f>
        <v>10.85</v>
      </c>
      <c r="AO35" s="14">
        <f>VLOOKUP($A35,'2014'!$B$2:$S$430,8,FALSE)</f>
        <v>3</v>
      </c>
      <c r="AP35" s="14">
        <f>IF(ISNA(VLOOKUP($A35,'2013'!$B$2:$S$401,8,FALSE)), AO35, VLOOKUP($A35,'2013'!$B$2:$S$401,8,FALSE)*1.7)</f>
        <v>-11.9</v>
      </c>
      <c r="AQ35" s="14">
        <f>IF(ISNA(VLOOKUP($A35,'2012'!$B$2:$S$401,8,FALSE)), AP35, VLOOKUP($A35,'2012'!$B$2:$S$401,8,FALSE))</f>
        <v>-2</v>
      </c>
      <c r="AR35" s="14">
        <f>IF(ISNA(VLOOKUP($A35,'2011'!$B$2:$S$401,8,FALSE)), AQ35, VLOOKUP($A35,'2011'!$B$2:$S$401,8,FALSE))</f>
        <v>-2</v>
      </c>
      <c r="AS35" s="14">
        <f>IF(ISNA(VLOOKUP($A35,'2010'!$B$2:$S$401,8,FALSE)), AR35, VLOOKUP($A35,'2010'!$B$2:$S$401,8,FALSE))</f>
        <v>-2</v>
      </c>
      <c r="AT35" s="14">
        <f>IF(ISNA(VLOOKUP($A35,'2009'!$B$2:$S$401,8,FALSE)), AS35, VLOOKUP($A35,'2009'!$B$2:$S$401,8,FALSE))</f>
        <v>-2</v>
      </c>
      <c r="AU35" s="14">
        <f>AVERAGE(AO35:AT35)</f>
        <v>-2.8166666666666664</v>
      </c>
      <c r="AV35" s="14">
        <f>MIN(B35:G35)</f>
        <v>20.399999999999999</v>
      </c>
      <c r="AW35" s="14">
        <f>MAX(B35:G35)</f>
        <v>63</v>
      </c>
      <c r="AX35" s="14">
        <f>MIN(I35:N35)</f>
        <v>67</v>
      </c>
      <c r="AY35" s="14">
        <f>MAX(I35:N35)</f>
        <v>82</v>
      </c>
      <c r="AZ35" s="14" t="str">
        <f>VLOOKUP(A35,Bios!$B$2:$S$430,7,FALSE)</f>
        <v>CAN</v>
      </c>
      <c r="BA35" s="14" t="str">
        <f>VLOOKUP(A35,Bios!$B$2:$S$430,2,FALSE)</f>
        <v>CBJ</v>
      </c>
      <c r="BB35" s="14">
        <f>113-BE35</f>
        <v>21</v>
      </c>
      <c r="BC35" s="14" t="str">
        <f>VLOOKUP(A35,Bios!$B$2:$S$430,3,FALSE)</f>
        <v>C</v>
      </c>
      <c r="BD35" s="4" t="str">
        <f>VLOOKUP(A35,Bios!$B$2:$S$430,4,FALSE)</f>
        <v>Jul 31 '92</v>
      </c>
      <c r="BE35" s="4" t="str">
        <f>RIGHT(BD35, LEN(BD35)-8)</f>
        <v>92</v>
      </c>
      <c r="BJ35" s="4" t="e">
        <f>VLOOKUP(A35,'Contracts 2014'!A34:K160,1,FALSE)</f>
        <v>#N/A</v>
      </c>
      <c r="BK35" s="4">
        <f>IF(ISNA(VLOOKUP(A35,'Contracts 2014'!$A$1:$K$127,1,FALSE)), 0, 1)</f>
        <v>0</v>
      </c>
    </row>
    <row r="36" spans="1:63">
      <c r="A36" s="13" t="s">
        <v>1841</v>
      </c>
      <c r="B36" s="14">
        <f>VLOOKUP(A36,'2014'!$B$2:$S$430,7,FALSE)</f>
        <v>63</v>
      </c>
      <c r="C36" s="14">
        <f>IF(ISNA(VLOOKUP(A36,'2013'!$B$2:$S$401,7,FALSE)*1.7), B36, VLOOKUP(A36,'2013'!$B$2:$S$401,7,FALSE)*1.7)</f>
        <v>63</v>
      </c>
      <c r="D36" s="14">
        <f>IF(ISNA(VLOOKUP(A36,'2012'!$B$2:$S$401,7,FALSE)), C36, VLOOKUP(A36,'2012'!$B$2:$S$401,7,FALSE))</f>
        <v>63</v>
      </c>
      <c r="E36" s="14">
        <f>IF(ISNA(VLOOKUP(A36,'2011'!$B$2:$S$401,7,FALSE)), AVERAGE(C36:D36), VLOOKUP(A36,'2011'!$B$2:$S$401,7,FALSE))</f>
        <v>63</v>
      </c>
      <c r="F36" s="14">
        <f>IF(ISNA(VLOOKUP(A36,'2010'!$B$2:$S$401,7,FALSE)), AVERAGE(C36:E36), VLOOKUP(A36,'2010'!$B$2:$S$401,7,FALSE))</f>
        <v>63</v>
      </c>
      <c r="G36" s="14">
        <f>IF(ISNA(VLOOKUP(A36,'2009'!$B$2:$S$401,7,FALSE)), AVERAGE(C36:F36), VLOOKUP(A36,'2009'!$B$2:$S$401,7,FALSE))</f>
        <v>63</v>
      </c>
      <c r="H36" s="14">
        <f>AVERAGE(B36:G36)</f>
        <v>63</v>
      </c>
      <c r="I36" s="14">
        <f>VLOOKUP(A36,'2014'!$B$2:$S$430,4,FALSE)</f>
        <v>82</v>
      </c>
      <c r="J36" s="14">
        <f>IF(ISNA(VLOOKUP(A36,'2013'!$B$2:$S$401,4,FALSE)), I36, VLOOKUP(A36,'2013'!$B$2:$S$401,4,FALSE)*1.7)</f>
        <v>82</v>
      </c>
      <c r="K36" s="14">
        <f>IF(ISNA(VLOOKUP(A36,'2012'!$B$2:$S$401,4,FALSE)), J36, VLOOKUP(A36,'2012'!$B$2:$S$401,4,FALSE))</f>
        <v>82</v>
      </c>
      <c r="L36" s="14">
        <f>IF(ISNA(VLOOKUP(A36,'2011'!$B$2:$S$401,4,FALSE)), AVERAGE(J36:K36), VLOOKUP(A36,'2011'!$B$2:$S$401,4,FALSE))</f>
        <v>82</v>
      </c>
      <c r="M36" s="14">
        <f>IF(ISNA(VLOOKUP(A36,'2010'!$B$2:$S$401,4,FALSE)), AVERAGE(J36:L36), VLOOKUP(A36,'2010'!$B$2:$S$401,4,FALSE))</f>
        <v>82</v>
      </c>
      <c r="N36" s="14">
        <f>IF(ISNA(VLOOKUP(A36,'2009'!$B$2:$S$401,4,FALSE)), AVERAGE(J36:M36), VLOOKUP(A36,'2009'!$B$2:$S$401,4,FALSE))</f>
        <v>82</v>
      </c>
      <c r="O36" s="14">
        <f>AVERAGE(I36:N36)</f>
        <v>82</v>
      </c>
      <c r="P36" s="14">
        <f>H36/O36</f>
        <v>0.76829268292682928</v>
      </c>
      <c r="Q36" s="14">
        <f>VLOOKUP($A36,'2014'!$B$2:$S$430,5,FALSE)</f>
        <v>24</v>
      </c>
      <c r="R36" s="14">
        <f>IF(ISNA(VLOOKUP(A36,'2013'!$B$2:$S$401,5,FALSE)), Q36, VLOOKUP(A36,'2013'!$B$2:$S$401,5,FALSE)*1.7)</f>
        <v>24</v>
      </c>
      <c r="S36" s="14">
        <f>IF(ISNA(VLOOKUP($A36,'2012'!$B$2:$S$401,5,FALSE)), R36, VLOOKUP($A36,'2012'!$B$2:$S$401,5,FALSE))</f>
        <v>24</v>
      </c>
      <c r="T36" s="14">
        <f>IF(ISNA(VLOOKUP($A36,'2011'!$B$2:$S$401,5,FALSE)), S36, VLOOKUP($A36,'2011'!$B$2:$S$401,5,FALSE))</f>
        <v>24</v>
      </c>
      <c r="U36" s="14">
        <f>IF(ISNA(VLOOKUP($A36,'2010'!$B$2:$S$401,5,FALSE)), T36, VLOOKUP($A36,'2010'!$B$2:$S$401,5,FALSE))</f>
        <v>24</v>
      </c>
      <c r="V36" s="14">
        <f>IF(ISNA(VLOOKUP($A36,'2009'!$B$2:$S$401,5,FALSE)), U36, VLOOKUP($A36,'2009'!$B$2:$S$401,5,FALSE))</f>
        <v>24</v>
      </c>
      <c r="W36" s="14">
        <f>AVERAGE(Q36:V36)</f>
        <v>24</v>
      </c>
      <c r="X36" s="14">
        <f>VLOOKUP($A36,'2014'!$B$2:$S$430,6,FALSE)</f>
        <v>39</v>
      </c>
      <c r="Y36" s="14">
        <f>IF(ISNA(VLOOKUP($A36,'2013'!$B$2:$S$401,6,FALSE)), X36, VLOOKUP($A36,'2013'!$B$2:$S$401,6,FALSE)*1.7)</f>
        <v>39</v>
      </c>
      <c r="Z36" s="14">
        <f>IF(ISNA(VLOOKUP($A36,'2012'!$B$2:$S$401,6,FALSE)), Y36, VLOOKUP($A36,'2012'!$B$2:$S$401,6,FALSE))</f>
        <v>39</v>
      </c>
      <c r="AA36" s="14">
        <f>IF(ISNA(VLOOKUP($A36,'2011'!$B$2:$S$401,6,FALSE)), Z36, VLOOKUP($A36,'2011'!$B$2:$S$401,6,FALSE))</f>
        <v>39</v>
      </c>
      <c r="AB36" s="14">
        <f>IF(ISNA(VLOOKUP($A36,'2010'!$B$2:$S$401,6,FALSE)), AA36, VLOOKUP($A36,'2010'!$B$2:$S$401,6,FALSE))</f>
        <v>39</v>
      </c>
      <c r="AC36" s="14">
        <f>IF(ISNA(VLOOKUP($A36,'2009'!$B$2:$S$401,6,FALSE)), AB36, VLOOKUP($A36,'2009'!$B$2:$S$401,6,FALSE))</f>
        <v>39</v>
      </c>
      <c r="AD36" s="14">
        <f>AVERAGE(X36:AC36)</f>
        <v>39</v>
      </c>
      <c r="AE36" s="14">
        <f>VLOOKUP($A36,'2014'!$B$2:$S$430,10,FALSE)</f>
        <v>8</v>
      </c>
      <c r="AF36" s="14">
        <f>IF(ISNA(VLOOKUP($A36,'2013'!$B$2:$S$401,10,FALSE)), AE36, VLOOKUP($A36,'2013'!$B$2:$S$401,10,FALSE)*1.7)</f>
        <v>8</v>
      </c>
      <c r="AG36" s="14">
        <f>IF(ISNA(VLOOKUP($A36,'2012'!$B$2:$S$401,10,FALSE)), AF36, VLOOKUP($A36,'2012'!$B$2:$S$401,10,FALSE))</f>
        <v>8</v>
      </c>
      <c r="AH36" s="14">
        <f>IF(ISNA(VLOOKUP($A36,'2011'!$B$2:$S$401,10,FALSE)), AG36, VLOOKUP($A36,'2011'!$B$2:$S$401,10,FALSE))</f>
        <v>8</v>
      </c>
      <c r="AI36" s="14">
        <f>IF(ISNA(VLOOKUP($A36,'2010'!$B$2:$S$401,10,FALSE)), AH36, VLOOKUP($A36,'2010'!$B$2:$S$401,10,FALSE))</f>
        <v>8</v>
      </c>
      <c r="AJ36" s="14">
        <f>IF(ISNA(VLOOKUP($A36,'2009'!$B$2:$S$401,10,FALSE)), AI36, VLOOKUP($A36,'2009'!$B$2:$S$401,10,FALSE))</f>
        <v>8</v>
      </c>
      <c r="AK36" s="14">
        <f>AVERAGE(AE36:AJ36)</f>
        <v>8</v>
      </c>
      <c r="AL36" s="14">
        <f>VLOOKUP($A36,'2014'!$B$2:$S$430,11,FALSE)</f>
        <v>17</v>
      </c>
      <c r="AM36" s="14">
        <f>IF(ISNA(VLOOKUP($A36,'2013'!$B$2:$S$401,11,FALSE)), AL36, VLOOKUP($A36,'2013'!$B$2:$S$401,11,FALSE)*1.7)</f>
        <v>17</v>
      </c>
      <c r="AN36" s="14">
        <f>AVERAGE(AL36:AM36)</f>
        <v>17</v>
      </c>
      <c r="AO36" s="14">
        <f>VLOOKUP($A36,'2014'!$B$2:$S$430,8,FALSE)</f>
        <v>20</v>
      </c>
      <c r="AP36" s="14">
        <f>IF(ISNA(VLOOKUP($A36,'2013'!$B$2:$S$401,8,FALSE)), AO36, VLOOKUP($A36,'2013'!$B$2:$S$401,8,FALSE)*1.7)</f>
        <v>20</v>
      </c>
      <c r="AQ36" s="14">
        <f>IF(ISNA(VLOOKUP($A36,'2012'!$B$2:$S$401,8,FALSE)), AP36, VLOOKUP($A36,'2012'!$B$2:$S$401,8,FALSE))</f>
        <v>20</v>
      </c>
      <c r="AR36" s="14">
        <f>IF(ISNA(VLOOKUP($A36,'2011'!$B$2:$S$401,8,FALSE)), AQ36, VLOOKUP($A36,'2011'!$B$2:$S$401,8,FALSE))</f>
        <v>20</v>
      </c>
      <c r="AS36" s="14">
        <f>IF(ISNA(VLOOKUP($A36,'2010'!$B$2:$S$401,8,FALSE)), AR36, VLOOKUP($A36,'2010'!$B$2:$S$401,8,FALSE))</f>
        <v>20</v>
      </c>
      <c r="AT36" s="14">
        <f>IF(ISNA(VLOOKUP($A36,'2009'!$B$2:$S$401,8,FALSE)), AS36, VLOOKUP($A36,'2009'!$B$2:$S$401,8,FALSE))</f>
        <v>20</v>
      </c>
      <c r="AU36" s="14">
        <f>AVERAGE(AO36:AT36)</f>
        <v>20</v>
      </c>
      <c r="AV36" s="14">
        <f>MIN(B36:G36)</f>
        <v>63</v>
      </c>
      <c r="AW36" s="14">
        <f>MAX(B36:G36)</f>
        <v>63</v>
      </c>
      <c r="AX36" s="14">
        <f>MIN(I36:N36)</f>
        <v>82</v>
      </c>
      <c r="AY36" s="14">
        <f>MAX(I36:N36)</f>
        <v>82</v>
      </c>
      <c r="AZ36" s="14" t="str">
        <f>VLOOKUP(A36,Bios!$B$2:$S$430,7,FALSE)</f>
        <v>CAN</v>
      </c>
      <c r="BA36" s="14" t="str">
        <f>VLOOKUP(A36,Bios!$B$2:$S$430,2,FALSE)</f>
        <v>COL</v>
      </c>
      <c r="BB36" s="14">
        <f>113-BE36</f>
        <v>18</v>
      </c>
      <c r="BC36" s="14" t="str">
        <f>VLOOKUP(A36,Bios!$B$2:$S$430,3,FALSE)</f>
        <v>C</v>
      </c>
      <c r="BD36" s="4" t="str">
        <f>VLOOKUP(A36,Bios!$B$2:$S$430,4,FALSE)</f>
        <v>Sep 01 '95</v>
      </c>
      <c r="BE36" s="4" t="str">
        <f>RIGHT(BD36, LEN(BD36)-8)</f>
        <v>95</v>
      </c>
      <c r="BJ36" s="4" t="e">
        <f>VLOOKUP(A36,'Contracts 2014'!A35:K161,1,FALSE)</f>
        <v>#N/A</v>
      </c>
      <c r="BK36" s="4">
        <f>IF(ISNA(VLOOKUP(A36,'Contracts 2014'!$A$1:$K$127,1,FALSE)), 0, 1)</f>
        <v>0</v>
      </c>
    </row>
    <row r="37" spans="1:63">
      <c r="A37" s="13" t="s">
        <v>34</v>
      </c>
      <c r="B37" s="14">
        <f>VLOOKUP(A37,'2014'!$B$2:$S$430,7,FALSE)</f>
        <v>62</v>
      </c>
      <c r="C37" s="14">
        <f>IF(ISNA(VLOOKUP(A37,'2013'!$B$2:$S$401,7,FALSE)*1.7), B37, VLOOKUP(A37,'2013'!$B$2:$S$401,7,FALSE)*1.7)</f>
        <v>78.2</v>
      </c>
      <c r="D37" s="14">
        <f>IF(ISNA(VLOOKUP(A37,'2012'!$B$2:$S$401,7,FALSE)), C37, VLOOKUP(A37,'2012'!$B$2:$S$401,7,FALSE))</f>
        <v>49</v>
      </c>
      <c r="E37" s="14">
        <f>IF(ISNA(VLOOKUP(A37,'2011'!$B$2:$S$401,7,FALSE)), AVERAGE(C37:D37), VLOOKUP(A37,'2011'!$B$2:$S$401,7,FALSE))</f>
        <v>46</v>
      </c>
      <c r="F37" s="14">
        <f>IF(ISNA(VLOOKUP(A37,'2010'!$B$2:$S$401,7,FALSE)), AVERAGE(C37:E37), VLOOKUP(A37,'2010'!$B$2:$S$401,7,FALSE))</f>
        <v>50</v>
      </c>
      <c r="G37" s="14">
        <f>IF(ISNA(VLOOKUP(A37,'2009'!$B$2:$S$401,7,FALSE)), AVERAGE(C37:F37), VLOOKUP(A37,'2009'!$B$2:$S$401,7,FALSE))</f>
        <v>38</v>
      </c>
      <c r="H37" s="14">
        <f>AVERAGE(B37:G37)</f>
        <v>53.866666666666667</v>
      </c>
      <c r="I37" s="14">
        <f>VLOOKUP(A37,'2014'!$B$2:$S$430,4,FALSE)</f>
        <v>82</v>
      </c>
      <c r="J37" s="14">
        <f>IF(ISNA(VLOOKUP(A37,'2013'!$B$2:$S$401,4,FALSE)), I37, VLOOKUP(A37,'2013'!$B$2:$S$401,4,FALSE)*1.7)</f>
        <v>81.599999999999994</v>
      </c>
      <c r="K37" s="14">
        <f>IF(ISNA(VLOOKUP(A37,'2012'!$B$2:$S$401,4,FALSE)), J37, VLOOKUP(A37,'2012'!$B$2:$S$401,4,FALSE))</f>
        <v>78</v>
      </c>
      <c r="L37" s="14">
        <f>IF(ISNA(VLOOKUP(A37,'2011'!$B$2:$S$401,4,FALSE)), AVERAGE(J37:K37), VLOOKUP(A37,'2011'!$B$2:$S$401,4,FALSE))</f>
        <v>80</v>
      </c>
      <c r="M37" s="14">
        <f>IF(ISNA(VLOOKUP(A37,'2010'!$B$2:$S$401,4,FALSE)), AVERAGE(J37:L37), VLOOKUP(A37,'2010'!$B$2:$S$401,4,FALSE))</f>
        <v>81</v>
      </c>
      <c r="N37" s="14">
        <f>IF(ISNA(VLOOKUP(A37,'2009'!$B$2:$S$401,4,FALSE)), AVERAGE(J37:M37), VLOOKUP(A37,'2009'!$B$2:$S$401,4,FALSE))</f>
        <v>80</v>
      </c>
      <c r="O37" s="14">
        <f>AVERAGE(I37:N37)</f>
        <v>80.433333333333337</v>
      </c>
      <c r="P37" s="14">
        <f>H37/O37</f>
        <v>0.66970576046415253</v>
      </c>
      <c r="Q37" s="14">
        <f>VLOOKUP($A37,'2014'!$B$2:$S$430,5,FALSE)</f>
        <v>23</v>
      </c>
      <c r="R37" s="14">
        <f>IF(ISNA(VLOOKUP(A37,'2013'!$B$2:$S$401,5,FALSE)), Q37, VLOOKUP(A37,'2013'!$B$2:$S$401,5,FALSE)*1.7)</f>
        <v>37.4</v>
      </c>
      <c r="S37" s="14">
        <f>IF(ISNA(VLOOKUP($A37,'2012'!$B$2:$S$401,5,FALSE)), R37, VLOOKUP($A37,'2012'!$B$2:$S$401,5,FALSE))</f>
        <v>18</v>
      </c>
      <c r="T37" s="14">
        <f>IF(ISNA(VLOOKUP($A37,'2011'!$B$2:$S$401,5,FALSE)), S37, VLOOKUP($A37,'2011'!$B$2:$S$401,5,FALSE))</f>
        <v>14</v>
      </c>
      <c r="U37" s="14">
        <f>IF(ISNA(VLOOKUP($A37,'2010'!$B$2:$S$401,5,FALSE)), T37, VLOOKUP($A37,'2010'!$B$2:$S$401,5,FALSE))</f>
        <v>16</v>
      </c>
      <c r="V37" s="14">
        <f>IF(ISNA(VLOOKUP($A37,'2009'!$B$2:$S$401,5,FALSE)), U37, VLOOKUP($A37,'2009'!$B$2:$S$401,5,FALSE))</f>
        <v>9</v>
      </c>
      <c r="W37" s="14">
        <f>AVERAGE(Q37:V37)</f>
        <v>19.566666666666666</v>
      </c>
      <c r="X37" s="14">
        <f>VLOOKUP($A37,'2014'!$B$2:$S$430,6,FALSE)</f>
        <v>39</v>
      </c>
      <c r="Y37" s="14">
        <f>IF(ISNA(VLOOKUP($A37,'2013'!$B$2:$S$401,6,FALSE)), X37, VLOOKUP($A37,'2013'!$B$2:$S$401,6,FALSE)*1.7)</f>
        <v>40.799999999999997</v>
      </c>
      <c r="Z37" s="14">
        <f>IF(ISNA(VLOOKUP($A37,'2012'!$B$2:$S$401,6,FALSE)), Y37, VLOOKUP($A37,'2012'!$B$2:$S$401,6,FALSE))</f>
        <v>31</v>
      </c>
      <c r="AA37" s="14">
        <f>IF(ISNA(VLOOKUP($A37,'2011'!$B$2:$S$401,6,FALSE)), Z37, VLOOKUP($A37,'2011'!$B$2:$S$401,6,FALSE))</f>
        <v>32</v>
      </c>
      <c r="AB37" s="14">
        <f>IF(ISNA(VLOOKUP($A37,'2010'!$B$2:$S$401,6,FALSE)), AA37, VLOOKUP($A37,'2010'!$B$2:$S$401,6,FALSE))</f>
        <v>34</v>
      </c>
      <c r="AC37" s="14">
        <f>IF(ISNA(VLOOKUP($A37,'2009'!$B$2:$S$401,6,FALSE)), AB37, VLOOKUP($A37,'2009'!$B$2:$S$401,6,FALSE))</f>
        <v>29</v>
      </c>
      <c r="AD37" s="14">
        <f>AVERAGE(X37:AC37)</f>
        <v>34.300000000000004</v>
      </c>
      <c r="AE37" s="14">
        <f>VLOOKUP($A37,'2014'!$B$2:$S$430,10,FALSE)</f>
        <v>8</v>
      </c>
      <c r="AF37" s="14">
        <f>IF(ISNA(VLOOKUP($A37,'2013'!$B$2:$S$401,10,FALSE)), AE37, VLOOKUP($A37,'2013'!$B$2:$S$401,10,FALSE)*1.7)</f>
        <v>13.6</v>
      </c>
      <c r="AG37" s="14">
        <f>IF(ISNA(VLOOKUP($A37,'2012'!$B$2:$S$401,10,FALSE)), AF37, VLOOKUP($A37,'2012'!$B$2:$S$401,10,FALSE))</f>
        <v>0</v>
      </c>
      <c r="AH37" s="14">
        <f>IF(ISNA(VLOOKUP($A37,'2011'!$B$2:$S$401,10,FALSE)), AG37, VLOOKUP($A37,'2011'!$B$2:$S$401,10,FALSE))</f>
        <v>2</v>
      </c>
      <c r="AI37" s="14">
        <f>IF(ISNA(VLOOKUP($A37,'2010'!$B$2:$S$401,10,FALSE)), AH37, VLOOKUP($A37,'2010'!$B$2:$S$401,10,FALSE))</f>
        <v>4</v>
      </c>
      <c r="AJ37" s="14">
        <f>IF(ISNA(VLOOKUP($A37,'2009'!$B$2:$S$401,10,FALSE)), AI37, VLOOKUP($A37,'2009'!$B$2:$S$401,10,FALSE))</f>
        <v>0</v>
      </c>
      <c r="AK37" s="14">
        <f>AVERAGE(AE37:AJ37)</f>
        <v>4.6000000000000005</v>
      </c>
      <c r="AL37" s="14">
        <f>VLOOKUP($A37,'2014'!$B$2:$S$430,11,FALSE)</f>
        <v>23</v>
      </c>
      <c r="AM37" s="14">
        <f>IF(ISNA(VLOOKUP($A37,'2013'!$B$2:$S$401,11,FALSE)), AL37, VLOOKUP($A37,'2013'!$B$2:$S$401,11,FALSE)*1.7)</f>
        <v>28.9</v>
      </c>
      <c r="AN37" s="14">
        <f>AVERAGE(AL37:AM37)</f>
        <v>25.95</v>
      </c>
      <c r="AO37" s="14">
        <f>VLOOKUP($A37,'2014'!$B$2:$S$430,8,FALSE)</f>
        <v>11</v>
      </c>
      <c r="AP37" s="14">
        <f>IF(ISNA(VLOOKUP($A37,'2013'!$B$2:$S$401,8,FALSE)), AO37, VLOOKUP($A37,'2013'!$B$2:$S$401,8,FALSE)*1.7)</f>
        <v>-11.9</v>
      </c>
      <c r="AQ37" s="14">
        <f>IF(ISNA(VLOOKUP($A37,'2012'!$B$2:$S$401,8,FALSE)), AP37, VLOOKUP($A37,'2012'!$B$2:$S$401,8,FALSE))</f>
        <v>11</v>
      </c>
      <c r="AR37" s="14">
        <f>IF(ISNA(VLOOKUP($A37,'2011'!$B$2:$S$401,8,FALSE)), AQ37, VLOOKUP($A37,'2011'!$B$2:$S$401,8,FALSE))</f>
        <v>-3</v>
      </c>
      <c r="AS37" s="14">
        <f>IF(ISNA(VLOOKUP($A37,'2010'!$B$2:$S$401,8,FALSE)), AR37, VLOOKUP($A37,'2010'!$B$2:$S$401,8,FALSE))</f>
        <v>-7</v>
      </c>
      <c r="AT37" s="14">
        <f>IF(ISNA(VLOOKUP($A37,'2009'!$B$2:$S$401,8,FALSE)), AS37, VLOOKUP($A37,'2009'!$B$2:$S$401,8,FALSE))</f>
        <v>11</v>
      </c>
      <c r="AU37" s="14">
        <f>AVERAGE(AO37:AT37)</f>
        <v>1.8499999999999999</v>
      </c>
      <c r="AV37" s="14">
        <f>MIN(B37:G37)</f>
        <v>38</v>
      </c>
      <c r="AW37" s="14">
        <f>MAX(B37:G37)</f>
        <v>78.2</v>
      </c>
      <c r="AX37" s="14">
        <f>MIN(I37:N37)</f>
        <v>78</v>
      </c>
      <c r="AY37" s="14">
        <f>MAX(I37:N37)</f>
        <v>82</v>
      </c>
      <c r="AZ37" s="14" t="str">
        <f>VLOOKUP(A37,Bios!$B$2:$S$430,7,FALSE)</f>
        <v>CZE</v>
      </c>
      <c r="BA37" s="14" t="str">
        <f>VLOOKUP(A37,Bios!$B$2:$S$430,2,FALSE)</f>
        <v>PHI</v>
      </c>
      <c r="BB37" s="14">
        <f>113-BE37</f>
        <v>24</v>
      </c>
      <c r="BC37" s="14" t="str">
        <f>VLOOKUP(A37,Bios!$B$2:$S$430,3,FALSE)</f>
        <v>R</v>
      </c>
      <c r="BD37" s="4" t="str">
        <f>VLOOKUP(A37,Bios!$B$2:$S$430,4,FALSE)</f>
        <v>Aug 15 '89</v>
      </c>
      <c r="BE37" s="4" t="str">
        <f>RIGHT(BD37, LEN(BD37)-8)</f>
        <v>89</v>
      </c>
      <c r="BJ37" s="4" t="e">
        <f>VLOOKUP(A37,'Contracts 2014'!A36:K162,1,FALSE)</f>
        <v>#N/A</v>
      </c>
      <c r="BK37" s="4">
        <f>IF(ISNA(VLOOKUP(A37,'Contracts 2014'!$A$1:$K$127,1,FALSE)), 0, 1)</f>
        <v>0</v>
      </c>
    </row>
    <row r="38" spans="1:63">
      <c r="A38" s="13" t="s">
        <v>319</v>
      </c>
      <c r="B38" s="14">
        <f>VLOOKUP(A38,'2014'!$B$2:$S$430,7,FALSE)</f>
        <v>62</v>
      </c>
      <c r="C38" s="14">
        <f>IF(ISNA(VLOOKUP(A38,'2013'!$B$2:$S$401,7,FALSE)*1.7), B38, VLOOKUP(A38,'2013'!$B$2:$S$401,7,FALSE)*1.7)</f>
        <v>45.9</v>
      </c>
      <c r="D38" s="14">
        <f>IF(ISNA(VLOOKUP(A38,'2012'!$B$2:$S$401,7,FALSE)), C38, VLOOKUP(A38,'2012'!$B$2:$S$401,7,FALSE))</f>
        <v>28</v>
      </c>
      <c r="E38" s="14">
        <f>IF(ISNA(VLOOKUP(A38,'2011'!$B$2:$S$401,7,FALSE)), AVERAGE(C38:D38), VLOOKUP(A38,'2011'!$B$2:$S$401,7,FALSE))</f>
        <v>51</v>
      </c>
      <c r="F38" s="14">
        <f>IF(ISNA(VLOOKUP(A38,'2010'!$B$2:$S$401,7,FALSE)), AVERAGE(C38:E38), VLOOKUP(A38,'2010'!$B$2:$S$401,7,FALSE))</f>
        <v>47</v>
      </c>
      <c r="G38" s="14">
        <f>IF(ISNA(VLOOKUP(A38,'2009'!$B$2:$S$401,7,FALSE)), AVERAGE(C38:F38), VLOOKUP(A38,'2009'!$B$2:$S$401,7,FALSE))</f>
        <v>42.975000000000001</v>
      </c>
      <c r="H38" s="14">
        <f>AVERAGE(B38:G38)</f>
        <v>46.145833333333336</v>
      </c>
      <c r="I38" s="14">
        <f>VLOOKUP(A38,'2014'!$B$2:$S$430,4,FALSE)</f>
        <v>68</v>
      </c>
      <c r="J38" s="14">
        <f>IF(ISNA(VLOOKUP(A38,'2013'!$B$2:$S$401,4,FALSE)), I38, VLOOKUP(A38,'2013'!$B$2:$S$401,4,FALSE)*1.7)</f>
        <v>68</v>
      </c>
      <c r="K38" s="14">
        <f>IF(ISNA(VLOOKUP(A38,'2012'!$B$2:$S$401,4,FALSE)), J38, VLOOKUP(A38,'2012'!$B$2:$S$401,4,FALSE))</f>
        <v>43</v>
      </c>
      <c r="L38" s="14">
        <f>IF(ISNA(VLOOKUP(A38,'2011'!$B$2:$S$401,4,FALSE)), AVERAGE(J38:K38), VLOOKUP(A38,'2011'!$B$2:$S$401,4,FALSE))</f>
        <v>72</v>
      </c>
      <c r="M38" s="14">
        <f>IF(ISNA(VLOOKUP(A38,'2010'!$B$2:$S$401,4,FALSE)), AVERAGE(J38:L38), VLOOKUP(A38,'2010'!$B$2:$S$401,4,FALSE))</f>
        <v>68</v>
      </c>
      <c r="N38" s="14">
        <f>IF(ISNA(VLOOKUP(A38,'2009'!$B$2:$S$401,4,FALSE)), AVERAGE(J38:M38), VLOOKUP(A38,'2009'!$B$2:$S$401,4,FALSE))</f>
        <v>62.75</v>
      </c>
      <c r="O38" s="14">
        <f>AVERAGE(I38:N38)</f>
        <v>63.625</v>
      </c>
      <c r="P38" s="14">
        <f>H38/O38</f>
        <v>0.72527832351015065</v>
      </c>
      <c r="Q38" s="14">
        <f>VLOOKUP($A38,'2014'!$B$2:$S$430,5,FALSE)</f>
        <v>33</v>
      </c>
      <c r="R38" s="14">
        <f>IF(ISNA(VLOOKUP(A38,'2013'!$B$2:$S$401,5,FALSE)), Q38, VLOOKUP(A38,'2013'!$B$2:$S$401,5,FALSE)*1.7)</f>
        <v>13.6</v>
      </c>
      <c r="S38" s="14">
        <f>IF(ISNA(VLOOKUP($A38,'2012'!$B$2:$S$401,5,FALSE)), R38, VLOOKUP($A38,'2012'!$B$2:$S$401,5,FALSE))</f>
        <v>15</v>
      </c>
      <c r="T38" s="14">
        <f>IF(ISNA(VLOOKUP($A38,'2011'!$B$2:$S$401,5,FALSE)), S38, VLOOKUP($A38,'2011'!$B$2:$S$401,5,FALSE))</f>
        <v>20</v>
      </c>
      <c r="U38" s="14">
        <f>IF(ISNA(VLOOKUP($A38,'2010'!$B$2:$S$401,5,FALSE)), T38, VLOOKUP($A38,'2010'!$B$2:$S$401,5,FALSE))</f>
        <v>24</v>
      </c>
      <c r="V38" s="14">
        <f>IF(ISNA(VLOOKUP($A38,'2009'!$B$2:$S$401,5,FALSE)), U38, VLOOKUP($A38,'2009'!$B$2:$S$401,5,FALSE))</f>
        <v>24</v>
      </c>
      <c r="W38" s="14">
        <f>AVERAGE(Q38:V38)</f>
        <v>21.599999999999998</v>
      </c>
      <c r="X38" s="14">
        <f>VLOOKUP($A38,'2014'!$B$2:$S$430,6,FALSE)</f>
        <v>29</v>
      </c>
      <c r="Y38" s="14">
        <f>IF(ISNA(VLOOKUP($A38,'2013'!$B$2:$S$401,6,FALSE)), X38, VLOOKUP($A38,'2013'!$B$2:$S$401,6,FALSE)*1.7)</f>
        <v>32.299999999999997</v>
      </c>
      <c r="Z38" s="14">
        <f>IF(ISNA(VLOOKUP($A38,'2012'!$B$2:$S$401,6,FALSE)), Y38, VLOOKUP($A38,'2012'!$B$2:$S$401,6,FALSE))</f>
        <v>13</v>
      </c>
      <c r="AA38" s="14">
        <f>IF(ISNA(VLOOKUP($A38,'2011'!$B$2:$S$401,6,FALSE)), Z38, VLOOKUP($A38,'2011'!$B$2:$S$401,6,FALSE))</f>
        <v>31</v>
      </c>
      <c r="AB38" s="14">
        <f>IF(ISNA(VLOOKUP($A38,'2010'!$B$2:$S$401,6,FALSE)), AA38, VLOOKUP($A38,'2010'!$B$2:$S$401,6,FALSE))</f>
        <v>23</v>
      </c>
      <c r="AC38" s="14">
        <f>IF(ISNA(VLOOKUP($A38,'2009'!$B$2:$S$401,6,FALSE)), AB38, VLOOKUP($A38,'2009'!$B$2:$S$401,6,FALSE))</f>
        <v>23</v>
      </c>
      <c r="AD38" s="14">
        <f>AVERAGE(X38:AC38)</f>
        <v>25.216666666666669</v>
      </c>
      <c r="AE38" s="14">
        <f>VLOOKUP($A38,'2014'!$B$2:$S$430,10,FALSE)</f>
        <v>7</v>
      </c>
      <c r="AF38" s="14">
        <f>IF(ISNA(VLOOKUP($A38,'2013'!$B$2:$S$401,10,FALSE)), AE38, VLOOKUP($A38,'2013'!$B$2:$S$401,10,FALSE)*1.7)</f>
        <v>5.0999999999999996</v>
      </c>
      <c r="AG38" s="14">
        <f>IF(ISNA(VLOOKUP($A38,'2012'!$B$2:$S$401,10,FALSE)), AF38, VLOOKUP($A38,'2012'!$B$2:$S$401,10,FALSE))</f>
        <v>3</v>
      </c>
      <c r="AH38" s="14">
        <f>IF(ISNA(VLOOKUP($A38,'2011'!$B$2:$S$401,10,FALSE)), AG38, VLOOKUP($A38,'2011'!$B$2:$S$401,10,FALSE))</f>
        <v>1</v>
      </c>
      <c r="AI38" s="14">
        <f>IF(ISNA(VLOOKUP($A38,'2010'!$B$2:$S$401,10,FALSE)), AH38, VLOOKUP($A38,'2010'!$B$2:$S$401,10,FALSE))</f>
        <v>7</v>
      </c>
      <c r="AJ38" s="14">
        <f>IF(ISNA(VLOOKUP($A38,'2009'!$B$2:$S$401,10,FALSE)), AI38, VLOOKUP($A38,'2009'!$B$2:$S$401,10,FALSE))</f>
        <v>7</v>
      </c>
      <c r="AK38" s="14">
        <f>AVERAGE(AE38:AJ38)</f>
        <v>5.0166666666666666</v>
      </c>
      <c r="AL38" s="14">
        <f>VLOOKUP($A38,'2014'!$B$2:$S$430,11,FALSE)</f>
        <v>17</v>
      </c>
      <c r="AM38" s="14">
        <f>IF(ISNA(VLOOKUP($A38,'2013'!$B$2:$S$401,11,FALSE)), AL38, VLOOKUP($A38,'2013'!$B$2:$S$401,11,FALSE)*1.7)</f>
        <v>15.299999999999999</v>
      </c>
      <c r="AN38" s="14">
        <f>AVERAGE(AL38:AM38)</f>
        <v>16.149999999999999</v>
      </c>
      <c r="AO38" s="14">
        <f>VLOOKUP($A38,'2014'!$B$2:$S$430,8,FALSE)</f>
        <v>17</v>
      </c>
      <c r="AP38" s="14">
        <f>IF(ISNA(VLOOKUP($A38,'2013'!$B$2:$S$401,8,FALSE)), AO38, VLOOKUP($A38,'2013'!$B$2:$S$401,8,FALSE)*1.7)</f>
        <v>8.5</v>
      </c>
      <c r="AQ38" s="14">
        <f>IF(ISNA(VLOOKUP($A38,'2012'!$B$2:$S$401,8,FALSE)), AP38, VLOOKUP($A38,'2012'!$B$2:$S$401,8,FALSE))</f>
        <v>24</v>
      </c>
      <c r="AR38" s="14">
        <f>IF(ISNA(VLOOKUP($A38,'2011'!$B$2:$S$401,8,FALSE)), AQ38, VLOOKUP($A38,'2011'!$B$2:$S$401,8,FALSE))</f>
        <v>-3</v>
      </c>
      <c r="AS38" s="14">
        <f>IF(ISNA(VLOOKUP($A38,'2010'!$B$2:$S$401,8,FALSE)), AR38, VLOOKUP($A38,'2010'!$B$2:$S$401,8,FALSE))</f>
        <v>6</v>
      </c>
      <c r="AT38" s="14">
        <f>IF(ISNA(VLOOKUP($A38,'2009'!$B$2:$S$401,8,FALSE)), AS38, VLOOKUP($A38,'2009'!$B$2:$S$401,8,FALSE))</f>
        <v>6</v>
      </c>
      <c r="AU38" s="14">
        <f>AVERAGE(AO38:AT38)</f>
        <v>9.75</v>
      </c>
      <c r="AV38" s="14">
        <f>MIN(B38:G38)</f>
        <v>28</v>
      </c>
      <c r="AW38" s="14">
        <f>MAX(B38:G38)</f>
        <v>62</v>
      </c>
      <c r="AX38" s="14">
        <f>MIN(I38:N38)</f>
        <v>43</v>
      </c>
      <c r="AY38" s="14">
        <f>MAX(I38:N38)</f>
        <v>72</v>
      </c>
      <c r="AZ38" s="14" t="str">
        <f>VLOOKUP(A38,Bios!$B$2:$S$430,7,FALSE)</f>
        <v>CAN</v>
      </c>
      <c r="BA38" s="14" t="str">
        <f>VLOOKUP(A38,Bios!$B$2:$S$430,2,FALSE)</f>
        <v>STL</v>
      </c>
      <c r="BB38" s="14">
        <f>113-BE38</f>
        <v>29</v>
      </c>
      <c r="BC38" s="14" t="str">
        <f>VLOOKUP(A38,Bios!$B$2:$S$430,3,FALSE)</f>
        <v>L</v>
      </c>
      <c r="BD38" s="4" t="str">
        <f>VLOOKUP(A38,Bios!$B$2:$S$430,4,FALSE)</f>
        <v>Mar 01 '84</v>
      </c>
      <c r="BE38" s="4" t="str">
        <f>RIGHT(BD38, LEN(BD38)-8)</f>
        <v>84</v>
      </c>
      <c r="BJ38" s="4" t="e">
        <f>VLOOKUP(A38,'Contracts 2014'!A37:K163,1,FALSE)</f>
        <v>#N/A</v>
      </c>
      <c r="BK38" s="4">
        <f>IF(ISNA(VLOOKUP(A38,'Contracts 2014'!$A$1:$K$127,1,FALSE)), 0, 1)</f>
        <v>0</v>
      </c>
    </row>
    <row r="39" spans="1:63">
      <c r="A39" s="13" t="s">
        <v>123</v>
      </c>
      <c r="B39" s="14">
        <f>VLOOKUP(A39,'2014'!$B$2:$S$430,7,FALSE)</f>
        <v>62</v>
      </c>
      <c r="C39" s="14">
        <f>IF(ISNA(VLOOKUP(A39,'2013'!$B$2:$S$401,7,FALSE)*1.7), B39, VLOOKUP(A39,'2013'!$B$2:$S$401,7,FALSE)*1.7)</f>
        <v>54.4</v>
      </c>
      <c r="D39" s="14">
        <f>IF(ISNA(VLOOKUP(A39,'2012'!$B$2:$S$401,7,FALSE)), C39, VLOOKUP(A39,'2012'!$B$2:$S$401,7,FALSE))</f>
        <v>64</v>
      </c>
      <c r="E39" s="14">
        <f>IF(ISNA(VLOOKUP(A39,'2011'!$B$2:$S$401,7,FALSE)), AVERAGE(C39:D39), VLOOKUP(A39,'2011'!$B$2:$S$401,7,FALSE))</f>
        <v>57</v>
      </c>
      <c r="F39" s="14">
        <f>IF(ISNA(VLOOKUP(A39,'2010'!$B$2:$S$401,7,FALSE)), AVERAGE(C39:E39), VLOOKUP(A39,'2010'!$B$2:$S$401,7,FALSE))</f>
        <v>52</v>
      </c>
      <c r="G39" s="14">
        <f>IF(ISNA(VLOOKUP(A39,'2009'!$B$2:$S$401,7,FALSE)), AVERAGE(C39:F39), VLOOKUP(A39,'2009'!$B$2:$S$401,7,FALSE))</f>
        <v>39</v>
      </c>
      <c r="H39" s="14">
        <f>AVERAGE(B39:G39)</f>
        <v>54.733333333333327</v>
      </c>
      <c r="I39" s="14">
        <f>VLOOKUP(A39,'2014'!$B$2:$S$430,4,FALSE)</f>
        <v>80</v>
      </c>
      <c r="J39" s="14">
        <f>IF(ISNA(VLOOKUP(A39,'2013'!$B$2:$S$401,4,FALSE)), I39, VLOOKUP(A39,'2013'!$B$2:$S$401,4,FALSE)*1.7)</f>
        <v>71.399999999999991</v>
      </c>
      <c r="K39" s="14">
        <f>IF(ISNA(VLOOKUP(A39,'2012'!$B$2:$S$401,4,FALSE)), J39, VLOOKUP(A39,'2012'!$B$2:$S$401,4,FALSE))</f>
        <v>81</v>
      </c>
      <c r="L39" s="14">
        <f>IF(ISNA(VLOOKUP(A39,'2011'!$B$2:$S$401,4,FALSE)), AVERAGE(J39:K39), VLOOKUP(A39,'2011'!$B$2:$S$401,4,FALSE))</f>
        <v>80</v>
      </c>
      <c r="M39" s="14">
        <f>IF(ISNA(VLOOKUP(A39,'2010'!$B$2:$S$401,4,FALSE)), AVERAGE(J39:L39), VLOOKUP(A39,'2010'!$B$2:$S$401,4,FALSE))</f>
        <v>73</v>
      </c>
      <c r="N39" s="14">
        <f>IF(ISNA(VLOOKUP(A39,'2009'!$B$2:$S$401,4,FALSE)), AVERAGE(J39:M39), VLOOKUP(A39,'2009'!$B$2:$S$401,4,FALSE))</f>
        <v>64</v>
      </c>
      <c r="O39" s="14">
        <f>AVERAGE(I39:N39)</f>
        <v>74.899999999999991</v>
      </c>
      <c r="P39" s="14">
        <f>H39/O39</f>
        <v>0.73075211392968398</v>
      </c>
      <c r="Q39" s="14">
        <f>VLOOKUP($A39,'2014'!$B$2:$S$430,5,FALSE)</f>
        <v>30</v>
      </c>
      <c r="R39" s="14">
        <f>IF(ISNA(VLOOKUP(A39,'2013'!$B$2:$S$401,5,FALSE)), Q39, VLOOKUP(A39,'2013'!$B$2:$S$401,5,FALSE)*1.7)</f>
        <v>17</v>
      </c>
      <c r="S39" s="14">
        <f>IF(ISNA(VLOOKUP($A39,'2012'!$B$2:$S$401,5,FALSE)), R39, VLOOKUP($A39,'2012'!$B$2:$S$401,5,FALSE))</f>
        <v>22</v>
      </c>
      <c r="T39" s="14">
        <f>IF(ISNA(VLOOKUP($A39,'2011'!$B$2:$S$401,5,FALSE)), S39, VLOOKUP($A39,'2011'!$B$2:$S$401,5,FALSE))</f>
        <v>22</v>
      </c>
      <c r="U39" s="14">
        <f>IF(ISNA(VLOOKUP($A39,'2010'!$B$2:$S$401,5,FALSE)), T39, VLOOKUP($A39,'2010'!$B$2:$S$401,5,FALSE))</f>
        <v>19</v>
      </c>
      <c r="V39" s="14">
        <f>IF(ISNA(VLOOKUP($A39,'2009'!$B$2:$S$401,5,FALSE)), U39, VLOOKUP($A39,'2009'!$B$2:$S$401,5,FALSE))</f>
        <v>8</v>
      </c>
      <c r="W39" s="14">
        <f>AVERAGE(Q39:V39)</f>
        <v>19.666666666666668</v>
      </c>
      <c r="X39" s="14">
        <f>VLOOKUP($A39,'2014'!$B$2:$S$430,6,FALSE)</f>
        <v>32</v>
      </c>
      <c r="Y39" s="14">
        <f>IF(ISNA(VLOOKUP($A39,'2013'!$B$2:$S$401,6,FALSE)), X39, VLOOKUP($A39,'2013'!$B$2:$S$401,6,FALSE)*1.7)</f>
        <v>37.4</v>
      </c>
      <c r="Z39" s="14">
        <f>IF(ISNA(VLOOKUP($A39,'2012'!$B$2:$S$401,6,FALSE)), Y39, VLOOKUP($A39,'2012'!$B$2:$S$401,6,FALSE))</f>
        <v>42</v>
      </c>
      <c r="AA39" s="14">
        <f>IF(ISNA(VLOOKUP($A39,'2011'!$B$2:$S$401,6,FALSE)), Z39, VLOOKUP($A39,'2011'!$B$2:$S$401,6,FALSE))</f>
        <v>35</v>
      </c>
      <c r="AB39" s="14">
        <f>IF(ISNA(VLOOKUP($A39,'2010'!$B$2:$S$401,6,FALSE)), AA39, VLOOKUP($A39,'2010'!$B$2:$S$401,6,FALSE))</f>
        <v>33</v>
      </c>
      <c r="AC39" s="14">
        <f>IF(ISNA(VLOOKUP($A39,'2009'!$B$2:$S$401,6,FALSE)), AB39, VLOOKUP($A39,'2009'!$B$2:$S$401,6,FALSE))</f>
        <v>31</v>
      </c>
      <c r="AD39" s="14">
        <f>AVERAGE(X39:AC39)</f>
        <v>35.06666666666667</v>
      </c>
      <c r="AE39" s="14">
        <f>VLOOKUP($A39,'2014'!$B$2:$S$430,10,FALSE)</f>
        <v>7</v>
      </c>
      <c r="AF39" s="14">
        <f>IF(ISNA(VLOOKUP($A39,'2013'!$B$2:$S$401,10,FALSE)), AE39, VLOOKUP($A39,'2013'!$B$2:$S$401,10,FALSE)*1.7)</f>
        <v>3.4</v>
      </c>
      <c r="AG39" s="14">
        <f>IF(ISNA(VLOOKUP($A39,'2012'!$B$2:$S$401,10,FALSE)), AF39, VLOOKUP($A39,'2012'!$B$2:$S$401,10,FALSE))</f>
        <v>5</v>
      </c>
      <c r="AH39" s="14">
        <f>IF(ISNA(VLOOKUP($A39,'2011'!$B$2:$S$401,10,FALSE)), AG39, VLOOKUP($A39,'2011'!$B$2:$S$401,10,FALSE))</f>
        <v>3</v>
      </c>
      <c r="AI39" s="14">
        <f>IF(ISNA(VLOOKUP($A39,'2010'!$B$2:$S$401,10,FALSE)), AH39, VLOOKUP($A39,'2010'!$B$2:$S$401,10,FALSE))</f>
        <v>0</v>
      </c>
      <c r="AJ39" s="14">
        <f>IF(ISNA(VLOOKUP($A39,'2009'!$B$2:$S$401,10,FALSE)), AI39, VLOOKUP($A39,'2009'!$B$2:$S$401,10,FALSE))</f>
        <v>1</v>
      </c>
      <c r="AK39" s="14">
        <f>AVERAGE(AE39:AJ39)</f>
        <v>3.2333333333333329</v>
      </c>
      <c r="AL39" s="14">
        <f>VLOOKUP($A39,'2014'!$B$2:$S$430,11,FALSE)</f>
        <v>11</v>
      </c>
      <c r="AM39" s="14">
        <f>IF(ISNA(VLOOKUP($A39,'2013'!$B$2:$S$401,11,FALSE)), AL39, VLOOKUP($A39,'2013'!$B$2:$S$401,11,FALSE)*1.7)</f>
        <v>6.8</v>
      </c>
      <c r="AN39" s="14">
        <f>AVERAGE(AL39:AM39)</f>
        <v>8.9</v>
      </c>
      <c r="AO39" s="14">
        <f>VLOOKUP($A39,'2014'!$B$2:$S$430,8,FALSE)</f>
        <v>38</v>
      </c>
      <c r="AP39" s="14">
        <f>IF(ISNA(VLOOKUP($A39,'2013'!$B$2:$S$401,8,FALSE)), AO39, VLOOKUP($A39,'2013'!$B$2:$S$401,8,FALSE)*1.7)</f>
        <v>40.799999999999997</v>
      </c>
      <c r="AQ39" s="14">
        <f>IF(ISNA(VLOOKUP($A39,'2012'!$B$2:$S$401,8,FALSE)), AP39, VLOOKUP($A39,'2012'!$B$2:$S$401,8,FALSE))</f>
        <v>36</v>
      </c>
      <c r="AR39" s="14">
        <f>IF(ISNA(VLOOKUP($A39,'2011'!$B$2:$S$401,8,FALSE)), AQ39, VLOOKUP($A39,'2011'!$B$2:$S$401,8,FALSE))</f>
        <v>20</v>
      </c>
      <c r="AS39" s="14">
        <f>IF(ISNA(VLOOKUP($A39,'2010'!$B$2:$S$401,8,FALSE)), AR39, VLOOKUP($A39,'2010'!$B$2:$S$401,8,FALSE))</f>
        <v>6</v>
      </c>
      <c r="AT39" s="14">
        <f>IF(ISNA(VLOOKUP($A39,'2009'!$B$2:$S$401,8,FALSE)), AS39, VLOOKUP($A39,'2009'!$B$2:$S$401,8,FALSE))</f>
        <v>2</v>
      </c>
      <c r="AU39" s="14">
        <f>AVERAGE(AO39:AT39)</f>
        <v>23.8</v>
      </c>
      <c r="AV39" s="14">
        <f>MIN(B39:G39)</f>
        <v>39</v>
      </c>
      <c r="AW39" s="14">
        <f>MAX(B39:G39)</f>
        <v>64</v>
      </c>
      <c r="AX39" s="14">
        <f>MIN(I39:N39)</f>
        <v>64</v>
      </c>
      <c r="AY39" s="14">
        <f>MAX(I39:N39)</f>
        <v>81</v>
      </c>
      <c r="AZ39" s="14" t="str">
        <f>VLOOKUP(A39,Bios!$B$2:$S$430,7,FALSE)</f>
        <v>CAN</v>
      </c>
      <c r="BA39" s="14" t="str">
        <f>VLOOKUP(A39,Bios!$B$2:$S$430,2,FALSE)</f>
        <v>BOS</v>
      </c>
      <c r="BB39" s="14">
        <f>113-BE39</f>
        <v>28</v>
      </c>
      <c r="BC39" s="14" t="str">
        <f>VLOOKUP(A39,Bios!$B$2:$S$430,3,FALSE)</f>
        <v>C</v>
      </c>
      <c r="BD39" s="4" t="str">
        <f>VLOOKUP(A39,Bios!$B$2:$S$430,4,FALSE)</f>
        <v>Jul 24 '85</v>
      </c>
      <c r="BE39" s="4" t="str">
        <f>RIGHT(BD39, LEN(BD39)-8)</f>
        <v>85</v>
      </c>
      <c r="BJ39" s="4" t="e">
        <f>VLOOKUP(A39,'Contracts 2014'!A38:K164,1,FALSE)</f>
        <v>#N/A</v>
      </c>
      <c r="BK39" s="4">
        <f>IF(ISNA(VLOOKUP(A39,'Contracts 2014'!$A$1:$K$127,1,FALSE)), 0, 1)</f>
        <v>0</v>
      </c>
    </row>
    <row r="40" spans="1:63">
      <c r="A40" s="13" t="s">
        <v>15</v>
      </c>
      <c r="B40" s="14">
        <f>VLOOKUP(A40,'2014'!$B$2:$S$430,7,FALSE)</f>
        <v>61</v>
      </c>
      <c r="C40" s="14">
        <f>IF(ISNA(VLOOKUP(A40,'2013'!$B$2:$S$401,7,FALSE)*1.7), B40, VLOOKUP(A40,'2013'!$B$2:$S$401,7,FALSE)*1.7)</f>
        <v>90.1</v>
      </c>
      <c r="D40" s="14">
        <f>IF(ISNA(VLOOKUP(A40,'2012'!$B$2:$S$401,7,FALSE)), C40, VLOOKUP(A40,'2012'!$B$2:$S$401,7,FALSE))</f>
        <v>70</v>
      </c>
      <c r="E40" s="14">
        <f>IF(ISNA(VLOOKUP(A40,'2011'!$B$2:$S$401,7,FALSE)), AVERAGE(C40:D40), VLOOKUP(A40,'2011'!$B$2:$S$401,7,FALSE))</f>
        <v>76</v>
      </c>
      <c r="F40" s="14">
        <f>IF(ISNA(VLOOKUP(A40,'2010'!$B$2:$S$401,7,FALSE)), AVERAGE(C40:E40), VLOOKUP(A40,'2010'!$B$2:$S$401,7,FALSE))</f>
        <v>70</v>
      </c>
      <c r="G40" s="14">
        <f>IF(ISNA(VLOOKUP(A40,'2009'!$B$2:$S$401,7,FALSE)), AVERAGE(C40:F40), VLOOKUP(A40,'2009'!$B$2:$S$401,7,FALSE))</f>
        <v>75</v>
      </c>
      <c r="H40" s="14">
        <f>AVERAGE(B40:G40)</f>
        <v>73.683333333333337</v>
      </c>
      <c r="I40" s="14">
        <f>VLOOKUP(A40,'2014'!$B$2:$S$430,4,FALSE)</f>
        <v>79</v>
      </c>
      <c r="J40" s="14">
        <f>IF(ISNA(VLOOKUP(A40,'2013'!$B$2:$S$401,4,FALSE)), I40, VLOOKUP(A40,'2013'!$B$2:$S$401,4,FALSE)*1.7)</f>
        <v>81.599999999999994</v>
      </c>
      <c r="K40" s="14">
        <f>IF(ISNA(VLOOKUP(A40,'2012'!$B$2:$S$401,4,FALSE)), J40, VLOOKUP(A40,'2012'!$B$2:$S$401,4,FALSE))</f>
        <v>82</v>
      </c>
      <c r="L40" s="14">
        <f>IF(ISNA(VLOOKUP(A40,'2011'!$B$2:$S$401,4,FALSE)), AVERAGE(J40:K40), VLOOKUP(A40,'2011'!$B$2:$S$401,4,FALSE))</f>
        <v>81</v>
      </c>
      <c r="M40" s="14">
        <f>IF(ISNA(VLOOKUP(A40,'2010'!$B$2:$S$401,4,FALSE)), AVERAGE(J40:L40), VLOOKUP(A40,'2010'!$B$2:$S$401,4,FALSE))</f>
        <v>70</v>
      </c>
      <c r="N40" s="14">
        <f>IF(ISNA(VLOOKUP(A40,'2009'!$B$2:$S$401,4,FALSE)), AVERAGE(J40:M40), VLOOKUP(A40,'2009'!$B$2:$S$401,4,FALSE))</f>
        <v>82</v>
      </c>
      <c r="O40" s="14">
        <f>AVERAGE(I40:N40)</f>
        <v>79.266666666666666</v>
      </c>
      <c r="P40" s="14">
        <f>H40/O40</f>
        <v>0.92956265769554258</v>
      </c>
      <c r="Q40" s="14">
        <f>VLOOKUP($A40,'2014'!$B$2:$S$430,5,FALSE)</f>
        <v>21</v>
      </c>
      <c r="R40" s="14">
        <f>IF(ISNA(VLOOKUP(A40,'2013'!$B$2:$S$401,5,FALSE)), Q40, VLOOKUP(A40,'2013'!$B$2:$S$401,5,FALSE)*1.7)</f>
        <v>30.599999999999998</v>
      </c>
      <c r="S40" s="14">
        <f>IF(ISNA(VLOOKUP($A40,'2012'!$B$2:$S$401,5,FALSE)), R40, VLOOKUP($A40,'2012'!$B$2:$S$401,5,FALSE))</f>
        <v>24</v>
      </c>
      <c r="T40" s="14">
        <f>IF(ISNA(VLOOKUP($A40,'2011'!$B$2:$S$401,5,FALSE)), S40, VLOOKUP($A40,'2011'!$B$2:$S$401,5,FALSE))</f>
        <v>33</v>
      </c>
      <c r="U40" s="14">
        <f>IF(ISNA(VLOOKUP($A40,'2010'!$B$2:$S$401,5,FALSE)), T40, VLOOKUP($A40,'2010'!$B$2:$S$401,5,FALSE))</f>
        <v>29</v>
      </c>
      <c r="V40" s="14">
        <f>IF(ISNA(VLOOKUP($A40,'2009'!$B$2:$S$401,5,FALSE)), U40, VLOOKUP($A40,'2009'!$B$2:$S$401,5,FALSE))</f>
        <v>40</v>
      </c>
      <c r="W40" s="14">
        <f>AVERAGE(Q40:V40)</f>
        <v>29.599999999999998</v>
      </c>
      <c r="X40" s="14">
        <f>VLOOKUP($A40,'2014'!$B$2:$S$430,6,FALSE)</f>
        <v>40</v>
      </c>
      <c r="Y40" s="14">
        <f>IF(ISNA(VLOOKUP($A40,'2013'!$B$2:$S$401,6,FALSE)), X40, VLOOKUP($A40,'2013'!$B$2:$S$401,6,FALSE)*1.7)</f>
        <v>59.5</v>
      </c>
      <c r="Z40" s="14">
        <f>IF(ISNA(VLOOKUP($A40,'2012'!$B$2:$S$401,6,FALSE)), Y40, VLOOKUP($A40,'2012'!$B$2:$S$401,6,FALSE))</f>
        <v>46</v>
      </c>
      <c r="AA40" s="14">
        <f>IF(ISNA(VLOOKUP($A40,'2011'!$B$2:$S$401,6,FALSE)), Z40, VLOOKUP($A40,'2011'!$B$2:$S$401,6,FALSE))</f>
        <v>43</v>
      </c>
      <c r="AB40" s="14">
        <f>IF(ISNA(VLOOKUP($A40,'2010'!$B$2:$S$401,6,FALSE)), AA40, VLOOKUP($A40,'2010'!$B$2:$S$401,6,FALSE))</f>
        <v>41</v>
      </c>
      <c r="AC40" s="14">
        <f>IF(ISNA(VLOOKUP($A40,'2009'!$B$2:$S$401,6,FALSE)), AB40, VLOOKUP($A40,'2009'!$B$2:$S$401,6,FALSE))</f>
        <v>35</v>
      </c>
      <c r="AD40" s="14">
        <f>AVERAGE(X40:AC40)</f>
        <v>44.083333333333336</v>
      </c>
      <c r="AE40" s="14">
        <f>VLOOKUP($A40,'2014'!$B$2:$S$430,10,FALSE)</f>
        <v>1</v>
      </c>
      <c r="AF40" s="14">
        <f>IF(ISNA(VLOOKUP($A40,'2013'!$B$2:$S$401,10,FALSE)), AE40, VLOOKUP($A40,'2013'!$B$2:$S$401,10,FALSE)*1.7)</f>
        <v>5.0999999999999996</v>
      </c>
      <c r="AG40" s="14">
        <f>IF(ISNA(VLOOKUP($A40,'2012'!$B$2:$S$401,10,FALSE)), AF40, VLOOKUP($A40,'2012'!$B$2:$S$401,10,FALSE))</f>
        <v>7</v>
      </c>
      <c r="AH40" s="14">
        <f>IF(ISNA(VLOOKUP($A40,'2011'!$B$2:$S$401,10,FALSE)), AG40, VLOOKUP($A40,'2011'!$B$2:$S$401,10,FALSE))</f>
        <v>12</v>
      </c>
      <c r="AI40" s="14">
        <f>IF(ISNA(VLOOKUP($A40,'2010'!$B$2:$S$401,10,FALSE)), AH40, VLOOKUP($A40,'2010'!$B$2:$S$401,10,FALSE))</f>
        <v>13</v>
      </c>
      <c r="AJ40" s="14">
        <f>IF(ISNA(VLOOKUP($A40,'2009'!$B$2:$S$401,10,FALSE)), AI40, VLOOKUP($A40,'2009'!$B$2:$S$401,10,FALSE))</f>
        <v>14</v>
      </c>
      <c r="AK40" s="14">
        <f>AVERAGE(AE40:AJ40)</f>
        <v>8.6833333333333336</v>
      </c>
      <c r="AL40" s="14">
        <f>VLOOKUP($A40,'2014'!$B$2:$S$430,11,FALSE)</f>
        <v>12</v>
      </c>
      <c r="AM40" s="14">
        <f>IF(ISNA(VLOOKUP($A40,'2013'!$B$2:$S$401,11,FALSE)), AL40, VLOOKUP($A40,'2013'!$B$2:$S$401,11,FALSE)*1.7)</f>
        <v>15.299999999999999</v>
      </c>
      <c r="AN40" s="14">
        <f>AVERAGE(AL40:AM40)</f>
        <v>13.649999999999999</v>
      </c>
      <c r="AO40" s="14">
        <f>VLOOKUP($A40,'2014'!$B$2:$S$430,8,FALSE)</f>
        <v>-13</v>
      </c>
      <c r="AP40" s="14">
        <f>IF(ISNA(VLOOKUP($A40,'2013'!$B$2:$S$401,8,FALSE)), AO40, VLOOKUP($A40,'2013'!$B$2:$S$401,8,FALSE)*1.7)</f>
        <v>8.5</v>
      </c>
      <c r="AQ40" s="14">
        <f>IF(ISNA(VLOOKUP($A40,'2012'!$B$2:$S$401,8,FALSE)), AP40, VLOOKUP($A40,'2012'!$B$2:$S$401,8,FALSE))</f>
        <v>-20</v>
      </c>
      <c r="AR40" s="14">
        <f>IF(ISNA(VLOOKUP($A40,'2011'!$B$2:$S$401,8,FALSE)), AQ40, VLOOKUP($A40,'2011'!$B$2:$S$401,8,FALSE))</f>
        <v>-10</v>
      </c>
      <c r="AS40" s="14">
        <f>IF(ISNA(VLOOKUP($A40,'2010'!$B$2:$S$401,8,FALSE)), AR40, VLOOKUP($A40,'2010'!$B$2:$S$401,8,FALSE))</f>
        <v>4</v>
      </c>
      <c r="AT40" s="14">
        <f>IF(ISNA(VLOOKUP($A40,'2009'!$B$2:$S$401,8,FALSE)), AS40, VLOOKUP($A40,'2009'!$B$2:$S$401,8,FALSE))</f>
        <v>15</v>
      </c>
      <c r="AU40" s="14">
        <f>AVERAGE(AO40:AT40)</f>
        <v>-2.5833333333333335</v>
      </c>
      <c r="AV40" s="14">
        <f>MIN(B40:G40)</f>
        <v>61</v>
      </c>
      <c r="AW40" s="14">
        <f>MAX(B40:G40)</f>
        <v>90.1</v>
      </c>
      <c r="AX40" s="14">
        <f>MIN(I40:N40)</f>
        <v>70</v>
      </c>
      <c r="AY40" s="14">
        <f>MAX(I40:N40)</f>
        <v>82</v>
      </c>
      <c r="AZ40" s="14" t="str">
        <f>VLOOKUP(A40,Bios!$B$2:$S$430,7,FALSE)</f>
        <v>CAN</v>
      </c>
      <c r="BA40" s="14" t="str">
        <f>VLOOKUP(A40,Bios!$B$2:$S$430,2,FALSE)</f>
        <v>CAR</v>
      </c>
      <c r="BB40" s="14">
        <f>113-BE40</f>
        <v>29</v>
      </c>
      <c r="BC40" s="14" t="str">
        <f>VLOOKUP(A40,Bios!$B$2:$S$430,3,FALSE)</f>
        <v>C</v>
      </c>
      <c r="BD40" s="4" t="str">
        <f>VLOOKUP(A40,Bios!$B$2:$S$430,4,FALSE)</f>
        <v>Oct 29 '84</v>
      </c>
      <c r="BE40" s="4" t="str">
        <f>RIGHT(BD40, LEN(BD40)-8)</f>
        <v>84</v>
      </c>
      <c r="BJ40" s="4" t="e">
        <f>VLOOKUP(A40,'Contracts 2014'!A39:K165,1,FALSE)</f>
        <v>#N/A</v>
      </c>
      <c r="BK40" s="4">
        <f>IF(ISNA(VLOOKUP(A40,'Contracts 2014'!$A$1:$K$127,1,FALSE)), 0, 1)</f>
        <v>0</v>
      </c>
    </row>
    <row r="41" spans="1:63">
      <c r="A41" s="13" t="s">
        <v>117</v>
      </c>
      <c r="B41" s="14">
        <f>VLOOKUP(A41,'2014'!$B$2:$S$430,7,FALSE)</f>
        <v>61</v>
      </c>
      <c r="C41" s="14">
        <f>IF(ISNA(VLOOKUP(A41,'2013'!$B$2:$S$401,7,FALSE)*1.7), B41, VLOOKUP(A41,'2013'!$B$2:$S$401,7,FALSE)*1.7)</f>
        <v>54.4</v>
      </c>
      <c r="D41" s="14">
        <f>IF(ISNA(VLOOKUP(A41,'2012'!$B$2:$S$401,7,FALSE)), C41, VLOOKUP(A41,'2012'!$B$2:$S$401,7,FALSE))</f>
        <v>24</v>
      </c>
      <c r="E41" s="14">
        <f>IF(ISNA(VLOOKUP(A41,'2011'!$B$2:$S$401,7,FALSE)), AVERAGE(C41:D41), VLOOKUP(A41,'2011'!$B$2:$S$401,7,FALSE))</f>
        <v>40</v>
      </c>
      <c r="F41" s="14">
        <f>IF(ISNA(VLOOKUP(A41,'2010'!$B$2:$S$401,7,FALSE)), AVERAGE(C41:E41), VLOOKUP(A41,'2010'!$B$2:$S$401,7,FALSE))</f>
        <v>35</v>
      </c>
      <c r="G41" s="14">
        <f>IF(ISNA(VLOOKUP(A41,'2009'!$B$2:$S$401,7,FALSE)), AVERAGE(C41:F41), VLOOKUP(A41,'2009'!$B$2:$S$401,7,FALSE))</f>
        <v>38.35</v>
      </c>
      <c r="H41" s="14">
        <f>AVERAGE(B41:G41)</f>
        <v>42.125</v>
      </c>
      <c r="I41" s="14">
        <f>VLOOKUP(A41,'2014'!$B$2:$S$430,4,FALSE)</f>
        <v>80</v>
      </c>
      <c r="J41" s="14">
        <f>IF(ISNA(VLOOKUP(A41,'2013'!$B$2:$S$401,4,FALSE)), I41, VLOOKUP(A41,'2013'!$B$2:$S$401,4,FALSE)*1.7)</f>
        <v>81.599999999999994</v>
      </c>
      <c r="K41" s="14">
        <f>IF(ISNA(VLOOKUP(A41,'2012'!$B$2:$S$401,4,FALSE)), J41, VLOOKUP(A41,'2012'!$B$2:$S$401,4,FALSE))</f>
        <v>43</v>
      </c>
      <c r="L41" s="14">
        <f>IF(ISNA(VLOOKUP(A41,'2011'!$B$2:$S$401,4,FALSE)), AVERAGE(J41:K41), VLOOKUP(A41,'2011'!$B$2:$S$401,4,FALSE))</f>
        <v>75</v>
      </c>
      <c r="M41" s="14">
        <f>IF(ISNA(VLOOKUP(A41,'2010'!$B$2:$S$401,4,FALSE)), AVERAGE(J41:L41), VLOOKUP(A41,'2010'!$B$2:$S$401,4,FALSE))</f>
        <v>78</v>
      </c>
      <c r="N41" s="14">
        <f>IF(ISNA(VLOOKUP(A41,'2009'!$B$2:$S$401,4,FALSE)), AVERAGE(J41:M41), VLOOKUP(A41,'2009'!$B$2:$S$401,4,FALSE))</f>
        <v>69.400000000000006</v>
      </c>
      <c r="O41" s="14">
        <f>AVERAGE(I41:N41)</f>
        <v>71.166666666666671</v>
      </c>
      <c r="P41" s="14">
        <f>H41/O41</f>
        <v>0.59192037470725989</v>
      </c>
      <c r="Q41" s="14">
        <f>VLOOKUP($A41,'2014'!$B$2:$S$430,5,FALSE)</f>
        <v>30</v>
      </c>
      <c r="R41" s="14">
        <f>IF(ISNA(VLOOKUP(A41,'2013'!$B$2:$S$401,5,FALSE)), Q41, VLOOKUP(A41,'2013'!$B$2:$S$401,5,FALSE)*1.7)</f>
        <v>30.599999999999998</v>
      </c>
      <c r="S41" s="14">
        <f>IF(ISNA(VLOOKUP($A41,'2012'!$B$2:$S$401,5,FALSE)), R41, VLOOKUP($A41,'2012'!$B$2:$S$401,5,FALSE))</f>
        <v>11</v>
      </c>
      <c r="T41" s="14">
        <f>IF(ISNA(VLOOKUP($A41,'2011'!$B$2:$S$401,5,FALSE)), S41, VLOOKUP($A41,'2011'!$B$2:$S$401,5,FALSE))</f>
        <v>21</v>
      </c>
      <c r="U41" s="14">
        <f>IF(ISNA(VLOOKUP($A41,'2010'!$B$2:$S$401,5,FALSE)), T41, VLOOKUP($A41,'2010'!$B$2:$S$401,5,FALSE))</f>
        <v>15</v>
      </c>
      <c r="V41" s="14">
        <f>IF(ISNA(VLOOKUP($A41,'2009'!$B$2:$S$401,5,FALSE)), U41, VLOOKUP($A41,'2009'!$B$2:$S$401,5,FALSE))</f>
        <v>15</v>
      </c>
      <c r="W41" s="14">
        <f>AVERAGE(Q41:V41)</f>
        <v>20.433333333333334</v>
      </c>
      <c r="X41" s="14">
        <f>VLOOKUP($A41,'2014'!$B$2:$S$430,6,FALSE)</f>
        <v>31</v>
      </c>
      <c r="Y41" s="14">
        <f>IF(ISNA(VLOOKUP($A41,'2013'!$B$2:$S$401,6,FALSE)), X41, VLOOKUP($A41,'2013'!$B$2:$S$401,6,FALSE)*1.7)</f>
        <v>23.8</v>
      </c>
      <c r="Z41" s="14">
        <f>IF(ISNA(VLOOKUP($A41,'2012'!$B$2:$S$401,6,FALSE)), Y41, VLOOKUP($A41,'2012'!$B$2:$S$401,6,FALSE))</f>
        <v>13</v>
      </c>
      <c r="AA41" s="14">
        <f>IF(ISNA(VLOOKUP($A41,'2011'!$B$2:$S$401,6,FALSE)), Z41, VLOOKUP($A41,'2011'!$B$2:$S$401,6,FALSE))</f>
        <v>19</v>
      </c>
      <c r="AB41" s="14">
        <f>IF(ISNA(VLOOKUP($A41,'2010'!$B$2:$S$401,6,FALSE)), AA41, VLOOKUP($A41,'2010'!$B$2:$S$401,6,FALSE))</f>
        <v>20</v>
      </c>
      <c r="AC41" s="14">
        <f>IF(ISNA(VLOOKUP($A41,'2009'!$B$2:$S$401,6,FALSE)), AB41, VLOOKUP($A41,'2009'!$B$2:$S$401,6,FALSE))</f>
        <v>20</v>
      </c>
      <c r="AD41" s="14">
        <f>AVERAGE(X41:AC41)</f>
        <v>21.133333333333333</v>
      </c>
      <c r="AE41" s="14">
        <f>VLOOKUP($A41,'2014'!$B$2:$S$430,10,FALSE)</f>
        <v>9</v>
      </c>
      <c r="AF41" s="14">
        <f>IF(ISNA(VLOOKUP($A41,'2013'!$B$2:$S$401,10,FALSE)), AE41, VLOOKUP($A41,'2013'!$B$2:$S$401,10,FALSE)*1.7)</f>
        <v>8.5</v>
      </c>
      <c r="AG41" s="14">
        <f>IF(ISNA(VLOOKUP($A41,'2012'!$B$2:$S$401,10,FALSE)), AF41, VLOOKUP($A41,'2012'!$B$2:$S$401,10,FALSE))</f>
        <v>2</v>
      </c>
      <c r="AH41" s="14">
        <f>IF(ISNA(VLOOKUP($A41,'2011'!$B$2:$S$401,10,FALSE)), AG41, VLOOKUP($A41,'2011'!$B$2:$S$401,10,FALSE))</f>
        <v>3</v>
      </c>
      <c r="AI41" s="14">
        <f>IF(ISNA(VLOOKUP($A41,'2010'!$B$2:$S$401,10,FALSE)), AH41, VLOOKUP($A41,'2010'!$B$2:$S$401,10,FALSE))</f>
        <v>4</v>
      </c>
      <c r="AJ41" s="14">
        <f>IF(ISNA(VLOOKUP($A41,'2009'!$B$2:$S$401,10,FALSE)), AI41, VLOOKUP($A41,'2009'!$B$2:$S$401,10,FALSE))</f>
        <v>4</v>
      </c>
      <c r="AK41" s="14">
        <f>AVERAGE(AE41:AJ41)</f>
        <v>5.083333333333333</v>
      </c>
      <c r="AL41" s="14">
        <f>VLOOKUP($A41,'2014'!$B$2:$S$430,11,FALSE)</f>
        <v>15</v>
      </c>
      <c r="AM41" s="14">
        <f>IF(ISNA(VLOOKUP($A41,'2013'!$B$2:$S$401,11,FALSE)), AL41, VLOOKUP($A41,'2013'!$B$2:$S$401,11,FALSE)*1.7)</f>
        <v>10.199999999999999</v>
      </c>
      <c r="AN41" s="14">
        <f>AVERAGE(AL41:AM41)</f>
        <v>12.6</v>
      </c>
      <c r="AO41" s="14">
        <f>VLOOKUP($A41,'2014'!$B$2:$S$430,8,FALSE)</f>
        <v>-9</v>
      </c>
      <c r="AP41" s="14">
        <f>IF(ISNA(VLOOKUP($A41,'2013'!$B$2:$S$401,8,FALSE)), AO41, VLOOKUP($A41,'2013'!$B$2:$S$401,8,FALSE)*1.7)</f>
        <v>-11.9</v>
      </c>
      <c r="AQ41" s="14">
        <f>IF(ISNA(VLOOKUP($A41,'2012'!$B$2:$S$401,8,FALSE)), AP41, VLOOKUP($A41,'2012'!$B$2:$S$401,8,FALSE))</f>
        <v>-1</v>
      </c>
      <c r="AR41" s="14">
        <f>IF(ISNA(VLOOKUP($A41,'2011'!$B$2:$S$401,8,FALSE)), AQ41, VLOOKUP($A41,'2011'!$B$2:$S$401,8,FALSE))</f>
        <v>15</v>
      </c>
      <c r="AS41" s="14">
        <f>IF(ISNA(VLOOKUP($A41,'2010'!$B$2:$S$401,8,FALSE)), AR41, VLOOKUP($A41,'2010'!$B$2:$S$401,8,FALSE))</f>
        <v>-1</v>
      </c>
      <c r="AT41" s="14">
        <f>IF(ISNA(VLOOKUP($A41,'2009'!$B$2:$S$401,8,FALSE)), AS41, VLOOKUP($A41,'2009'!$B$2:$S$401,8,FALSE))</f>
        <v>-1</v>
      </c>
      <c r="AU41" s="14">
        <f>AVERAGE(AO41:AT41)</f>
        <v>-1.4833333333333332</v>
      </c>
      <c r="AV41" s="14">
        <f>MIN(B41:G41)</f>
        <v>24</v>
      </c>
      <c r="AW41" s="14">
        <f>MAX(B41:G41)</f>
        <v>61</v>
      </c>
      <c r="AX41" s="14">
        <f>MIN(I41:N41)</f>
        <v>43</v>
      </c>
      <c r="AY41" s="14">
        <f>MAX(I41:N41)</f>
        <v>81.599999999999994</v>
      </c>
      <c r="AZ41" s="14" t="str">
        <f>VLOOKUP(A41,Bios!$B$2:$S$430,7,FALSE)</f>
        <v>USA</v>
      </c>
      <c r="BA41" s="14" t="str">
        <f>VLOOKUP(A41,Bios!$B$2:$S$430,2,FALSE)</f>
        <v>TOR</v>
      </c>
      <c r="BB41" s="14">
        <f>113-BE41</f>
        <v>24</v>
      </c>
      <c r="BC41" s="14" t="str">
        <f>VLOOKUP(A41,Bios!$B$2:$S$430,3,FALSE)</f>
        <v>L</v>
      </c>
      <c r="BD41" s="4" t="str">
        <f>VLOOKUP(A41,Bios!$B$2:$S$430,4,FALSE)</f>
        <v>May 04 '89</v>
      </c>
      <c r="BE41" s="4" t="str">
        <f>RIGHT(BD41, LEN(BD41)-8)</f>
        <v>89</v>
      </c>
      <c r="BJ41" s="4" t="e">
        <f>VLOOKUP(A41,'Contracts 2014'!A40:K166,1,FALSE)</f>
        <v>#N/A</v>
      </c>
      <c r="BK41" s="4">
        <f>IF(ISNA(VLOOKUP(A41,'Contracts 2014'!$A$1:$K$127,1,FALSE)), 0, 1)</f>
        <v>0</v>
      </c>
    </row>
    <row r="42" spans="1:63">
      <c r="A42" s="13" t="s">
        <v>110</v>
      </c>
      <c r="B42" s="14">
        <f>VLOOKUP(A42,'2014'!$B$2:$S$430,7,FALSE)</f>
        <v>61</v>
      </c>
      <c r="C42" s="14">
        <f>IF(ISNA(VLOOKUP(A42,'2013'!$B$2:$S$401,7,FALSE)*1.7), B42, VLOOKUP(A42,'2013'!$B$2:$S$401,7,FALSE)*1.7)</f>
        <v>56.1</v>
      </c>
      <c r="D42" s="14">
        <f>IF(ISNA(VLOOKUP(A42,'2012'!$B$2:$S$401,7,FALSE)), C42, VLOOKUP(A42,'2012'!$B$2:$S$401,7,FALSE))</f>
        <v>67</v>
      </c>
      <c r="E42" s="14">
        <f>IF(ISNA(VLOOKUP(A42,'2011'!$B$2:$S$401,7,FALSE)), AVERAGE(C42:D42), VLOOKUP(A42,'2011'!$B$2:$S$401,7,FALSE))</f>
        <v>86</v>
      </c>
      <c r="F42" s="14">
        <f>IF(ISNA(VLOOKUP(A42,'2010'!$B$2:$S$401,7,FALSE)), AVERAGE(C42:E42), VLOOKUP(A42,'2010'!$B$2:$S$401,7,FALSE))</f>
        <v>69</v>
      </c>
      <c r="G42" s="14">
        <f>IF(ISNA(VLOOKUP(A42,'2009'!$B$2:$S$401,7,FALSE)), AVERAGE(C42:F42), VLOOKUP(A42,'2009'!$B$2:$S$401,7,FALSE))</f>
        <v>89</v>
      </c>
      <c r="H42" s="14">
        <f>AVERAGE(B42:G42)</f>
        <v>71.350000000000009</v>
      </c>
      <c r="I42" s="14">
        <f>VLOOKUP(A42,'2014'!$B$2:$S$430,4,FALSE)</f>
        <v>78</v>
      </c>
      <c r="J42" s="14">
        <f>IF(ISNA(VLOOKUP(A42,'2013'!$B$2:$S$401,4,FALSE)), I42, VLOOKUP(A42,'2013'!$B$2:$S$401,4,FALSE)*1.7)</f>
        <v>74.8</v>
      </c>
      <c r="K42" s="14">
        <f>IF(ISNA(VLOOKUP(A42,'2012'!$B$2:$S$401,4,FALSE)), J42, VLOOKUP(A42,'2012'!$B$2:$S$401,4,FALSE))</f>
        <v>82</v>
      </c>
      <c r="L42" s="14">
        <f>IF(ISNA(VLOOKUP(A42,'2011'!$B$2:$S$401,4,FALSE)), AVERAGE(J42:K42), VLOOKUP(A42,'2011'!$B$2:$S$401,4,FALSE))</f>
        <v>82</v>
      </c>
      <c r="M42" s="14">
        <f>IF(ISNA(VLOOKUP(A42,'2010'!$B$2:$S$401,4,FALSE)), AVERAGE(J42:L42), VLOOKUP(A42,'2010'!$B$2:$S$401,4,FALSE))</f>
        <v>82</v>
      </c>
      <c r="N42" s="14">
        <f>IF(ISNA(VLOOKUP(A42,'2009'!$B$2:$S$401,4,FALSE)), AVERAGE(J42:M42), VLOOKUP(A42,'2009'!$B$2:$S$401,4,FALSE))</f>
        <v>82</v>
      </c>
      <c r="O42" s="14">
        <f>AVERAGE(I42:N42)</f>
        <v>80.13333333333334</v>
      </c>
      <c r="P42" s="14">
        <f>H42/O42</f>
        <v>0.89039101497504158</v>
      </c>
      <c r="Q42" s="14">
        <f>VLOOKUP($A42,'2014'!$B$2:$S$430,5,FALSE)</f>
        <v>30</v>
      </c>
      <c r="R42" s="14">
        <f>IF(ISNA(VLOOKUP(A42,'2013'!$B$2:$S$401,5,FALSE)), Q42, VLOOKUP(A42,'2013'!$B$2:$S$401,5,FALSE)*1.7)</f>
        <v>23.8</v>
      </c>
      <c r="S42" s="14">
        <f>IF(ISNA(VLOOKUP($A42,'2012'!$B$2:$S$401,5,FALSE)), R42, VLOOKUP($A42,'2012'!$B$2:$S$401,5,FALSE))</f>
        <v>32</v>
      </c>
      <c r="T42" s="14">
        <f>IF(ISNA(VLOOKUP($A42,'2011'!$B$2:$S$401,5,FALSE)), S42, VLOOKUP($A42,'2011'!$B$2:$S$401,5,FALSE))</f>
        <v>43</v>
      </c>
      <c r="U42" s="14">
        <f>IF(ISNA(VLOOKUP($A42,'2010'!$B$2:$S$401,5,FALSE)), T42, VLOOKUP($A42,'2010'!$B$2:$S$401,5,FALSE))</f>
        <v>32</v>
      </c>
      <c r="V42" s="14">
        <f>IF(ISNA(VLOOKUP($A42,'2009'!$B$2:$S$401,5,FALSE)), U42, VLOOKUP($A42,'2009'!$B$2:$S$401,5,FALSE))</f>
        <v>35</v>
      </c>
      <c r="W42" s="14">
        <f>AVERAGE(Q42:V42)</f>
        <v>32.633333333333333</v>
      </c>
      <c r="X42" s="14">
        <f>VLOOKUP($A42,'2014'!$B$2:$S$430,6,FALSE)</f>
        <v>31</v>
      </c>
      <c r="Y42" s="14">
        <f>IF(ISNA(VLOOKUP($A42,'2013'!$B$2:$S$401,6,FALSE)), X42, VLOOKUP($A42,'2013'!$B$2:$S$401,6,FALSE)*1.7)</f>
        <v>32.299999999999997</v>
      </c>
      <c r="Z42" s="14">
        <f>IF(ISNA(VLOOKUP($A42,'2012'!$B$2:$S$401,6,FALSE)), Y42, VLOOKUP($A42,'2012'!$B$2:$S$401,6,FALSE))</f>
        <v>35</v>
      </c>
      <c r="AA42" s="14">
        <f>IF(ISNA(VLOOKUP($A42,'2011'!$B$2:$S$401,6,FALSE)), Z42, VLOOKUP($A42,'2011'!$B$2:$S$401,6,FALSE))</f>
        <v>43</v>
      </c>
      <c r="AB42" s="14">
        <f>IF(ISNA(VLOOKUP($A42,'2010'!$B$2:$S$401,6,FALSE)), AA42, VLOOKUP($A42,'2010'!$B$2:$S$401,6,FALSE))</f>
        <v>37</v>
      </c>
      <c r="AC42" s="14">
        <f>IF(ISNA(VLOOKUP($A42,'2009'!$B$2:$S$401,6,FALSE)), AB42, VLOOKUP($A42,'2009'!$B$2:$S$401,6,FALSE))</f>
        <v>54</v>
      </c>
      <c r="AD42" s="14">
        <f>AVERAGE(X42:AC42)</f>
        <v>38.716666666666669</v>
      </c>
      <c r="AE42" s="14">
        <f>VLOOKUP($A42,'2014'!$B$2:$S$430,10,FALSE)</f>
        <v>4</v>
      </c>
      <c r="AF42" s="14">
        <f>IF(ISNA(VLOOKUP($A42,'2013'!$B$2:$S$401,10,FALSE)), AE42, VLOOKUP($A42,'2013'!$B$2:$S$401,10,FALSE)*1.7)</f>
        <v>10.199999999999999</v>
      </c>
      <c r="AG42" s="14">
        <f>IF(ISNA(VLOOKUP($A42,'2012'!$B$2:$S$401,10,FALSE)), AF42, VLOOKUP($A42,'2012'!$B$2:$S$401,10,FALSE))</f>
        <v>8</v>
      </c>
      <c r="AH42" s="14">
        <f>IF(ISNA(VLOOKUP($A42,'2011'!$B$2:$S$401,10,FALSE)), AG42, VLOOKUP($A42,'2011'!$B$2:$S$401,10,FALSE))</f>
        <v>14</v>
      </c>
      <c r="AI42" s="14">
        <f>IF(ISNA(VLOOKUP($A42,'2010'!$B$2:$S$401,10,FALSE)), AH42, VLOOKUP($A42,'2010'!$B$2:$S$401,10,FALSE))</f>
        <v>10</v>
      </c>
      <c r="AJ42" s="14">
        <f>IF(ISNA(VLOOKUP($A42,'2009'!$B$2:$S$401,10,FALSE)), AI42, VLOOKUP($A42,'2009'!$B$2:$S$401,10,FALSE))</f>
        <v>10</v>
      </c>
      <c r="AK42" s="14">
        <f>AVERAGE(AE42:AJ42)</f>
        <v>9.3666666666666671</v>
      </c>
      <c r="AL42" s="14">
        <f>VLOOKUP($A42,'2014'!$B$2:$S$430,11,FALSE)</f>
        <v>14</v>
      </c>
      <c r="AM42" s="14">
        <f>IF(ISNA(VLOOKUP($A42,'2013'!$B$2:$S$401,11,FALSE)), AL42, VLOOKUP($A42,'2013'!$B$2:$S$401,11,FALSE)*1.7)</f>
        <v>20.399999999999999</v>
      </c>
      <c r="AN42" s="14">
        <f>AVERAGE(AL42:AM42)</f>
        <v>17.2</v>
      </c>
      <c r="AO42" s="14">
        <f>VLOOKUP($A42,'2014'!$B$2:$S$430,8,FALSE)</f>
        <v>34</v>
      </c>
      <c r="AP42" s="14">
        <f>IF(ISNA(VLOOKUP($A42,'2013'!$B$2:$S$401,8,FALSE)), AO42, VLOOKUP($A42,'2013'!$B$2:$S$401,8,FALSE)*1.7)</f>
        <v>-8.5</v>
      </c>
      <c r="AQ42" s="14">
        <f>IF(ISNA(VLOOKUP($A42,'2012'!$B$2:$S$401,8,FALSE)), AP42, VLOOKUP($A42,'2012'!$B$2:$S$401,8,FALSE))</f>
        <v>-10</v>
      </c>
      <c r="AR42" s="14">
        <f>IF(ISNA(VLOOKUP($A42,'2011'!$B$2:$S$401,8,FALSE)), AQ42, VLOOKUP($A42,'2011'!$B$2:$S$401,8,FALSE))</f>
        <v>0</v>
      </c>
      <c r="AS42" s="14">
        <f>IF(ISNA(VLOOKUP($A42,'2010'!$B$2:$S$401,8,FALSE)), AR42, VLOOKUP($A42,'2010'!$B$2:$S$401,8,FALSE))</f>
        <v>-2</v>
      </c>
      <c r="AT42" s="14">
        <f>IF(ISNA(VLOOKUP($A42,'2009'!$B$2:$S$401,8,FALSE)), AS42, VLOOKUP($A42,'2009'!$B$2:$S$401,8,FALSE))</f>
        <v>-2</v>
      </c>
      <c r="AU42" s="14">
        <f>AVERAGE(AO42:AT42)</f>
        <v>1.9166666666666667</v>
      </c>
      <c r="AV42" s="14">
        <f>MIN(B42:G42)</f>
        <v>56.1</v>
      </c>
      <c r="AW42" s="14">
        <f>MAX(B42:G42)</f>
        <v>89</v>
      </c>
      <c r="AX42" s="14">
        <f>MIN(I42:N42)</f>
        <v>74.8</v>
      </c>
      <c r="AY42" s="14">
        <f>MAX(I42:N42)</f>
        <v>82</v>
      </c>
      <c r="AZ42" s="14" t="str">
        <f>VLOOKUP(A42,Bios!$B$2:$S$430,7,FALSE)</f>
        <v>CAN</v>
      </c>
      <c r="BA42" s="14" t="str">
        <f>VLOOKUP(A42,Bios!$B$2:$S$430,2,FALSE)</f>
        <v>BOS</v>
      </c>
      <c r="BB42" s="14">
        <f>113-BE42</f>
        <v>36</v>
      </c>
      <c r="BC42" s="14" t="str">
        <f>VLOOKUP(A42,Bios!$B$2:$S$430,3,FALSE)</f>
        <v>R</v>
      </c>
      <c r="BD42" s="4" t="str">
        <f>VLOOKUP(A42,Bios!$B$2:$S$430,4,FALSE)</f>
        <v>Jul 01 '77</v>
      </c>
      <c r="BE42" s="4" t="str">
        <f>RIGHT(BD42, LEN(BD42)-8)</f>
        <v>77</v>
      </c>
      <c r="BJ42" s="4" t="e">
        <f>VLOOKUP(A42,'Contracts 2014'!A41:K167,1,FALSE)</f>
        <v>#N/A</v>
      </c>
      <c r="BK42" s="4">
        <f>IF(ISNA(VLOOKUP(A42,'Contracts 2014'!$A$1:$K$127,1,FALSE)), 0, 1)</f>
        <v>0</v>
      </c>
    </row>
    <row r="43" spans="1:63">
      <c r="A43" s="13" t="s">
        <v>86</v>
      </c>
      <c r="B43" s="14">
        <f>VLOOKUP(A43,'2014'!$B$2:$S$430,7,FALSE)</f>
        <v>61</v>
      </c>
      <c r="C43" s="14">
        <f>IF(ISNA(VLOOKUP(A43,'2013'!$B$2:$S$401,7,FALSE)*1.7), B43, VLOOKUP(A43,'2013'!$B$2:$S$401,7,FALSE)*1.7)</f>
        <v>61.199999999999996</v>
      </c>
      <c r="D43" s="14">
        <f>IF(ISNA(VLOOKUP(A43,'2012'!$B$2:$S$401,7,FALSE)), C43, VLOOKUP(A43,'2012'!$B$2:$S$401,7,FALSE))</f>
        <v>81</v>
      </c>
      <c r="E43" s="14">
        <f>IF(ISNA(VLOOKUP(A43,'2011'!$B$2:$S$401,7,FALSE)), AVERAGE(C43:D43), VLOOKUP(A43,'2011'!$B$2:$S$401,7,FALSE))</f>
        <v>45</v>
      </c>
      <c r="F43" s="14">
        <f>IF(ISNA(VLOOKUP(A43,'2010'!$B$2:$S$401,7,FALSE)), AVERAGE(C43:E43), VLOOKUP(A43,'2010'!$B$2:$S$401,7,FALSE))</f>
        <v>55</v>
      </c>
      <c r="G43" s="14">
        <f>IF(ISNA(VLOOKUP(A43,'2009'!$B$2:$S$401,7,FALSE)), AVERAGE(C43:F43), VLOOKUP(A43,'2009'!$B$2:$S$401,7,FALSE))</f>
        <v>37</v>
      </c>
      <c r="H43" s="14">
        <f>AVERAGE(B43:G43)</f>
        <v>56.699999999999996</v>
      </c>
      <c r="I43" s="14">
        <f>VLOOKUP(A43,'2014'!$B$2:$S$430,4,FALSE)</f>
        <v>59</v>
      </c>
      <c r="J43" s="14">
        <f>IF(ISNA(VLOOKUP(A43,'2013'!$B$2:$S$401,4,FALSE)), I43, VLOOKUP(A43,'2013'!$B$2:$S$401,4,FALSE)*1.7)</f>
        <v>68</v>
      </c>
      <c r="K43" s="14">
        <f>IF(ISNA(VLOOKUP(A43,'2012'!$B$2:$S$401,4,FALSE)), J43, VLOOKUP(A43,'2012'!$B$2:$S$401,4,FALSE))</f>
        <v>80</v>
      </c>
      <c r="L43" s="14">
        <f>IF(ISNA(VLOOKUP(A43,'2011'!$B$2:$S$401,4,FALSE)), AVERAGE(J43:K43), VLOOKUP(A43,'2011'!$B$2:$S$401,4,FALSE))</f>
        <v>79</v>
      </c>
      <c r="M43" s="14">
        <f>IF(ISNA(VLOOKUP(A43,'2010'!$B$2:$S$401,4,FALSE)), AVERAGE(J43:L43), VLOOKUP(A43,'2010'!$B$2:$S$401,4,FALSE))</f>
        <v>78</v>
      </c>
      <c r="N43" s="14">
        <f>IF(ISNA(VLOOKUP(A43,'2009'!$B$2:$S$401,4,FALSE)), AVERAGE(J43:M43), VLOOKUP(A43,'2009'!$B$2:$S$401,4,FALSE))</f>
        <v>77</v>
      </c>
      <c r="O43" s="14">
        <f>AVERAGE(I43:N43)</f>
        <v>73.5</v>
      </c>
      <c r="P43" s="14">
        <f>H43/O43</f>
        <v>0.77142857142857135</v>
      </c>
      <c r="Q43" s="14">
        <f>VLOOKUP($A43,'2014'!$B$2:$S$430,5,FALSE)</f>
        <v>27</v>
      </c>
      <c r="R43" s="14">
        <f>IF(ISNA(VLOOKUP(A43,'2013'!$B$2:$S$401,5,FALSE)), Q43, VLOOKUP(A43,'2013'!$B$2:$S$401,5,FALSE)*1.7)</f>
        <v>35.699999999999996</v>
      </c>
      <c r="S43" s="14">
        <f>IF(ISNA(VLOOKUP($A43,'2012'!$B$2:$S$401,5,FALSE)), R43, VLOOKUP($A43,'2012'!$B$2:$S$401,5,FALSE))</f>
        <v>40</v>
      </c>
      <c r="T43" s="14">
        <f>IF(ISNA(VLOOKUP($A43,'2011'!$B$2:$S$401,5,FALSE)), S43, VLOOKUP($A43,'2011'!$B$2:$S$401,5,FALSE))</f>
        <v>22</v>
      </c>
      <c r="U43" s="14">
        <f>IF(ISNA(VLOOKUP($A43,'2010'!$B$2:$S$401,5,FALSE)), T43, VLOOKUP($A43,'2010'!$B$2:$S$401,5,FALSE))</f>
        <v>27</v>
      </c>
      <c r="V43" s="14">
        <f>IF(ISNA(VLOOKUP($A43,'2009'!$B$2:$S$401,5,FALSE)), U43, VLOOKUP($A43,'2009'!$B$2:$S$401,5,FALSE))</f>
        <v>24</v>
      </c>
      <c r="W43" s="14">
        <f>AVERAGE(Q43:V43)</f>
        <v>29.283333333333331</v>
      </c>
      <c r="X43" s="14">
        <f>VLOOKUP($A43,'2014'!$B$2:$S$430,6,FALSE)</f>
        <v>34</v>
      </c>
      <c r="Y43" s="14">
        <f>IF(ISNA(VLOOKUP($A43,'2013'!$B$2:$S$401,6,FALSE)), X43, VLOOKUP($A43,'2013'!$B$2:$S$401,6,FALSE)*1.7)</f>
        <v>25.5</v>
      </c>
      <c r="Z43" s="14">
        <f>IF(ISNA(VLOOKUP($A43,'2012'!$B$2:$S$401,6,FALSE)), Y43, VLOOKUP($A43,'2012'!$B$2:$S$401,6,FALSE))</f>
        <v>41</v>
      </c>
      <c r="AA43" s="14">
        <f>IF(ISNA(VLOOKUP($A43,'2011'!$B$2:$S$401,6,FALSE)), Z43, VLOOKUP($A43,'2011'!$B$2:$S$401,6,FALSE))</f>
        <v>23</v>
      </c>
      <c r="AB43" s="14">
        <f>IF(ISNA(VLOOKUP($A43,'2010'!$B$2:$S$401,6,FALSE)), AA43, VLOOKUP($A43,'2010'!$B$2:$S$401,6,FALSE))</f>
        <v>28</v>
      </c>
      <c r="AC43" s="14">
        <f>IF(ISNA(VLOOKUP($A43,'2009'!$B$2:$S$401,6,FALSE)), AB43, VLOOKUP($A43,'2009'!$B$2:$S$401,6,FALSE))</f>
        <v>13</v>
      </c>
      <c r="AD43" s="14">
        <f>AVERAGE(X43:AC43)</f>
        <v>27.416666666666668</v>
      </c>
      <c r="AE43" s="14">
        <f>VLOOKUP($A43,'2014'!$B$2:$S$430,10,FALSE)</f>
        <v>11</v>
      </c>
      <c r="AF43" s="14">
        <f>IF(ISNA(VLOOKUP($A43,'2013'!$B$2:$S$401,10,FALSE)), AE43, VLOOKUP($A43,'2013'!$B$2:$S$401,10,FALSE)*1.7)</f>
        <v>15.299999999999999</v>
      </c>
      <c r="AG43" s="14">
        <f>IF(ISNA(VLOOKUP($A43,'2012'!$B$2:$S$401,10,FALSE)), AF43, VLOOKUP($A43,'2012'!$B$2:$S$401,10,FALSE))</f>
        <v>18</v>
      </c>
      <c r="AH43" s="14">
        <f>IF(ISNA(VLOOKUP($A43,'2011'!$B$2:$S$401,10,FALSE)), AG43, VLOOKUP($A43,'2011'!$B$2:$S$401,10,FALSE))</f>
        <v>5</v>
      </c>
      <c r="AI43" s="14">
        <f>IF(ISNA(VLOOKUP($A43,'2010'!$B$2:$S$401,10,FALSE)), AH43, VLOOKUP($A43,'2010'!$B$2:$S$401,10,FALSE))</f>
        <v>2</v>
      </c>
      <c r="AJ43" s="14">
        <f>IF(ISNA(VLOOKUP($A43,'2009'!$B$2:$S$401,10,FALSE)), AI43, VLOOKUP($A43,'2009'!$B$2:$S$401,10,FALSE))</f>
        <v>9</v>
      </c>
      <c r="AK43" s="14">
        <f>AVERAGE(AE43:AJ43)</f>
        <v>10.049999999999999</v>
      </c>
      <c r="AL43" s="14">
        <f>VLOOKUP($A43,'2014'!$B$2:$S$430,11,FALSE)</f>
        <v>26</v>
      </c>
      <c r="AM43" s="14">
        <f>IF(ISNA(VLOOKUP($A43,'2013'!$B$2:$S$401,11,FALSE)), AL43, VLOOKUP($A43,'2013'!$B$2:$S$401,11,FALSE)*1.7)</f>
        <v>27.2</v>
      </c>
      <c r="AN43" s="14">
        <f>AVERAGE(AL43:AM43)</f>
        <v>26.6</v>
      </c>
      <c r="AO43" s="14">
        <f>VLOOKUP($A43,'2014'!$B$2:$S$430,8,FALSE)</f>
        <v>15</v>
      </c>
      <c r="AP43" s="14">
        <f>IF(ISNA(VLOOKUP($A43,'2013'!$B$2:$S$401,8,FALSE)), AO43, VLOOKUP($A43,'2013'!$B$2:$S$401,8,FALSE)*1.7)</f>
        <v>8.5</v>
      </c>
      <c r="AQ43" s="14">
        <f>IF(ISNA(VLOOKUP($A43,'2012'!$B$2:$S$401,8,FALSE)), AP43, VLOOKUP($A43,'2012'!$B$2:$S$401,8,FALSE))</f>
        <v>6</v>
      </c>
      <c r="AR43" s="14">
        <f>IF(ISNA(VLOOKUP($A43,'2011'!$B$2:$S$401,8,FALSE)), AQ43, VLOOKUP($A43,'2011'!$B$2:$S$401,8,FALSE))</f>
        <v>7</v>
      </c>
      <c r="AS43" s="14">
        <f>IF(ISNA(VLOOKUP($A43,'2010'!$B$2:$S$401,8,FALSE)), AR43, VLOOKUP($A43,'2010'!$B$2:$S$401,8,FALSE))</f>
        <v>-5</v>
      </c>
      <c r="AT43" s="14">
        <f>IF(ISNA(VLOOKUP($A43,'2009'!$B$2:$S$401,8,FALSE)), AS43, VLOOKUP($A43,'2009'!$B$2:$S$401,8,FALSE))</f>
        <v>-11</v>
      </c>
      <c r="AU43" s="14">
        <f>AVERAGE(AO43:AT43)</f>
        <v>3.4166666666666665</v>
      </c>
      <c r="AV43" s="14">
        <f>MIN(B43:G43)</f>
        <v>37</v>
      </c>
      <c r="AW43" s="14">
        <f>MAX(B43:G43)</f>
        <v>81</v>
      </c>
      <c r="AX43" s="14">
        <f>MIN(I43:N43)</f>
        <v>59</v>
      </c>
      <c r="AY43" s="14">
        <f>MAX(I43:N43)</f>
        <v>80</v>
      </c>
      <c r="AZ43" s="14" t="str">
        <f>VLOOKUP(A43,Bios!$B$2:$S$430,7,FALSE)</f>
        <v>CAN</v>
      </c>
      <c r="BA43" s="14" t="str">
        <f>VLOOKUP(A43,Bios!$B$2:$S$430,2,FALSE)</f>
        <v>PIT</v>
      </c>
      <c r="BB43" s="14">
        <f>113-BE43</f>
        <v>26</v>
      </c>
      <c r="BC43" s="14" t="str">
        <f>VLOOKUP(A43,Bios!$B$2:$S$430,3,FALSE)</f>
        <v>R</v>
      </c>
      <c r="BD43" s="4" t="str">
        <f>VLOOKUP(A43,Bios!$B$2:$S$430,4,FALSE)</f>
        <v>Sep 03 '87</v>
      </c>
      <c r="BE43" s="4" t="str">
        <f>RIGHT(BD43, LEN(BD43)-8)</f>
        <v>87</v>
      </c>
      <c r="BJ43" s="4" t="e">
        <f>VLOOKUP(A43,'Contracts 2014'!A42:K168,1,FALSE)</f>
        <v>#N/A</v>
      </c>
      <c r="BK43" s="4">
        <f>IF(ISNA(VLOOKUP(A43,'Contracts 2014'!$A$1:$K$127,1,FALSE)), 0, 1)</f>
        <v>0</v>
      </c>
    </row>
    <row r="44" spans="1:63">
      <c r="A44" s="13" t="s">
        <v>233</v>
      </c>
      <c r="B44" s="14">
        <f>VLOOKUP(A44,'2014'!$B$2:$S$430,7,FALSE)</f>
        <v>61</v>
      </c>
      <c r="C44" s="14">
        <f>IF(ISNA(VLOOKUP(A44,'2013'!$B$2:$S$401,7,FALSE)*1.7), B44, VLOOKUP(A44,'2013'!$B$2:$S$401,7,FALSE)*1.7)</f>
        <v>45.9</v>
      </c>
      <c r="D44" s="14">
        <f>IF(ISNA(VLOOKUP(A44,'2012'!$B$2:$S$401,7,FALSE)), C44, VLOOKUP(A44,'2012'!$B$2:$S$401,7,FALSE))</f>
        <v>40</v>
      </c>
      <c r="E44" s="14">
        <f>IF(ISNA(VLOOKUP(A44,'2011'!$B$2:$S$401,7,FALSE)), AVERAGE(C44:D44), VLOOKUP(A44,'2011'!$B$2:$S$401,7,FALSE))</f>
        <v>45</v>
      </c>
      <c r="F44" s="14">
        <f>IF(ISNA(VLOOKUP(A44,'2010'!$B$2:$S$401,7,FALSE)), AVERAGE(C44:E44), VLOOKUP(A44,'2010'!$B$2:$S$401,7,FALSE))</f>
        <v>69</v>
      </c>
      <c r="G44" s="14">
        <f>IF(ISNA(VLOOKUP(A44,'2009'!$B$2:$S$401,7,FALSE)), AVERAGE(C44:F44), VLOOKUP(A44,'2009'!$B$2:$S$401,7,FALSE))</f>
        <v>44</v>
      </c>
      <c r="H44" s="14">
        <f>AVERAGE(B44:G44)</f>
        <v>50.816666666666663</v>
      </c>
      <c r="I44" s="14">
        <f>VLOOKUP(A44,'2014'!$B$2:$S$430,4,FALSE)</f>
        <v>79</v>
      </c>
      <c r="J44" s="14">
        <f>IF(ISNA(VLOOKUP(A44,'2013'!$B$2:$S$401,4,FALSE)), I44, VLOOKUP(A44,'2013'!$B$2:$S$401,4,FALSE)*1.7)</f>
        <v>79.899999999999991</v>
      </c>
      <c r="K44" s="14">
        <f>IF(ISNA(VLOOKUP(A44,'2012'!$B$2:$S$401,4,FALSE)), J44, VLOOKUP(A44,'2012'!$B$2:$S$401,4,FALSE))</f>
        <v>74</v>
      </c>
      <c r="L44" s="14">
        <f>IF(ISNA(VLOOKUP(A44,'2011'!$B$2:$S$401,4,FALSE)), AVERAGE(J44:K44), VLOOKUP(A44,'2011'!$B$2:$S$401,4,FALSE))</f>
        <v>82</v>
      </c>
      <c r="M44" s="14">
        <f>IF(ISNA(VLOOKUP(A44,'2010'!$B$2:$S$401,4,FALSE)), AVERAGE(J44:L44), VLOOKUP(A44,'2010'!$B$2:$S$401,4,FALSE))</f>
        <v>82</v>
      </c>
      <c r="N44" s="14">
        <f>IF(ISNA(VLOOKUP(A44,'2009'!$B$2:$S$401,4,FALSE)), AVERAGE(J44:M44), VLOOKUP(A44,'2009'!$B$2:$S$401,4,FALSE))</f>
        <v>77</v>
      </c>
      <c r="O44" s="14">
        <f>AVERAGE(I44:N44)</f>
        <v>78.983333333333334</v>
      </c>
      <c r="P44" s="14">
        <f>H44/O44</f>
        <v>0.64338468031230212</v>
      </c>
      <c r="Q44" s="14">
        <f>VLOOKUP($A44,'2014'!$B$2:$S$430,5,FALSE)</f>
        <v>6</v>
      </c>
      <c r="R44" s="14">
        <f>IF(ISNA(VLOOKUP(A44,'2013'!$B$2:$S$401,5,FALSE)), Q44, VLOOKUP(A44,'2013'!$B$2:$S$401,5,FALSE)*1.7)</f>
        <v>5.0999999999999996</v>
      </c>
      <c r="S44" s="14">
        <f>IF(ISNA(VLOOKUP($A44,'2012'!$B$2:$S$401,5,FALSE)), R44, VLOOKUP($A44,'2012'!$B$2:$S$401,5,FALSE))</f>
        <v>4</v>
      </c>
      <c r="T44" s="14">
        <f>IF(ISNA(VLOOKUP($A44,'2011'!$B$2:$S$401,5,FALSE)), S44, VLOOKUP($A44,'2011'!$B$2:$S$401,5,FALSE))</f>
        <v>7</v>
      </c>
      <c r="U44" s="14">
        <f>IF(ISNA(VLOOKUP($A44,'2010'!$B$2:$S$401,5,FALSE)), T44, VLOOKUP($A44,'2010'!$B$2:$S$401,5,FALSE))</f>
        <v>14</v>
      </c>
      <c r="V44" s="14">
        <f>IF(ISNA(VLOOKUP($A44,'2009'!$B$2:$S$401,5,FALSE)), U44, VLOOKUP($A44,'2009'!$B$2:$S$401,5,FALSE))</f>
        <v>8</v>
      </c>
      <c r="W44" s="14">
        <f>AVERAGE(Q44:V44)</f>
        <v>7.3500000000000005</v>
      </c>
      <c r="X44" s="14">
        <f>VLOOKUP($A44,'2014'!$B$2:$S$430,6,FALSE)</f>
        <v>55</v>
      </c>
      <c r="Y44" s="14">
        <f>IF(ISNA(VLOOKUP($A44,'2013'!$B$2:$S$401,6,FALSE)), X44, VLOOKUP($A44,'2013'!$B$2:$S$401,6,FALSE)*1.7)</f>
        <v>40.799999999999997</v>
      </c>
      <c r="Z44" s="14">
        <f>IF(ISNA(VLOOKUP($A44,'2012'!$B$2:$S$401,6,FALSE)), Y44, VLOOKUP($A44,'2012'!$B$2:$S$401,6,FALSE))</f>
        <v>36</v>
      </c>
      <c r="AA44" s="14">
        <f>IF(ISNA(VLOOKUP($A44,'2011'!$B$2:$S$401,6,FALSE)), Z44, VLOOKUP($A44,'2011'!$B$2:$S$401,6,FALSE))</f>
        <v>38</v>
      </c>
      <c r="AB44" s="14">
        <f>IF(ISNA(VLOOKUP($A44,'2010'!$B$2:$S$401,6,FALSE)), AA44, VLOOKUP($A44,'2010'!$B$2:$S$401,6,FALSE))</f>
        <v>55</v>
      </c>
      <c r="AC44" s="14">
        <f>IF(ISNA(VLOOKUP($A44,'2009'!$B$2:$S$401,6,FALSE)), AB44, VLOOKUP($A44,'2009'!$B$2:$S$401,6,FALSE))</f>
        <v>36</v>
      </c>
      <c r="AD44" s="14">
        <f>AVERAGE(X44:AC44)</f>
        <v>43.466666666666669</v>
      </c>
      <c r="AE44" s="14">
        <f>VLOOKUP($A44,'2014'!$B$2:$S$430,10,FALSE)</f>
        <v>3</v>
      </c>
      <c r="AF44" s="14">
        <f>IF(ISNA(VLOOKUP($A44,'2013'!$B$2:$S$401,10,FALSE)), AE44, VLOOKUP($A44,'2013'!$B$2:$S$401,10,FALSE)*1.7)</f>
        <v>3.4</v>
      </c>
      <c r="AG44" s="14">
        <f>IF(ISNA(VLOOKUP($A44,'2012'!$B$2:$S$401,10,FALSE)), AF44, VLOOKUP($A44,'2012'!$B$2:$S$401,10,FALSE))</f>
        <v>1</v>
      </c>
      <c r="AH44" s="14">
        <f>IF(ISNA(VLOOKUP($A44,'2011'!$B$2:$S$401,10,FALSE)), AG44, VLOOKUP($A44,'2011'!$B$2:$S$401,10,FALSE))</f>
        <v>3</v>
      </c>
      <c r="AI44" s="14">
        <f>IF(ISNA(VLOOKUP($A44,'2010'!$B$2:$S$401,10,FALSE)), AH44, VLOOKUP($A44,'2010'!$B$2:$S$401,10,FALSE))</f>
        <v>3</v>
      </c>
      <c r="AJ44" s="14">
        <f>IF(ISNA(VLOOKUP($A44,'2009'!$B$2:$S$401,10,FALSE)), AI44, VLOOKUP($A44,'2009'!$B$2:$S$401,10,FALSE))</f>
        <v>2</v>
      </c>
      <c r="AK44" s="14">
        <f>AVERAGE(AE44:AJ44)</f>
        <v>2.5666666666666669</v>
      </c>
      <c r="AL44" s="14">
        <f>VLOOKUP($A44,'2014'!$B$2:$S$430,11,FALSE)</f>
        <v>21</v>
      </c>
      <c r="AM44" s="14">
        <f>IF(ISNA(VLOOKUP($A44,'2013'!$B$2:$S$401,11,FALSE)), AL44, VLOOKUP($A44,'2013'!$B$2:$S$401,11,FALSE)*1.7)</f>
        <v>17</v>
      </c>
      <c r="AN44" s="14">
        <f>AVERAGE(AL44:AM44)</f>
        <v>19</v>
      </c>
      <c r="AO44" s="14">
        <f>VLOOKUP($A44,'2014'!$B$2:$S$430,8,FALSE)</f>
        <v>22</v>
      </c>
      <c r="AP44" s="14">
        <f>IF(ISNA(VLOOKUP($A44,'2013'!$B$2:$S$401,8,FALSE)), AO44, VLOOKUP($A44,'2013'!$B$2:$S$401,8,FALSE)*1.7)</f>
        <v>27.2</v>
      </c>
      <c r="AQ44" s="14">
        <f>IF(ISNA(VLOOKUP($A44,'2012'!$B$2:$S$401,8,FALSE)), AP44, VLOOKUP($A44,'2012'!$B$2:$S$401,8,FALSE))</f>
        <v>15</v>
      </c>
      <c r="AR44" s="14">
        <f>IF(ISNA(VLOOKUP($A44,'2011'!$B$2:$S$401,8,FALSE)), AQ44, VLOOKUP($A44,'2011'!$B$2:$S$401,8,FALSE))</f>
        <v>-1</v>
      </c>
      <c r="AS44" s="14">
        <f>IF(ISNA(VLOOKUP($A44,'2010'!$B$2:$S$401,8,FALSE)), AR44, VLOOKUP($A44,'2010'!$B$2:$S$401,8,FALSE))</f>
        <v>21</v>
      </c>
      <c r="AT44" s="14">
        <f>IF(ISNA(VLOOKUP($A44,'2009'!$B$2:$S$401,8,FALSE)), AS44, VLOOKUP($A44,'2009'!$B$2:$S$401,8,FALSE))</f>
        <v>33</v>
      </c>
      <c r="AU44" s="14">
        <f>AVERAGE(AO44:AT44)</f>
        <v>19.533333333333335</v>
      </c>
      <c r="AV44" s="14">
        <f>MIN(B44:G44)</f>
        <v>40</v>
      </c>
      <c r="AW44" s="14">
        <f>MAX(B44:G44)</f>
        <v>69</v>
      </c>
      <c r="AX44" s="14">
        <f>MIN(I44:N44)</f>
        <v>74</v>
      </c>
      <c r="AY44" s="14">
        <f>MAX(I44:N44)</f>
        <v>82</v>
      </c>
      <c r="AZ44" s="14" t="str">
        <f>VLOOKUP(A44,Bios!$B$2:$S$430,7,FALSE)</f>
        <v>CAN</v>
      </c>
      <c r="BA44" s="14" t="str">
        <f>VLOOKUP(A44,Bios!$B$2:$S$430,2,FALSE)</f>
        <v>CHI</v>
      </c>
      <c r="BB44" s="14">
        <f>113-BE44</f>
        <v>30</v>
      </c>
      <c r="BC44" s="14" t="str">
        <f>VLOOKUP(A44,Bios!$B$2:$S$430,3,FALSE)</f>
        <v>D</v>
      </c>
      <c r="BD44" s="4" t="str">
        <f>VLOOKUP(A44,Bios!$B$2:$S$430,4,FALSE)</f>
        <v>Jul 16 '83</v>
      </c>
      <c r="BE44" s="4" t="str">
        <f>RIGHT(BD44, LEN(BD44)-8)</f>
        <v>83</v>
      </c>
      <c r="BJ44" s="4" t="e">
        <f>VLOOKUP(A44,'Contracts 2014'!A43:K169,1,FALSE)</f>
        <v>#N/A</v>
      </c>
      <c r="BK44" s="4">
        <f>IF(ISNA(VLOOKUP(A44,'Contracts 2014'!$A$1:$K$127,1,FALSE)), 0, 1)</f>
        <v>0</v>
      </c>
    </row>
    <row r="45" spans="1:63">
      <c r="A45" s="13" t="s">
        <v>172</v>
      </c>
      <c r="B45" s="14">
        <f>VLOOKUP(A45,'2014'!$B$2:$S$430,7,FALSE)</f>
        <v>60</v>
      </c>
      <c r="C45" s="14">
        <f>IF(ISNA(VLOOKUP(A45,'2013'!$B$2:$S$401,7,FALSE)*1.7), B45, VLOOKUP(A45,'2013'!$B$2:$S$401,7,FALSE)*1.7)</f>
        <v>40.799999999999997</v>
      </c>
      <c r="D45" s="14">
        <f>IF(ISNA(VLOOKUP(A45,'2012'!$B$2:$S$401,7,FALSE)), C45, VLOOKUP(A45,'2012'!$B$2:$S$401,7,FALSE))</f>
        <v>53</v>
      </c>
      <c r="E45" s="14">
        <f>IF(ISNA(VLOOKUP(A45,'2011'!$B$2:$S$401,7,FALSE)), AVERAGE(C45:D45), VLOOKUP(A45,'2011'!$B$2:$S$401,7,FALSE))</f>
        <v>57</v>
      </c>
      <c r="F45" s="14">
        <f>IF(ISNA(VLOOKUP(A45,'2010'!$B$2:$S$401,7,FALSE)), AVERAGE(C45:E45), VLOOKUP(A45,'2010'!$B$2:$S$401,7,FALSE))</f>
        <v>79</v>
      </c>
      <c r="G45" s="14">
        <f>IF(ISNA(VLOOKUP(A45,'2009'!$B$2:$S$401,7,FALSE)), AVERAGE(C45:F45), VLOOKUP(A45,'2009'!$B$2:$S$401,7,FALSE))</f>
        <v>36</v>
      </c>
      <c r="H45" s="14">
        <f>AVERAGE(B45:G45)</f>
        <v>54.300000000000004</v>
      </c>
      <c r="I45" s="14">
        <f>VLOOKUP(A45,'2014'!$B$2:$S$430,4,FALSE)</f>
        <v>71</v>
      </c>
      <c r="J45" s="14">
        <f>IF(ISNA(VLOOKUP(A45,'2013'!$B$2:$S$401,4,FALSE)), I45, VLOOKUP(A45,'2013'!$B$2:$S$401,4,FALSE)*1.7)</f>
        <v>68</v>
      </c>
      <c r="K45" s="14">
        <f>IF(ISNA(VLOOKUP(A45,'2012'!$B$2:$S$401,4,FALSE)), J45, VLOOKUP(A45,'2012'!$B$2:$S$401,4,FALSE))</f>
        <v>79</v>
      </c>
      <c r="L45" s="14">
        <f>IF(ISNA(VLOOKUP(A45,'2011'!$B$2:$S$401,4,FALSE)), AVERAGE(J45:K45), VLOOKUP(A45,'2011'!$B$2:$S$401,4,FALSE))</f>
        <v>74</v>
      </c>
      <c r="M45" s="14">
        <f>IF(ISNA(VLOOKUP(A45,'2010'!$B$2:$S$401,4,FALSE)), AVERAGE(J45:L45), VLOOKUP(A45,'2010'!$B$2:$S$401,4,FALSE))</f>
        <v>81</v>
      </c>
      <c r="N45" s="14">
        <f>IF(ISNA(VLOOKUP(A45,'2009'!$B$2:$S$401,4,FALSE)), AVERAGE(J45:M45), VLOOKUP(A45,'2009'!$B$2:$S$401,4,FALSE))</f>
        <v>45</v>
      </c>
      <c r="O45" s="14">
        <f>AVERAGE(I45:N45)</f>
        <v>69.666666666666671</v>
      </c>
      <c r="P45" s="14">
        <f>H45/O45</f>
        <v>0.77942583732057413</v>
      </c>
      <c r="Q45" s="14">
        <f>VLOOKUP($A45,'2014'!$B$2:$S$430,5,FALSE)</f>
        <v>25</v>
      </c>
      <c r="R45" s="14">
        <f>IF(ISNA(VLOOKUP(A45,'2013'!$B$2:$S$401,5,FALSE)), Q45, VLOOKUP(A45,'2013'!$B$2:$S$401,5,FALSE)*1.7)</f>
        <v>15.299999999999999</v>
      </c>
      <c r="S45" s="14">
        <f>IF(ISNA(VLOOKUP($A45,'2012'!$B$2:$S$401,5,FALSE)), R45, VLOOKUP($A45,'2012'!$B$2:$S$401,5,FALSE))</f>
        <v>21</v>
      </c>
      <c r="T45" s="14">
        <f>IF(ISNA(VLOOKUP($A45,'2011'!$B$2:$S$401,5,FALSE)), S45, VLOOKUP($A45,'2011'!$B$2:$S$401,5,FALSE))</f>
        <v>22</v>
      </c>
      <c r="U45" s="14">
        <f>IF(ISNA(VLOOKUP($A45,'2010'!$B$2:$S$401,5,FALSE)), T45, VLOOKUP($A45,'2010'!$B$2:$S$401,5,FALSE))</f>
        <v>20</v>
      </c>
      <c r="V45" s="14">
        <f>IF(ISNA(VLOOKUP($A45,'2009'!$B$2:$S$401,5,FALSE)), U45, VLOOKUP($A45,'2009'!$B$2:$S$401,5,FALSE))</f>
        <v>11</v>
      </c>
      <c r="W45" s="14">
        <f>AVERAGE(Q45:V45)</f>
        <v>19.05</v>
      </c>
      <c r="X45" s="14">
        <f>VLOOKUP($A45,'2014'!$B$2:$S$430,6,FALSE)</f>
        <v>35</v>
      </c>
      <c r="Y45" s="14">
        <f>IF(ISNA(VLOOKUP($A45,'2013'!$B$2:$S$401,6,FALSE)), X45, VLOOKUP($A45,'2013'!$B$2:$S$401,6,FALSE)*1.7)</f>
        <v>25.5</v>
      </c>
      <c r="Z45" s="14">
        <f>IF(ISNA(VLOOKUP($A45,'2012'!$B$2:$S$401,6,FALSE)), Y45, VLOOKUP($A45,'2012'!$B$2:$S$401,6,FALSE))</f>
        <v>32</v>
      </c>
      <c r="AA45" s="14">
        <f>IF(ISNA(VLOOKUP($A45,'2011'!$B$2:$S$401,6,FALSE)), Z45, VLOOKUP($A45,'2011'!$B$2:$S$401,6,FALSE))</f>
        <v>35</v>
      </c>
      <c r="AB45" s="14">
        <f>IF(ISNA(VLOOKUP($A45,'2010'!$B$2:$S$401,6,FALSE)), AA45, VLOOKUP($A45,'2010'!$B$2:$S$401,6,FALSE))</f>
        <v>59</v>
      </c>
      <c r="AC45" s="14">
        <f>IF(ISNA(VLOOKUP($A45,'2009'!$B$2:$S$401,6,FALSE)), AB45, VLOOKUP($A45,'2009'!$B$2:$S$401,6,FALSE))</f>
        <v>25</v>
      </c>
      <c r="AD45" s="14">
        <f>AVERAGE(X45:AC45)</f>
        <v>35.25</v>
      </c>
      <c r="AE45" s="14">
        <f>VLOOKUP($A45,'2014'!$B$2:$S$430,10,FALSE)</f>
        <v>4</v>
      </c>
      <c r="AF45" s="14">
        <f>IF(ISNA(VLOOKUP($A45,'2013'!$B$2:$S$401,10,FALSE)), AE45, VLOOKUP($A45,'2013'!$B$2:$S$401,10,FALSE)*1.7)</f>
        <v>3.4</v>
      </c>
      <c r="AG45" s="14">
        <f>IF(ISNA(VLOOKUP($A45,'2012'!$B$2:$S$401,10,FALSE)), AF45, VLOOKUP($A45,'2012'!$B$2:$S$401,10,FALSE))</f>
        <v>7</v>
      </c>
      <c r="AH45" s="14">
        <f>IF(ISNA(VLOOKUP($A45,'2011'!$B$2:$S$401,10,FALSE)), AG45, VLOOKUP($A45,'2011'!$B$2:$S$401,10,FALSE))</f>
        <v>4</v>
      </c>
      <c r="AI45" s="14">
        <f>IF(ISNA(VLOOKUP($A45,'2010'!$B$2:$S$401,10,FALSE)), AH45, VLOOKUP($A45,'2010'!$B$2:$S$401,10,FALSE))</f>
        <v>9</v>
      </c>
      <c r="AJ45" s="14">
        <f>IF(ISNA(VLOOKUP($A45,'2009'!$B$2:$S$401,10,FALSE)), AI45, VLOOKUP($A45,'2009'!$B$2:$S$401,10,FALSE))</f>
        <v>7</v>
      </c>
      <c r="AK45" s="14">
        <f>AVERAGE(AE45:AJ45)</f>
        <v>5.7333333333333334</v>
      </c>
      <c r="AL45" s="14">
        <f>VLOOKUP($A45,'2014'!$B$2:$S$430,11,FALSE)</f>
        <v>15</v>
      </c>
      <c r="AM45" s="14">
        <f>IF(ISNA(VLOOKUP($A45,'2013'!$B$2:$S$401,11,FALSE)), AL45, VLOOKUP($A45,'2013'!$B$2:$S$401,11,FALSE)*1.7)</f>
        <v>17</v>
      </c>
      <c r="AN45" s="14">
        <f>AVERAGE(AL45:AM45)</f>
        <v>16</v>
      </c>
      <c r="AO45" s="14">
        <f>VLOOKUP($A45,'2014'!$B$2:$S$430,8,FALSE)</f>
        <v>9</v>
      </c>
      <c r="AP45" s="14">
        <f>IF(ISNA(VLOOKUP($A45,'2013'!$B$2:$S$401,8,FALSE)), AO45, VLOOKUP($A45,'2013'!$B$2:$S$401,8,FALSE)*1.7)</f>
        <v>-11.9</v>
      </c>
      <c r="AQ45" s="14">
        <f>IF(ISNA(VLOOKUP($A45,'2012'!$B$2:$S$401,8,FALSE)), AP45, VLOOKUP($A45,'2012'!$B$2:$S$401,8,FALSE))</f>
        <v>-8</v>
      </c>
      <c r="AR45" s="14">
        <f>IF(ISNA(VLOOKUP($A45,'2011'!$B$2:$S$401,8,FALSE)), AQ45, VLOOKUP($A45,'2011'!$B$2:$S$401,8,FALSE))</f>
        <v>-7</v>
      </c>
      <c r="AS45" s="14">
        <f>IF(ISNA(VLOOKUP($A45,'2010'!$B$2:$S$401,8,FALSE)), AR45, VLOOKUP($A45,'2010'!$B$2:$S$401,8,FALSE))</f>
        <v>2</v>
      </c>
      <c r="AT45" s="14">
        <f>IF(ISNA(VLOOKUP($A45,'2009'!$B$2:$S$401,8,FALSE)), AS45, VLOOKUP($A45,'2009'!$B$2:$S$401,8,FALSE))</f>
        <v>-9</v>
      </c>
      <c r="AU45" s="14">
        <f>AVERAGE(AO45:AT45)</f>
        <v>-4.1499999999999995</v>
      </c>
      <c r="AV45" s="14">
        <f>MIN(B45:G45)</f>
        <v>36</v>
      </c>
      <c r="AW45" s="14">
        <f>MAX(B45:G45)</f>
        <v>79</v>
      </c>
      <c r="AX45" s="14">
        <f>MIN(I45:N45)</f>
        <v>45</v>
      </c>
      <c r="AY45" s="14">
        <f>MAX(I45:N45)</f>
        <v>81</v>
      </c>
      <c r="AZ45" s="14" t="str">
        <f>VLOOKUP(A45,Bios!$B$2:$S$430,7,FALSE)</f>
        <v>CAN</v>
      </c>
      <c r="BA45" s="14" t="str">
        <f>VLOOKUP(A45,Bios!$B$2:$S$430,2,FALSE)</f>
        <v>COL</v>
      </c>
      <c r="BB45" s="14">
        <f>113-BE45</f>
        <v>28</v>
      </c>
      <c r="BC45" s="14" t="str">
        <f>VLOOKUP(A45,Bios!$B$2:$S$430,3,FALSE)</f>
        <v>C</v>
      </c>
      <c r="BD45" s="4" t="str">
        <f>VLOOKUP(A45,Bios!$B$2:$S$430,4,FALSE)</f>
        <v>Dec 27 '85</v>
      </c>
      <c r="BE45" s="4" t="str">
        <f>RIGHT(BD45, LEN(BD45)-8)</f>
        <v>85</v>
      </c>
      <c r="BJ45" s="4" t="e">
        <f>VLOOKUP(A45,'Contracts 2014'!A44:K170,1,FALSE)</f>
        <v>#N/A</v>
      </c>
      <c r="BK45" s="4">
        <f>IF(ISNA(VLOOKUP(A45,'Contracts 2014'!$A$1:$K$127,1,FALSE)), 0, 1)</f>
        <v>0</v>
      </c>
    </row>
    <row r="46" spans="1:63">
      <c r="A46" s="13" t="s">
        <v>103</v>
      </c>
      <c r="B46" s="14">
        <f>VLOOKUP(A46,'2014'!$B$2:$S$430,7,FALSE)</f>
        <v>60</v>
      </c>
      <c r="C46" s="14">
        <f>IF(ISNA(VLOOKUP(A46,'2013'!$B$2:$S$401,7,FALSE)*1.7), B46, VLOOKUP(A46,'2013'!$B$2:$S$401,7,FALSE)*1.7)</f>
        <v>57.8</v>
      </c>
      <c r="D46" s="14">
        <f>IF(ISNA(VLOOKUP(A46,'2012'!$B$2:$S$401,7,FALSE)), C46, VLOOKUP(A46,'2012'!$B$2:$S$401,7,FALSE))</f>
        <v>73</v>
      </c>
      <c r="E46" s="14">
        <f>IF(ISNA(VLOOKUP(A46,'2011'!$B$2:$S$401,7,FALSE)), AVERAGE(C46:D46), VLOOKUP(A46,'2011'!$B$2:$S$401,7,FALSE))</f>
        <v>52</v>
      </c>
      <c r="F46" s="14">
        <f>IF(ISNA(VLOOKUP(A46,'2010'!$B$2:$S$401,7,FALSE)), AVERAGE(C46:E46), VLOOKUP(A46,'2010'!$B$2:$S$401,7,FALSE))</f>
        <v>62</v>
      </c>
      <c r="G46" s="14">
        <f>IF(ISNA(VLOOKUP(A46,'2009'!$B$2:$S$401,7,FALSE)), AVERAGE(C46:F46), VLOOKUP(A46,'2009'!$B$2:$S$401,7,FALSE))</f>
        <v>66</v>
      </c>
      <c r="H46" s="14">
        <f>AVERAGE(B46:G46)</f>
        <v>61.800000000000004</v>
      </c>
      <c r="I46" s="14">
        <f>VLOOKUP(A46,'2014'!$B$2:$S$430,4,FALSE)</f>
        <v>82</v>
      </c>
      <c r="J46" s="14">
        <f>IF(ISNA(VLOOKUP(A46,'2013'!$B$2:$S$401,4,FALSE)), I46, VLOOKUP(A46,'2013'!$B$2:$S$401,4,FALSE)*1.7)</f>
        <v>79.899999999999991</v>
      </c>
      <c r="K46" s="14">
        <f>IF(ISNA(VLOOKUP(A46,'2012'!$B$2:$S$401,4,FALSE)), J46, VLOOKUP(A46,'2012'!$B$2:$S$401,4,FALSE))</f>
        <v>82</v>
      </c>
      <c r="L46" s="14">
        <f>IF(ISNA(VLOOKUP(A46,'2011'!$B$2:$S$401,4,FALSE)), AVERAGE(J46:K46), VLOOKUP(A46,'2011'!$B$2:$S$401,4,FALSE))</f>
        <v>73</v>
      </c>
      <c r="M46" s="14">
        <f>IF(ISNA(VLOOKUP(A46,'2010'!$B$2:$S$401,4,FALSE)), AVERAGE(J46:L46), VLOOKUP(A46,'2010'!$B$2:$S$401,4,FALSE))</f>
        <v>82</v>
      </c>
      <c r="N46" s="14">
        <f>IF(ISNA(VLOOKUP(A46,'2009'!$B$2:$S$401,4,FALSE)), AVERAGE(J46:M46), VLOOKUP(A46,'2009'!$B$2:$S$401,4,FALSE))</f>
        <v>82</v>
      </c>
      <c r="O46" s="14">
        <f>AVERAGE(I46:N46)</f>
        <v>80.149999999999991</v>
      </c>
      <c r="P46" s="14">
        <f>H46/O46</f>
        <v>0.7710542732376795</v>
      </c>
      <c r="Q46" s="14">
        <f>VLOOKUP($A46,'2014'!$B$2:$S$430,5,FALSE)</f>
        <v>30</v>
      </c>
      <c r="R46" s="14">
        <f>IF(ISNA(VLOOKUP(A46,'2013'!$B$2:$S$401,5,FALSE)), Q46, VLOOKUP(A46,'2013'!$B$2:$S$401,5,FALSE)*1.7)</f>
        <v>23.8</v>
      </c>
      <c r="S46" s="14">
        <f>IF(ISNA(VLOOKUP($A46,'2012'!$B$2:$S$401,5,FALSE)), R46, VLOOKUP($A46,'2012'!$B$2:$S$401,5,FALSE))</f>
        <v>30</v>
      </c>
      <c r="T46" s="14">
        <f>IF(ISNA(VLOOKUP($A46,'2011'!$B$2:$S$401,5,FALSE)), S46, VLOOKUP($A46,'2011'!$B$2:$S$401,5,FALSE))</f>
        <v>22</v>
      </c>
      <c r="U46" s="14">
        <f>IF(ISNA(VLOOKUP($A46,'2010'!$B$2:$S$401,5,FALSE)), T46, VLOOKUP($A46,'2010'!$B$2:$S$401,5,FALSE))</f>
        <v>24</v>
      </c>
      <c r="V46" s="14">
        <f>IF(ISNA(VLOOKUP($A46,'2009'!$B$2:$S$401,5,FALSE)), U46, VLOOKUP($A46,'2009'!$B$2:$S$401,5,FALSE))</f>
        <v>20</v>
      </c>
      <c r="W46" s="14">
        <f>AVERAGE(Q46:V46)</f>
        <v>24.966666666666669</v>
      </c>
      <c r="X46" s="14">
        <f>VLOOKUP($A46,'2014'!$B$2:$S$430,6,FALSE)</f>
        <v>30</v>
      </c>
      <c r="Y46" s="14">
        <f>IF(ISNA(VLOOKUP($A46,'2013'!$B$2:$S$401,6,FALSE)), X46, VLOOKUP($A46,'2013'!$B$2:$S$401,6,FALSE)*1.7)</f>
        <v>34</v>
      </c>
      <c r="Z46" s="14">
        <f>IF(ISNA(VLOOKUP($A46,'2012'!$B$2:$S$401,6,FALSE)), Y46, VLOOKUP($A46,'2012'!$B$2:$S$401,6,FALSE))</f>
        <v>43</v>
      </c>
      <c r="AA46" s="14">
        <f>IF(ISNA(VLOOKUP($A46,'2011'!$B$2:$S$401,6,FALSE)), Z46, VLOOKUP($A46,'2011'!$B$2:$S$401,6,FALSE))</f>
        <v>30</v>
      </c>
      <c r="AB46" s="14">
        <f>IF(ISNA(VLOOKUP($A46,'2010'!$B$2:$S$401,6,FALSE)), AA46, VLOOKUP($A46,'2010'!$B$2:$S$401,6,FALSE))</f>
        <v>38</v>
      </c>
      <c r="AC46" s="14">
        <f>IF(ISNA(VLOOKUP($A46,'2009'!$B$2:$S$401,6,FALSE)), AB46, VLOOKUP($A46,'2009'!$B$2:$S$401,6,FALSE))</f>
        <v>46</v>
      </c>
      <c r="AD46" s="14">
        <f>AVERAGE(X46:AC46)</f>
        <v>36.833333333333336</v>
      </c>
      <c r="AE46" s="14">
        <f>VLOOKUP($A46,'2014'!$B$2:$S$430,10,FALSE)</f>
        <v>7</v>
      </c>
      <c r="AF46" s="14">
        <f>IF(ISNA(VLOOKUP($A46,'2013'!$B$2:$S$401,10,FALSE)), AE46, VLOOKUP($A46,'2013'!$B$2:$S$401,10,FALSE)*1.7)</f>
        <v>3.4</v>
      </c>
      <c r="AG46" s="14">
        <f>IF(ISNA(VLOOKUP($A46,'2012'!$B$2:$S$401,10,FALSE)), AF46, VLOOKUP($A46,'2012'!$B$2:$S$401,10,FALSE))</f>
        <v>8</v>
      </c>
      <c r="AH46" s="14">
        <f>IF(ISNA(VLOOKUP($A46,'2011'!$B$2:$S$401,10,FALSE)), AG46, VLOOKUP($A46,'2011'!$B$2:$S$401,10,FALSE))</f>
        <v>5</v>
      </c>
      <c r="AI46" s="14">
        <f>IF(ISNA(VLOOKUP($A46,'2010'!$B$2:$S$401,10,FALSE)), AH46, VLOOKUP($A46,'2010'!$B$2:$S$401,10,FALSE))</f>
        <v>8</v>
      </c>
      <c r="AJ46" s="14">
        <f>IF(ISNA(VLOOKUP($A46,'2009'!$B$2:$S$401,10,FALSE)), AI46, VLOOKUP($A46,'2009'!$B$2:$S$401,10,FALSE))</f>
        <v>6</v>
      </c>
      <c r="AK46" s="14">
        <f>AVERAGE(AE46:AJ46)</f>
        <v>6.2333333333333334</v>
      </c>
      <c r="AL46" s="14">
        <f>VLOOKUP($A46,'2014'!$B$2:$S$430,11,FALSE)</f>
        <v>17</v>
      </c>
      <c r="AM46" s="14">
        <f>IF(ISNA(VLOOKUP($A46,'2013'!$B$2:$S$401,11,FALSE)), AL46, VLOOKUP($A46,'2013'!$B$2:$S$401,11,FALSE)*1.7)</f>
        <v>15.299999999999999</v>
      </c>
      <c r="AN46" s="14">
        <f>AVERAGE(AL46:AM46)</f>
        <v>16.149999999999999</v>
      </c>
      <c r="AO46" s="14">
        <f>VLOOKUP($A46,'2014'!$B$2:$S$430,8,FALSE)</f>
        <v>3</v>
      </c>
      <c r="AP46" s="14">
        <f>IF(ISNA(VLOOKUP($A46,'2013'!$B$2:$S$401,8,FALSE)), AO46, VLOOKUP($A46,'2013'!$B$2:$S$401,8,FALSE)*1.7)</f>
        <v>1.7</v>
      </c>
      <c r="AQ46" s="14">
        <f>IF(ISNA(VLOOKUP($A46,'2012'!$B$2:$S$401,8,FALSE)), AP46, VLOOKUP($A46,'2012'!$B$2:$S$401,8,FALSE))</f>
        <v>-7</v>
      </c>
      <c r="AR46" s="14">
        <f>IF(ISNA(VLOOKUP($A46,'2011'!$B$2:$S$401,8,FALSE)), AQ46, VLOOKUP($A46,'2011'!$B$2:$S$401,8,FALSE))</f>
        <v>1</v>
      </c>
      <c r="AS46" s="14">
        <f>IF(ISNA(VLOOKUP($A46,'2010'!$B$2:$S$401,8,FALSE)), AR46, VLOOKUP($A46,'2010'!$B$2:$S$401,8,FALSE))</f>
        <v>13</v>
      </c>
      <c r="AT46" s="14">
        <f>IF(ISNA(VLOOKUP($A46,'2009'!$B$2:$S$401,8,FALSE)), AS46, VLOOKUP($A46,'2009'!$B$2:$S$401,8,FALSE))</f>
        <v>-4</v>
      </c>
      <c r="AU46" s="14">
        <f>AVERAGE(AO46:AT46)</f>
        <v>1.2833333333333332</v>
      </c>
      <c r="AV46" s="14">
        <f>MIN(B46:G46)</f>
        <v>52</v>
      </c>
      <c r="AW46" s="14">
        <f>MAX(B46:G46)</f>
        <v>73</v>
      </c>
      <c r="AX46" s="14">
        <f>MIN(I46:N46)</f>
        <v>73</v>
      </c>
      <c r="AY46" s="14">
        <f>MAX(I46:N46)</f>
        <v>82</v>
      </c>
      <c r="AZ46" s="14" t="str">
        <f>VLOOKUP(A46,Bios!$B$2:$S$430,7,FALSE)</f>
        <v>CAN</v>
      </c>
      <c r="BA46" s="14" t="str">
        <f>VLOOKUP(A46,Bios!$B$2:$S$430,2,FALSE)</f>
        <v>MIN</v>
      </c>
      <c r="BB46" s="14">
        <f>113-BE46</f>
        <v>31</v>
      </c>
      <c r="BC46" s="14" t="str">
        <f>VLOOKUP(A46,Bios!$B$2:$S$430,3,FALSE)</f>
        <v>R</v>
      </c>
      <c r="BD46" s="4" t="str">
        <f>VLOOKUP(A46,Bios!$B$2:$S$430,4,FALSE)</f>
        <v>Nov 30 '82</v>
      </c>
      <c r="BE46" s="4" t="str">
        <f>RIGHT(BD46, LEN(BD46)-8)</f>
        <v>82</v>
      </c>
      <c r="BJ46" s="4" t="e">
        <f>VLOOKUP(A46,'Contracts 2014'!A45:K171,1,FALSE)</f>
        <v>#N/A</v>
      </c>
      <c r="BK46" s="4">
        <f>IF(ISNA(VLOOKUP(A46,'Contracts 2014'!$A$1:$K$127,1,FALSE)), 0, 1)</f>
        <v>0</v>
      </c>
    </row>
    <row r="47" spans="1:63">
      <c r="A47" s="13" t="s">
        <v>73</v>
      </c>
      <c r="B47" s="14">
        <f>VLOOKUP(A47,'2014'!$B$2:$S$430,7,FALSE)</f>
        <v>60</v>
      </c>
      <c r="C47" s="14">
        <f>IF(ISNA(VLOOKUP(A47,'2013'!$B$2:$S$401,7,FALSE)*1.7), B47, VLOOKUP(A47,'2013'!$B$2:$S$401,7,FALSE)*1.7)</f>
        <v>66.3</v>
      </c>
      <c r="D47" s="14">
        <f>IF(ISNA(VLOOKUP(A47,'2012'!$B$2:$S$401,7,FALSE)), C47, VLOOKUP(A47,'2012'!$B$2:$S$401,7,FALSE))</f>
        <v>65</v>
      </c>
      <c r="E47" s="14">
        <f>IF(ISNA(VLOOKUP(A47,'2011'!$B$2:$S$401,7,FALSE)), AVERAGE(C47:D47), VLOOKUP(A47,'2011'!$B$2:$S$401,7,FALSE))</f>
        <v>65.650000000000006</v>
      </c>
      <c r="F47" s="14">
        <f>IF(ISNA(VLOOKUP(A47,'2010'!$B$2:$S$401,7,FALSE)), AVERAGE(C47:E47), VLOOKUP(A47,'2010'!$B$2:$S$401,7,FALSE))</f>
        <v>24</v>
      </c>
      <c r="G47" s="14">
        <f>IF(ISNA(VLOOKUP(A47,'2009'!$B$2:$S$401,7,FALSE)), AVERAGE(C47:F47), VLOOKUP(A47,'2009'!$B$2:$S$401,7,FALSE))</f>
        <v>55.237500000000004</v>
      </c>
      <c r="H47" s="14">
        <f>AVERAGE(B47:G47)</f>
        <v>56.031250000000007</v>
      </c>
      <c r="I47" s="14">
        <f>VLOOKUP(A47,'2014'!$B$2:$S$430,4,FALSE)</f>
        <v>73</v>
      </c>
      <c r="J47" s="14">
        <f>IF(ISNA(VLOOKUP(A47,'2013'!$B$2:$S$401,4,FALSE)), I47, VLOOKUP(A47,'2013'!$B$2:$S$401,4,FALSE)*1.7)</f>
        <v>74.8</v>
      </c>
      <c r="K47" s="14">
        <f>IF(ISNA(VLOOKUP(A47,'2012'!$B$2:$S$401,4,FALSE)), J47, VLOOKUP(A47,'2012'!$B$2:$S$401,4,FALSE))</f>
        <v>79</v>
      </c>
      <c r="L47" s="14">
        <f>IF(ISNA(VLOOKUP(A47,'2011'!$B$2:$S$401,4,FALSE)), AVERAGE(J47:K47), VLOOKUP(A47,'2011'!$B$2:$S$401,4,FALSE))</f>
        <v>76.900000000000006</v>
      </c>
      <c r="M47" s="14">
        <f>IF(ISNA(VLOOKUP(A47,'2010'!$B$2:$S$401,4,FALSE)), AVERAGE(J47:L47), VLOOKUP(A47,'2010'!$B$2:$S$401,4,FALSE))</f>
        <v>37</v>
      </c>
      <c r="N47" s="14">
        <f>IF(ISNA(VLOOKUP(A47,'2009'!$B$2:$S$401,4,FALSE)), AVERAGE(J47:M47), VLOOKUP(A47,'2009'!$B$2:$S$401,4,FALSE))</f>
        <v>66.925000000000011</v>
      </c>
      <c r="O47" s="14">
        <f>AVERAGE(I47:N47)</f>
        <v>67.937500000000014</v>
      </c>
      <c r="P47" s="14">
        <f>H47/O47</f>
        <v>0.82474701011959517</v>
      </c>
      <c r="Q47" s="14">
        <f>VLOOKUP($A47,'2014'!$B$2:$S$430,5,FALSE)</f>
        <v>39</v>
      </c>
      <c r="R47" s="14">
        <f>IF(ISNA(VLOOKUP(A47,'2013'!$B$2:$S$401,5,FALSE)), Q47, VLOOKUP(A47,'2013'!$B$2:$S$401,5,FALSE)*1.7)</f>
        <v>25.5</v>
      </c>
      <c r="S47" s="14">
        <f>IF(ISNA(VLOOKUP($A47,'2012'!$B$2:$S$401,5,FALSE)), R47, VLOOKUP($A47,'2012'!$B$2:$S$401,5,FALSE))</f>
        <v>33</v>
      </c>
      <c r="T47" s="14">
        <f>IF(ISNA(VLOOKUP($A47,'2011'!$B$2:$S$401,5,FALSE)), S47, VLOOKUP($A47,'2011'!$B$2:$S$401,5,FALSE))</f>
        <v>33</v>
      </c>
      <c r="U47" s="14">
        <f>IF(ISNA(VLOOKUP($A47,'2010'!$B$2:$S$401,5,FALSE)), T47, VLOOKUP($A47,'2010'!$B$2:$S$401,5,FALSE))</f>
        <v>14</v>
      </c>
      <c r="V47" s="14">
        <f>IF(ISNA(VLOOKUP($A47,'2009'!$B$2:$S$401,5,FALSE)), U47, VLOOKUP($A47,'2009'!$B$2:$S$401,5,FALSE))</f>
        <v>14</v>
      </c>
      <c r="W47" s="14">
        <f>AVERAGE(Q47:V47)</f>
        <v>26.416666666666668</v>
      </c>
      <c r="X47" s="14">
        <f>VLOOKUP($A47,'2014'!$B$2:$S$430,6,FALSE)</f>
        <v>21</v>
      </c>
      <c r="Y47" s="14">
        <f>IF(ISNA(VLOOKUP($A47,'2013'!$B$2:$S$401,6,FALSE)), X47, VLOOKUP($A47,'2013'!$B$2:$S$401,6,FALSE)*1.7)</f>
        <v>40.799999999999997</v>
      </c>
      <c r="Z47" s="14">
        <f>IF(ISNA(VLOOKUP($A47,'2012'!$B$2:$S$401,6,FALSE)), Y47, VLOOKUP($A47,'2012'!$B$2:$S$401,6,FALSE))</f>
        <v>32</v>
      </c>
      <c r="AA47" s="14">
        <f>IF(ISNA(VLOOKUP($A47,'2011'!$B$2:$S$401,6,FALSE)), Z47, VLOOKUP($A47,'2011'!$B$2:$S$401,6,FALSE))</f>
        <v>32</v>
      </c>
      <c r="AB47" s="14">
        <f>IF(ISNA(VLOOKUP($A47,'2010'!$B$2:$S$401,6,FALSE)), AA47, VLOOKUP($A47,'2010'!$B$2:$S$401,6,FALSE))</f>
        <v>10</v>
      </c>
      <c r="AC47" s="14">
        <f>IF(ISNA(VLOOKUP($A47,'2009'!$B$2:$S$401,6,FALSE)), AB47, VLOOKUP($A47,'2009'!$B$2:$S$401,6,FALSE))</f>
        <v>10</v>
      </c>
      <c r="AD47" s="14">
        <f>AVERAGE(X47:AC47)</f>
        <v>24.3</v>
      </c>
      <c r="AE47" s="14">
        <f>VLOOKUP($A47,'2014'!$B$2:$S$430,10,FALSE)</f>
        <v>10</v>
      </c>
      <c r="AF47" s="14">
        <f>IF(ISNA(VLOOKUP($A47,'2013'!$B$2:$S$401,10,FALSE)), AE47, VLOOKUP($A47,'2013'!$B$2:$S$401,10,FALSE)*1.7)</f>
        <v>6.8</v>
      </c>
      <c r="AG47" s="14">
        <f>IF(ISNA(VLOOKUP($A47,'2012'!$B$2:$S$401,10,FALSE)), AF47, VLOOKUP($A47,'2012'!$B$2:$S$401,10,FALSE))</f>
        <v>4</v>
      </c>
      <c r="AH47" s="14">
        <f>IF(ISNA(VLOOKUP($A47,'2011'!$B$2:$S$401,10,FALSE)), AG47, VLOOKUP($A47,'2011'!$B$2:$S$401,10,FALSE))</f>
        <v>4</v>
      </c>
      <c r="AI47" s="14">
        <f>IF(ISNA(VLOOKUP($A47,'2010'!$B$2:$S$401,10,FALSE)), AH47, VLOOKUP($A47,'2010'!$B$2:$S$401,10,FALSE))</f>
        <v>7</v>
      </c>
      <c r="AJ47" s="14">
        <f>IF(ISNA(VLOOKUP($A47,'2009'!$B$2:$S$401,10,FALSE)), AI47, VLOOKUP($A47,'2009'!$B$2:$S$401,10,FALSE))</f>
        <v>7</v>
      </c>
      <c r="AK47" s="14">
        <f>AVERAGE(AE47:AJ47)</f>
        <v>6.4666666666666659</v>
      </c>
      <c r="AL47" s="14">
        <f>VLOOKUP($A47,'2014'!$B$2:$S$430,11,FALSE)</f>
        <v>17</v>
      </c>
      <c r="AM47" s="14">
        <f>IF(ISNA(VLOOKUP($A47,'2013'!$B$2:$S$401,11,FALSE)), AL47, VLOOKUP($A47,'2013'!$B$2:$S$401,11,FALSE)*1.7)</f>
        <v>20.399999999999999</v>
      </c>
      <c r="AN47" s="14">
        <f>AVERAGE(AL47:AM47)</f>
        <v>18.7</v>
      </c>
      <c r="AO47" s="14">
        <f>VLOOKUP($A47,'2014'!$B$2:$S$430,8,FALSE)</f>
        <v>8</v>
      </c>
      <c r="AP47" s="14">
        <f>IF(ISNA(VLOOKUP($A47,'2013'!$B$2:$S$401,8,FALSE)), AO47, VLOOKUP($A47,'2013'!$B$2:$S$401,8,FALSE)*1.7)</f>
        <v>13.6</v>
      </c>
      <c r="AQ47" s="14">
        <f>IF(ISNA(VLOOKUP($A47,'2012'!$B$2:$S$401,8,FALSE)), AP47, VLOOKUP($A47,'2012'!$B$2:$S$401,8,FALSE))</f>
        <v>2</v>
      </c>
      <c r="AR47" s="14">
        <f>IF(ISNA(VLOOKUP($A47,'2011'!$B$2:$S$401,8,FALSE)), AQ47, VLOOKUP($A47,'2011'!$B$2:$S$401,8,FALSE))</f>
        <v>2</v>
      </c>
      <c r="AS47" s="14">
        <f>IF(ISNA(VLOOKUP($A47,'2010'!$B$2:$S$401,8,FALSE)), AR47, VLOOKUP($A47,'2010'!$B$2:$S$401,8,FALSE))</f>
        <v>-1</v>
      </c>
      <c r="AT47" s="14">
        <f>IF(ISNA(VLOOKUP($A47,'2009'!$B$2:$S$401,8,FALSE)), AS47, VLOOKUP($A47,'2009'!$B$2:$S$401,8,FALSE))</f>
        <v>-1</v>
      </c>
      <c r="AU47" s="14">
        <f>AVERAGE(AO47:AT47)</f>
        <v>3.9333333333333336</v>
      </c>
      <c r="AV47" s="14">
        <f>MIN(B47:G47)</f>
        <v>24</v>
      </c>
      <c r="AW47" s="14">
        <f>MAX(B47:G47)</f>
        <v>66.3</v>
      </c>
      <c r="AX47" s="14">
        <f>MIN(I47:N47)</f>
        <v>37</v>
      </c>
      <c r="AY47" s="14">
        <f>MAX(I47:N47)</f>
        <v>79</v>
      </c>
      <c r="AZ47" s="14" t="str">
        <f>VLOOKUP(A47,Bios!$B$2:$S$430,7,FALSE)</f>
        <v>USA</v>
      </c>
      <c r="BA47" s="14" t="str">
        <f>VLOOKUP(A47,Bios!$B$2:$S$430,2,FALSE)</f>
        <v>MTL</v>
      </c>
      <c r="BB47" s="14">
        <f>113-BE47</f>
        <v>25</v>
      </c>
      <c r="BC47" s="14" t="str">
        <f>VLOOKUP(A47,Bios!$B$2:$S$430,3,FALSE)</f>
        <v>L</v>
      </c>
      <c r="BD47" s="4" t="str">
        <f>VLOOKUP(A47,Bios!$B$2:$S$430,4,FALSE)</f>
        <v>Nov 20 '88</v>
      </c>
      <c r="BE47" s="4" t="str">
        <f>RIGHT(BD47, LEN(BD47)-8)</f>
        <v>88</v>
      </c>
      <c r="BJ47" s="4" t="e">
        <f>VLOOKUP(A47,'Contracts 2014'!A46:K172,1,FALSE)</f>
        <v>#N/A</v>
      </c>
      <c r="BK47" s="4">
        <f>IF(ISNA(VLOOKUP(A47,'Contracts 2014'!$A$1:$K$127,1,FALSE)), 0, 1)</f>
        <v>0</v>
      </c>
    </row>
    <row r="48" spans="1:63">
      <c r="A48" s="13" t="s">
        <v>119</v>
      </c>
      <c r="B48" s="14">
        <f>VLOOKUP(A48,'2014'!$B$2:$S$430,7,FALSE)</f>
        <v>60</v>
      </c>
      <c r="C48" s="14">
        <f>IF(ISNA(VLOOKUP(A48,'2013'!$B$2:$S$401,7,FALSE)*1.7), B48, VLOOKUP(A48,'2013'!$B$2:$S$401,7,FALSE)*1.7)</f>
        <v>54.4</v>
      </c>
      <c r="D48" s="14">
        <f>IF(ISNA(VLOOKUP(A48,'2012'!$B$2:$S$401,7,FALSE)), C48, VLOOKUP(A48,'2012'!$B$2:$S$401,7,FALSE))</f>
        <v>49</v>
      </c>
      <c r="E48" s="14">
        <f>IF(ISNA(VLOOKUP(A48,'2011'!$B$2:$S$401,7,FALSE)), AVERAGE(C48:D48), VLOOKUP(A48,'2011'!$B$2:$S$401,7,FALSE))</f>
        <v>30</v>
      </c>
      <c r="F48" s="14">
        <f>IF(ISNA(VLOOKUP(A48,'2010'!$B$2:$S$401,7,FALSE)), AVERAGE(C48:E48), VLOOKUP(A48,'2010'!$B$2:$S$401,7,FALSE))</f>
        <v>40</v>
      </c>
      <c r="G48" s="14">
        <f>IF(ISNA(VLOOKUP(A48,'2009'!$B$2:$S$401,7,FALSE)), AVERAGE(C48:F48), VLOOKUP(A48,'2009'!$B$2:$S$401,7,FALSE))</f>
        <v>43.35</v>
      </c>
      <c r="H48" s="14">
        <f>AVERAGE(B48:G48)</f>
        <v>46.125</v>
      </c>
      <c r="I48" s="14">
        <f>VLOOKUP(A48,'2014'!$B$2:$S$430,4,FALSE)</f>
        <v>82</v>
      </c>
      <c r="J48" s="14">
        <f>IF(ISNA(VLOOKUP(A48,'2013'!$B$2:$S$401,4,FALSE)), I48, VLOOKUP(A48,'2013'!$B$2:$S$401,4,FALSE)*1.7)</f>
        <v>76.5</v>
      </c>
      <c r="K48" s="14">
        <f>IF(ISNA(VLOOKUP(A48,'2012'!$B$2:$S$401,4,FALSE)), J48, VLOOKUP(A48,'2012'!$B$2:$S$401,4,FALSE))</f>
        <v>82</v>
      </c>
      <c r="L48" s="14">
        <f>IF(ISNA(VLOOKUP(A48,'2011'!$B$2:$S$401,4,FALSE)), AVERAGE(J48:K48), VLOOKUP(A48,'2011'!$B$2:$S$401,4,FALSE))</f>
        <v>80</v>
      </c>
      <c r="M48" s="14">
        <f>IF(ISNA(VLOOKUP(A48,'2010'!$B$2:$S$401,4,FALSE)), AVERAGE(J48:L48), VLOOKUP(A48,'2010'!$B$2:$S$401,4,FALSE))</f>
        <v>78</v>
      </c>
      <c r="N48" s="14">
        <f>IF(ISNA(VLOOKUP(A48,'2009'!$B$2:$S$401,4,FALSE)), AVERAGE(J48:M48), VLOOKUP(A48,'2009'!$B$2:$S$401,4,FALSE))</f>
        <v>79.125</v>
      </c>
      <c r="O48" s="14">
        <f>AVERAGE(I48:N48)</f>
        <v>79.604166666666671</v>
      </c>
      <c r="P48" s="14">
        <f>H48/O48</f>
        <v>0.57942946872546452</v>
      </c>
      <c r="Q48" s="14">
        <f>VLOOKUP($A48,'2014'!$B$2:$S$430,5,FALSE)</f>
        <v>29</v>
      </c>
      <c r="R48" s="14">
        <f>IF(ISNA(VLOOKUP(A48,'2013'!$B$2:$S$401,5,FALSE)), Q48, VLOOKUP(A48,'2013'!$B$2:$S$401,5,FALSE)*1.7)</f>
        <v>25.5</v>
      </c>
      <c r="S48" s="14">
        <f>IF(ISNA(VLOOKUP($A48,'2012'!$B$2:$S$401,5,FALSE)), R48, VLOOKUP($A48,'2012'!$B$2:$S$401,5,FALSE))</f>
        <v>28</v>
      </c>
      <c r="T48" s="14">
        <f>IF(ISNA(VLOOKUP($A48,'2011'!$B$2:$S$401,5,FALSE)), S48, VLOOKUP($A48,'2011'!$B$2:$S$401,5,FALSE))</f>
        <v>14</v>
      </c>
      <c r="U48" s="14">
        <f>IF(ISNA(VLOOKUP($A48,'2010'!$B$2:$S$401,5,FALSE)), T48, VLOOKUP($A48,'2010'!$B$2:$S$401,5,FALSE))</f>
        <v>16</v>
      </c>
      <c r="V48" s="14">
        <f>IF(ISNA(VLOOKUP($A48,'2009'!$B$2:$S$401,5,FALSE)), U48, VLOOKUP($A48,'2009'!$B$2:$S$401,5,FALSE))</f>
        <v>16</v>
      </c>
      <c r="W48" s="14">
        <f>AVERAGE(Q48:V48)</f>
        <v>21.416666666666668</v>
      </c>
      <c r="X48" s="14">
        <f>VLOOKUP($A48,'2014'!$B$2:$S$430,6,FALSE)</f>
        <v>31</v>
      </c>
      <c r="Y48" s="14">
        <f>IF(ISNA(VLOOKUP($A48,'2013'!$B$2:$S$401,6,FALSE)), X48, VLOOKUP($A48,'2013'!$B$2:$S$401,6,FALSE)*1.7)</f>
        <v>28.9</v>
      </c>
      <c r="Z48" s="14">
        <f>IF(ISNA(VLOOKUP($A48,'2012'!$B$2:$S$401,6,FALSE)), Y48, VLOOKUP($A48,'2012'!$B$2:$S$401,6,FALSE))</f>
        <v>21</v>
      </c>
      <c r="AA48" s="14">
        <f>IF(ISNA(VLOOKUP($A48,'2011'!$B$2:$S$401,6,FALSE)), Z48, VLOOKUP($A48,'2011'!$B$2:$S$401,6,FALSE))</f>
        <v>16</v>
      </c>
      <c r="AB48" s="14">
        <f>IF(ISNA(VLOOKUP($A48,'2010'!$B$2:$S$401,6,FALSE)), AA48, VLOOKUP($A48,'2010'!$B$2:$S$401,6,FALSE))</f>
        <v>24</v>
      </c>
      <c r="AC48" s="14">
        <f>IF(ISNA(VLOOKUP($A48,'2009'!$B$2:$S$401,6,FALSE)), AB48, VLOOKUP($A48,'2009'!$B$2:$S$401,6,FALSE))</f>
        <v>24</v>
      </c>
      <c r="AD48" s="14">
        <f>AVERAGE(X48:AC48)</f>
        <v>24.150000000000002</v>
      </c>
      <c r="AE48" s="14">
        <f>VLOOKUP($A48,'2014'!$B$2:$S$430,10,FALSE)</f>
        <v>15</v>
      </c>
      <c r="AF48" s="14">
        <f>IF(ISNA(VLOOKUP($A48,'2013'!$B$2:$S$401,10,FALSE)), AE48, VLOOKUP($A48,'2013'!$B$2:$S$401,10,FALSE)*1.7)</f>
        <v>10.199999999999999</v>
      </c>
      <c r="AG48" s="14">
        <f>IF(ISNA(VLOOKUP($A48,'2012'!$B$2:$S$401,10,FALSE)), AF48, VLOOKUP($A48,'2012'!$B$2:$S$401,10,FALSE))</f>
        <v>11</v>
      </c>
      <c r="AH48" s="14">
        <f>IF(ISNA(VLOOKUP($A48,'2011'!$B$2:$S$401,10,FALSE)), AG48, VLOOKUP($A48,'2011'!$B$2:$S$401,10,FALSE))</f>
        <v>1</v>
      </c>
      <c r="AI48" s="14">
        <f>IF(ISNA(VLOOKUP($A48,'2010'!$B$2:$S$401,10,FALSE)), AH48, VLOOKUP($A48,'2010'!$B$2:$S$401,10,FALSE))</f>
        <v>0</v>
      </c>
      <c r="AJ48" s="14">
        <f>IF(ISNA(VLOOKUP($A48,'2009'!$B$2:$S$401,10,FALSE)), AI48, VLOOKUP($A48,'2009'!$B$2:$S$401,10,FALSE))</f>
        <v>0</v>
      </c>
      <c r="AK48" s="14">
        <f>AVERAGE(AE48:AJ48)</f>
        <v>6.2</v>
      </c>
      <c r="AL48" s="14">
        <f>VLOOKUP($A48,'2014'!$B$2:$S$430,11,FALSE)</f>
        <v>24</v>
      </c>
      <c r="AM48" s="14">
        <f>IF(ISNA(VLOOKUP($A48,'2013'!$B$2:$S$401,11,FALSE)), AL48, VLOOKUP($A48,'2013'!$B$2:$S$401,11,FALSE)*1.7)</f>
        <v>27.2</v>
      </c>
      <c r="AN48" s="14">
        <f>AVERAGE(AL48:AM48)</f>
        <v>25.6</v>
      </c>
      <c r="AO48" s="14">
        <f>VLOOKUP($A48,'2014'!$B$2:$S$430,8,FALSE)</f>
        <v>-4</v>
      </c>
      <c r="AP48" s="14">
        <f>IF(ISNA(VLOOKUP($A48,'2013'!$B$2:$S$401,8,FALSE)), AO48, VLOOKUP($A48,'2013'!$B$2:$S$401,8,FALSE)*1.7)</f>
        <v>-11.9</v>
      </c>
      <c r="AQ48" s="14">
        <f>IF(ISNA(VLOOKUP($A48,'2012'!$B$2:$S$401,8,FALSE)), AP48, VLOOKUP($A48,'2012'!$B$2:$S$401,8,FALSE))</f>
        <v>-1</v>
      </c>
      <c r="AR48" s="14">
        <f>IF(ISNA(VLOOKUP($A48,'2011'!$B$2:$S$401,8,FALSE)), AQ48, VLOOKUP($A48,'2011'!$B$2:$S$401,8,FALSE))</f>
        <v>-2</v>
      </c>
      <c r="AS48" s="14">
        <f>IF(ISNA(VLOOKUP($A48,'2010'!$B$2:$S$401,8,FALSE)), AR48, VLOOKUP($A48,'2010'!$B$2:$S$401,8,FALSE))</f>
        <v>22</v>
      </c>
      <c r="AT48" s="14">
        <f>IF(ISNA(VLOOKUP($A48,'2009'!$B$2:$S$401,8,FALSE)), AS48, VLOOKUP($A48,'2009'!$B$2:$S$401,8,FALSE))</f>
        <v>22</v>
      </c>
      <c r="AU48" s="14">
        <f>AVERAGE(AO48:AT48)</f>
        <v>4.1833333333333336</v>
      </c>
      <c r="AV48" s="14">
        <f>MIN(B48:G48)</f>
        <v>30</v>
      </c>
      <c r="AW48" s="14">
        <f>MAX(B48:G48)</f>
        <v>60</v>
      </c>
      <c r="AX48" s="14">
        <f>MIN(I48:N48)</f>
        <v>76.5</v>
      </c>
      <c r="AY48" s="14">
        <f>MAX(I48:N48)</f>
        <v>82</v>
      </c>
      <c r="AZ48" s="14" t="str">
        <f>VLOOKUP(A48,Bios!$B$2:$S$430,7,FALSE)</f>
        <v>CAN</v>
      </c>
      <c r="BA48" s="14" t="str">
        <f>VLOOKUP(A48,Bios!$B$2:$S$430,2,FALSE)</f>
        <v>PHI</v>
      </c>
      <c r="BB48" s="14">
        <f>113-BE48</f>
        <v>25</v>
      </c>
      <c r="BC48" s="14" t="str">
        <f>VLOOKUP(A48,Bios!$B$2:$S$430,3,FALSE)</f>
        <v>R</v>
      </c>
      <c r="BD48" s="4" t="str">
        <f>VLOOKUP(A48,Bios!$B$2:$S$430,4,FALSE)</f>
        <v>Aug 26 '88</v>
      </c>
      <c r="BE48" s="4" t="str">
        <f>RIGHT(BD48, LEN(BD48)-8)</f>
        <v>88</v>
      </c>
      <c r="BJ48" s="4" t="e">
        <f>VLOOKUP(A48,'Contracts 2014'!A47:K173,1,FALSE)</f>
        <v>#N/A</v>
      </c>
      <c r="BK48" s="4">
        <f>IF(ISNA(VLOOKUP(A48,'Contracts 2014'!$A$1:$K$127,1,FALSE)), 0, 1)</f>
        <v>0</v>
      </c>
    </row>
    <row r="49" spans="1:63">
      <c r="A49" s="13" t="s">
        <v>170</v>
      </c>
      <c r="B49" s="14">
        <f>VLOOKUP(A49,'2014'!$B$2:$S$430,7,FALSE)</f>
        <v>60</v>
      </c>
      <c r="C49" s="14">
        <f>IF(ISNA(VLOOKUP(A49,'2013'!$B$2:$S$401,7,FALSE)*1.7), B49, VLOOKUP(A49,'2013'!$B$2:$S$401,7,FALSE)*1.7)</f>
        <v>34</v>
      </c>
      <c r="D49" s="14">
        <f>IF(ISNA(VLOOKUP(A49,'2012'!$B$2:$S$401,7,FALSE)), C49, VLOOKUP(A49,'2012'!$B$2:$S$401,7,FALSE))</f>
        <v>54</v>
      </c>
      <c r="E49" s="14">
        <f>IF(ISNA(VLOOKUP(A49,'2011'!$B$2:$S$401,7,FALSE)), AVERAGE(C49:D49), VLOOKUP(A49,'2011'!$B$2:$S$401,7,FALSE))</f>
        <v>34</v>
      </c>
      <c r="F49" s="14">
        <f>IF(ISNA(VLOOKUP(A49,'2010'!$B$2:$S$401,7,FALSE)), AVERAGE(C49:E49), VLOOKUP(A49,'2010'!$B$2:$S$401,7,FALSE))</f>
        <v>48</v>
      </c>
      <c r="G49" s="14">
        <f>IF(ISNA(VLOOKUP(A49,'2009'!$B$2:$S$401,7,FALSE)), AVERAGE(C49:F49), VLOOKUP(A49,'2009'!$B$2:$S$401,7,FALSE))</f>
        <v>39</v>
      </c>
      <c r="H49" s="14">
        <f>AVERAGE(B49:G49)</f>
        <v>44.833333333333336</v>
      </c>
      <c r="I49" s="14">
        <f>VLOOKUP(A49,'2014'!$B$2:$S$430,4,FALSE)</f>
        <v>79</v>
      </c>
      <c r="J49" s="14">
        <f>IF(ISNA(VLOOKUP(A49,'2013'!$B$2:$S$401,4,FALSE)), I49, VLOOKUP(A49,'2013'!$B$2:$S$401,4,FALSE)*1.7)</f>
        <v>51</v>
      </c>
      <c r="K49" s="14">
        <f>IF(ISNA(VLOOKUP(A49,'2012'!$B$2:$S$401,4,FALSE)), J49, VLOOKUP(A49,'2012'!$B$2:$S$401,4,FALSE))</f>
        <v>80</v>
      </c>
      <c r="L49" s="14">
        <f>IF(ISNA(VLOOKUP(A49,'2011'!$B$2:$S$401,4,FALSE)), AVERAGE(J49:K49), VLOOKUP(A49,'2011'!$B$2:$S$401,4,FALSE))</f>
        <v>49</v>
      </c>
      <c r="M49" s="14">
        <f>IF(ISNA(VLOOKUP(A49,'2010'!$B$2:$S$401,4,FALSE)), AVERAGE(J49:L49), VLOOKUP(A49,'2010'!$B$2:$S$401,4,FALSE))</f>
        <v>76</v>
      </c>
      <c r="N49" s="14">
        <f>IF(ISNA(VLOOKUP(A49,'2009'!$B$2:$S$401,4,FALSE)), AVERAGE(J49:M49), VLOOKUP(A49,'2009'!$B$2:$S$401,4,FALSE))</f>
        <v>57</v>
      </c>
      <c r="O49" s="14">
        <f>AVERAGE(I49:N49)</f>
        <v>65.333333333333329</v>
      </c>
      <c r="P49" s="14">
        <f>H49/O49</f>
        <v>0.68622448979591844</v>
      </c>
      <c r="Q49" s="14">
        <f>VLOOKUP($A49,'2014'!$B$2:$S$430,5,FALSE)</f>
        <v>21</v>
      </c>
      <c r="R49" s="14">
        <f>IF(ISNA(VLOOKUP(A49,'2013'!$B$2:$S$401,5,FALSE)), Q49, VLOOKUP(A49,'2013'!$B$2:$S$401,5,FALSE)*1.7)</f>
        <v>11.9</v>
      </c>
      <c r="S49" s="14">
        <f>IF(ISNA(VLOOKUP($A49,'2012'!$B$2:$S$401,5,FALSE)), R49, VLOOKUP($A49,'2012'!$B$2:$S$401,5,FALSE))</f>
        <v>19</v>
      </c>
      <c r="T49" s="14">
        <f>IF(ISNA(VLOOKUP($A49,'2011'!$B$2:$S$401,5,FALSE)), S49, VLOOKUP($A49,'2011'!$B$2:$S$401,5,FALSE))</f>
        <v>12</v>
      </c>
      <c r="U49" s="14">
        <f>IF(ISNA(VLOOKUP($A49,'2010'!$B$2:$S$401,5,FALSE)), T49, VLOOKUP($A49,'2010'!$B$2:$S$401,5,FALSE))</f>
        <v>18</v>
      </c>
      <c r="V49" s="14">
        <f>IF(ISNA(VLOOKUP($A49,'2009'!$B$2:$S$401,5,FALSE)), U49, VLOOKUP($A49,'2009'!$B$2:$S$401,5,FALSE))</f>
        <v>14</v>
      </c>
      <c r="W49" s="14">
        <f>AVERAGE(Q49:V49)</f>
        <v>15.983333333333334</v>
      </c>
      <c r="X49" s="14">
        <f>VLOOKUP($A49,'2014'!$B$2:$S$430,6,FALSE)</f>
        <v>39</v>
      </c>
      <c r="Y49" s="14">
        <f>IF(ISNA(VLOOKUP($A49,'2013'!$B$2:$S$401,6,FALSE)), X49, VLOOKUP($A49,'2013'!$B$2:$S$401,6,FALSE)*1.7)</f>
        <v>22.099999999999998</v>
      </c>
      <c r="Z49" s="14">
        <f>IF(ISNA(VLOOKUP($A49,'2012'!$B$2:$S$401,6,FALSE)), Y49, VLOOKUP($A49,'2012'!$B$2:$S$401,6,FALSE))</f>
        <v>35</v>
      </c>
      <c r="AA49" s="14">
        <f>IF(ISNA(VLOOKUP($A49,'2011'!$B$2:$S$401,6,FALSE)), Z49, VLOOKUP($A49,'2011'!$B$2:$S$401,6,FALSE))</f>
        <v>22</v>
      </c>
      <c r="AB49" s="14">
        <f>IF(ISNA(VLOOKUP($A49,'2010'!$B$2:$S$401,6,FALSE)), AA49, VLOOKUP($A49,'2010'!$B$2:$S$401,6,FALSE))</f>
        <v>30</v>
      </c>
      <c r="AC49" s="14">
        <f>IF(ISNA(VLOOKUP($A49,'2009'!$B$2:$S$401,6,FALSE)), AB49, VLOOKUP($A49,'2009'!$B$2:$S$401,6,FALSE))</f>
        <v>25</v>
      </c>
      <c r="AD49" s="14">
        <f>AVERAGE(X49:AC49)</f>
        <v>28.849999999999998</v>
      </c>
      <c r="AE49" s="14">
        <f>VLOOKUP($A49,'2014'!$B$2:$S$430,10,FALSE)</f>
        <v>5</v>
      </c>
      <c r="AF49" s="14">
        <f>IF(ISNA(VLOOKUP($A49,'2013'!$B$2:$S$401,10,FALSE)), AE49, VLOOKUP($A49,'2013'!$B$2:$S$401,10,FALSE)*1.7)</f>
        <v>3.4</v>
      </c>
      <c r="AG49" s="14">
        <f>IF(ISNA(VLOOKUP($A49,'2012'!$B$2:$S$401,10,FALSE)), AF49, VLOOKUP($A49,'2012'!$B$2:$S$401,10,FALSE))</f>
        <v>3</v>
      </c>
      <c r="AH49" s="14">
        <f>IF(ISNA(VLOOKUP($A49,'2011'!$B$2:$S$401,10,FALSE)), AG49, VLOOKUP($A49,'2011'!$B$2:$S$401,10,FALSE))</f>
        <v>3</v>
      </c>
      <c r="AI49" s="14">
        <f>IF(ISNA(VLOOKUP($A49,'2010'!$B$2:$S$401,10,FALSE)), AH49, VLOOKUP($A49,'2010'!$B$2:$S$401,10,FALSE))</f>
        <v>1</v>
      </c>
      <c r="AJ49" s="14">
        <f>IF(ISNA(VLOOKUP($A49,'2009'!$B$2:$S$401,10,FALSE)), AI49, VLOOKUP($A49,'2009'!$B$2:$S$401,10,FALSE))</f>
        <v>6</v>
      </c>
      <c r="AK49" s="14">
        <f>AVERAGE(AE49:AJ49)</f>
        <v>3.5666666666666664</v>
      </c>
      <c r="AL49" s="14">
        <f>VLOOKUP($A49,'2014'!$B$2:$S$430,11,FALSE)</f>
        <v>15</v>
      </c>
      <c r="AM49" s="14">
        <f>IF(ISNA(VLOOKUP($A49,'2013'!$B$2:$S$401,11,FALSE)), AL49, VLOOKUP($A49,'2013'!$B$2:$S$401,11,FALSE)*1.7)</f>
        <v>17</v>
      </c>
      <c r="AN49" s="14">
        <f>AVERAGE(AL49:AM49)</f>
        <v>16</v>
      </c>
      <c r="AO49" s="14">
        <f>VLOOKUP($A49,'2014'!$B$2:$S$430,8,FALSE)</f>
        <v>19</v>
      </c>
      <c r="AP49" s="14">
        <f>IF(ISNA(VLOOKUP($A49,'2013'!$B$2:$S$401,8,FALSE)), AO49, VLOOKUP($A49,'2013'!$B$2:$S$401,8,FALSE)*1.7)</f>
        <v>-8.5</v>
      </c>
      <c r="AQ49" s="14">
        <f>IF(ISNA(VLOOKUP($A49,'2012'!$B$2:$S$401,8,FALSE)), AP49, VLOOKUP($A49,'2012'!$B$2:$S$401,8,FALSE))</f>
        <v>15</v>
      </c>
      <c r="AR49" s="14">
        <f>IF(ISNA(VLOOKUP($A49,'2011'!$B$2:$S$401,8,FALSE)), AQ49, VLOOKUP($A49,'2011'!$B$2:$S$401,8,FALSE))</f>
        <v>10</v>
      </c>
      <c r="AS49" s="14">
        <f>IF(ISNA(VLOOKUP($A49,'2010'!$B$2:$S$401,8,FALSE)), AR49, VLOOKUP($A49,'2010'!$B$2:$S$401,8,FALSE))</f>
        <v>-1</v>
      </c>
      <c r="AT49" s="14">
        <f>IF(ISNA(VLOOKUP($A49,'2009'!$B$2:$S$401,8,FALSE)), AS49, VLOOKUP($A49,'2009'!$B$2:$S$401,8,FALSE))</f>
        <v>16</v>
      </c>
      <c r="AU49" s="14">
        <f>AVERAGE(AO49:AT49)</f>
        <v>8.4166666666666661</v>
      </c>
      <c r="AV49" s="14">
        <f>MIN(B49:G49)</f>
        <v>34</v>
      </c>
      <c r="AW49" s="14">
        <f>MAX(B49:G49)</f>
        <v>60</v>
      </c>
      <c r="AX49" s="14">
        <f>MIN(I49:N49)</f>
        <v>49</v>
      </c>
      <c r="AY49" s="14">
        <f>MAX(I49:N49)</f>
        <v>80</v>
      </c>
      <c r="AZ49" s="14" t="str">
        <f>VLOOKUP(A49,Bios!$B$2:$S$430,7,FALSE)</f>
        <v>USA</v>
      </c>
      <c r="BA49" s="14" t="str">
        <f>VLOOKUP(A49,Bios!$B$2:$S$430,2,FALSE)</f>
        <v>STL</v>
      </c>
      <c r="BB49" s="14">
        <f>113-BE49</f>
        <v>27</v>
      </c>
      <c r="BC49" s="14" t="str">
        <f>VLOOKUP(A49,Bios!$B$2:$S$430,3,FALSE)</f>
        <v>R</v>
      </c>
      <c r="BD49" s="4" t="str">
        <f>VLOOKUP(A49,Bios!$B$2:$S$430,4,FALSE)</f>
        <v>Dec 23 '86</v>
      </c>
      <c r="BE49" s="4" t="str">
        <f>RIGHT(BD49, LEN(BD49)-8)</f>
        <v>86</v>
      </c>
      <c r="BJ49" s="4" t="e">
        <f>VLOOKUP(A49,'Contracts 2014'!A48:K174,1,FALSE)</f>
        <v>#N/A</v>
      </c>
      <c r="BK49" s="4">
        <f>IF(ISNA(VLOOKUP(A49,'Contracts 2014'!$A$1:$K$127,1,FALSE)), 0, 1)</f>
        <v>0</v>
      </c>
    </row>
    <row r="50" spans="1:63">
      <c r="A50" s="13" t="s">
        <v>129</v>
      </c>
      <c r="B50" s="14">
        <f>VLOOKUP(A50,'2014'!$B$2:$S$430,7,FALSE)</f>
        <v>60</v>
      </c>
      <c r="C50" s="14">
        <f>IF(ISNA(VLOOKUP(A50,'2013'!$B$2:$S$401,7,FALSE)*1.7), B50, VLOOKUP(A50,'2013'!$B$2:$S$401,7,FALSE)*1.7)</f>
        <v>52.699999999999996</v>
      </c>
      <c r="D50" s="14">
        <f>IF(ISNA(VLOOKUP(A50,'2012'!$B$2:$S$401,7,FALSE)), C50, VLOOKUP(A50,'2012'!$B$2:$S$401,7,FALSE))</f>
        <v>77</v>
      </c>
      <c r="E50" s="14">
        <f>IF(ISNA(VLOOKUP(A50,'2011'!$B$2:$S$401,7,FALSE)), AVERAGE(C50:D50), VLOOKUP(A50,'2011'!$B$2:$S$401,7,FALSE))</f>
        <v>57</v>
      </c>
      <c r="F50" s="14">
        <f>IF(ISNA(VLOOKUP(A50,'2010'!$B$2:$S$401,7,FALSE)), AVERAGE(C50:E50), VLOOKUP(A50,'2010'!$B$2:$S$401,7,FALSE))</f>
        <v>51</v>
      </c>
      <c r="G50" s="14">
        <f>IF(ISNA(VLOOKUP(A50,'2009'!$B$2:$S$401,7,FALSE)), AVERAGE(C50:F50), VLOOKUP(A50,'2009'!$B$2:$S$401,7,FALSE))</f>
        <v>71</v>
      </c>
      <c r="H50" s="14">
        <f>AVERAGE(B50:G50)</f>
        <v>61.449999999999996</v>
      </c>
      <c r="I50" s="14">
        <f>VLOOKUP(A50,'2014'!$B$2:$S$430,4,FALSE)</f>
        <v>72</v>
      </c>
      <c r="J50" s="14">
        <f>IF(ISNA(VLOOKUP(A50,'2013'!$B$2:$S$401,4,FALSE)), I50, VLOOKUP(A50,'2013'!$B$2:$S$401,4,FALSE)*1.7)</f>
        <v>68</v>
      </c>
      <c r="K50" s="14">
        <f>IF(ISNA(VLOOKUP(A50,'2012'!$B$2:$S$401,4,FALSE)), J50, VLOOKUP(A50,'2012'!$B$2:$S$401,4,FALSE))</f>
        <v>81</v>
      </c>
      <c r="L50" s="14">
        <f>IF(ISNA(VLOOKUP(A50,'2011'!$B$2:$S$401,4,FALSE)), AVERAGE(J50:K50), VLOOKUP(A50,'2011'!$B$2:$S$401,4,FALSE))</f>
        <v>65</v>
      </c>
      <c r="M50" s="14">
        <f>IF(ISNA(VLOOKUP(A50,'2010'!$B$2:$S$401,4,FALSE)), AVERAGE(J50:L50), VLOOKUP(A50,'2010'!$B$2:$S$401,4,FALSE))</f>
        <v>57</v>
      </c>
      <c r="N50" s="14">
        <f>IF(ISNA(VLOOKUP(A50,'2009'!$B$2:$S$401,4,FALSE)), AVERAGE(J50:M50), VLOOKUP(A50,'2009'!$B$2:$S$401,4,FALSE))</f>
        <v>74</v>
      </c>
      <c r="O50" s="14">
        <f>AVERAGE(I50:N50)</f>
        <v>69.5</v>
      </c>
      <c r="P50" s="14">
        <f>H50/O50</f>
        <v>0.88417266187050358</v>
      </c>
      <c r="Q50" s="14">
        <f>VLOOKUP($A50,'2014'!$B$2:$S$430,5,FALSE)</f>
        <v>30</v>
      </c>
      <c r="R50" s="14">
        <f>IF(ISNA(VLOOKUP(A50,'2013'!$B$2:$S$401,5,FALSE)), Q50, VLOOKUP(A50,'2013'!$B$2:$S$401,5,FALSE)*1.7)</f>
        <v>28.9</v>
      </c>
      <c r="S50" s="14">
        <f>IF(ISNA(VLOOKUP($A50,'2012'!$B$2:$S$401,5,FALSE)), R50, VLOOKUP($A50,'2012'!$B$2:$S$401,5,FALSE))</f>
        <v>29</v>
      </c>
      <c r="T50" s="14">
        <f>IF(ISNA(VLOOKUP($A50,'2011'!$B$2:$S$401,5,FALSE)), S50, VLOOKUP($A50,'2011'!$B$2:$S$401,5,FALSE))</f>
        <v>25</v>
      </c>
      <c r="U50" s="14">
        <f>IF(ISNA(VLOOKUP($A50,'2010'!$B$2:$S$401,5,FALSE)), T50, VLOOKUP($A50,'2010'!$B$2:$S$401,5,FALSE))</f>
        <v>24</v>
      </c>
      <c r="V50" s="14">
        <f>IF(ISNA(VLOOKUP($A50,'2009'!$B$2:$S$401,5,FALSE)), U50, VLOOKUP($A50,'2009'!$B$2:$S$401,5,FALSE))</f>
        <v>40</v>
      </c>
      <c r="W50" s="14">
        <f>AVERAGE(Q50:V50)</f>
        <v>29.483333333333334</v>
      </c>
      <c r="X50" s="14">
        <f>VLOOKUP($A50,'2014'!$B$2:$S$430,6,FALSE)</f>
        <v>30</v>
      </c>
      <c r="Y50" s="14">
        <f>IF(ISNA(VLOOKUP($A50,'2013'!$B$2:$S$401,6,FALSE)), X50, VLOOKUP($A50,'2013'!$B$2:$S$401,6,FALSE)*1.7)</f>
        <v>23.8</v>
      </c>
      <c r="Z50" s="14">
        <f>IF(ISNA(VLOOKUP($A50,'2012'!$B$2:$S$401,6,FALSE)), Y50, VLOOKUP($A50,'2012'!$B$2:$S$401,6,FALSE))</f>
        <v>48</v>
      </c>
      <c r="AA50" s="14">
        <f>IF(ISNA(VLOOKUP($A50,'2011'!$B$2:$S$401,6,FALSE)), Z50, VLOOKUP($A50,'2011'!$B$2:$S$401,6,FALSE))</f>
        <v>32</v>
      </c>
      <c r="AB50" s="14">
        <f>IF(ISNA(VLOOKUP($A50,'2010'!$B$2:$S$401,6,FALSE)), AA50, VLOOKUP($A50,'2010'!$B$2:$S$401,6,FALSE))</f>
        <v>27</v>
      </c>
      <c r="AC50" s="14">
        <f>IF(ISNA(VLOOKUP($A50,'2009'!$B$2:$S$401,6,FALSE)), AB50, VLOOKUP($A50,'2009'!$B$2:$S$401,6,FALSE))</f>
        <v>31</v>
      </c>
      <c r="AD50" s="14">
        <f>AVERAGE(X50:AC50)</f>
        <v>31.966666666666669</v>
      </c>
      <c r="AE50" s="14">
        <f>VLOOKUP($A50,'2014'!$B$2:$S$430,10,FALSE)</f>
        <v>4</v>
      </c>
      <c r="AF50" s="14">
        <f>IF(ISNA(VLOOKUP($A50,'2013'!$B$2:$S$401,10,FALSE)), AE50, VLOOKUP($A50,'2013'!$B$2:$S$401,10,FALSE)*1.7)</f>
        <v>6.8</v>
      </c>
      <c r="AG50" s="14">
        <f>IF(ISNA(VLOOKUP($A50,'2012'!$B$2:$S$401,10,FALSE)), AF50, VLOOKUP($A50,'2012'!$B$2:$S$401,10,FALSE))</f>
        <v>9</v>
      </c>
      <c r="AH50" s="14">
        <f>IF(ISNA(VLOOKUP($A50,'2011'!$B$2:$S$401,10,FALSE)), AG50, VLOOKUP($A50,'2011'!$B$2:$S$401,10,FALSE))</f>
        <v>8</v>
      </c>
      <c r="AI50" s="14">
        <f>IF(ISNA(VLOOKUP($A50,'2010'!$B$2:$S$401,10,FALSE)), AH50, VLOOKUP($A50,'2010'!$B$2:$S$401,10,FALSE))</f>
        <v>2</v>
      </c>
      <c r="AJ50" s="14">
        <f>IF(ISNA(VLOOKUP($A50,'2009'!$B$2:$S$401,10,FALSE)), AI50, VLOOKUP($A50,'2009'!$B$2:$S$401,10,FALSE))</f>
        <v>10</v>
      </c>
      <c r="AK50" s="14">
        <f>AVERAGE(AE50:AJ50)</f>
        <v>6.6333333333333329</v>
      </c>
      <c r="AL50" s="14">
        <f>VLOOKUP($A50,'2014'!$B$2:$S$430,11,FALSE)</f>
        <v>13</v>
      </c>
      <c r="AM50" s="14">
        <f>IF(ISNA(VLOOKUP($A50,'2013'!$B$2:$S$401,11,FALSE)), AL50, VLOOKUP($A50,'2013'!$B$2:$S$401,11,FALSE)*1.7)</f>
        <v>10.199999999999999</v>
      </c>
      <c r="AN50" s="14">
        <f>AVERAGE(AL50:AM50)</f>
        <v>11.6</v>
      </c>
      <c r="AO50" s="14">
        <f>VLOOKUP($A50,'2014'!$B$2:$S$430,8,FALSE)</f>
        <v>28</v>
      </c>
      <c r="AP50" s="14">
        <f>IF(ISNA(VLOOKUP($A50,'2013'!$B$2:$S$401,8,FALSE)), AO50, VLOOKUP($A50,'2013'!$B$2:$S$401,8,FALSE)*1.7)</f>
        <v>34</v>
      </c>
      <c r="AQ50" s="14">
        <f>IF(ISNA(VLOOKUP($A50,'2012'!$B$2:$S$401,8,FALSE)), AP50, VLOOKUP($A50,'2012'!$B$2:$S$401,8,FALSE))</f>
        <v>18</v>
      </c>
      <c r="AR50" s="14">
        <f>IF(ISNA(VLOOKUP($A50,'2011'!$B$2:$S$401,8,FALSE)), AQ50, VLOOKUP($A50,'2011'!$B$2:$S$401,8,FALSE))</f>
        <v>9</v>
      </c>
      <c r="AS50" s="14">
        <f>IF(ISNA(VLOOKUP($A50,'2010'!$B$2:$S$401,8,FALSE)), AR50, VLOOKUP($A50,'2010'!$B$2:$S$401,8,FALSE))</f>
        <v>24</v>
      </c>
      <c r="AT50" s="14">
        <f>IF(ISNA(VLOOKUP($A50,'2009'!$B$2:$S$401,8,FALSE)), AS50, VLOOKUP($A50,'2009'!$B$2:$S$401,8,FALSE))</f>
        <v>27</v>
      </c>
      <c r="AU50" s="14">
        <f>AVERAGE(AO50:AT50)</f>
        <v>23.333333333333332</v>
      </c>
      <c r="AV50" s="14">
        <f>MIN(B50:G50)</f>
        <v>51</v>
      </c>
      <c r="AW50" s="14">
        <f>MAX(B50:G50)</f>
        <v>77</v>
      </c>
      <c r="AX50" s="14">
        <f>MIN(I50:N50)</f>
        <v>57</v>
      </c>
      <c r="AY50" s="14">
        <f>MAX(I50:N50)</f>
        <v>81</v>
      </c>
      <c r="AZ50" s="14" t="str">
        <f>VLOOKUP(A50,Bios!$B$2:$S$430,7,FALSE)</f>
        <v>SVK</v>
      </c>
      <c r="BA50" s="14" t="str">
        <f>VLOOKUP(A50,Bios!$B$2:$S$430,2,FALSE)</f>
        <v>CHI</v>
      </c>
      <c r="BB50" s="14">
        <f>113-BE50</f>
        <v>34</v>
      </c>
      <c r="BC50" s="14" t="str">
        <f>VLOOKUP(A50,Bios!$B$2:$S$430,3,FALSE)</f>
        <v>R</v>
      </c>
      <c r="BD50" s="4" t="str">
        <f>VLOOKUP(A50,Bios!$B$2:$S$430,4,FALSE)</f>
        <v>Jan 12 '79</v>
      </c>
      <c r="BE50" s="4" t="str">
        <f>RIGHT(BD50, LEN(BD50)-8)</f>
        <v>79</v>
      </c>
      <c r="BJ50" s="4" t="e">
        <f>VLOOKUP(A50,'Contracts 2014'!A49:K175,1,FALSE)</f>
        <v>#N/A</v>
      </c>
      <c r="BK50" s="4">
        <f>IF(ISNA(VLOOKUP(A50,'Contracts 2014'!$A$1:$K$127,1,FALSE)), 0, 1)</f>
        <v>0</v>
      </c>
    </row>
    <row r="51" spans="1:63">
      <c r="A51" s="13" t="s">
        <v>1315</v>
      </c>
      <c r="B51" s="14">
        <f>VLOOKUP(A51,'2014'!$B$2:$S$430,7,FALSE)</f>
        <v>59</v>
      </c>
      <c r="C51" s="14">
        <f>IF(ISNA(VLOOKUP(A51,'2013'!$B$2:$S$401,7,FALSE)*1.7), B51, VLOOKUP(A51,'2013'!$B$2:$S$401,7,FALSE)*1.7)</f>
        <v>59</v>
      </c>
      <c r="D51" s="14">
        <f>IF(ISNA(VLOOKUP(A51,'2012'!$B$2:$S$401,7,FALSE)), C51, VLOOKUP(A51,'2012'!$B$2:$S$401,7,FALSE))</f>
        <v>59</v>
      </c>
      <c r="E51" s="14">
        <f>IF(ISNA(VLOOKUP(A51,'2011'!$B$2:$S$401,7,FALSE)), AVERAGE(C51:D51), VLOOKUP(A51,'2011'!$B$2:$S$401,7,FALSE))</f>
        <v>59</v>
      </c>
      <c r="F51" s="14">
        <f>IF(ISNA(VLOOKUP(A51,'2010'!$B$2:$S$401,7,FALSE)), AVERAGE(C51:E51), VLOOKUP(A51,'2010'!$B$2:$S$401,7,FALSE))</f>
        <v>23</v>
      </c>
      <c r="G51" s="14">
        <f>IF(ISNA(VLOOKUP(A51,'2009'!$B$2:$S$401,7,FALSE)), AVERAGE(C51:F51), VLOOKUP(A51,'2009'!$B$2:$S$401,7,FALSE))</f>
        <v>50</v>
      </c>
      <c r="H51" s="14">
        <f>AVERAGE(B51:G51)</f>
        <v>51.5</v>
      </c>
      <c r="I51" s="14">
        <f>VLOOKUP(A51,'2014'!$B$2:$S$430,4,FALSE)</f>
        <v>77</v>
      </c>
      <c r="J51" s="14">
        <f>IF(ISNA(VLOOKUP(A51,'2013'!$B$2:$S$401,4,FALSE)), I51, VLOOKUP(A51,'2013'!$B$2:$S$401,4,FALSE)*1.7)</f>
        <v>77</v>
      </c>
      <c r="K51" s="14">
        <f>IF(ISNA(VLOOKUP(A51,'2012'!$B$2:$S$401,4,FALSE)), J51, VLOOKUP(A51,'2012'!$B$2:$S$401,4,FALSE))</f>
        <v>77</v>
      </c>
      <c r="L51" s="14">
        <f>IF(ISNA(VLOOKUP(A51,'2011'!$B$2:$S$401,4,FALSE)), AVERAGE(J51:K51), VLOOKUP(A51,'2011'!$B$2:$S$401,4,FALSE))</f>
        <v>77</v>
      </c>
      <c r="M51" s="14">
        <f>IF(ISNA(VLOOKUP(A51,'2010'!$B$2:$S$401,4,FALSE)), AVERAGE(J51:L51), VLOOKUP(A51,'2010'!$B$2:$S$401,4,FALSE))</f>
        <v>42</v>
      </c>
      <c r="N51" s="14">
        <f>IF(ISNA(VLOOKUP(A51,'2009'!$B$2:$S$401,4,FALSE)), AVERAGE(J51:M51), VLOOKUP(A51,'2009'!$B$2:$S$401,4,FALSE))</f>
        <v>68.25</v>
      </c>
      <c r="O51" s="14">
        <f>AVERAGE(I51:N51)</f>
        <v>69.708333333333329</v>
      </c>
      <c r="P51" s="14">
        <f>H51/O51</f>
        <v>0.73879258816497317</v>
      </c>
      <c r="Q51" s="14">
        <f>VLOOKUP($A51,'2014'!$B$2:$S$430,5,FALSE)</f>
        <v>19</v>
      </c>
      <c r="R51" s="14">
        <f>IF(ISNA(VLOOKUP(A51,'2013'!$B$2:$S$401,5,FALSE)), Q51, VLOOKUP(A51,'2013'!$B$2:$S$401,5,FALSE)*1.7)</f>
        <v>19</v>
      </c>
      <c r="S51" s="14">
        <f>IF(ISNA(VLOOKUP($A51,'2012'!$B$2:$S$401,5,FALSE)), R51, VLOOKUP($A51,'2012'!$B$2:$S$401,5,FALSE))</f>
        <v>19</v>
      </c>
      <c r="T51" s="14">
        <f>IF(ISNA(VLOOKUP($A51,'2011'!$B$2:$S$401,5,FALSE)), S51, VLOOKUP($A51,'2011'!$B$2:$S$401,5,FALSE))</f>
        <v>19</v>
      </c>
      <c r="U51" s="14">
        <f>IF(ISNA(VLOOKUP($A51,'2010'!$B$2:$S$401,5,FALSE)), T51, VLOOKUP($A51,'2010'!$B$2:$S$401,5,FALSE))</f>
        <v>6</v>
      </c>
      <c r="V51" s="14">
        <f>IF(ISNA(VLOOKUP($A51,'2009'!$B$2:$S$401,5,FALSE)), U51, VLOOKUP($A51,'2009'!$B$2:$S$401,5,FALSE))</f>
        <v>6</v>
      </c>
      <c r="W51" s="14">
        <f>AVERAGE(Q51:V51)</f>
        <v>14.666666666666666</v>
      </c>
      <c r="X51" s="14">
        <f>VLOOKUP($A51,'2014'!$B$2:$S$430,6,FALSE)</f>
        <v>40</v>
      </c>
      <c r="Y51" s="14">
        <f>IF(ISNA(VLOOKUP($A51,'2013'!$B$2:$S$401,6,FALSE)), X51, VLOOKUP($A51,'2013'!$B$2:$S$401,6,FALSE)*1.7)</f>
        <v>40</v>
      </c>
      <c r="Z51" s="14">
        <f>IF(ISNA(VLOOKUP($A51,'2012'!$B$2:$S$401,6,FALSE)), Y51, VLOOKUP($A51,'2012'!$B$2:$S$401,6,FALSE))</f>
        <v>40</v>
      </c>
      <c r="AA51" s="14">
        <f>IF(ISNA(VLOOKUP($A51,'2011'!$B$2:$S$401,6,FALSE)), Z51, VLOOKUP($A51,'2011'!$B$2:$S$401,6,FALSE))</f>
        <v>40</v>
      </c>
      <c r="AB51" s="14">
        <f>IF(ISNA(VLOOKUP($A51,'2010'!$B$2:$S$401,6,FALSE)), AA51, VLOOKUP($A51,'2010'!$B$2:$S$401,6,FALSE))</f>
        <v>17</v>
      </c>
      <c r="AC51" s="14">
        <f>IF(ISNA(VLOOKUP($A51,'2009'!$B$2:$S$401,6,FALSE)), AB51, VLOOKUP($A51,'2009'!$B$2:$S$401,6,FALSE))</f>
        <v>17</v>
      </c>
      <c r="AD51" s="14">
        <f>AVERAGE(X51:AC51)</f>
        <v>32.333333333333336</v>
      </c>
      <c r="AE51" s="14">
        <f>VLOOKUP($A51,'2014'!$B$2:$S$430,10,FALSE)</f>
        <v>4</v>
      </c>
      <c r="AF51" s="14">
        <f>IF(ISNA(VLOOKUP($A51,'2013'!$B$2:$S$401,10,FALSE)), AE51, VLOOKUP($A51,'2013'!$B$2:$S$401,10,FALSE)*1.7)</f>
        <v>4</v>
      </c>
      <c r="AG51" s="14">
        <f>IF(ISNA(VLOOKUP($A51,'2012'!$B$2:$S$401,10,FALSE)), AF51, VLOOKUP($A51,'2012'!$B$2:$S$401,10,FALSE))</f>
        <v>4</v>
      </c>
      <c r="AH51" s="14">
        <f>IF(ISNA(VLOOKUP($A51,'2011'!$B$2:$S$401,10,FALSE)), AG51, VLOOKUP($A51,'2011'!$B$2:$S$401,10,FALSE))</f>
        <v>4</v>
      </c>
      <c r="AI51" s="14">
        <f>IF(ISNA(VLOOKUP($A51,'2010'!$B$2:$S$401,10,FALSE)), AH51, VLOOKUP($A51,'2010'!$B$2:$S$401,10,FALSE))</f>
        <v>0</v>
      </c>
      <c r="AJ51" s="14">
        <f>IF(ISNA(VLOOKUP($A51,'2009'!$B$2:$S$401,10,FALSE)), AI51, VLOOKUP($A51,'2009'!$B$2:$S$401,10,FALSE))</f>
        <v>0</v>
      </c>
      <c r="AK51" s="14">
        <f>AVERAGE(AE51:AJ51)</f>
        <v>2.6666666666666665</v>
      </c>
      <c r="AL51" s="14">
        <f>VLOOKUP($A51,'2014'!$B$2:$S$430,11,FALSE)</f>
        <v>17</v>
      </c>
      <c r="AM51" s="14">
        <f>IF(ISNA(VLOOKUP($A51,'2013'!$B$2:$S$401,11,FALSE)), AL51, VLOOKUP($A51,'2013'!$B$2:$S$401,11,FALSE)*1.7)</f>
        <v>17</v>
      </c>
      <c r="AN51" s="14">
        <f>AVERAGE(AL51:AM51)</f>
        <v>17</v>
      </c>
      <c r="AO51" s="14">
        <f>VLOOKUP($A51,'2014'!$B$2:$S$430,8,FALSE)</f>
        <v>11</v>
      </c>
      <c r="AP51" s="14">
        <f>IF(ISNA(VLOOKUP($A51,'2013'!$B$2:$S$401,8,FALSE)), AO51, VLOOKUP($A51,'2013'!$B$2:$S$401,8,FALSE)*1.7)</f>
        <v>11</v>
      </c>
      <c r="AQ51" s="14">
        <f>IF(ISNA(VLOOKUP($A51,'2012'!$B$2:$S$401,8,FALSE)), AP51, VLOOKUP($A51,'2012'!$B$2:$S$401,8,FALSE))</f>
        <v>11</v>
      </c>
      <c r="AR51" s="14">
        <f>IF(ISNA(VLOOKUP($A51,'2011'!$B$2:$S$401,8,FALSE)), AQ51, VLOOKUP($A51,'2011'!$B$2:$S$401,8,FALSE))</f>
        <v>11</v>
      </c>
      <c r="AS51" s="14">
        <f>IF(ISNA(VLOOKUP($A51,'2010'!$B$2:$S$401,8,FALSE)), AR51, VLOOKUP($A51,'2010'!$B$2:$S$401,8,FALSE))</f>
        <v>3</v>
      </c>
      <c r="AT51" s="14">
        <f>IF(ISNA(VLOOKUP($A51,'2009'!$B$2:$S$401,8,FALSE)), AS51, VLOOKUP($A51,'2009'!$B$2:$S$401,8,FALSE))</f>
        <v>3</v>
      </c>
      <c r="AU51" s="14">
        <f>AVERAGE(AO51:AT51)</f>
        <v>8.3333333333333339</v>
      </c>
      <c r="AV51" s="14">
        <f>MIN(B51:G51)</f>
        <v>23</v>
      </c>
      <c r="AW51" s="14">
        <f>MAX(B51:G51)</f>
        <v>59</v>
      </c>
      <c r="AX51" s="14">
        <f>MIN(I51:N51)</f>
        <v>42</v>
      </c>
      <c r="AY51" s="14">
        <f>MAX(I51:N51)</f>
        <v>77</v>
      </c>
      <c r="AZ51" s="14" t="str">
        <f>VLOOKUP(A51,Bios!$B$2:$S$430,7,FALSE)</f>
        <v>NOR</v>
      </c>
      <c r="BA51" s="14" t="str">
        <f>VLOOKUP(A51,Bios!$B$2:$S$430,2,FALSE)</f>
        <v>NYR</v>
      </c>
      <c r="BB51" s="14">
        <f>113-BE51</f>
        <v>26</v>
      </c>
      <c r="BC51" s="14" t="str">
        <f>VLOOKUP(A51,Bios!$B$2:$S$430,3,FALSE)</f>
        <v>L</v>
      </c>
      <c r="BD51" s="4" t="str">
        <f>VLOOKUP(A51,Bios!$B$2:$S$430,4,FALSE)</f>
        <v>Sep 01 '87</v>
      </c>
      <c r="BE51" s="4" t="str">
        <f>RIGHT(BD51, LEN(BD51)-8)</f>
        <v>87</v>
      </c>
      <c r="BJ51" s="4" t="e">
        <f>VLOOKUP(A51,'Contracts 2014'!A50:K176,1,FALSE)</f>
        <v>#N/A</v>
      </c>
      <c r="BK51" s="4">
        <f>IF(ISNA(VLOOKUP(A51,'Contracts 2014'!$A$1:$K$127,1,FALSE)), 0, 1)</f>
        <v>0</v>
      </c>
    </row>
    <row r="52" spans="1:63">
      <c r="A52" s="13" t="s">
        <v>159</v>
      </c>
      <c r="B52" s="14">
        <f>VLOOKUP(A52,'2014'!$B$2:$S$430,7,FALSE)</f>
        <v>59</v>
      </c>
      <c r="C52" s="14">
        <f>IF(ISNA(VLOOKUP(A52,'2013'!$B$2:$S$401,7,FALSE)*1.7), B52, VLOOKUP(A52,'2013'!$B$2:$S$401,7,FALSE)*1.7)</f>
        <v>45.9</v>
      </c>
      <c r="D52" s="14">
        <f>IF(ISNA(VLOOKUP(A52,'2012'!$B$2:$S$401,7,FALSE)), C52, VLOOKUP(A52,'2012'!$B$2:$S$401,7,FALSE))</f>
        <v>61</v>
      </c>
      <c r="E52" s="14">
        <f>IF(ISNA(VLOOKUP(A52,'2011'!$B$2:$S$401,7,FALSE)), AVERAGE(C52:D52), VLOOKUP(A52,'2011'!$B$2:$S$401,7,FALSE))</f>
        <v>62</v>
      </c>
      <c r="F52" s="14">
        <f>IF(ISNA(VLOOKUP(A52,'2010'!$B$2:$S$401,7,FALSE)), AVERAGE(C52:E52), VLOOKUP(A52,'2010'!$B$2:$S$401,7,FALSE))</f>
        <v>56.300000000000004</v>
      </c>
      <c r="G52" s="14">
        <f>IF(ISNA(VLOOKUP(A52,'2009'!$B$2:$S$401,7,FALSE)), AVERAGE(C52:F52), VLOOKUP(A52,'2009'!$B$2:$S$401,7,FALSE))</f>
        <v>42</v>
      </c>
      <c r="H52" s="14">
        <f>AVERAGE(B52:G52)</f>
        <v>54.366666666666667</v>
      </c>
      <c r="I52" s="14">
        <f>VLOOKUP(A52,'2014'!$B$2:$S$430,4,FALSE)</f>
        <v>80</v>
      </c>
      <c r="J52" s="14">
        <f>IF(ISNA(VLOOKUP(A52,'2013'!$B$2:$S$401,4,FALSE)), I52, VLOOKUP(A52,'2013'!$B$2:$S$401,4,FALSE)*1.7)</f>
        <v>78.2</v>
      </c>
      <c r="K52" s="14">
        <f>IF(ISNA(VLOOKUP(A52,'2012'!$B$2:$S$401,4,FALSE)), J52, VLOOKUP(A52,'2012'!$B$2:$S$401,4,FALSE))</f>
        <v>81</v>
      </c>
      <c r="L52" s="14">
        <f>IF(ISNA(VLOOKUP(A52,'2011'!$B$2:$S$401,4,FALSE)), AVERAGE(J52:K52), VLOOKUP(A52,'2011'!$B$2:$S$401,4,FALSE))</f>
        <v>79</v>
      </c>
      <c r="M52" s="14">
        <f>IF(ISNA(VLOOKUP(A52,'2010'!$B$2:$S$401,4,FALSE)), AVERAGE(J52:L52), VLOOKUP(A52,'2010'!$B$2:$S$401,4,FALSE))</f>
        <v>79.399999999999991</v>
      </c>
      <c r="N52" s="14">
        <f>IF(ISNA(VLOOKUP(A52,'2009'!$B$2:$S$401,4,FALSE)), AVERAGE(J52:M52), VLOOKUP(A52,'2009'!$B$2:$S$401,4,FALSE))</f>
        <v>72</v>
      </c>
      <c r="O52" s="14">
        <f>AVERAGE(I52:N52)</f>
        <v>78.266666666666666</v>
      </c>
      <c r="P52" s="14">
        <f>H52/O52</f>
        <v>0.69463373083475299</v>
      </c>
      <c r="Q52" s="14">
        <f>VLOOKUP($A52,'2014'!$B$2:$S$430,5,FALSE)</f>
        <v>24</v>
      </c>
      <c r="R52" s="14">
        <f>IF(ISNA(VLOOKUP(A52,'2013'!$B$2:$S$401,5,FALSE)), Q52, VLOOKUP(A52,'2013'!$B$2:$S$401,5,FALSE)*1.7)</f>
        <v>11.9</v>
      </c>
      <c r="S52" s="14">
        <f>IF(ISNA(VLOOKUP($A52,'2012'!$B$2:$S$401,5,FALSE)), R52, VLOOKUP($A52,'2012'!$B$2:$S$401,5,FALSE))</f>
        <v>26</v>
      </c>
      <c r="T52" s="14">
        <f>IF(ISNA(VLOOKUP($A52,'2011'!$B$2:$S$401,5,FALSE)), S52, VLOOKUP($A52,'2011'!$B$2:$S$401,5,FALSE))</f>
        <v>30</v>
      </c>
      <c r="U52" s="14">
        <f>IF(ISNA(VLOOKUP($A52,'2010'!$B$2:$S$401,5,FALSE)), T52, VLOOKUP($A52,'2010'!$B$2:$S$401,5,FALSE))</f>
        <v>30</v>
      </c>
      <c r="V52" s="14">
        <f>IF(ISNA(VLOOKUP($A52,'2009'!$B$2:$S$401,5,FALSE)), U52, VLOOKUP($A52,'2009'!$B$2:$S$401,5,FALSE))</f>
        <v>17</v>
      </c>
      <c r="W52" s="14">
        <f>AVERAGE(Q52:V52)</f>
        <v>23.150000000000002</v>
      </c>
      <c r="X52" s="14">
        <f>VLOOKUP($A52,'2014'!$B$2:$S$430,6,FALSE)</f>
        <v>35</v>
      </c>
      <c r="Y52" s="14">
        <f>IF(ISNA(VLOOKUP($A52,'2013'!$B$2:$S$401,6,FALSE)), X52, VLOOKUP($A52,'2013'!$B$2:$S$401,6,FALSE)*1.7)</f>
        <v>34</v>
      </c>
      <c r="Z52" s="14">
        <f>IF(ISNA(VLOOKUP($A52,'2012'!$B$2:$S$401,6,FALSE)), Y52, VLOOKUP($A52,'2012'!$B$2:$S$401,6,FALSE))</f>
        <v>35</v>
      </c>
      <c r="AA52" s="14">
        <f>IF(ISNA(VLOOKUP($A52,'2011'!$B$2:$S$401,6,FALSE)), Z52, VLOOKUP($A52,'2011'!$B$2:$S$401,6,FALSE))</f>
        <v>32</v>
      </c>
      <c r="AB52" s="14">
        <f>IF(ISNA(VLOOKUP($A52,'2010'!$B$2:$S$401,6,FALSE)), AA52, VLOOKUP($A52,'2010'!$B$2:$S$401,6,FALSE))</f>
        <v>32</v>
      </c>
      <c r="AC52" s="14">
        <f>IF(ISNA(VLOOKUP($A52,'2009'!$B$2:$S$401,6,FALSE)), AB52, VLOOKUP($A52,'2009'!$B$2:$S$401,6,FALSE))</f>
        <v>25</v>
      </c>
      <c r="AD52" s="14">
        <f>AVERAGE(X52:AC52)</f>
        <v>32.166666666666664</v>
      </c>
      <c r="AE52" s="14">
        <f>VLOOKUP($A52,'2014'!$B$2:$S$430,10,FALSE)</f>
        <v>3</v>
      </c>
      <c r="AF52" s="14">
        <f>IF(ISNA(VLOOKUP($A52,'2013'!$B$2:$S$401,10,FALSE)), AE52, VLOOKUP($A52,'2013'!$B$2:$S$401,10,FALSE)*1.7)</f>
        <v>0</v>
      </c>
      <c r="AG52" s="14">
        <f>IF(ISNA(VLOOKUP($A52,'2012'!$B$2:$S$401,10,FALSE)), AF52, VLOOKUP($A52,'2012'!$B$2:$S$401,10,FALSE))</f>
        <v>7</v>
      </c>
      <c r="AH52" s="14">
        <f>IF(ISNA(VLOOKUP($A52,'2011'!$B$2:$S$401,10,FALSE)), AG52, VLOOKUP($A52,'2011'!$B$2:$S$401,10,FALSE))</f>
        <v>5</v>
      </c>
      <c r="AI52" s="14">
        <f>IF(ISNA(VLOOKUP($A52,'2010'!$B$2:$S$401,10,FALSE)), AH52, VLOOKUP($A52,'2010'!$B$2:$S$401,10,FALSE))</f>
        <v>5</v>
      </c>
      <c r="AJ52" s="14">
        <f>IF(ISNA(VLOOKUP($A52,'2009'!$B$2:$S$401,10,FALSE)), AI52, VLOOKUP($A52,'2009'!$B$2:$S$401,10,FALSE))</f>
        <v>2</v>
      </c>
      <c r="AK52" s="14">
        <f>AVERAGE(AE52:AJ52)</f>
        <v>3.6666666666666665</v>
      </c>
      <c r="AL52" s="14">
        <f>VLOOKUP($A52,'2014'!$B$2:$S$430,11,FALSE)</f>
        <v>12</v>
      </c>
      <c r="AM52" s="14">
        <f>IF(ISNA(VLOOKUP($A52,'2013'!$B$2:$S$401,11,FALSE)), AL52, VLOOKUP($A52,'2013'!$B$2:$S$401,11,FALSE)*1.7)</f>
        <v>3.4</v>
      </c>
      <c r="AN52" s="14">
        <f>AVERAGE(AL52:AM52)</f>
        <v>7.7</v>
      </c>
      <c r="AO52" s="14">
        <f>VLOOKUP($A52,'2014'!$B$2:$S$430,8,FALSE)</f>
        <v>30</v>
      </c>
      <c r="AP52" s="14">
        <f>IF(ISNA(VLOOKUP($A52,'2013'!$B$2:$S$401,8,FALSE)), AO52, VLOOKUP($A52,'2013'!$B$2:$S$401,8,FALSE)*1.7)</f>
        <v>13.6</v>
      </c>
      <c r="AQ52" s="14">
        <f>IF(ISNA(VLOOKUP($A52,'2012'!$B$2:$S$401,8,FALSE)), AP52, VLOOKUP($A52,'2012'!$B$2:$S$401,8,FALSE))</f>
        <v>7</v>
      </c>
      <c r="AR52" s="14">
        <f>IF(ISNA(VLOOKUP($A52,'2011'!$B$2:$S$401,8,FALSE)), AQ52, VLOOKUP($A52,'2011'!$B$2:$S$401,8,FALSE))</f>
        <v>28</v>
      </c>
      <c r="AS52" s="14">
        <f>IF(ISNA(VLOOKUP($A52,'2010'!$B$2:$S$401,8,FALSE)), AR52, VLOOKUP($A52,'2010'!$B$2:$S$401,8,FALSE))</f>
        <v>28</v>
      </c>
      <c r="AT52" s="14">
        <f>IF(ISNA(VLOOKUP($A52,'2009'!$B$2:$S$401,8,FALSE)), AS52, VLOOKUP($A52,'2009'!$B$2:$S$401,8,FALSE))</f>
        <v>17</v>
      </c>
      <c r="AU52" s="14">
        <f>AVERAGE(AO52:AT52)</f>
        <v>20.599999999999998</v>
      </c>
      <c r="AV52" s="14">
        <f>MIN(B52:G52)</f>
        <v>42</v>
      </c>
      <c r="AW52" s="14">
        <f>MAX(B52:G52)</f>
        <v>62</v>
      </c>
      <c r="AX52" s="14">
        <f>MIN(I52:N52)</f>
        <v>72</v>
      </c>
      <c r="AY52" s="14">
        <f>MAX(I52:N52)</f>
        <v>81</v>
      </c>
      <c r="AZ52" s="14" t="str">
        <f>VLOOKUP(A52,Bios!$B$2:$S$430,7,FALSE)</f>
        <v>CAN</v>
      </c>
      <c r="BA52" s="14" t="str">
        <f>VLOOKUP(A52,Bios!$B$2:$S$430,2,FALSE)</f>
        <v>BOS</v>
      </c>
      <c r="BB52" s="14">
        <f>113-BE52</f>
        <v>25</v>
      </c>
      <c r="BC52" s="14" t="str">
        <f>VLOOKUP(A52,Bios!$B$2:$S$430,3,FALSE)</f>
        <v>L</v>
      </c>
      <c r="BD52" s="4" t="str">
        <f>VLOOKUP(A52,Bios!$B$2:$S$430,4,FALSE)</f>
        <v>Jun 07 '88</v>
      </c>
      <c r="BE52" s="4" t="str">
        <f>RIGHT(BD52, LEN(BD52)-8)</f>
        <v>88</v>
      </c>
      <c r="BJ52" s="4" t="e">
        <f>VLOOKUP(A52,'Contracts 2014'!A51:K177,1,FALSE)</f>
        <v>#N/A</v>
      </c>
      <c r="BK52" s="4">
        <f>IF(ISNA(VLOOKUP(A52,'Contracts 2014'!$A$1:$K$127,1,FALSE)), 0, 1)</f>
        <v>0</v>
      </c>
    </row>
    <row r="53" spans="1:63">
      <c r="A53" s="13" t="s">
        <v>1842</v>
      </c>
      <c r="B53" s="14">
        <f>VLOOKUP(A53,'2014'!$B$2:$S$430,7,FALSE)</f>
        <v>59</v>
      </c>
      <c r="C53" s="14">
        <f>IF(ISNA(VLOOKUP(A53,'2013'!$B$2:$S$401,7,FALSE)*1.7), B53, VLOOKUP(A53,'2013'!$B$2:$S$401,7,FALSE)*1.7)</f>
        <v>59</v>
      </c>
      <c r="D53" s="14">
        <f>IF(ISNA(VLOOKUP(A53,'2012'!$B$2:$S$401,7,FALSE)), C53, VLOOKUP(A53,'2012'!$B$2:$S$401,7,FALSE))</f>
        <v>59</v>
      </c>
      <c r="E53" s="14">
        <f>IF(ISNA(VLOOKUP(A53,'2011'!$B$2:$S$401,7,FALSE)), AVERAGE(C53:D53), VLOOKUP(A53,'2011'!$B$2:$S$401,7,FALSE))</f>
        <v>59</v>
      </c>
      <c r="F53" s="14">
        <f>IF(ISNA(VLOOKUP(A53,'2010'!$B$2:$S$401,7,FALSE)), AVERAGE(C53:E53), VLOOKUP(A53,'2010'!$B$2:$S$401,7,FALSE))</f>
        <v>59</v>
      </c>
      <c r="G53" s="14">
        <f>IF(ISNA(VLOOKUP(A53,'2009'!$B$2:$S$401,7,FALSE)), AVERAGE(C53:F53), VLOOKUP(A53,'2009'!$B$2:$S$401,7,FALSE))</f>
        <v>59</v>
      </c>
      <c r="H53" s="14">
        <f>AVERAGE(B53:G53)</f>
        <v>59</v>
      </c>
      <c r="I53" s="14">
        <f>VLOOKUP(A53,'2014'!$B$2:$S$430,4,FALSE)</f>
        <v>81</v>
      </c>
      <c r="J53" s="14">
        <f>IF(ISNA(VLOOKUP(A53,'2013'!$B$2:$S$401,4,FALSE)), I53, VLOOKUP(A53,'2013'!$B$2:$S$401,4,FALSE)*1.7)</f>
        <v>81</v>
      </c>
      <c r="K53" s="14">
        <f>IF(ISNA(VLOOKUP(A53,'2012'!$B$2:$S$401,4,FALSE)), J53, VLOOKUP(A53,'2012'!$B$2:$S$401,4,FALSE))</f>
        <v>81</v>
      </c>
      <c r="L53" s="14">
        <f>IF(ISNA(VLOOKUP(A53,'2011'!$B$2:$S$401,4,FALSE)), AVERAGE(J53:K53), VLOOKUP(A53,'2011'!$B$2:$S$401,4,FALSE))</f>
        <v>81</v>
      </c>
      <c r="M53" s="14">
        <f>IF(ISNA(VLOOKUP(A53,'2010'!$B$2:$S$401,4,FALSE)), AVERAGE(J53:L53), VLOOKUP(A53,'2010'!$B$2:$S$401,4,FALSE))</f>
        <v>81</v>
      </c>
      <c r="N53" s="14">
        <f>IF(ISNA(VLOOKUP(A53,'2009'!$B$2:$S$401,4,FALSE)), AVERAGE(J53:M53), VLOOKUP(A53,'2009'!$B$2:$S$401,4,FALSE))</f>
        <v>81</v>
      </c>
      <c r="O53" s="14">
        <f>AVERAGE(I53:N53)</f>
        <v>81</v>
      </c>
      <c r="P53" s="14">
        <f>H53/O53</f>
        <v>0.72839506172839508</v>
      </c>
      <c r="Q53" s="14">
        <f>VLOOKUP($A53,'2014'!$B$2:$S$430,5,FALSE)</f>
        <v>23</v>
      </c>
      <c r="R53" s="14">
        <f>IF(ISNA(VLOOKUP(A53,'2013'!$B$2:$S$401,5,FALSE)), Q53, VLOOKUP(A53,'2013'!$B$2:$S$401,5,FALSE)*1.7)</f>
        <v>23</v>
      </c>
      <c r="S53" s="14">
        <f>IF(ISNA(VLOOKUP($A53,'2012'!$B$2:$S$401,5,FALSE)), R53, VLOOKUP($A53,'2012'!$B$2:$S$401,5,FALSE))</f>
        <v>23</v>
      </c>
      <c r="T53" s="14">
        <f>IF(ISNA(VLOOKUP($A53,'2011'!$B$2:$S$401,5,FALSE)), S53, VLOOKUP($A53,'2011'!$B$2:$S$401,5,FALSE))</f>
        <v>23</v>
      </c>
      <c r="U53" s="14">
        <f>IF(ISNA(VLOOKUP($A53,'2010'!$B$2:$S$401,5,FALSE)), T53, VLOOKUP($A53,'2010'!$B$2:$S$401,5,FALSE))</f>
        <v>23</v>
      </c>
      <c r="V53" s="14">
        <f>IF(ISNA(VLOOKUP($A53,'2009'!$B$2:$S$401,5,FALSE)), U53, VLOOKUP($A53,'2009'!$B$2:$S$401,5,FALSE))</f>
        <v>23</v>
      </c>
      <c r="W53" s="14">
        <f>AVERAGE(Q53:V53)</f>
        <v>23</v>
      </c>
      <c r="X53" s="14">
        <f>VLOOKUP($A53,'2014'!$B$2:$S$430,6,FALSE)</f>
        <v>36</v>
      </c>
      <c r="Y53" s="14">
        <f>IF(ISNA(VLOOKUP($A53,'2013'!$B$2:$S$401,6,FALSE)), X53, VLOOKUP($A53,'2013'!$B$2:$S$401,6,FALSE)*1.7)</f>
        <v>36</v>
      </c>
      <c r="Z53" s="14">
        <f>IF(ISNA(VLOOKUP($A53,'2012'!$B$2:$S$401,6,FALSE)), Y53, VLOOKUP($A53,'2012'!$B$2:$S$401,6,FALSE))</f>
        <v>36</v>
      </c>
      <c r="AA53" s="14">
        <f>IF(ISNA(VLOOKUP($A53,'2011'!$B$2:$S$401,6,FALSE)), Z53, VLOOKUP($A53,'2011'!$B$2:$S$401,6,FALSE))</f>
        <v>36</v>
      </c>
      <c r="AB53" s="14">
        <f>IF(ISNA(VLOOKUP($A53,'2010'!$B$2:$S$401,6,FALSE)), AA53, VLOOKUP($A53,'2010'!$B$2:$S$401,6,FALSE))</f>
        <v>36</v>
      </c>
      <c r="AC53" s="14">
        <f>IF(ISNA(VLOOKUP($A53,'2009'!$B$2:$S$401,6,FALSE)), AB53, VLOOKUP($A53,'2009'!$B$2:$S$401,6,FALSE))</f>
        <v>36</v>
      </c>
      <c r="AD53" s="14">
        <f>AVERAGE(X53:AC53)</f>
        <v>36</v>
      </c>
      <c r="AE53" s="14">
        <f>VLOOKUP($A53,'2014'!$B$2:$S$430,10,FALSE)</f>
        <v>3</v>
      </c>
      <c r="AF53" s="14">
        <f>IF(ISNA(VLOOKUP($A53,'2013'!$B$2:$S$401,10,FALSE)), AE53, VLOOKUP($A53,'2013'!$B$2:$S$401,10,FALSE)*1.7)</f>
        <v>3</v>
      </c>
      <c r="AG53" s="14">
        <f>IF(ISNA(VLOOKUP($A53,'2012'!$B$2:$S$401,10,FALSE)), AF53, VLOOKUP($A53,'2012'!$B$2:$S$401,10,FALSE))</f>
        <v>3</v>
      </c>
      <c r="AH53" s="14">
        <f>IF(ISNA(VLOOKUP($A53,'2011'!$B$2:$S$401,10,FALSE)), AG53, VLOOKUP($A53,'2011'!$B$2:$S$401,10,FALSE))</f>
        <v>3</v>
      </c>
      <c r="AI53" s="14">
        <f>IF(ISNA(VLOOKUP($A53,'2010'!$B$2:$S$401,10,FALSE)), AH53, VLOOKUP($A53,'2010'!$B$2:$S$401,10,FALSE))</f>
        <v>3</v>
      </c>
      <c r="AJ53" s="14">
        <f>IF(ISNA(VLOOKUP($A53,'2009'!$B$2:$S$401,10,FALSE)), AI53, VLOOKUP($A53,'2009'!$B$2:$S$401,10,FALSE))</f>
        <v>3</v>
      </c>
      <c r="AK53" s="14">
        <f>AVERAGE(AE53:AJ53)</f>
        <v>3</v>
      </c>
      <c r="AL53" s="14">
        <f>VLOOKUP($A53,'2014'!$B$2:$S$430,11,FALSE)</f>
        <v>11</v>
      </c>
      <c r="AM53" s="14">
        <f>IF(ISNA(VLOOKUP($A53,'2013'!$B$2:$S$401,11,FALSE)), AL53, VLOOKUP($A53,'2013'!$B$2:$S$401,11,FALSE)*1.7)</f>
        <v>11</v>
      </c>
      <c r="AN53" s="14">
        <f>AVERAGE(AL53:AM53)</f>
        <v>11</v>
      </c>
      <c r="AO53" s="14">
        <f>VLOOKUP($A53,'2014'!$B$2:$S$430,8,FALSE)</f>
        <v>32</v>
      </c>
      <c r="AP53" s="14">
        <f>IF(ISNA(VLOOKUP($A53,'2013'!$B$2:$S$401,8,FALSE)), AO53, VLOOKUP($A53,'2013'!$B$2:$S$401,8,FALSE)*1.7)</f>
        <v>32</v>
      </c>
      <c r="AQ53" s="14">
        <f>IF(ISNA(VLOOKUP($A53,'2012'!$B$2:$S$401,8,FALSE)), AP53, VLOOKUP($A53,'2012'!$B$2:$S$401,8,FALSE))</f>
        <v>32</v>
      </c>
      <c r="AR53" s="14">
        <f>IF(ISNA(VLOOKUP($A53,'2011'!$B$2:$S$401,8,FALSE)), AQ53, VLOOKUP($A53,'2011'!$B$2:$S$401,8,FALSE))</f>
        <v>32</v>
      </c>
      <c r="AS53" s="14">
        <f>IF(ISNA(VLOOKUP($A53,'2010'!$B$2:$S$401,8,FALSE)), AR53, VLOOKUP($A53,'2010'!$B$2:$S$401,8,FALSE))</f>
        <v>32</v>
      </c>
      <c r="AT53" s="14">
        <f>IF(ISNA(VLOOKUP($A53,'2009'!$B$2:$S$401,8,FALSE)), AS53, VLOOKUP($A53,'2009'!$B$2:$S$401,8,FALSE))</f>
        <v>32</v>
      </c>
      <c r="AU53" s="14">
        <f>AVERAGE(AO53:AT53)</f>
        <v>32</v>
      </c>
      <c r="AV53" s="14">
        <f>MIN(B53:G53)</f>
        <v>59</v>
      </c>
      <c r="AW53" s="14">
        <f>MAX(B53:G53)</f>
        <v>59</v>
      </c>
      <c r="AX53" s="14">
        <f>MIN(I53:N53)</f>
        <v>81</v>
      </c>
      <c r="AY53" s="14">
        <f>MAX(I53:N53)</f>
        <v>81</v>
      </c>
      <c r="AZ53" s="14" t="str">
        <f>VLOOKUP(A53,Bios!$B$2:$S$430,7,FALSE)</f>
        <v>CZE</v>
      </c>
      <c r="BA53" s="14" t="str">
        <f>VLOOKUP(A53,Bios!$B$2:$S$430,2,FALSE)</f>
        <v>TBL</v>
      </c>
      <c r="BB53" s="14">
        <f>113-BE53</f>
        <v>22</v>
      </c>
      <c r="BC53" s="14" t="str">
        <f>VLOOKUP(A53,Bios!$B$2:$S$430,3,FALSE)</f>
        <v>L</v>
      </c>
      <c r="BD53" s="4" t="str">
        <f>VLOOKUP(A53,Bios!$B$2:$S$430,4,FALSE)</f>
        <v>Mar 28 '91</v>
      </c>
      <c r="BE53" s="4" t="str">
        <f>RIGHT(BD53, LEN(BD53)-8)</f>
        <v>91</v>
      </c>
      <c r="BJ53" s="4" t="e">
        <f>VLOOKUP(A53,'Contracts 2014'!A52:K178,1,FALSE)</f>
        <v>#N/A</v>
      </c>
      <c r="BK53" s="4">
        <f>IF(ISNA(VLOOKUP(A53,'Contracts 2014'!$A$1:$K$127,1,FALSE)), 0, 1)</f>
        <v>0</v>
      </c>
    </row>
    <row r="54" spans="1:63">
      <c r="A54" s="13" t="s">
        <v>199</v>
      </c>
      <c r="B54" s="14">
        <f>VLOOKUP(A54,'2014'!$B$2:$S$430,7,FALSE)</f>
        <v>58</v>
      </c>
      <c r="C54" s="14">
        <f>IF(ISNA(VLOOKUP(A54,'2013'!$B$2:$S$401,7,FALSE)*1.7), B54, VLOOKUP(A54,'2013'!$B$2:$S$401,7,FALSE)*1.7)</f>
        <v>49.3</v>
      </c>
      <c r="D54" s="14">
        <f>IF(ISNA(VLOOKUP(A54,'2012'!$B$2:$S$401,7,FALSE)), C54, VLOOKUP(A54,'2012'!$B$2:$S$401,7,FALSE))</f>
        <v>47</v>
      </c>
      <c r="E54" s="14">
        <f>IF(ISNA(VLOOKUP(A54,'2011'!$B$2:$S$401,7,FALSE)), AVERAGE(C54:D54), VLOOKUP(A54,'2011'!$B$2:$S$401,7,FALSE))</f>
        <v>44</v>
      </c>
      <c r="F54" s="14">
        <f>IF(ISNA(VLOOKUP(A54,'2010'!$B$2:$S$401,7,FALSE)), AVERAGE(C54:E54), VLOOKUP(A54,'2010'!$B$2:$S$401,7,FALSE))</f>
        <v>38</v>
      </c>
      <c r="G54" s="14">
        <f>IF(ISNA(VLOOKUP(A54,'2009'!$B$2:$S$401,7,FALSE)), AVERAGE(C54:F54), VLOOKUP(A54,'2009'!$B$2:$S$401,7,FALSE))</f>
        <v>33</v>
      </c>
      <c r="H54" s="14">
        <f>AVERAGE(B54:G54)</f>
        <v>44.883333333333333</v>
      </c>
      <c r="I54" s="14">
        <f>VLOOKUP(A54,'2014'!$B$2:$S$430,4,FALSE)</f>
        <v>80</v>
      </c>
      <c r="J54" s="14">
        <f>IF(ISNA(VLOOKUP(A54,'2013'!$B$2:$S$401,4,FALSE)), I54, VLOOKUP(A54,'2013'!$B$2:$S$401,4,FALSE)*1.7)</f>
        <v>81.599999999999994</v>
      </c>
      <c r="K54" s="14">
        <f>IF(ISNA(VLOOKUP(A54,'2012'!$B$2:$S$401,4,FALSE)), J54, VLOOKUP(A54,'2012'!$B$2:$S$401,4,FALSE))</f>
        <v>82</v>
      </c>
      <c r="L54" s="14">
        <f>IF(ISNA(VLOOKUP(A54,'2011'!$B$2:$S$401,4,FALSE)), AVERAGE(J54:K54), VLOOKUP(A54,'2011'!$B$2:$S$401,4,FALSE))</f>
        <v>71</v>
      </c>
      <c r="M54" s="14">
        <f>IF(ISNA(VLOOKUP(A54,'2010'!$B$2:$S$401,4,FALSE)), AVERAGE(J54:L54), VLOOKUP(A54,'2010'!$B$2:$S$401,4,FALSE))</f>
        <v>76</v>
      </c>
      <c r="N54" s="14">
        <f>IF(ISNA(VLOOKUP(A54,'2009'!$B$2:$S$401,4,FALSE)), AVERAGE(J54:M54), VLOOKUP(A54,'2009'!$B$2:$S$401,4,FALSE))</f>
        <v>59</v>
      </c>
      <c r="O54" s="14">
        <f>AVERAGE(I54:N54)</f>
        <v>74.933333333333337</v>
      </c>
      <c r="P54" s="14">
        <f>H54/O54</f>
        <v>0.59897686832740205</v>
      </c>
      <c r="Q54" s="14">
        <f>VLOOKUP($A54,'2014'!$B$2:$S$430,5,FALSE)</f>
        <v>25</v>
      </c>
      <c r="R54" s="14">
        <f>IF(ISNA(VLOOKUP(A54,'2013'!$B$2:$S$401,5,FALSE)), Q54, VLOOKUP(A54,'2013'!$B$2:$S$401,5,FALSE)*1.7)</f>
        <v>10.199999999999999</v>
      </c>
      <c r="S54" s="14">
        <f>IF(ISNA(VLOOKUP($A54,'2012'!$B$2:$S$401,5,FALSE)), R54, VLOOKUP($A54,'2012'!$B$2:$S$401,5,FALSE))</f>
        <v>17</v>
      </c>
      <c r="T54" s="14">
        <f>IF(ISNA(VLOOKUP($A54,'2011'!$B$2:$S$401,5,FALSE)), S54, VLOOKUP($A54,'2011'!$B$2:$S$401,5,FALSE))</f>
        <v>13</v>
      </c>
      <c r="U54" s="14">
        <f>IF(ISNA(VLOOKUP($A54,'2010'!$B$2:$S$401,5,FALSE)), T54, VLOOKUP($A54,'2010'!$B$2:$S$401,5,FALSE))</f>
        <v>12</v>
      </c>
      <c r="V54" s="14">
        <f>IF(ISNA(VLOOKUP($A54,'2009'!$B$2:$S$401,5,FALSE)), U54, VLOOKUP($A54,'2009'!$B$2:$S$401,5,FALSE))</f>
        <v>9</v>
      </c>
      <c r="W54" s="14">
        <f>AVERAGE(Q54:V54)</f>
        <v>14.366666666666667</v>
      </c>
      <c r="X54" s="14">
        <f>VLOOKUP($A54,'2014'!$B$2:$S$430,6,FALSE)</f>
        <v>33</v>
      </c>
      <c r="Y54" s="14">
        <f>IF(ISNA(VLOOKUP($A54,'2013'!$B$2:$S$401,6,FALSE)), X54, VLOOKUP($A54,'2013'!$B$2:$S$401,6,FALSE)*1.7)</f>
        <v>39.1</v>
      </c>
      <c r="Z54" s="14">
        <f>IF(ISNA(VLOOKUP($A54,'2012'!$B$2:$S$401,6,FALSE)), Y54, VLOOKUP($A54,'2012'!$B$2:$S$401,6,FALSE))</f>
        <v>30</v>
      </c>
      <c r="AA54" s="14">
        <f>IF(ISNA(VLOOKUP($A54,'2011'!$B$2:$S$401,6,FALSE)), Z54, VLOOKUP($A54,'2011'!$B$2:$S$401,6,FALSE))</f>
        <v>31</v>
      </c>
      <c r="AB54" s="14">
        <f>IF(ISNA(VLOOKUP($A54,'2010'!$B$2:$S$401,6,FALSE)), AA54, VLOOKUP($A54,'2010'!$B$2:$S$401,6,FALSE))</f>
        <v>26</v>
      </c>
      <c r="AC54" s="14">
        <f>IF(ISNA(VLOOKUP($A54,'2009'!$B$2:$S$401,6,FALSE)), AB54, VLOOKUP($A54,'2009'!$B$2:$S$401,6,FALSE))</f>
        <v>24</v>
      </c>
      <c r="AD54" s="14">
        <f>AVERAGE(X54:AC54)</f>
        <v>30.516666666666666</v>
      </c>
      <c r="AE54" s="14">
        <f>VLOOKUP($A54,'2014'!$B$2:$S$430,10,FALSE)</f>
        <v>5</v>
      </c>
      <c r="AF54" s="14">
        <f>IF(ISNA(VLOOKUP($A54,'2013'!$B$2:$S$401,10,FALSE)), AE54, VLOOKUP($A54,'2013'!$B$2:$S$401,10,FALSE)*1.7)</f>
        <v>3.4</v>
      </c>
      <c r="AG54" s="14">
        <f>IF(ISNA(VLOOKUP($A54,'2012'!$B$2:$S$401,10,FALSE)), AF54, VLOOKUP($A54,'2012'!$B$2:$S$401,10,FALSE))</f>
        <v>5</v>
      </c>
      <c r="AH54" s="14">
        <f>IF(ISNA(VLOOKUP($A54,'2011'!$B$2:$S$401,10,FALSE)), AG54, VLOOKUP($A54,'2011'!$B$2:$S$401,10,FALSE))</f>
        <v>0</v>
      </c>
      <c r="AI54" s="14">
        <f>IF(ISNA(VLOOKUP($A54,'2010'!$B$2:$S$401,10,FALSE)), AH54, VLOOKUP($A54,'2010'!$B$2:$S$401,10,FALSE))</f>
        <v>0</v>
      </c>
      <c r="AJ54" s="14">
        <f>IF(ISNA(VLOOKUP($A54,'2009'!$B$2:$S$401,10,FALSE)), AI54, VLOOKUP($A54,'2009'!$B$2:$S$401,10,FALSE))</f>
        <v>3</v>
      </c>
      <c r="AK54" s="14">
        <f>AVERAGE(AE54:AJ54)</f>
        <v>2.7333333333333329</v>
      </c>
      <c r="AL54" s="14">
        <f>VLOOKUP($A54,'2014'!$B$2:$S$430,11,FALSE)</f>
        <v>20</v>
      </c>
      <c r="AM54" s="14">
        <f>IF(ISNA(VLOOKUP($A54,'2013'!$B$2:$S$401,11,FALSE)), AL54, VLOOKUP($A54,'2013'!$B$2:$S$401,11,FALSE)*1.7)</f>
        <v>17</v>
      </c>
      <c r="AN54" s="14">
        <f>AVERAGE(AL54:AM54)</f>
        <v>18.5</v>
      </c>
      <c r="AO54" s="14">
        <f>VLOOKUP($A54,'2014'!$B$2:$S$430,8,FALSE)</f>
        <v>-11</v>
      </c>
      <c r="AP54" s="14">
        <f>IF(ISNA(VLOOKUP($A54,'2013'!$B$2:$S$401,8,FALSE)), AO54, VLOOKUP($A54,'2013'!$B$2:$S$401,8,FALSE)*1.7)</f>
        <v>-5.0999999999999996</v>
      </c>
      <c r="AQ54" s="14">
        <f>IF(ISNA(VLOOKUP($A54,'2012'!$B$2:$S$401,8,FALSE)), AP54, VLOOKUP($A54,'2012'!$B$2:$S$401,8,FALSE))</f>
        <v>-3</v>
      </c>
      <c r="AR54" s="14">
        <f>IF(ISNA(VLOOKUP($A54,'2011'!$B$2:$S$401,8,FALSE)), AQ54, VLOOKUP($A54,'2011'!$B$2:$S$401,8,FALSE))</f>
        <v>13</v>
      </c>
      <c r="AS54" s="14">
        <f>IF(ISNA(VLOOKUP($A54,'2010'!$B$2:$S$401,8,FALSE)), AR54, VLOOKUP($A54,'2010'!$B$2:$S$401,8,FALSE))</f>
        <v>4</v>
      </c>
      <c r="AT54" s="14">
        <f>IF(ISNA(VLOOKUP($A54,'2009'!$B$2:$S$401,8,FALSE)), AS54, VLOOKUP($A54,'2009'!$B$2:$S$401,8,FALSE))</f>
        <v>-4</v>
      </c>
      <c r="AU54" s="14">
        <f>AVERAGE(AO54:AT54)</f>
        <v>-1.0166666666666668</v>
      </c>
      <c r="AV54" s="14">
        <f>MIN(B54:G54)</f>
        <v>33</v>
      </c>
      <c r="AW54" s="14">
        <f>MAX(B54:G54)</f>
        <v>58</v>
      </c>
      <c r="AX54" s="14">
        <f>MIN(I54:N54)</f>
        <v>59</v>
      </c>
      <c r="AY54" s="14">
        <f>MAX(I54:N54)</f>
        <v>82</v>
      </c>
      <c r="AZ54" s="14" t="str">
        <f>VLOOKUP(A54,Bios!$B$2:$S$430,7,FALSE)</f>
        <v>DNK</v>
      </c>
      <c r="BA54" s="14" t="str">
        <f>VLOOKUP(A54,Bios!$B$2:$S$430,2,FALSE)</f>
        <v>NYI</v>
      </c>
      <c r="BB54" s="14">
        <f>113-BE54</f>
        <v>29</v>
      </c>
      <c r="BC54" s="14" t="str">
        <f>VLOOKUP(A54,Bios!$B$2:$S$430,3,FALSE)</f>
        <v>C</v>
      </c>
      <c r="BD54" s="4" t="str">
        <f>VLOOKUP(A54,Bios!$B$2:$S$430,4,FALSE)</f>
        <v>Apr 24 '84</v>
      </c>
      <c r="BE54" s="4" t="str">
        <f>RIGHT(BD54, LEN(BD54)-8)</f>
        <v>84</v>
      </c>
      <c r="BJ54" s="4" t="e">
        <f>VLOOKUP(A54,'Contracts 2014'!A53:K179,1,FALSE)</f>
        <v>#N/A</v>
      </c>
      <c r="BK54" s="4">
        <f>IF(ISNA(VLOOKUP(A54,'Contracts 2014'!$A$1:$K$127,1,FALSE)), 0, 1)</f>
        <v>0</v>
      </c>
    </row>
    <row r="55" spans="1:63">
      <c r="A55" s="13" t="s">
        <v>156</v>
      </c>
      <c r="B55" s="14">
        <f>VLOOKUP(A55,'2014'!$B$2:$S$430,7,FALSE)</f>
        <v>58</v>
      </c>
      <c r="C55" s="14">
        <f>IF(ISNA(VLOOKUP(A55,'2013'!$B$2:$S$401,7,FALSE)*1.7), B55, VLOOKUP(A55,'2013'!$B$2:$S$401,7,FALSE)*1.7)</f>
        <v>28.9</v>
      </c>
      <c r="D55" s="14">
        <f>IF(ISNA(VLOOKUP(A55,'2012'!$B$2:$S$401,7,FALSE)), C55, VLOOKUP(A55,'2012'!$B$2:$S$401,7,FALSE))</f>
        <v>66</v>
      </c>
      <c r="E55" s="14">
        <f>IF(ISNA(VLOOKUP(A55,'2011'!$B$2:$S$401,7,FALSE)), AVERAGE(C55:D55), VLOOKUP(A55,'2011'!$B$2:$S$401,7,FALSE))</f>
        <v>39</v>
      </c>
      <c r="F55" s="14">
        <f>IF(ISNA(VLOOKUP(A55,'2010'!$B$2:$S$401,7,FALSE)), AVERAGE(C55:E55), VLOOKUP(A55,'2010'!$B$2:$S$401,7,FALSE))</f>
        <v>35</v>
      </c>
      <c r="G55" s="14">
        <f>IF(ISNA(VLOOKUP(A55,'2009'!$B$2:$S$401,7,FALSE)), AVERAGE(C55:F55), VLOOKUP(A55,'2009'!$B$2:$S$401,7,FALSE))</f>
        <v>40</v>
      </c>
      <c r="H55" s="14">
        <f>AVERAGE(B55:G55)</f>
        <v>44.483333333333327</v>
      </c>
      <c r="I55" s="14">
        <f>VLOOKUP(A55,'2014'!$B$2:$S$430,4,FALSE)</f>
        <v>75</v>
      </c>
      <c r="J55" s="14">
        <f>IF(ISNA(VLOOKUP(A55,'2013'!$B$2:$S$401,4,FALSE)), I55, VLOOKUP(A55,'2013'!$B$2:$S$401,4,FALSE)*1.7)</f>
        <v>69.7</v>
      </c>
      <c r="K55" s="14">
        <f>IF(ISNA(VLOOKUP(A55,'2012'!$B$2:$S$401,4,FALSE)), J55, VLOOKUP(A55,'2012'!$B$2:$S$401,4,FALSE))</f>
        <v>81</v>
      </c>
      <c r="L55" s="14">
        <f>IF(ISNA(VLOOKUP(A55,'2011'!$B$2:$S$401,4,FALSE)), AVERAGE(J55:K55), VLOOKUP(A55,'2011'!$B$2:$S$401,4,FALSE))</f>
        <v>71</v>
      </c>
      <c r="M55" s="14">
        <f>IF(ISNA(VLOOKUP(A55,'2010'!$B$2:$S$401,4,FALSE)), AVERAGE(J55:L55), VLOOKUP(A55,'2010'!$B$2:$S$401,4,FALSE))</f>
        <v>55</v>
      </c>
      <c r="N55" s="14">
        <f>IF(ISNA(VLOOKUP(A55,'2009'!$B$2:$S$401,4,FALSE)), AVERAGE(J55:M55), VLOOKUP(A55,'2009'!$B$2:$S$401,4,FALSE))</f>
        <v>80</v>
      </c>
      <c r="O55" s="14">
        <f>AVERAGE(I55:N55)</f>
        <v>71.95</v>
      </c>
      <c r="P55" s="14">
        <f>H55/O55</f>
        <v>0.61825341672457712</v>
      </c>
      <c r="Q55" s="14">
        <f>VLOOKUP($A55,'2014'!$B$2:$S$430,5,FALSE)</f>
        <v>25</v>
      </c>
      <c r="R55" s="14">
        <f>IF(ISNA(VLOOKUP(A55,'2013'!$B$2:$S$401,5,FALSE)), Q55, VLOOKUP(A55,'2013'!$B$2:$S$401,5,FALSE)*1.7)</f>
        <v>15.299999999999999</v>
      </c>
      <c r="S55" s="14">
        <f>IF(ISNA(VLOOKUP($A55,'2012'!$B$2:$S$401,5,FALSE)), R55, VLOOKUP($A55,'2012'!$B$2:$S$401,5,FALSE))</f>
        <v>23</v>
      </c>
      <c r="T55" s="14">
        <f>IF(ISNA(VLOOKUP($A55,'2011'!$B$2:$S$401,5,FALSE)), S55, VLOOKUP($A55,'2011'!$B$2:$S$401,5,FALSE))</f>
        <v>16</v>
      </c>
      <c r="U55" s="14">
        <f>IF(ISNA(VLOOKUP($A55,'2010'!$B$2:$S$401,5,FALSE)), T55, VLOOKUP($A55,'2010'!$B$2:$S$401,5,FALSE))</f>
        <v>11</v>
      </c>
      <c r="V55" s="14">
        <f>IF(ISNA(VLOOKUP($A55,'2009'!$B$2:$S$401,5,FALSE)), U55, VLOOKUP($A55,'2009'!$B$2:$S$401,5,FALSE))</f>
        <v>12</v>
      </c>
      <c r="W55" s="14">
        <f>AVERAGE(Q55:V55)</f>
        <v>17.05</v>
      </c>
      <c r="X55" s="14">
        <f>VLOOKUP($A55,'2014'!$B$2:$S$430,6,FALSE)</f>
        <v>33</v>
      </c>
      <c r="Y55" s="14">
        <f>IF(ISNA(VLOOKUP($A55,'2013'!$B$2:$S$401,6,FALSE)), X55, VLOOKUP($A55,'2013'!$B$2:$S$401,6,FALSE)*1.7)</f>
        <v>13.6</v>
      </c>
      <c r="Z55" s="14">
        <f>IF(ISNA(VLOOKUP($A55,'2012'!$B$2:$S$401,6,FALSE)), Y55, VLOOKUP($A55,'2012'!$B$2:$S$401,6,FALSE))</f>
        <v>43</v>
      </c>
      <c r="AA55" s="14">
        <f>IF(ISNA(VLOOKUP($A55,'2011'!$B$2:$S$401,6,FALSE)), Z55, VLOOKUP($A55,'2011'!$B$2:$S$401,6,FALSE))</f>
        <v>23</v>
      </c>
      <c r="AB55" s="14">
        <f>IF(ISNA(VLOOKUP($A55,'2010'!$B$2:$S$401,6,FALSE)), AA55, VLOOKUP($A55,'2010'!$B$2:$S$401,6,FALSE))</f>
        <v>24</v>
      </c>
      <c r="AC55" s="14">
        <f>IF(ISNA(VLOOKUP($A55,'2009'!$B$2:$S$401,6,FALSE)), AB55, VLOOKUP($A55,'2009'!$B$2:$S$401,6,FALSE))</f>
        <v>28</v>
      </c>
      <c r="AD55" s="14">
        <f>AVERAGE(X55:AC55)</f>
        <v>27.433333333333334</v>
      </c>
      <c r="AE55" s="14">
        <f>VLOOKUP($A55,'2014'!$B$2:$S$430,10,FALSE)</f>
        <v>6</v>
      </c>
      <c r="AF55" s="14">
        <f>IF(ISNA(VLOOKUP($A55,'2013'!$B$2:$S$401,10,FALSE)), AE55, VLOOKUP($A55,'2013'!$B$2:$S$401,10,FALSE)*1.7)</f>
        <v>5.0999999999999996</v>
      </c>
      <c r="AG55" s="14">
        <f>IF(ISNA(VLOOKUP($A55,'2012'!$B$2:$S$401,10,FALSE)), AF55, VLOOKUP($A55,'2012'!$B$2:$S$401,10,FALSE))</f>
        <v>3</v>
      </c>
      <c r="AH55" s="14">
        <f>IF(ISNA(VLOOKUP($A55,'2011'!$B$2:$S$401,10,FALSE)), AG55, VLOOKUP($A55,'2011'!$B$2:$S$401,10,FALSE))</f>
        <v>4</v>
      </c>
      <c r="AI55" s="14">
        <f>IF(ISNA(VLOOKUP($A55,'2010'!$B$2:$S$401,10,FALSE)), AH55, VLOOKUP($A55,'2010'!$B$2:$S$401,10,FALSE))</f>
        <v>1</v>
      </c>
      <c r="AJ55" s="14">
        <f>IF(ISNA(VLOOKUP($A55,'2009'!$B$2:$S$401,10,FALSE)), AI55, VLOOKUP($A55,'2009'!$B$2:$S$401,10,FALSE))</f>
        <v>1</v>
      </c>
      <c r="AK55" s="14">
        <f>AVERAGE(AE55:AJ55)</f>
        <v>3.35</v>
      </c>
      <c r="AL55" s="14">
        <f>VLOOKUP($A55,'2014'!$B$2:$S$430,11,FALSE)</f>
        <v>20</v>
      </c>
      <c r="AM55" s="14">
        <f>IF(ISNA(VLOOKUP($A55,'2013'!$B$2:$S$401,11,FALSE)), AL55, VLOOKUP($A55,'2013'!$B$2:$S$401,11,FALSE)*1.7)</f>
        <v>5.0999999999999996</v>
      </c>
      <c r="AN55" s="14">
        <f>AVERAGE(AL55:AM55)</f>
        <v>12.55</v>
      </c>
      <c r="AO55" s="14">
        <f>VLOOKUP($A55,'2014'!$B$2:$S$430,8,FALSE)</f>
        <v>5</v>
      </c>
      <c r="AP55" s="14">
        <f>IF(ISNA(VLOOKUP($A55,'2013'!$B$2:$S$401,8,FALSE)), AO55, VLOOKUP($A55,'2013'!$B$2:$S$401,8,FALSE)*1.7)</f>
        <v>-6.8</v>
      </c>
      <c r="AQ55" s="14">
        <f>IF(ISNA(VLOOKUP($A55,'2012'!$B$2:$S$401,8,FALSE)), AP55, VLOOKUP($A55,'2012'!$B$2:$S$401,8,FALSE))</f>
        <v>18</v>
      </c>
      <c r="AR55" s="14">
        <f>IF(ISNA(VLOOKUP($A55,'2011'!$B$2:$S$401,8,FALSE)), AQ55, VLOOKUP($A55,'2011'!$B$2:$S$401,8,FALSE))</f>
        <v>-1</v>
      </c>
      <c r="AS55" s="14">
        <f>IF(ISNA(VLOOKUP($A55,'2010'!$B$2:$S$401,8,FALSE)), AR55, VLOOKUP($A55,'2010'!$B$2:$S$401,8,FALSE))</f>
        <v>-4</v>
      </c>
      <c r="AT55" s="14">
        <f>IF(ISNA(VLOOKUP($A55,'2009'!$B$2:$S$401,8,FALSE)), AS55, VLOOKUP($A55,'2009'!$B$2:$S$401,8,FALSE))</f>
        <v>9</v>
      </c>
      <c r="AU55" s="14">
        <f>AVERAGE(AO55:AT55)</f>
        <v>3.3666666666666667</v>
      </c>
      <c r="AV55" s="14">
        <f>MIN(B55:G55)</f>
        <v>28.9</v>
      </c>
      <c r="AW55" s="14">
        <f>MAX(B55:G55)</f>
        <v>66</v>
      </c>
      <c r="AX55" s="14">
        <f>MIN(I55:N55)</f>
        <v>55</v>
      </c>
      <c r="AY55" s="14">
        <f>MAX(I55:N55)</f>
        <v>81</v>
      </c>
      <c r="AZ55" s="14" t="str">
        <f>VLOOKUP(A55,Bios!$B$2:$S$430,7,FALSE)</f>
        <v>FIN</v>
      </c>
      <c r="BA55" s="14" t="str">
        <f>VLOOKUP(A55,Bios!$B$2:$S$430,2,FALSE)</f>
        <v>TBL</v>
      </c>
      <c r="BB55" s="14">
        <f>113-BE55</f>
        <v>29</v>
      </c>
      <c r="BC55" s="14" t="str">
        <f>VLOOKUP(A55,Bios!$B$2:$S$430,3,FALSE)</f>
        <v>C</v>
      </c>
      <c r="BD55" s="4" t="str">
        <f>VLOOKUP(A55,Bios!$B$2:$S$430,4,FALSE)</f>
        <v>Mar 20 '84</v>
      </c>
      <c r="BE55" s="4" t="str">
        <f>RIGHT(BD55, LEN(BD55)-8)</f>
        <v>84</v>
      </c>
      <c r="BJ55" s="4" t="e">
        <f>VLOOKUP(A55,'Contracts 2014'!A54:K180,1,FALSE)</f>
        <v>#N/A</v>
      </c>
      <c r="BK55" s="4">
        <f>IF(ISNA(VLOOKUP(A55,'Contracts 2014'!$A$1:$K$127,1,FALSE)), 0, 1)</f>
        <v>0</v>
      </c>
    </row>
    <row r="56" spans="1:63">
      <c r="A56" s="13" t="s">
        <v>314</v>
      </c>
      <c r="B56" s="14">
        <f>VLOOKUP(A56,'2014'!$B$2:$S$430,7,FALSE)</f>
        <v>58</v>
      </c>
      <c r="C56" s="14">
        <f>IF(ISNA(VLOOKUP(A56,'2013'!$B$2:$S$401,7,FALSE)*1.7), B56, VLOOKUP(A56,'2013'!$B$2:$S$401,7,FALSE)*1.7)</f>
        <v>49.3</v>
      </c>
      <c r="D56" s="14">
        <f>IF(ISNA(VLOOKUP(A56,'2012'!$B$2:$S$401,7,FALSE)), C56, VLOOKUP(A56,'2012'!$B$2:$S$401,7,FALSE))</f>
        <v>29</v>
      </c>
      <c r="E56" s="14">
        <f>IF(ISNA(VLOOKUP(A56,'2011'!$B$2:$S$401,7,FALSE)), AVERAGE(C56:D56), VLOOKUP(A56,'2011'!$B$2:$S$401,7,FALSE))</f>
        <v>39.15</v>
      </c>
      <c r="F56" s="14">
        <f>IF(ISNA(VLOOKUP(A56,'2010'!$B$2:$S$401,7,FALSE)), AVERAGE(C56:E56), VLOOKUP(A56,'2010'!$B$2:$S$401,7,FALSE))</f>
        <v>25</v>
      </c>
      <c r="G56" s="14">
        <f>IF(ISNA(VLOOKUP(A56,'2009'!$B$2:$S$401,7,FALSE)), AVERAGE(C56:F56), VLOOKUP(A56,'2009'!$B$2:$S$401,7,FALSE))</f>
        <v>35.612499999999997</v>
      </c>
      <c r="H56" s="14">
        <f>AVERAGE(B56:G56)</f>
        <v>39.34375</v>
      </c>
      <c r="I56" s="14">
        <f>VLOOKUP(A56,'2014'!$B$2:$S$430,4,FALSE)</f>
        <v>82</v>
      </c>
      <c r="J56" s="14">
        <f>IF(ISNA(VLOOKUP(A56,'2013'!$B$2:$S$401,4,FALSE)), I56, VLOOKUP(A56,'2013'!$B$2:$S$401,4,FALSE)*1.7)</f>
        <v>81.599999999999994</v>
      </c>
      <c r="K56" s="14">
        <f>IF(ISNA(VLOOKUP(A56,'2012'!$B$2:$S$401,4,FALSE)), J56, VLOOKUP(A56,'2012'!$B$2:$S$401,4,FALSE))</f>
        <v>55</v>
      </c>
      <c r="L56" s="14">
        <f>IF(ISNA(VLOOKUP(A56,'2011'!$B$2:$S$401,4,FALSE)), AVERAGE(J56:K56), VLOOKUP(A56,'2011'!$B$2:$S$401,4,FALSE))</f>
        <v>68.3</v>
      </c>
      <c r="M56" s="14">
        <f>IF(ISNA(VLOOKUP(A56,'2010'!$B$2:$S$401,4,FALSE)), AVERAGE(J56:L56), VLOOKUP(A56,'2010'!$B$2:$S$401,4,FALSE))</f>
        <v>65</v>
      </c>
      <c r="N56" s="14">
        <f>IF(ISNA(VLOOKUP(A56,'2009'!$B$2:$S$401,4,FALSE)), AVERAGE(J56:M56), VLOOKUP(A56,'2009'!$B$2:$S$401,4,FALSE))</f>
        <v>67.474999999999994</v>
      </c>
      <c r="O56" s="14">
        <f>AVERAGE(I56:N56)</f>
        <v>69.895833333333329</v>
      </c>
      <c r="P56" s="14">
        <f>H56/O56</f>
        <v>0.56289120715350227</v>
      </c>
      <c r="Q56" s="14">
        <f>VLOOKUP($A56,'2014'!$B$2:$S$430,5,FALSE)</f>
        <v>26</v>
      </c>
      <c r="R56" s="14">
        <f>IF(ISNA(VLOOKUP(A56,'2013'!$B$2:$S$401,5,FALSE)), Q56, VLOOKUP(A56,'2013'!$B$2:$S$401,5,FALSE)*1.7)</f>
        <v>20.399999999999999</v>
      </c>
      <c r="S56" s="14">
        <f>IF(ISNA(VLOOKUP($A56,'2012'!$B$2:$S$401,5,FALSE)), R56, VLOOKUP($A56,'2012'!$B$2:$S$401,5,FALSE))</f>
        <v>12</v>
      </c>
      <c r="T56" s="14">
        <f>IF(ISNA(VLOOKUP($A56,'2011'!$B$2:$S$401,5,FALSE)), S56, VLOOKUP($A56,'2011'!$B$2:$S$401,5,FALSE))</f>
        <v>12</v>
      </c>
      <c r="U56" s="14">
        <f>IF(ISNA(VLOOKUP($A56,'2010'!$B$2:$S$401,5,FALSE)), T56, VLOOKUP($A56,'2010'!$B$2:$S$401,5,FALSE))</f>
        <v>11</v>
      </c>
      <c r="V56" s="14">
        <f>IF(ISNA(VLOOKUP($A56,'2009'!$B$2:$S$401,5,FALSE)), U56, VLOOKUP($A56,'2009'!$B$2:$S$401,5,FALSE))</f>
        <v>11</v>
      </c>
      <c r="W56" s="14">
        <f>AVERAGE(Q56:V56)</f>
        <v>15.4</v>
      </c>
      <c r="X56" s="14">
        <f>VLOOKUP($A56,'2014'!$B$2:$S$430,6,FALSE)</f>
        <v>32</v>
      </c>
      <c r="Y56" s="14">
        <f>IF(ISNA(VLOOKUP($A56,'2013'!$B$2:$S$401,6,FALSE)), X56, VLOOKUP($A56,'2013'!$B$2:$S$401,6,FALSE)*1.7)</f>
        <v>28.9</v>
      </c>
      <c r="Z56" s="14">
        <f>IF(ISNA(VLOOKUP($A56,'2012'!$B$2:$S$401,6,FALSE)), Y56, VLOOKUP($A56,'2012'!$B$2:$S$401,6,FALSE))</f>
        <v>17</v>
      </c>
      <c r="AA56" s="14">
        <f>IF(ISNA(VLOOKUP($A56,'2011'!$B$2:$S$401,6,FALSE)), Z56, VLOOKUP($A56,'2011'!$B$2:$S$401,6,FALSE))</f>
        <v>17</v>
      </c>
      <c r="AB56" s="14">
        <f>IF(ISNA(VLOOKUP($A56,'2010'!$B$2:$S$401,6,FALSE)), AA56, VLOOKUP($A56,'2010'!$B$2:$S$401,6,FALSE))</f>
        <v>14</v>
      </c>
      <c r="AC56" s="14">
        <f>IF(ISNA(VLOOKUP($A56,'2009'!$B$2:$S$401,6,FALSE)), AB56, VLOOKUP($A56,'2009'!$B$2:$S$401,6,FALSE))</f>
        <v>14</v>
      </c>
      <c r="AD56" s="14">
        <f>AVERAGE(X56:AC56)</f>
        <v>20.483333333333334</v>
      </c>
      <c r="AE56" s="14">
        <f>VLOOKUP($A56,'2014'!$B$2:$S$430,10,FALSE)</f>
        <v>6</v>
      </c>
      <c r="AF56" s="14">
        <f>IF(ISNA(VLOOKUP($A56,'2013'!$B$2:$S$401,10,FALSE)), AE56, VLOOKUP($A56,'2013'!$B$2:$S$401,10,FALSE)*1.7)</f>
        <v>5.0999999999999996</v>
      </c>
      <c r="AG56" s="14">
        <f>IF(ISNA(VLOOKUP($A56,'2012'!$B$2:$S$401,10,FALSE)), AF56, VLOOKUP($A56,'2012'!$B$2:$S$401,10,FALSE))</f>
        <v>1</v>
      </c>
      <c r="AH56" s="14">
        <f>IF(ISNA(VLOOKUP($A56,'2011'!$B$2:$S$401,10,FALSE)), AG56, VLOOKUP($A56,'2011'!$B$2:$S$401,10,FALSE))</f>
        <v>1</v>
      </c>
      <c r="AI56" s="14">
        <f>IF(ISNA(VLOOKUP($A56,'2010'!$B$2:$S$401,10,FALSE)), AH56, VLOOKUP($A56,'2010'!$B$2:$S$401,10,FALSE))</f>
        <v>0</v>
      </c>
      <c r="AJ56" s="14">
        <f>IF(ISNA(VLOOKUP($A56,'2009'!$B$2:$S$401,10,FALSE)), AI56, VLOOKUP($A56,'2009'!$B$2:$S$401,10,FALSE))</f>
        <v>0</v>
      </c>
      <c r="AK56" s="14">
        <f>AVERAGE(AE56:AJ56)</f>
        <v>2.1833333333333331</v>
      </c>
      <c r="AL56" s="14">
        <f>VLOOKUP($A56,'2014'!$B$2:$S$430,11,FALSE)</f>
        <v>14</v>
      </c>
      <c r="AM56" s="14">
        <f>IF(ISNA(VLOOKUP($A56,'2013'!$B$2:$S$401,11,FALSE)), AL56, VLOOKUP($A56,'2013'!$B$2:$S$401,11,FALSE)*1.7)</f>
        <v>15.299999999999999</v>
      </c>
      <c r="AN56" s="14">
        <f>AVERAGE(AL56:AM56)</f>
        <v>14.649999999999999</v>
      </c>
      <c r="AO56" s="14">
        <f>VLOOKUP($A56,'2014'!$B$2:$S$430,8,FALSE)</f>
        <v>22</v>
      </c>
      <c r="AP56" s="14">
        <f>IF(ISNA(VLOOKUP($A56,'2013'!$B$2:$S$401,8,FALSE)), AO56, VLOOKUP($A56,'2013'!$B$2:$S$401,8,FALSE)*1.7)</f>
        <v>10.199999999999999</v>
      </c>
      <c r="AQ56" s="14">
        <f>IF(ISNA(VLOOKUP($A56,'2012'!$B$2:$S$401,8,FALSE)), AP56, VLOOKUP($A56,'2012'!$B$2:$S$401,8,FALSE))</f>
        <v>10</v>
      </c>
      <c r="AR56" s="14">
        <f>IF(ISNA(VLOOKUP($A56,'2011'!$B$2:$S$401,8,FALSE)), AQ56, VLOOKUP($A56,'2011'!$B$2:$S$401,8,FALSE))</f>
        <v>10</v>
      </c>
      <c r="AS56" s="14">
        <f>IF(ISNA(VLOOKUP($A56,'2010'!$B$2:$S$401,8,FALSE)), AR56, VLOOKUP($A56,'2010'!$B$2:$S$401,8,FALSE))</f>
        <v>0</v>
      </c>
      <c r="AT56" s="14">
        <f>IF(ISNA(VLOOKUP($A56,'2009'!$B$2:$S$401,8,FALSE)), AS56, VLOOKUP($A56,'2009'!$B$2:$S$401,8,FALSE))</f>
        <v>0</v>
      </c>
      <c r="AU56" s="14">
        <f>AVERAGE(AO56:AT56)</f>
        <v>8.7000000000000011</v>
      </c>
      <c r="AV56" s="14">
        <f>MIN(B56:G56)</f>
        <v>25</v>
      </c>
      <c r="AW56" s="14">
        <f>MAX(B56:G56)</f>
        <v>58</v>
      </c>
      <c r="AX56" s="14">
        <f>MIN(I56:N56)</f>
        <v>55</v>
      </c>
      <c r="AY56" s="14">
        <f>MAX(I56:N56)</f>
        <v>82</v>
      </c>
      <c r="AZ56" s="14" t="str">
        <f>VLOOKUP(A56,Bios!$B$2:$S$430,7,FALSE)</f>
        <v>CAN</v>
      </c>
      <c r="BA56" s="14" t="str">
        <f>VLOOKUP(A56,Bios!$B$2:$S$430,2,FALSE)</f>
        <v>OTT</v>
      </c>
      <c r="BB56" s="14">
        <f>113-BE56</f>
        <v>24</v>
      </c>
      <c r="BC56" s="14" t="str">
        <f>VLOOKUP(A56,Bios!$B$2:$S$430,3,FALSE)</f>
        <v>C</v>
      </c>
      <c r="BD56" s="4" t="str">
        <f>VLOOKUP(A56,Bios!$B$2:$S$430,4,FALSE)</f>
        <v>Aug 14 '89</v>
      </c>
      <c r="BE56" s="4" t="str">
        <f>RIGHT(BD56, LEN(BD56)-8)</f>
        <v>89</v>
      </c>
      <c r="BJ56" s="4" t="e">
        <f>VLOOKUP(A56,'Contracts 2014'!A55:K181,1,FALSE)</f>
        <v>#N/A</v>
      </c>
      <c r="BK56" s="4">
        <f>IF(ISNA(VLOOKUP(A56,'Contracts 2014'!$A$1:$K$127,1,FALSE)), 0, 1)</f>
        <v>0</v>
      </c>
    </row>
    <row r="57" spans="1:63">
      <c r="A57" s="13" t="s">
        <v>205</v>
      </c>
      <c r="B57" s="14">
        <f>VLOOKUP(A57,'2014'!$B$2:$S$430,7,FALSE)</f>
        <v>57</v>
      </c>
      <c r="C57" s="14">
        <f>IF(ISNA(VLOOKUP(A57,'2013'!$B$2:$S$401,7,FALSE)*1.7), B57, VLOOKUP(A57,'2013'!$B$2:$S$401,7,FALSE)*1.7)</f>
        <v>37.4</v>
      </c>
      <c r="D57" s="14">
        <f>IF(ISNA(VLOOKUP(A57,'2012'!$B$2:$S$401,7,FALSE)), C57, VLOOKUP(A57,'2012'!$B$2:$S$401,7,FALSE))</f>
        <v>46</v>
      </c>
      <c r="E57" s="14">
        <f>IF(ISNA(VLOOKUP(A57,'2011'!$B$2:$S$401,7,FALSE)), AVERAGE(C57:D57), VLOOKUP(A57,'2011'!$B$2:$S$401,7,FALSE))</f>
        <v>52</v>
      </c>
      <c r="F57" s="14">
        <f>IF(ISNA(VLOOKUP(A57,'2010'!$B$2:$S$401,7,FALSE)), AVERAGE(C57:E57), VLOOKUP(A57,'2010'!$B$2:$S$401,7,FALSE))</f>
        <v>65</v>
      </c>
      <c r="G57" s="14">
        <f>IF(ISNA(VLOOKUP(A57,'2009'!$B$2:$S$401,7,FALSE)), AVERAGE(C57:F57), VLOOKUP(A57,'2009'!$B$2:$S$401,7,FALSE))</f>
        <v>50.1</v>
      </c>
      <c r="H57" s="14">
        <f>AVERAGE(B57:G57)</f>
        <v>51.25</v>
      </c>
      <c r="I57" s="14">
        <f>VLOOKUP(A57,'2014'!$B$2:$S$430,4,FALSE)</f>
        <v>81</v>
      </c>
      <c r="J57" s="14">
        <f>IF(ISNA(VLOOKUP(A57,'2013'!$B$2:$S$401,4,FALSE)), I57, VLOOKUP(A57,'2013'!$B$2:$S$401,4,FALSE)*1.7)</f>
        <v>73.099999999999994</v>
      </c>
      <c r="K57" s="14">
        <f>IF(ISNA(VLOOKUP(A57,'2012'!$B$2:$S$401,4,FALSE)), J57, VLOOKUP(A57,'2012'!$B$2:$S$401,4,FALSE))</f>
        <v>79</v>
      </c>
      <c r="L57" s="14">
        <f>IF(ISNA(VLOOKUP(A57,'2011'!$B$2:$S$401,4,FALSE)), AVERAGE(J57:K57), VLOOKUP(A57,'2011'!$B$2:$S$401,4,FALSE))</f>
        <v>70</v>
      </c>
      <c r="M57" s="14">
        <f>IF(ISNA(VLOOKUP(A57,'2010'!$B$2:$S$401,4,FALSE)), AVERAGE(J57:L57), VLOOKUP(A57,'2010'!$B$2:$S$401,4,FALSE))</f>
        <v>81</v>
      </c>
      <c r="N57" s="14">
        <f>IF(ISNA(VLOOKUP(A57,'2009'!$B$2:$S$401,4,FALSE)), AVERAGE(J57:M57), VLOOKUP(A57,'2009'!$B$2:$S$401,4,FALSE))</f>
        <v>75.775000000000006</v>
      </c>
      <c r="O57" s="14">
        <f>AVERAGE(I57:N57)</f>
        <v>76.645833333333329</v>
      </c>
      <c r="P57" s="14">
        <f>H57/O57</f>
        <v>0.66865996194618105</v>
      </c>
      <c r="Q57" s="14">
        <f>VLOOKUP($A57,'2014'!$B$2:$S$430,5,FALSE)</f>
        <v>21</v>
      </c>
      <c r="R57" s="14">
        <f>IF(ISNA(VLOOKUP(A57,'2013'!$B$2:$S$401,5,FALSE)), Q57, VLOOKUP(A57,'2013'!$B$2:$S$401,5,FALSE)*1.7)</f>
        <v>22.099999999999998</v>
      </c>
      <c r="S57" s="14">
        <f>IF(ISNA(VLOOKUP($A57,'2012'!$B$2:$S$401,5,FALSE)), R57, VLOOKUP($A57,'2012'!$B$2:$S$401,5,FALSE))</f>
        <v>12</v>
      </c>
      <c r="T57" s="14">
        <f>IF(ISNA(VLOOKUP($A57,'2011'!$B$2:$S$401,5,FALSE)), S57, VLOOKUP($A57,'2011'!$B$2:$S$401,5,FALSE))</f>
        <v>19</v>
      </c>
      <c r="U57" s="14">
        <f>IF(ISNA(VLOOKUP($A57,'2010'!$B$2:$S$401,5,FALSE)), T57, VLOOKUP($A57,'2010'!$B$2:$S$401,5,FALSE))</f>
        <v>30</v>
      </c>
      <c r="V57" s="14">
        <f>IF(ISNA(VLOOKUP($A57,'2009'!$B$2:$S$401,5,FALSE)), U57, VLOOKUP($A57,'2009'!$B$2:$S$401,5,FALSE))</f>
        <v>30</v>
      </c>
      <c r="W57" s="14">
        <f>AVERAGE(Q57:V57)</f>
        <v>22.349999999999998</v>
      </c>
      <c r="X57" s="14">
        <f>VLOOKUP($A57,'2014'!$B$2:$S$430,6,FALSE)</f>
        <v>36</v>
      </c>
      <c r="Y57" s="14">
        <f>IF(ISNA(VLOOKUP($A57,'2013'!$B$2:$S$401,6,FALSE)), X57, VLOOKUP($A57,'2013'!$B$2:$S$401,6,FALSE)*1.7)</f>
        <v>15.299999999999999</v>
      </c>
      <c r="Z57" s="14">
        <f>IF(ISNA(VLOOKUP($A57,'2012'!$B$2:$S$401,6,FALSE)), Y57, VLOOKUP($A57,'2012'!$B$2:$S$401,6,FALSE))</f>
        <v>34</v>
      </c>
      <c r="AA57" s="14">
        <f>IF(ISNA(VLOOKUP($A57,'2011'!$B$2:$S$401,6,FALSE)), Z57, VLOOKUP($A57,'2011'!$B$2:$S$401,6,FALSE))</f>
        <v>33</v>
      </c>
      <c r="AB57" s="14">
        <f>IF(ISNA(VLOOKUP($A57,'2010'!$B$2:$S$401,6,FALSE)), AA57, VLOOKUP($A57,'2010'!$B$2:$S$401,6,FALSE))</f>
        <v>35</v>
      </c>
      <c r="AC57" s="14">
        <f>IF(ISNA(VLOOKUP($A57,'2009'!$B$2:$S$401,6,FALSE)), AB57, VLOOKUP($A57,'2009'!$B$2:$S$401,6,FALSE))</f>
        <v>35</v>
      </c>
      <c r="AD57" s="14">
        <f>AVERAGE(X57:AC57)</f>
        <v>31.383333333333336</v>
      </c>
      <c r="AE57" s="14">
        <f>VLOOKUP($A57,'2014'!$B$2:$S$430,10,FALSE)</f>
        <v>6</v>
      </c>
      <c r="AF57" s="14">
        <f>IF(ISNA(VLOOKUP($A57,'2013'!$B$2:$S$401,10,FALSE)), AE57, VLOOKUP($A57,'2013'!$B$2:$S$401,10,FALSE)*1.7)</f>
        <v>5.0999999999999996</v>
      </c>
      <c r="AG57" s="14">
        <f>IF(ISNA(VLOOKUP($A57,'2012'!$B$2:$S$401,10,FALSE)), AF57, VLOOKUP($A57,'2012'!$B$2:$S$401,10,FALSE))</f>
        <v>3</v>
      </c>
      <c r="AH57" s="14">
        <f>IF(ISNA(VLOOKUP($A57,'2011'!$B$2:$S$401,10,FALSE)), AG57, VLOOKUP($A57,'2011'!$B$2:$S$401,10,FALSE))</f>
        <v>8</v>
      </c>
      <c r="AI57" s="14">
        <f>IF(ISNA(VLOOKUP($A57,'2010'!$B$2:$S$401,10,FALSE)), AH57, VLOOKUP($A57,'2010'!$B$2:$S$401,10,FALSE))</f>
        <v>10</v>
      </c>
      <c r="AJ57" s="14">
        <f>IF(ISNA(VLOOKUP($A57,'2009'!$B$2:$S$401,10,FALSE)), AI57, VLOOKUP($A57,'2009'!$B$2:$S$401,10,FALSE))</f>
        <v>10</v>
      </c>
      <c r="AK57" s="14">
        <f>AVERAGE(AE57:AJ57)</f>
        <v>7.0166666666666666</v>
      </c>
      <c r="AL57" s="14">
        <f>VLOOKUP($A57,'2014'!$B$2:$S$430,11,FALSE)</f>
        <v>21</v>
      </c>
      <c r="AM57" s="14">
        <f>IF(ISNA(VLOOKUP($A57,'2013'!$B$2:$S$401,11,FALSE)), AL57, VLOOKUP($A57,'2013'!$B$2:$S$401,11,FALSE)*1.7)</f>
        <v>11.9</v>
      </c>
      <c r="AN57" s="14">
        <f>AVERAGE(AL57:AM57)</f>
        <v>16.45</v>
      </c>
      <c r="AO57" s="14">
        <f>VLOOKUP($A57,'2014'!$B$2:$S$430,8,FALSE)</f>
        <v>12</v>
      </c>
      <c r="AP57" s="14">
        <f>IF(ISNA(VLOOKUP($A57,'2013'!$B$2:$S$401,8,FALSE)), AO57, VLOOKUP($A57,'2013'!$B$2:$S$401,8,FALSE)*1.7)</f>
        <v>-8.5</v>
      </c>
      <c r="AQ57" s="14">
        <f>IF(ISNA(VLOOKUP($A57,'2012'!$B$2:$S$401,8,FALSE)), AP57, VLOOKUP($A57,'2012'!$B$2:$S$401,8,FALSE))</f>
        <v>-2</v>
      </c>
      <c r="AR57" s="14">
        <f>IF(ISNA(VLOOKUP($A57,'2011'!$B$2:$S$401,8,FALSE)), AQ57, VLOOKUP($A57,'2011'!$B$2:$S$401,8,FALSE))</f>
        <v>3</v>
      </c>
      <c r="AS57" s="14">
        <f>IF(ISNA(VLOOKUP($A57,'2010'!$B$2:$S$401,8,FALSE)), AR57, VLOOKUP($A57,'2010'!$B$2:$S$401,8,FALSE))</f>
        <v>3</v>
      </c>
      <c r="AT57" s="14">
        <f>IF(ISNA(VLOOKUP($A57,'2009'!$B$2:$S$401,8,FALSE)), AS57, VLOOKUP($A57,'2009'!$B$2:$S$401,8,FALSE))</f>
        <v>3</v>
      </c>
      <c r="AU57" s="14">
        <f>AVERAGE(AO57:AT57)</f>
        <v>1.75</v>
      </c>
      <c r="AV57" s="14">
        <f>MIN(B57:G57)</f>
        <v>37.4</v>
      </c>
      <c r="AW57" s="14">
        <f>MAX(B57:G57)</f>
        <v>65</v>
      </c>
      <c r="AX57" s="14">
        <f>MIN(I57:N57)</f>
        <v>70</v>
      </c>
      <c r="AY57" s="14">
        <f>MAX(I57:N57)</f>
        <v>81</v>
      </c>
      <c r="AZ57" s="14" t="str">
        <f>VLOOKUP(A57,Bios!$B$2:$S$430,7,FALSE)</f>
        <v>FIN</v>
      </c>
      <c r="BA57" s="14" t="str">
        <f>VLOOKUP(A57,Bios!$B$2:$S$430,2,FALSE)</f>
        <v>PIT</v>
      </c>
      <c r="BB57" s="14">
        <f>113-BE57</f>
        <v>30</v>
      </c>
      <c r="BC57" s="14" t="str">
        <f>VLOOKUP(A57,Bios!$B$2:$S$430,3,FALSE)</f>
        <v>L</v>
      </c>
      <c r="BD57" s="4" t="str">
        <f>VLOOKUP(A57,Bios!$B$2:$S$430,4,FALSE)</f>
        <v>Apr 01 '83</v>
      </c>
      <c r="BE57" s="4" t="str">
        <f>RIGHT(BD57, LEN(BD57)-8)</f>
        <v>83</v>
      </c>
      <c r="BJ57" s="4" t="e">
        <f>VLOOKUP(A57,'Contracts 2014'!A56:K182,1,FALSE)</f>
        <v>#N/A</v>
      </c>
      <c r="BK57" s="4">
        <f>IF(ISNA(VLOOKUP(A57,'Contracts 2014'!$A$1:$K$127,1,FALSE)), 0, 1)</f>
        <v>0</v>
      </c>
    </row>
    <row r="58" spans="1:63">
      <c r="A58" s="13" t="s">
        <v>223</v>
      </c>
      <c r="B58" s="14">
        <f>VLOOKUP(A58,'2014'!$B$2:$S$430,7,FALSE)</f>
        <v>57</v>
      </c>
      <c r="C58" s="14">
        <f>IF(ISNA(VLOOKUP(A58,'2013'!$B$2:$S$401,7,FALSE)*1.7), B58, VLOOKUP(A58,'2013'!$B$2:$S$401,7,FALSE)*1.7)</f>
        <v>42.5</v>
      </c>
      <c r="D58" s="14">
        <f>IF(ISNA(VLOOKUP(A58,'2012'!$B$2:$S$401,7,FALSE)), C58, VLOOKUP(A58,'2012'!$B$2:$S$401,7,FALSE))</f>
        <v>42</v>
      </c>
      <c r="E58" s="14">
        <f>IF(ISNA(VLOOKUP(A58,'2011'!$B$2:$S$401,7,FALSE)), AVERAGE(C58:D58), VLOOKUP(A58,'2011'!$B$2:$S$401,7,FALSE))</f>
        <v>42.25</v>
      </c>
      <c r="F58" s="14">
        <f>IF(ISNA(VLOOKUP(A58,'2010'!$B$2:$S$401,7,FALSE)), AVERAGE(C58:E58), VLOOKUP(A58,'2010'!$B$2:$S$401,7,FALSE))</f>
        <v>47</v>
      </c>
      <c r="G58" s="14">
        <f>IF(ISNA(VLOOKUP(A58,'2009'!$B$2:$S$401,7,FALSE)), AVERAGE(C58:F58), VLOOKUP(A58,'2009'!$B$2:$S$401,7,FALSE))</f>
        <v>50</v>
      </c>
      <c r="H58" s="14">
        <f>AVERAGE(B58:G58)</f>
        <v>46.791666666666664</v>
      </c>
      <c r="I58" s="14">
        <f>VLOOKUP(A58,'2014'!$B$2:$S$430,4,FALSE)</f>
        <v>78</v>
      </c>
      <c r="J58" s="14">
        <f>IF(ISNA(VLOOKUP(A58,'2013'!$B$2:$S$401,4,FALSE)), I58, VLOOKUP(A58,'2013'!$B$2:$S$401,4,FALSE)*1.7)</f>
        <v>81.599999999999994</v>
      </c>
      <c r="K58" s="14">
        <f>IF(ISNA(VLOOKUP(A58,'2012'!$B$2:$S$401,4,FALSE)), J58, VLOOKUP(A58,'2012'!$B$2:$S$401,4,FALSE))</f>
        <v>57</v>
      </c>
      <c r="L58" s="14">
        <f>IF(ISNA(VLOOKUP(A58,'2011'!$B$2:$S$401,4,FALSE)), AVERAGE(J58:K58), VLOOKUP(A58,'2011'!$B$2:$S$401,4,FALSE))</f>
        <v>69.3</v>
      </c>
      <c r="M58" s="14">
        <f>IF(ISNA(VLOOKUP(A58,'2010'!$B$2:$S$401,4,FALSE)), AVERAGE(J58:L58), VLOOKUP(A58,'2010'!$B$2:$S$401,4,FALSE))</f>
        <v>82</v>
      </c>
      <c r="N58" s="14">
        <f>IF(ISNA(VLOOKUP(A58,'2009'!$B$2:$S$401,4,FALSE)), AVERAGE(J58:M58), VLOOKUP(A58,'2009'!$B$2:$S$401,4,FALSE))</f>
        <v>81</v>
      </c>
      <c r="O58" s="14">
        <f>AVERAGE(I58:N58)</f>
        <v>74.816666666666663</v>
      </c>
      <c r="P58" s="14">
        <f>H58/O58</f>
        <v>0.62541768768099804</v>
      </c>
      <c r="Q58" s="14">
        <f>VLOOKUP($A58,'2014'!$B$2:$S$430,5,FALSE)</f>
        <v>28</v>
      </c>
      <c r="R58" s="14">
        <f>IF(ISNA(VLOOKUP(A58,'2013'!$B$2:$S$401,5,FALSE)), Q58, VLOOKUP(A58,'2013'!$B$2:$S$401,5,FALSE)*1.7)</f>
        <v>17</v>
      </c>
      <c r="S58" s="14">
        <f>IF(ISNA(VLOOKUP($A58,'2012'!$B$2:$S$401,5,FALSE)), R58, VLOOKUP($A58,'2012'!$B$2:$S$401,5,FALSE))</f>
        <v>21</v>
      </c>
      <c r="T58" s="14">
        <f>IF(ISNA(VLOOKUP($A58,'2011'!$B$2:$S$401,5,FALSE)), S58, VLOOKUP($A58,'2011'!$B$2:$S$401,5,FALSE))</f>
        <v>21</v>
      </c>
      <c r="U58" s="14">
        <f>IF(ISNA(VLOOKUP($A58,'2010'!$B$2:$S$401,5,FALSE)), T58, VLOOKUP($A58,'2010'!$B$2:$S$401,5,FALSE))</f>
        <v>20</v>
      </c>
      <c r="V58" s="14">
        <f>IF(ISNA(VLOOKUP($A58,'2009'!$B$2:$S$401,5,FALSE)), U58, VLOOKUP($A58,'2009'!$B$2:$S$401,5,FALSE))</f>
        <v>15</v>
      </c>
      <c r="W58" s="14">
        <f>AVERAGE(Q58:V58)</f>
        <v>20.333333333333332</v>
      </c>
      <c r="X58" s="14">
        <f>VLOOKUP($A58,'2014'!$B$2:$S$430,6,FALSE)</f>
        <v>29</v>
      </c>
      <c r="Y58" s="14">
        <f>IF(ISNA(VLOOKUP($A58,'2013'!$B$2:$S$401,6,FALSE)), X58, VLOOKUP($A58,'2013'!$B$2:$S$401,6,FALSE)*1.7)</f>
        <v>25.5</v>
      </c>
      <c r="Z58" s="14">
        <f>IF(ISNA(VLOOKUP($A58,'2012'!$B$2:$S$401,6,FALSE)), Y58, VLOOKUP($A58,'2012'!$B$2:$S$401,6,FALSE))</f>
        <v>21</v>
      </c>
      <c r="AA58" s="14">
        <f>IF(ISNA(VLOOKUP($A58,'2011'!$B$2:$S$401,6,FALSE)), Z58, VLOOKUP($A58,'2011'!$B$2:$S$401,6,FALSE))</f>
        <v>21</v>
      </c>
      <c r="AB58" s="14">
        <f>IF(ISNA(VLOOKUP($A58,'2010'!$B$2:$S$401,6,FALSE)), AA58, VLOOKUP($A58,'2010'!$B$2:$S$401,6,FALSE))</f>
        <v>27</v>
      </c>
      <c r="AC58" s="14">
        <f>IF(ISNA(VLOOKUP($A58,'2009'!$B$2:$S$401,6,FALSE)), AB58, VLOOKUP($A58,'2009'!$B$2:$S$401,6,FALSE))</f>
        <v>35</v>
      </c>
      <c r="AD58" s="14">
        <f>AVERAGE(X58:AC58)</f>
        <v>26.416666666666668</v>
      </c>
      <c r="AE58" s="14">
        <f>VLOOKUP($A58,'2014'!$B$2:$S$430,10,FALSE)</f>
        <v>8</v>
      </c>
      <c r="AF58" s="14">
        <f>IF(ISNA(VLOOKUP($A58,'2013'!$B$2:$S$401,10,FALSE)), AE58, VLOOKUP($A58,'2013'!$B$2:$S$401,10,FALSE)*1.7)</f>
        <v>3.4</v>
      </c>
      <c r="AG58" s="14">
        <f>IF(ISNA(VLOOKUP($A58,'2012'!$B$2:$S$401,10,FALSE)), AF58, VLOOKUP($A58,'2012'!$B$2:$S$401,10,FALSE))</f>
        <v>5</v>
      </c>
      <c r="AH58" s="14">
        <f>IF(ISNA(VLOOKUP($A58,'2011'!$B$2:$S$401,10,FALSE)), AG58, VLOOKUP($A58,'2011'!$B$2:$S$401,10,FALSE))</f>
        <v>5</v>
      </c>
      <c r="AI58" s="14">
        <f>IF(ISNA(VLOOKUP($A58,'2010'!$B$2:$S$401,10,FALSE)), AH58, VLOOKUP($A58,'2010'!$B$2:$S$401,10,FALSE))</f>
        <v>5</v>
      </c>
      <c r="AJ58" s="14">
        <f>IF(ISNA(VLOOKUP($A58,'2009'!$B$2:$S$401,10,FALSE)), AI58, VLOOKUP($A58,'2009'!$B$2:$S$401,10,FALSE))</f>
        <v>4</v>
      </c>
      <c r="AK58" s="14">
        <f>AVERAGE(AE58:AJ58)</f>
        <v>5.0666666666666664</v>
      </c>
      <c r="AL58" s="14">
        <f>VLOOKUP($A58,'2014'!$B$2:$S$430,11,FALSE)</f>
        <v>13</v>
      </c>
      <c r="AM58" s="14">
        <f>IF(ISNA(VLOOKUP($A58,'2013'!$B$2:$S$401,11,FALSE)), AL58, VLOOKUP($A58,'2013'!$B$2:$S$401,11,FALSE)*1.7)</f>
        <v>10.199999999999999</v>
      </c>
      <c r="AN58" s="14">
        <f>AVERAGE(AL58:AM58)</f>
        <v>11.6</v>
      </c>
      <c r="AO58" s="14">
        <f>VLOOKUP($A58,'2014'!$B$2:$S$430,8,FALSE)</f>
        <v>-16</v>
      </c>
      <c r="AP58" s="14">
        <f>IF(ISNA(VLOOKUP($A58,'2013'!$B$2:$S$401,8,FALSE)), AO58, VLOOKUP($A58,'2013'!$B$2:$S$401,8,FALSE)*1.7)</f>
        <v>0</v>
      </c>
      <c r="AQ58" s="14">
        <f>IF(ISNA(VLOOKUP($A58,'2012'!$B$2:$S$401,8,FALSE)), AP58, VLOOKUP($A58,'2012'!$B$2:$S$401,8,FALSE))</f>
        <v>19</v>
      </c>
      <c r="AR58" s="14">
        <f>IF(ISNA(VLOOKUP($A58,'2011'!$B$2:$S$401,8,FALSE)), AQ58, VLOOKUP($A58,'2011'!$B$2:$S$401,8,FALSE))</f>
        <v>19</v>
      </c>
      <c r="AS58" s="14">
        <f>IF(ISNA(VLOOKUP($A58,'2010'!$B$2:$S$401,8,FALSE)), AR58, VLOOKUP($A58,'2010'!$B$2:$S$401,8,FALSE))</f>
        <v>-10</v>
      </c>
      <c r="AT58" s="14">
        <f>IF(ISNA(VLOOKUP($A58,'2009'!$B$2:$S$401,8,FALSE)), AS58, VLOOKUP($A58,'2009'!$B$2:$S$401,8,FALSE))</f>
        <v>13</v>
      </c>
      <c r="AU58" s="14">
        <f>AVERAGE(AO58:AT58)</f>
        <v>4.166666666666667</v>
      </c>
      <c r="AV58" s="14">
        <f>MIN(B58:G58)</f>
        <v>42</v>
      </c>
      <c r="AW58" s="14">
        <f>MAX(B58:G58)</f>
        <v>57</v>
      </c>
      <c r="AX58" s="14">
        <f>MIN(I58:N58)</f>
        <v>57</v>
      </c>
      <c r="AY58" s="14">
        <f>MAX(I58:N58)</f>
        <v>82</v>
      </c>
      <c r="AZ58" s="14" t="str">
        <f>VLOOKUP(A58,Bios!$B$2:$S$430,7,FALSE)</f>
        <v>CAN</v>
      </c>
      <c r="BA58" s="14" t="str">
        <f>VLOOKUP(A58,Bios!$B$2:$S$430,2,FALSE)</f>
        <v>EDM</v>
      </c>
      <c r="BB58" s="14">
        <f>113-BE58</f>
        <v>25</v>
      </c>
      <c r="BC58" s="14" t="str">
        <f>VLOOKUP(A58,Bios!$B$2:$S$430,3,FALSE)</f>
        <v>L</v>
      </c>
      <c r="BD58" s="4" t="str">
        <f>VLOOKUP(A58,Bios!$B$2:$S$430,4,FALSE)</f>
        <v>May 28 '88</v>
      </c>
      <c r="BE58" s="4" t="str">
        <f>RIGHT(BD58, LEN(BD58)-8)</f>
        <v>88</v>
      </c>
      <c r="BJ58" s="4" t="e">
        <f>VLOOKUP(A58,'Contracts 2014'!A57:K183,1,FALSE)</f>
        <v>#N/A</v>
      </c>
      <c r="BK58" s="4">
        <f>IF(ISNA(VLOOKUP(A58,'Contracts 2014'!$A$1:$K$127,1,FALSE)), 0, 1)</f>
        <v>0</v>
      </c>
    </row>
    <row r="59" spans="1:63">
      <c r="A59" s="13" t="s">
        <v>168</v>
      </c>
      <c r="B59" s="14">
        <f>VLOOKUP(A59,'2014'!$B$2:$S$430,7,FALSE)</f>
        <v>57</v>
      </c>
      <c r="C59" s="14">
        <f>IF(ISNA(VLOOKUP(A59,'2013'!$B$2:$S$401,7,FALSE)*1.7), B59, VLOOKUP(A59,'2013'!$B$2:$S$401,7,FALSE)*1.7)</f>
        <v>47.6</v>
      </c>
      <c r="D59" s="14">
        <f>IF(ISNA(VLOOKUP(A59,'2012'!$B$2:$S$401,7,FALSE)), C59, VLOOKUP(A59,'2012'!$B$2:$S$401,7,FALSE))</f>
        <v>54</v>
      </c>
      <c r="E59" s="14">
        <f>IF(ISNA(VLOOKUP(A59,'2011'!$B$2:$S$401,7,FALSE)), AVERAGE(C59:D59), VLOOKUP(A59,'2011'!$B$2:$S$401,7,FALSE))</f>
        <v>62</v>
      </c>
      <c r="F59" s="14">
        <f>IF(ISNA(VLOOKUP(A59,'2010'!$B$2:$S$401,7,FALSE)), AVERAGE(C59:E59), VLOOKUP(A59,'2010'!$B$2:$S$401,7,FALSE))</f>
        <v>48</v>
      </c>
      <c r="G59" s="14">
        <f>IF(ISNA(VLOOKUP(A59,'2009'!$B$2:$S$401,7,FALSE)), AVERAGE(C59:F59), VLOOKUP(A59,'2009'!$B$2:$S$401,7,FALSE))</f>
        <v>54</v>
      </c>
      <c r="H59" s="14">
        <f>AVERAGE(B59:G59)</f>
        <v>53.766666666666673</v>
      </c>
      <c r="I59" s="14">
        <f>VLOOKUP(A59,'2014'!$B$2:$S$430,4,FALSE)</f>
        <v>74</v>
      </c>
      <c r="J59" s="14">
        <f>IF(ISNA(VLOOKUP(A59,'2013'!$B$2:$S$401,4,FALSE)), I59, VLOOKUP(A59,'2013'!$B$2:$S$401,4,FALSE)*1.7)</f>
        <v>81.599999999999994</v>
      </c>
      <c r="K59" s="14">
        <f>IF(ISNA(VLOOKUP(A59,'2012'!$B$2:$S$401,4,FALSE)), J59, VLOOKUP(A59,'2012'!$B$2:$S$401,4,FALSE))</f>
        <v>82</v>
      </c>
      <c r="L59" s="14">
        <f>IF(ISNA(VLOOKUP(A59,'2011'!$B$2:$S$401,4,FALSE)), AVERAGE(J59:K59), VLOOKUP(A59,'2011'!$B$2:$S$401,4,FALSE))</f>
        <v>82</v>
      </c>
      <c r="M59" s="14">
        <f>IF(ISNA(VLOOKUP(A59,'2010'!$B$2:$S$401,4,FALSE)), AVERAGE(J59:L59), VLOOKUP(A59,'2010'!$B$2:$S$401,4,FALSE))</f>
        <v>79</v>
      </c>
      <c r="N59" s="14">
        <f>IF(ISNA(VLOOKUP(A59,'2009'!$B$2:$S$401,4,FALSE)), AVERAGE(J59:M59), VLOOKUP(A59,'2009'!$B$2:$S$401,4,FALSE))</f>
        <v>82</v>
      </c>
      <c r="O59" s="14">
        <f>AVERAGE(I59:N59)</f>
        <v>80.100000000000009</v>
      </c>
      <c r="P59" s="14">
        <f>H59/O59</f>
        <v>0.67124427798585107</v>
      </c>
      <c r="Q59" s="14">
        <f>VLOOKUP($A59,'2014'!$B$2:$S$430,5,FALSE)</f>
        <v>27</v>
      </c>
      <c r="R59" s="14">
        <f>IF(ISNA(VLOOKUP(A59,'2013'!$B$2:$S$401,5,FALSE)), Q59, VLOOKUP(A59,'2013'!$B$2:$S$401,5,FALSE)*1.7)</f>
        <v>10.199999999999999</v>
      </c>
      <c r="S59" s="14">
        <f>IF(ISNA(VLOOKUP($A59,'2012'!$B$2:$S$401,5,FALSE)), R59, VLOOKUP($A59,'2012'!$B$2:$S$401,5,FALSE))</f>
        <v>24</v>
      </c>
      <c r="T59" s="14">
        <f>IF(ISNA(VLOOKUP($A59,'2011'!$B$2:$S$401,5,FALSE)), S59, VLOOKUP($A59,'2011'!$B$2:$S$401,5,FALSE))</f>
        <v>31</v>
      </c>
      <c r="U59" s="14">
        <f>IF(ISNA(VLOOKUP($A59,'2010'!$B$2:$S$401,5,FALSE)), T59, VLOOKUP($A59,'2010'!$B$2:$S$401,5,FALSE))</f>
        <v>17</v>
      </c>
      <c r="V59" s="14">
        <f>IF(ISNA(VLOOKUP($A59,'2009'!$B$2:$S$401,5,FALSE)), U59, VLOOKUP($A59,'2009'!$B$2:$S$401,5,FALSE))</f>
        <v>31</v>
      </c>
      <c r="W59" s="14">
        <f>AVERAGE(Q59:V59)</f>
        <v>23.366666666666664</v>
      </c>
      <c r="X59" s="14">
        <f>VLOOKUP($A59,'2014'!$B$2:$S$430,6,FALSE)</f>
        <v>30</v>
      </c>
      <c r="Y59" s="14">
        <f>IF(ISNA(VLOOKUP($A59,'2013'!$B$2:$S$401,6,FALSE)), X59, VLOOKUP($A59,'2013'!$B$2:$S$401,6,FALSE)*1.7)</f>
        <v>37.4</v>
      </c>
      <c r="Z59" s="14">
        <f>IF(ISNA(VLOOKUP($A59,'2012'!$B$2:$S$401,6,FALSE)), Y59, VLOOKUP($A59,'2012'!$B$2:$S$401,6,FALSE))</f>
        <v>30</v>
      </c>
      <c r="AA59" s="14">
        <f>IF(ISNA(VLOOKUP($A59,'2011'!$B$2:$S$401,6,FALSE)), Z59, VLOOKUP($A59,'2011'!$B$2:$S$401,6,FALSE))</f>
        <v>31</v>
      </c>
      <c r="AB59" s="14">
        <f>IF(ISNA(VLOOKUP($A59,'2010'!$B$2:$S$401,6,FALSE)), AA59, VLOOKUP($A59,'2010'!$B$2:$S$401,6,FALSE))</f>
        <v>31</v>
      </c>
      <c r="AC59" s="14">
        <f>IF(ISNA(VLOOKUP($A59,'2009'!$B$2:$S$401,6,FALSE)), AB59, VLOOKUP($A59,'2009'!$B$2:$S$401,6,FALSE))</f>
        <v>23</v>
      </c>
      <c r="AD59" s="14">
        <f>AVERAGE(X59:AC59)</f>
        <v>30.400000000000002</v>
      </c>
      <c r="AE59" s="14">
        <f>VLOOKUP($A59,'2014'!$B$2:$S$430,10,FALSE)</f>
        <v>10</v>
      </c>
      <c r="AF59" s="14">
        <f>IF(ISNA(VLOOKUP($A59,'2013'!$B$2:$S$401,10,FALSE)), AE59, VLOOKUP($A59,'2013'!$B$2:$S$401,10,FALSE)*1.7)</f>
        <v>1.7</v>
      </c>
      <c r="AG59" s="14">
        <f>IF(ISNA(VLOOKUP($A59,'2012'!$B$2:$S$401,10,FALSE)), AF59, VLOOKUP($A59,'2012'!$B$2:$S$401,10,FALSE))</f>
        <v>8</v>
      </c>
      <c r="AH59" s="14">
        <f>IF(ISNA(VLOOKUP($A59,'2011'!$B$2:$S$401,10,FALSE)), AG59, VLOOKUP($A59,'2011'!$B$2:$S$401,10,FALSE))</f>
        <v>5</v>
      </c>
      <c r="AI59" s="14">
        <f>IF(ISNA(VLOOKUP($A59,'2010'!$B$2:$S$401,10,FALSE)), AH59, VLOOKUP($A59,'2010'!$B$2:$S$401,10,FALSE))</f>
        <v>5</v>
      </c>
      <c r="AJ59" s="14">
        <f>IF(ISNA(VLOOKUP($A59,'2009'!$B$2:$S$401,10,FALSE)), AI59, VLOOKUP($A59,'2009'!$B$2:$S$401,10,FALSE))</f>
        <v>6</v>
      </c>
      <c r="AK59" s="14">
        <f>AVERAGE(AE59:AJ59)</f>
        <v>5.95</v>
      </c>
      <c r="AL59" s="14">
        <f>VLOOKUP($A59,'2014'!$B$2:$S$430,11,FALSE)</f>
        <v>16</v>
      </c>
      <c r="AM59" s="14">
        <f>IF(ISNA(VLOOKUP($A59,'2013'!$B$2:$S$401,11,FALSE)), AL59, VLOOKUP($A59,'2013'!$B$2:$S$401,11,FALSE)*1.7)</f>
        <v>8.5</v>
      </c>
      <c r="AN59" s="14">
        <f>AVERAGE(AL59:AM59)</f>
        <v>12.25</v>
      </c>
      <c r="AO59" s="14">
        <f>VLOOKUP($A59,'2014'!$B$2:$S$430,8,FALSE)</f>
        <v>14</v>
      </c>
      <c r="AP59" s="14">
        <f>IF(ISNA(VLOOKUP($A59,'2013'!$B$2:$S$401,8,FALSE)), AO59, VLOOKUP($A59,'2013'!$B$2:$S$401,8,FALSE)*1.7)</f>
        <v>8.5</v>
      </c>
      <c r="AQ59" s="14">
        <f>IF(ISNA(VLOOKUP($A59,'2012'!$B$2:$S$401,8,FALSE)), AP59, VLOOKUP($A59,'2012'!$B$2:$S$401,8,FALSE))</f>
        <v>15</v>
      </c>
      <c r="AR59" s="14">
        <f>IF(ISNA(VLOOKUP($A59,'2011'!$B$2:$S$401,8,FALSE)), AQ59, VLOOKUP($A59,'2011'!$B$2:$S$401,8,FALSE))</f>
        <v>32</v>
      </c>
      <c r="AS59" s="14">
        <f>IF(ISNA(VLOOKUP($A59,'2010'!$B$2:$S$401,8,FALSE)), AR59, VLOOKUP($A59,'2010'!$B$2:$S$401,8,FALSE))</f>
        <v>-4</v>
      </c>
      <c r="AT59" s="14">
        <f>IF(ISNA(VLOOKUP($A59,'2009'!$B$2:$S$401,8,FALSE)), AS59, VLOOKUP($A59,'2009'!$B$2:$S$401,8,FALSE))</f>
        <v>-3</v>
      </c>
      <c r="AU59" s="14">
        <f>AVERAGE(AO59:AT59)</f>
        <v>10.416666666666666</v>
      </c>
      <c r="AV59" s="14">
        <f>MIN(B59:G59)</f>
        <v>47.6</v>
      </c>
      <c r="AW59" s="14">
        <f>MAX(B59:G59)</f>
        <v>62</v>
      </c>
      <c r="AX59" s="14">
        <f>MIN(I59:N59)</f>
        <v>74</v>
      </c>
      <c r="AY59" s="14">
        <f>MAX(I59:N59)</f>
        <v>82</v>
      </c>
      <c r="AZ59" s="14" t="str">
        <f>VLOOKUP(A59,Bios!$B$2:$S$430,7,FALSE)</f>
        <v>USA</v>
      </c>
      <c r="BA59" s="14" t="str">
        <f>VLOOKUP(A59,Bios!$B$2:$S$430,2,FALSE)</f>
        <v>STL</v>
      </c>
      <c r="BB59" s="14">
        <f>113-BE59</f>
        <v>29</v>
      </c>
      <c r="BC59" s="14" t="str">
        <f>VLOOKUP(A59,Bios!$B$2:$S$430,3,FALSE)</f>
        <v>C</v>
      </c>
      <c r="BD59" s="4" t="str">
        <f>VLOOKUP(A59,Bios!$B$2:$S$430,4,FALSE)</f>
        <v>May 01 '84</v>
      </c>
      <c r="BE59" s="4" t="str">
        <f>RIGHT(BD59, LEN(BD59)-8)</f>
        <v>84</v>
      </c>
      <c r="BJ59" s="4" t="e">
        <f>VLOOKUP(A59,'Contracts 2014'!A58:K184,1,FALSE)</f>
        <v>#N/A</v>
      </c>
      <c r="BK59" s="4">
        <f>IF(ISNA(VLOOKUP(A59,'Contracts 2014'!$A$1:$K$127,1,FALSE)), 0, 1)</f>
        <v>0</v>
      </c>
    </row>
    <row r="60" spans="1:63">
      <c r="A60" s="13" t="s">
        <v>39</v>
      </c>
      <c r="B60" s="14">
        <f>VLOOKUP(A60,'2014'!$B$2:$S$430,7,FALSE)</f>
        <v>57</v>
      </c>
      <c r="C60" s="14">
        <f>IF(ISNA(VLOOKUP(A60,'2013'!$B$2:$S$401,7,FALSE)*1.7), B60, VLOOKUP(A60,'2013'!$B$2:$S$401,7,FALSE)*1.7)</f>
        <v>74.8</v>
      </c>
      <c r="D60" s="14">
        <f>IF(ISNA(VLOOKUP(A60,'2012'!$B$2:$S$401,7,FALSE)), C60, VLOOKUP(A60,'2012'!$B$2:$S$401,7,FALSE))</f>
        <v>51</v>
      </c>
      <c r="E60" s="14">
        <f>IF(ISNA(VLOOKUP(A60,'2011'!$B$2:$S$401,7,FALSE)), AVERAGE(C60:D60), VLOOKUP(A60,'2011'!$B$2:$S$401,7,FALSE))</f>
        <v>45</v>
      </c>
      <c r="F60" s="14">
        <f>IF(ISNA(VLOOKUP(A60,'2010'!$B$2:$S$401,7,FALSE)), AVERAGE(C60:E60), VLOOKUP(A60,'2010'!$B$2:$S$401,7,FALSE))</f>
        <v>56.933333333333337</v>
      </c>
      <c r="G60" s="14">
        <f>IF(ISNA(VLOOKUP(A60,'2009'!$B$2:$S$401,7,FALSE)), AVERAGE(C60:F60), VLOOKUP(A60,'2009'!$B$2:$S$401,7,FALSE))</f>
        <v>56.933333333333337</v>
      </c>
      <c r="H60" s="14">
        <f>AVERAGE(B60:G60)</f>
        <v>56.94444444444445</v>
      </c>
      <c r="I60" s="14">
        <f>VLOOKUP(A60,'2014'!$B$2:$S$430,4,FALSE)</f>
        <v>82</v>
      </c>
      <c r="J60" s="14">
        <f>IF(ISNA(VLOOKUP(A60,'2013'!$B$2:$S$401,4,FALSE)), I60, VLOOKUP(A60,'2013'!$B$2:$S$401,4,FALSE)*1.7)</f>
        <v>81.599999999999994</v>
      </c>
      <c r="K60" s="14">
        <f>IF(ISNA(VLOOKUP(A60,'2012'!$B$2:$S$401,4,FALSE)), J60, VLOOKUP(A60,'2012'!$B$2:$S$401,4,FALSE))</f>
        <v>82</v>
      </c>
      <c r="L60" s="14">
        <f>IF(ISNA(VLOOKUP(A60,'2011'!$B$2:$S$401,4,FALSE)), AVERAGE(J60:K60), VLOOKUP(A60,'2011'!$B$2:$S$401,4,FALSE))</f>
        <v>82</v>
      </c>
      <c r="M60" s="14">
        <f>IF(ISNA(VLOOKUP(A60,'2010'!$B$2:$S$401,4,FALSE)), AVERAGE(J60:L60), VLOOKUP(A60,'2010'!$B$2:$S$401,4,FALSE))</f>
        <v>81.86666666666666</v>
      </c>
      <c r="N60" s="14">
        <f>IF(ISNA(VLOOKUP(A60,'2009'!$B$2:$S$401,4,FALSE)), AVERAGE(J60:M60), VLOOKUP(A60,'2009'!$B$2:$S$401,4,FALSE))</f>
        <v>81.86666666666666</v>
      </c>
      <c r="O60" s="14">
        <f>AVERAGE(I60:N60)</f>
        <v>81.8888888888889</v>
      </c>
      <c r="P60" s="14">
        <f>H60/O60</f>
        <v>0.69538670284938942</v>
      </c>
      <c r="Q60" s="14">
        <f>VLOOKUP($A60,'2014'!$B$2:$S$430,5,FALSE)</f>
        <v>17</v>
      </c>
      <c r="R60" s="14">
        <f>IF(ISNA(VLOOKUP(A60,'2013'!$B$2:$S$401,5,FALSE)), Q60, VLOOKUP(A60,'2013'!$B$2:$S$401,5,FALSE)*1.7)</f>
        <v>30.599999999999998</v>
      </c>
      <c r="S60" s="14">
        <f>IF(ISNA(VLOOKUP($A60,'2012'!$B$2:$S$401,5,FALSE)), R60, VLOOKUP($A60,'2012'!$B$2:$S$401,5,FALSE))</f>
        <v>17</v>
      </c>
      <c r="T60" s="14">
        <f>IF(ISNA(VLOOKUP($A60,'2011'!$B$2:$S$401,5,FALSE)), S60, VLOOKUP($A60,'2011'!$B$2:$S$401,5,FALSE))</f>
        <v>21</v>
      </c>
      <c r="U60" s="14">
        <f>IF(ISNA(VLOOKUP($A60,'2010'!$B$2:$S$401,5,FALSE)), T60, VLOOKUP($A60,'2010'!$B$2:$S$401,5,FALSE))</f>
        <v>21</v>
      </c>
      <c r="V60" s="14">
        <f>IF(ISNA(VLOOKUP($A60,'2009'!$B$2:$S$401,5,FALSE)), U60, VLOOKUP($A60,'2009'!$B$2:$S$401,5,FALSE))</f>
        <v>21</v>
      </c>
      <c r="W60" s="14">
        <f>AVERAGE(Q60:V60)</f>
        <v>21.266666666666666</v>
      </c>
      <c r="X60" s="14">
        <f>VLOOKUP($A60,'2014'!$B$2:$S$430,6,FALSE)</f>
        <v>40</v>
      </c>
      <c r="Y60" s="14">
        <f>IF(ISNA(VLOOKUP($A60,'2013'!$B$2:$S$401,6,FALSE)), X60, VLOOKUP($A60,'2013'!$B$2:$S$401,6,FALSE)*1.7)</f>
        <v>44.199999999999996</v>
      </c>
      <c r="Z60" s="14">
        <f>IF(ISNA(VLOOKUP($A60,'2012'!$B$2:$S$401,6,FALSE)), Y60, VLOOKUP($A60,'2012'!$B$2:$S$401,6,FALSE))</f>
        <v>34</v>
      </c>
      <c r="AA60" s="14">
        <f>IF(ISNA(VLOOKUP($A60,'2011'!$B$2:$S$401,6,FALSE)), Z60, VLOOKUP($A60,'2011'!$B$2:$S$401,6,FALSE))</f>
        <v>24</v>
      </c>
      <c r="AB60" s="14">
        <f>IF(ISNA(VLOOKUP($A60,'2010'!$B$2:$S$401,6,FALSE)), AA60, VLOOKUP($A60,'2010'!$B$2:$S$401,6,FALSE))</f>
        <v>24</v>
      </c>
      <c r="AC60" s="14">
        <f>IF(ISNA(VLOOKUP($A60,'2009'!$B$2:$S$401,6,FALSE)), AB60, VLOOKUP($A60,'2009'!$B$2:$S$401,6,FALSE))</f>
        <v>24</v>
      </c>
      <c r="AD60" s="14">
        <f>AVERAGE(X60:AC60)</f>
        <v>31.7</v>
      </c>
      <c r="AE60" s="14">
        <f>VLOOKUP($A60,'2014'!$B$2:$S$430,10,FALSE)</f>
        <v>5</v>
      </c>
      <c r="AF60" s="14">
        <f>IF(ISNA(VLOOKUP($A60,'2013'!$B$2:$S$401,10,FALSE)), AE60, VLOOKUP($A60,'2013'!$B$2:$S$401,10,FALSE)*1.7)</f>
        <v>6.8</v>
      </c>
      <c r="AG60" s="14">
        <f>IF(ISNA(VLOOKUP($A60,'2012'!$B$2:$S$401,10,FALSE)), AF60, VLOOKUP($A60,'2012'!$B$2:$S$401,10,FALSE))</f>
        <v>4</v>
      </c>
      <c r="AH60" s="14">
        <f>IF(ISNA(VLOOKUP($A60,'2011'!$B$2:$S$401,10,FALSE)), AG60, VLOOKUP($A60,'2011'!$B$2:$S$401,10,FALSE))</f>
        <v>3</v>
      </c>
      <c r="AI60" s="14">
        <f>IF(ISNA(VLOOKUP($A60,'2010'!$B$2:$S$401,10,FALSE)), AH60, VLOOKUP($A60,'2010'!$B$2:$S$401,10,FALSE))</f>
        <v>3</v>
      </c>
      <c r="AJ60" s="14">
        <f>IF(ISNA(VLOOKUP($A60,'2009'!$B$2:$S$401,10,FALSE)), AI60, VLOOKUP($A60,'2009'!$B$2:$S$401,10,FALSE))</f>
        <v>3</v>
      </c>
      <c r="AK60" s="14">
        <f>AVERAGE(AE60:AJ60)</f>
        <v>4.1333333333333337</v>
      </c>
      <c r="AL60" s="14">
        <f>VLOOKUP($A60,'2014'!$B$2:$S$430,11,FALSE)</f>
        <v>18</v>
      </c>
      <c r="AM60" s="14">
        <f>IF(ISNA(VLOOKUP($A60,'2013'!$B$2:$S$401,11,FALSE)), AL60, VLOOKUP($A60,'2013'!$B$2:$S$401,11,FALSE)*1.7)</f>
        <v>17</v>
      </c>
      <c r="AN60" s="14">
        <f>AVERAGE(AL60:AM60)</f>
        <v>17.5</v>
      </c>
      <c r="AO60" s="14">
        <f>VLOOKUP($A60,'2014'!$B$2:$S$430,8,FALSE)</f>
        <v>12</v>
      </c>
      <c r="AP60" s="14">
        <f>IF(ISNA(VLOOKUP($A60,'2013'!$B$2:$S$401,8,FALSE)), AO60, VLOOKUP($A60,'2013'!$B$2:$S$401,8,FALSE)*1.7)</f>
        <v>42.5</v>
      </c>
      <c r="AQ60" s="14">
        <f>IF(ISNA(VLOOKUP($A60,'2012'!$B$2:$S$401,8,FALSE)), AP60, VLOOKUP($A60,'2012'!$B$2:$S$401,8,FALSE))</f>
        <v>14</v>
      </c>
      <c r="AR60" s="14">
        <f>IF(ISNA(VLOOKUP($A60,'2011'!$B$2:$S$401,8,FALSE)), AQ60, VLOOKUP($A60,'2011'!$B$2:$S$401,8,FALSE))</f>
        <v>8</v>
      </c>
      <c r="AS60" s="14">
        <f>IF(ISNA(VLOOKUP($A60,'2010'!$B$2:$S$401,8,FALSE)), AR60, VLOOKUP($A60,'2010'!$B$2:$S$401,8,FALSE))</f>
        <v>8</v>
      </c>
      <c r="AT60" s="14">
        <f>IF(ISNA(VLOOKUP($A60,'2009'!$B$2:$S$401,8,FALSE)), AS60, VLOOKUP($A60,'2009'!$B$2:$S$401,8,FALSE))</f>
        <v>8</v>
      </c>
      <c r="AU60" s="14">
        <f>AVERAGE(AO60:AT60)</f>
        <v>15.416666666666666</v>
      </c>
      <c r="AV60" s="14">
        <f>MIN(B60:G60)</f>
        <v>45</v>
      </c>
      <c r="AW60" s="14">
        <f>MAX(B60:G60)</f>
        <v>74.8</v>
      </c>
      <c r="AX60" s="14">
        <f>MIN(I60:N60)</f>
        <v>81.599999999999994</v>
      </c>
      <c r="AY60" s="14">
        <f>MAX(I60:N60)</f>
        <v>82</v>
      </c>
      <c r="AZ60" s="14" t="str">
        <f>VLOOKUP(A60,Bios!$B$2:$S$430,7,FALSE)</f>
        <v>USA</v>
      </c>
      <c r="BA60" s="14" t="str">
        <f>VLOOKUP(A60,Bios!$B$2:$S$430,2,FALSE)</f>
        <v>NYR</v>
      </c>
      <c r="BB60" s="14">
        <f>113-BE60</f>
        <v>23</v>
      </c>
      <c r="BC60" s="14" t="str">
        <f>VLOOKUP(A60,Bios!$B$2:$S$430,3,FALSE)</f>
        <v>C</v>
      </c>
      <c r="BD60" s="4" t="str">
        <f>VLOOKUP(A60,Bios!$B$2:$S$430,4,FALSE)</f>
        <v>Jun 18 '90</v>
      </c>
      <c r="BE60" s="4" t="str">
        <f>RIGHT(BD60, LEN(BD60)-8)</f>
        <v>90</v>
      </c>
      <c r="BJ60" s="4" t="e">
        <f>VLOOKUP(A60,'Contracts 2014'!A59:K185,1,FALSE)</f>
        <v>#N/A</v>
      </c>
      <c r="BK60" s="4">
        <f>IF(ISNA(VLOOKUP(A60,'Contracts 2014'!$A$1:$K$127,1,FALSE)), 0, 1)</f>
        <v>0</v>
      </c>
    </row>
    <row r="61" spans="1:63">
      <c r="A61" s="13" t="s">
        <v>174</v>
      </c>
      <c r="B61" s="14">
        <f>VLOOKUP(A61,'2014'!$B$2:$S$430,7,FALSE)</f>
        <v>56</v>
      </c>
      <c r="C61" s="14">
        <f>IF(ISNA(VLOOKUP(A61,'2013'!$B$2:$S$401,7,FALSE)*1.7), B61, VLOOKUP(A61,'2013'!$B$2:$S$401,7,FALSE)*1.7)</f>
        <v>47.6</v>
      </c>
      <c r="D61" s="14">
        <f>IF(ISNA(VLOOKUP(A61,'2012'!$B$2:$S$401,7,FALSE)), C61, VLOOKUP(A61,'2012'!$B$2:$S$401,7,FALSE))</f>
        <v>53</v>
      </c>
      <c r="E61" s="14">
        <f>IF(ISNA(VLOOKUP(A61,'2011'!$B$2:$S$401,7,FALSE)), AVERAGE(C61:D61), VLOOKUP(A61,'2011'!$B$2:$S$401,7,FALSE))</f>
        <v>53</v>
      </c>
      <c r="F61" s="14">
        <f>IF(ISNA(VLOOKUP(A61,'2010'!$B$2:$S$401,7,FALSE)), AVERAGE(C61:E61), VLOOKUP(A61,'2010'!$B$2:$S$401,7,FALSE))</f>
        <v>34</v>
      </c>
      <c r="G61" s="14">
        <f>IF(ISNA(VLOOKUP(A61,'2009'!$B$2:$S$401,7,FALSE)), AVERAGE(C61:F61), VLOOKUP(A61,'2009'!$B$2:$S$401,7,FALSE))</f>
        <v>31</v>
      </c>
      <c r="H61" s="14">
        <f>AVERAGE(B61:G61)</f>
        <v>45.766666666666673</v>
      </c>
      <c r="I61" s="14">
        <f>VLOOKUP(A61,'2014'!$B$2:$S$430,4,FALSE)</f>
        <v>78</v>
      </c>
      <c r="J61" s="14">
        <f>IF(ISNA(VLOOKUP(A61,'2013'!$B$2:$S$401,4,FALSE)), I61, VLOOKUP(A61,'2013'!$B$2:$S$401,4,FALSE)*1.7)</f>
        <v>73.099999999999994</v>
      </c>
      <c r="K61" s="14">
        <f>IF(ISNA(VLOOKUP(A61,'2012'!$B$2:$S$401,4,FALSE)), J61, VLOOKUP(A61,'2012'!$B$2:$S$401,4,FALSE))</f>
        <v>66</v>
      </c>
      <c r="L61" s="14">
        <f>IF(ISNA(VLOOKUP(A61,'2011'!$B$2:$S$401,4,FALSE)), AVERAGE(J61:K61), VLOOKUP(A61,'2011'!$B$2:$S$401,4,FALSE))</f>
        <v>81</v>
      </c>
      <c r="M61" s="14">
        <f>IF(ISNA(VLOOKUP(A61,'2010'!$B$2:$S$401,4,FALSE)), AVERAGE(J61:L61), VLOOKUP(A61,'2010'!$B$2:$S$401,4,FALSE))</f>
        <v>82</v>
      </c>
      <c r="N61" s="14">
        <f>IF(ISNA(VLOOKUP(A61,'2009'!$B$2:$S$401,4,FALSE)), AVERAGE(J61:M61), VLOOKUP(A61,'2009'!$B$2:$S$401,4,FALSE))</f>
        <v>77</v>
      </c>
      <c r="O61" s="14">
        <f>AVERAGE(I61:N61)</f>
        <v>76.183333333333337</v>
      </c>
      <c r="P61" s="14">
        <f>H61/O61</f>
        <v>0.60074381973309998</v>
      </c>
      <c r="Q61" s="14">
        <f>VLOOKUP($A61,'2014'!$B$2:$S$430,5,FALSE)</f>
        <v>20</v>
      </c>
      <c r="R61" s="14">
        <f>IF(ISNA(VLOOKUP(A61,'2013'!$B$2:$S$401,5,FALSE)), Q61, VLOOKUP(A61,'2013'!$B$2:$S$401,5,FALSE)*1.7)</f>
        <v>13.6</v>
      </c>
      <c r="S61" s="14">
        <f>IF(ISNA(VLOOKUP($A61,'2012'!$B$2:$S$401,5,FALSE)), R61, VLOOKUP($A61,'2012'!$B$2:$S$401,5,FALSE))</f>
        <v>12</v>
      </c>
      <c r="T61" s="14">
        <f>IF(ISNA(VLOOKUP($A61,'2011'!$B$2:$S$401,5,FALSE)), S61, VLOOKUP($A61,'2011'!$B$2:$S$401,5,FALSE))</f>
        <v>20</v>
      </c>
      <c r="U61" s="14">
        <f>IF(ISNA(VLOOKUP($A61,'2010'!$B$2:$S$401,5,FALSE)), T61, VLOOKUP($A61,'2010'!$B$2:$S$401,5,FALSE))</f>
        <v>17</v>
      </c>
      <c r="V61" s="14">
        <f>IF(ISNA(VLOOKUP($A61,'2009'!$B$2:$S$401,5,FALSE)), U61, VLOOKUP($A61,'2009'!$B$2:$S$401,5,FALSE))</f>
        <v>15</v>
      </c>
      <c r="W61" s="14">
        <f>AVERAGE(Q61:V61)</f>
        <v>16.266666666666666</v>
      </c>
      <c r="X61" s="14">
        <f>VLOOKUP($A61,'2014'!$B$2:$S$430,6,FALSE)</f>
        <v>36</v>
      </c>
      <c r="Y61" s="14">
        <f>IF(ISNA(VLOOKUP($A61,'2013'!$B$2:$S$401,6,FALSE)), X61, VLOOKUP($A61,'2013'!$B$2:$S$401,6,FALSE)*1.7)</f>
        <v>34</v>
      </c>
      <c r="Z61" s="14">
        <f>IF(ISNA(VLOOKUP($A61,'2012'!$B$2:$S$401,6,FALSE)), Y61, VLOOKUP($A61,'2012'!$B$2:$S$401,6,FALSE))</f>
        <v>41</v>
      </c>
      <c r="AA61" s="14">
        <f>IF(ISNA(VLOOKUP($A61,'2011'!$B$2:$S$401,6,FALSE)), Z61, VLOOKUP($A61,'2011'!$B$2:$S$401,6,FALSE))</f>
        <v>33</v>
      </c>
      <c r="AB61" s="14">
        <f>IF(ISNA(VLOOKUP($A61,'2010'!$B$2:$S$401,6,FALSE)), AA61, VLOOKUP($A61,'2010'!$B$2:$S$401,6,FALSE))</f>
        <v>17</v>
      </c>
      <c r="AC61" s="14">
        <f>IF(ISNA(VLOOKUP($A61,'2009'!$B$2:$S$401,6,FALSE)), AB61, VLOOKUP($A61,'2009'!$B$2:$S$401,6,FALSE))</f>
        <v>16</v>
      </c>
      <c r="AD61" s="14">
        <f>AVERAGE(X61:AC61)</f>
        <v>29.5</v>
      </c>
      <c r="AE61" s="14">
        <f>VLOOKUP($A61,'2014'!$B$2:$S$430,10,FALSE)</f>
        <v>8</v>
      </c>
      <c r="AF61" s="14">
        <f>IF(ISNA(VLOOKUP($A61,'2013'!$B$2:$S$401,10,FALSE)), AE61, VLOOKUP($A61,'2013'!$B$2:$S$401,10,FALSE)*1.7)</f>
        <v>6.8</v>
      </c>
      <c r="AG61" s="14">
        <f>IF(ISNA(VLOOKUP($A61,'2012'!$B$2:$S$401,10,FALSE)), AF61, VLOOKUP($A61,'2012'!$B$2:$S$401,10,FALSE))</f>
        <v>4</v>
      </c>
      <c r="AH61" s="14">
        <f>IF(ISNA(VLOOKUP($A61,'2011'!$B$2:$S$401,10,FALSE)), AG61, VLOOKUP($A61,'2011'!$B$2:$S$401,10,FALSE))</f>
        <v>8</v>
      </c>
      <c r="AI61" s="14">
        <f>IF(ISNA(VLOOKUP($A61,'2010'!$B$2:$S$401,10,FALSE)), AH61, VLOOKUP($A61,'2010'!$B$2:$S$401,10,FALSE))</f>
        <v>6</v>
      </c>
      <c r="AJ61" s="14">
        <f>IF(ISNA(VLOOKUP($A61,'2009'!$B$2:$S$401,10,FALSE)), AI61, VLOOKUP($A61,'2009'!$B$2:$S$401,10,FALSE))</f>
        <v>3</v>
      </c>
      <c r="AK61" s="14">
        <f>AVERAGE(AE61:AJ61)</f>
        <v>5.9666666666666659</v>
      </c>
      <c r="AL61" s="14">
        <f>VLOOKUP($A61,'2014'!$B$2:$S$430,11,FALSE)</f>
        <v>26</v>
      </c>
      <c r="AM61" s="14">
        <f>IF(ISNA(VLOOKUP($A61,'2013'!$B$2:$S$401,11,FALSE)), AL61, VLOOKUP($A61,'2013'!$B$2:$S$401,11,FALSE)*1.7)</f>
        <v>17</v>
      </c>
      <c r="AN61" s="14">
        <f>AVERAGE(AL61:AM61)</f>
        <v>21.5</v>
      </c>
      <c r="AO61" s="14">
        <f>VLOOKUP($A61,'2014'!$B$2:$S$430,8,FALSE)</f>
        <v>-20</v>
      </c>
      <c r="AP61" s="14">
        <f>IF(ISNA(VLOOKUP($A61,'2013'!$B$2:$S$401,8,FALSE)), AO61, VLOOKUP($A61,'2013'!$B$2:$S$401,8,FALSE)*1.7)</f>
        <v>-1.7</v>
      </c>
      <c r="AQ61" s="14">
        <f>IF(ISNA(VLOOKUP($A61,'2012'!$B$2:$S$401,8,FALSE)), AP61, VLOOKUP($A61,'2012'!$B$2:$S$401,8,FALSE))</f>
        <v>-8</v>
      </c>
      <c r="AR61" s="14">
        <f>IF(ISNA(VLOOKUP($A61,'2011'!$B$2:$S$401,8,FALSE)), AQ61, VLOOKUP($A61,'2011'!$B$2:$S$401,8,FALSE))</f>
        <v>-2</v>
      </c>
      <c r="AS61" s="14">
        <f>IF(ISNA(VLOOKUP($A61,'2010'!$B$2:$S$401,8,FALSE)), AR61, VLOOKUP($A61,'2010'!$B$2:$S$401,8,FALSE))</f>
        <v>-7</v>
      </c>
      <c r="AT61" s="14">
        <f>IF(ISNA(VLOOKUP($A61,'2009'!$B$2:$S$401,8,FALSE)), AS61, VLOOKUP($A61,'2009'!$B$2:$S$401,8,FALSE))</f>
        <v>7</v>
      </c>
      <c r="AU61" s="14">
        <f>AVERAGE(AO61:AT61)</f>
        <v>-5.2833333333333341</v>
      </c>
      <c r="AV61" s="14">
        <f>MIN(B61:G61)</f>
        <v>31</v>
      </c>
      <c r="AW61" s="14">
        <f>MAX(B61:G61)</f>
        <v>56</v>
      </c>
      <c r="AX61" s="14">
        <f>MIN(I61:N61)</f>
        <v>66</v>
      </c>
      <c r="AY61" s="14">
        <f>MAX(I61:N61)</f>
        <v>82</v>
      </c>
      <c r="AZ61" s="14" t="str">
        <f>VLOOKUP(A61,Bios!$B$2:$S$430,7,FALSE)</f>
        <v>USA</v>
      </c>
      <c r="BA61" s="14" t="str">
        <f>VLOOKUP(A61,Bios!$B$2:$S$430,2,FALSE)</f>
        <v>WPG</v>
      </c>
      <c r="BB61" s="14">
        <f>113-BE61</f>
        <v>28</v>
      </c>
      <c r="BC61" s="14" t="str">
        <f>VLOOKUP(A61,Bios!$B$2:$S$430,3,FALSE)</f>
        <v>D</v>
      </c>
      <c r="BD61" s="4" t="str">
        <f>VLOOKUP(A61,Bios!$B$2:$S$430,4,FALSE)</f>
        <v>Mar 27 '85</v>
      </c>
      <c r="BE61" s="4" t="str">
        <f>RIGHT(BD61, LEN(BD61)-8)</f>
        <v>85</v>
      </c>
      <c r="BJ61" s="4" t="e">
        <f>VLOOKUP(A61,'Contracts 2014'!A60:K186,1,FALSE)</f>
        <v>#N/A</v>
      </c>
      <c r="BK61" s="4">
        <f>IF(ISNA(VLOOKUP(A61,'Contracts 2014'!$A$1:$K$127,1,FALSE)), 0, 1)</f>
        <v>0</v>
      </c>
    </row>
    <row r="62" spans="1:63">
      <c r="A62" s="13" t="s">
        <v>178</v>
      </c>
      <c r="B62" s="14">
        <f>VLOOKUP(A62,'2014'!$B$2:$S$430,7,FALSE)</f>
        <v>56</v>
      </c>
      <c r="C62" s="14">
        <f>IF(ISNA(VLOOKUP(A62,'2013'!$B$2:$S$401,7,FALSE)*1.7), B62, VLOOKUP(A62,'2013'!$B$2:$S$401,7,FALSE)*1.7)</f>
        <v>40.799999999999997</v>
      </c>
      <c r="D62" s="14">
        <f>IF(ISNA(VLOOKUP(A62,'2012'!$B$2:$S$401,7,FALSE)), C62, VLOOKUP(A62,'2012'!$B$2:$S$401,7,FALSE))</f>
        <v>52</v>
      </c>
      <c r="E62" s="14">
        <f>IF(ISNA(VLOOKUP(A62,'2011'!$B$2:$S$401,7,FALSE)), AVERAGE(C62:D62), VLOOKUP(A62,'2011'!$B$2:$S$401,7,FALSE))</f>
        <v>46.4</v>
      </c>
      <c r="F62" s="14">
        <f>IF(ISNA(VLOOKUP(A62,'2010'!$B$2:$S$401,7,FALSE)), AVERAGE(C62:E62), VLOOKUP(A62,'2010'!$B$2:$S$401,7,FALSE))</f>
        <v>46.4</v>
      </c>
      <c r="G62" s="14">
        <f>IF(ISNA(VLOOKUP(A62,'2009'!$B$2:$S$401,7,FALSE)), AVERAGE(C62:F62), VLOOKUP(A62,'2009'!$B$2:$S$401,7,FALSE))</f>
        <v>46.4</v>
      </c>
      <c r="H62" s="14">
        <f>AVERAGE(B62:G62)</f>
        <v>48</v>
      </c>
      <c r="I62" s="14">
        <f>VLOOKUP(A62,'2014'!$B$2:$S$430,4,FALSE)</f>
        <v>80</v>
      </c>
      <c r="J62" s="14">
        <f>IF(ISNA(VLOOKUP(A62,'2013'!$B$2:$S$401,4,FALSE)), I62, VLOOKUP(A62,'2013'!$B$2:$S$401,4,FALSE)*1.7)</f>
        <v>68</v>
      </c>
      <c r="K62" s="14">
        <f>IF(ISNA(VLOOKUP(A62,'2012'!$B$2:$S$401,4,FALSE)), J62, VLOOKUP(A62,'2012'!$B$2:$S$401,4,FALSE))</f>
        <v>62</v>
      </c>
      <c r="L62" s="14">
        <f>IF(ISNA(VLOOKUP(A62,'2011'!$B$2:$S$401,4,FALSE)), AVERAGE(J62:K62), VLOOKUP(A62,'2011'!$B$2:$S$401,4,FALSE))</f>
        <v>65</v>
      </c>
      <c r="M62" s="14">
        <f>IF(ISNA(VLOOKUP(A62,'2010'!$B$2:$S$401,4,FALSE)), AVERAGE(J62:L62), VLOOKUP(A62,'2010'!$B$2:$S$401,4,FALSE))</f>
        <v>65</v>
      </c>
      <c r="N62" s="14">
        <f>IF(ISNA(VLOOKUP(A62,'2009'!$B$2:$S$401,4,FALSE)), AVERAGE(J62:M62), VLOOKUP(A62,'2009'!$B$2:$S$401,4,FALSE))</f>
        <v>65</v>
      </c>
      <c r="O62" s="14">
        <f>AVERAGE(I62:N62)</f>
        <v>67.5</v>
      </c>
      <c r="P62" s="14">
        <f>H62/O62</f>
        <v>0.71111111111111114</v>
      </c>
      <c r="Q62" s="14">
        <f>VLOOKUP($A62,'2014'!$B$2:$S$430,5,FALSE)</f>
        <v>19</v>
      </c>
      <c r="R62" s="14">
        <f>IF(ISNA(VLOOKUP(A62,'2013'!$B$2:$S$401,5,FALSE)), Q62, VLOOKUP(A62,'2013'!$B$2:$S$401,5,FALSE)*1.7)</f>
        <v>6.8</v>
      </c>
      <c r="S62" s="14">
        <f>IF(ISNA(VLOOKUP($A62,'2012'!$B$2:$S$401,5,FALSE)), R62, VLOOKUP($A62,'2012'!$B$2:$S$401,5,FALSE))</f>
        <v>18</v>
      </c>
      <c r="T62" s="14">
        <f>IF(ISNA(VLOOKUP($A62,'2011'!$B$2:$S$401,5,FALSE)), S62, VLOOKUP($A62,'2011'!$B$2:$S$401,5,FALSE))</f>
        <v>18</v>
      </c>
      <c r="U62" s="14">
        <f>IF(ISNA(VLOOKUP($A62,'2010'!$B$2:$S$401,5,FALSE)), T62, VLOOKUP($A62,'2010'!$B$2:$S$401,5,FALSE))</f>
        <v>18</v>
      </c>
      <c r="V62" s="14">
        <f>IF(ISNA(VLOOKUP($A62,'2009'!$B$2:$S$401,5,FALSE)), U62, VLOOKUP($A62,'2009'!$B$2:$S$401,5,FALSE))</f>
        <v>18</v>
      </c>
      <c r="W62" s="14">
        <f>AVERAGE(Q62:V62)</f>
        <v>16.3</v>
      </c>
      <c r="X62" s="14">
        <f>VLOOKUP($A62,'2014'!$B$2:$S$430,6,FALSE)</f>
        <v>37</v>
      </c>
      <c r="Y62" s="14">
        <f>IF(ISNA(VLOOKUP($A62,'2013'!$B$2:$S$401,6,FALSE)), X62, VLOOKUP($A62,'2013'!$B$2:$S$401,6,FALSE)*1.7)</f>
        <v>34</v>
      </c>
      <c r="Z62" s="14">
        <f>IF(ISNA(VLOOKUP($A62,'2012'!$B$2:$S$401,6,FALSE)), Y62, VLOOKUP($A62,'2012'!$B$2:$S$401,6,FALSE))</f>
        <v>34</v>
      </c>
      <c r="AA62" s="14">
        <f>IF(ISNA(VLOOKUP($A62,'2011'!$B$2:$S$401,6,FALSE)), Z62, VLOOKUP($A62,'2011'!$B$2:$S$401,6,FALSE))</f>
        <v>34</v>
      </c>
      <c r="AB62" s="14">
        <f>IF(ISNA(VLOOKUP($A62,'2010'!$B$2:$S$401,6,FALSE)), AA62, VLOOKUP($A62,'2010'!$B$2:$S$401,6,FALSE))</f>
        <v>34</v>
      </c>
      <c r="AC62" s="14">
        <f>IF(ISNA(VLOOKUP($A62,'2009'!$B$2:$S$401,6,FALSE)), AB62, VLOOKUP($A62,'2009'!$B$2:$S$401,6,FALSE))</f>
        <v>34</v>
      </c>
      <c r="AD62" s="14">
        <f>AVERAGE(X62:AC62)</f>
        <v>34.5</v>
      </c>
      <c r="AE62" s="14">
        <f>VLOOKUP($A62,'2014'!$B$2:$S$430,10,FALSE)</f>
        <v>6</v>
      </c>
      <c r="AF62" s="14">
        <f>IF(ISNA(VLOOKUP($A62,'2013'!$B$2:$S$401,10,FALSE)), AE62, VLOOKUP($A62,'2013'!$B$2:$S$401,10,FALSE)*1.7)</f>
        <v>3.4</v>
      </c>
      <c r="AG62" s="14">
        <f>IF(ISNA(VLOOKUP($A62,'2012'!$B$2:$S$401,10,FALSE)), AF62, VLOOKUP($A62,'2012'!$B$2:$S$401,10,FALSE))</f>
        <v>3</v>
      </c>
      <c r="AH62" s="14">
        <f>IF(ISNA(VLOOKUP($A62,'2011'!$B$2:$S$401,10,FALSE)), AG62, VLOOKUP($A62,'2011'!$B$2:$S$401,10,FALSE))</f>
        <v>3</v>
      </c>
      <c r="AI62" s="14">
        <f>IF(ISNA(VLOOKUP($A62,'2010'!$B$2:$S$401,10,FALSE)), AH62, VLOOKUP($A62,'2010'!$B$2:$S$401,10,FALSE))</f>
        <v>3</v>
      </c>
      <c r="AJ62" s="14">
        <f>IF(ISNA(VLOOKUP($A62,'2009'!$B$2:$S$401,10,FALSE)), AI62, VLOOKUP($A62,'2009'!$B$2:$S$401,10,FALSE))</f>
        <v>3</v>
      </c>
      <c r="AK62" s="14">
        <f>AVERAGE(AE62:AJ62)</f>
        <v>3.5666666666666664</v>
      </c>
      <c r="AL62" s="14">
        <f>VLOOKUP($A62,'2014'!$B$2:$S$430,11,FALSE)</f>
        <v>20</v>
      </c>
      <c r="AM62" s="14">
        <f>IF(ISNA(VLOOKUP($A62,'2013'!$B$2:$S$401,11,FALSE)), AL62, VLOOKUP($A62,'2013'!$B$2:$S$401,11,FALSE)*1.7)</f>
        <v>18.7</v>
      </c>
      <c r="AN62" s="14">
        <f>AVERAGE(AL62:AM62)</f>
        <v>19.350000000000001</v>
      </c>
      <c r="AO62" s="14">
        <f>VLOOKUP($A62,'2014'!$B$2:$S$430,8,FALSE)</f>
        <v>-12</v>
      </c>
      <c r="AP62" s="14">
        <f>IF(ISNA(VLOOKUP($A62,'2013'!$B$2:$S$401,8,FALSE)), AO62, VLOOKUP($A62,'2013'!$B$2:$S$401,8,FALSE)*1.7)</f>
        <v>5.0999999999999996</v>
      </c>
      <c r="AQ62" s="14">
        <f>IF(ISNA(VLOOKUP($A62,'2012'!$B$2:$S$401,8,FALSE)), AP62, VLOOKUP($A62,'2012'!$B$2:$S$401,8,FALSE))</f>
        <v>-2</v>
      </c>
      <c r="AR62" s="14">
        <f>IF(ISNA(VLOOKUP($A62,'2011'!$B$2:$S$401,8,FALSE)), AQ62, VLOOKUP($A62,'2011'!$B$2:$S$401,8,FALSE))</f>
        <v>-2</v>
      </c>
      <c r="AS62" s="14">
        <f>IF(ISNA(VLOOKUP($A62,'2010'!$B$2:$S$401,8,FALSE)), AR62, VLOOKUP($A62,'2010'!$B$2:$S$401,8,FALSE))</f>
        <v>-2</v>
      </c>
      <c r="AT62" s="14">
        <f>IF(ISNA(VLOOKUP($A62,'2009'!$B$2:$S$401,8,FALSE)), AS62, VLOOKUP($A62,'2009'!$B$2:$S$401,8,FALSE))</f>
        <v>-2</v>
      </c>
      <c r="AU62" s="14">
        <f>AVERAGE(AO62:AT62)</f>
        <v>-2.4833333333333334</v>
      </c>
      <c r="AV62" s="14">
        <f>MIN(B62:G62)</f>
        <v>40.799999999999997</v>
      </c>
      <c r="AW62" s="14">
        <f>MAX(B62:G62)</f>
        <v>56</v>
      </c>
      <c r="AX62" s="14">
        <f>MIN(I62:N62)</f>
        <v>62</v>
      </c>
      <c r="AY62" s="14">
        <f>MAX(I62:N62)</f>
        <v>80</v>
      </c>
      <c r="AZ62" s="14" t="str">
        <f>VLOOKUP(A62,Bios!$B$2:$S$430,7,FALSE)</f>
        <v>CAN</v>
      </c>
      <c r="BA62" s="14" t="str">
        <f>VLOOKUP(A62,Bios!$B$2:$S$430,2,FALSE)</f>
        <v>EDM</v>
      </c>
      <c r="BB62" s="14">
        <f>113-BE62</f>
        <v>20</v>
      </c>
      <c r="BC62" s="14" t="str">
        <f>VLOOKUP(A62,Bios!$B$2:$S$430,3,FALSE)</f>
        <v>C</v>
      </c>
      <c r="BD62" s="4" t="str">
        <f>VLOOKUP(A62,Bios!$B$2:$S$430,4,FALSE)</f>
        <v>Apr 12 '93</v>
      </c>
      <c r="BE62" s="4" t="str">
        <f>RIGHT(BD62, LEN(BD62)-8)</f>
        <v>93</v>
      </c>
      <c r="BJ62" s="4" t="e">
        <f>VLOOKUP(A62,'Contracts 2014'!A61:K187,1,FALSE)</f>
        <v>#N/A</v>
      </c>
      <c r="BK62" s="4">
        <f>IF(ISNA(VLOOKUP(A62,'Contracts 2014'!$A$1:$K$127,1,FALSE)), 0, 1)</f>
        <v>0</v>
      </c>
    </row>
    <row r="63" spans="1:63">
      <c r="A63" s="13" t="s">
        <v>1170</v>
      </c>
      <c r="B63" s="14">
        <f>VLOOKUP(A63,'2014'!$B$2:$S$430,7,FALSE)</f>
        <v>56</v>
      </c>
      <c r="C63" s="14">
        <f>IF(ISNA(VLOOKUP(A63,'2013'!$B$2:$S$401,7,FALSE)*1.7), B63, VLOOKUP(A63,'2013'!$B$2:$S$401,7,FALSE)*1.7)</f>
        <v>22.099999999999998</v>
      </c>
      <c r="D63" s="14">
        <f>IF(ISNA(VLOOKUP(A63,'2012'!$B$2:$S$401,7,FALSE)), C63, VLOOKUP(A63,'2012'!$B$2:$S$401,7,FALSE))</f>
        <v>22.099999999999998</v>
      </c>
      <c r="E63" s="14">
        <f>IF(ISNA(VLOOKUP(A63,'2011'!$B$2:$S$401,7,FALSE)), AVERAGE(C63:D63), VLOOKUP(A63,'2011'!$B$2:$S$401,7,FALSE))</f>
        <v>22.099999999999998</v>
      </c>
      <c r="F63" s="14">
        <f>IF(ISNA(VLOOKUP(A63,'2010'!$B$2:$S$401,7,FALSE)), AVERAGE(C63:E63), VLOOKUP(A63,'2010'!$B$2:$S$401,7,FALSE))</f>
        <v>22.099999999999998</v>
      </c>
      <c r="G63" s="14">
        <f>IF(ISNA(VLOOKUP(A63,'2009'!$B$2:$S$401,7,FALSE)), AVERAGE(C63:F63), VLOOKUP(A63,'2009'!$B$2:$S$401,7,FALSE))</f>
        <v>22.099999999999998</v>
      </c>
      <c r="H63" s="14">
        <f>AVERAGE(B63:G63)</f>
        <v>27.749999999999996</v>
      </c>
      <c r="I63" s="14">
        <f>VLOOKUP(A63,'2014'!$B$2:$S$430,4,FALSE)</f>
        <v>80</v>
      </c>
      <c r="J63" s="14">
        <f>IF(ISNA(VLOOKUP(A63,'2013'!$B$2:$S$401,4,FALSE)), I63, VLOOKUP(A63,'2013'!$B$2:$S$401,4,FALSE)*1.7)</f>
        <v>76.5</v>
      </c>
      <c r="K63" s="14">
        <f>IF(ISNA(VLOOKUP(A63,'2012'!$B$2:$S$401,4,FALSE)), J63, VLOOKUP(A63,'2012'!$B$2:$S$401,4,FALSE))</f>
        <v>76.5</v>
      </c>
      <c r="L63" s="14">
        <f>IF(ISNA(VLOOKUP(A63,'2011'!$B$2:$S$401,4,FALSE)), AVERAGE(J63:K63), VLOOKUP(A63,'2011'!$B$2:$S$401,4,FALSE))</f>
        <v>76.5</v>
      </c>
      <c r="M63" s="14">
        <f>IF(ISNA(VLOOKUP(A63,'2010'!$B$2:$S$401,4,FALSE)), AVERAGE(J63:L63), VLOOKUP(A63,'2010'!$B$2:$S$401,4,FALSE))</f>
        <v>76.5</v>
      </c>
      <c r="N63" s="14">
        <f>IF(ISNA(VLOOKUP(A63,'2009'!$B$2:$S$401,4,FALSE)), AVERAGE(J63:M63), VLOOKUP(A63,'2009'!$B$2:$S$401,4,FALSE))</f>
        <v>76.5</v>
      </c>
      <c r="O63" s="14">
        <f>AVERAGE(I63:N63)</f>
        <v>77.083333333333329</v>
      </c>
      <c r="P63" s="14">
        <f>H63/O63</f>
        <v>0.36</v>
      </c>
      <c r="Q63" s="14">
        <f>VLOOKUP($A63,'2014'!$B$2:$S$430,5,FALSE)</f>
        <v>25</v>
      </c>
      <c r="R63" s="14">
        <f>IF(ISNA(VLOOKUP(A63,'2013'!$B$2:$S$401,5,FALSE)), Q63, VLOOKUP(A63,'2013'!$B$2:$S$401,5,FALSE)*1.7)</f>
        <v>11.9</v>
      </c>
      <c r="S63" s="14">
        <f>IF(ISNA(VLOOKUP($A63,'2012'!$B$2:$S$401,5,FALSE)), R63, VLOOKUP($A63,'2012'!$B$2:$S$401,5,FALSE))</f>
        <v>11.9</v>
      </c>
      <c r="T63" s="14">
        <f>IF(ISNA(VLOOKUP($A63,'2011'!$B$2:$S$401,5,FALSE)), S63, VLOOKUP($A63,'2011'!$B$2:$S$401,5,FALSE))</f>
        <v>11.9</v>
      </c>
      <c r="U63" s="14">
        <f>IF(ISNA(VLOOKUP($A63,'2010'!$B$2:$S$401,5,FALSE)), T63, VLOOKUP($A63,'2010'!$B$2:$S$401,5,FALSE))</f>
        <v>11.9</v>
      </c>
      <c r="V63" s="14">
        <f>IF(ISNA(VLOOKUP($A63,'2009'!$B$2:$S$401,5,FALSE)), U63, VLOOKUP($A63,'2009'!$B$2:$S$401,5,FALSE))</f>
        <v>11.9</v>
      </c>
      <c r="W63" s="14">
        <f>AVERAGE(Q63:V63)</f>
        <v>14.083333333333334</v>
      </c>
      <c r="X63" s="14">
        <f>VLOOKUP($A63,'2014'!$B$2:$S$430,6,FALSE)</f>
        <v>31</v>
      </c>
      <c r="Y63" s="14">
        <f>IF(ISNA(VLOOKUP($A63,'2013'!$B$2:$S$401,6,FALSE)), X63, VLOOKUP($A63,'2013'!$B$2:$S$401,6,FALSE)*1.7)</f>
        <v>10.199999999999999</v>
      </c>
      <c r="Z63" s="14">
        <f>IF(ISNA(VLOOKUP($A63,'2012'!$B$2:$S$401,6,FALSE)), Y63, VLOOKUP($A63,'2012'!$B$2:$S$401,6,FALSE))</f>
        <v>10.199999999999999</v>
      </c>
      <c r="AA63" s="14">
        <f>IF(ISNA(VLOOKUP($A63,'2011'!$B$2:$S$401,6,FALSE)), Z63, VLOOKUP($A63,'2011'!$B$2:$S$401,6,FALSE))</f>
        <v>10.199999999999999</v>
      </c>
      <c r="AB63" s="14">
        <f>IF(ISNA(VLOOKUP($A63,'2010'!$B$2:$S$401,6,FALSE)), AA63, VLOOKUP($A63,'2010'!$B$2:$S$401,6,FALSE))</f>
        <v>10.199999999999999</v>
      </c>
      <c r="AC63" s="14">
        <f>IF(ISNA(VLOOKUP($A63,'2009'!$B$2:$S$401,6,FALSE)), AB63, VLOOKUP($A63,'2009'!$B$2:$S$401,6,FALSE))</f>
        <v>10.199999999999999</v>
      </c>
      <c r="AD63" s="14">
        <f>AVERAGE(X63:AC63)</f>
        <v>13.66666666666667</v>
      </c>
      <c r="AE63" s="14">
        <f>VLOOKUP($A63,'2014'!$B$2:$S$430,10,FALSE)</f>
        <v>5</v>
      </c>
      <c r="AF63" s="14">
        <f>IF(ISNA(VLOOKUP($A63,'2013'!$B$2:$S$401,10,FALSE)), AE63, VLOOKUP($A63,'2013'!$B$2:$S$401,10,FALSE)*1.7)</f>
        <v>0</v>
      </c>
      <c r="AG63" s="14">
        <f>IF(ISNA(VLOOKUP($A63,'2012'!$B$2:$S$401,10,FALSE)), AF63, VLOOKUP($A63,'2012'!$B$2:$S$401,10,FALSE))</f>
        <v>0</v>
      </c>
      <c r="AH63" s="14">
        <f>IF(ISNA(VLOOKUP($A63,'2011'!$B$2:$S$401,10,FALSE)), AG63, VLOOKUP($A63,'2011'!$B$2:$S$401,10,FALSE))</f>
        <v>0</v>
      </c>
      <c r="AI63" s="14">
        <f>IF(ISNA(VLOOKUP($A63,'2010'!$B$2:$S$401,10,FALSE)), AH63, VLOOKUP($A63,'2010'!$B$2:$S$401,10,FALSE))</f>
        <v>0</v>
      </c>
      <c r="AJ63" s="14">
        <f>IF(ISNA(VLOOKUP($A63,'2009'!$B$2:$S$401,10,FALSE)), AI63, VLOOKUP($A63,'2009'!$B$2:$S$401,10,FALSE))</f>
        <v>0</v>
      </c>
      <c r="AK63" s="14">
        <f>AVERAGE(AE63:AJ63)</f>
        <v>0.83333333333333337</v>
      </c>
      <c r="AL63" s="14">
        <f>VLOOKUP($A63,'2014'!$B$2:$S$430,11,FALSE)</f>
        <v>10</v>
      </c>
      <c r="AM63" s="14">
        <f>IF(ISNA(VLOOKUP($A63,'2013'!$B$2:$S$401,11,FALSE)), AL63, VLOOKUP($A63,'2013'!$B$2:$S$401,11,FALSE)*1.7)</f>
        <v>0</v>
      </c>
      <c r="AN63" s="14">
        <f>AVERAGE(AL63:AM63)</f>
        <v>5</v>
      </c>
      <c r="AO63" s="14">
        <f>VLOOKUP($A63,'2014'!$B$2:$S$430,8,FALSE)</f>
        <v>28</v>
      </c>
      <c r="AP63" s="14">
        <f>IF(ISNA(VLOOKUP($A63,'2013'!$B$2:$S$401,8,FALSE)), AO63, VLOOKUP($A63,'2013'!$B$2:$S$401,8,FALSE)*1.7)</f>
        <v>-6.8</v>
      </c>
      <c r="AQ63" s="14">
        <f>IF(ISNA(VLOOKUP($A63,'2012'!$B$2:$S$401,8,FALSE)), AP63, VLOOKUP($A63,'2012'!$B$2:$S$401,8,FALSE))</f>
        <v>-6.8</v>
      </c>
      <c r="AR63" s="14">
        <f>IF(ISNA(VLOOKUP($A63,'2011'!$B$2:$S$401,8,FALSE)), AQ63, VLOOKUP($A63,'2011'!$B$2:$S$401,8,FALSE))</f>
        <v>-6.8</v>
      </c>
      <c r="AS63" s="14">
        <f>IF(ISNA(VLOOKUP($A63,'2010'!$B$2:$S$401,8,FALSE)), AR63, VLOOKUP($A63,'2010'!$B$2:$S$401,8,FALSE))</f>
        <v>-6.8</v>
      </c>
      <c r="AT63" s="14">
        <f>IF(ISNA(VLOOKUP($A63,'2009'!$B$2:$S$401,8,FALSE)), AS63, VLOOKUP($A63,'2009'!$B$2:$S$401,8,FALSE))</f>
        <v>-6.8</v>
      </c>
      <c r="AU63" s="14">
        <f>AVERAGE(AO63:AT63)</f>
        <v>-1.0000000000000002</v>
      </c>
      <c r="AV63" s="14">
        <f>MIN(B63:G63)</f>
        <v>22.099999999999998</v>
      </c>
      <c r="AW63" s="14">
        <f>MAX(B63:G63)</f>
        <v>56</v>
      </c>
      <c r="AX63" s="14">
        <f>MIN(I63:N63)</f>
        <v>76.5</v>
      </c>
      <c r="AY63" s="14">
        <f>MAX(I63:N63)</f>
        <v>80</v>
      </c>
      <c r="AZ63" s="14" t="str">
        <f>VLOOKUP(A63,Bios!$B$2:$S$430,7,FALSE)</f>
        <v>CAN</v>
      </c>
      <c r="BA63" s="14" t="str">
        <f>VLOOKUP(A63,Bios!$B$2:$S$430,2,FALSE)</f>
        <v>STL</v>
      </c>
      <c r="BB63" s="14">
        <f>113-BE63</f>
        <v>21</v>
      </c>
      <c r="BC63" s="14" t="str">
        <f>VLOOKUP(A63,Bios!$B$2:$S$430,3,FALSE)</f>
        <v>L</v>
      </c>
      <c r="BD63" s="4" t="str">
        <f>VLOOKUP(A63,Bios!$B$2:$S$430,4,FALSE)</f>
        <v>Jun 25 '92</v>
      </c>
      <c r="BE63" s="4" t="str">
        <f>RIGHT(BD63, LEN(BD63)-8)</f>
        <v>92</v>
      </c>
      <c r="BJ63" s="4" t="e">
        <f>VLOOKUP(A63,'Contracts 2014'!A62:K188,1,FALSE)</f>
        <v>#N/A</v>
      </c>
      <c r="BK63" s="4">
        <f>IF(ISNA(VLOOKUP(A63,'Contracts 2014'!$A$1:$K$127,1,FALSE)), 0, 1)</f>
        <v>0</v>
      </c>
    </row>
    <row r="64" spans="1:63">
      <c r="A64" s="13" t="s">
        <v>188</v>
      </c>
      <c r="B64" s="14">
        <f>VLOOKUP(A64,'2014'!$B$2:$S$430,7,FALSE)</f>
        <v>56</v>
      </c>
      <c r="C64" s="14">
        <f>IF(ISNA(VLOOKUP(A64,'2013'!$B$2:$S$401,7,FALSE)*1.7), B64, VLOOKUP(A64,'2013'!$B$2:$S$401,7,FALSE)*1.7)</f>
        <v>47.6</v>
      </c>
      <c r="D64" s="14">
        <f>IF(ISNA(VLOOKUP(A64,'2012'!$B$2:$S$401,7,FALSE)), C64, VLOOKUP(A64,'2012'!$B$2:$S$401,7,FALSE))</f>
        <v>49</v>
      </c>
      <c r="E64" s="14">
        <f>IF(ISNA(VLOOKUP(A64,'2011'!$B$2:$S$401,7,FALSE)), AVERAGE(C64:D64), VLOOKUP(A64,'2011'!$B$2:$S$401,7,FALSE))</f>
        <v>48</v>
      </c>
      <c r="F64" s="14">
        <f>IF(ISNA(VLOOKUP(A64,'2010'!$B$2:$S$401,7,FALSE)), AVERAGE(C64:E64), VLOOKUP(A64,'2010'!$B$2:$S$401,7,FALSE))</f>
        <v>43</v>
      </c>
      <c r="G64" s="14">
        <f>IF(ISNA(VLOOKUP(A64,'2009'!$B$2:$S$401,7,FALSE)), AVERAGE(C64:F64), VLOOKUP(A64,'2009'!$B$2:$S$401,7,FALSE))</f>
        <v>53</v>
      </c>
      <c r="H64" s="14">
        <f>AVERAGE(B64:G64)</f>
        <v>49.433333333333337</v>
      </c>
      <c r="I64" s="14">
        <f>VLOOKUP(A64,'2014'!$B$2:$S$430,4,FALSE)</f>
        <v>79</v>
      </c>
      <c r="J64" s="14">
        <f>IF(ISNA(VLOOKUP(A64,'2013'!$B$2:$S$401,4,FALSE)), I64, VLOOKUP(A64,'2013'!$B$2:$S$401,4,FALSE)*1.7)</f>
        <v>81.599999999999994</v>
      </c>
      <c r="K64" s="14">
        <f>IF(ISNA(VLOOKUP(A64,'2012'!$B$2:$S$401,4,FALSE)), J64, VLOOKUP(A64,'2012'!$B$2:$S$401,4,FALSE))</f>
        <v>78</v>
      </c>
      <c r="L64" s="14">
        <f>IF(ISNA(VLOOKUP(A64,'2011'!$B$2:$S$401,4,FALSE)), AVERAGE(J64:K64), VLOOKUP(A64,'2011'!$B$2:$S$401,4,FALSE))</f>
        <v>82</v>
      </c>
      <c r="M64" s="14">
        <f>IF(ISNA(VLOOKUP(A64,'2010'!$B$2:$S$401,4,FALSE)), AVERAGE(J64:L64), VLOOKUP(A64,'2010'!$B$2:$S$401,4,FALSE))</f>
        <v>78</v>
      </c>
      <c r="N64" s="14">
        <f>IF(ISNA(VLOOKUP(A64,'2009'!$B$2:$S$401,4,FALSE)), AVERAGE(J64:M64), VLOOKUP(A64,'2009'!$B$2:$S$401,4,FALSE))</f>
        <v>81</v>
      </c>
      <c r="O64" s="14">
        <f>AVERAGE(I64:N64)</f>
        <v>79.933333333333337</v>
      </c>
      <c r="P64" s="14">
        <f>H64/O64</f>
        <v>0.6184320266889074</v>
      </c>
      <c r="Q64" s="14">
        <f>VLOOKUP($A64,'2014'!$B$2:$S$430,5,FALSE)</f>
        <v>23</v>
      </c>
      <c r="R64" s="14">
        <f>IF(ISNA(VLOOKUP(A64,'2013'!$B$2:$S$401,5,FALSE)), Q64, VLOOKUP(A64,'2013'!$B$2:$S$401,5,FALSE)*1.7)</f>
        <v>15.299999999999999</v>
      </c>
      <c r="S64" s="14">
        <f>IF(ISNA(VLOOKUP($A64,'2012'!$B$2:$S$401,5,FALSE)), R64, VLOOKUP($A64,'2012'!$B$2:$S$401,5,FALSE))</f>
        <v>19</v>
      </c>
      <c r="T64" s="14">
        <f>IF(ISNA(VLOOKUP($A64,'2011'!$B$2:$S$401,5,FALSE)), S64, VLOOKUP($A64,'2011'!$B$2:$S$401,5,FALSE))</f>
        <v>16</v>
      </c>
      <c r="U64" s="14">
        <f>IF(ISNA(VLOOKUP($A64,'2010'!$B$2:$S$401,5,FALSE)), T64, VLOOKUP($A64,'2010'!$B$2:$S$401,5,FALSE))</f>
        <v>16</v>
      </c>
      <c r="V64" s="14">
        <f>IF(ISNA(VLOOKUP($A64,'2009'!$B$2:$S$401,5,FALSE)), U64, VLOOKUP($A64,'2009'!$B$2:$S$401,5,FALSE))</f>
        <v>23</v>
      </c>
      <c r="W64" s="14">
        <f>AVERAGE(Q64:V64)</f>
        <v>18.716666666666665</v>
      </c>
      <c r="X64" s="14">
        <f>VLOOKUP($A64,'2014'!$B$2:$S$430,6,FALSE)</f>
        <v>33</v>
      </c>
      <c r="Y64" s="14">
        <f>IF(ISNA(VLOOKUP($A64,'2013'!$B$2:$S$401,6,FALSE)), X64, VLOOKUP($A64,'2013'!$B$2:$S$401,6,FALSE)*1.7)</f>
        <v>32.299999999999997</v>
      </c>
      <c r="Z64" s="14">
        <f>IF(ISNA(VLOOKUP($A64,'2012'!$B$2:$S$401,6,FALSE)), Y64, VLOOKUP($A64,'2012'!$B$2:$S$401,6,FALSE))</f>
        <v>30</v>
      </c>
      <c r="AA64" s="14">
        <f>IF(ISNA(VLOOKUP($A64,'2011'!$B$2:$S$401,6,FALSE)), Z64, VLOOKUP($A64,'2011'!$B$2:$S$401,6,FALSE))</f>
        <v>32</v>
      </c>
      <c r="AB64" s="14">
        <f>IF(ISNA(VLOOKUP($A64,'2010'!$B$2:$S$401,6,FALSE)), AA64, VLOOKUP($A64,'2010'!$B$2:$S$401,6,FALSE))</f>
        <v>27</v>
      </c>
      <c r="AC64" s="14">
        <f>IF(ISNA(VLOOKUP($A64,'2009'!$B$2:$S$401,6,FALSE)), AB64, VLOOKUP($A64,'2009'!$B$2:$S$401,6,FALSE))</f>
        <v>30</v>
      </c>
      <c r="AD64" s="14">
        <f>AVERAGE(X64:AC64)</f>
        <v>30.716666666666669</v>
      </c>
      <c r="AE64" s="14">
        <f>VLOOKUP($A64,'2014'!$B$2:$S$430,10,FALSE)</f>
        <v>12</v>
      </c>
      <c r="AF64" s="14">
        <f>IF(ISNA(VLOOKUP($A64,'2013'!$B$2:$S$401,10,FALSE)), AE64, VLOOKUP($A64,'2013'!$B$2:$S$401,10,FALSE)*1.7)</f>
        <v>5.0999999999999996</v>
      </c>
      <c r="AG64" s="14">
        <f>IF(ISNA(VLOOKUP($A64,'2012'!$B$2:$S$401,10,FALSE)), AF64, VLOOKUP($A64,'2012'!$B$2:$S$401,10,FALSE))</f>
        <v>10</v>
      </c>
      <c r="AH64" s="14">
        <f>IF(ISNA(VLOOKUP($A64,'2011'!$B$2:$S$401,10,FALSE)), AG64, VLOOKUP($A64,'2011'!$B$2:$S$401,10,FALSE))</f>
        <v>6</v>
      </c>
      <c r="AI64" s="14">
        <f>IF(ISNA(VLOOKUP($A64,'2010'!$B$2:$S$401,10,FALSE)), AH64, VLOOKUP($A64,'2010'!$B$2:$S$401,10,FALSE))</f>
        <v>7</v>
      </c>
      <c r="AJ64" s="14">
        <f>IF(ISNA(VLOOKUP($A64,'2009'!$B$2:$S$401,10,FALSE)), AI64, VLOOKUP($A64,'2009'!$B$2:$S$401,10,FALSE))</f>
        <v>10</v>
      </c>
      <c r="AK64" s="14">
        <f>AVERAGE(AE64:AJ64)</f>
        <v>8.35</v>
      </c>
      <c r="AL64" s="14">
        <f>VLOOKUP($A64,'2014'!$B$2:$S$430,11,FALSE)</f>
        <v>26</v>
      </c>
      <c r="AM64" s="14">
        <f>IF(ISNA(VLOOKUP($A64,'2013'!$B$2:$S$401,11,FALSE)), AL64, VLOOKUP($A64,'2013'!$B$2:$S$401,11,FALSE)*1.7)</f>
        <v>20.399999999999999</v>
      </c>
      <c r="AN64" s="14">
        <f>AVERAGE(AL64:AM64)</f>
        <v>23.2</v>
      </c>
      <c r="AO64" s="14">
        <f>VLOOKUP($A64,'2014'!$B$2:$S$430,8,FALSE)</f>
        <v>-2</v>
      </c>
      <c r="AP64" s="14">
        <f>IF(ISNA(VLOOKUP($A64,'2013'!$B$2:$S$401,8,FALSE)), AO64, VLOOKUP($A64,'2013'!$B$2:$S$401,8,FALSE)*1.7)</f>
        <v>-3.4</v>
      </c>
      <c r="AQ64" s="14">
        <f>IF(ISNA(VLOOKUP($A64,'2012'!$B$2:$S$401,8,FALSE)), AP64, VLOOKUP($A64,'2012'!$B$2:$S$401,8,FALSE))</f>
        <v>21</v>
      </c>
      <c r="AR64" s="14">
        <f>IF(ISNA(VLOOKUP($A64,'2011'!$B$2:$S$401,8,FALSE)), AQ64, VLOOKUP($A64,'2011'!$B$2:$S$401,8,FALSE))</f>
        <v>7</v>
      </c>
      <c r="AS64" s="14">
        <f>IF(ISNA(VLOOKUP($A64,'2010'!$B$2:$S$401,8,FALSE)), AR64, VLOOKUP($A64,'2010'!$B$2:$S$401,8,FALSE))</f>
        <v>0</v>
      </c>
      <c r="AT64" s="14">
        <f>IF(ISNA(VLOOKUP($A64,'2009'!$B$2:$S$401,8,FALSE)), AS64, VLOOKUP($A64,'2009'!$B$2:$S$401,8,FALSE))</f>
        <v>1</v>
      </c>
      <c r="AU64" s="14">
        <f>AVERAGE(AO64:AT64)</f>
        <v>3.9333333333333336</v>
      </c>
      <c r="AV64" s="14">
        <f>MIN(B64:G64)</f>
        <v>43</v>
      </c>
      <c r="AW64" s="14">
        <f>MAX(B64:G64)</f>
        <v>56</v>
      </c>
      <c r="AX64" s="14">
        <f>MIN(I64:N64)</f>
        <v>78</v>
      </c>
      <c r="AY64" s="14">
        <f>MAX(I64:N64)</f>
        <v>82</v>
      </c>
      <c r="AZ64" s="14" t="str">
        <f>VLOOKUP(A64,Bios!$B$2:$S$430,7,FALSE)</f>
        <v>CAN</v>
      </c>
      <c r="BA64" s="14" t="str">
        <f>VLOOKUP(A64,Bios!$B$2:$S$430,2,FALSE)</f>
        <v>NSH</v>
      </c>
      <c r="BB64" s="14">
        <f>113-BE64</f>
        <v>28</v>
      </c>
      <c r="BC64" s="14" t="str">
        <f>VLOOKUP(A64,Bios!$B$2:$S$430,3,FALSE)</f>
        <v>D</v>
      </c>
      <c r="BD64" s="4" t="str">
        <f>VLOOKUP(A64,Bios!$B$2:$S$430,4,FALSE)</f>
        <v>Aug 14 '85</v>
      </c>
      <c r="BE64" s="4" t="str">
        <f>RIGHT(BD64, LEN(BD64)-8)</f>
        <v>85</v>
      </c>
      <c r="BJ64" s="4" t="e">
        <f>VLOOKUP(A64,'Contracts 2014'!A63:K189,1,FALSE)</f>
        <v>#N/A</v>
      </c>
      <c r="BK64" s="4">
        <f>IF(ISNA(VLOOKUP(A64,'Contracts 2014'!$A$1:$K$127,1,FALSE)), 0, 1)</f>
        <v>0</v>
      </c>
    </row>
    <row r="65" spans="1:63">
      <c r="A65" s="13" t="s">
        <v>77</v>
      </c>
      <c r="B65" s="14">
        <f>VLOOKUP(A65,'2014'!$B$2:$S$430,7,FALSE)</f>
        <v>56</v>
      </c>
      <c r="C65" s="14">
        <f>IF(ISNA(VLOOKUP(A65,'2013'!$B$2:$S$401,7,FALSE)*1.7), B65, VLOOKUP(A65,'2013'!$B$2:$S$401,7,FALSE)*1.7)</f>
        <v>64.599999999999994</v>
      </c>
      <c r="D65" s="14">
        <f>IF(ISNA(VLOOKUP(A65,'2012'!$B$2:$S$401,7,FALSE)), C65, VLOOKUP(A65,'2012'!$B$2:$S$401,7,FALSE))</f>
        <v>69</v>
      </c>
      <c r="E65" s="14">
        <f>IF(ISNA(VLOOKUP(A65,'2011'!$B$2:$S$401,7,FALSE)), AVERAGE(C65:D65), VLOOKUP(A65,'2011'!$B$2:$S$401,7,FALSE))</f>
        <v>66.8</v>
      </c>
      <c r="F65" s="14">
        <f>IF(ISNA(VLOOKUP(A65,'2010'!$B$2:$S$401,7,FALSE)), AVERAGE(C65:E65), VLOOKUP(A65,'2010'!$B$2:$S$401,7,FALSE))</f>
        <v>82</v>
      </c>
      <c r="G65" s="14">
        <f>IF(ISNA(VLOOKUP(A65,'2009'!$B$2:$S$401,7,FALSE)), AVERAGE(C65:F65), VLOOKUP(A65,'2009'!$B$2:$S$401,7,FALSE))</f>
        <v>94</v>
      </c>
      <c r="H65" s="14">
        <f>AVERAGE(B65:G65)</f>
        <v>72.066666666666663</v>
      </c>
      <c r="I65" s="14">
        <f>VLOOKUP(A65,'2014'!$B$2:$S$430,4,FALSE)</f>
        <v>67</v>
      </c>
      <c r="J65" s="14">
        <f>IF(ISNA(VLOOKUP(A65,'2013'!$B$2:$S$401,4,FALSE)), I65, VLOOKUP(A65,'2013'!$B$2:$S$401,4,FALSE)*1.7)</f>
        <v>81.599999999999994</v>
      </c>
      <c r="K65" s="14">
        <f>IF(ISNA(VLOOKUP(A65,'2012'!$B$2:$S$401,4,FALSE)), J65, VLOOKUP(A65,'2012'!$B$2:$S$401,4,FALSE))</f>
        <v>82</v>
      </c>
      <c r="L65" s="14">
        <f>IF(ISNA(VLOOKUP(A65,'2011'!$B$2:$S$401,4,FALSE)), AVERAGE(J65:K65), VLOOKUP(A65,'2011'!$B$2:$S$401,4,FALSE))</f>
        <v>81.8</v>
      </c>
      <c r="M65" s="14">
        <f>IF(ISNA(VLOOKUP(A65,'2010'!$B$2:$S$401,4,FALSE)), AVERAGE(J65:L65), VLOOKUP(A65,'2010'!$B$2:$S$401,4,FALSE))</f>
        <v>81</v>
      </c>
      <c r="N65" s="14">
        <f>IF(ISNA(VLOOKUP(A65,'2009'!$B$2:$S$401,4,FALSE)), AVERAGE(J65:M65), VLOOKUP(A65,'2009'!$B$2:$S$401,4,FALSE))</f>
        <v>82</v>
      </c>
      <c r="O65" s="14">
        <f>AVERAGE(I65:N65)</f>
        <v>79.233333333333334</v>
      </c>
      <c r="P65" s="14">
        <f>H65/O65</f>
        <v>0.90954985275557421</v>
      </c>
      <c r="Q65" s="14">
        <f>VLOOKUP($A65,'2014'!$B$2:$S$430,5,FALSE)</f>
        <v>29</v>
      </c>
      <c r="R65" s="14">
        <f>IF(ISNA(VLOOKUP(A65,'2013'!$B$2:$S$401,5,FALSE)), Q65, VLOOKUP(A65,'2013'!$B$2:$S$401,5,FALSE)*1.7)</f>
        <v>30.599999999999998</v>
      </c>
      <c r="S65" s="14">
        <f>IF(ISNA(VLOOKUP($A65,'2012'!$B$2:$S$401,5,FALSE)), R65, VLOOKUP($A65,'2012'!$B$2:$S$401,5,FALSE))</f>
        <v>31</v>
      </c>
      <c r="T65" s="14">
        <f>IF(ISNA(VLOOKUP($A65,'2011'!$B$2:$S$401,5,FALSE)), S65, VLOOKUP($A65,'2011'!$B$2:$S$401,5,FALSE))</f>
        <v>31</v>
      </c>
      <c r="U65" s="14">
        <f>IF(ISNA(VLOOKUP($A65,'2010'!$B$2:$S$401,5,FALSE)), T65, VLOOKUP($A65,'2010'!$B$2:$S$401,5,FALSE))</f>
        <v>38</v>
      </c>
      <c r="V65" s="14">
        <f>IF(ISNA(VLOOKUP($A65,'2009'!$B$2:$S$401,5,FALSE)), U65, VLOOKUP($A65,'2009'!$B$2:$S$401,5,FALSE))</f>
        <v>45</v>
      </c>
      <c r="W65" s="14">
        <f>AVERAGE(Q65:V65)</f>
        <v>34.1</v>
      </c>
      <c r="X65" s="14">
        <f>VLOOKUP($A65,'2014'!$B$2:$S$430,6,FALSE)</f>
        <v>27</v>
      </c>
      <c r="Y65" s="14">
        <f>IF(ISNA(VLOOKUP($A65,'2013'!$B$2:$S$401,6,FALSE)), X65, VLOOKUP($A65,'2013'!$B$2:$S$401,6,FALSE)*1.7)</f>
        <v>34</v>
      </c>
      <c r="Z65" s="14">
        <f>IF(ISNA(VLOOKUP($A65,'2012'!$B$2:$S$401,6,FALSE)), Y65, VLOOKUP($A65,'2012'!$B$2:$S$401,6,FALSE))</f>
        <v>38</v>
      </c>
      <c r="AA65" s="14">
        <f>IF(ISNA(VLOOKUP($A65,'2011'!$B$2:$S$401,6,FALSE)), Z65, VLOOKUP($A65,'2011'!$B$2:$S$401,6,FALSE))</f>
        <v>38</v>
      </c>
      <c r="AB65" s="14">
        <f>IF(ISNA(VLOOKUP($A65,'2010'!$B$2:$S$401,6,FALSE)), AA65, VLOOKUP($A65,'2010'!$B$2:$S$401,6,FALSE))</f>
        <v>44</v>
      </c>
      <c r="AC65" s="14">
        <f>IF(ISNA(VLOOKUP($A65,'2009'!$B$2:$S$401,6,FALSE)), AB65, VLOOKUP($A65,'2009'!$B$2:$S$401,6,FALSE))</f>
        <v>49</v>
      </c>
      <c r="AD65" s="14">
        <f>AVERAGE(X65:AC65)</f>
        <v>38.333333333333336</v>
      </c>
      <c r="AE65" s="14">
        <f>VLOOKUP($A65,'2014'!$B$2:$S$430,10,FALSE)</f>
        <v>14</v>
      </c>
      <c r="AF65" s="14">
        <f>IF(ISNA(VLOOKUP($A65,'2013'!$B$2:$S$401,10,FALSE)), AE65, VLOOKUP($A65,'2013'!$B$2:$S$401,10,FALSE)*1.7)</f>
        <v>11.9</v>
      </c>
      <c r="AG65" s="14">
        <f>IF(ISNA(VLOOKUP($A65,'2012'!$B$2:$S$401,10,FALSE)), AF65, VLOOKUP($A65,'2012'!$B$2:$S$401,10,FALSE))</f>
        <v>7</v>
      </c>
      <c r="AH65" s="14">
        <f>IF(ISNA(VLOOKUP($A65,'2011'!$B$2:$S$401,10,FALSE)), AG65, VLOOKUP($A65,'2011'!$B$2:$S$401,10,FALSE))</f>
        <v>7</v>
      </c>
      <c r="AI65" s="14">
        <f>IF(ISNA(VLOOKUP($A65,'2010'!$B$2:$S$401,10,FALSE)), AH65, VLOOKUP($A65,'2010'!$B$2:$S$401,10,FALSE))</f>
        <v>9</v>
      </c>
      <c r="AJ65" s="14">
        <f>IF(ISNA(VLOOKUP($A65,'2009'!$B$2:$S$401,10,FALSE)), AI65, VLOOKUP($A65,'2009'!$B$2:$S$401,10,FALSE))</f>
        <v>14</v>
      </c>
      <c r="AK65" s="14">
        <f>AVERAGE(AE65:AJ65)</f>
        <v>10.483333333333333</v>
      </c>
      <c r="AL65" s="14">
        <f>VLOOKUP($A65,'2014'!$B$2:$S$430,11,FALSE)</f>
        <v>20</v>
      </c>
      <c r="AM65" s="14">
        <f>IF(ISNA(VLOOKUP($A65,'2013'!$B$2:$S$401,11,FALSE)), AL65, VLOOKUP($A65,'2013'!$B$2:$S$401,11,FALSE)*1.7)</f>
        <v>22.099999999999998</v>
      </c>
      <c r="AN65" s="14">
        <f>AVERAGE(AL65:AM65)</f>
        <v>21.049999999999997</v>
      </c>
      <c r="AO65" s="14">
        <f>VLOOKUP($A65,'2014'!$B$2:$S$430,8,FALSE)</f>
        <v>10</v>
      </c>
      <c r="AP65" s="14">
        <f>IF(ISNA(VLOOKUP($A65,'2013'!$B$2:$S$401,8,FALSE)), AO65, VLOOKUP($A65,'2013'!$B$2:$S$401,8,FALSE)*1.7)</f>
        <v>3.4</v>
      </c>
      <c r="AQ65" s="14">
        <f>IF(ISNA(VLOOKUP($A65,'2012'!$B$2:$S$401,8,FALSE)), AP65, VLOOKUP($A65,'2012'!$B$2:$S$401,8,FALSE))</f>
        <v>-5</v>
      </c>
      <c r="AR65" s="14">
        <f>IF(ISNA(VLOOKUP($A65,'2011'!$B$2:$S$401,8,FALSE)), AQ65, VLOOKUP($A65,'2011'!$B$2:$S$401,8,FALSE))</f>
        <v>-5</v>
      </c>
      <c r="AS65" s="14">
        <f>IF(ISNA(VLOOKUP($A65,'2010'!$B$2:$S$401,8,FALSE)), AR65, VLOOKUP($A65,'2010'!$B$2:$S$401,8,FALSE))</f>
        <v>24</v>
      </c>
      <c r="AT65" s="14">
        <f>IF(ISNA(VLOOKUP($A65,'2009'!$B$2:$S$401,8,FALSE)), AS65, VLOOKUP($A65,'2009'!$B$2:$S$401,8,FALSE))</f>
        <v>30</v>
      </c>
      <c r="AU65" s="14">
        <f>AVERAGE(AO65:AT65)</f>
        <v>9.5666666666666664</v>
      </c>
      <c r="AV65" s="14">
        <f>MIN(B65:G65)</f>
        <v>56</v>
      </c>
      <c r="AW65" s="14">
        <f>MAX(B65:G65)</f>
        <v>94</v>
      </c>
      <c r="AX65" s="14">
        <f>MIN(I65:N65)</f>
        <v>67</v>
      </c>
      <c r="AY65" s="14">
        <f>MAX(I65:N65)</f>
        <v>82</v>
      </c>
      <c r="AZ65" s="14" t="str">
        <f>VLOOKUP(A65,Bios!$B$2:$S$430,7,FALSE)</f>
        <v>USA</v>
      </c>
      <c r="BA65" s="14" t="str">
        <f>VLOOKUP(A65,Bios!$B$2:$S$430,2,FALSE)</f>
        <v>MIN</v>
      </c>
      <c r="BB65" s="14">
        <f>113-BE65</f>
        <v>29</v>
      </c>
      <c r="BC65" s="14" t="str">
        <f>VLOOKUP(A65,Bios!$B$2:$S$430,3,FALSE)</f>
        <v>L</v>
      </c>
      <c r="BD65" s="4" t="str">
        <f>VLOOKUP(A65,Bios!$B$2:$S$430,4,FALSE)</f>
        <v>Jul 28 '84</v>
      </c>
      <c r="BE65" s="4" t="str">
        <f>RIGHT(BD65, LEN(BD65)-8)</f>
        <v>84</v>
      </c>
      <c r="BJ65" s="4" t="e">
        <f>VLOOKUP(A65,'Contracts 2014'!A64:K190,1,FALSE)</f>
        <v>#N/A</v>
      </c>
      <c r="BK65" s="4">
        <f>IF(ISNA(VLOOKUP(A65,'Contracts 2014'!$A$1:$K$127,1,FALSE)), 0, 1)</f>
        <v>0</v>
      </c>
    </row>
    <row r="66" spans="1:63">
      <c r="A66" s="13" t="s">
        <v>776</v>
      </c>
      <c r="B66" s="14">
        <f>VLOOKUP(A66,'2014'!$B$2:$S$430,7,FALSE)</f>
        <v>55</v>
      </c>
      <c r="C66" s="14">
        <f>IF(ISNA(VLOOKUP(A66,'2013'!$B$2:$S$401,7,FALSE)*1.7), B66, VLOOKUP(A66,'2013'!$B$2:$S$401,7,FALSE)*1.7)</f>
        <v>34</v>
      </c>
      <c r="D66" s="14">
        <f>IF(ISNA(VLOOKUP(A66,'2012'!$B$2:$S$401,7,FALSE)), C66, VLOOKUP(A66,'2012'!$B$2:$S$401,7,FALSE))</f>
        <v>23</v>
      </c>
      <c r="E66" s="14">
        <f>IF(ISNA(VLOOKUP(A66,'2011'!$B$2:$S$401,7,FALSE)), AVERAGE(C66:D66), VLOOKUP(A66,'2011'!$B$2:$S$401,7,FALSE))</f>
        <v>23</v>
      </c>
      <c r="F66" s="14">
        <f>IF(ISNA(VLOOKUP(A66,'2010'!$B$2:$S$401,7,FALSE)), AVERAGE(C66:E66), VLOOKUP(A66,'2010'!$B$2:$S$401,7,FALSE))</f>
        <v>26</v>
      </c>
      <c r="G66" s="14">
        <f>IF(ISNA(VLOOKUP(A66,'2009'!$B$2:$S$401,7,FALSE)), AVERAGE(C66:F66), VLOOKUP(A66,'2009'!$B$2:$S$401,7,FALSE))</f>
        <v>20</v>
      </c>
      <c r="H66" s="14">
        <f>AVERAGE(B66:G66)</f>
        <v>30.166666666666668</v>
      </c>
      <c r="I66" s="14">
        <f>VLOOKUP(A66,'2014'!$B$2:$S$430,4,FALSE)</f>
        <v>75</v>
      </c>
      <c r="J66" s="14">
        <f>IF(ISNA(VLOOKUP(A66,'2013'!$B$2:$S$401,4,FALSE)), I66, VLOOKUP(A66,'2013'!$B$2:$S$401,4,FALSE)*1.7)</f>
        <v>74.8</v>
      </c>
      <c r="K66" s="14">
        <f>IF(ISNA(VLOOKUP(A66,'2012'!$B$2:$S$401,4,FALSE)), J66, VLOOKUP(A66,'2012'!$B$2:$S$401,4,FALSE))</f>
        <v>61</v>
      </c>
      <c r="L66" s="14">
        <f>IF(ISNA(VLOOKUP(A66,'2011'!$B$2:$S$401,4,FALSE)), AVERAGE(J66:K66), VLOOKUP(A66,'2011'!$B$2:$S$401,4,FALSE))</f>
        <v>61</v>
      </c>
      <c r="M66" s="14">
        <f>IF(ISNA(VLOOKUP(A66,'2010'!$B$2:$S$401,4,FALSE)), AVERAGE(J66:L66), VLOOKUP(A66,'2010'!$B$2:$S$401,4,FALSE))</f>
        <v>79</v>
      </c>
      <c r="N66" s="14">
        <f>IF(ISNA(VLOOKUP(A66,'2009'!$B$2:$S$401,4,FALSE)), AVERAGE(J66:M66), VLOOKUP(A66,'2009'!$B$2:$S$401,4,FALSE))</f>
        <v>74</v>
      </c>
      <c r="O66" s="14">
        <f>AVERAGE(I66:N66)</f>
        <v>70.8</v>
      </c>
      <c r="P66" s="14">
        <f>H66/O66</f>
        <v>0.42608286252354055</v>
      </c>
      <c r="Q66" s="14">
        <f>VLOOKUP($A66,'2014'!$B$2:$S$430,5,FALSE)</f>
        <v>13</v>
      </c>
      <c r="R66" s="14">
        <f>IF(ISNA(VLOOKUP(A66,'2013'!$B$2:$S$401,5,FALSE)), Q66, VLOOKUP(A66,'2013'!$B$2:$S$401,5,FALSE)*1.7)</f>
        <v>6.8</v>
      </c>
      <c r="S66" s="14">
        <f>IF(ISNA(VLOOKUP($A66,'2012'!$B$2:$S$401,5,FALSE)), R66, VLOOKUP($A66,'2012'!$B$2:$S$401,5,FALSE))</f>
        <v>5</v>
      </c>
      <c r="T66" s="14">
        <f>IF(ISNA(VLOOKUP($A66,'2011'!$B$2:$S$401,5,FALSE)), S66, VLOOKUP($A66,'2011'!$B$2:$S$401,5,FALSE))</f>
        <v>5</v>
      </c>
      <c r="U66" s="14">
        <f>IF(ISNA(VLOOKUP($A66,'2010'!$B$2:$S$401,5,FALSE)), T66, VLOOKUP($A66,'2010'!$B$2:$S$401,5,FALSE))</f>
        <v>3</v>
      </c>
      <c r="V66" s="14">
        <f>IF(ISNA(VLOOKUP($A66,'2009'!$B$2:$S$401,5,FALSE)), U66, VLOOKUP($A66,'2009'!$B$2:$S$401,5,FALSE))</f>
        <v>4</v>
      </c>
      <c r="W66" s="14">
        <f>AVERAGE(Q66:V66)</f>
        <v>6.1333333333333329</v>
      </c>
      <c r="X66" s="14">
        <f>VLOOKUP($A66,'2014'!$B$2:$S$430,6,FALSE)</f>
        <v>42</v>
      </c>
      <c r="Y66" s="14">
        <f>IF(ISNA(VLOOKUP($A66,'2013'!$B$2:$S$401,6,FALSE)), X66, VLOOKUP($A66,'2013'!$B$2:$S$401,6,FALSE)*1.7)</f>
        <v>27.2</v>
      </c>
      <c r="Z66" s="14">
        <f>IF(ISNA(VLOOKUP($A66,'2012'!$B$2:$S$401,6,FALSE)), Y66, VLOOKUP($A66,'2012'!$B$2:$S$401,6,FALSE))</f>
        <v>18</v>
      </c>
      <c r="AA66" s="14">
        <f>IF(ISNA(VLOOKUP($A66,'2011'!$B$2:$S$401,6,FALSE)), Z66, VLOOKUP($A66,'2011'!$B$2:$S$401,6,FALSE))</f>
        <v>18</v>
      </c>
      <c r="AB66" s="14">
        <f>IF(ISNA(VLOOKUP($A66,'2010'!$B$2:$S$401,6,FALSE)), AA66, VLOOKUP($A66,'2010'!$B$2:$S$401,6,FALSE))</f>
        <v>23</v>
      </c>
      <c r="AC66" s="14">
        <f>IF(ISNA(VLOOKUP($A66,'2009'!$B$2:$S$401,6,FALSE)), AB66, VLOOKUP($A66,'2009'!$B$2:$S$401,6,FALSE))</f>
        <v>16</v>
      </c>
      <c r="AD66" s="14">
        <f>AVERAGE(X66:AC66)</f>
        <v>24.033333333333331</v>
      </c>
      <c r="AE66" s="14">
        <f>VLOOKUP($A66,'2014'!$B$2:$S$430,10,FALSE)</f>
        <v>3</v>
      </c>
      <c r="AF66" s="14">
        <f>IF(ISNA(VLOOKUP($A66,'2013'!$B$2:$S$401,10,FALSE)), AE66, VLOOKUP($A66,'2013'!$B$2:$S$401,10,FALSE)*1.7)</f>
        <v>0</v>
      </c>
      <c r="AG66" s="14">
        <f>IF(ISNA(VLOOKUP($A66,'2012'!$B$2:$S$401,10,FALSE)), AF66, VLOOKUP($A66,'2012'!$B$2:$S$401,10,FALSE))</f>
        <v>0</v>
      </c>
      <c r="AH66" s="14">
        <f>IF(ISNA(VLOOKUP($A66,'2011'!$B$2:$S$401,10,FALSE)), AG66, VLOOKUP($A66,'2011'!$B$2:$S$401,10,FALSE))</f>
        <v>0</v>
      </c>
      <c r="AI66" s="14">
        <f>IF(ISNA(VLOOKUP($A66,'2010'!$B$2:$S$401,10,FALSE)), AH66, VLOOKUP($A66,'2010'!$B$2:$S$401,10,FALSE))</f>
        <v>0</v>
      </c>
      <c r="AJ66" s="14">
        <f>IF(ISNA(VLOOKUP($A66,'2009'!$B$2:$S$401,10,FALSE)), AI66, VLOOKUP($A66,'2009'!$B$2:$S$401,10,FALSE))</f>
        <v>0</v>
      </c>
      <c r="AK66" s="14">
        <f>AVERAGE(AE66:AJ66)</f>
        <v>0.5</v>
      </c>
      <c r="AL66" s="14">
        <f>VLOOKUP($A66,'2014'!$B$2:$S$430,11,FALSE)</f>
        <v>14</v>
      </c>
      <c r="AM66" s="14">
        <f>IF(ISNA(VLOOKUP($A66,'2013'!$B$2:$S$401,11,FALSE)), AL66, VLOOKUP($A66,'2013'!$B$2:$S$401,11,FALSE)*1.7)</f>
        <v>3.4</v>
      </c>
      <c r="AN66" s="14">
        <f>AVERAGE(AL66:AM66)</f>
        <v>8.6999999999999993</v>
      </c>
      <c r="AO66" s="14">
        <f>VLOOKUP($A66,'2014'!$B$2:$S$430,8,FALSE)</f>
        <v>5</v>
      </c>
      <c r="AP66" s="14">
        <f>IF(ISNA(VLOOKUP($A66,'2013'!$B$2:$S$401,8,FALSE)), AO66, VLOOKUP($A66,'2013'!$B$2:$S$401,8,FALSE)*1.7)</f>
        <v>1.7</v>
      </c>
      <c r="AQ66" s="14">
        <f>IF(ISNA(VLOOKUP($A66,'2012'!$B$2:$S$401,8,FALSE)), AP66, VLOOKUP($A66,'2012'!$B$2:$S$401,8,FALSE))</f>
        <v>-9</v>
      </c>
      <c r="AR66" s="14">
        <f>IF(ISNA(VLOOKUP($A66,'2011'!$B$2:$S$401,8,FALSE)), AQ66, VLOOKUP($A66,'2011'!$B$2:$S$401,8,FALSE))</f>
        <v>-9</v>
      </c>
      <c r="AS66" s="14">
        <f>IF(ISNA(VLOOKUP($A66,'2010'!$B$2:$S$401,8,FALSE)), AR66, VLOOKUP($A66,'2010'!$B$2:$S$401,8,FALSE))</f>
        <v>3</v>
      </c>
      <c r="AT66" s="14">
        <f>IF(ISNA(VLOOKUP($A66,'2009'!$B$2:$S$401,8,FALSE)), AS66, VLOOKUP($A66,'2009'!$B$2:$S$401,8,FALSE))</f>
        <v>-3</v>
      </c>
      <c r="AU66" s="14">
        <f>AVERAGE(AO66:AT66)</f>
        <v>-1.8833333333333335</v>
      </c>
      <c r="AV66" s="14">
        <f>MIN(B66:G66)</f>
        <v>20</v>
      </c>
      <c r="AW66" s="14">
        <f>MAX(B66:G66)</f>
        <v>55</v>
      </c>
      <c r="AX66" s="14">
        <f>MIN(I66:N66)</f>
        <v>61</v>
      </c>
      <c r="AY66" s="14">
        <f>MAX(I66:N66)</f>
        <v>79</v>
      </c>
      <c r="AZ66" s="14" t="str">
        <f>VLOOKUP(A66,Bios!$B$2:$S$430,7,FALSE)</f>
        <v>SWE</v>
      </c>
      <c r="BA66" s="14" t="str">
        <f>VLOOKUP(A66,Bios!$B$2:$S$430,2,FALSE)</f>
        <v>TBL</v>
      </c>
      <c r="BB66" s="14">
        <f>113-BE66</f>
        <v>23</v>
      </c>
      <c r="BC66" s="14" t="str">
        <f>VLOOKUP(A66,Bios!$B$2:$S$430,3,FALSE)</f>
        <v>D</v>
      </c>
      <c r="BD66" s="4" t="str">
        <f>VLOOKUP(A66,Bios!$B$2:$S$430,4,FALSE)</f>
        <v>Dec 18 '90</v>
      </c>
      <c r="BE66" s="4" t="str">
        <f>RIGHT(BD66, LEN(BD66)-8)</f>
        <v>90</v>
      </c>
      <c r="BJ66" s="4" t="e">
        <f>VLOOKUP(A66,'Contracts 2014'!A65:K191,1,FALSE)</f>
        <v>#N/A</v>
      </c>
      <c r="BK66" s="4">
        <f>IF(ISNA(VLOOKUP(A66,'Contracts 2014'!$A$1:$K$127,1,FALSE)), 0, 1)</f>
        <v>0</v>
      </c>
    </row>
    <row r="67" spans="1:63">
      <c r="A67" s="13" t="s">
        <v>218</v>
      </c>
      <c r="B67" s="14">
        <f>VLOOKUP(A67,'2014'!$B$2:$S$430,7,FALSE)</f>
        <v>55</v>
      </c>
      <c r="C67" s="14">
        <f>IF(ISNA(VLOOKUP(A67,'2013'!$B$2:$S$401,7,FALSE)*1.7), B67, VLOOKUP(A67,'2013'!$B$2:$S$401,7,FALSE)*1.7)</f>
        <v>34</v>
      </c>
      <c r="D67" s="14">
        <f>IF(ISNA(VLOOKUP(A67,'2012'!$B$2:$S$401,7,FALSE)), C67, VLOOKUP(A67,'2012'!$B$2:$S$401,7,FALSE))</f>
        <v>43</v>
      </c>
      <c r="E67" s="14">
        <f>IF(ISNA(VLOOKUP(A67,'2011'!$B$2:$S$401,7,FALSE)), AVERAGE(C67:D67), VLOOKUP(A67,'2011'!$B$2:$S$401,7,FALSE))</f>
        <v>62</v>
      </c>
      <c r="F67" s="14">
        <f>IF(ISNA(VLOOKUP(A67,'2010'!$B$2:$S$401,7,FALSE)), AVERAGE(C67:E67), VLOOKUP(A67,'2010'!$B$2:$S$401,7,FALSE))</f>
        <v>35</v>
      </c>
      <c r="G67" s="14">
        <f>IF(ISNA(VLOOKUP(A67,'2009'!$B$2:$S$401,7,FALSE)), AVERAGE(C67:F67), VLOOKUP(A67,'2009'!$B$2:$S$401,7,FALSE))</f>
        <v>31</v>
      </c>
      <c r="H67" s="14">
        <f>AVERAGE(B67:G67)</f>
        <v>43.333333333333336</v>
      </c>
      <c r="I67" s="14">
        <f>VLOOKUP(A67,'2014'!$B$2:$S$430,4,FALSE)</f>
        <v>79</v>
      </c>
      <c r="J67" s="14">
        <f>IF(ISNA(VLOOKUP(A67,'2013'!$B$2:$S$401,4,FALSE)), I67, VLOOKUP(A67,'2013'!$B$2:$S$401,4,FALSE)*1.7)</f>
        <v>68</v>
      </c>
      <c r="K67" s="14">
        <f>IF(ISNA(VLOOKUP(A67,'2012'!$B$2:$S$401,4,FALSE)), J67, VLOOKUP(A67,'2012'!$B$2:$S$401,4,FALSE))</f>
        <v>73</v>
      </c>
      <c r="L67" s="14">
        <f>IF(ISNA(VLOOKUP(A67,'2011'!$B$2:$S$401,4,FALSE)), AVERAGE(J67:K67), VLOOKUP(A67,'2011'!$B$2:$S$401,4,FALSE))</f>
        <v>82</v>
      </c>
      <c r="M67" s="14">
        <f>IF(ISNA(VLOOKUP(A67,'2010'!$B$2:$S$401,4,FALSE)), AVERAGE(J67:L67), VLOOKUP(A67,'2010'!$B$2:$S$401,4,FALSE))</f>
        <v>81</v>
      </c>
      <c r="N67" s="14">
        <f>IF(ISNA(VLOOKUP(A67,'2009'!$B$2:$S$401,4,FALSE)), AVERAGE(J67:M67), VLOOKUP(A67,'2009'!$B$2:$S$401,4,FALSE))</f>
        <v>71</v>
      </c>
      <c r="O67" s="14">
        <f>AVERAGE(I67:N67)</f>
        <v>75.666666666666671</v>
      </c>
      <c r="P67" s="14">
        <f>H67/O67</f>
        <v>0.57268722466960353</v>
      </c>
      <c r="Q67" s="14">
        <f>VLOOKUP($A67,'2014'!$B$2:$S$430,5,FALSE)</f>
        <v>24</v>
      </c>
      <c r="R67" s="14">
        <f>IF(ISNA(VLOOKUP(A67,'2013'!$B$2:$S$401,5,FALSE)), Q67, VLOOKUP(A67,'2013'!$B$2:$S$401,5,FALSE)*1.7)</f>
        <v>13.6</v>
      </c>
      <c r="S67" s="14">
        <f>IF(ISNA(VLOOKUP($A67,'2012'!$B$2:$S$401,5,FALSE)), R67, VLOOKUP($A67,'2012'!$B$2:$S$401,5,FALSE))</f>
        <v>20</v>
      </c>
      <c r="T67" s="14">
        <f>IF(ISNA(VLOOKUP($A67,'2011'!$B$2:$S$401,5,FALSE)), S67, VLOOKUP($A67,'2011'!$B$2:$S$401,5,FALSE))</f>
        <v>21</v>
      </c>
      <c r="U67" s="14">
        <f>IF(ISNA(VLOOKUP($A67,'2010'!$B$2:$S$401,5,FALSE)), T67, VLOOKUP($A67,'2010'!$B$2:$S$401,5,FALSE))</f>
        <v>16</v>
      </c>
      <c r="V67" s="14">
        <f>IF(ISNA(VLOOKUP($A67,'2009'!$B$2:$S$401,5,FALSE)), U67, VLOOKUP($A67,'2009'!$B$2:$S$401,5,FALSE))</f>
        <v>17</v>
      </c>
      <c r="W67" s="14">
        <f>AVERAGE(Q67:V67)</f>
        <v>18.599999999999998</v>
      </c>
      <c r="X67" s="14">
        <f>VLOOKUP($A67,'2014'!$B$2:$S$430,6,FALSE)</f>
        <v>31</v>
      </c>
      <c r="Y67" s="14">
        <f>IF(ISNA(VLOOKUP($A67,'2013'!$B$2:$S$401,6,FALSE)), X67, VLOOKUP($A67,'2013'!$B$2:$S$401,6,FALSE)*1.7)</f>
        <v>20.399999999999999</v>
      </c>
      <c r="Z67" s="14">
        <f>IF(ISNA(VLOOKUP($A67,'2012'!$B$2:$S$401,6,FALSE)), Y67, VLOOKUP($A67,'2012'!$B$2:$S$401,6,FALSE))</f>
        <v>23</v>
      </c>
      <c r="AA67" s="14">
        <f>IF(ISNA(VLOOKUP($A67,'2011'!$B$2:$S$401,6,FALSE)), Z67, VLOOKUP($A67,'2011'!$B$2:$S$401,6,FALSE))</f>
        <v>41</v>
      </c>
      <c r="AB67" s="14">
        <f>IF(ISNA(VLOOKUP($A67,'2010'!$B$2:$S$401,6,FALSE)), AA67, VLOOKUP($A67,'2010'!$B$2:$S$401,6,FALSE))</f>
        <v>19</v>
      </c>
      <c r="AC67" s="14">
        <f>IF(ISNA(VLOOKUP($A67,'2009'!$B$2:$S$401,6,FALSE)), AB67, VLOOKUP($A67,'2009'!$B$2:$S$401,6,FALSE))</f>
        <v>14</v>
      </c>
      <c r="AD67" s="14">
        <f>AVERAGE(X67:AC67)</f>
        <v>24.733333333333334</v>
      </c>
      <c r="AE67" s="14">
        <f>VLOOKUP($A67,'2014'!$B$2:$S$430,10,FALSE)</f>
        <v>8</v>
      </c>
      <c r="AF67" s="14">
        <f>IF(ISNA(VLOOKUP($A67,'2013'!$B$2:$S$401,10,FALSE)), AE67, VLOOKUP($A67,'2013'!$B$2:$S$401,10,FALSE)*1.7)</f>
        <v>3.4</v>
      </c>
      <c r="AG67" s="14">
        <f>IF(ISNA(VLOOKUP($A67,'2012'!$B$2:$S$401,10,FALSE)), AF67, VLOOKUP($A67,'2012'!$B$2:$S$401,10,FALSE))</f>
        <v>3</v>
      </c>
      <c r="AH67" s="14">
        <f>IF(ISNA(VLOOKUP($A67,'2011'!$B$2:$S$401,10,FALSE)), AG67, VLOOKUP($A67,'2011'!$B$2:$S$401,10,FALSE))</f>
        <v>6</v>
      </c>
      <c r="AI67" s="14">
        <f>IF(ISNA(VLOOKUP($A67,'2010'!$B$2:$S$401,10,FALSE)), AH67, VLOOKUP($A67,'2010'!$B$2:$S$401,10,FALSE))</f>
        <v>4</v>
      </c>
      <c r="AJ67" s="14">
        <f>IF(ISNA(VLOOKUP($A67,'2009'!$B$2:$S$401,10,FALSE)), AI67, VLOOKUP($A67,'2009'!$B$2:$S$401,10,FALSE))</f>
        <v>5</v>
      </c>
      <c r="AK67" s="14">
        <f>AVERAGE(AE67:AJ67)</f>
        <v>4.8999999999999995</v>
      </c>
      <c r="AL67" s="14">
        <f>VLOOKUP($A67,'2014'!$B$2:$S$430,11,FALSE)</f>
        <v>15</v>
      </c>
      <c r="AM67" s="14">
        <f>IF(ISNA(VLOOKUP($A67,'2013'!$B$2:$S$401,11,FALSE)), AL67, VLOOKUP($A67,'2013'!$B$2:$S$401,11,FALSE)*1.7)</f>
        <v>6.8</v>
      </c>
      <c r="AN67" s="14">
        <f>AVERAGE(AL67:AM67)</f>
        <v>10.9</v>
      </c>
      <c r="AO67" s="14">
        <f>VLOOKUP($A67,'2014'!$B$2:$S$430,8,FALSE)</f>
        <v>12</v>
      </c>
      <c r="AP67" s="14">
        <f>IF(ISNA(VLOOKUP($A67,'2013'!$B$2:$S$401,8,FALSE)), AO67, VLOOKUP($A67,'2013'!$B$2:$S$401,8,FALSE)*1.7)</f>
        <v>5.0999999999999996</v>
      </c>
      <c r="AQ67" s="14">
        <f>IF(ISNA(VLOOKUP($A67,'2012'!$B$2:$S$401,8,FALSE)), AP67, VLOOKUP($A67,'2012'!$B$2:$S$401,8,FALSE))</f>
        <v>3</v>
      </c>
      <c r="AR67" s="14">
        <f>IF(ISNA(VLOOKUP($A67,'2011'!$B$2:$S$401,8,FALSE)), AQ67, VLOOKUP($A67,'2011'!$B$2:$S$401,8,FALSE))</f>
        <v>-3</v>
      </c>
      <c r="AS67" s="14">
        <f>IF(ISNA(VLOOKUP($A67,'2010'!$B$2:$S$401,8,FALSE)), AR67, VLOOKUP($A67,'2010'!$B$2:$S$401,8,FALSE))</f>
        <v>-16</v>
      </c>
      <c r="AT67" s="14">
        <f>IF(ISNA(VLOOKUP($A67,'2009'!$B$2:$S$401,8,FALSE)), AS67, VLOOKUP($A67,'2009'!$B$2:$S$401,8,FALSE))</f>
        <v>-4</v>
      </c>
      <c r="AU67" s="14">
        <f>AVERAGE(AO67:AT67)</f>
        <v>-0.48333333333333311</v>
      </c>
      <c r="AV67" s="14">
        <f>MIN(B67:G67)</f>
        <v>31</v>
      </c>
      <c r="AW67" s="14">
        <f>MAX(B67:G67)</f>
        <v>62</v>
      </c>
      <c r="AX67" s="14">
        <f>MIN(I67:N67)</f>
        <v>68</v>
      </c>
      <c r="AY67" s="14">
        <f>MAX(I67:N67)</f>
        <v>82</v>
      </c>
      <c r="AZ67" s="14" t="str">
        <f>VLOOKUP(A67,Bios!$B$2:$S$430,7,FALSE)</f>
        <v>CAN</v>
      </c>
      <c r="BA67" s="14" t="str">
        <f>VLOOKUP(A67,Bios!$B$2:$S$430,2,FALSE)</f>
        <v>OTT</v>
      </c>
      <c r="BB67" s="14">
        <f>113-BE67</f>
        <v>28</v>
      </c>
      <c r="BC67" s="14" t="str">
        <f>VLOOKUP(A67,Bios!$B$2:$S$430,3,FALSE)</f>
        <v>L</v>
      </c>
      <c r="BD67" s="4" t="str">
        <f>VLOOKUP(A67,Bios!$B$2:$S$430,4,FALSE)</f>
        <v>Apr 06 '85</v>
      </c>
      <c r="BE67" s="4" t="str">
        <f>RIGHT(BD67, LEN(BD67)-8)</f>
        <v>85</v>
      </c>
      <c r="BJ67" s="4" t="e">
        <f>VLOOKUP(A67,'Contracts 2014'!A66:K192,1,FALSE)</f>
        <v>#N/A</v>
      </c>
      <c r="BK67" s="4">
        <f>IF(ISNA(VLOOKUP(A67,'Contracts 2014'!$A$1:$K$127,1,FALSE)), 0, 1)</f>
        <v>1</v>
      </c>
    </row>
    <row r="68" spans="1:63">
      <c r="A68" s="13" t="s">
        <v>211</v>
      </c>
      <c r="B68" s="14">
        <f>VLOOKUP(A68,'2014'!$B$2:$S$430,7,FALSE)</f>
        <v>54</v>
      </c>
      <c r="C68" s="14">
        <f>IF(ISNA(VLOOKUP(A68,'2013'!$B$2:$S$401,7,FALSE)*1.7), B68, VLOOKUP(A68,'2013'!$B$2:$S$401,7,FALSE)*1.7)</f>
        <v>40.799999999999997</v>
      </c>
      <c r="D68" s="14">
        <f>IF(ISNA(VLOOKUP(A68,'2012'!$B$2:$S$401,7,FALSE)), C68, VLOOKUP(A68,'2012'!$B$2:$S$401,7,FALSE))</f>
        <v>44</v>
      </c>
      <c r="E68" s="14">
        <f>IF(ISNA(VLOOKUP(A68,'2011'!$B$2:$S$401,7,FALSE)), AVERAGE(C68:D68), VLOOKUP(A68,'2011'!$B$2:$S$401,7,FALSE))</f>
        <v>63</v>
      </c>
      <c r="F68" s="14">
        <f>IF(ISNA(VLOOKUP(A68,'2010'!$B$2:$S$401,7,FALSE)), AVERAGE(C68:E68), VLOOKUP(A68,'2010'!$B$2:$S$401,7,FALSE))</f>
        <v>49.266666666666673</v>
      </c>
      <c r="G68" s="14">
        <f>IF(ISNA(VLOOKUP(A68,'2009'!$B$2:$S$401,7,FALSE)), AVERAGE(C68:F68), VLOOKUP(A68,'2009'!$B$2:$S$401,7,FALSE))</f>
        <v>49.266666666666673</v>
      </c>
      <c r="H68" s="14">
        <f>AVERAGE(B68:G68)</f>
        <v>50.055555555555564</v>
      </c>
      <c r="I68" s="14">
        <f>VLOOKUP(A68,'2014'!$B$2:$S$430,4,FALSE)</f>
        <v>71</v>
      </c>
      <c r="J68" s="14">
        <f>IF(ISNA(VLOOKUP(A68,'2013'!$B$2:$S$401,4,FALSE)), I68, VLOOKUP(A68,'2013'!$B$2:$S$401,4,FALSE)*1.7)</f>
        <v>71.399999999999991</v>
      </c>
      <c r="K68" s="14">
        <f>IF(ISNA(VLOOKUP(A68,'2012'!$B$2:$S$401,4,FALSE)), J68, VLOOKUP(A68,'2012'!$B$2:$S$401,4,FALSE))</f>
        <v>64</v>
      </c>
      <c r="L68" s="14">
        <f>IF(ISNA(VLOOKUP(A68,'2011'!$B$2:$S$401,4,FALSE)), AVERAGE(J68:K68), VLOOKUP(A68,'2011'!$B$2:$S$401,4,FALSE))</f>
        <v>82</v>
      </c>
      <c r="M68" s="14">
        <f>IF(ISNA(VLOOKUP(A68,'2010'!$B$2:$S$401,4,FALSE)), AVERAGE(J68:L68), VLOOKUP(A68,'2010'!$B$2:$S$401,4,FALSE))</f>
        <v>72.466666666666654</v>
      </c>
      <c r="N68" s="14">
        <f>IF(ISNA(VLOOKUP(A68,'2009'!$B$2:$S$401,4,FALSE)), AVERAGE(J68:M68), VLOOKUP(A68,'2009'!$B$2:$S$401,4,FALSE))</f>
        <v>72.466666666666654</v>
      </c>
      <c r="O68" s="14">
        <f>AVERAGE(I68:N68)</f>
        <v>72.222222222222214</v>
      </c>
      <c r="P68" s="14">
        <f>H68/O68</f>
        <v>0.69307692307692326</v>
      </c>
      <c r="Q68" s="14">
        <f>VLOOKUP($A68,'2014'!$B$2:$S$430,5,FALSE)</f>
        <v>33</v>
      </c>
      <c r="R68" s="14">
        <f>IF(ISNA(VLOOKUP(A68,'2013'!$B$2:$S$401,5,FALSE)), Q68, VLOOKUP(A68,'2013'!$B$2:$S$401,5,FALSE)*1.7)</f>
        <v>22.099999999999998</v>
      </c>
      <c r="S68" s="14">
        <f>IF(ISNA(VLOOKUP($A68,'2012'!$B$2:$S$401,5,FALSE)), R68, VLOOKUP($A68,'2012'!$B$2:$S$401,5,FALSE))</f>
        <v>20</v>
      </c>
      <c r="T68" s="14">
        <f>IF(ISNA(VLOOKUP($A68,'2011'!$B$2:$S$401,5,FALSE)), S68, VLOOKUP($A68,'2011'!$B$2:$S$401,5,FALSE))</f>
        <v>31</v>
      </c>
      <c r="U68" s="14">
        <f>IF(ISNA(VLOOKUP($A68,'2010'!$B$2:$S$401,5,FALSE)), T68, VLOOKUP($A68,'2010'!$B$2:$S$401,5,FALSE))</f>
        <v>31</v>
      </c>
      <c r="V68" s="14">
        <f>IF(ISNA(VLOOKUP($A68,'2009'!$B$2:$S$401,5,FALSE)), U68, VLOOKUP($A68,'2009'!$B$2:$S$401,5,FALSE))</f>
        <v>31</v>
      </c>
      <c r="W68" s="14">
        <f>AVERAGE(Q68:V68)</f>
        <v>28.016666666666666</v>
      </c>
      <c r="X68" s="14">
        <f>VLOOKUP($A68,'2014'!$B$2:$S$430,6,FALSE)</f>
        <v>21</v>
      </c>
      <c r="Y68" s="14">
        <f>IF(ISNA(VLOOKUP($A68,'2013'!$B$2:$S$401,6,FALSE)), X68, VLOOKUP($A68,'2013'!$B$2:$S$401,6,FALSE)*1.7)</f>
        <v>18.7</v>
      </c>
      <c r="Z68" s="14">
        <f>IF(ISNA(VLOOKUP($A68,'2012'!$B$2:$S$401,6,FALSE)), Y68, VLOOKUP($A68,'2012'!$B$2:$S$401,6,FALSE))</f>
        <v>24</v>
      </c>
      <c r="AA68" s="14">
        <f>IF(ISNA(VLOOKUP($A68,'2011'!$B$2:$S$401,6,FALSE)), Z68, VLOOKUP($A68,'2011'!$B$2:$S$401,6,FALSE))</f>
        <v>32</v>
      </c>
      <c r="AB68" s="14">
        <f>IF(ISNA(VLOOKUP($A68,'2010'!$B$2:$S$401,6,FALSE)), AA68, VLOOKUP($A68,'2010'!$B$2:$S$401,6,FALSE))</f>
        <v>32</v>
      </c>
      <c r="AC68" s="14">
        <f>IF(ISNA(VLOOKUP($A68,'2009'!$B$2:$S$401,6,FALSE)), AB68, VLOOKUP($A68,'2009'!$B$2:$S$401,6,FALSE))</f>
        <v>32</v>
      </c>
      <c r="AD68" s="14">
        <f>AVERAGE(X68:AC68)</f>
        <v>26.616666666666664</v>
      </c>
      <c r="AE68" s="14">
        <f>VLOOKUP($A68,'2014'!$B$2:$S$430,10,FALSE)</f>
        <v>11</v>
      </c>
      <c r="AF68" s="14">
        <f>IF(ISNA(VLOOKUP($A68,'2013'!$B$2:$S$401,10,FALSE)), AE68, VLOOKUP($A68,'2013'!$B$2:$S$401,10,FALSE)*1.7)</f>
        <v>8.5</v>
      </c>
      <c r="AG68" s="14">
        <f>IF(ISNA(VLOOKUP($A68,'2012'!$B$2:$S$401,10,FALSE)), AF68, VLOOKUP($A68,'2012'!$B$2:$S$401,10,FALSE))</f>
        <v>4</v>
      </c>
      <c r="AH68" s="14">
        <f>IF(ISNA(VLOOKUP($A68,'2011'!$B$2:$S$401,10,FALSE)), AG68, VLOOKUP($A68,'2011'!$B$2:$S$401,10,FALSE))</f>
        <v>6</v>
      </c>
      <c r="AI68" s="14">
        <f>IF(ISNA(VLOOKUP($A68,'2010'!$B$2:$S$401,10,FALSE)), AH68, VLOOKUP($A68,'2010'!$B$2:$S$401,10,FALSE))</f>
        <v>6</v>
      </c>
      <c r="AJ68" s="14">
        <f>IF(ISNA(VLOOKUP($A68,'2009'!$B$2:$S$401,10,FALSE)), AI68, VLOOKUP($A68,'2009'!$B$2:$S$401,10,FALSE))</f>
        <v>6</v>
      </c>
      <c r="AK68" s="14">
        <f>AVERAGE(AE68:AJ68)</f>
        <v>6.916666666666667</v>
      </c>
      <c r="AL68" s="14">
        <f>VLOOKUP($A68,'2014'!$B$2:$S$430,11,FALSE)</f>
        <v>20</v>
      </c>
      <c r="AM68" s="14">
        <f>IF(ISNA(VLOOKUP($A68,'2013'!$B$2:$S$401,11,FALSE)), AL68, VLOOKUP($A68,'2013'!$B$2:$S$401,11,FALSE)*1.7)</f>
        <v>15.299999999999999</v>
      </c>
      <c r="AN68" s="14">
        <f>AVERAGE(AL68:AM68)</f>
        <v>17.649999999999999</v>
      </c>
      <c r="AO68" s="14">
        <f>VLOOKUP($A68,'2014'!$B$2:$S$430,8,FALSE)</f>
        <v>-14</v>
      </c>
      <c r="AP68" s="14">
        <f>IF(ISNA(VLOOKUP($A68,'2013'!$B$2:$S$401,8,FALSE)), AO68, VLOOKUP($A68,'2013'!$B$2:$S$401,8,FALSE)*1.7)</f>
        <v>-35.699999999999996</v>
      </c>
      <c r="AQ68" s="14">
        <f>IF(ISNA(VLOOKUP($A68,'2012'!$B$2:$S$401,8,FALSE)), AP68, VLOOKUP($A68,'2012'!$B$2:$S$401,8,FALSE))</f>
        <v>-8</v>
      </c>
      <c r="AR68" s="14">
        <f>IF(ISNA(VLOOKUP($A68,'2011'!$B$2:$S$401,8,FALSE)), AQ68, VLOOKUP($A68,'2011'!$B$2:$S$401,8,FALSE))</f>
        <v>3</v>
      </c>
      <c r="AS68" s="14">
        <f>IF(ISNA(VLOOKUP($A68,'2010'!$B$2:$S$401,8,FALSE)), AR68, VLOOKUP($A68,'2010'!$B$2:$S$401,8,FALSE))</f>
        <v>3</v>
      </c>
      <c r="AT68" s="14">
        <f>IF(ISNA(VLOOKUP($A68,'2009'!$B$2:$S$401,8,FALSE)), AS68, VLOOKUP($A68,'2009'!$B$2:$S$401,8,FALSE))</f>
        <v>3</v>
      </c>
      <c r="AU68" s="14">
        <f>AVERAGE(AO68:AT68)</f>
        <v>-8.1166666666666654</v>
      </c>
      <c r="AV68" s="14">
        <f>MIN(B68:G68)</f>
        <v>40.799999999999997</v>
      </c>
      <c r="AW68" s="14">
        <f>MAX(B68:G68)</f>
        <v>63</v>
      </c>
      <c r="AX68" s="14">
        <f>MIN(I68:N68)</f>
        <v>64</v>
      </c>
      <c r="AY68" s="14">
        <f>MAX(I68:N68)</f>
        <v>82</v>
      </c>
      <c r="AZ68" s="14" t="str">
        <f>VLOOKUP(A68,Bios!$B$2:$S$430,7,FALSE)</f>
        <v>CAN</v>
      </c>
      <c r="BA68" s="14" t="str">
        <f>VLOOKUP(A68,Bios!$B$2:$S$430,2,FALSE)</f>
        <v>CAR</v>
      </c>
      <c r="BB68" s="14">
        <f>113-BE68</f>
        <v>21</v>
      </c>
      <c r="BC68" s="14" t="str">
        <f>VLOOKUP(A68,Bios!$B$2:$S$430,3,FALSE)</f>
        <v>L</v>
      </c>
      <c r="BD68" s="4" t="str">
        <f>VLOOKUP(A68,Bios!$B$2:$S$430,4,FALSE)</f>
        <v>May 16 '92</v>
      </c>
      <c r="BE68" s="4" t="str">
        <f>RIGHT(BD68, LEN(BD68)-8)</f>
        <v>92</v>
      </c>
      <c r="BJ68" s="4" t="e">
        <f>VLOOKUP(A68,'Contracts 2014'!A67:K193,1,FALSE)</f>
        <v>#N/A</v>
      </c>
      <c r="BK68" s="4">
        <f>IF(ISNA(VLOOKUP(A68,'Contracts 2014'!$A$1:$K$127,1,FALSE)), 0, 1)</f>
        <v>0</v>
      </c>
    </row>
    <row r="69" spans="1:63">
      <c r="A69" s="13" t="s">
        <v>184</v>
      </c>
      <c r="B69" s="14">
        <f>VLOOKUP(A69,'2014'!$B$2:$S$430,7,FALSE)</f>
        <v>54</v>
      </c>
      <c r="C69" s="14">
        <f>IF(ISNA(VLOOKUP(A69,'2013'!$B$2:$S$401,7,FALSE)*1.7), B69, VLOOKUP(A69,'2013'!$B$2:$S$401,7,FALSE)*1.7)</f>
        <v>45.9</v>
      </c>
      <c r="D69" s="14">
        <f>IF(ISNA(VLOOKUP(A69,'2012'!$B$2:$S$401,7,FALSE)), C69, VLOOKUP(A69,'2012'!$B$2:$S$401,7,FALSE))</f>
        <v>50</v>
      </c>
      <c r="E69" s="14">
        <f>IF(ISNA(VLOOKUP(A69,'2011'!$B$2:$S$401,7,FALSE)), AVERAGE(C69:D69), VLOOKUP(A69,'2011'!$B$2:$S$401,7,FALSE))</f>
        <v>37</v>
      </c>
      <c r="F69" s="14">
        <f>IF(ISNA(VLOOKUP(A69,'2010'!$B$2:$S$401,7,FALSE)), AVERAGE(C69:E69), VLOOKUP(A69,'2010'!$B$2:$S$401,7,FALSE))</f>
        <v>44.300000000000004</v>
      </c>
      <c r="G69" s="14">
        <f>IF(ISNA(VLOOKUP(A69,'2009'!$B$2:$S$401,7,FALSE)), AVERAGE(C69:F69), VLOOKUP(A69,'2009'!$B$2:$S$401,7,FALSE))</f>
        <v>57</v>
      </c>
      <c r="H69" s="14">
        <f>AVERAGE(B69:G69)</f>
        <v>48.033333333333339</v>
      </c>
      <c r="I69" s="14">
        <f>VLOOKUP(A69,'2014'!$B$2:$S$430,4,FALSE)</f>
        <v>75</v>
      </c>
      <c r="J69" s="14">
        <f>IF(ISNA(VLOOKUP(A69,'2013'!$B$2:$S$401,4,FALSE)), I69, VLOOKUP(A69,'2013'!$B$2:$S$401,4,FALSE)*1.7)</f>
        <v>71.399999999999991</v>
      </c>
      <c r="K69" s="14">
        <f>IF(ISNA(VLOOKUP(A69,'2012'!$B$2:$S$401,4,FALSE)), J69, VLOOKUP(A69,'2012'!$B$2:$S$401,4,FALSE))</f>
        <v>81</v>
      </c>
      <c r="L69" s="14">
        <f>IF(ISNA(VLOOKUP(A69,'2011'!$B$2:$S$401,4,FALSE)), AVERAGE(J69:K69), VLOOKUP(A69,'2011'!$B$2:$S$401,4,FALSE))</f>
        <v>73</v>
      </c>
      <c r="M69" s="14">
        <f>IF(ISNA(VLOOKUP(A69,'2010'!$B$2:$S$401,4,FALSE)), AVERAGE(J69:L69), VLOOKUP(A69,'2010'!$B$2:$S$401,4,FALSE))</f>
        <v>75.133333333333326</v>
      </c>
      <c r="N69" s="14">
        <f>IF(ISNA(VLOOKUP(A69,'2009'!$B$2:$S$401,4,FALSE)), AVERAGE(J69:M69), VLOOKUP(A69,'2009'!$B$2:$S$401,4,FALSE))</f>
        <v>82</v>
      </c>
      <c r="O69" s="14">
        <f>AVERAGE(I69:N69)</f>
        <v>76.255555555555546</v>
      </c>
      <c r="P69" s="14">
        <f>H69/O69</f>
        <v>0.62989946087716753</v>
      </c>
      <c r="Q69" s="14">
        <f>VLOOKUP($A69,'2014'!$B$2:$S$430,5,FALSE)</f>
        <v>17</v>
      </c>
      <c r="R69" s="14">
        <f>IF(ISNA(VLOOKUP(A69,'2013'!$B$2:$S$401,5,FALSE)), Q69, VLOOKUP(A69,'2013'!$B$2:$S$401,5,FALSE)*1.7)</f>
        <v>17</v>
      </c>
      <c r="S69" s="14">
        <f>IF(ISNA(VLOOKUP($A69,'2012'!$B$2:$S$401,5,FALSE)), R69, VLOOKUP($A69,'2012'!$B$2:$S$401,5,FALSE))</f>
        <v>25</v>
      </c>
      <c r="T69" s="14">
        <f>IF(ISNA(VLOOKUP($A69,'2011'!$B$2:$S$401,5,FALSE)), S69, VLOOKUP($A69,'2011'!$B$2:$S$401,5,FALSE))</f>
        <v>10</v>
      </c>
      <c r="U69" s="14">
        <f>IF(ISNA(VLOOKUP($A69,'2010'!$B$2:$S$401,5,FALSE)), T69, VLOOKUP($A69,'2010'!$B$2:$S$401,5,FALSE))</f>
        <v>10</v>
      </c>
      <c r="V69" s="14">
        <f>IF(ISNA(VLOOKUP($A69,'2009'!$B$2:$S$401,5,FALSE)), U69, VLOOKUP($A69,'2009'!$B$2:$S$401,5,FALSE))</f>
        <v>23</v>
      </c>
      <c r="W69" s="14">
        <f>AVERAGE(Q69:V69)</f>
        <v>17</v>
      </c>
      <c r="X69" s="14">
        <f>VLOOKUP($A69,'2014'!$B$2:$S$430,6,FALSE)</f>
        <v>37</v>
      </c>
      <c r="Y69" s="14">
        <f>IF(ISNA(VLOOKUP($A69,'2013'!$B$2:$S$401,6,FALSE)), X69, VLOOKUP($A69,'2013'!$B$2:$S$401,6,FALSE)*1.7)</f>
        <v>28.9</v>
      </c>
      <c r="Z69" s="14">
        <f>IF(ISNA(VLOOKUP($A69,'2012'!$B$2:$S$401,6,FALSE)), Y69, VLOOKUP($A69,'2012'!$B$2:$S$401,6,FALSE))</f>
        <v>25</v>
      </c>
      <c r="AA69" s="14">
        <f>IF(ISNA(VLOOKUP($A69,'2011'!$B$2:$S$401,6,FALSE)), Z69, VLOOKUP($A69,'2011'!$B$2:$S$401,6,FALSE))</f>
        <v>27</v>
      </c>
      <c r="AB69" s="14">
        <f>IF(ISNA(VLOOKUP($A69,'2010'!$B$2:$S$401,6,FALSE)), AA69, VLOOKUP($A69,'2010'!$B$2:$S$401,6,FALSE))</f>
        <v>27</v>
      </c>
      <c r="AC69" s="14">
        <f>IF(ISNA(VLOOKUP($A69,'2009'!$B$2:$S$401,6,FALSE)), AB69, VLOOKUP($A69,'2009'!$B$2:$S$401,6,FALSE))</f>
        <v>34</v>
      </c>
      <c r="AD69" s="14">
        <f>AVERAGE(X69:AC69)</f>
        <v>29.816666666666666</v>
      </c>
      <c r="AE69" s="14">
        <f>VLOOKUP($A69,'2014'!$B$2:$S$430,10,FALSE)</f>
        <v>2</v>
      </c>
      <c r="AF69" s="14">
        <f>IF(ISNA(VLOOKUP($A69,'2013'!$B$2:$S$401,10,FALSE)), AE69, VLOOKUP($A69,'2013'!$B$2:$S$401,10,FALSE)*1.7)</f>
        <v>8.5</v>
      </c>
      <c r="AG69" s="14">
        <f>IF(ISNA(VLOOKUP($A69,'2012'!$B$2:$S$401,10,FALSE)), AF69, VLOOKUP($A69,'2012'!$B$2:$S$401,10,FALSE))</f>
        <v>2</v>
      </c>
      <c r="AH69" s="14">
        <f>IF(ISNA(VLOOKUP($A69,'2011'!$B$2:$S$401,10,FALSE)), AG69, VLOOKUP($A69,'2011'!$B$2:$S$401,10,FALSE))</f>
        <v>3</v>
      </c>
      <c r="AI69" s="14">
        <f>IF(ISNA(VLOOKUP($A69,'2010'!$B$2:$S$401,10,FALSE)), AH69, VLOOKUP($A69,'2010'!$B$2:$S$401,10,FALSE))</f>
        <v>3</v>
      </c>
      <c r="AJ69" s="14">
        <f>IF(ISNA(VLOOKUP($A69,'2009'!$B$2:$S$401,10,FALSE)), AI69, VLOOKUP($A69,'2009'!$B$2:$S$401,10,FALSE))</f>
        <v>6</v>
      </c>
      <c r="AK69" s="14">
        <f>AVERAGE(AE69:AJ69)</f>
        <v>4.083333333333333</v>
      </c>
      <c r="AL69" s="14">
        <f>VLOOKUP($A69,'2014'!$B$2:$S$430,11,FALSE)</f>
        <v>13</v>
      </c>
      <c r="AM69" s="14">
        <f>IF(ISNA(VLOOKUP($A69,'2013'!$B$2:$S$401,11,FALSE)), AL69, VLOOKUP($A69,'2013'!$B$2:$S$401,11,FALSE)*1.7)</f>
        <v>13.6</v>
      </c>
      <c r="AN69" s="14">
        <f>AVERAGE(AL69:AM69)</f>
        <v>13.3</v>
      </c>
      <c r="AO69" s="14">
        <f>VLOOKUP($A69,'2014'!$B$2:$S$430,8,FALSE)</f>
        <v>4</v>
      </c>
      <c r="AP69" s="14">
        <f>IF(ISNA(VLOOKUP($A69,'2013'!$B$2:$S$401,8,FALSE)), AO69, VLOOKUP($A69,'2013'!$B$2:$S$401,8,FALSE)*1.7)</f>
        <v>-22.099999999999998</v>
      </c>
      <c r="AQ69" s="14">
        <f>IF(ISNA(VLOOKUP($A69,'2012'!$B$2:$S$401,8,FALSE)), AP69, VLOOKUP($A69,'2012'!$B$2:$S$401,8,FALSE))</f>
        <v>10</v>
      </c>
      <c r="AR69" s="14">
        <f>IF(ISNA(VLOOKUP($A69,'2011'!$B$2:$S$401,8,FALSE)), AQ69, VLOOKUP($A69,'2011'!$B$2:$S$401,8,FALSE))</f>
        <v>-7</v>
      </c>
      <c r="AS69" s="14">
        <f>IF(ISNA(VLOOKUP($A69,'2010'!$B$2:$S$401,8,FALSE)), AR69, VLOOKUP($A69,'2010'!$B$2:$S$401,8,FALSE))</f>
        <v>-7</v>
      </c>
      <c r="AT69" s="14">
        <f>IF(ISNA(VLOOKUP($A69,'2009'!$B$2:$S$401,8,FALSE)), AS69, VLOOKUP($A69,'2009'!$B$2:$S$401,8,FALSE))</f>
        <v>7</v>
      </c>
      <c r="AU69" s="14">
        <f>AVERAGE(AO69:AT69)</f>
        <v>-2.5166666666666662</v>
      </c>
      <c r="AV69" s="14">
        <f>MIN(B69:G69)</f>
        <v>37</v>
      </c>
      <c r="AW69" s="14">
        <f>MAX(B69:G69)</f>
        <v>57</v>
      </c>
      <c r="AX69" s="14">
        <f>MIN(I69:N69)</f>
        <v>71.399999999999991</v>
      </c>
      <c r="AY69" s="14">
        <f>MAX(I69:N69)</f>
        <v>82</v>
      </c>
      <c r="AZ69" s="14" t="str">
        <f>VLOOKUP(A69,Bios!$B$2:$S$430,7,FALSE)</f>
        <v>CZE</v>
      </c>
      <c r="BA69" s="14" t="str">
        <f>VLOOKUP(A69,Bios!$B$2:$S$430,2,FALSE)</f>
        <v>CGY</v>
      </c>
      <c r="BB69" s="14">
        <f>113-BE69</f>
        <v>29</v>
      </c>
      <c r="BC69" s="14" t="str">
        <f>VLOOKUP(A69,Bios!$B$2:$S$430,3,FALSE)</f>
        <v>C</v>
      </c>
      <c r="BD69" s="4" t="str">
        <f>VLOOKUP(A69,Bios!$B$2:$S$430,4,FALSE)</f>
        <v>Jan 04 '84</v>
      </c>
      <c r="BE69" s="4" t="str">
        <f>RIGHT(BD69, LEN(BD69)-8)</f>
        <v>84</v>
      </c>
      <c r="BJ69" s="4" t="e">
        <f>VLOOKUP(A69,'Contracts 2014'!A68:K194,1,FALSE)</f>
        <v>#N/A</v>
      </c>
      <c r="BK69" s="4">
        <f>IF(ISNA(VLOOKUP(A69,'Contracts 2014'!$A$1:$K$127,1,FALSE)), 0, 1)</f>
        <v>0</v>
      </c>
    </row>
    <row r="70" spans="1:63">
      <c r="A70" s="13" t="s">
        <v>85</v>
      </c>
      <c r="B70" s="14">
        <f>VLOOKUP(A70,'2014'!$B$2:$S$430,7,FALSE)</f>
        <v>54</v>
      </c>
      <c r="C70" s="14">
        <f>IF(ISNA(VLOOKUP(A70,'2013'!$B$2:$S$401,7,FALSE)*1.7), B70, VLOOKUP(A70,'2013'!$B$2:$S$401,7,FALSE)*1.7)</f>
        <v>62.9</v>
      </c>
      <c r="D70" s="14">
        <f>IF(ISNA(VLOOKUP(A70,'2012'!$B$2:$S$401,7,FALSE)), C70, VLOOKUP(A70,'2012'!$B$2:$S$401,7,FALSE))</f>
        <v>44</v>
      </c>
      <c r="E70" s="14">
        <f>IF(ISNA(VLOOKUP(A70,'2011'!$B$2:$S$401,7,FALSE)), AVERAGE(C70:D70), VLOOKUP(A70,'2011'!$B$2:$S$401,7,FALSE))</f>
        <v>62</v>
      </c>
      <c r="F70" s="14">
        <f>IF(ISNA(VLOOKUP(A70,'2010'!$B$2:$S$401,7,FALSE)), AVERAGE(C70:E70), VLOOKUP(A70,'2010'!$B$2:$S$401,7,FALSE))</f>
        <v>71</v>
      </c>
      <c r="G70" s="14">
        <f>IF(ISNA(VLOOKUP(A70,'2009'!$B$2:$S$401,7,FALSE)), AVERAGE(C70:F70), VLOOKUP(A70,'2009'!$B$2:$S$401,7,FALSE))</f>
        <v>67</v>
      </c>
      <c r="H70" s="14">
        <f>AVERAGE(B70:G70)</f>
        <v>60.15</v>
      </c>
      <c r="I70" s="14">
        <f>VLOOKUP(A70,'2014'!$B$2:$S$430,4,FALSE)</f>
        <v>65</v>
      </c>
      <c r="J70" s="14">
        <f>IF(ISNA(VLOOKUP(A70,'2013'!$B$2:$S$401,4,FALSE)), I70, VLOOKUP(A70,'2013'!$B$2:$S$401,4,FALSE)*1.7)</f>
        <v>81.599999999999994</v>
      </c>
      <c r="K70" s="14">
        <f>IF(ISNA(VLOOKUP(A70,'2012'!$B$2:$S$401,4,FALSE)), J70, VLOOKUP(A70,'2012'!$B$2:$S$401,4,FALSE))</f>
        <v>55</v>
      </c>
      <c r="L70" s="14">
        <f>IF(ISNA(VLOOKUP(A70,'2011'!$B$2:$S$401,4,FALSE)), AVERAGE(J70:K70), VLOOKUP(A70,'2011'!$B$2:$S$401,4,FALSE))</f>
        <v>71</v>
      </c>
      <c r="M70" s="14">
        <f>IF(ISNA(VLOOKUP(A70,'2010'!$B$2:$S$401,4,FALSE)), AVERAGE(J70:L70), VLOOKUP(A70,'2010'!$B$2:$S$401,4,FALSE))</f>
        <v>80</v>
      </c>
      <c r="N70" s="14">
        <f>IF(ISNA(VLOOKUP(A70,'2009'!$B$2:$S$401,4,FALSE)), AVERAGE(J70:M70), VLOOKUP(A70,'2009'!$B$2:$S$401,4,FALSE))</f>
        <v>79</v>
      </c>
      <c r="O70" s="14">
        <f>AVERAGE(I70:N70)</f>
        <v>71.933333333333337</v>
      </c>
      <c r="P70" s="14">
        <f>H70/O70</f>
        <v>0.83619091751621866</v>
      </c>
      <c r="Q70" s="14">
        <f>VLOOKUP($A70,'2014'!$B$2:$S$430,5,FALSE)</f>
        <v>11</v>
      </c>
      <c r="R70" s="14">
        <f>IF(ISNA(VLOOKUP(A70,'2013'!$B$2:$S$401,5,FALSE)), Q70, VLOOKUP(A70,'2013'!$B$2:$S$401,5,FALSE)*1.7)</f>
        <v>18.7</v>
      </c>
      <c r="S70" s="14">
        <f>IF(ISNA(VLOOKUP($A70,'2012'!$B$2:$S$401,5,FALSE)), R70, VLOOKUP($A70,'2012'!$B$2:$S$401,5,FALSE))</f>
        <v>12</v>
      </c>
      <c r="T70" s="14">
        <f>IF(ISNA(VLOOKUP($A70,'2011'!$B$2:$S$401,5,FALSE)), S70, VLOOKUP($A70,'2011'!$B$2:$S$401,5,FALSE))</f>
        <v>17</v>
      </c>
      <c r="U70" s="14">
        <f>IF(ISNA(VLOOKUP($A70,'2010'!$B$2:$S$401,5,FALSE)), T70, VLOOKUP($A70,'2010'!$B$2:$S$401,5,FALSE))</f>
        <v>22</v>
      </c>
      <c r="V70" s="14">
        <f>IF(ISNA(VLOOKUP($A70,'2009'!$B$2:$S$401,5,FALSE)), U70, VLOOKUP($A70,'2009'!$B$2:$S$401,5,FALSE))</f>
        <v>20</v>
      </c>
      <c r="W70" s="14">
        <f>AVERAGE(Q70:V70)</f>
        <v>16.783333333333335</v>
      </c>
      <c r="X70" s="14">
        <f>VLOOKUP($A70,'2014'!$B$2:$S$430,6,FALSE)</f>
        <v>43</v>
      </c>
      <c r="Y70" s="14">
        <f>IF(ISNA(VLOOKUP($A70,'2013'!$B$2:$S$401,6,FALSE)), X70, VLOOKUP($A70,'2013'!$B$2:$S$401,6,FALSE)*1.7)</f>
        <v>44.199999999999996</v>
      </c>
      <c r="Z70" s="14">
        <f>IF(ISNA(VLOOKUP($A70,'2012'!$B$2:$S$401,6,FALSE)), Y70, VLOOKUP($A70,'2012'!$B$2:$S$401,6,FALSE))</f>
        <v>32</v>
      </c>
      <c r="AA70" s="14">
        <f>IF(ISNA(VLOOKUP($A70,'2011'!$B$2:$S$401,6,FALSE)), Z70, VLOOKUP($A70,'2011'!$B$2:$S$401,6,FALSE))</f>
        <v>45</v>
      </c>
      <c r="AB70" s="14">
        <f>IF(ISNA(VLOOKUP($A70,'2010'!$B$2:$S$401,6,FALSE)), AA70, VLOOKUP($A70,'2010'!$B$2:$S$401,6,FALSE))</f>
        <v>49</v>
      </c>
      <c r="AC70" s="14">
        <f>IF(ISNA(VLOOKUP($A70,'2009'!$B$2:$S$401,6,FALSE)), AB70, VLOOKUP($A70,'2009'!$B$2:$S$401,6,FALSE))</f>
        <v>47</v>
      </c>
      <c r="AD70" s="14">
        <f>AVERAGE(X70:AC70)</f>
        <v>43.366666666666667</v>
      </c>
      <c r="AE70" s="14">
        <f>VLOOKUP($A70,'2014'!$B$2:$S$430,10,FALSE)</f>
        <v>2</v>
      </c>
      <c r="AF70" s="14">
        <f>IF(ISNA(VLOOKUP($A70,'2013'!$B$2:$S$401,10,FALSE)), AE70, VLOOKUP($A70,'2013'!$B$2:$S$401,10,FALSE)*1.7)</f>
        <v>0</v>
      </c>
      <c r="AG70" s="14">
        <f>IF(ISNA(VLOOKUP($A70,'2012'!$B$2:$S$401,10,FALSE)), AF70, VLOOKUP($A70,'2012'!$B$2:$S$401,10,FALSE))</f>
        <v>2</v>
      </c>
      <c r="AH70" s="14">
        <f>IF(ISNA(VLOOKUP($A70,'2011'!$B$2:$S$401,10,FALSE)), AG70, VLOOKUP($A70,'2011'!$B$2:$S$401,10,FALSE))</f>
        <v>7</v>
      </c>
      <c r="AI70" s="14">
        <f>IF(ISNA(VLOOKUP($A70,'2010'!$B$2:$S$401,10,FALSE)), AH70, VLOOKUP($A70,'2010'!$B$2:$S$401,10,FALSE))</f>
        <v>8</v>
      </c>
      <c r="AJ70" s="14">
        <f>IF(ISNA(VLOOKUP($A70,'2009'!$B$2:$S$401,10,FALSE)), AI70, VLOOKUP($A70,'2009'!$B$2:$S$401,10,FALSE))</f>
        <v>5</v>
      </c>
      <c r="AK70" s="14">
        <f>AVERAGE(AE70:AJ70)</f>
        <v>4</v>
      </c>
      <c r="AL70" s="14">
        <f>VLOOKUP($A70,'2014'!$B$2:$S$430,11,FALSE)</f>
        <v>18</v>
      </c>
      <c r="AM70" s="14">
        <f>IF(ISNA(VLOOKUP($A70,'2013'!$B$2:$S$401,11,FALSE)), AL70, VLOOKUP($A70,'2013'!$B$2:$S$401,11,FALSE)*1.7)</f>
        <v>22.099999999999998</v>
      </c>
      <c r="AN70" s="14">
        <f>AVERAGE(AL70:AM70)</f>
        <v>20.049999999999997</v>
      </c>
      <c r="AO70" s="14">
        <f>VLOOKUP($A70,'2014'!$B$2:$S$430,8,FALSE)</f>
        <v>0</v>
      </c>
      <c r="AP70" s="14">
        <f>IF(ISNA(VLOOKUP($A70,'2013'!$B$2:$S$401,8,FALSE)), AO70, VLOOKUP($A70,'2013'!$B$2:$S$401,8,FALSE)*1.7)</f>
        <v>3.4</v>
      </c>
      <c r="AQ70" s="14">
        <f>IF(ISNA(VLOOKUP($A70,'2012'!$B$2:$S$401,8,FALSE)), AP70, VLOOKUP($A70,'2012'!$B$2:$S$401,8,FALSE))</f>
        <v>10</v>
      </c>
      <c r="AR70" s="14">
        <f>IF(ISNA(VLOOKUP($A70,'2011'!$B$2:$S$401,8,FALSE)), AQ70, VLOOKUP($A70,'2011'!$B$2:$S$401,8,FALSE))</f>
        <v>4</v>
      </c>
      <c r="AS70" s="14">
        <f>IF(ISNA(VLOOKUP($A70,'2010'!$B$2:$S$401,8,FALSE)), AR70, VLOOKUP($A70,'2010'!$B$2:$S$401,8,FALSE))</f>
        <v>-2</v>
      </c>
      <c r="AT70" s="14">
        <f>IF(ISNA(VLOOKUP($A70,'2009'!$B$2:$S$401,8,FALSE)), AS70, VLOOKUP($A70,'2009'!$B$2:$S$401,8,FALSE))</f>
        <v>2</v>
      </c>
      <c r="AU70" s="14">
        <f>AVERAGE(AO70:AT70)</f>
        <v>2.9</v>
      </c>
      <c r="AV70" s="14">
        <f>MIN(B70:G70)</f>
        <v>44</v>
      </c>
      <c r="AW70" s="14">
        <f>MAX(B70:G70)</f>
        <v>71</v>
      </c>
      <c r="AX70" s="14">
        <f>MIN(I70:N70)</f>
        <v>55</v>
      </c>
      <c r="AY70" s="14">
        <f>MAX(I70:N70)</f>
        <v>81.599999999999994</v>
      </c>
      <c r="AZ70" s="14" t="str">
        <f>VLOOKUP(A70,Bios!$B$2:$S$430,7,FALSE)</f>
        <v>FIN</v>
      </c>
      <c r="BA70" s="14" t="str">
        <f>VLOOKUP(A70,Bios!$B$2:$S$430,2,FALSE)</f>
        <v>MIN</v>
      </c>
      <c r="BB70" s="14">
        <f>113-BE70</f>
        <v>30</v>
      </c>
      <c r="BC70" s="14" t="str">
        <f>VLOOKUP(A70,Bios!$B$2:$S$430,3,FALSE)</f>
        <v>C</v>
      </c>
      <c r="BD70" s="4" t="str">
        <f>VLOOKUP(A70,Bios!$B$2:$S$430,4,FALSE)</f>
        <v>Mar 12 '83</v>
      </c>
      <c r="BE70" s="4" t="str">
        <f>RIGHT(BD70, LEN(BD70)-8)</f>
        <v>83</v>
      </c>
      <c r="BJ70" s="4" t="e">
        <f>VLOOKUP(A70,'Contracts 2014'!A69:K195,1,FALSE)</f>
        <v>#N/A</v>
      </c>
      <c r="BK70" s="4">
        <f>IF(ISNA(VLOOKUP(A70,'Contracts 2014'!$A$1:$K$127,1,FALSE)), 0, 1)</f>
        <v>0</v>
      </c>
    </row>
    <row r="71" spans="1:63">
      <c r="A71" s="13" t="s">
        <v>35</v>
      </c>
      <c r="B71" s="14">
        <f>VLOOKUP(A71,'2014'!$B$2:$S$430,7,FALSE)</f>
        <v>54</v>
      </c>
      <c r="C71" s="14">
        <f>IF(ISNA(VLOOKUP(A71,'2013'!$B$2:$S$401,7,FALSE)*1.7), B71, VLOOKUP(A71,'2013'!$B$2:$S$401,7,FALSE)*1.7)</f>
        <v>78.2</v>
      </c>
      <c r="D71" s="14">
        <f>IF(ISNA(VLOOKUP(A71,'2012'!$B$2:$S$401,7,FALSE)), C71, VLOOKUP(A71,'2012'!$B$2:$S$401,7,FALSE))</f>
        <v>50</v>
      </c>
      <c r="E71" s="14">
        <f>IF(ISNA(VLOOKUP(A71,'2011'!$B$2:$S$401,7,FALSE)), AVERAGE(C71:D71), VLOOKUP(A71,'2011'!$B$2:$S$401,7,FALSE))</f>
        <v>59</v>
      </c>
      <c r="F71" s="14">
        <f>IF(ISNA(VLOOKUP(A71,'2010'!$B$2:$S$401,7,FALSE)), AVERAGE(C71:E71), VLOOKUP(A71,'2010'!$B$2:$S$401,7,FALSE))</f>
        <v>38</v>
      </c>
      <c r="G71" s="14">
        <f>IF(ISNA(VLOOKUP(A71,'2009'!$B$2:$S$401,7,FALSE)), AVERAGE(C71:F71), VLOOKUP(A71,'2009'!$B$2:$S$401,7,FALSE))</f>
        <v>49</v>
      </c>
      <c r="H71" s="14">
        <f>AVERAGE(B71:G71)</f>
        <v>54.699999999999996</v>
      </c>
      <c r="I71" s="14">
        <f>VLOOKUP(A71,'2014'!$B$2:$S$430,4,FALSE)</f>
        <v>78</v>
      </c>
      <c r="J71" s="14">
        <f>IF(ISNA(VLOOKUP(A71,'2013'!$B$2:$S$401,4,FALSE)), I71, VLOOKUP(A71,'2013'!$B$2:$S$401,4,FALSE)*1.7)</f>
        <v>81.599999999999994</v>
      </c>
      <c r="K71" s="14">
        <f>IF(ISNA(VLOOKUP(A71,'2012'!$B$2:$S$401,4,FALSE)), J71, VLOOKUP(A71,'2012'!$B$2:$S$401,4,FALSE))</f>
        <v>82</v>
      </c>
      <c r="L71" s="14">
        <f>IF(ISNA(VLOOKUP(A71,'2011'!$B$2:$S$401,4,FALSE)), AVERAGE(J71:K71), VLOOKUP(A71,'2011'!$B$2:$S$401,4,FALSE))</f>
        <v>81</v>
      </c>
      <c r="M71" s="14">
        <f>IF(ISNA(VLOOKUP(A71,'2010'!$B$2:$S$401,4,FALSE)), AVERAGE(J71:L71), VLOOKUP(A71,'2010'!$B$2:$S$401,4,FALSE))</f>
        <v>82</v>
      </c>
      <c r="N71" s="14">
        <f>IF(ISNA(VLOOKUP(A71,'2009'!$B$2:$S$401,4,FALSE)), AVERAGE(J71:M71), VLOOKUP(A71,'2009'!$B$2:$S$401,4,FALSE))</f>
        <v>82</v>
      </c>
      <c r="O71" s="14">
        <f>AVERAGE(I71:N71)</f>
        <v>81.100000000000009</v>
      </c>
      <c r="P71" s="14">
        <f>H71/O71</f>
        <v>0.67447595561035745</v>
      </c>
      <c r="Q71" s="14">
        <f>VLOOKUP($A71,'2014'!$B$2:$S$430,5,FALSE)</f>
        <v>23</v>
      </c>
      <c r="R71" s="14">
        <f>IF(ISNA(VLOOKUP(A71,'2013'!$B$2:$S$401,5,FALSE)), Q71, VLOOKUP(A71,'2013'!$B$2:$S$401,5,FALSE)*1.7)</f>
        <v>30.599999999999998</v>
      </c>
      <c r="S71" s="14">
        <f>IF(ISNA(VLOOKUP($A71,'2012'!$B$2:$S$401,5,FALSE)), R71, VLOOKUP($A71,'2012'!$B$2:$S$401,5,FALSE))</f>
        <v>28</v>
      </c>
      <c r="T71" s="14">
        <f>IF(ISNA(VLOOKUP($A71,'2011'!$B$2:$S$401,5,FALSE)), S71, VLOOKUP($A71,'2011'!$B$2:$S$401,5,FALSE))</f>
        <v>29</v>
      </c>
      <c r="U71" s="14">
        <f>IF(ISNA(VLOOKUP($A71,'2010'!$B$2:$S$401,5,FALSE)), T71, VLOOKUP($A71,'2010'!$B$2:$S$401,5,FALSE))</f>
        <v>17</v>
      </c>
      <c r="V71" s="14">
        <f>IF(ISNA(VLOOKUP($A71,'2009'!$B$2:$S$401,5,FALSE)), U71, VLOOKUP($A71,'2009'!$B$2:$S$401,5,FALSE))</f>
        <v>15</v>
      </c>
      <c r="W71" s="14">
        <f>AVERAGE(Q71:V71)</f>
        <v>23.766666666666666</v>
      </c>
      <c r="X71" s="14">
        <f>VLOOKUP($A71,'2014'!$B$2:$S$430,6,FALSE)</f>
        <v>31</v>
      </c>
      <c r="Y71" s="14">
        <f>IF(ISNA(VLOOKUP($A71,'2013'!$B$2:$S$401,6,FALSE)), X71, VLOOKUP($A71,'2013'!$B$2:$S$401,6,FALSE)*1.7)</f>
        <v>47.6</v>
      </c>
      <c r="Z71" s="14">
        <f>IF(ISNA(VLOOKUP($A71,'2012'!$B$2:$S$401,6,FALSE)), Y71, VLOOKUP($A71,'2012'!$B$2:$S$401,6,FALSE))</f>
        <v>22</v>
      </c>
      <c r="AA71" s="14">
        <f>IF(ISNA(VLOOKUP($A71,'2011'!$B$2:$S$401,6,FALSE)), Z71, VLOOKUP($A71,'2011'!$B$2:$S$401,6,FALSE))</f>
        <v>30</v>
      </c>
      <c r="AB71" s="14">
        <f>IF(ISNA(VLOOKUP($A71,'2010'!$B$2:$S$401,6,FALSE)), AA71, VLOOKUP($A71,'2010'!$B$2:$S$401,6,FALSE))</f>
        <v>21</v>
      </c>
      <c r="AC71" s="14">
        <f>IF(ISNA(VLOOKUP($A71,'2009'!$B$2:$S$401,6,FALSE)), AB71, VLOOKUP($A71,'2009'!$B$2:$S$401,6,FALSE))</f>
        <v>34</v>
      </c>
      <c r="AD71" s="14">
        <f>AVERAGE(X71:AC71)</f>
        <v>30.933333333333334</v>
      </c>
      <c r="AE71" s="14">
        <f>VLOOKUP($A71,'2014'!$B$2:$S$430,10,FALSE)</f>
        <v>4</v>
      </c>
      <c r="AF71" s="14">
        <f>IF(ISNA(VLOOKUP($A71,'2013'!$B$2:$S$401,10,FALSE)), AE71, VLOOKUP($A71,'2013'!$B$2:$S$401,10,FALSE)*1.7)</f>
        <v>5.0999999999999996</v>
      </c>
      <c r="AG71" s="14">
        <f>IF(ISNA(VLOOKUP($A71,'2012'!$B$2:$S$401,10,FALSE)), AF71, VLOOKUP($A71,'2012'!$B$2:$S$401,10,FALSE))</f>
        <v>4</v>
      </c>
      <c r="AH71" s="14">
        <f>IF(ISNA(VLOOKUP($A71,'2011'!$B$2:$S$401,10,FALSE)), AG71, VLOOKUP($A71,'2011'!$B$2:$S$401,10,FALSE))</f>
        <v>9</v>
      </c>
      <c r="AI71" s="14">
        <f>IF(ISNA(VLOOKUP($A71,'2010'!$B$2:$S$401,10,FALSE)), AH71, VLOOKUP($A71,'2010'!$B$2:$S$401,10,FALSE))</f>
        <v>0</v>
      </c>
      <c r="AJ71" s="14">
        <f>IF(ISNA(VLOOKUP($A71,'2009'!$B$2:$S$401,10,FALSE)), AI71, VLOOKUP($A71,'2009'!$B$2:$S$401,10,FALSE))</f>
        <v>0</v>
      </c>
      <c r="AK71" s="14">
        <f>AVERAGE(AE71:AJ71)</f>
        <v>3.6833333333333336</v>
      </c>
      <c r="AL71" s="14">
        <f>VLOOKUP($A71,'2014'!$B$2:$S$430,11,FALSE)</f>
        <v>12</v>
      </c>
      <c r="AM71" s="14">
        <f>IF(ISNA(VLOOKUP($A71,'2013'!$B$2:$S$401,11,FALSE)), AL71, VLOOKUP($A71,'2013'!$B$2:$S$401,11,FALSE)*1.7)</f>
        <v>10.199999999999999</v>
      </c>
      <c r="AN71" s="14">
        <f>AVERAGE(AL71:AM71)</f>
        <v>11.1</v>
      </c>
      <c r="AO71" s="14">
        <f>VLOOKUP($A71,'2014'!$B$2:$S$430,8,FALSE)</f>
        <v>8</v>
      </c>
      <c r="AP71" s="14">
        <f>IF(ISNA(VLOOKUP($A71,'2013'!$B$2:$S$401,8,FALSE)), AO71, VLOOKUP($A71,'2013'!$B$2:$S$401,8,FALSE)*1.7)</f>
        <v>17</v>
      </c>
      <c r="AQ71" s="14">
        <f>IF(ISNA(VLOOKUP($A71,'2012'!$B$2:$S$401,8,FALSE)), AP71, VLOOKUP($A71,'2012'!$B$2:$S$401,8,FALSE))</f>
        <v>-8</v>
      </c>
      <c r="AR71" s="14">
        <f>IF(ISNA(VLOOKUP($A71,'2011'!$B$2:$S$401,8,FALSE)), AQ71, VLOOKUP($A71,'2011'!$B$2:$S$401,8,FALSE))</f>
        <v>-10</v>
      </c>
      <c r="AS71" s="14">
        <f>IF(ISNA(VLOOKUP($A71,'2010'!$B$2:$S$401,8,FALSE)), AR71, VLOOKUP($A71,'2010'!$B$2:$S$401,8,FALSE))</f>
        <v>2</v>
      </c>
      <c r="AT71" s="14">
        <f>IF(ISNA(VLOOKUP($A71,'2009'!$B$2:$S$401,8,FALSE)), AS71, VLOOKUP($A71,'2009'!$B$2:$S$401,8,FALSE))</f>
        <v>26</v>
      </c>
      <c r="AU71" s="14">
        <f>AVERAGE(AO71:AT71)</f>
        <v>5.833333333333333</v>
      </c>
      <c r="AV71" s="14">
        <f>MIN(B71:G71)</f>
        <v>38</v>
      </c>
      <c r="AW71" s="14">
        <f>MAX(B71:G71)</f>
        <v>78.2</v>
      </c>
      <c r="AX71" s="14">
        <f>MIN(I71:N71)</f>
        <v>78</v>
      </c>
      <c r="AY71" s="14">
        <f>MAX(I71:N71)</f>
        <v>82</v>
      </c>
      <c r="AZ71" s="14" t="str">
        <f>VLOOKUP(A71,Bios!$B$2:$S$430,7,FALSE)</f>
        <v>CAN</v>
      </c>
      <c r="BA71" s="14" t="str">
        <f>VLOOKUP(A71,Bios!$B$2:$S$430,2,FALSE)</f>
        <v>WPG</v>
      </c>
      <c r="BB71" s="14">
        <f>113-BE71</f>
        <v>28</v>
      </c>
      <c r="BC71" s="14" t="str">
        <f>VLOOKUP(A71,Bios!$B$2:$S$430,3,FALSE)</f>
        <v>L</v>
      </c>
      <c r="BD71" s="4" t="str">
        <f>VLOOKUP(A71,Bios!$B$2:$S$430,4,FALSE)</f>
        <v>Dec 12 '85</v>
      </c>
      <c r="BE71" s="4" t="str">
        <f>RIGHT(BD71, LEN(BD71)-8)</f>
        <v>85</v>
      </c>
      <c r="BJ71" s="4" t="e">
        <f>VLOOKUP(A71,'Contracts 2014'!A70:K196,1,FALSE)</f>
        <v>#N/A</v>
      </c>
      <c r="BK71" s="4">
        <f>IF(ISNA(VLOOKUP(A71,'Contracts 2014'!$A$1:$K$127,1,FALSE)), 0, 1)</f>
        <v>0</v>
      </c>
    </row>
    <row r="72" spans="1:63">
      <c r="A72" s="13" t="s">
        <v>83</v>
      </c>
      <c r="B72" s="14">
        <f>VLOOKUP(A72,'2014'!$B$2:$S$430,7,FALSE)</f>
        <v>54</v>
      </c>
      <c r="C72" s="14">
        <f>IF(ISNA(VLOOKUP(A72,'2013'!$B$2:$S$401,7,FALSE)*1.7), B72, VLOOKUP(A72,'2013'!$B$2:$S$401,7,FALSE)*1.7)</f>
        <v>62.9</v>
      </c>
      <c r="D72" s="14">
        <f>IF(ISNA(VLOOKUP(A72,'2012'!$B$2:$S$401,7,FALSE)), C72, VLOOKUP(A72,'2012'!$B$2:$S$401,7,FALSE))</f>
        <v>65</v>
      </c>
      <c r="E72" s="14">
        <f>IF(ISNA(VLOOKUP(A72,'2011'!$B$2:$S$401,7,FALSE)), AVERAGE(C72:D72), VLOOKUP(A72,'2011'!$B$2:$S$401,7,FALSE))</f>
        <v>56</v>
      </c>
      <c r="F72" s="14">
        <f>IF(ISNA(VLOOKUP(A72,'2010'!$B$2:$S$401,7,FALSE)), AVERAGE(C72:E72), VLOOKUP(A72,'2010'!$B$2:$S$401,7,FALSE))</f>
        <v>61.300000000000004</v>
      </c>
      <c r="G72" s="14">
        <f>IF(ISNA(VLOOKUP(A72,'2009'!$B$2:$S$401,7,FALSE)), AVERAGE(C72:F72), VLOOKUP(A72,'2009'!$B$2:$S$401,7,FALSE))</f>
        <v>61.300000000000004</v>
      </c>
      <c r="H72" s="14">
        <f>AVERAGE(B72:G72)</f>
        <v>60.083333333333336</v>
      </c>
      <c r="I72" s="14">
        <f>VLOOKUP(A72,'2014'!$B$2:$S$430,4,FALSE)</f>
        <v>65</v>
      </c>
      <c r="J72" s="14">
        <f>IF(ISNA(VLOOKUP(A72,'2013'!$B$2:$S$401,4,FALSE)), I72, VLOOKUP(A72,'2013'!$B$2:$S$401,4,FALSE)*1.7)</f>
        <v>81.599999999999994</v>
      </c>
      <c r="K72" s="14">
        <f>IF(ISNA(VLOOKUP(A72,'2012'!$B$2:$S$401,4,FALSE)), J72, VLOOKUP(A72,'2012'!$B$2:$S$401,4,FALSE))</f>
        <v>80</v>
      </c>
      <c r="L72" s="14">
        <f>IF(ISNA(VLOOKUP(A72,'2011'!$B$2:$S$401,4,FALSE)), AVERAGE(J72:K72), VLOOKUP(A72,'2011'!$B$2:$S$401,4,FALSE))</f>
        <v>79</v>
      </c>
      <c r="M72" s="14">
        <f>IF(ISNA(VLOOKUP(A72,'2010'!$B$2:$S$401,4,FALSE)), AVERAGE(J72:L72), VLOOKUP(A72,'2010'!$B$2:$S$401,4,FALSE))</f>
        <v>80.2</v>
      </c>
      <c r="N72" s="14">
        <f>IF(ISNA(VLOOKUP(A72,'2009'!$B$2:$S$401,4,FALSE)), AVERAGE(J72:M72), VLOOKUP(A72,'2009'!$B$2:$S$401,4,FALSE))</f>
        <v>80.2</v>
      </c>
      <c r="O72" s="14">
        <f>AVERAGE(I72:N72)</f>
        <v>77.666666666666671</v>
      </c>
      <c r="P72" s="14">
        <f>H72/O72</f>
        <v>0.77360515021459231</v>
      </c>
      <c r="Q72" s="14">
        <f>VLOOKUP($A72,'2014'!$B$2:$S$430,5,FALSE)</f>
        <v>23</v>
      </c>
      <c r="R72" s="14">
        <f>IF(ISNA(VLOOKUP(A72,'2013'!$B$2:$S$401,5,FALSE)), Q72, VLOOKUP(A72,'2013'!$B$2:$S$401,5,FALSE)*1.7)</f>
        <v>35.699999999999996</v>
      </c>
      <c r="S72" s="14">
        <f>IF(ISNA(VLOOKUP($A72,'2012'!$B$2:$S$401,5,FALSE)), R72, VLOOKUP($A72,'2012'!$B$2:$S$401,5,FALSE))</f>
        <v>31</v>
      </c>
      <c r="T72" s="14">
        <f>IF(ISNA(VLOOKUP($A72,'2011'!$B$2:$S$401,5,FALSE)), S72, VLOOKUP($A72,'2011'!$B$2:$S$401,5,FALSE))</f>
        <v>32</v>
      </c>
      <c r="U72" s="14">
        <f>IF(ISNA(VLOOKUP($A72,'2010'!$B$2:$S$401,5,FALSE)), T72, VLOOKUP($A72,'2010'!$B$2:$S$401,5,FALSE))</f>
        <v>32</v>
      </c>
      <c r="V72" s="14">
        <f>IF(ISNA(VLOOKUP($A72,'2009'!$B$2:$S$401,5,FALSE)), U72, VLOOKUP($A72,'2009'!$B$2:$S$401,5,FALSE))</f>
        <v>32</v>
      </c>
      <c r="W72" s="14">
        <f>AVERAGE(Q72:V72)</f>
        <v>30.95</v>
      </c>
      <c r="X72" s="14">
        <f>VLOOKUP($A72,'2014'!$B$2:$S$430,6,FALSE)</f>
        <v>31</v>
      </c>
      <c r="Y72" s="14">
        <f>IF(ISNA(VLOOKUP($A72,'2013'!$B$2:$S$401,6,FALSE)), X72, VLOOKUP($A72,'2013'!$B$2:$S$401,6,FALSE)*1.7)</f>
        <v>27.2</v>
      </c>
      <c r="Z72" s="14">
        <f>IF(ISNA(VLOOKUP($A72,'2012'!$B$2:$S$401,6,FALSE)), Y72, VLOOKUP($A72,'2012'!$B$2:$S$401,6,FALSE))</f>
        <v>34</v>
      </c>
      <c r="AA72" s="14">
        <f>IF(ISNA(VLOOKUP($A72,'2011'!$B$2:$S$401,6,FALSE)), Z72, VLOOKUP($A72,'2011'!$B$2:$S$401,6,FALSE))</f>
        <v>24</v>
      </c>
      <c r="AB72" s="14">
        <f>IF(ISNA(VLOOKUP($A72,'2010'!$B$2:$S$401,6,FALSE)), AA72, VLOOKUP($A72,'2010'!$B$2:$S$401,6,FALSE))</f>
        <v>24</v>
      </c>
      <c r="AC72" s="14">
        <f>IF(ISNA(VLOOKUP($A72,'2009'!$B$2:$S$401,6,FALSE)), AB72, VLOOKUP($A72,'2009'!$B$2:$S$401,6,FALSE))</f>
        <v>24</v>
      </c>
      <c r="AD72" s="14">
        <f>AVERAGE(X72:AC72)</f>
        <v>27.366666666666664</v>
      </c>
      <c r="AE72" s="14">
        <f>VLOOKUP($A72,'2014'!$B$2:$S$430,10,FALSE)</f>
        <v>4</v>
      </c>
      <c r="AF72" s="14">
        <f>IF(ISNA(VLOOKUP($A72,'2013'!$B$2:$S$401,10,FALSE)), AE72, VLOOKUP($A72,'2013'!$B$2:$S$401,10,FALSE)*1.7)</f>
        <v>11.9</v>
      </c>
      <c r="AG72" s="14">
        <f>IF(ISNA(VLOOKUP($A72,'2012'!$B$2:$S$401,10,FALSE)), AF72, VLOOKUP($A72,'2012'!$B$2:$S$401,10,FALSE))</f>
        <v>11</v>
      </c>
      <c r="AH72" s="14">
        <f>IF(ISNA(VLOOKUP($A72,'2011'!$B$2:$S$401,10,FALSE)), AG72, VLOOKUP($A72,'2011'!$B$2:$S$401,10,FALSE))</f>
        <v>10</v>
      </c>
      <c r="AI72" s="14">
        <f>IF(ISNA(VLOOKUP($A72,'2010'!$B$2:$S$401,10,FALSE)), AH72, VLOOKUP($A72,'2010'!$B$2:$S$401,10,FALSE))</f>
        <v>10</v>
      </c>
      <c r="AJ72" s="14">
        <f>IF(ISNA(VLOOKUP($A72,'2009'!$B$2:$S$401,10,FALSE)), AI72, VLOOKUP($A72,'2009'!$B$2:$S$401,10,FALSE))</f>
        <v>10</v>
      </c>
      <c r="AK72" s="14">
        <f>AVERAGE(AE72:AJ72)</f>
        <v>9.4833333333333325</v>
      </c>
      <c r="AL72" s="14">
        <f>VLOOKUP($A72,'2014'!$B$2:$S$430,11,FALSE)</f>
        <v>13</v>
      </c>
      <c r="AM72" s="14">
        <f>IF(ISNA(VLOOKUP($A72,'2013'!$B$2:$S$401,11,FALSE)), AL72, VLOOKUP($A72,'2013'!$B$2:$S$401,11,FALSE)*1.7)</f>
        <v>20.399999999999999</v>
      </c>
      <c r="AN72" s="14">
        <f>AVERAGE(AL72:AM72)</f>
        <v>16.7</v>
      </c>
      <c r="AO72" s="14">
        <f>VLOOKUP($A72,'2014'!$B$2:$S$430,8,FALSE)</f>
        <v>21</v>
      </c>
      <c r="AP72" s="14">
        <f>IF(ISNA(VLOOKUP($A72,'2013'!$B$2:$S$401,8,FALSE)), AO72, VLOOKUP($A72,'2013'!$B$2:$S$401,8,FALSE)*1.7)</f>
        <v>11.9</v>
      </c>
      <c r="AQ72" s="14">
        <f>IF(ISNA(VLOOKUP($A72,'2012'!$B$2:$S$401,8,FALSE)), AP72, VLOOKUP($A72,'2012'!$B$2:$S$401,8,FALSE))</f>
        <v>2</v>
      </c>
      <c r="AR72" s="14">
        <f>IF(ISNA(VLOOKUP($A72,'2011'!$B$2:$S$401,8,FALSE)), AQ72, VLOOKUP($A72,'2011'!$B$2:$S$401,8,FALSE))</f>
        <v>18</v>
      </c>
      <c r="AS72" s="14">
        <f>IF(ISNA(VLOOKUP($A72,'2010'!$B$2:$S$401,8,FALSE)), AR72, VLOOKUP($A72,'2010'!$B$2:$S$401,8,FALSE))</f>
        <v>18</v>
      </c>
      <c r="AT72" s="14">
        <f>IF(ISNA(VLOOKUP($A72,'2009'!$B$2:$S$401,8,FALSE)), AS72, VLOOKUP($A72,'2009'!$B$2:$S$401,8,FALSE))</f>
        <v>18</v>
      </c>
      <c r="AU72" s="14">
        <f>AVERAGE(AO72:AT72)</f>
        <v>14.816666666666668</v>
      </c>
      <c r="AV72" s="14">
        <f>MIN(B72:G72)</f>
        <v>54</v>
      </c>
      <c r="AW72" s="14">
        <f>MAX(B72:G72)</f>
        <v>65</v>
      </c>
      <c r="AX72" s="14">
        <f>MIN(I72:N72)</f>
        <v>65</v>
      </c>
      <c r="AY72" s="14">
        <f>MAX(I72:N72)</f>
        <v>81.599999999999994</v>
      </c>
      <c r="AZ72" s="14" t="str">
        <f>VLOOKUP(A72,Bios!$B$2:$S$430,7,FALSE)</f>
        <v>CAN</v>
      </c>
      <c r="BA72" s="14" t="str">
        <f>VLOOKUP(A72,Bios!$B$2:$S$430,2,FALSE)</f>
        <v>SJS</v>
      </c>
      <c r="BB72" s="14">
        <f>113-BE72</f>
        <v>24</v>
      </c>
      <c r="BC72" s="14" t="str">
        <f>VLOOKUP(A72,Bios!$B$2:$S$430,3,FALSE)</f>
        <v>C</v>
      </c>
      <c r="BD72" s="4" t="str">
        <f>VLOOKUP(A72,Bios!$B$2:$S$430,4,FALSE)</f>
        <v>Mar 28 '89</v>
      </c>
      <c r="BE72" s="4" t="str">
        <f>RIGHT(BD72, LEN(BD72)-8)</f>
        <v>89</v>
      </c>
      <c r="BJ72" s="4" t="e">
        <f>VLOOKUP(A72,'Contracts 2014'!A71:K197,1,FALSE)</f>
        <v>#N/A</v>
      </c>
      <c r="BK72" s="4">
        <f>IF(ISNA(VLOOKUP(A72,'Contracts 2014'!$A$1:$K$127,1,FALSE)), 0, 1)</f>
        <v>0</v>
      </c>
    </row>
    <row r="73" spans="1:63">
      <c r="A73" s="13" t="s">
        <v>80</v>
      </c>
      <c r="B73" s="14">
        <f>VLOOKUP(A73,'2014'!$B$2:$S$430,7,FALSE)</f>
        <v>53</v>
      </c>
      <c r="C73" s="14">
        <f>IF(ISNA(VLOOKUP(A73,'2013'!$B$2:$S$401,7,FALSE)*1.7), B73, VLOOKUP(A73,'2013'!$B$2:$S$401,7,FALSE)*1.7)</f>
        <v>64.599999999999994</v>
      </c>
      <c r="D73" s="14">
        <f>IF(ISNA(VLOOKUP(A73,'2012'!$B$2:$S$401,7,FALSE)), C73, VLOOKUP(A73,'2012'!$B$2:$S$401,7,FALSE))</f>
        <v>36</v>
      </c>
      <c r="E73" s="14">
        <f>IF(ISNA(VLOOKUP(A73,'2011'!$B$2:$S$401,7,FALSE)), AVERAGE(C73:D73), VLOOKUP(A73,'2011'!$B$2:$S$401,7,FALSE))</f>
        <v>38</v>
      </c>
      <c r="F73" s="14">
        <f>IF(ISNA(VLOOKUP(A73,'2010'!$B$2:$S$401,7,FALSE)), AVERAGE(C73:E73), VLOOKUP(A73,'2010'!$B$2:$S$401,7,FALSE))</f>
        <v>46.199999999999996</v>
      </c>
      <c r="G73" s="14">
        <f>IF(ISNA(VLOOKUP(A73,'2009'!$B$2:$S$401,7,FALSE)), AVERAGE(C73:F73), VLOOKUP(A73,'2009'!$B$2:$S$401,7,FALSE))</f>
        <v>46.199999999999996</v>
      </c>
      <c r="H73" s="14">
        <f>AVERAGE(B73:G73)</f>
        <v>47.333333333333336</v>
      </c>
      <c r="I73" s="14">
        <f>VLOOKUP(A73,'2014'!$B$2:$S$430,4,FALSE)</f>
        <v>82</v>
      </c>
      <c r="J73" s="14">
        <f>IF(ISNA(VLOOKUP(A73,'2013'!$B$2:$S$401,4,FALSE)), I73, VLOOKUP(A73,'2013'!$B$2:$S$401,4,FALSE)*1.7)</f>
        <v>71.399999999999991</v>
      </c>
      <c r="K73" s="14">
        <f>IF(ISNA(VLOOKUP(A73,'2012'!$B$2:$S$401,4,FALSE)), J73, VLOOKUP(A73,'2012'!$B$2:$S$401,4,FALSE))</f>
        <v>81</v>
      </c>
      <c r="L73" s="14">
        <f>IF(ISNA(VLOOKUP(A73,'2011'!$B$2:$S$401,4,FALSE)), AVERAGE(J73:K73), VLOOKUP(A73,'2011'!$B$2:$S$401,4,FALSE))</f>
        <v>77</v>
      </c>
      <c r="M73" s="14">
        <f>IF(ISNA(VLOOKUP(A73,'2010'!$B$2:$S$401,4,FALSE)), AVERAGE(J73:L73), VLOOKUP(A73,'2010'!$B$2:$S$401,4,FALSE))</f>
        <v>76.466666666666654</v>
      </c>
      <c r="N73" s="14">
        <f>IF(ISNA(VLOOKUP(A73,'2009'!$B$2:$S$401,4,FALSE)), AVERAGE(J73:M73), VLOOKUP(A73,'2009'!$B$2:$S$401,4,FALSE))</f>
        <v>76.466666666666654</v>
      </c>
      <c r="O73" s="14">
        <f>AVERAGE(I73:N73)</f>
        <v>77.388888888888872</v>
      </c>
      <c r="P73" s="14">
        <f>H73/O73</f>
        <v>0.6116295764536972</v>
      </c>
      <c r="Q73" s="14">
        <f>VLOOKUP($A73,'2014'!$B$2:$S$430,5,FALSE)</f>
        <v>10</v>
      </c>
      <c r="R73" s="14">
        <f>IF(ISNA(VLOOKUP(A73,'2013'!$B$2:$S$401,5,FALSE)), Q73, VLOOKUP(A73,'2013'!$B$2:$S$401,5,FALSE)*1.7)</f>
        <v>18.7</v>
      </c>
      <c r="S73" s="14">
        <f>IF(ISNA(VLOOKUP($A73,'2012'!$B$2:$S$401,5,FALSE)), R73, VLOOKUP($A73,'2012'!$B$2:$S$401,5,FALSE))</f>
        <v>7</v>
      </c>
      <c r="T73" s="14">
        <f>IF(ISNA(VLOOKUP($A73,'2011'!$B$2:$S$401,5,FALSE)), S73, VLOOKUP($A73,'2011'!$B$2:$S$401,5,FALSE))</f>
        <v>14</v>
      </c>
      <c r="U73" s="14">
        <f>IF(ISNA(VLOOKUP($A73,'2010'!$B$2:$S$401,5,FALSE)), T73, VLOOKUP($A73,'2010'!$B$2:$S$401,5,FALSE))</f>
        <v>14</v>
      </c>
      <c r="V73" s="14">
        <f>IF(ISNA(VLOOKUP($A73,'2009'!$B$2:$S$401,5,FALSE)), U73, VLOOKUP($A73,'2009'!$B$2:$S$401,5,FALSE))</f>
        <v>14</v>
      </c>
      <c r="W73" s="14">
        <f>AVERAGE(Q73:V73)</f>
        <v>12.950000000000001</v>
      </c>
      <c r="X73" s="14">
        <f>VLOOKUP($A73,'2014'!$B$2:$S$430,6,FALSE)</f>
        <v>43</v>
      </c>
      <c r="Y73" s="14">
        <f>IF(ISNA(VLOOKUP($A73,'2013'!$B$2:$S$401,6,FALSE)), X73, VLOOKUP($A73,'2013'!$B$2:$S$401,6,FALSE)*1.7)</f>
        <v>45.9</v>
      </c>
      <c r="Z73" s="14">
        <f>IF(ISNA(VLOOKUP($A73,'2012'!$B$2:$S$401,6,FALSE)), Y73, VLOOKUP($A73,'2012'!$B$2:$S$401,6,FALSE))</f>
        <v>29</v>
      </c>
      <c r="AA73" s="14">
        <f>IF(ISNA(VLOOKUP($A73,'2011'!$B$2:$S$401,6,FALSE)), Z73, VLOOKUP($A73,'2011'!$B$2:$S$401,6,FALSE))</f>
        <v>24</v>
      </c>
      <c r="AB73" s="14">
        <f>IF(ISNA(VLOOKUP($A73,'2010'!$B$2:$S$401,6,FALSE)), AA73, VLOOKUP($A73,'2010'!$B$2:$S$401,6,FALSE))</f>
        <v>24</v>
      </c>
      <c r="AC73" s="14">
        <f>IF(ISNA(VLOOKUP($A73,'2009'!$B$2:$S$401,6,FALSE)), AB73, VLOOKUP($A73,'2009'!$B$2:$S$401,6,FALSE))</f>
        <v>24</v>
      </c>
      <c r="AD73" s="14">
        <f>AVERAGE(X73:AC73)</f>
        <v>31.650000000000002</v>
      </c>
      <c r="AE73" s="14">
        <f>VLOOKUP($A73,'2014'!$B$2:$S$430,10,FALSE)</f>
        <v>4</v>
      </c>
      <c r="AF73" s="14">
        <f>IF(ISNA(VLOOKUP($A73,'2013'!$B$2:$S$401,10,FALSE)), AE73, VLOOKUP($A73,'2013'!$B$2:$S$401,10,FALSE)*1.7)</f>
        <v>11.9</v>
      </c>
      <c r="AG73" s="14">
        <f>IF(ISNA(VLOOKUP($A73,'2012'!$B$2:$S$401,10,FALSE)), AF73, VLOOKUP($A73,'2012'!$B$2:$S$401,10,FALSE))</f>
        <v>5</v>
      </c>
      <c r="AH73" s="14">
        <f>IF(ISNA(VLOOKUP($A73,'2011'!$B$2:$S$401,10,FALSE)), AG73, VLOOKUP($A73,'2011'!$B$2:$S$401,10,FALSE))</f>
        <v>9</v>
      </c>
      <c r="AI73" s="14">
        <f>IF(ISNA(VLOOKUP($A73,'2010'!$B$2:$S$401,10,FALSE)), AH73, VLOOKUP($A73,'2010'!$B$2:$S$401,10,FALSE))</f>
        <v>9</v>
      </c>
      <c r="AJ73" s="14">
        <f>IF(ISNA(VLOOKUP($A73,'2009'!$B$2:$S$401,10,FALSE)), AI73, VLOOKUP($A73,'2009'!$B$2:$S$401,10,FALSE))</f>
        <v>9</v>
      </c>
      <c r="AK73" s="14">
        <f>AVERAGE(AE73:AJ73)</f>
        <v>7.9833333333333334</v>
      </c>
      <c r="AL73" s="14">
        <f>VLOOKUP($A73,'2014'!$B$2:$S$430,11,FALSE)</f>
        <v>23</v>
      </c>
      <c r="AM73" s="14">
        <f>IF(ISNA(VLOOKUP($A73,'2013'!$B$2:$S$401,11,FALSE)), AL73, VLOOKUP($A73,'2013'!$B$2:$S$401,11,FALSE)*1.7)</f>
        <v>44.199999999999996</v>
      </c>
      <c r="AN73" s="14">
        <f>AVERAGE(AL73:AM73)</f>
        <v>33.599999999999994</v>
      </c>
      <c r="AO73" s="14">
        <f>VLOOKUP($A73,'2014'!$B$2:$S$430,8,FALSE)</f>
        <v>-4</v>
      </c>
      <c r="AP73" s="14">
        <f>IF(ISNA(VLOOKUP($A73,'2013'!$B$2:$S$401,8,FALSE)), AO73, VLOOKUP($A73,'2013'!$B$2:$S$401,8,FALSE)*1.7)</f>
        <v>20.399999999999999</v>
      </c>
      <c r="AQ73" s="14">
        <f>IF(ISNA(VLOOKUP($A73,'2012'!$B$2:$S$401,8,FALSE)), AP73, VLOOKUP($A73,'2012'!$B$2:$S$401,8,FALSE))</f>
        <v>9</v>
      </c>
      <c r="AR73" s="14">
        <f>IF(ISNA(VLOOKUP($A73,'2011'!$B$2:$S$401,8,FALSE)), AQ73, VLOOKUP($A73,'2011'!$B$2:$S$401,8,FALSE))</f>
        <v>-8</v>
      </c>
      <c r="AS73" s="14">
        <f>IF(ISNA(VLOOKUP($A73,'2010'!$B$2:$S$401,8,FALSE)), AR73, VLOOKUP($A73,'2010'!$B$2:$S$401,8,FALSE))</f>
        <v>-8</v>
      </c>
      <c r="AT73" s="14">
        <f>IF(ISNA(VLOOKUP($A73,'2009'!$B$2:$S$401,8,FALSE)), AS73, VLOOKUP($A73,'2009'!$B$2:$S$401,8,FALSE))</f>
        <v>-8</v>
      </c>
      <c r="AU73" s="14">
        <f>AVERAGE(AO73:AT73)</f>
        <v>0.23333333333333309</v>
      </c>
      <c r="AV73" s="14">
        <f>MIN(B73:G73)</f>
        <v>36</v>
      </c>
      <c r="AW73" s="14">
        <f>MAX(B73:G73)</f>
        <v>64.599999999999994</v>
      </c>
      <c r="AX73" s="14">
        <f>MIN(I73:N73)</f>
        <v>71.399999999999991</v>
      </c>
      <c r="AY73" s="14">
        <f>MAX(I73:N73)</f>
        <v>82</v>
      </c>
      <c r="AZ73" s="14" t="str">
        <f>VLOOKUP(A73,Bios!$B$2:$S$430,7,FALSE)</f>
        <v>CAN</v>
      </c>
      <c r="BA73" s="14" t="str">
        <f>VLOOKUP(A73,Bios!$B$2:$S$430,2,FALSE)</f>
        <v>MTL</v>
      </c>
      <c r="BB73" s="14">
        <f>113-BE73</f>
        <v>24</v>
      </c>
      <c r="BC73" s="14" t="str">
        <f>VLOOKUP(A73,Bios!$B$2:$S$430,3,FALSE)</f>
        <v>D</v>
      </c>
      <c r="BD73" s="4" t="str">
        <f>VLOOKUP(A73,Bios!$B$2:$S$430,4,FALSE)</f>
        <v>May 13 '89</v>
      </c>
      <c r="BE73" s="4" t="str">
        <f>RIGHT(BD73, LEN(BD73)-8)</f>
        <v>89</v>
      </c>
      <c r="BJ73" s="4" t="e">
        <f>VLOOKUP(A73,'Contracts 2014'!A72:K198,1,FALSE)</f>
        <v>#N/A</v>
      </c>
      <c r="BK73" s="4">
        <f>IF(ISNA(VLOOKUP(A73,'Contracts 2014'!$A$1:$K$127,1,FALSE)), 0, 1)</f>
        <v>0</v>
      </c>
    </row>
    <row r="74" spans="1:63">
      <c r="A74" s="13" t="s">
        <v>142</v>
      </c>
      <c r="B74" s="14">
        <f>VLOOKUP(A74,'2014'!$B$2:$S$430,7,FALSE)</f>
        <v>53</v>
      </c>
      <c r="C74" s="14">
        <f>IF(ISNA(VLOOKUP(A74,'2013'!$B$2:$S$401,7,FALSE)*1.7), B74, VLOOKUP(A74,'2013'!$B$2:$S$401,7,FALSE)*1.7)</f>
        <v>51</v>
      </c>
      <c r="D74" s="14">
        <f>IF(ISNA(VLOOKUP(A74,'2012'!$B$2:$S$401,7,FALSE)), C74, VLOOKUP(A74,'2012'!$B$2:$S$401,7,FALSE))</f>
        <v>43</v>
      </c>
      <c r="E74" s="14">
        <f>IF(ISNA(VLOOKUP(A74,'2011'!$B$2:$S$401,7,FALSE)), AVERAGE(C74:D74), VLOOKUP(A74,'2011'!$B$2:$S$401,7,FALSE))</f>
        <v>59</v>
      </c>
      <c r="F74" s="14">
        <f>IF(ISNA(VLOOKUP(A74,'2010'!$B$2:$S$401,7,FALSE)), AVERAGE(C74:E74), VLOOKUP(A74,'2010'!$B$2:$S$401,7,FALSE))</f>
        <v>41</v>
      </c>
      <c r="G74" s="14">
        <f>IF(ISNA(VLOOKUP(A74,'2009'!$B$2:$S$401,7,FALSE)), AVERAGE(C74:F74), VLOOKUP(A74,'2009'!$B$2:$S$401,7,FALSE))</f>
        <v>30</v>
      </c>
      <c r="H74" s="14">
        <f>AVERAGE(B74:G74)</f>
        <v>46.166666666666664</v>
      </c>
      <c r="I74" s="14">
        <f>VLOOKUP(A74,'2014'!$B$2:$S$430,4,FALSE)</f>
        <v>82</v>
      </c>
      <c r="J74" s="14">
        <f>IF(ISNA(VLOOKUP(A74,'2013'!$B$2:$S$401,4,FALSE)), I74, VLOOKUP(A74,'2013'!$B$2:$S$401,4,FALSE)*1.7)</f>
        <v>81.599999999999994</v>
      </c>
      <c r="K74" s="14">
        <f>IF(ISNA(VLOOKUP(A74,'2012'!$B$2:$S$401,4,FALSE)), J74, VLOOKUP(A74,'2012'!$B$2:$S$401,4,FALSE))</f>
        <v>82</v>
      </c>
      <c r="L74" s="14">
        <f>IF(ISNA(VLOOKUP(A74,'2011'!$B$2:$S$401,4,FALSE)), AVERAGE(J74:K74), VLOOKUP(A74,'2011'!$B$2:$S$401,4,FALSE))</f>
        <v>82</v>
      </c>
      <c r="M74" s="14">
        <f>IF(ISNA(VLOOKUP(A74,'2010'!$B$2:$S$401,4,FALSE)), AVERAGE(J74:L74), VLOOKUP(A74,'2010'!$B$2:$S$401,4,FALSE))</f>
        <v>82</v>
      </c>
      <c r="N74" s="14">
        <f>IF(ISNA(VLOOKUP(A74,'2009'!$B$2:$S$401,4,FALSE)), AVERAGE(J74:M74), VLOOKUP(A74,'2009'!$B$2:$S$401,4,FALSE))</f>
        <v>69</v>
      </c>
      <c r="O74" s="14">
        <f>AVERAGE(I74:N74)</f>
        <v>79.766666666666666</v>
      </c>
      <c r="P74" s="14">
        <f>H74/O74</f>
        <v>0.57877141663184284</v>
      </c>
      <c r="Q74" s="14">
        <f>VLOOKUP($A74,'2014'!$B$2:$S$430,5,FALSE)</f>
        <v>8</v>
      </c>
      <c r="R74" s="14">
        <f>IF(ISNA(VLOOKUP(A74,'2013'!$B$2:$S$401,5,FALSE)), Q74, VLOOKUP(A74,'2013'!$B$2:$S$401,5,FALSE)*1.7)</f>
        <v>17</v>
      </c>
      <c r="S74" s="14">
        <f>IF(ISNA(VLOOKUP($A74,'2012'!$B$2:$S$401,5,FALSE)), R74, VLOOKUP($A74,'2012'!$B$2:$S$401,5,FALSE))</f>
        <v>11</v>
      </c>
      <c r="T74" s="14">
        <f>IF(ISNA(VLOOKUP($A74,'2011'!$B$2:$S$401,5,FALSE)), S74, VLOOKUP($A74,'2011'!$B$2:$S$401,5,FALSE))</f>
        <v>11</v>
      </c>
      <c r="U74" s="14">
        <f>IF(ISNA(VLOOKUP($A74,'2010'!$B$2:$S$401,5,FALSE)), T74, VLOOKUP($A74,'2010'!$B$2:$S$401,5,FALSE))</f>
        <v>12</v>
      </c>
      <c r="V74" s="14">
        <f>IF(ISNA(VLOOKUP($A74,'2009'!$B$2:$S$401,5,FALSE)), U74, VLOOKUP($A74,'2009'!$B$2:$S$401,5,FALSE))</f>
        <v>4</v>
      </c>
      <c r="W74" s="14">
        <f>AVERAGE(Q74:V74)</f>
        <v>10.5</v>
      </c>
      <c r="X74" s="14">
        <f>VLOOKUP($A74,'2014'!$B$2:$S$430,6,FALSE)</f>
        <v>45</v>
      </c>
      <c r="Y74" s="14">
        <f>IF(ISNA(VLOOKUP($A74,'2013'!$B$2:$S$401,6,FALSE)), X74, VLOOKUP($A74,'2013'!$B$2:$S$401,6,FALSE)*1.7)</f>
        <v>34</v>
      </c>
      <c r="Z74" s="14">
        <f>IF(ISNA(VLOOKUP($A74,'2012'!$B$2:$S$401,6,FALSE)), Y74, VLOOKUP($A74,'2012'!$B$2:$S$401,6,FALSE))</f>
        <v>32</v>
      </c>
      <c r="AA74" s="14">
        <f>IF(ISNA(VLOOKUP($A74,'2011'!$B$2:$S$401,6,FALSE)), Z74, VLOOKUP($A74,'2011'!$B$2:$S$401,6,FALSE))</f>
        <v>48</v>
      </c>
      <c r="AB74" s="14">
        <f>IF(ISNA(VLOOKUP($A74,'2010'!$B$2:$S$401,6,FALSE)), AA74, VLOOKUP($A74,'2010'!$B$2:$S$401,6,FALSE))</f>
        <v>29</v>
      </c>
      <c r="AC74" s="14">
        <f>IF(ISNA(VLOOKUP($A74,'2009'!$B$2:$S$401,6,FALSE)), AB74, VLOOKUP($A74,'2009'!$B$2:$S$401,6,FALSE))</f>
        <v>26</v>
      </c>
      <c r="AD74" s="14">
        <f>AVERAGE(X74:AC74)</f>
        <v>35.666666666666664</v>
      </c>
      <c r="AE74" s="14">
        <f>VLOOKUP($A74,'2014'!$B$2:$S$430,10,FALSE)</f>
        <v>3</v>
      </c>
      <c r="AF74" s="14">
        <f>IF(ISNA(VLOOKUP($A74,'2013'!$B$2:$S$401,10,FALSE)), AE74, VLOOKUP($A74,'2013'!$B$2:$S$401,10,FALSE)*1.7)</f>
        <v>8.5</v>
      </c>
      <c r="AG74" s="14">
        <f>IF(ISNA(VLOOKUP($A74,'2012'!$B$2:$S$401,10,FALSE)), AF74, VLOOKUP($A74,'2012'!$B$2:$S$401,10,FALSE))</f>
        <v>0</v>
      </c>
      <c r="AH74" s="14">
        <f>IF(ISNA(VLOOKUP($A74,'2011'!$B$2:$S$401,10,FALSE)), AG74, VLOOKUP($A74,'2011'!$B$2:$S$401,10,FALSE))</f>
        <v>3</v>
      </c>
      <c r="AI74" s="14">
        <f>IF(ISNA(VLOOKUP($A74,'2010'!$B$2:$S$401,10,FALSE)), AH74, VLOOKUP($A74,'2010'!$B$2:$S$401,10,FALSE))</f>
        <v>5</v>
      </c>
      <c r="AJ74" s="14">
        <f>IF(ISNA(VLOOKUP($A74,'2009'!$B$2:$S$401,10,FALSE)), AI74, VLOOKUP($A74,'2009'!$B$2:$S$401,10,FALSE))</f>
        <v>1</v>
      </c>
      <c r="AK74" s="14">
        <f>AVERAGE(AE74:AJ74)</f>
        <v>3.4166666666666665</v>
      </c>
      <c r="AL74" s="14">
        <f>VLOOKUP($A74,'2014'!$B$2:$S$430,11,FALSE)</f>
        <v>31</v>
      </c>
      <c r="AM74" s="14">
        <f>IF(ISNA(VLOOKUP($A74,'2013'!$B$2:$S$401,11,FALSE)), AL74, VLOOKUP($A74,'2013'!$B$2:$S$401,11,FALSE)*1.7)</f>
        <v>17</v>
      </c>
      <c r="AN74" s="14">
        <f>AVERAGE(AL74:AM74)</f>
        <v>24</v>
      </c>
      <c r="AO74" s="14">
        <f>VLOOKUP($A74,'2014'!$B$2:$S$430,8,FALSE)</f>
        <v>-23</v>
      </c>
      <c r="AP74" s="14">
        <f>IF(ISNA(VLOOKUP($A74,'2013'!$B$2:$S$401,8,FALSE)), AO74, VLOOKUP($A74,'2013'!$B$2:$S$401,8,FALSE)*1.7)</f>
        <v>6.8</v>
      </c>
      <c r="AQ74" s="14">
        <f>IF(ISNA(VLOOKUP($A74,'2012'!$B$2:$S$401,8,FALSE)), AP74, VLOOKUP($A74,'2012'!$B$2:$S$401,8,FALSE))</f>
        <v>5</v>
      </c>
      <c r="AR74" s="14">
        <f>IF(ISNA(VLOOKUP($A74,'2011'!$B$2:$S$401,8,FALSE)), AQ74, VLOOKUP($A74,'2011'!$B$2:$S$401,8,FALSE))</f>
        <v>12</v>
      </c>
      <c r="AS74" s="14">
        <f>IF(ISNA(VLOOKUP($A74,'2010'!$B$2:$S$401,8,FALSE)), AR74, VLOOKUP($A74,'2010'!$B$2:$S$401,8,FALSE))</f>
        <v>16</v>
      </c>
      <c r="AT74" s="14">
        <f>IF(ISNA(VLOOKUP($A74,'2009'!$B$2:$S$401,8,FALSE)), AS74, VLOOKUP($A74,'2009'!$B$2:$S$401,8,FALSE))</f>
        <v>-4</v>
      </c>
      <c r="AU74" s="14">
        <f>AVERAGE(AO74:AT74)</f>
        <v>2.1333333333333333</v>
      </c>
      <c r="AV74" s="14">
        <f>MIN(B74:G74)</f>
        <v>30</v>
      </c>
      <c r="AW74" s="14">
        <f>MAX(B74:G74)</f>
        <v>59</v>
      </c>
      <c r="AX74" s="14">
        <f>MIN(I74:N74)</f>
        <v>69</v>
      </c>
      <c r="AY74" s="14">
        <f>MAX(I74:N74)</f>
        <v>82</v>
      </c>
      <c r="AZ74" s="14" t="str">
        <f>VLOOKUP(A74,Bios!$B$2:$S$430,7,FALSE)</f>
        <v>USA</v>
      </c>
      <c r="BA74" s="14" t="str">
        <f>VLOOKUP(A74,Bios!$B$2:$S$430,2,FALSE)</f>
        <v>PHX</v>
      </c>
      <c r="BB74" s="14">
        <f>113-BE74</f>
        <v>27</v>
      </c>
      <c r="BC74" s="14" t="str">
        <f>VLOOKUP(A74,Bios!$B$2:$S$430,3,FALSE)</f>
        <v>D</v>
      </c>
      <c r="BD74" s="4" t="str">
        <f>VLOOKUP(A74,Bios!$B$2:$S$430,4,FALSE)</f>
        <v>Sep 09 '86</v>
      </c>
      <c r="BE74" s="4" t="str">
        <f>RIGHT(BD74, LEN(BD74)-8)</f>
        <v>86</v>
      </c>
      <c r="BJ74" s="4" t="e">
        <f>VLOOKUP(A74,'Contracts 2014'!A73:K199,1,FALSE)</f>
        <v>#N/A</v>
      </c>
      <c r="BK74" s="4">
        <f>IF(ISNA(VLOOKUP(A74,'Contracts 2014'!$A$1:$K$127,1,FALSE)), 0, 1)</f>
        <v>0</v>
      </c>
    </row>
    <row r="75" spans="1:63">
      <c r="A75" s="13" t="s">
        <v>92</v>
      </c>
      <c r="B75" s="14">
        <f>VLOOKUP(A75,'2014'!$B$2:$S$430,7,FALSE)</f>
        <v>53</v>
      </c>
      <c r="C75" s="14">
        <f>IF(ISNA(VLOOKUP(A75,'2013'!$B$2:$S$401,7,FALSE)*1.7), B75, VLOOKUP(A75,'2013'!$B$2:$S$401,7,FALSE)*1.7)</f>
        <v>61.199999999999996</v>
      </c>
      <c r="D75" s="14">
        <f>IF(ISNA(VLOOKUP(A75,'2012'!$B$2:$S$401,7,FALSE)), C75, VLOOKUP(A75,'2012'!$B$2:$S$401,7,FALSE))</f>
        <v>78</v>
      </c>
      <c r="E75" s="14">
        <f>IF(ISNA(VLOOKUP(A75,'2011'!$B$2:$S$401,7,FALSE)), AVERAGE(C75:D75), VLOOKUP(A75,'2011'!$B$2:$S$401,7,FALSE))</f>
        <v>62</v>
      </c>
      <c r="F75" s="14">
        <f>IF(ISNA(VLOOKUP(A75,'2010'!$B$2:$S$401,7,FALSE)), AVERAGE(C75:E75), VLOOKUP(A75,'2010'!$B$2:$S$401,7,FALSE))</f>
        <v>48</v>
      </c>
      <c r="G75" s="14">
        <f>IF(ISNA(VLOOKUP(A75,'2009'!$B$2:$S$401,7,FALSE)), AVERAGE(C75:F75), VLOOKUP(A75,'2009'!$B$2:$S$401,7,FALSE))</f>
        <v>78</v>
      </c>
      <c r="H75" s="14">
        <f>AVERAGE(B75:G75)</f>
        <v>63.366666666666667</v>
      </c>
      <c r="I75" s="14">
        <f>VLOOKUP(A75,'2014'!$B$2:$S$430,4,FALSE)</f>
        <v>65</v>
      </c>
      <c r="J75" s="14">
        <f>IF(ISNA(VLOOKUP(A75,'2013'!$B$2:$S$401,4,FALSE)), I75, VLOOKUP(A75,'2013'!$B$2:$S$401,4,FALSE)*1.7)</f>
        <v>81.599999999999994</v>
      </c>
      <c r="K75" s="14">
        <f>IF(ISNA(VLOOKUP(A75,'2012'!$B$2:$S$401,4,FALSE)), J75, VLOOKUP(A75,'2012'!$B$2:$S$401,4,FALSE))</f>
        <v>81</v>
      </c>
      <c r="L75" s="14">
        <f>IF(ISNA(VLOOKUP(A75,'2011'!$B$2:$S$401,4,FALSE)), AVERAGE(J75:K75), VLOOKUP(A75,'2011'!$B$2:$S$401,4,FALSE))</f>
        <v>81</v>
      </c>
      <c r="M75" s="14">
        <f>IF(ISNA(VLOOKUP(A75,'2010'!$B$2:$S$401,4,FALSE)), AVERAGE(J75:L75), VLOOKUP(A75,'2010'!$B$2:$S$401,4,FALSE))</f>
        <v>58</v>
      </c>
      <c r="N75" s="14">
        <f>IF(ISNA(VLOOKUP(A75,'2009'!$B$2:$S$401,4,FALSE)), AVERAGE(J75:M75), VLOOKUP(A75,'2009'!$B$2:$S$401,4,FALSE))</f>
        <v>77</v>
      </c>
      <c r="O75" s="14">
        <f>AVERAGE(I75:N75)</f>
        <v>73.933333333333337</v>
      </c>
      <c r="P75" s="14">
        <f>H75/O75</f>
        <v>0.85707844905320107</v>
      </c>
      <c r="Q75" s="14">
        <f>VLOOKUP($A75,'2014'!$B$2:$S$430,5,FALSE)</f>
        <v>18</v>
      </c>
      <c r="R75" s="14">
        <f>IF(ISNA(VLOOKUP(A75,'2013'!$B$2:$S$401,5,FALSE)), Q75, VLOOKUP(A75,'2013'!$B$2:$S$401,5,FALSE)*1.7)</f>
        <v>23.8</v>
      </c>
      <c r="S75" s="14">
        <f>IF(ISNA(VLOOKUP($A75,'2012'!$B$2:$S$401,5,FALSE)), R75, VLOOKUP($A75,'2012'!$B$2:$S$401,5,FALSE))</f>
        <v>26</v>
      </c>
      <c r="T75" s="14">
        <f>IF(ISNA(VLOOKUP($A75,'2011'!$B$2:$S$401,5,FALSE)), S75, VLOOKUP($A75,'2011'!$B$2:$S$401,5,FALSE))</f>
        <v>21</v>
      </c>
      <c r="U75" s="14">
        <f>IF(ISNA(VLOOKUP($A75,'2010'!$B$2:$S$401,5,FALSE)), T75, VLOOKUP($A75,'2010'!$B$2:$S$401,5,FALSE))</f>
        <v>19</v>
      </c>
      <c r="V75" s="14">
        <f>IF(ISNA(VLOOKUP($A75,'2009'!$B$2:$S$401,5,FALSE)), U75, VLOOKUP($A75,'2009'!$B$2:$S$401,5,FALSE))</f>
        <v>31</v>
      </c>
      <c r="W75" s="14">
        <f>AVERAGE(Q75:V75)</f>
        <v>23.133333333333336</v>
      </c>
      <c r="X75" s="14">
        <f>VLOOKUP($A75,'2014'!$B$2:$S$430,6,FALSE)</f>
        <v>35</v>
      </c>
      <c r="Y75" s="14">
        <f>IF(ISNA(VLOOKUP($A75,'2013'!$B$2:$S$401,6,FALSE)), X75, VLOOKUP($A75,'2013'!$B$2:$S$401,6,FALSE)*1.7)</f>
        <v>37.4</v>
      </c>
      <c r="Z75" s="14">
        <f>IF(ISNA(VLOOKUP($A75,'2012'!$B$2:$S$401,6,FALSE)), Y75, VLOOKUP($A75,'2012'!$B$2:$S$401,6,FALSE))</f>
        <v>52</v>
      </c>
      <c r="AA75" s="14">
        <f>IF(ISNA(VLOOKUP($A75,'2011'!$B$2:$S$401,6,FALSE)), Z75, VLOOKUP($A75,'2011'!$B$2:$S$401,6,FALSE))</f>
        <v>41</v>
      </c>
      <c r="AB75" s="14">
        <f>IF(ISNA(VLOOKUP($A75,'2010'!$B$2:$S$401,6,FALSE)), AA75, VLOOKUP($A75,'2010'!$B$2:$S$401,6,FALSE))</f>
        <v>29</v>
      </c>
      <c r="AC75" s="14">
        <f>IF(ISNA(VLOOKUP($A75,'2009'!$B$2:$S$401,6,FALSE)), AB75, VLOOKUP($A75,'2009'!$B$2:$S$401,6,FALSE))</f>
        <v>47</v>
      </c>
      <c r="AD75" s="14">
        <f>AVERAGE(X75:AC75)</f>
        <v>40.233333333333334</v>
      </c>
      <c r="AE75" s="14">
        <f>VLOOKUP($A75,'2014'!$B$2:$S$430,10,FALSE)</f>
        <v>4</v>
      </c>
      <c r="AF75" s="14">
        <f>IF(ISNA(VLOOKUP($A75,'2013'!$B$2:$S$401,10,FALSE)), AE75, VLOOKUP($A75,'2013'!$B$2:$S$401,10,FALSE)*1.7)</f>
        <v>8.5</v>
      </c>
      <c r="AG75" s="14">
        <f>IF(ISNA(VLOOKUP($A75,'2012'!$B$2:$S$401,10,FALSE)), AF75, VLOOKUP($A75,'2012'!$B$2:$S$401,10,FALSE))</f>
        <v>8</v>
      </c>
      <c r="AH75" s="14">
        <f>IF(ISNA(VLOOKUP($A75,'2011'!$B$2:$S$401,10,FALSE)), AG75, VLOOKUP($A75,'2011'!$B$2:$S$401,10,FALSE))</f>
        <v>7</v>
      </c>
      <c r="AI75" s="14">
        <f>IF(ISNA(VLOOKUP($A75,'2010'!$B$2:$S$401,10,FALSE)), AH75, VLOOKUP($A75,'2010'!$B$2:$S$401,10,FALSE))</f>
        <v>3</v>
      </c>
      <c r="AJ75" s="14">
        <f>IF(ISNA(VLOOKUP($A75,'2009'!$B$2:$S$401,10,FALSE)), AI75, VLOOKUP($A75,'2009'!$B$2:$S$401,10,FALSE))</f>
        <v>12</v>
      </c>
      <c r="AK75" s="14">
        <f>AVERAGE(AE75:AJ75)</f>
        <v>7.083333333333333</v>
      </c>
      <c r="AL75" s="14">
        <f>VLOOKUP($A75,'2014'!$B$2:$S$430,11,FALSE)</f>
        <v>17</v>
      </c>
      <c r="AM75" s="14">
        <f>IF(ISNA(VLOOKUP($A75,'2013'!$B$2:$S$401,11,FALSE)), AL75, VLOOKUP($A75,'2013'!$B$2:$S$401,11,FALSE)*1.7)</f>
        <v>23.8</v>
      </c>
      <c r="AN75" s="14">
        <f>AVERAGE(AL75:AM75)</f>
        <v>20.399999999999999</v>
      </c>
      <c r="AO75" s="14">
        <f>VLOOKUP($A75,'2014'!$B$2:$S$430,8,FALSE)</f>
        <v>-4</v>
      </c>
      <c r="AP75" s="14">
        <f>IF(ISNA(VLOOKUP($A75,'2013'!$B$2:$S$401,8,FALSE)), AO75, VLOOKUP($A75,'2013'!$B$2:$S$401,8,FALSE)*1.7)</f>
        <v>8.5</v>
      </c>
      <c r="AQ75" s="14">
        <f>IF(ISNA(VLOOKUP($A75,'2012'!$B$2:$S$401,8,FALSE)), AP75, VLOOKUP($A75,'2012'!$B$2:$S$401,8,FALSE))</f>
        <v>-8</v>
      </c>
      <c r="AR75" s="14">
        <f>IF(ISNA(VLOOKUP($A75,'2011'!$B$2:$S$401,8,FALSE)), AQ75, VLOOKUP($A75,'2011'!$B$2:$S$401,8,FALSE))</f>
        <v>-4</v>
      </c>
      <c r="AS75" s="14">
        <f>IF(ISNA(VLOOKUP($A75,'2010'!$B$2:$S$401,8,FALSE)), AR75, VLOOKUP($A75,'2010'!$B$2:$S$401,8,FALSE))</f>
        <v>18</v>
      </c>
      <c r="AT75" s="14">
        <f>IF(ISNA(VLOOKUP($A75,'2009'!$B$2:$S$401,8,FALSE)), AS75, VLOOKUP($A75,'2009'!$B$2:$S$401,8,FALSE))</f>
        <v>18</v>
      </c>
      <c r="AU75" s="14">
        <f>AVERAGE(AO75:AT75)</f>
        <v>4.75</v>
      </c>
      <c r="AV75" s="14">
        <f>MIN(B75:G75)</f>
        <v>48</v>
      </c>
      <c r="AW75" s="14">
        <f>MAX(B75:G75)</f>
        <v>78</v>
      </c>
      <c r="AX75" s="14">
        <f>MIN(I75:N75)</f>
        <v>58</v>
      </c>
      <c r="AY75" s="14">
        <f>MAX(I75:N75)</f>
        <v>81.599999999999994</v>
      </c>
      <c r="AZ75" s="14" t="str">
        <f>VLOOKUP(A75,Bios!$B$2:$S$430,7,FALSE)</f>
        <v>CZE</v>
      </c>
      <c r="BA75" s="14" t="str">
        <f>VLOOKUP(A75,Bios!$B$2:$S$430,2,FALSE)</f>
        <v>NJD</v>
      </c>
      <c r="BB75" s="14">
        <f>113-BE75</f>
        <v>37</v>
      </c>
      <c r="BC75" s="14" t="str">
        <f>VLOOKUP(A75,Bios!$B$2:$S$430,3,FALSE)</f>
        <v>L</v>
      </c>
      <c r="BD75" s="4" t="str">
        <f>VLOOKUP(A75,Bios!$B$2:$S$430,4,FALSE)</f>
        <v>Apr 13 '76</v>
      </c>
      <c r="BE75" s="4" t="str">
        <f>RIGHT(BD75, LEN(BD75)-8)</f>
        <v>76</v>
      </c>
      <c r="BJ75" s="4" t="e">
        <f>VLOOKUP(A75,'Contracts 2014'!A74:K200,1,FALSE)</f>
        <v>#N/A</v>
      </c>
      <c r="BK75" s="4">
        <f>IF(ISNA(VLOOKUP(A75,'Contracts 2014'!$A$1:$K$127,1,FALSE)), 0, 1)</f>
        <v>0</v>
      </c>
    </row>
    <row r="76" spans="1:63">
      <c r="A76" s="13" t="s">
        <v>216</v>
      </c>
      <c r="B76" s="14">
        <f>VLOOKUP(A76,'2014'!$B$2:$S$430,7,FALSE)</f>
        <v>53</v>
      </c>
      <c r="C76" s="14">
        <f>IF(ISNA(VLOOKUP(A76,'2013'!$B$2:$S$401,7,FALSE)*1.7), B76, VLOOKUP(A76,'2013'!$B$2:$S$401,7,FALSE)*1.7)</f>
        <v>23.8</v>
      </c>
      <c r="D76" s="14">
        <f>IF(ISNA(VLOOKUP(A76,'2012'!$B$2:$S$401,7,FALSE)), C76, VLOOKUP(A76,'2012'!$B$2:$S$401,7,FALSE))</f>
        <v>43</v>
      </c>
      <c r="E76" s="14">
        <f>IF(ISNA(VLOOKUP(A76,'2011'!$B$2:$S$401,7,FALSE)), AVERAGE(C76:D76), VLOOKUP(A76,'2011'!$B$2:$S$401,7,FALSE))</f>
        <v>48</v>
      </c>
      <c r="F76" s="14">
        <f>IF(ISNA(VLOOKUP(A76,'2010'!$B$2:$S$401,7,FALSE)), AVERAGE(C76:E76), VLOOKUP(A76,'2010'!$B$2:$S$401,7,FALSE))</f>
        <v>51</v>
      </c>
      <c r="G76" s="14">
        <f>IF(ISNA(VLOOKUP(A76,'2009'!$B$2:$S$401,7,FALSE)), AVERAGE(C76:F76), VLOOKUP(A76,'2009'!$B$2:$S$401,7,FALSE))</f>
        <v>41.45</v>
      </c>
      <c r="H76" s="14">
        <f>AVERAGE(B76:G76)</f>
        <v>43.375</v>
      </c>
      <c r="I76" s="14">
        <f>VLOOKUP(A76,'2014'!$B$2:$S$430,4,FALSE)</f>
        <v>76</v>
      </c>
      <c r="J76" s="14">
        <f>IF(ISNA(VLOOKUP(A76,'2013'!$B$2:$S$401,4,FALSE)), I76, VLOOKUP(A76,'2013'!$B$2:$S$401,4,FALSE)*1.7)</f>
        <v>40.799999999999997</v>
      </c>
      <c r="K76" s="14">
        <f>IF(ISNA(VLOOKUP(A76,'2012'!$B$2:$S$401,4,FALSE)), J76, VLOOKUP(A76,'2012'!$B$2:$S$401,4,FALSE))</f>
        <v>76</v>
      </c>
      <c r="L76" s="14">
        <f>IF(ISNA(VLOOKUP(A76,'2011'!$B$2:$S$401,4,FALSE)), AVERAGE(J76:K76), VLOOKUP(A76,'2011'!$B$2:$S$401,4,FALSE))</f>
        <v>79</v>
      </c>
      <c r="M76" s="14">
        <f>IF(ISNA(VLOOKUP(A76,'2010'!$B$2:$S$401,4,FALSE)), AVERAGE(J76:L76), VLOOKUP(A76,'2010'!$B$2:$S$401,4,FALSE))</f>
        <v>80</v>
      </c>
      <c r="N76" s="14">
        <f>IF(ISNA(VLOOKUP(A76,'2009'!$B$2:$S$401,4,FALSE)), AVERAGE(J76:M76), VLOOKUP(A76,'2009'!$B$2:$S$401,4,FALSE))</f>
        <v>68.95</v>
      </c>
      <c r="O76" s="14">
        <f>AVERAGE(I76:N76)</f>
        <v>70.125</v>
      </c>
      <c r="P76" s="14">
        <f>H76/O76</f>
        <v>0.61853832442067735</v>
      </c>
      <c r="Q76" s="14">
        <f>VLOOKUP($A76,'2014'!$B$2:$S$430,5,FALSE)</f>
        <v>22</v>
      </c>
      <c r="R76" s="14">
        <f>IF(ISNA(VLOOKUP(A76,'2013'!$B$2:$S$401,5,FALSE)), Q76, VLOOKUP(A76,'2013'!$B$2:$S$401,5,FALSE)*1.7)</f>
        <v>6.8</v>
      </c>
      <c r="S76" s="14">
        <f>IF(ISNA(VLOOKUP($A76,'2012'!$B$2:$S$401,5,FALSE)), R76, VLOOKUP($A76,'2012'!$B$2:$S$401,5,FALSE))</f>
        <v>27</v>
      </c>
      <c r="T76" s="14">
        <f>IF(ISNA(VLOOKUP($A76,'2011'!$B$2:$S$401,5,FALSE)), S76, VLOOKUP($A76,'2011'!$B$2:$S$401,5,FALSE))</f>
        <v>21</v>
      </c>
      <c r="U76" s="14">
        <f>IF(ISNA(VLOOKUP($A76,'2010'!$B$2:$S$401,5,FALSE)), T76, VLOOKUP($A76,'2010'!$B$2:$S$401,5,FALSE))</f>
        <v>30</v>
      </c>
      <c r="V76" s="14">
        <f>IF(ISNA(VLOOKUP($A76,'2009'!$B$2:$S$401,5,FALSE)), U76, VLOOKUP($A76,'2009'!$B$2:$S$401,5,FALSE))</f>
        <v>30</v>
      </c>
      <c r="W76" s="14">
        <f>AVERAGE(Q76:V76)</f>
        <v>22.8</v>
      </c>
      <c r="X76" s="14">
        <f>VLOOKUP($A76,'2014'!$B$2:$S$430,6,FALSE)</f>
        <v>31</v>
      </c>
      <c r="Y76" s="14">
        <f>IF(ISNA(VLOOKUP($A76,'2013'!$B$2:$S$401,6,FALSE)), X76, VLOOKUP($A76,'2013'!$B$2:$S$401,6,FALSE)*1.7)</f>
        <v>17</v>
      </c>
      <c r="Z76" s="14">
        <f>IF(ISNA(VLOOKUP($A76,'2012'!$B$2:$S$401,6,FALSE)), Y76, VLOOKUP($A76,'2012'!$B$2:$S$401,6,FALSE))</f>
        <v>16</v>
      </c>
      <c r="AA76" s="14">
        <f>IF(ISNA(VLOOKUP($A76,'2011'!$B$2:$S$401,6,FALSE)), Z76, VLOOKUP($A76,'2011'!$B$2:$S$401,6,FALSE))</f>
        <v>27</v>
      </c>
      <c r="AB76" s="14">
        <f>IF(ISNA(VLOOKUP($A76,'2010'!$B$2:$S$401,6,FALSE)), AA76, VLOOKUP($A76,'2010'!$B$2:$S$401,6,FALSE))</f>
        <v>21</v>
      </c>
      <c r="AC76" s="14">
        <f>IF(ISNA(VLOOKUP($A76,'2009'!$B$2:$S$401,6,FALSE)), AB76, VLOOKUP($A76,'2009'!$B$2:$S$401,6,FALSE))</f>
        <v>21</v>
      </c>
      <c r="AD76" s="14">
        <f>AVERAGE(X76:AC76)</f>
        <v>22.166666666666668</v>
      </c>
      <c r="AE76" s="14">
        <f>VLOOKUP($A76,'2014'!$B$2:$S$430,10,FALSE)</f>
        <v>7</v>
      </c>
      <c r="AF76" s="14">
        <f>IF(ISNA(VLOOKUP($A76,'2013'!$B$2:$S$401,10,FALSE)), AE76, VLOOKUP($A76,'2013'!$B$2:$S$401,10,FALSE)*1.7)</f>
        <v>6.8</v>
      </c>
      <c r="AG76" s="14">
        <f>IF(ISNA(VLOOKUP($A76,'2012'!$B$2:$S$401,10,FALSE)), AF76, VLOOKUP($A76,'2012'!$B$2:$S$401,10,FALSE))</f>
        <v>8</v>
      </c>
      <c r="AH76" s="14">
        <f>IF(ISNA(VLOOKUP($A76,'2011'!$B$2:$S$401,10,FALSE)), AG76, VLOOKUP($A76,'2011'!$B$2:$S$401,10,FALSE))</f>
        <v>6</v>
      </c>
      <c r="AI76" s="14">
        <f>IF(ISNA(VLOOKUP($A76,'2010'!$B$2:$S$401,10,FALSE)), AH76, VLOOKUP($A76,'2010'!$B$2:$S$401,10,FALSE))</f>
        <v>10</v>
      </c>
      <c r="AJ76" s="14">
        <f>IF(ISNA(VLOOKUP($A76,'2009'!$B$2:$S$401,10,FALSE)), AI76, VLOOKUP($A76,'2009'!$B$2:$S$401,10,FALSE))</f>
        <v>10</v>
      </c>
      <c r="AK76" s="14">
        <f>AVERAGE(AE76:AJ76)</f>
        <v>7.9666666666666659</v>
      </c>
      <c r="AL76" s="14">
        <f>VLOOKUP($A76,'2014'!$B$2:$S$430,11,FALSE)</f>
        <v>17</v>
      </c>
      <c r="AM76" s="14">
        <f>IF(ISNA(VLOOKUP($A76,'2013'!$B$2:$S$401,11,FALSE)), AL76, VLOOKUP($A76,'2013'!$B$2:$S$401,11,FALSE)*1.7)</f>
        <v>11.9</v>
      </c>
      <c r="AN76" s="14">
        <f>AVERAGE(AL76:AM76)</f>
        <v>14.45</v>
      </c>
      <c r="AO76" s="14">
        <f>VLOOKUP($A76,'2014'!$B$2:$S$430,8,FALSE)</f>
        <v>1</v>
      </c>
      <c r="AP76" s="14">
        <f>IF(ISNA(VLOOKUP($A76,'2013'!$B$2:$S$401,8,FALSE)), AO76, VLOOKUP($A76,'2013'!$B$2:$S$401,8,FALSE)*1.7)</f>
        <v>-1.7</v>
      </c>
      <c r="AQ76" s="14">
        <f>IF(ISNA(VLOOKUP($A76,'2012'!$B$2:$S$401,8,FALSE)), AP76, VLOOKUP($A76,'2012'!$B$2:$S$401,8,FALSE))</f>
        <v>9</v>
      </c>
      <c r="AR76" s="14">
        <f>IF(ISNA(VLOOKUP($A76,'2011'!$B$2:$S$401,8,FALSE)), AQ76, VLOOKUP($A76,'2011'!$B$2:$S$401,8,FALSE))</f>
        <v>11</v>
      </c>
      <c r="AS76" s="14">
        <f>IF(ISNA(VLOOKUP($A76,'2010'!$B$2:$S$401,8,FALSE)), AR76, VLOOKUP($A76,'2010'!$B$2:$S$401,8,FALSE))</f>
        <v>18</v>
      </c>
      <c r="AT76" s="14">
        <f>IF(ISNA(VLOOKUP($A76,'2009'!$B$2:$S$401,8,FALSE)), AS76, VLOOKUP($A76,'2009'!$B$2:$S$401,8,FALSE))</f>
        <v>18</v>
      </c>
      <c r="AU76" s="14">
        <f>AVERAGE(AO76:AT76)</f>
        <v>9.2166666666666668</v>
      </c>
      <c r="AV76" s="14">
        <f>MIN(B76:G76)</f>
        <v>23.8</v>
      </c>
      <c r="AW76" s="14">
        <f>MAX(B76:G76)</f>
        <v>53</v>
      </c>
      <c r="AX76" s="14">
        <f>MIN(I76:N76)</f>
        <v>40.799999999999997</v>
      </c>
      <c r="AY76" s="14">
        <f>MAX(I76:N76)</f>
        <v>80</v>
      </c>
      <c r="AZ76" s="14" t="str">
        <f>VLOOKUP(A76,Bios!$B$2:$S$430,7,FALSE)</f>
        <v>SWE</v>
      </c>
      <c r="BA76" s="14" t="str">
        <f>VLOOKUP(A76,Bios!$B$2:$S$430,2,FALSE)</f>
        <v>NSH</v>
      </c>
      <c r="BB76" s="14">
        <f>113-BE76</f>
        <v>26</v>
      </c>
      <c r="BC76" s="14" t="str">
        <f>VLOOKUP(A76,Bios!$B$2:$S$430,3,FALSE)</f>
        <v>R</v>
      </c>
      <c r="BD76" s="4" t="str">
        <f>VLOOKUP(A76,Bios!$B$2:$S$430,4,FALSE)</f>
        <v>Jan 01 '87</v>
      </c>
      <c r="BE76" s="4" t="str">
        <f>RIGHT(BD76, LEN(BD76)-8)</f>
        <v>87</v>
      </c>
      <c r="BJ76" s="4" t="e">
        <f>VLOOKUP(A76,'Contracts 2014'!A75:K201,1,FALSE)</f>
        <v>#N/A</v>
      </c>
      <c r="BK76" s="4">
        <f>IF(ISNA(VLOOKUP(A76,'Contracts 2014'!$A$1:$K$127,1,FALSE)), 0, 1)</f>
        <v>0</v>
      </c>
    </row>
    <row r="77" spans="1:63">
      <c r="A77" s="13" t="s">
        <v>87</v>
      </c>
      <c r="B77" s="14">
        <f>VLOOKUP(A77,'2014'!$B$2:$S$430,7,FALSE)</f>
        <v>53</v>
      </c>
      <c r="C77" s="14">
        <f>IF(ISNA(VLOOKUP(A77,'2013'!$B$2:$S$401,7,FALSE)*1.7), B77, VLOOKUP(A77,'2013'!$B$2:$S$401,7,FALSE)*1.7)</f>
        <v>61.199999999999996</v>
      </c>
      <c r="D77" s="14">
        <f>IF(ISNA(VLOOKUP(A77,'2012'!$B$2:$S$401,7,FALSE)), C77, VLOOKUP(A77,'2012'!$B$2:$S$401,7,FALSE))</f>
        <v>55</v>
      </c>
      <c r="E77" s="14">
        <f>IF(ISNA(VLOOKUP(A77,'2011'!$B$2:$S$401,7,FALSE)), AVERAGE(C77:D77), VLOOKUP(A77,'2011'!$B$2:$S$401,7,FALSE))</f>
        <v>41</v>
      </c>
      <c r="F77" s="14">
        <f>IF(ISNA(VLOOKUP(A77,'2010'!$B$2:$S$401,7,FALSE)), AVERAGE(C77:E77), VLOOKUP(A77,'2010'!$B$2:$S$401,7,FALSE))</f>
        <v>52.4</v>
      </c>
      <c r="G77" s="14">
        <f>IF(ISNA(VLOOKUP(A77,'2009'!$B$2:$S$401,7,FALSE)), AVERAGE(C77:F77), VLOOKUP(A77,'2009'!$B$2:$S$401,7,FALSE))</f>
        <v>52.4</v>
      </c>
      <c r="H77" s="14">
        <f>AVERAGE(B77:G77)</f>
        <v>52.499999999999993</v>
      </c>
      <c r="I77" s="14">
        <f>VLOOKUP(A77,'2014'!$B$2:$S$430,4,FALSE)</f>
        <v>82</v>
      </c>
      <c r="J77" s="14">
        <f>IF(ISNA(VLOOKUP(A77,'2013'!$B$2:$S$401,4,FALSE)), I77, VLOOKUP(A77,'2013'!$B$2:$S$401,4,FALSE)*1.7)</f>
        <v>76.5</v>
      </c>
      <c r="K77" s="14">
        <f>IF(ISNA(VLOOKUP(A77,'2012'!$B$2:$S$401,4,FALSE)), J77, VLOOKUP(A77,'2012'!$B$2:$S$401,4,FALSE))</f>
        <v>76</v>
      </c>
      <c r="L77" s="14">
        <f>IF(ISNA(VLOOKUP(A77,'2011'!$B$2:$S$401,4,FALSE)), AVERAGE(J77:K77), VLOOKUP(A77,'2011'!$B$2:$S$401,4,FALSE))</f>
        <v>77</v>
      </c>
      <c r="M77" s="14">
        <f>IF(ISNA(VLOOKUP(A77,'2010'!$B$2:$S$401,4,FALSE)), AVERAGE(J77:L77), VLOOKUP(A77,'2010'!$B$2:$S$401,4,FALSE))</f>
        <v>76.5</v>
      </c>
      <c r="N77" s="14">
        <f>IF(ISNA(VLOOKUP(A77,'2009'!$B$2:$S$401,4,FALSE)), AVERAGE(J77:M77), VLOOKUP(A77,'2009'!$B$2:$S$401,4,FALSE))</f>
        <v>76.5</v>
      </c>
      <c r="O77" s="14">
        <f>AVERAGE(I77:N77)</f>
        <v>77.416666666666671</v>
      </c>
      <c r="P77" s="14">
        <f>H77/O77</f>
        <v>0.6781485468245424</v>
      </c>
      <c r="Q77" s="14">
        <f>VLOOKUP($A77,'2014'!$B$2:$S$430,5,FALSE)</f>
        <v>25</v>
      </c>
      <c r="R77" s="14">
        <f>IF(ISNA(VLOOKUP(A77,'2013'!$B$2:$S$401,5,FALSE)), Q77, VLOOKUP(A77,'2013'!$B$2:$S$401,5,FALSE)*1.7)</f>
        <v>30.599999999999998</v>
      </c>
      <c r="S77" s="14">
        <f>IF(ISNA(VLOOKUP($A77,'2012'!$B$2:$S$401,5,FALSE)), R77, VLOOKUP($A77,'2012'!$B$2:$S$401,5,FALSE))</f>
        <v>28</v>
      </c>
      <c r="T77" s="14">
        <f>IF(ISNA(VLOOKUP($A77,'2011'!$B$2:$S$401,5,FALSE)), S77, VLOOKUP($A77,'2011'!$B$2:$S$401,5,FALSE))</f>
        <v>21</v>
      </c>
      <c r="U77" s="14">
        <f>IF(ISNA(VLOOKUP($A77,'2010'!$B$2:$S$401,5,FALSE)), T77, VLOOKUP($A77,'2010'!$B$2:$S$401,5,FALSE))</f>
        <v>21</v>
      </c>
      <c r="V77" s="14">
        <f>IF(ISNA(VLOOKUP($A77,'2009'!$B$2:$S$401,5,FALSE)), U77, VLOOKUP($A77,'2009'!$B$2:$S$401,5,FALSE))</f>
        <v>21</v>
      </c>
      <c r="W77" s="14">
        <f>AVERAGE(Q77:V77)</f>
        <v>24.433333333333334</v>
      </c>
      <c r="X77" s="14">
        <f>VLOOKUP($A77,'2014'!$B$2:$S$430,6,FALSE)</f>
        <v>28</v>
      </c>
      <c r="Y77" s="14">
        <f>IF(ISNA(VLOOKUP($A77,'2013'!$B$2:$S$401,6,FALSE)), X77, VLOOKUP($A77,'2013'!$B$2:$S$401,6,FALSE)*1.7)</f>
        <v>30.599999999999998</v>
      </c>
      <c r="Z77" s="14">
        <f>IF(ISNA(VLOOKUP($A77,'2012'!$B$2:$S$401,6,FALSE)), Y77, VLOOKUP($A77,'2012'!$B$2:$S$401,6,FALSE))</f>
        <v>27</v>
      </c>
      <c r="AA77" s="14">
        <f>IF(ISNA(VLOOKUP($A77,'2011'!$B$2:$S$401,6,FALSE)), Z77, VLOOKUP($A77,'2011'!$B$2:$S$401,6,FALSE))</f>
        <v>20</v>
      </c>
      <c r="AB77" s="14">
        <f>IF(ISNA(VLOOKUP($A77,'2010'!$B$2:$S$401,6,FALSE)), AA77, VLOOKUP($A77,'2010'!$B$2:$S$401,6,FALSE))</f>
        <v>20</v>
      </c>
      <c r="AC77" s="14">
        <f>IF(ISNA(VLOOKUP($A77,'2009'!$B$2:$S$401,6,FALSE)), AB77, VLOOKUP($A77,'2009'!$B$2:$S$401,6,FALSE))</f>
        <v>20</v>
      </c>
      <c r="AD77" s="14">
        <f>AVERAGE(X77:AC77)</f>
        <v>24.266666666666666</v>
      </c>
      <c r="AE77" s="14">
        <f>VLOOKUP($A77,'2014'!$B$2:$S$430,10,FALSE)</f>
        <v>1</v>
      </c>
      <c r="AF77" s="14">
        <f>IF(ISNA(VLOOKUP($A77,'2013'!$B$2:$S$401,10,FALSE)), AE77, VLOOKUP($A77,'2013'!$B$2:$S$401,10,FALSE)*1.7)</f>
        <v>6.8</v>
      </c>
      <c r="AG77" s="14">
        <f>IF(ISNA(VLOOKUP($A77,'2012'!$B$2:$S$401,10,FALSE)), AF77, VLOOKUP($A77,'2012'!$B$2:$S$401,10,FALSE))</f>
        <v>5</v>
      </c>
      <c r="AH77" s="14">
        <f>IF(ISNA(VLOOKUP($A77,'2011'!$B$2:$S$401,10,FALSE)), AG77, VLOOKUP($A77,'2011'!$B$2:$S$401,10,FALSE))</f>
        <v>2</v>
      </c>
      <c r="AI77" s="14">
        <f>IF(ISNA(VLOOKUP($A77,'2010'!$B$2:$S$401,10,FALSE)), AH77, VLOOKUP($A77,'2010'!$B$2:$S$401,10,FALSE))</f>
        <v>2</v>
      </c>
      <c r="AJ77" s="14">
        <f>IF(ISNA(VLOOKUP($A77,'2009'!$B$2:$S$401,10,FALSE)), AI77, VLOOKUP($A77,'2009'!$B$2:$S$401,10,FALSE))</f>
        <v>2</v>
      </c>
      <c r="AK77" s="14">
        <f>AVERAGE(AE77:AJ77)</f>
        <v>3.1333333333333333</v>
      </c>
      <c r="AL77" s="14">
        <f>VLOOKUP($A77,'2014'!$B$2:$S$430,11,FALSE)</f>
        <v>2</v>
      </c>
      <c r="AM77" s="14">
        <f>IF(ISNA(VLOOKUP($A77,'2013'!$B$2:$S$401,11,FALSE)), AL77, VLOOKUP($A77,'2013'!$B$2:$S$401,11,FALSE)*1.7)</f>
        <v>6.8</v>
      </c>
      <c r="AN77" s="14">
        <f>AVERAGE(AL77:AM77)</f>
        <v>4.4000000000000004</v>
      </c>
      <c r="AO77" s="14">
        <f>VLOOKUP($A77,'2014'!$B$2:$S$430,8,FALSE)</f>
        <v>36</v>
      </c>
      <c r="AP77" s="14">
        <f>IF(ISNA(VLOOKUP($A77,'2013'!$B$2:$S$401,8,FALSE)), AO77, VLOOKUP($A77,'2013'!$B$2:$S$401,8,FALSE)*1.7)</f>
        <v>39.1</v>
      </c>
      <c r="AQ77" s="14">
        <f>IF(ISNA(VLOOKUP($A77,'2012'!$B$2:$S$401,8,FALSE)), AP77, VLOOKUP($A77,'2012'!$B$2:$S$401,8,FALSE))</f>
        <v>31</v>
      </c>
      <c r="AR77" s="14">
        <f>IF(ISNA(VLOOKUP($A77,'2011'!$B$2:$S$401,8,FALSE)), AQ77, VLOOKUP($A77,'2011'!$B$2:$S$401,8,FALSE))</f>
        <v>25</v>
      </c>
      <c r="AS77" s="14">
        <f>IF(ISNA(VLOOKUP($A77,'2010'!$B$2:$S$401,8,FALSE)), AR77, VLOOKUP($A77,'2010'!$B$2:$S$401,8,FALSE))</f>
        <v>25</v>
      </c>
      <c r="AT77" s="14">
        <f>IF(ISNA(VLOOKUP($A77,'2009'!$B$2:$S$401,8,FALSE)), AS77, VLOOKUP($A77,'2009'!$B$2:$S$401,8,FALSE))</f>
        <v>25</v>
      </c>
      <c r="AU77" s="14">
        <f>AVERAGE(AO77:AT77)</f>
        <v>30.183333333333334</v>
      </c>
      <c r="AV77" s="14">
        <f>MIN(B77:G77)</f>
        <v>41</v>
      </c>
      <c r="AW77" s="14">
        <f>MAX(B77:G77)</f>
        <v>61.199999999999996</v>
      </c>
      <c r="AX77" s="14">
        <f>MIN(I77:N77)</f>
        <v>76</v>
      </c>
      <c r="AY77" s="14">
        <f>MAX(I77:N77)</f>
        <v>82</v>
      </c>
      <c r="AZ77" s="14" t="str">
        <f>VLOOKUP(A77,Bios!$B$2:$S$430,7,FALSE)</f>
        <v>CAN</v>
      </c>
      <c r="BA77" s="14" t="str">
        <f>VLOOKUP(A77,Bios!$B$2:$S$430,2,FALSE)</f>
        <v>BOS</v>
      </c>
      <c r="BB77" s="14">
        <f>113-BE77</f>
        <v>25</v>
      </c>
      <c r="BC77" s="14" t="str">
        <f>VLOOKUP(A77,Bios!$B$2:$S$430,3,FALSE)</f>
        <v>L</v>
      </c>
      <c r="BD77" s="4" t="str">
        <f>VLOOKUP(A77,Bios!$B$2:$S$430,4,FALSE)</f>
        <v>May 11 '88</v>
      </c>
      <c r="BE77" s="4" t="str">
        <f>RIGHT(BD77, LEN(BD77)-8)</f>
        <v>88</v>
      </c>
      <c r="BJ77" s="4" t="e">
        <f>VLOOKUP(A77,'Contracts 2014'!A76:K202,1,FALSE)</f>
        <v>#N/A</v>
      </c>
      <c r="BK77" s="4">
        <f>IF(ISNA(VLOOKUP(A77,'Contracts 2014'!$A$1:$K$127,1,FALSE)), 0, 1)</f>
        <v>0</v>
      </c>
    </row>
    <row r="78" spans="1:63">
      <c r="A78" s="13" t="s">
        <v>264</v>
      </c>
      <c r="B78" s="14">
        <f>VLOOKUP(A78,'2014'!$B$2:$S$430,7,FALSE)</f>
        <v>52</v>
      </c>
      <c r="C78" s="14">
        <f>IF(ISNA(VLOOKUP(A78,'2013'!$B$2:$S$401,7,FALSE)*1.7), B78, VLOOKUP(A78,'2013'!$B$2:$S$401,7,FALSE)*1.7)</f>
        <v>20.399999999999999</v>
      </c>
      <c r="D78" s="14">
        <f>IF(ISNA(VLOOKUP(A78,'2012'!$B$2:$S$401,7,FALSE)), C78, VLOOKUP(A78,'2012'!$B$2:$S$401,7,FALSE))</f>
        <v>36</v>
      </c>
      <c r="E78" s="14">
        <f>IF(ISNA(VLOOKUP(A78,'2011'!$B$2:$S$401,7,FALSE)), AVERAGE(C78:D78), VLOOKUP(A78,'2011'!$B$2:$S$401,7,FALSE))</f>
        <v>28.2</v>
      </c>
      <c r="F78" s="14">
        <f>IF(ISNA(VLOOKUP(A78,'2010'!$B$2:$S$401,7,FALSE)), AVERAGE(C78:E78), VLOOKUP(A78,'2010'!$B$2:$S$401,7,FALSE))</f>
        <v>28.2</v>
      </c>
      <c r="G78" s="14">
        <f>IF(ISNA(VLOOKUP(A78,'2009'!$B$2:$S$401,7,FALSE)), AVERAGE(C78:F78), VLOOKUP(A78,'2009'!$B$2:$S$401,7,FALSE))</f>
        <v>28.2</v>
      </c>
      <c r="H78" s="14">
        <f>AVERAGE(B78:G78)</f>
        <v>32.166666666666664</v>
      </c>
      <c r="I78" s="14">
        <f>VLOOKUP(A78,'2014'!$B$2:$S$430,4,FALSE)</f>
        <v>79</v>
      </c>
      <c r="J78" s="14">
        <f>IF(ISNA(VLOOKUP(A78,'2013'!$B$2:$S$401,4,FALSE)), I78, VLOOKUP(A78,'2013'!$B$2:$S$401,4,FALSE)*1.7)</f>
        <v>74.8</v>
      </c>
      <c r="K78" s="14">
        <f>IF(ISNA(VLOOKUP(A78,'2012'!$B$2:$S$401,4,FALSE)), J78, VLOOKUP(A78,'2012'!$B$2:$S$401,4,FALSE))</f>
        <v>72</v>
      </c>
      <c r="L78" s="14">
        <f>IF(ISNA(VLOOKUP(A78,'2011'!$B$2:$S$401,4,FALSE)), AVERAGE(J78:K78), VLOOKUP(A78,'2011'!$B$2:$S$401,4,FALSE))</f>
        <v>73.400000000000006</v>
      </c>
      <c r="M78" s="14">
        <f>IF(ISNA(VLOOKUP(A78,'2010'!$B$2:$S$401,4,FALSE)), AVERAGE(J78:L78), VLOOKUP(A78,'2010'!$B$2:$S$401,4,FALSE))</f>
        <v>73.400000000000006</v>
      </c>
      <c r="N78" s="14">
        <f>IF(ISNA(VLOOKUP(A78,'2009'!$B$2:$S$401,4,FALSE)), AVERAGE(J78:M78), VLOOKUP(A78,'2009'!$B$2:$S$401,4,FALSE))</f>
        <v>73.400000000000006</v>
      </c>
      <c r="O78" s="14">
        <f>AVERAGE(I78:N78)</f>
        <v>74.333333333333329</v>
      </c>
      <c r="P78" s="14">
        <f>H78/O78</f>
        <v>0.43273542600896858</v>
      </c>
      <c r="Q78" s="14">
        <f>VLOOKUP($A78,'2014'!$B$2:$S$430,5,FALSE)</f>
        <v>24</v>
      </c>
      <c r="R78" s="14">
        <f>IF(ISNA(VLOOKUP(A78,'2013'!$B$2:$S$401,5,FALSE)), Q78, VLOOKUP(A78,'2013'!$B$2:$S$401,5,FALSE)*1.7)</f>
        <v>6.8</v>
      </c>
      <c r="S78" s="14">
        <f>IF(ISNA(VLOOKUP($A78,'2012'!$B$2:$S$401,5,FALSE)), R78, VLOOKUP($A78,'2012'!$B$2:$S$401,5,FALSE))</f>
        <v>14</v>
      </c>
      <c r="T78" s="14">
        <f>IF(ISNA(VLOOKUP($A78,'2011'!$B$2:$S$401,5,FALSE)), S78, VLOOKUP($A78,'2011'!$B$2:$S$401,5,FALSE))</f>
        <v>14</v>
      </c>
      <c r="U78" s="14">
        <f>IF(ISNA(VLOOKUP($A78,'2010'!$B$2:$S$401,5,FALSE)), T78, VLOOKUP($A78,'2010'!$B$2:$S$401,5,FALSE))</f>
        <v>14</v>
      </c>
      <c r="V78" s="14">
        <f>IF(ISNA(VLOOKUP($A78,'2009'!$B$2:$S$401,5,FALSE)), U78, VLOOKUP($A78,'2009'!$B$2:$S$401,5,FALSE))</f>
        <v>14</v>
      </c>
      <c r="W78" s="14">
        <f>AVERAGE(Q78:V78)</f>
        <v>14.466666666666667</v>
      </c>
      <c r="X78" s="14">
        <f>VLOOKUP($A78,'2014'!$B$2:$S$430,6,FALSE)</f>
        <v>28</v>
      </c>
      <c r="Y78" s="14">
        <f>IF(ISNA(VLOOKUP($A78,'2013'!$B$2:$S$401,6,FALSE)), X78, VLOOKUP($A78,'2013'!$B$2:$S$401,6,FALSE)*1.7)</f>
        <v>13.6</v>
      </c>
      <c r="Z78" s="14">
        <f>IF(ISNA(VLOOKUP($A78,'2012'!$B$2:$S$401,6,FALSE)), Y78, VLOOKUP($A78,'2012'!$B$2:$S$401,6,FALSE))</f>
        <v>22</v>
      </c>
      <c r="AA78" s="14">
        <f>IF(ISNA(VLOOKUP($A78,'2011'!$B$2:$S$401,6,FALSE)), Z78, VLOOKUP($A78,'2011'!$B$2:$S$401,6,FALSE))</f>
        <v>22</v>
      </c>
      <c r="AB78" s="14">
        <f>IF(ISNA(VLOOKUP($A78,'2010'!$B$2:$S$401,6,FALSE)), AA78, VLOOKUP($A78,'2010'!$B$2:$S$401,6,FALSE))</f>
        <v>22</v>
      </c>
      <c r="AC78" s="14">
        <f>IF(ISNA(VLOOKUP($A78,'2009'!$B$2:$S$401,6,FALSE)), AB78, VLOOKUP($A78,'2009'!$B$2:$S$401,6,FALSE))</f>
        <v>22</v>
      </c>
      <c r="AD78" s="14">
        <f>AVERAGE(X78:AC78)</f>
        <v>21.599999999999998</v>
      </c>
      <c r="AE78" s="14">
        <f>VLOOKUP($A78,'2014'!$B$2:$S$430,10,FALSE)</f>
        <v>7</v>
      </c>
      <c r="AF78" s="14">
        <f>IF(ISNA(VLOOKUP($A78,'2013'!$B$2:$S$401,10,FALSE)), AE78, VLOOKUP($A78,'2013'!$B$2:$S$401,10,FALSE)*1.7)</f>
        <v>3.4</v>
      </c>
      <c r="AG78" s="14">
        <f>IF(ISNA(VLOOKUP($A78,'2012'!$B$2:$S$401,10,FALSE)), AF78, VLOOKUP($A78,'2012'!$B$2:$S$401,10,FALSE))</f>
        <v>6</v>
      </c>
      <c r="AH78" s="14">
        <f>IF(ISNA(VLOOKUP($A78,'2011'!$B$2:$S$401,10,FALSE)), AG78, VLOOKUP($A78,'2011'!$B$2:$S$401,10,FALSE))</f>
        <v>6</v>
      </c>
      <c r="AI78" s="14">
        <f>IF(ISNA(VLOOKUP($A78,'2010'!$B$2:$S$401,10,FALSE)), AH78, VLOOKUP($A78,'2010'!$B$2:$S$401,10,FALSE))</f>
        <v>6</v>
      </c>
      <c r="AJ78" s="14">
        <f>IF(ISNA(VLOOKUP($A78,'2009'!$B$2:$S$401,10,FALSE)), AI78, VLOOKUP($A78,'2009'!$B$2:$S$401,10,FALSE))</f>
        <v>6</v>
      </c>
      <c r="AK78" s="14">
        <f>AVERAGE(AE78:AJ78)</f>
        <v>5.7333333333333334</v>
      </c>
      <c r="AL78" s="14">
        <f>VLOOKUP($A78,'2014'!$B$2:$S$430,11,FALSE)</f>
        <v>10</v>
      </c>
      <c r="AM78" s="14">
        <f>IF(ISNA(VLOOKUP($A78,'2013'!$B$2:$S$401,11,FALSE)), AL78, VLOOKUP($A78,'2013'!$B$2:$S$401,11,FALSE)*1.7)</f>
        <v>11.9</v>
      </c>
      <c r="AN78" s="14">
        <f>AVERAGE(AL78:AM78)</f>
        <v>10.95</v>
      </c>
      <c r="AO78" s="14">
        <f>VLOOKUP($A78,'2014'!$B$2:$S$430,8,FALSE)</f>
        <v>16</v>
      </c>
      <c r="AP78" s="14">
        <f>IF(ISNA(VLOOKUP($A78,'2013'!$B$2:$S$401,8,FALSE)), AO78, VLOOKUP($A78,'2013'!$B$2:$S$401,8,FALSE)*1.7)</f>
        <v>-18.7</v>
      </c>
      <c r="AQ78" s="14">
        <f>IF(ISNA(VLOOKUP($A78,'2012'!$B$2:$S$401,8,FALSE)), AP78, VLOOKUP($A78,'2012'!$B$2:$S$401,8,FALSE))</f>
        <v>-9</v>
      </c>
      <c r="AR78" s="14">
        <f>IF(ISNA(VLOOKUP($A78,'2011'!$B$2:$S$401,8,FALSE)), AQ78, VLOOKUP($A78,'2011'!$B$2:$S$401,8,FALSE))</f>
        <v>-9</v>
      </c>
      <c r="AS78" s="14">
        <f>IF(ISNA(VLOOKUP($A78,'2010'!$B$2:$S$401,8,FALSE)), AR78, VLOOKUP($A78,'2010'!$B$2:$S$401,8,FALSE))</f>
        <v>-9</v>
      </c>
      <c r="AT78" s="14">
        <f>IF(ISNA(VLOOKUP($A78,'2009'!$B$2:$S$401,8,FALSE)), AS78, VLOOKUP($A78,'2009'!$B$2:$S$401,8,FALSE))</f>
        <v>-9</v>
      </c>
      <c r="AU78" s="14">
        <f>AVERAGE(AO78:AT78)</f>
        <v>-6.45</v>
      </c>
      <c r="AV78" s="14">
        <f>MIN(B78:G78)</f>
        <v>20.399999999999999</v>
      </c>
      <c r="AW78" s="14">
        <f>MAX(B78:G78)</f>
        <v>52</v>
      </c>
      <c r="AX78" s="14">
        <f>MIN(I78:N78)</f>
        <v>72</v>
      </c>
      <c r="AY78" s="14">
        <f>MAX(I78:N78)</f>
        <v>79</v>
      </c>
      <c r="AZ78" s="14" t="str">
        <f>VLOOKUP(A78,Bios!$B$2:$S$430,7,FALSE)</f>
        <v>USA</v>
      </c>
      <c r="BA78" s="14" t="str">
        <f>VLOOKUP(A78,Bios!$B$2:$S$430,2,FALSE)</f>
        <v>NSH</v>
      </c>
      <c r="BB78" s="14">
        <f>113-BE78</f>
        <v>24</v>
      </c>
      <c r="BC78" s="14" t="str">
        <f>VLOOKUP(A78,Bios!$B$2:$S$430,3,FALSE)</f>
        <v>C</v>
      </c>
      <c r="BD78" s="4" t="str">
        <f>VLOOKUP(A78,Bios!$B$2:$S$430,4,FALSE)</f>
        <v>Sep 05 '89</v>
      </c>
      <c r="BE78" s="4" t="str">
        <f>RIGHT(BD78, LEN(BD78)-8)</f>
        <v>89</v>
      </c>
      <c r="BJ78" s="4" t="e">
        <f>VLOOKUP(A78,'Contracts 2014'!A77:K203,1,FALSE)</f>
        <v>#N/A</v>
      </c>
      <c r="BK78" s="4">
        <f>IF(ISNA(VLOOKUP(A78,'Contracts 2014'!$A$1:$K$127,1,FALSE)), 0, 1)</f>
        <v>0</v>
      </c>
    </row>
    <row r="79" spans="1:63">
      <c r="A79" s="13" t="s">
        <v>162</v>
      </c>
      <c r="B79" s="14">
        <f>VLOOKUP(A79,'2014'!$B$2:$S$430,7,FALSE)</f>
        <v>52</v>
      </c>
      <c r="C79" s="14">
        <f>IF(ISNA(VLOOKUP(A79,'2013'!$B$2:$S$401,7,FALSE)*1.7), B79, VLOOKUP(A79,'2013'!$B$2:$S$401,7,FALSE)*1.7)</f>
        <v>47.6</v>
      </c>
      <c r="D79" s="14">
        <f>IF(ISNA(VLOOKUP(A79,'2012'!$B$2:$S$401,7,FALSE)), C79, VLOOKUP(A79,'2012'!$B$2:$S$401,7,FALSE))</f>
        <v>60</v>
      </c>
      <c r="E79" s="14">
        <f>IF(ISNA(VLOOKUP(A79,'2011'!$B$2:$S$401,7,FALSE)), AVERAGE(C79:D79), VLOOKUP(A79,'2011'!$B$2:$S$401,7,FALSE))</f>
        <v>53.8</v>
      </c>
      <c r="F79" s="14">
        <f>IF(ISNA(VLOOKUP(A79,'2010'!$B$2:$S$401,7,FALSE)), AVERAGE(C79:E79), VLOOKUP(A79,'2010'!$B$2:$S$401,7,FALSE))</f>
        <v>22</v>
      </c>
      <c r="G79" s="14">
        <f>IF(ISNA(VLOOKUP(A79,'2009'!$B$2:$S$401,7,FALSE)), AVERAGE(C79:F79), VLOOKUP(A79,'2009'!$B$2:$S$401,7,FALSE))</f>
        <v>45.849999999999994</v>
      </c>
      <c r="H79" s="14">
        <f>AVERAGE(B79:G79)</f>
        <v>46.875</v>
      </c>
      <c r="I79" s="14">
        <f>VLOOKUP(A79,'2014'!$B$2:$S$430,4,FALSE)</f>
        <v>79</v>
      </c>
      <c r="J79" s="14">
        <f>IF(ISNA(VLOOKUP(A79,'2013'!$B$2:$S$401,4,FALSE)), I79, VLOOKUP(A79,'2013'!$B$2:$S$401,4,FALSE)*1.7)</f>
        <v>81.599999999999994</v>
      </c>
      <c r="K79" s="14">
        <f>IF(ISNA(VLOOKUP(A79,'2012'!$B$2:$S$401,4,FALSE)), J79, VLOOKUP(A79,'2012'!$B$2:$S$401,4,FALSE))</f>
        <v>81</v>
      </c>
      <c r="L79" s="14">
        <f>IF(ISNA(VLOOKUP(A79,'2011'!$B$2:$S$401,4,FALSE)), AVERAGE(J79:K79), VLOOKUP(A79,'2011'!$B$2:$S$401,4,FALSE))</f>
        <v>81.3</v>
      </c>
      <c r="M79" s="14">
        <f>IF(ISNA(VLOOKUP(A79,'2010'!$B$2:$S$401,4,FALSE)), AVERAGE(J79:L79), VLOOKUP(A79,'2010'!$B$2:$S$401,4,FALSE))</f>
        <v>43</v>
      </c>
      <c r="N79" s="14">
        <f>IF(ISNA(VLOOKUP(A79,'2009'!$B$2:$S$401,4,FALSE)), AVERAGE(J79:M79), VLOOKUP(A79,'2009'!$B$2:$S$401,4,FALSE))</f>
        <v>71.724999999999994</v>
      </c>
      <c r="O79" s="14">
        <f>AVERAGE(I79:N79)</f>
        <v>72.9375</v>
      </c>
      <c r="P79" s="14">
        <f>H79/O79</f>
        <v>0.64267352185089976</v>
      </c>
      <c r="Q79" s="14">
        <f>VLOOKUP($A79,'2014'!$B$2:$S$430,5,FALSE)</f>
        <v>16</v>
      </c>
      <c r="R79" s="14">
        <f>IF(ISNA(VLOOKUP(A79,'2013'!$B$2:$S$401,5,FALSE)), Q79, VLOOKUP(A79,'2013'!$B$2:$S$401,5,FALSE)*1.7)</f>
        <v>17</v>
      </c>
      <c r="S79" s="14">
        <f>IF(ISNA(VLOOKUP($A79,'2012'!$B$2:$S$401,5,FALSE)), R79, VLOOKUP($A79,'2012'!$B$2:$S$401,5,FALSE))</f>
        <v>16</v>
      </c>
      <c r="T79" s="14">
        <f>IF(ISNA(VLOOKUP($A79,'2011'!$B$2:$S$401,5,FALSE)), S79, VLOOKUP($A79,'2011'!$B$2:$S$401,5,FALSE))</f>
        <v>16</v>
      </c>
      <c r="U79" s="14">
        <f>IF(ISNA(VLOOKUP($A79,'2010'!$B$2:$S$401,5,FALSE)), T79, VLOOKUP($A79,'2010'!$B$2:$S$401,5,FALSE))</f>
        <v>8</v>
      </c>
      <c r="V79" s="14">
        <f>IF(ISNA(VLOOKUP($A79,'2009'!$B$2:$S$401,5,FALSE)), U79, VLOOKUP($A79,'2009'!$B$2:$S$401,5,FALSE))</f>
        <v>8</v>
      </c>
      <c r="W79" s="14">
        <f>AVERAGE(Q79:V79)</f>
        <v>13.5</v>
      </c>
      <c r="X79" s="14">
        <f>VLOOKUP($A79,'2014'!$B$2:$S$430,6,FALSE)</f>
        <v>36</v>
      </c>
      <c r="Y79" s="14">
        <f>IF(ISNA(VLOOKUP($A79,'2013'!$B$2:$S$401,6,FALSE)), X79, VLOOKUP($A79,'2013'!$B$2:$S$401,6,FALSE)*1.7)</f>
        <v>30.599999999999998</v>
      </c>
      <c r="Z79" s="14">
        <f>IF(ISNA(VLOOKUP($A79,'2012'!$B$2:$S$401,6,FALSE)), Y79, VLOOKUP($A79,'2012'!$B$2:$S$401,6,FALSE))</f>
        <v>44</v>
      </c>
      <c r="AA79" s="14">
        <f>IF(ISNA(VLOOKUP($A79,'2011'!$B$2:$S$401,6,FALSE)), Z79, VLOOKUP($A79,'2011'!$B$2:$S$401,6,FALSE))</f>
        <v>44</v>
      </c>
      <c r="AB79" s="14">
        <f>IF(ISNA(VLOOKUP($A79,'2010'!$B$2:$S$401,6,FALSE)), AA79, VLOOKUP($A79,'2010'!$B$2:$S$401,6,FALSE))</f>
        <v>14</v>
      </c>
      <c r="AC79" s="14">
        <f>IF(ISNA(VLOOKUP($A79,'2009'!$B$2:$S$401,6,FALSE)), AB79, VLOOKUP($A79,'2009'!$B$2:$S$401,6,FALSE))</f>
        <v>14</v>
      </c>
      <c r="AD79" s="14">
        <f>AVERAGE(X79:AC79)</f>
        <v>30.433333333333334</v>
      </c>
      <c r="AE79" s="14">
        <f>VLOOKUP($A79,'2014'!$B$2:$S$430,10,FALSE)</f>
        <v>3</v>
      </c>
      <c r="AF79" s="14">
        <f>IF(ISNA(VLOOKUP($A79,'2013'!$B$2:$S$401,10,FALSE)), AE79, VLOOKUP($A79,'2013'!$B$2:$S$401,10,FALSE)*1.7)</f>
        <v>3.4</v>
      </c>
      <c r="AG79" s="14">
        <f>IF(ISNA(VLOOKUP($A79,'2012'!$B$2:$S$401,10,FALSE)), AF79, VLOOKUP($A79,'2012'!$B$2:$S$401,10,FALSE))</f>
        <v>3</v>
      </c>
      <c r="AH79" s="14">
        <f>IF(ISNA(VLOOKUP($A79,'2011'!$B$2:$S$401,10,FALSE)), AG79, VLOOKUP($A79,'2011'!$B$2:$S$401,10,FALSE))</f>
        <v>3</v>
      </c>
      <c r="AI79" s="14">
        <f>IF(ISNA(VLOOKUP($A79,'2010'!$B$2:$S$401,10,FALSE)), AH79, VLOOKUP($A79,'2010'!$B$2:$S$401,10,FALSE))</f>
        <v>4</v>
      </c>
      <c r="AJ79" s="14">
        <f>IF(ISNA(VLOOKUP($A79,'2009'!$B$2:$S$401,10,FALSE)), AI79, VLOOKUP($A79,'2009'!$B$2:$S$401,10,FALSE))</f>
        <v>4</v>
      </c>
      <c r="AK79" s="14">
        <f>AVERAGE(AE79:AJ79)</f>
        <v>3.4</v>
      </c>
      <c r="AL79" s="14">
        <f>VLOOKUP($A79,'2014'!$B$2:$S$430,11,FALSE)</f>
        <v>15</v>
      </c>
      <c r="AM79" s="14">
        <f>IF(ISNA(VLOOKUP($A79,'2013'!$B$2:$S$401,11,FALSE)), AL79, VLOOKUP($A79,'2013'!$B$2:$S$401,11,FALSE)*1.7)</f>
        <v>11.9</v>
      </c>
      <c r="AN79" s="14">
        <f>AVERAGE(AL79:AM79)</f>
        <v>13.45</v>
      </c>
      <c r="AO79" s="14">
        <f>VLOOKUP($A79,'2014'!$B$2:$S$430,8,FALSE)</f>
        <v>11</v>
      </c>
      <c r="AP79" s="14">
        <f>IF(ISNA(VLOOKUP($A79,'2013'!$B$2:$S$401,8,FALSE)), AO79, VLOOKUP($A79,'2013'!$B$2:$S$401,8,FALSE)*1.7)</f>
        <v>-3.4</v>
      </c>
      <c r="AQ79" s="14">
        <f>IF(ISNA(VLOOKUP($A79,'2012'!$B$2:$S$401,8,FALSE)), AP79, VLOOKUP($A79,'2012'!$B$2:$S$401,8,FALSE))</f>
        <v>10</v>
      </c>
      <c r="AR79" s="14">
        <f>IF(ISNA(VLOOKUP($A79,'2011'!$B$2:$S$401,8,FALSE)), AQ79, VLOOKUP($A79,'2011'!$B$2:$S$401,8,FALSE))</f>
        <v>10</v>
      </c>
      <c r="AS79" s="14">
        <f>IF(ISNA(VLOOKUP($A79,'2010'!$B$2:$S$401,8,FALSE)), AR79, VLOOKUP($A79,'2010'!$B$2:$S$401,8,FALSE))</f>
        <v>-3</v>
      </c>
      <c r="AT79" s="14">
        <f>IF(ISNA(VLOOKUP($A79,'2009'!$B$2:$S$401,8,FALSE)), AS79, VLOOKUP($A79,'2009'!$B$2:$S$401,8,FALSE))</f>
        <v>-3</v>
      </c>
      <c r="AU79" s="14">
        <f>AVERAGE(AO79:AT79)</f>
        <v>3.6</v>
      </c>
      <c r="AV79" s="14">
        <f>MIN(B79:G79)</f>
        <v>22</v>
      </c>
      <c r="AW79" s="14">
        <f>MAX(B79:G79)</f>
        <v>60</v>
      </c>
      <c r="AX79" s="14">
        <f>MIN(I79:N79)</f>
        <v>43</v>
      </c>
      <c r="AY79" s="14">
        <f>MAX(I79:N79)</f>
        <v>81.599999999999994</v>
      </c>
      <c r="AZ79" s="14" t="str">
        <f>VLOOKUP(A79,Bios!$B$2:$S$430,7,FALSE)</f>
        <v>CAN</v>
      </c>
      <c r="BA79" s="14" t="str">
        <f>VLOOKUP(A79,Bios!$B$2:$S$430,2,FALSE)</f>
        <v>MTL</v>
      </c>
      <c r="BB79" s="14">
        <f>113-BE79</f>
        <v>27</v>
      </c>
      <c r="BC79" s="14" t="str">
        <f>VLOOKUP(A79,Bios!$B$2:$S$430,3,FALSE)</f>
        <v>C</v>
      </c>
      <c r="BD79" s="4" t="str">
        <f>VLOOKUP(A79,Bios!$B$2:$S$430,4,FALSE)</f>
        <v>Sep 14 '86</v>
      </c>
      <c r="BE79" s="4" t="str">
        <f>RIGHT(BD79, LEN(BD79)-8)</f>
        <v>86</v>
      </c>
      <c r="BJ79" s="4" t="e">
        <f>VLOOKUP(A79,'Contracts 2014'!A78:K204,1,FALSE)</f>
        <v>#N/A</v>
      </c>
      <c r="BK79" s="4">
        <f>IF(ISNA(VLOOKUP(A79,'Contracts 2014'!$A$1:$K$127,1,FALSE)), 0, 1)</f>
        <v>0</v>
      </c>
    </row>
    <row r="80" spans="1:63">
      <c r="A80" s="13" t="s">
        <v>153</v>
      </c>
      <c r="B80" s="14">
        <f>VLOOKUP(A80,'2014'!$B$2:$S$430,7,FALSE)</f>
        <v>52</v>
      </c>
      <c r="C80" s="14">
        <f>IF(ISNA(VLOOKUP(A80,'2013'!$B$2:$S$401,7,FALSE)*1.7), B80, VLOOKUP(A80,'2013'!$B$2:$S$401,7,FALSE)*1.7)</f>
        <v>18.7</v>
      </c>
      <c r="D80" s="14">
        <f>IF(ISNA(VLOOKUP(A80,'2012'!$B$2:$S$401,7,FALSE)), C80, VLOOKUP(A80,'2012'!$B$2:$S$401,7,FALSE))</f>
        <v>67</v>
      </c>
      <c r="E80" s="14">
        <f>IF(ISNA(VLOOKUP(A80,'2011'!$B$2:$S$401,7,FALSE)), AVERAGE(C80:D80), VLOOKUP(A80,'2011'!$B$2:$S$401,7,FALSE))</f>
        <v>49</v>
      </c>
      <c r="F80" s="14">
        <f>IF(ISNA(VLOOKUP(A80,'2010'!$B$2:$S$401,7,FALSE)), AVERAGE(C80:E80), VLOOKUP(A80,'2010'!$B$2:$S$401,7,FALSE))</f>
        <v>44</v>
      </c>
      <c r="G80" s="14">
        <f>IF(ISNA(VLOOKUP(A80,'2009'!$B$2:$S$401,7,FALSE)), AVERAGE(C80:F80), VLOOKUP(A80,'2009'!$B$2:$S$401,7,FALSE))</f>
        <v>60</v>
      </c>
      <c r="H80" s="14">
        <f>AVERAGE(B80:G80)</f>
        <v>48.449999999999996</v>
      </c>
      <c r="I80" s="14">
        <f>VLOOKUP(A80,'2014'!$B$2:$S$430,4,FALSE)</f>
        <v>78</v>
      </c>
      <c r="J80" s="14">
        <f>IF(ISNA(VLOOKUP(A80,'2013'!$B$2:$S$401,4,FALSE)), I80, VLOOKUP(A80,'2013'!$B$2:$S$401,4,FALSE)*1.7)</f>
        <v>54.4</v>
      </c>
      <c r="K80" s="14">
        <f>IF(ISNA(VLOOKUP(A80,'2012'!$B$2:$S$401,4,FALSE)), J80, VLOOKUP(A80,'2012'!$B$2:$S$401,4,FALSE))</f>
        <v>82</v>
      </c>
      <c r="L80" s="14">
        <f>IF(ISNA(VLOOKUP(A80,'2011'!$B$2:$S$401,4,FALSE)), AVERAGE(J80:K80), VLOOKUP(A80,'2011'!$B$2:$S$401,4,FALSE))</f>
        <v>82</v>
      </c>
      <c r="M80" s="14">
        <f>IF(ISNA(VLOOKUP(A80,'2010'!$B$2:$S$401,4,FALSE)), AVERAGE(J80:L80), VLOOKUP(A80,'2010'!$B$2:$S$401,4,FALSE))</f>
        <v>81</v>
      </c>
      <c r="N80" s="14">
        <f>IF(ISNA(VLOOKUP(A80,'2009'!$B$2:$S$401,4,FALSE)), AVERAGE(J80:M80), VLOOKUP(A80,'2009'!$B$2:$S$401,4,FALSE))</f>
        <v>82</v>
      </c>
      <c r="O80" s="14">
        <f>AVERAGE(I80:N80)</f>
        <v>76.566666666666663</v>
      </c>
      <c r="P80" s="14">
        <f>H80/O80</f>
        <v>0.6327818894209839</v>
      </c>
      <c r="Q80" s="14">
        <f>VLOOKUP($A80,'2014'!$B$2:$S$430,5,FALSE)</f>
        <v>20</v>
      </c>
      <c r="R80" s="14">
        <f>IF(ISNA(VLOOKUP(A80,'2013'!$B$2:$S$401,5,FALSE)), Q80, VLOOKUP(A80,'2013'!$B$2:$S$401,5,FALSE)*1.7)</f>
        <v>13.6</v>
      </c>
      <c r="S80" s="14">
        <f>IF(ISNA(VLOOKUP($A80,'2012'!$B$2:$S$401,5,FALSE)), R80, VLOOKUP($A80,'2012'!$B$2:$S$401,5,FALSE))</f>
        <v>37</v>
      </c>
      <c r="T80" s="14">
        <f>IF(ISNA(VLOOKUP($A80,'2011'!$B$2:$S$401,5,FALSE)), S80, VLOOKUP($A80,'2011'!$B$2:$S$401,5,FALSE))</f>
        <v>24</v>
      </c>
      <c r="U80" s="14">
        <f>IF(ISNA(VLOOKUP($A80,'2010'!$B$2:$S$401,5,FALSE)), T80, VLOOKUP($A80,'2010'!$B$2:$S$401,5,FALSE))</f>
        <v>14</v>
      </c>
      <c r="V80" s="14">
        <f>IF(ISNA(VLOOKUP($A80,'2009'!$B$2:$S$401,5,FALSE)), U80, VLOOKUP($A80,'2009'!$B$2:$S$401,5,FALSE))</f>
        <v>30</v>
      </c>
      <c r="W80" s="14">
        <f>AVERAGE(Q80:V80)</f>
        <v>23.099999999999998</v>
      </c>
      <c r="X80" s="14">
        <f>VLOOKUP($A80,'2014'!$B$2:$S$430,6,FALSE)</f>
        <v>32</v>
      </c>
      <c r="Y80" s="14">
        <f>IF(ISNA(VLOOKUP($A80,'2013'!$B$2:$S$401,6,FALSE)), X80, VLOOKUP($A80,'2013'!$B$2:$S$401,6,FALSE)*1.7)</f>
        <v>5.0999999999999996</v>
      </c>
      <c r="Z80" s="14">
        <f>IF(ISNA(VLOOKUP($A80,'2012'!$B$2:$S$401,6,FALSE)), Y80, VLOOKUP($A80,'2012'!$B$2:$S$401,6,FALSE))</f>
        <v>30</v>
      </c>
      <c r="AA80" s="14">
        <f>IF(ISNA(VLOOKUP($A80,'2011'!$B$2:$S$401,6,FALSE)), Z80, VLOOKUP($A80,'2011'!$B$2:$S$401,6,FALSE))</f>
        <v>25</v>
      </c>
      <c r="AB80" s="14">
        <f>IF(ISNA(VLOOKUP($A80,'2010'!$B$2:$S$401,6,FALSE)), AA80, VLOOKUP($A80,'2010'!$B$2:$S$401,6,FALSE))</f>
        <v>30</v>
      </c>
      <c r="AC80" s="14">
        <f>IF(ISNA(VLOOKUP($A80,'2009'!$B$2:$S$401,6,FALSE)), AB80, VLOOKUP($A80,'2009'!$B$2:$S$401,6,FALSE))</f>
        <v>30</v>
      </c>
      <c r="AD80" s="14">
        <f>AVERAGE(X80:AC80)</f>
        <v>25.349999999999998</v>
      </c>
      <c r="AE80" s="14">
        <f>VLOOKUP($A80,'2014'!$B$2:$S$430,10,FALSE)</f>
        <v>9</v>
      </c>
      <c r="AF80" s="14">
        <f>IF(ISNA(VLOOKUP($A80,'2013'!$B$2:$S$401,10,FALSE)), AE80, VLOOKUP($A80,'2013'!$B$2:$S$401,10,FALSE)*1.7)</f>
        <v>6.8</v>
      </c>
      <c r="AG80" s="14">
        <f>IF(ISNA(VLOOKUP($A80,'2012'!$B$2:$S$401,10,FALSE)), AF80, VLOOKUP($A80,'2012'!$B$2:$S$401,10,FALSE))</f>
        <v>16</v>
      </c>
      <c r="AH80" s="14">
        <f>IF(ISNA(VLOOKUP($A80,'2011'!$B$2:$S$401,10,FALSE)), AG80, VLOOKUP($A80,'2011'!$B$2:$S$401,10,FALSE))</f>
        <v>4</v>
      </c>
      <c r="AI80" s="14">
        <f>IF(ISNA(VLOOKUP($A80,'2010'!$B$2:$S$401,10,FALSE)), AH80, VLOOKUP($A80,'2010'!$B$2:$S$401,10,FALSE))</f>
        <v>8</v>
      </c>
      <c r="AJ80" s="14">
        <f>IF(ISNA(VLOOKUP($A80,'2009'!$B$2:$S$401,10,FALSE)), AI80, VLOOKUP($A80,'2009'!$B$2:$S$401,10,FALSE))</f>
        <v>6</v>
      </c>
      <c r="AK80" s="14">
        <f>AVERAGE(AE80:AJ80)</f>
        <v>8.2999999999999989</v>
      </c>
      <c r="AL80" s="14">
        <f>VLOOKUP($A80,'2014'!$B$2:$S$430,11,FALSE)</f>
        <v>20</v>
      </c>
      <c r="AM80" s="14">
        <f>IF(ISNA(VLOOKUP($A80,'2013'!$B$2:$S$401,11,FALSE)), AL80, VLOOKUP($A80,'2013'!$B$2:$S$401,11,FALSE)*1.7)</f>
        <v>8.5</v>
      </c>
      <c r="AN80" s="14">
        <f>AVERAGE(AL80:AM80)</f>
        <v>14.25</v>
      </c>
      <c r="AO80" s="14">
        <f>VLOOKUP($A80,'2014'!$B$2:$S$430,8,FALSE)</f>
        <v>11</v>
      </c>
      <c r="AP80" s="14">
        <f>IF(ISNA(VLOOKUP($A80,'2013'!$B$2:$S$401,8,FALSE)), AO80, VLOOKUP($A80,'2013'!$B$2:$S$401,8,FALSE)*1.7)</f>
        <v>-8.5</v>
      </c>
      <c r="AQ80" s="14">
        <f>IF(ISNA(VLOOKUP($A80,'2012'!$B$2:$S$401,8,FALSE)), AP80, VLOOKUP($A80,'2012'!$B$2:$S$401,8,FALSE))</f>
        <v>19</v>
      </c>
      <c r="AR80" s="14">
        <f>IF(ISNA(VLOOKUP($A80,'2011'!$B$2:$S$401,8,FALSE)), AQ80, VLOOKUP($A80,'2011'!$B$2:$S$401,8,FALSE))</f>
        <v>14</v>
      </c>
      <c r="AS80" s="14">
        <f>IF(ISNA(VLOOKUP($A80,'2010'!$B$2:$S$401,8,FALSE)), AR80, VLOOKUP($A80,'2010'!$B$2:$S$401,8,FALSE))</f>
        <v>-6</v>
      </c>
      <c r="AT80" s="14">
        <f>IF(ISNA(VLOOKUP($A80,'2009'!$B$2:$S$401,8,FALSE)), AS80, VLOOKUP($A80,'2009'!$B$2:$S$401,8,FALSE))</f>
        <v>14</v>
      </c>
      <c r="AU80" s="14">
        <f>AVERAGE(AO80:AT80)</f>
        <v>7.25</v>
      </c>
      <c r="AV80" s="14">
        <f>MIN(B80:G80)</f>
        <v>18.7</v>
      </c>
      <c r="AW80" s="14">
        <f>MAX(B80:G80)</f>
        <v>67</v>
      </c>
      <c r="AX80" s="14">
        <f>MIN(I80:N80)</f>
        <v>54.4</v>
      </c>
      <c r="AY80" s="14">
        <f>MAX(I80:N80)</f>
        <v>82</v>
      </c>
      <c r="AZ80" s="14" t="str">
        <f>VLOOKUP(A80,Bios!$B$2:$S$430,7,FALSE)</f>
        <v>CAN</v>
      </c>
      <c r="BA80" s="14" t="str">
        <f>VLOOKUP(A80,Bios!$B$2:$S$430,2,FALSE)</f>
        <v>PHI</v>
      </c>
      <c r="BB80" s="14">
        <f>113-BE80</f>
        <v>31</v>
      </c>
      <c r="BC80" s="14" t="str">
        <f>VLOOKUP(A80,Bios!$B$2:$S$430,3,FALSE)</f>
        <v>L</v>
      </c>
      <c r="BD80" s="4" t="str">
        <f>VLOOKUP(A80,Bios!$B$2:$S$430,4,FALSE)</f>
        <v>Apr 18 '82</v>
      </c>
      <c r="BE80" s="4" t="str">
        <f>RIGHT(BD80, LEN(BD80)-8)</f>
        <v>82</v>
      </c>
      <c r="BJ80" s="4" t="e">
        <f>VLOOKUP(A80,'Contracts 2014'!A79:K205,1,FALSE)</f>
        <v>#N/A</v>
      </c>
      <c r="BK80" s="4">
        <f>IF(ISNA(VLOOKUP(A80,'Contracts 2014'!$A$1:$K$127,1,FALSE)), 0, 1)</f>
        <v>0</v>
      </c>
    </row>
    <row r="81" spans="1:63">
      <c r="A81" s="13" t="s">
        <v>328</v>
      </c>
      <c r="B81" s="14">
        <f>VLOOKUP(A81,'2014'!$B$2:$S$430,7,FALSE)</f>
        <v>51</v>
      </c>
      <c r="C81" s="14">
        <f>IF(ISNA(VLOOKUP(A81,'2013'!$B$2:$S$401,7,FALSE)*1.7), B81, VLOOKUP(A81,'2013'!$B$2:$S$401,7,FALSE)*1.7)</f>
        <v>23.8</v>
      </c>
      <c r="D81" s="14">
        <f>IF(ISNA(VLOOKUP(A81,'2012'!$B$2:$S$401,7,FALSE)), C81, VLOOKUP(A81,'2012'!$B$2:$S$401,7,FALSE))</f>
        <v>27</v>
      </c>
      <c r="E81" s="14">
        <f>IF(ISNA(VLOOKUP(A81,'2011'!$B$2:$S$401,7,FALSE)), AVERAGE(C81:D81), VLOOKUP(A81,'2011'!$B$2:$S$401,7,FALSE))</f>
        <v>51</v>
      </c>
      <c r="F81" s="14">
        <f>IF(ISNA(VLOOKUP(A81,'2010'!$B$2:$S$401,7,FALSE)), AVERAGE(C81:E81), VLOOKUP(A81,'2010'!$B$2:$S$401,7,FALSE))</f>
        <v>33.93333333333333</v>
      </c>
      <c r="G81" s="14">
        <f>IF(ISNA(VLOOKUP(A81,'2009'!$B$2:$S$401,7,FALSE)), AVERAGE(C81:F81), VLOOKUP(A81,'2009'!$B$2:$S$401,7,FALSE))</f>
        <v>33.93333333333333</v>
      </c>
      <c r="H81" s="14">
        <f>AVERAGE(B81:G81)</f>
        <v>36.777777777777779</v>
      </c>
      <c r="I81" s="14">
        <f>VLOOKUP(A81,'2014'!$B$2:$S$430,4,FALSE)</f>
        <v>75</v>
      </c>
      <c r="J81" s="14">
        <f>IF(ISNA(VLOOKUP(A81,'2013'!$B$2:$S$401,4,FALSE)), I81, VLOOKUP(A81,'2013'!$B$2:$S$401,4,FALSE)*1.7)</f>
        <v>51</v>
      </c>
      <c r="K81" s="14">
        <f>IF(ISNA(VLOOKUP(A81,'2012'!$B$2:$S$401,4,FALSE)), J81, VLOOKUP(A81,'2012'!$B$2:$S$401,4,FALSE))</f>
        <v>48</v>
      </c>
      <c r="L81" s="14">
        <f>IF(ISNA(VLOOKUP(A81,'2011'!$B$2:$S$401,4,FALSE)), AVERAGE(J81:K81), VLOOKUP(A81,'2011'!$B$2:$S$401,4,FALSE))</f>
        <v>75</v>
      </c>
      <c r="M81" s="14">
        <f>IF(ISNA(VLOOKUP(A81,'2010'!$B$2:$S$401,4,FALSE)), AVERAGE(J81:L81), VLOOKUP(A81,'2010'!$B$2:$S$401,4,FALSE))</f>
        <v>58</v>
      </c>
      <c r="N81" s="14">
        <f>IF(ISNA(VLOOKUP(A81,'2009'!$B$2:$S$401,4,FALSE)), AVERAGE(J81:M81), VLOOKUP(A81,'2009'!$B$2:$S$401,4,FALSE))</f>
        <v>58</v>
      </c>
      <c r="O81" s="14">
        <f>AVERAGE(I81:N81)</f>
        <v>60.833333333333336</v>
      </c>
      <c r="P81" s="14">
        <f>H81/O81</f>
        <v>0.60456621004566213</v>
      </c>
      <c r="Q81" s="14">
        <f>VLOOKUP($A81,'2014'!$B$2:$S$430,5,FALSE)</f>
        <v>7</v>
      </c>
      <c r="R81" s="14">
        <f>IF(ISNA(VLOOKUP(A81,'2013'!$B$2:$S$401,5,FALSE)), Q81, VLOOKUP(A81,'2013'!$B$2:$S$401,5,FALSE)*1.7)</f>
        <v>8.5</v>
      </c>
      <c r="S81" s="14">
        <f>IF(ISNA(VLOOKUP($A81,'2012'!$B$2:$S$401,5,FALSE)), R81, VLOOKUP($A81,'2012'!$B$2:$S$401,5,FALSE))</f>
        <v>6</v>
      </c>
      <c r="T81" s="14">
        <f>IF(ISNA(VLOOKUP($A81,'2011'!$B$2:$S$401,5,FALSE)), S81, VLOOKUP($A81,'2011'!$B$2:$S$401,5,FALSE))</f>
        <v>10</v>
      </c>
      <c r="U81" s="14">
        <f>IF(ISNA(VLOOKUP($A81,'2010'!$B$2:$S$401,5,FALSE)), T81, VLOOKUP($A81,'2010'!$B$2:$S$401,5,FALSE))</f>
        <v>10</v>
      </c>
      <c r="V81" s="14">
        <f>IF(ISNA(VLOOKUP($A81,'2009'!$B$2:$S$401,5,FALSE)), U81, VLOOKUP($A81,'2009'!$B$2:$S$401,5,FALSE))</f>
        <v>10</v>
      </c>
      <c r="W81" s="14">
        <f>AVERAGE(Q81:V81)</f>
        <v>8.5833333333333339</v>
      </c>
      <c r="X81" s="14">
        <f>VLOOKUP($A81,'2014'!$B$2:$S$430,6,FALSE)</f>
        <v>44</v>
      </c>
      <c r="Y81" s="14">
        <f>IF(ISNA(VLOOKUP($A81,'2013'!$B$2:$S$401,6,FALSE)), X81, VLOOKUP($A81,'2013'!$B$2:$S$401,6,FALSE)*1.7)</f>
        <v>15.299999999999999</v>
      </c>
      <c r="Z81" s="14">
        <f>IF(ISNA(VLOOKUP($A81,'2012'!$B$2:$S$401,6,FALSE)), Y81, VLOOKUP($A81,'2012'!$B$2:$S$401,6,FALSE))</f>
        <v>21</v>
      </c>
      <c r="AA81" s="14">
        <f>IF(ISNA(VLOOKUP($A81,'2011'!$B$2:$S$401,6,FALSE)), Z81, VLOOKUP($A81,'2011'!$B$2:$S$401,6,FALSE))</f>
        <v>41</v>
      </c>
      <c r="AB81" s="14">
        <f>IF(ISNA(VLOOKUP($A81,'2010'!$B$2:$S$401,6,FALSE)), AA81, VLOOKUP($A81,'2010'!$B$2:$S$401,6,FALSE))</f>
        <v>41</v>
      </c>
      <c r="AC81" s="14">
        <f>IF(ISNA(VLOOKUP($A81,'2009'!$B$2:$S$401,6,FALSE)), AB81, VLOOKUP($A81,'2009'!$B$2:$S$401,6,FALSE))</f>
        <v>41</v>
      </c>
      <c r="AD81" s="14">
        <f>AVERAGE(X81:AC81)</f>
        <v>33.883333333333333</v>
      </c>
      <c r="AE81" s="14">
        <f>VLOOKUP($A81,'2014'!$B$2:$S$430,10,FALSE)</f>
        <v>3</v>
      </c>
      <c r="AF81" s="14">
        <f>IF(ISNA(VLOOKUP($A81,'2013'!$B$2:$S$401,10,FALSE)), AE81, VLOOKUP($A81,'2013'!$B$2:$S$401,10,FALSE)*1.7)</f>
        <v>6.8</v>
      </c>
      <c r="AG81" s="14">
        <f>IF(ISNA(VLOOKUP($A81,'2012'!$B$2:$S$401,10,FALSE)), AF81, VLOOKUP($A81,'2012'!$B$2:$S$401,10,FALSE))</f>
        <v>2</v>
      </c>
      <c r="AH81" s="14">
        <f>IF(ISNA(VLOOKUP($A81,'2011'!$B$2:$S$401,10,FALSE)), AG81, VLOOKUP($A81,'2011'!$B$2:$S$401,10,FALSE))</f>
        <v>7</v>
      </c>
      <c r="AI81" s="14">
        <f>IF(ISNA(VLOOKUP($A81,'2010'!$B$2:$S$401,10,FALSE)), AH81, VLOOKUP($A81,'2010'!$B$2:$S$401,10,FALSE))</f>
        <v>7</v>
      </c>
      <c r="AJ81" s="14">
        <f>IF(ISNA(VLOOKUP($A81,'2009'!$B$2:$S$401,10,FALSE)), AI81, VLOOKUP($A81,'2009'!$B$2:$S$401,10,FALSE))</f>
        <v>7</v>
      </c>
      <c r="AK81" s="14">
        <f>AVERAGE(AE81:AJ81)</f>
        <v>5.4666666666666659</v>
      </c>
      <c r="AL81" s="14">
        <f>VLOOKUP($A81,'2014'!$B$2:$S$430,11,FALSE)</f>
        <v>28</v>
      </c>
      <c r="AM81" s="14">
        <f>IF(ISNA(VLOOKUP($A81,'2013'!$B$2:$S$401,11,FALSE)), AL81, VLOOKUP($A81,'2013'!$B$2:$S$401,11,FALSE)*1.7)</f>
        <v>8.5</v>
      </c>
      <c r="AN81" s="14">
        <f>AVERAGE(AL81:AM81)</f>
        <v>18.25</v>
      </c>
      <c r="AO81" s="14">
        <f>VLOOKUP($A81,'2014'!$B$2:$S$430,8,FALSE)</f>
        <v>0</v>
      </c>
      <c r="AP81" s="14">
        <f>IF(ISNA(VLOOKUP($A81,'2013'!$B$2:$S$401,8,FALSE)), AO81, VLOOKUP($A81,'2013'!$B$2:$S$401,8,FALSE)*1.7)</f>
        <v>-1.7</v>
      </c>
      <c r="AQ81" s="14">
        <f>IF(ISNA(VLOOKUP($A81,'2012'!$B$2:$S$401,8,FALSE)), AP81, VLOOKUP($A81,'2012'!$B$2:$S$401,8,FALSE))</f>
        <v>-13</v>
      </c>
      <c r="AR81" s="14">
        <f>IF(ISNA(VLOOKUP($A81,'2011'!$B$2:$S$401,8,FALSE)), AQ81, VLOOKUP($A81,'2011'!$B$2:$S$401,8,FALSE))</f>
        <v>-14</v>
      </c>
      <c r="AS81" s="14">
        <f>IF(ISNA(VLOOKUP($A81,'2010'!$B$2:$S$401,8,FALSE)), AR81, VLOOKUP($A81,'2010'!$B$2:$S$401,8,FALSE))</f>
        <v>-14</v>
      </c>
      <c r="AT81" s="14">
        <f>IF(ISNA(VLOOKUP($A81,'2009'!$B$2:$S$401,8,FALSE)), AS81, VLOOKUP($A81,'2009'!$B$2:$S$401,8,FALSE))</f>
        <v>-14</v>
      </c>
      <c r="AU81" s="14">
        <f>AVERAGE(AO81:AT81)</f>
        <v>-9.4500000000000011</v>
      </c>
      <c r="AV81" s="14">
        <f>MIN(B81:G81)</f>
        <v>23.8</v>
      </c>
      <c r="AW81" s="14">
        <f>MAX(B81:G81)</f>
        <v>51</v>
      </c>
      <c r="AX81" s="14">
        <f>MIN(I81:N81)</f>
        <v>48</v>
      </c>
      <c r="AY81" s="14">
        <f>MAX(I81:N81)</f>
        <v>75</v>
      </c>
      <c r="AZ81" s="14" t="str">
        <f>VLOOKUP(A81,Bios!$B$2:$S$430,7,FALSE)</f>
        <v>USA</v>
      </c>
      <c r="BA81" s="14" t="str">
        <f>VLOOKUP(A81,Bios!$B$2:$S$430,2,FALSE)</f>
        <v>CBJ</v>
      </c>
      <c r="BB81" s="14">
        <f>113-BE81</f>
        <v>29</v>
      </c>
      <c r="BC81" s="14" t="str">
        <f>VLOOKUP(A81,Bios!$B$2:$S$430,3,FALSE)</f>
        <v>D</v>
      </c>
      <c r="BD81" s="4" t="str">
        <f>VLOOKUP(A81,Bios!$B$2:$S$430,4,FALSE)</f>
        <v>Feb 21 '84</v>
      </c>
      <c r="BE81" s="4" t="str">
        <f>RIGHT(BD81, LEN(BD81)-8)</f>
        <v>84</v>
      </c>
      <c r="BJ81" s="4" t="e">
        <f>VLOOKUP(A81,'Contracts 2014'!A80:K206,1,FALSE)</f>
        <v>#N/A</v>
      </c>
      <c r="BK81" s="4">
        <f>IF(ISNA(VLOOKUP(A81,'Contracts 2014'!$A$1:$K$127,1,FALSE)), 0, 1)</f>
        <v>0</v>
      </c>
    </row>
    <row r="82" spans="1:63">
      <c r="A82" s="13" t="s">
        <v>173</v>
      </c>
      <c r="B82" s="14">
        <f>VLOOKUP(A82,'2014'!$B$2:$S$430,7,FALSE)</f>
        <v>51</v>
      </c>
      <c r="C82" s="14">
        <f>IF(ISNA(VLOOKUP(A82,'2013'!$B$2:$S$401,7,FALSE)*1.7), B82, VLOOKUP(A82,'2013'!$B$2:$S$401,7,FALSE)*1.7)</f>
        <v>42.5</v>
      </c>
      <c r="D82" s="14">
        <f>IF(ISNA(VLOOKUP(A82,'2012'!$B$2:$S$401,7,FALSE)), C82, VLOOKUP(A82,'2012'!$B$2:$S$401,7,FALSE))</f>
        <v>53</v>
      </c>
      <c r="E82" s="14">
        <f>IF(ISNA(VLOOKUP(A82,'2011'!$B$2:$S$401,7,FALSE)), AVERAGE(C82:D82), VLOOKUP(A82,'2011'!$B$2:$S$401,7,FALSE))</f>
        <v>41</v>
      </c>
      <c r="F82" s="14">
        <f>IF(ISNA(VLOOKUP(A82,'2010'!$B$2:$S$401,7,FALSE)), AVERAGE(C82:E82), VLOOKUP(A82,'2010'!$B$2:$S$401,7,FALSE))</f>
        <v>38</v>
      </c>
      <c r="G82" s="14">
        <f>IF(ISNA(VLOOKUP(A82,'2009'!$B$2:$S$401,7,FALSE)), AVERAGE(C82:F82), VLOOKUP(A82,'2009'!$B$2:$S$401,7,FALSE))</f>
        <v>42</v>
      </c>
      <c r="H82" s="14">
        <f>AVERAGE(B82:G82)</f>
        <v>44.583333333333336</v>
      </c>
      <c r="I82" s="14">
        <f>VLOOKUP(A82,'2014'!$B$2:$S$430,4,FALSE)</f>
        <v>83</v>
      </c>
      <c r="J82" s="14">
        <f>IF(ISNA(VLOOKUP(A82,'2013'!$B$2:$S$401,4,FALSE)), I82, VLOOKUP(A82,'2013'!$B$2:$S$401,4,FALSE)*1.7)</f>
        <v>81.599999999999994</v>
      </c>
      <c r="K82" s="14">
        <f>IF(ISNA(VLOOKUP(A82,'2012'!$B$2:$S$401,4,FALSE)), J82, VLOOKUP(A82,'2012'!$B$2:$S$401,4,FALSE))</f>
        <v>78</v>
      </c>
      <c r="L82" s="14">
        <f>IF(ISNA(VLOOKUP(A82,'2011'!$B$2:$S$401,4,FALSE)), AVERAGE(J82:K82), VLOOKUP(A82,'2011'!$B$2:$S$401,4,FALSE))</f>
        <v>64</v>
      </c>
      <c r="M82" s="14">
        <f>IF(ISNA(VLOOKUP(A82,'2010'!$B$2:$S$401,4,FALSE)), AVERAGE(J82:L82), VLOOKUP(A82,'2010'!$B$2:$S$401,4,FALSE))</f>
        <v>82</v>
      </c>
      <c r="N82" s="14">
        <f>IF(ISNA(VLOOKUP(A82,'2009'!$B$2:$S$401,4,FALSE)), AVERAGE(J82:M82), VLOOKUP(A82,'2009'!$B$2:$S$401,4,FALSE))</f>
        <v>73</v>
      </c>
      <c r="O82" s="14">
        <f>AVERAGE(I82:N82)</f>
        <v>76.933333333333337</v>
      </c>
      <c r="P82" s="14">
        <f>H82/O82</f>
        <v>0.57950606585788567</v>
      </c>
      <c r="Q82" s="14">
        <f>VLOOKUP($A82,'2014'!$B$2:$S$430,5,FALSE)</f>
        <v>14</v>
      </c>
      <c r="R82" s="14">
        <f>IF(ISNA(VLOOKUP(A82,'2013'!$B$2:$S$401,5,FALSE)), Q82, VLOOKUP(A82,'2013'!$B$2:$S$401,5,FALSE)*1.7)</f>
        <v>20.399999999999999</v>
      </c>
      <c r="S82" s="14">
        <f>IF(ISNA(VLOOKUP($A82,'2012'!$B$2:$S$401,5,FALSE)), R82, VLOOKUP($A82,'2012'!$B$2:$S$401,5,FALSE))</f>
        <v>19</v>
      </c>
      <c r="T82" s="14">
        <f>IF(ISNA(VLOOKUP($A82,'2011'!$B$2:$S$401,5,FALSE)), S82, VLOOKUP($A82,'2011'!$B$2:$S$401,5,FALSE))</f>
        <v>17</v>
      </c>
      <c r="U82" s="14">
        <f>IF(ISNA(VLOOKUP($A82,'2010'!$B$2:$S$401,5,FALSE)), T82, VLOOKUP($A82,'2010'!$B$2:$S$401,5,FALSE))</f>
        <v>11</v>
      </c>
      <c r="V82" s="14">
        <f>IF(ISNA(VLOOKUP($A82,'2009'!$B$2:$S$401,5,FALSE)), U82, VLOOKUP($A82,'2009'!$B$2:$S$401,5,FALSE))</f>
        <v>20</v>
      </c>
      <c r="W82" s="14">
        <f>AVERAGE(Q82:V82)</f>
        <v>16.900000000000002</v>
      </c>
      <c r="X82" s="14">
        <f>VLOOKUP($A82,'2014'!$B$2:$S$430,6,FALSE)</f>
        <v>37</v>
      </c>
      <c r="Y82" s="14">
        <f>IF(ISNA(VLOOKUP($A82,'2013'!$B$2:$S$401,6,FALSE)), X82, VLOOKUP($A82,'2013'!$B$2:$S$401,6,FALSE)*1.7)</f>
        <v>22.099999999999998</v>
      </c>
      <c r="Z82" s="14">
        <f>IF(ISNA(VLOOKUP($A82,'2012'!$B$2:$S$401,6,FALSE)), Y82, VLOOKUP($A82,'2012'!$B$2:$S$401,6,FALSE))</f>
        <v>34</v>
      </c>
      <c r="AA82" s="14">
        <f>IF(ISNA(VLOOKUP($A82,'2011'!$B$2:$S$401,6,FALSE)), Z82, VLOOKUP($A82,'2011'!$B$2:$S$401,6,FALSE))</f>
        <v>24</v>
      </c>
      <c r="AB82" s="14">
        <f>IF(ISNA(VLOOKUP($A82,'2010'!$B$2:$S$401,6,FALSE)), AA82, VLOOKUP($A82,'2010'!$B$2:$S$401,6,FALSE))</f>
        <v>27</v>
      </c>
      <c r="AC82" s="14">
        <f>IF(ISNA(VLOOKUP($A82,'2009'!$B$2:$S$401,6,FALSE)), AB82, VLOOKUP($A82,'2009'!$B$2:$S$401,6,FALSE))</f>
        <v>22</v>
      </c>
      <c r="AD82" s="14">
        <f>AVERAGE(X82:AC82)</f>
        <v>27.683333333333334</v>
      </c>
      <c r="AE82" s="14">
        <f>VLOOKUP($A82,'2014'!$B$2:$S$430,10,FALSE)</f>
        <v>6</v>
      </c>
      <c r="AF82" s="14">
        <f>IF(ISNA(VLOOKUP($A82,'2013'!$B$2:$S$401,10,FALSE)), AE82, VLOOKUP($A82,'2013'!$B$2:$S$401,10,FALSE)*1.7)</f>
        <v>3.4</v>
      </c>
      <c r="AG82" s="14">
        <f>IF(ISNA(VLOOKUP($A82,'2012'!$B$2:$S$401,10,FALSE)), AF82, VLOOKUP($A82,'2012'!$B$2:$S$401,10,FALSE))</f>
        <v>5</v>
      </c>
      <c r="AH82" s="14">
        <f>IF(ISNA(VLOOKUP($A82,'2011'!$B$2:$S$401,10,FALSE)), AG82, VLOOKUP($A82,'2011'!$B$2:$S$401,10,FALSE))</f>
        <v>0</v>
      </c>
      <c r="AI82" s="14">
        <f>IF(ISNA(VLOOKUP($A82,'2010'!$B$2:$S$401,10,FALSE)), AH82, VLOOKUP($A82,'2010'!$B$2:$S$401,10,FALSE))</f>
        <v>0</v>
      </c>
      <c r="AJ82" s="14">
        <f>IF(ISNA(VLOOKUP($A82,'2009'!$B$2:$S$401,10,FALSE)), AI82, VLOOKUP($A82,'2009'!$B$2:$S$401,10,FALSE))</f>
        <v>1</v>
      </c>
      <c r="AK82" s="14">
        <f>AVERAGE(AE82:AJ82)</f>
        <v>2.5666666666666669</v>
      </c>
      <c r="AL82" s="14">
        <f>VLOOKUP($A82,'2014'!$B$2:$S$430,11,FALSE)</f>
        <v>19</v>
      </c>
      <c r="AM82" s="14">
        <f>IF(ISNA(VLOOKUP($A82,'2013'!$B$2:$S$401,11,FALSE)), AL82, VLOOKUP($A82,'2013'!$B$2:$S$401,11,FALSE)*1.7)</f>
        <v>6.8</v>
      </c>
      <c r="AN82" s="14">
        <f>AVERAGE(AL82:AM82)</f>
        <v>12.9</v>
      </c>
      <c r="AO82" s="14">
        <f>VLOOKUP($A82,'2014'!$B$2:$S$430,8,FALSE)</f>
        <v>-17</v>
      </c>
      <c r="AP82" s="14">
        <f>IF(ISNA(VLOOKUP($A82,'2013'!$B$2:$S$401,8,FALSE)), AO82, VLOOKUP($A82,'2013'!$B$2:$S$401,8,FALSE)*1.7)</f>
        <v>-10.199999999999999</v>
      </c>
      <c r="AQ82" s="14">
        <f>IF(ISNA(VLOOKUP($A82,'2012'!$B$2:$S$401,8,FALSE)), AP82, VLOOKUP($A82,'2012'!$B$2:$S$401,8,FALSE))</f>
        <v>3</v>
      </c>
      <c r="AR82" s="14">
        <f>IF(ISNA(VLOOKUP($A82,'2011'!$B$2:$S$401,8,FALSE)), AQ82, VLOOKUP($A82,'2011'!$B$2:$S$401,8,FALSE))</f>
        <v>13</v>
      </c>
      <c r="AS82" s="14">
        <f>IF(ISNA(VLOOKUP($A82,'2010'!$B$2:$S$401,8,FALSE)), AR82, VLOOKUP($A82,'2010'!$B$2:$S$401,8,FALSE))</f>
        <v>-5</v>
      </c>
      <c r="AT82" s="14">
        <f>IF(ISNA(VLOOKUP($A82,'2009'!$B$2:$S$401,8,FALSE)), AS82, VLOOKUP($A82,'2009'!$B$2:$S$401,8,FALSE))</f>
        <v>-3</v>
      </c>
      <c r="AU82" s="14">
        <f>AVERAGE(AO82:AT82)</f>
        <v>-3.1999999999999997</v>
      </c>
      <c r="AV82" s="14">
        <f>MIN(B82:G82)</f>
        <v>38</v>
      </c>
      <c r="AW82" s="14">
        <f>MAX(B82:G82)</f>
        <v>53</v>
      </c>
      <c r="AX82" s="14">
        <f>MIN(I82:N82)</f>
        <v>64</v>
      </c>
      <c r="AY82" s="14">
        <f>MAX(I82:N82)</f>
        <v>83</v>
      </c>
      <c r="AZ82" s="14" t="str">
        <f>VLOOKUP(A82,Bios!$B$2:$S$430,7,FALSE)</f>
        <v>USA</v>
      </c>
      <c r="BA82" s="14" t="str">
        <f>VLOOKUP(A82,Bios!$B$2:$S$430,2,FALSE)</f>
        <v>NSH, DET</v>
      </c>
      <c r="BB82" s="14">
        <f>113-BE82</f>
        <v>33</v>
      </c>
      <c r="BC82" s="14" t="str">
        <f>VLOOKUP(A82,Bios!$B$2:$S$430,3,FALSE)</f>
        <v>C</v>
      </c>
      <c r="BD82" s="4" t="str">
        <f>VLOOKUP(A82,Bios!$B$2:$S$430,4,FALSE)</f>
        <v>Aug 17 '80</v>
      </c>
      <c r="BE82" s="4" t="str">
        <f>RIGHT(BD82, LEN(BD82)-8)</f>
        <v>80</v>
      </c>
      <c r="BJ82" s="4" t="e">
        <f>VLOOKUP(A82,'Contracts 2014'!A81:K207,1,FALSE)</f>
        <v>#N/A</v>
      </c>
      <c r="BK82" s="4">
        <f>IF(ISNA(VLOOKUP(A82,'Contracts 2014'!$A$1:$K$127,1,FALSE)), 0, 1)</f>
        <v>0</v>
      </c>
    </row>
    <row r="83" spans="1:63">
      <c r="A83" s="13" t="s">
        <v>708</v>
      </c>
      <c r="B83" s="14">
        <f>VLOOKUP(A83,'2014'!$B$2:$S$430,7,FALSE)</f>
        <v>51</v>
      </c>
      <c r="C83" s="14">
        <f>IF(ISNA(VLOOKUP(A83,'2013'!$B$2:$S$401,7,FALSE)*1.7), B83, VLOOKUP(A83,'2013'!$B$2:$S$401,7,FALSE)*1.7)</f>
        <v>44.199999999999996</v>
      </c>
      <c r="D83" s="14">
        <f>IF(ISNA(VLOOKUP(A83,'2012'!$B$2:$S$401,7,FALSE)), C83, VLOOKUP(A83,'2012'!$B$2:$S$401,7,FALSE))</f>
        <v>24</v>
      </c>
      <c r="E83" s="14">
        <f>IF(ISNA(VLOOKUP(A83,'2011'!$B$2:$S$401,7,FALSE)), AVERAGE(C83:D83), VLOOKUP(A83,'2011'!$B$2:$S$401,7,FALSE))</f>
        <v>24</v>
      </c>
      <c r="F83" s="14">
        <f>IF(ISNA(VLOOKUP(A83,'2010'!$B$2:$S$401,7,FALSE)), AVERAGE(C83:E83), VLOOKUP(A83,'2010'!$B$2:$S$401,7,FALSE))</f>
        <v>30.733333333333331</v>
      </c>
      <c r="G83" s="14">
        <f>IF(ISNA(VLOOKUP(A83,'2009'!$B$2:$S$401,7,FALSE)), AVERAGE(C83:F83), VLOOKUP(A83,'2009'!$B$2:$S$401,7,FALSE))</f>
        <v>30.733333333333331</v>
      </c>
      <c r="H83" s="14">
        <f>AVERAGE(B83:G83)</f>
        <v>34.111111111111107</v>
      </c>
      <c r="I83" s="14">
        <f>VLOOKUP(A83,'2014'!$B$2:$S$430,4,FALSE)</f>
        <v>82</v>
      </c>
      <c r="J83" s="14">
        <f>IF(ISNA(VLOOKUP(A83,'2013'!$B$2:$S$401,4,FALSE)), I83, VLOOKUP(A83,'2013'!$B$2:$S$401,4,FALSE)*1.7)</f>
        <v>81.599999999999994</v>
      </c>
      <c r="K83" s="14">
        <f>IF(ISNA(VLOOKUP(A83,'2012'!$B$2:$S$401,4,FALSE)), J83, VLOOKUP(A83,'2012'!$B$2:$S$401,4,FALSE))</f>
        <v>82</v>
      </c>
      <c r="L83" s="14">
        <f>IF(ISNA(VLOOKUP(A83,'2011'!$B$2:$S$401,4,FALSE)), AVERAGE(J83:K83), VLOOKUP(A83,'2011'!$B$2:$S$401,4,FALSE))</f>
        <v>82</v>
      </c>
      <c r="M83" s="14">
        <f>IF(ISNA(VLOOKUP(A83,'2010'!$B$2:$S$401,4,FALSE)), AVERAGE(J83:L83), VLOOKUP(A83,'2010'!$B$2:$S$401,4,FALSE))</f>
        <v>81.86666666666666</v>
      </c>
      <c r="N83" s="14">
        <f>IF(ISNA(VLOOKUP(A83,'2009'!$B$2:$S$401,4,FALSE)), AVERAGE(J83:M83), VLOOKUP(A83,'2009'!$B$2:$S$401,4,FALSE))</f>
        <v>81.86666666666666</v>
      </c>
      <c r="O83" s="14">
        <f>AVERAGE(I83:N83)</f>
        <v>81.8888888888889</v>
      </c>
      <c r="P83" s="14">
        <f>H83/O83</f>
        <v>0.41655359565807315</v>
      </c>
      <c r="Q83" s="14">
        <f>VLOOKUP($A83,'2014'!$B$2:$S$430,5,FALSE)</f>
        <v>19</v>
      </c>
      <c r="R83" s="14">
        <f>IF(ISNA(VLOOKUP(A83,'2013'!$B$2:$S$401,5,FALSE)), Q83, VLOOKUP(A83,'2013'!$B$2:$S$401,5,FALSE)*1.7)</f>
        <v>11.9</v>
      </c>
      <c r="S83" s="14">
        <f>IF(ISNA(VLOOKUP($A83,'2012'!$B$2:$S$401,5,FALSE)), R83, VLOOKUP($A83,'2012'!$B$2:$S$401,5,FALSE))</f>
        <v>11</v>
      </c>
      <c r="T83" s="14">
        <f>IF(ISNA(VLOOKUP($A83,'2011'!$B$2:$S$401,5,FALSE)), S83, VLOOKUP($A83,'2011'!$B$2:$S$401,5,FALSE))</f>
        <v>11</v>
      </c>
      <c r="U83" s="14">
        <f>IF(ISNA(VLOOKUP($A83,'2010'!$B$2:$S$401,5,FALSE)), T83, VLOOKUP($A83,'2010'!$B$2:$S$401,5,FALSE))</f>
        <v>11</v>
      </c>
      <c r="V83" s="14">
        <f>IF(ISNA(VLOOKUP($A83,'2009'!$B$2:$S$401,5,FALSE)), U83, VLOOKUP($A83,'2009'!$B$2:$S$401,5,FALSE))</f>
        <v>11</v>
      </c>
      <c r="W83" s="14">
        <f>AVERAGE(Q83:V83)</f>
        <v>12.483333333333334</v>
      </c>
      <c r="X83" s="14">
        <f>VLOOKUP($A83,'2014'!$B$2:$S$430,6,FALSE)</f>
        <v>32</v>
      </c>
      <c r="Y83" s="14">
        <f>IF(ISNA(VLOOKUP($A83,'2013'!$B$2:$S$401,6,FALSE)), X83, VLOOKUP($A83,'2013'!$B$2:$S$401,6,FALSE)*1.7)</f>
        <v>32.299999999999997</v>
      </c>
      <c r="Z83" s="14">
        <f>IF(ISNA(VLOOKUP($A83,'2012'!$B$2:$S$401,6,FALSE)), Y83, VLOOKUP($A83,'2012'!$B$2:$S$401,6,FALSE))</f>
        <v>13</v>
      </c>
      <c r="AA83" s="14">
        <f>IF(ISNA(VLOOKUP($A83,'2011'!$B$2:$S$401,6,FALSE)), Z83, VLOOKUP($A83,'2011'!$B$2:$S$401,6,FALSE))</f>
        <v>13</v>
      </c>
      <c r="AB83" s="14">
        <f>IF(ISNA(VLOOKUP($A83,'2010'!$B$2:$S$401,6,FALSE)), AA83, VLOOKUP($A83,'2010'!$B$2:$S$401,6,FALSE))</f>
        <v>13</v>
      </c>
      <c r="AC83" s="14">
        <f>IF(ISNA(VLOOKUP($A83,'2009'!$B$2:$S$401,6,FALSE)), AB83, VLOOKUP($A83,'2009'!$B$2:$S$401,6,FALSE))</f>
        <v>13</v>
      </c>
      <c r="AD83" s="14">
        <f>AVERAGE(X83:AC83)</f>
        <v>19.383333333333333</v>
      </c>
      <c r="AE83" s="14">
        <f>VLOOKUP($A83,'2014'!$B$2:$S$430,10,FALSE)</f>
        <v>5</v>
      </c>
      <c r="AF83" s="14">
        <f>IF(ISNA(VLOOKUP($A83,'2013'!$B$2:$S$401,10,FALSE)), AE83, VLOOKUP($A83,'2013'!$B$2:$S$401,10,FALSE)*1.7)</f>
        <v>5.0999999999999996</v>
      </c>
      <c r="AG83" s="14">
        <f>IF(ISNA(VLOOKUP($A83,'2012'!$B$2:$S$401,10,FALSE)), AF83, VLOOKUP($A83,'2012'!$B$2:$S$401,10,FALSE))</f>
        <v>0</v>
      </c>
      <c r="AH83" s="14">
        <f>IF(ISNA(VLOOKUP($A83,'2011'!$B$2:$S$401,10,FALSE)), AG83, VLOOKUP($A83,'2011'!$B$2:$S$401,10,FALSE))</f>
        <v>0</v>
      </c>
      <c r="AI83" s="14">
        <f>IF(ISNA(VLOOKUP($A83,'2010'!$B$2:$S$401,10,FALSE)), AH83, VLOOKUP($A83,'2010'!$B$2:$S$401,10,FALSE))</f>
        <v>0</v>
      </c>
      <c r="AJ83" s="14">
        <f>IF(ISNA(VLOOKUP($A83,'2009'!$B$2:$S$401,10,FALSE)), AI83, VLOOKUP($A83,'2009'!$B$2:$S$401,10,FALSE))</f>
        <v>0</v>
      </c>
      <c r="AK83" s="14">
        <f>AVERAGE(AE83:AJ83)</f>
        <v>1.6833333333333333</v>
      </c>
      <c r="AL83" s="14">
        <f>VLOOKUP($A83,'2014'!$B$2:$S$430,11,FALSE)</f>
        <v>16</v>
      </c>
      <c r="AM83" s="14">
        <f>IF(ISNA(VLOOKUP($A83,'2013'!$B$2:$S$401,11,FALSE)), AL83, VLOOKUP($A83,'2013'!$B$2:$S$401,11,FALSE)*1.7)</f>
        <v>11.9</v>
      </c>
      <c r="AN83" s="14">
        <f>AVERAGE(AL83:AM83)</f>
        <v>13.95</v>
      </c>
      <c r="AO83" s="14">
        <f>VLOOKUP($A83,'2014'!$B$2:$S$430,8,FALSE)</f>
        <v>-9</v>
      </c>
      <c r="AP83" s="14">
        <f>IF(ISNA(VLOOKUP($A83,'2013'!$B$2:$S$401,8,FALSE)), AO83, VLOOKUP($A83,'2013'!$B$2:$S$401,8,FALSE)*1.7)</f>
        <v>0</v>
      </c>
      <c r="AQ83" s="14">
        <f>IF(ISNA(VLOOKUP($A83,'2012'!$B$2:$S$401,8,FALSE)), AP83, VLOOKUP($A83,'2012'!$B$2:$S$401,8,FALSE))</f>
        <v>-2</v>
      </c>
      <c r="AR83" s="14">
        <f>IF(ISNA(VLOOKUP($A83,'2011'!$B$2:$S$401,8,FALSE)), AQ83, VLOOKUP($A83,'2011'!$B$2:$S$401,8,FALSE))</f>
        <v>-2</v>
      </c>
      <c r="AS83" s="14">
        <f>IF(ISNA(VLOOKUP($A83,'2010'!$B$2:$S$401,8,FALSE)), AR83, VLOOKUP($A83,'2010'!$B$2:$S$401,8,FALSE))</f>
        <v>-2</v>
      </c>
      <c r="AT83" s="14">
        <f>IF(ISNA(VLOOKUP($A83,'2009'!$B$2:$S$401,8,FALSE)), AS83, VLOOKUP($A83,'2009'!$B$2:$S$401,8,FALSE))</f>
        <v>-2</v>
      </c>
      <c r="AU83" s="14">
        <f>AVERAGE(AO83:AT83)</f>
        <v>-2.8333333333333335</v>
      </c>
      <c r="AV83" s="14">
        <f>MIN(B83:G83)</f>
        <v>24</v>
      </c>
      <c r="AW83" s="14">
        <f>MAX(B83:G83)</f>
        <v>51</v>
      </c>
      <c r="AX83" s="14">
        <f>MIN(I83:N83)</f>
        <v>81.599999999999994</v>
      </c>
      <c r="AY83" s="14">
        <f>MAX(I83:N83)</f>
        <v>82</v>
      </c>
      <c r="AZ83" s="14" t="str">
        <f>VLOOKUP(A83,Bios!$B$2:$S$430,7,FALSE)</f>
        <v>DNK</v>
      </c>
      <c r="BA83" s="14" t="str">
        <f>VLOOKUP(A83,Bios!$B$2:$S$430,2,FALSE)</f>
        <v>PHX</v>
      </c>
      <c r="BB83" s="14">
        <f>113-BE83</f>
        <v>24</v>
      </c>
      <c r="BC83" s="14" t="str">
        <f>VLOOKUP(A83,Bios!$B$2:$S$430,3,FALSE)</f>
        <v>L</v>
      </c>
      <c r="BD83" s="4" t="str">
        <f>VLOOKUP(A83,Bios!$B$2:$S$430,4,FALSE)</f>
        <v>Dec 16 '89</v>
      </c>
      <c r="BE83" s="4" t="str">
        <f>RIGHT(BD83, LEN(BD83)-8)</f>
        <v>89</v>
      </c>
      <c r="BJ83" s="4" t="e">
        <f>VLOOKUP(A83,'Contracts 2014'!A82:K208,1,FALSE)</f>
        <v>#N/A</v>
      </c>
      <c r="BK83" s="4">
        <f>IF(ISNA(VLOOKUP(A83,'Contracts 2014'!$A$1:$K$127,1,FALSE)), 0, 1)</f>
        <v>0</v>
      </c>
    </row>
    <row r="84" spans="1:63">
      <c r="A84" s="13" t="s">
        <v>42</v>
      </c>
      <c r="B84" s="14">
        <f>VLOOKUP(A84,'2014'!$B$2:$S$430,7,FALSE)</f>
        <v>51</v>
      </c>
      <c r="C84" s="14">
        <f>IF(ISNA(VLOOKUP(A84,'2013'!$B$2:$S$401,7,FALSE)*1.7), B84, VLOOKUP(A84,'2013'!$B$2:$S$401,7,FALSE)*1.7)</f>
        <v>74.8</v>
      </c>
      <c r="D84" s="14">
        <f>IF(ISNA(VLOOKUP(A84,'2012'!$B$2:$S$401,7,FALSE)), C84, VLOOKUP(A84,'2012'!$B$2:$S$401,7,FALSE))</f>
        <v>69</v>
      </c>
      <c r="E84" s="14">
        <f>IF(ISNA(VLOOKUP(A84,'2011'!$B$2:$S$401,7,FALSE)), AVERAGE(C84:D84), VLOOKUP(A84,'2011'!$B$2:$S$401,7,FALSE))</f>
        <v>53</v>
      </c>
      <c r="F84" s="14">
        <f>IF(ISNA(VLOOKUP(A84,'2010'!$B$2:$S$401,7,FALSE)), AVERAGE(C84:E84), VLOOKUP(A84,'2010'!$B$2:$S$401,7,FALSE))</f>
        <v>48</v>
      </c>
      <c r="G84" s="14">
        <f>IF(ISNA(VLOOKUP(A84,'2009'!$B$2:$S$401,7,FALSE)), AVERAGE(C84:F84), VLOOKUP(A84,'2009'!$B$2:$S$401,7,FALSE))</f>
        <v>61.2</v>
      </c>
      <c r="H84" s="14">
        <f>AVERAGE(B84:G84)</f>
        <v>59.5</v>
      </c>
      <c r="I84" s="14">
        <f>VLOOKUP(A84,'2014'!$B$2:$S$430,4,FALSE)</f>
        <v>75</v>
      </c>
      <c r="J84" s="14">
        <f>IF(ISNA(VLOOKUP(A84,'2013'!$B$2:$S$401,4,FALSE)), I84, VLOOKUP(A84,'2013'!$B$2:$S$401,4,FALSE)*1.7)</f>
        <v>79.899999999999991</v>
      </c>
      <c r="K84" s="14">
        <f>IF(ISNA(VLOOKUP(A84,'2012'!$B$2:$S$401,4,FALSE)), J84, VLOOKUP(A84,'2012'!$B$2:$S$401,4,FALSE))</f>
        <v>82</v>
      </c>
      <c r="L84" s="14">
        <f>IF(ISNA(VLOOKUP(A84,'2011'!$B$2:$S$401,4,FALSE)), AVERAGE(J84:K84), VLOOKUP(A84,'2011'!$B$2:$S$401,4,FALSE))</f>
        <v>82</v>
      </c>
      <c r="M84" s="14">
        <f>IF(ISNA(VLOOKUP(A84,'2010'!$B$2:$S$401,4,FALSE)), AVERAGE(J84:L84), VLOOKUP(A84,'2010'!$B$2:$S$401,4,FALSE))</f>
        <v>82</v>
      </c>
      <c r="N84" s="14">
        <f>IF(ISNA(VLOOKUP(A84,'2009'!$B$2:$S$401,4,FALSE)), AVERAGE(J84:M84), VLOOKUP(A84,'2009'!$B$2:$S$401,4,FALSE))</f>
        <v>81.474999999999994</v>
      </c>
      <c r="O84" s="14">
        <f>AVERAGE(I84:N84)</f>
        <v>80.395833333333329</v>
      </c>
      <c r="P84" s="14">
        <f>H84/O84</f>
        <v>0.74008810572687234</v>
      </c>
      <c r="Q84" s="14">
        <f>VLOOKUP($A84,'2014'!$B$2:$S$430,5,FALSE)</f>
        <v>23</v>
      </c>
      <c r="R84" s="14">
        <f>IF(ISNA(VLOOKUP(A84,'2013'!$B$2:$S$401,5,FALSE)), Q84, VLOOKUP(A84,'2013'!$B$2:$S$401,5,FALSE)*1.7)</f>
        <v>25.5</v>
      </c>
      <c r="S84" s="14">
        <f>IF(ISNA(VLOOKUP($A84,'2012'!$B$2:$S$401,5,FALSE)), R84, VLOOKUP($A84,'2012'!$B$2:$S$401,5,FALSE))</f>
        <v>36</v>
      </c>
      <c r="T84" s="14">
        <f>IF(ISNA(VLOOKUP($A84,'2011'!$B$2:$S$401,5,FALSE)), S84, VLOOKUP($A84,'2011'!$B$2:$S$401,5,FALSE))</f>
        <v>31</v>
      </c>
      <c r="U84" s="14">
        <f>IF(ISNA(VLOOKUP($A84,'2010'!$B$2:$S$401,5,FALSE)), T84, VLOOKUP($A84,'2010'!$B$2:$S$401,5,FALSE))</f>
        <v>30</v>
      </c>
      <c r="V84" s="14">
        <f>IF(ISNA(VLOOKUP($A84,'2009'!$B$2:$S$401,5,FALSE)), U84, VLOOKUP($A84,'2009'!$B$2:$S$401,5,FALSE))</f>
        <v>30</v>
      </c>
      <c r="W84" s="14">
        <f>AVERAGE(Q84:V84)</f>
        <v>29.25</v>
      </c>
      <c r="X84" s="14">
        <f>VLOOKUP($A84,'2014'!$B$2:$S$430,6,FALSE)</f>
        <v>28</v>
      </c>
      <c r="Y84" s="14">
        <f>IF(ISNA(VLOOKUP($A84,'2013'!$B$2:$S$401,6,FALSE)), X84, VLOOKUP($A84,'2013'!$B$2:$S$401,6,FALSE)*1.7)</f>
        <v>49.3</v>
      </c>
      <c r="Z84" s="14">
        <f>IF(ISNA(VLOOKUP($A84,'2012'!$B$2:$S$401,6,FALSE)), Y84, VLOOKUP($A84,'2012'!$B$2:$S$401,6,FALSE))</f>
        <v>33</v>
      </c>
      <c r="AA84" s="14">
        <f>IF(ISNA(VLOOKUP($A84,'2011'!$B$2:$S$401,6,FALSE)), Z84, VLOOKUP($A84,'2011'!$B$2:$S$401,6,FALSE))</f>
        <v>22</v>
      </c>
      <c r="AB84" s="14">
        <f>IF(ISNA(VLOOKUP($A84,'2010'!$B$2:$S$401,6,FALSE)), AA84, VLOOKUP($A84,'2010'!$B$2:$S$401,6,FALSE))</f>
        <v>18</v>
      </c>
      <c r="AC84" s="14">
        <f>IF(ISNA(VLOOKUP($A84,'2009'!$B$2:$S$401,6,FALSE)), AB84, VLOOKUP($A84,'2009'!$B$2:$S$401,6,FALSE))</f>
        <v>18</v>
      </c>
      <c r="AD84" s="14">
        <f>AVERAGE(X84:AC84)</f>
        <v>28.05</v>
      </c>
      <c r="AE84" s="14">
        <f>VLOOKUP($A84,'2014'!$B$2:$S$430,10,FALSE)</f>
        <v>9</v>
      </c>
      <c r="AF84" s="14">
        <f>IF(ISNA(VLOOKUP($A84,'2013'!$B$2:$S$401,10,FALSE)), AE84, VLOOKUP($A84,'2013'!$B$2:$S$401,10,FALSE)*1.7)</f>
        <v>13.6</v>
      </c>
      <c r="AG84" s="14">
        <f>IF(ISNA(VLOOKUP($A84,'2012'!$B$2:$S$401,10,FALSE)), AF84, VLOOKUP($A84,'2012'!$B$2:$S$401,10,FALSE))</f>
        <v>14</v>
      </c>
      <c r="AH84" s="14">
        <f>IF(ISNA(VLOOKUP($A84,'2011'!$B$2:$S$401,10,FALSE)), AG84, VLOOKUP($A84,'2011'!$B$2:$S$401,10,FALSE))</f>
        <v>9</v>
      </c>
      <c r="AI84" s="14">
        <f>IF(ISNA(VLOOKUP($A84,'2010'!$B$2:$S$401,10,FALSE)), AH84, VLOOKUP($A84,'2010'!$B$2:$S$401,10,FALSE))</f>
        <v>8</v>
      </c>
      <c r="AJ84" s="14">
        <f>IF(ISNA(VLOOKUP($A84,'2009'!$B$2:$S$401,10,FALSE)), AI84, VLOOKUP($A84,'2009'!$B$2:$S$401,10,FALSE))</f>
        <v>8</v>
      </c>
      <c r="AK84" s="14">
        <f>AVERAGE(AE84:AJ84)</f>
        <v>10.266666666666667</v>
      </c>
      <c r="AL84" s="14">
        <f>VLOOKUP($A84,'2014'!$B$2:$S$430,11,FALSE)</f>
        <v>19</v>
      </c>
      <c r="AM84" s="14">
        <f>IF(ISNA(VLOOKUP($A84,'2013'!$B$2:$S$401,11,FALSE)), AL84, VLOOKUP($A84,'2013'!$B$2:$S$401,11,FALSE)*1.7)</f>
        <v>25.5</v>
      </c>
      <c r="AN84" s="14">
        <f>AVERAGE(AL84:AM84)</f>
        <v>22.25</v>
      </c>
      <c r="AO84" s="14">
        <f>VLOOKUP($A84,'2014'!$B$2:$S$430,8,FALSE)</f>
        <v>2</v>
      </c>
      <c r="AP84" s="14">
        <f>IF(ISNA(VLOOKUP($A84,'2013'!$B$2:$S$401,8,FALSE)), AO84, VLOOKUP($A84,'2013'!$B$2:$S$401,8,FALSE)*1.7)</f>
        <v>-5.0999999999999996</v>
      </c>
      <c r="AQ84" s="14">
        <f>IF(ISNA(VLOOKUP($A84,'2012'!$B$2:$S$401,8,FALSE)), AP84, VLOOKUP($A84,'2012'!$B$2:$S$401,8,FALSE))</f>
        <v>1</v>
      </c>
      <c r="AR84" s="14">
        <f>IF(ISNA(VLOOKUP($A84,'2011'!$B$2:$S$401,8,FALSE)), AQ84, VLOOKUP($A84,'2011'!$B$2:$S$401,8,FALSE))</f>
        <v>-10</v>
      </c>
      <c r="AS84" s="14">
        <f>IF(ISNA(VLOOKUP($A84,'2010'!$B$2:$S$401,8,FALSE)), AR84, VLOOKUP($A84,'2010'!$B$2:$S$401,8,FALSE))</f>
        <v>-1</v>
      </c>
      <c r="AT84" s="14">
        <f>IF(ISNA(VLOOKUP($A84,'2009'!$B$2:$S$401,8,FALSE)), AS84, VLOOKUP($A84,'2009'!$B$2:$S$401,8,FALSE))</f>
        <v>-1</v>
      </c>
      <c r="AU84" s="14">
        <f>AVERAGE(AO84:AT84)</f>
        <v>-2.35</v>
      </c>
      <c r="AV84" s="14">
        <f>MIN(B84:G84)</f>
        <v>48</v>
      </c>
      <c r="AW84" s="14">
        <f>MAX(B84:G84)</f>
        <v>74.8</v>
      </c>
      <c r="AX84" s="14">
        <f>MIN(I84:N84)</f>
        <v>75</v>
      </c>
      <c r="AY84" s="14">
        <f>MAX(I84:N84)</f>
        <v>82</v>
      </c>
      <c r="AZ84" s="14" t="str">
        <f>VLOOKUP(A84,Bios!$B$2:$S$430,7,FALSE)</f>
        <v>CAN</v>
      </c>
      <c r="BA84" s="14" t="str">
        <f>VLOOKUP(A84,Bios!$B$2:$S$430,2,FALSE)</f>
        <v>NYI, BUF, MIN</v>
      </c>
      <c r="BB84" s="14">
        <f>113-BE84</f>
        <v>30</v>
      </c>
      <c r="BC84" s="14" t="str">
        <f>VLOOKUP(A84,Bios!$B$2:$S$430,3,FALSE)</f>
        <v>L</v>
      </c>
      <c r="BD84" s="4" t="str">
        <f>VLOOKUP(A84,Bios!$B$2:$S$430,4,FALSE)</f>
        <v>Nov 01 '83</v>
      </c>
      <c r="BE84" s="4" t="str">
        <f>RIGHT(BD84, LEN(BD84)-8)</f>
        <v>83</v>
      </c>
      <c r="BJ84" s="4" t="e">
        <f>VLOOKUP(A84,'Contracts 2014'!A83:K209,1,FALSE)</f>
        <v>#N/A</v>
      </c>
      <c r="BK84" s="4">
        <f>IF(ISNA(VLOOKUP(A84,'Contracts 2014'!$A$1:$K$127,1,FALSE)), 0, 1)</f>
        <v>0</v>
      </c>
    </row>
    <row r="85" spans="1:63">
      <c r="A85" s="13" t="s">
        <v>105</v>
      </c>
      <c r="B85" s="14">
        <f>VLOOKUP(A85,'2014'!$B$2:$S$430,7,FALSE)</f>
        <v>51</v>
      </c>
      <c r="C85" s="14">
        <f>IF(ISNA(VLOOKUP(A85,'2013'!$B$2:$S$401,7,FALSE)*1.7), B85, VLOOKUP(A85,'2013'!$B$2:$S$401,7,FALSE)*1.7)</f>
        <v>57.8</v>
      </c>
      <c r="D85" s="14">
        <f>IF(ISNA(VLOOKUP(A85,'2012'!$B$2:$S$401,7,FALSE)), C85, VLOOKUP(A85,'2012'!$B$2:$S$401,7,FALSE))</f>
        <v>66</v>
      </c>
      <c r="E85" s="14">
        <f>IF(ISNA(VLOOKUP(A85,'2011'!$B$2:$S$401,7,FALSE)), AVERAGE(C85:D85), VLOOKUP(A85,'2011'!$B$2:$S$401,7,FALSE))</f>
        <v>77</v>
      </c>
      <c r="F85" s="14">
        <f>IF(ISNA(VLOOKUP(A85,'2010'!$B$2:$S$401,7,FALSE)), AVERAGE(C85:E85), VLOOKUP(A85,'2010'!$B$2:$S$401,7,FALSE))</f>
        <v>91</v>
      </c>
      <c r="G85" s="14">
        <f>IF(ISNA(VLOOKUP(A85,'2009'!$B$2:$S$401,7,FALSE)), AVERAGE(C85:F85), VLOOKUP(A85,'2009'!$B$2:$S$401,7,FALSE))</f>
        <v>48</v>
      </c>
      <c r="H85" s="14">
        <f>AVERAGE(B85:G85)</f>
        <v>65.13333333333334</v>
      </c>
      <c r="I85" s="14">
        <f>VLOOKUP(A85,'2014'!$B$2:$S$430,4,FALSE)</f>
        <v>82</v>
      </c>
      <c r="J85" s="14">
        <f>IF(ISNA(VLOOKUP(A85,'2013'!$B$2:$S$401,4,FALSE)), I85, VLOOKUP(A85,'2013'!$B$2:$S$401,4,FALSE)*1.7)</f>
        <v>78.2</v>
      </c>
      <c r="K85" s="14">
        <f>IF(ISNA(VLOOKUP(A85,'2012'!$B$2:$S$401,4,FALSE)), J85, VLOOKUP(A85,'2012'!$B$2:$S$401,4,FALSE))</f>
        <v>82</v>
      </c>
      <c r="L85" s="14">
        <f>IF(ISNA(VLOOKUP(A85,'2011'!$B$2:$S$401,4,FALSE)), AVERAGE(J85:K85), VLOOKUP(A85,'2011'!$B$2:$S$401,4,FALSE))</f>
        <v>72</v>
      </c>
      <c r="M85" s="14">
        <f>IF(ISNA(VLOOKUP(A85,'2010'!$B$2:$S$401,4,FALSE)), AVERAGE(J85:L85), VLOOKUP(A85,'2010'!$B$2:$S$401,4,FALSE))</f>
        <v>80</v>
      </c>
      <c r="N85" s="14">
        <f>IF(ISNA(VLOOKUP(A85,'2009'!$B$2:$S$401,4,FALSE)), AVERAGE(J85:M85), VLOOKUP(A85,'2009'!$B$2:$S$401,4,FALSE))</f>
        <v>56</v>
      </c>
      <c r="O85" s="14">
        <f>AVERAGE(I85:N85)</f>
        <v>75.033333333333331</v>
      </c>
      <c r="P85" s="14">
        <f>H85/O85</f>
        <v>0.86805864060417604</v>
      </c>
      <c r="Q85" s="14">
        <f>VLOOKUP($A85,'2014'!$B$2:$S$430,5,FALSE)</f>
        <v>20</v>
      </c>
      <c r="R85" s="14">
        <f>IF(ISNA(VLOOKUP(A85,'2013'!$B$2:$S$401,5,FALSE)), Q85, VLOOKUP(A85,'2013'!$B$2:$S$401,5,FALSE)*1.7)</f>
        <v>18.7</v>
      </c>
      <c r="S85" s="14">
        <f>IF(ISNA(VLOOKUP($A85,'2012'!$B$2:$S$401,5,FALSE)), R85, VLOOKUP($A85,'2012'!$B$2:$S$401,5,FALSE))</f>
        <v>25</v>
      </c>
      <c r="T85" s="14">
        <f>IF(ISNA(VLOOKUP($A85,'2011'!$B$2:$S$401,5,FALSE)), S85, VLOOKUP($A85,'2011'!$B$2:$S$401,5,FALSE))</f>
        <v>28</v>
      </c>
      <c r="U85" s="14">
        <f>IF(ISNA(VLOOKUP($A85,'2010'!$B$2:$S$401,5,FALSE)), T85, VLOOKUP($A85,'2010'!$B$2:$S$401,5,FALSE))</f>
        <v>24</v>
      </c>
      <c r="V85" s="14">
        <f>IF(ISNA(VLOOKUP($A85,'2009'!$B$2:$S$401,5,FALSE)), U85, VLOOKUP($A85,'2009'!$B$2:$S$401,5,FALSE))</f>
        <v>16</v>
      </c>
      <c r="W85" s="14">
        <f>AVERAGE(Q85:V85)</f>
        <v>21.95</v>
      </c>
      <c r="X85" s="14">
        <f>VLOOKUP($A85,'2014'!$B$2:$S$430,6,FALSE)</f>
        <v>31</v>
      </c>
      <c r="Y85" s="14">
        <f>IF(ISNA(VLOOKUP($A85,'2013'!$B$2:$S$401,6,FALSE)), X85, VLOOKUP($A85,'2013'!$B$2:$S$401,6,FALSE)*1.7)</f>
        <v>39.1</v>
      </c>
      <c r="Z85" s="14">
        <f>IF(ISNA(VLOOKUP($A85,'2012'!$B$2:$S$401,6,FALSE)), Y85, VLOOKUP($A85,'2012'!$B$2:$S$401,6,FALSE))</f>
        <v>41</v>
      </c>
      <c r="AA85" s="14">
        <f>IF(ISNA(VLOOKUP($A85,'2011'!$B$2:$S$401,6,FALSE)), Z85, VLOOKUP($A85,'2011'!$B$2:$S$401,6,FALSE))</f>
        <v>49</v>
      </c>
      <c r="AB85" s="14">
        <f>IF(ISNA(VLOOKUP($A85,'2010'!$B$2:$S$401,6,FALSE)), AA85, VLOOKUP($A85,'2010'!$B$2:$S$401,6,FALSE))</f>
        <v>67</v>
      </c>
      <c r="AC85" s="14">
        <f>IF(ISNA(VLOOKUP($A85,'2009'!$B$2:$S$401,6,FALSE)), AB85, VLOOKUP($A85,'2009'!$B$2:$S$401,6,FALSE))</f>
        <v>32</v>
      </c>
      <c r="AD85" s="14">
        <f>AVERAGE(X85:AC85)</f>
        <v>43.183333333333337</v>
      </c>
      <c r="AE85" s="14">
        <f>VLOOKUP($A85,'2014'!$B$2:$S$430,10,FALSE)</f>
        <v>5</v>
      </c>
      <c r="AF85" s="14">
        <f>IF(ISNA(VLOOKUP($A85,'2013'!$B$2:$S$401,10,FALSE)), AE85, VLOOKUP($A85,'2013'!$B$2:$S$401,10,FALSE)*1.7)</f>
        <v>5.0999999999999996</v>
      </c>
      <c r="AG85" s="14">
        <f>IF(ISNA(VLOOKUP($A85,'2012'!$B$2:$S$401,10,FALSE)), AF85, VLOOKUP($A85,'2012'!$B$2:$S$401,10,FALSE))</f>
        <v>7</v>
      </c>
      <c r="AH85" s="14">
        <f>IF(ISNA(VLOOKUP($A85,'2011'!$B$2:$S$401,10,FALSE)), AG85, VLOOKUP($A85,'2011'!$B$2:$S$401,10,FALSE))</f>
        <v>7</v>
      </c>
      <c r="AI85" s="14">
        <f>IF(ISNA(VLOOKUP($A85,'2010'!$B$2:$S$401,10,FALSE)), AH85, VLOOKUP($A85,'2010'!$B$2:$S$401,10,FALSE))</f>
        <v>13</v>
      </c>
      <c r="AJ85" s="14">
        <f>IF(ISNA(VLOOKUP($A85,'2009'!$B$2:$S$401,10,FALSE)), AI85, VLOOKUP($A85,'2009'!$B$2:$S$401,10,FALSE))</f>
        <v>5</v>
      </c>
      <c r="AK85" s="14">
        <f>AVERAGE(AE85:AJ85)</f>
        <v>7.0166666666666666</v>
      </c>
      <c r="AL85" s="14">
        <f>VLOOKUP($A85,'2014'!$B$2:$S$430,11,FALSE)</f>
        <v>19</v>
      </c>
      <c r="AM85" s="14">
        <f>IF(ISNA(VLOOKUP($A85,'2013'!$B$2:$S$401,11,FALSE)), AL85, VLOOKUP($A85,'2013'!$B$2:$S$401,11,FALSE)*1.7)</f>
        <v>15.299999999999999</v>
      </c>
      <c r="AN85" s="14">
        <f>AVERAGE(AL85:AM85)</f>
        <v>17.149999999999999</v>
      </c>
      <c r="AO85" s="14">
        <f>VLOOKUP($A85,'2014'!$B$2:$S$430,8,FALSE)</f>
        <v>-8</v>
      </c>
      <c r="AP85" s="14">
        <f>IF(ISNA(VLOOKUP($A85,'2013'!$B$2:$S$401,8,FALSE)), AO85, VLOOKUP($A85,'2013'!$B$2:$S$401,8,FALSE)*1.7)</f>
        <v>13.6</v>
      </c>
      <c r="AQ85" s="14">
        <f>IF(ISNA(VLOOKUP($A85,'2012'!$B$2:$S$401,8,FALSE)), AP85, VLOOKUP($A85,'2012'!$B$2:$S$401,8,FALSE))</f>
        <v>-1</v>
      </c>
      <c r="AR85" s="14">
        <f>IF(ISNA(VLOOKUP($A85,'2011'!$B$2:$S$401,8,FALSE)), AQ85, VLOOKUP($A85,'2011'!$B$2:$S$401,8,FALSE))</f>
        <v>1</v>
      </c>
      <c r="AS85" s="14">
        <f>IF(ISNA(VLOOKUP($A85,'2010'!$B$2:$S$401,8,FALSE)), AR85, VLOOKUP($A85,'2010'!$B$2:$S$401,8,FALSE))</f>
        <v>-12</v>
      </c>
      <c r="AT85" s="14">
        <f>IF(ISNA(VLOOKUP($A85,'2009'!$B$2:$S$401,8,FALSE)), AS85, VLOOKUP($A85,'2009'!$B$2:$S$401,8,FALSE))</f>
        <v>-4</v>
      </c>
      <c r="AU85" s="14">
        <f>AVERAGE(AO85:AT85)</f>
        <v>-1.7333333333333334</v>
      </c>
      <c r="AV85" s="14">
        <f>MIN(B85:G85)</f>
        <v>48</v>
      </c>
      <c r="AW85" s="14">
        <f>MAX(B85:G85)</f>
        <v>91</v>
      </c>
      <c r="AX85" s="14">
        <f>MIN(I85:N85)</f>
        <v>56</v>
      </c>
      <c r="AY85" s="14">
        <f>MAX(I85:N85)</f>
        <v>82</v>
      </c>
      <c r="AZ85" s="14" t="str">
        <f>VLOOKUP(A85,Bios!$B$2:$S$430,7,FALSE)</f>
        <v>CAN</v>
      </c>
      <c r="BA85" s="14" t="str">
        <f>VLOOKUP(A85,Bios!$B$2:$S$430,2,FALSE)</f>
        <v>NYR</v>
      </c>
      <c r="BB85" s="14">
        <f>113-BE85</f>
        <v>33</v>
      </c>
      <c r="BC85" s="14" t="str">
        <f>VLOOKUP(A85,Bios!$B$2:$S$430,3,FALSE)</f>
        <v>C</v>
      </c>
      <c r="BD85" s="4" t="str">
        <f>VLOOKUP(A85,Bios!$B$2:$S$430,4,FALSE)</f>
        <v>May 02 '80</v>
      </c>
      <c r="BE85" s="4" t="str">
        <f>RIGHT(BD85, LEN(BD85)-8)</f>
        <v>80</v>
      </c>
      <c r="BJ85" s="4" t="e">
        <f>VLOOKUP(A85,'Contracts 2014'!A84:K210,1,FALSE)</f>
        <v>#N/A</v>
      </c>
      <c r="BK85" s="4">
        <f>IF(ISNA(VLOOKUP(A85,'Contracts 2014'!$A$1:$K$127,1,FALSE)), 0, 1)</f>
        <v>1</v>
      </c>
    </row>
    <row r="86" spans="1:63">
      <c r="A86" s="13" t="s">
        <v>157</v>
      </c>
      <c r="B86" s="14">
        <f>VLOOKUP(A86,'2014'!$B$2:$S$430,7,FALSE)</f>
        <v>51</v>
      </c>
      <c r="C86" s="14">
        <f>IF(ISNA(VLOOKUP(A86,'2013'!$B$2:$S$401,7,FALSE)*1.7), B86, VLOOKUP(A86,'2013'!$B$2:$S$401,7,FALSE)*1.7)</f>
        <v>47.6</v>
      </c>
      <c r="D86" s="14">
        <f>IF(ISNA(VLOOKUP(A86,'2012'!$B$2:$S$401,7,FALSE)), C86, VLOOKUP(A86,'2012'!$B$2:$S$401,7,FALSE))</f>
        <v>62</v>
      </c>
      <c r="E86" s="14">
        <f>IF(ISNA(VLOOKUP(A86,'2011'!$B$2:$S$401,7,FALSE)), AVERAGE(C86:D86), VLOOKUP(A86,'2011'!$B$2:$S$401,7,FALSE))</f>
        <v>48</v>
      </c>
      <c r="F86" s="14">
        <f>IF(ISNA(VLOOKUP(A86,'2010'!$B$2:$S$401,7,FALSE)), AVERAGE(C86:E86), VLOOKUP(A86,'2010'!$B$2:$S$401,7,FALSE))</f>
        <v>43</v>
      </c>
      <c r="G86" s="14">
        <f>IF(ISNA(VLOOKUP(A86,'2009'!$B$2:$S$401,7,FALSE)), AVERAGE(C86:F86), VLOOKUP(A86,'2009'!$B$2:$S$401,7,FALSE))</f>
        <v>50.15</v>
      </c>
      <c r="H86" s="14">
        <f>AVERAGE(B86:G86)</f>
        <v>50.291666666666664</v>
      </c>
      <c r="I86" s="14">
        <f>VLOOKUP(A86,'2014'!$B$2:$S$430,4,FALSE)</f>
        <v>80</v>
      </c>
      <c r="J86" s="14">
        <f>IF(ISNA(VLOOKUP(A86,'2013'!$B$2:$S$401,4,FALSE)), I86, VLOOKUP(A86,'2013'!$B$2:$S$401,4,FALSE)*1.7)</f>
        <v>57.8</v>
      </c>
      <c r="K86" s="14">
        <f>IF(ISNA(VLOOKUP(A86,'2012'!$B$2:$S$401,4,FALSE)), J86, VLOOKUP(A86,'2012'!$B$2:$S$401,4,FALSE))</f>
        <v>77</v>
      </c>
      <c r="L86" s="14">
        <f>IF(ISNA(VLOOKUP(A86,'2011'!$B$2:$S$401,4,FALSE)), AVERAGE(J86:K86), VLOOKUP(A86,'2011'!$B$2:$S$401,4,FALSE))</f>
        <v>79</v>
      </c>
      <c r="M86" s="14">
        <f>IF(ISNA(VLOOKUP(A86,'2010'!$B$2:$S$401,4,FALSE)), AVERAGE(J86:L86), VLOOKUP(A86,'2010'!$B$2:$S$401,4,FALSE))</f>
        <v>82</v>
      </c>
      <c r="N86" s="14">
        <f>IF(ISNA(VLOOKUP(A86,'2009'!$B$2:$S$401,4,FALSE)), AVERAGE(J86:M86), VLOOKUP(A86,'2009'!$B$2:$S$401,4,FALSE))</f>
        <v>73.95</v>
      </c>
      <c r="O86" s="14">
        <f>AVERAGE(I86:N86)</f>
        <v>74.958333333333329</v>
      </c>
      <c r="P86" s="14">
        <f>H86/O86</f>
        <v>0.67092829349638694</v>
      </c>
      <c r="Q86" s="14">
        <f>VLOOKUP($A86,'2014'!$B$2:$S$430,5,FALSE)</f>
        <v>20</v>
      </c>
      <c r="R86" s="14">
        <f>IF(ISNA(VLOOKUP(A86,'2013'!$B$2:$S$401,5,FALSE)), Q86, VLOOKUP(A86,'2013'!$B$2:$S$401,5,FALSE)*1.7)</f>
        <v>20.399999999999999</v>
      </c>
      <c r="S86" s="14">
        <f>IF(ISNA(VLOOKUP($A86,'2012'!$B$2:$S$401,5,FALSE)), R86, VLOOKUP($A86,'2012'!$B$2:$S$401,5,FALSE))</f>
        <v>35</v>
      </c>
      <c r="T86" s="14">
        <f>IF(ISNA(VLOOKUP($A86,'2011'!$B$2:$S$401,5,FALSE)), S86, VLOOKUP($A86,'2011'!$B$2:$S$401,5,FALSE))</f>
        <v>19</v>
      </c>
      <c r="U86" s="14">
        <f>IF(ISNA(VLOOKUP($A86,'2010'!$B$2:$S$401,5,FALSE)), T86, VLOOKUP($A86,'2010'!$B$2:$S$401,5,FALSE))</f>
        <v>24</v>
      </c>
      <c r="V86" s="14">
        <f>IF(ISNA(VLOOKUP($A86,'2009'!$B$2:$S$401,5,FALSE)), U86, VLOOKUP($A86,'2009'!$B$2:$S$401,5,FALSE))</f>
        <v>24</v>
      </c>
      <c r="W86" s="14">
        <f>AVERAGE(Q86:V86)</f>
        <v>23.733333333333334</v>
      </c>
      <c r="X86" s="14">
        <f>VLOOKUP($A86,'2014'!$B$2:$S$430,6,FALSE)</f>
        <v>31</v>
      </c>
      <c r="Y86" s="14">
        <f>IF(ISNA(VLOOKUP($A86,'2013'!$B$2:$S$401,6,FALSE)), X86, VLOOKUP($A86,'2013'!$B$2:$S$401,6,FALSE)*1.7)</f>
        <v>27.2</v>
      </c>
      <c r="Z86" s="14">
        <f>IF(ISNA(VLOOKUP($A86,'2012'!$B$2:$S$401,6,FALSE)), Y86, VLOOKUP($A86,'2012'!$B$2:$S$401,6,FALSE))</f>
        <v>27</v>
      </c>
      <c r="AA86" s="14">
        <f>IF(ISNA(VLOOKUP($A86,'2011'!$B$2:$S$401,6,FALSE)), Z86, VLOOKUP($A86,'2011'!$B$2:$S$401,6,FALSE))</f>
        <v>29</v>
      </c>
      <c r="AB86" s="14">
        <f>IF(ISNA(VLOOKUP($A86,'2010'!$B$2:$S$401,6,FALSE)), AA86, VLOOKUP($A86,'2010'!$B$2:$S$401,6,FALSE))</f>
        <v>19</v>
      </c>
      <c r="AC86" s="14">
        <f>IF(ISNA(VLOOKUP($A86,'2009'!$B$2:$S$401,6,FALSE)), AB86, VLOOKUP($A86,'2009'!$B$2:$S$401,6,FALSE))</f>
        <v>19</v>
      </c>
      <c r="AD86" s="14">
        <f>AVERAGE(X86:AC86)</f>
        <v>25.366666666666664</v>
      </c>
      <c r="AE86" s="14">
        <f>VLOOKUP($A86,'2014'!$B$2:$S$430,10,FALSE)</f>
        <v>10</v>
      </c>
      <c r="AF86" s="14">
        <f>IF(ISNA(VLOOKUP($A86,'2013'!$B$2:$S$401,10,FALSE)), AE86, VLOOKUP($A86,'2013'!$B$2:$S$401,10,FALSE)*1.7)</f>
        <v>3.4</v>
      </c>
      <c r="AG86" s="14">
        <f>IF(ISNA(VLOOKUP($A86,'2012'!$B$2:$S$401,10,FALSE)), AF86, VLOOKUP($A86,'2012'!$B$2:$S$401,10,FALSE))</f>
        <v>9</v>
      </c>
      <c r="AH86" s="14">
        <f>IF(ISNA(VLOOKUP($A86,'2011'!$B$2:$S$401,10,FALSE)), AG86, VLOOKUP($A86,'2011'!$B$2:$S$401,10,FALSE))</f>
        <v>10</v>
      </c>
      <c r="AI86" s="14">
        <f>IF(ISNA(VLOOKUP($A86,'2010'!$B$2:$S$401,10,FALSE)), AH86, VLOOKUP($A86,'2010'!$B$2:$S$401,10,FALSE))</f>
        <v>7</v>
      </c>
      <c r="AJ86" s="14">
        <f>IF(ISNA(VLOOKUP($A86,'2009'!$B$2:$S$401,10,FALSE)), AI86, VLOOKUP($A86,'2009'!$B$2:$S$401,10,FALSE))</f>
        <v>7</v>
      </c>
      <c r="AK86" s="14">
        <f>AVERAGE(AE86:AJ86)</f>
        <v>7.7333333333333334</v>
      </c>
      <c r="AL86" s="14">
        <f>VLOOKUP($A86,'2014'!$B$2:$S$430,11,FALSE)</f>
        <v>21</v>
      </c>
      <c r="AM86" s="14">
        <f>IF(ISNA(VLOOKUP($A86,'2013'!$B$2:$S$401,11,FALSE)), AL86, VLOOKUP($A86,'2013'!$B$2:$S$401,11,FALSE)*1.7)</f>
        <v>20.399999999999999</v>
      </c>
      <c r="AN86" s="14">
        <f>AVERAGE(AL86:AM86)</f>
        <v>20.7</v>
      </c>
      <c r="AO86" s="14">
        <f>VLOOKUP($A86,'2014'!$B$2:$S$430,8,FALSE)</f>
        <v>-6</v>
      </c>
      <c r="AP86" s="14">
        <f>IF(ISNA(VLOOKUP($A86,'2013'!$B$2:$S$401,8,FALSE)), AO86, VLOOKUP($A86,'2013'!$B$2:$S$401,8,FALSE)*1.7)</f>
        <v>10.199999999999999</v>
      </c>
      <c r="AQ86" s="14">
        <f>IF(ISNA(VLOOKUP($A86,'2012'!$B$2:$S$401,8,FALSE)), AP86, VLOOKUP($A86,'2012'!$B$2:$S$401,8,FALSE))</f>
        <v>24</v>
      </c>
      <c r="AR86" s="14">
        <f>IF(ISNA(VLOOKUP($A86,'2011'!$B$2:$S$401,8,FALSE)), AQ86, VLOOKUP($A86,'2011'!$B$2:$S$401,8,FALSE))</f>
        <v>5</v>
      </c>
      <c r="AS86" s="14">
        <f>IF(ISNA(VLOOKUP($A86,'2010'!$B$2:$S$401,8,FALSE)), AR86, VLOOKUP($A86,'2010'!$B$2:$S$401,8,FALSE))</f>
        <v>6</v>
      </c>
      <c r="AT86" s="14">
        <f>IF(ISNA(VLOOKUP($A86,'2009'!$B$2:$S$401,8,FALSE)), AS86, VLOOKUP($A86,'2009'!$B$2:$S$401,8,FALSE))</f>
        <v>6</v>
      </c>
      <c r="AU86" s="14">
        <f>AVERAGE(AO86:AT86)</f>
        <v>7.5333333333333341</v>
      </c>
      <c r="AV86" s="14">
        <f>MIN(B86:G86)</f>
        <v>43</v>
      </c>
      <c r="AW86" s="14">
        <f>MAX(B86:G86)</f>
        <v>62</v>
      </c>
      <c r="AX86" s="14">
        <f>MIN(I86:N86)</f>
        <v>57.8</v>
      </c>
      <c r="AY86" s="14">
        <f>MAX(I86:N86)</f>
        <v>82</v>
      </c>
      <c r="AZ86" s="14" t="str">
        <f>VLOOKUP(A86,Bios!$B$2:$S$430,7,FALSE)</f>
        <v>CZE</v>
      </c>
      <c r="BA86" s="14" t="str">
        <f>VLOOKUP(A86,Bios!$B$2:$S$430,2,FALSE)</f>
        <v>PHX</v>
      </c>
      <c r="BB86" s="14">
        <f>113-BE86</f>
        <v>32</v>
      </c>
      <c r="BC86" s="14" t="str">
        <f>VLOOKUP(A86,Bios!$B$2:$S$430,3,FALSE)</f>
        <v>R</v>
      </c>
      <c r="BD86" s="4" t="str">
        <f>VLOOKUP(A86,Bios!$B$2:$S$430,4,FALSE)</f>
        <v>Jun 13 '81</v>
      </c>
      <c r="BE86" s="4" t="str">
        <f>RIGHT(BD86, LEN(BD86)-8)</f>
        <v>81</v>
      </c>
      <c r="BJ86" s="4" t="e">
        <f>VLOOKUP(A86,'Contracts 2014'!A85:K211,1,FALSE)</f>
        <v>#N/A</v>
      </c>
      <c r="BK86" s="4">
        <f>IF(ISNA(VLOOKUP(A86,'Contracts 2014'!$A$1:$K$127,1,FALSE)), 0, 1)</f>
        <v>0</v>
      </c>
    </row>
    <row r="87" spans="1:63">
      <c r="A87" s="13" t="s">
        <v>183</v>
      </c>
      <c r="B87" s="14">
        <f>VLOOKUP(A87,'2014'!$B$2:$S$430,7,FALSE)</f>
        <v>51</v>
      </c>
      <c r="C87" s="14">
        <f>IF(ISNA(VLOOKUP(A87,'2013'!$B$2:$S$401,7,FALSE)*1.7), B87, VLOOKUP(A87,'2013'!$B$2:$S$401,7,FALSE)*1.7)</f>
        <v>40.799999999999997</v>
      </c>
      <c r="D87" s="14">
        <f>IF(ISNA(VLOOKUP(A87,'2012'!$B$2:$S$401,7,FALSE)), C87, VLOOKUP(A87,'2012'!$B$2:$S$401,7,FALSE))</f>
        <v>51</v>
      </c>
      <c r="E87" s="14">
        <f>IF(ISNA(VLOOKUP(A87,'2011'!$B$2:$S$401,7,FALSE)), AVERAGE(C87:D87), VLOOKUP(A87,'2011'!$B$2:$S$401,7,FALSE))</f>
        <v>43</v>
      </c>
      <c r="F87" s="14">
        <f>IF(ISNA(VLOOKUP(A87,'2010'!$B$2:$S$401,7,FALSE)), AVERAGE(C87:E87), VLOOKUP(A87,'2010'!$B$2:$S$401,7,FALSE))</f>
        <v>44.933333333333337</v>
      </c>
      <c r="G87" s="14">
        <f>IF(ISNA(VLOOKUP(A87,'2009'!$B$2:$S$401,7,FALSE)), AVERAGE(C87:F87), VLOOKUP(A87,'2009'!$B$2:$S$401,7,FALSE))</f>
        <v>44.933333333333337</v>
      </c>
      <c r="H87" s="14">
        <f>AVERAGE(B87:G87)</f>
        <v>45.94444444444445</v>
      </c>
      <c r="I87" s="14">
        <f>VLOOKUP(A87,'2014'!$B$2:$S$430,4,FALSE)</f>
        <v>81</v>
      </c>
      <c r="J87" s="14">
        <f>IF(ISNA(VLOOKUP(A87,'2013'!$B$2:$S$401,4,FALSE)), I87, VLOOKUP(A87,'2013'!$B$2:$S$401,4,FALSE)*1.7)</f>
        <v>79.899999999999991</v>
      </c>
      <c r="K87" s="14">
        <f>IF(ISNA(VLOOKUP(A87,'2012'!$B$2:$S$401,4,FALSE)), J87, VLOOKUP(A87,'2012'!$B$2:$S$401,4,FALSE))</f>
        <v>81</v>
      </c>
      <c r="L87" s="14">
        <f>IF(ISNA(VLOOKUP(A87,'2011'!$B$2:$S$401,4,FALSE)), AVERAGE(J87:K87), VLOOKUP(A87,'2011'!$B$2:$S$401,4,FALSE))</f>
        <v>79</v>
      </c>
      <c r="M87" s="14">
        <f>IF(ISNA(VLOOKUP(A87,'2010'!$B$2:$S$401,4,FALSE)), AVERAGE(J87:L87), VLOOKUP(A87,'2010'!$B$2:$S$401,4,FALSE))</f>
        <v>79.966666666666654</v>
      </c>
      <c r="N87" s="14">
        <f>IF(ISNA(VLOOKUP(A87,'2009'!$B$2:$S$401,4,FALSE)), AVERAGE(J87:M87), VLOOKUP(A87,'2009'!$B$2:$S$401,4,FALSE))</f>
        <v>79.966666666666654</v>
      </c>
      <c r="O87" s="14">
        <f>AVERAGE(I87:N87)</f>
        <v>80.138888888888872</v>
      </c>
      <c r="P87" s="14">
        <f>H87/O87</f>
        <v>0.57331022530329312</v>
      </c>
      <c r="Q87" s="14">
        <f>VLOOKUP($A87,'2014'!$B$2:$S$430,5,FALSE)</f>
        <v>8</v>
      </c>
      <c r="R87" s="14">
        <f>IF(ISNA(VLOOKUP(A87,'2013'!$B$2:$S$401,5,FALSE)), Q87, VLOOKUP(A87,'2013'!$B$2:$S$401,5,FALSE)*1.7)</f>
        <v>8.5</v>
      </c>
      <c r="S87" s="14">
        <f>IF(ISNA(VLOOKUP($A87,'2012'!$B$2:$S$401,5,FALSE)), R87, VLOOKUP($A87,'2012'!$B$2:$S$401,5,FALSE))</f>
        <v>12</v>
      </c>
      <c r="T87" s="14">
        <f>IF(ISNA(VLOOKUP($A87,'2011'!$B$2:$S$401,5,FALSE)), S87, VLOOKUP($A87,'2011'!$B$2:$S$401,5,FALSE))</f>
        <v>11</v>
      </c>
      <c r="U87" s="14">
        <f>IF(ISNA(VLOOKUP($A87,'2010'!$B$2:$S$401,5,FALSE)), T87, VLOOKUP($A87,'2010'!$B$2:$S$401,5,FALSE))</f>
        <v>11</v>
      </c>
      <c r="V87" s="14">
        <f>IF(ISNA(VLOOKUP($A87,'2009'!$B$2:$S$401,5,FALSE)), U87, VLOOKUP($A87,'2009'!$B$2:$S$401,5,FALSE))</f>
        <v>11</v>
      </c>
      <c r="W87" s="14">
        <f>AVERAGE(Q87:V87)</f>
        <v>10.25</v>
      </c>
      <c r="X87" s="14">
        <f>VLOOKUP($A87,'2014'!$B$2:$S$430,6,FALSE)</f>
        <v>43</v>
      </c>
      <c r="Y87" s="14">
        <f>IF(ISNA(VLOOKUP($A87,'2013'!$B$2:$S$401,6,FALSE)), X87, VLOOKUP($A87,'2013'!$B$2:$S$401,6,FALSE)*1.7)</f>
        <v>32.299999999999997</v>
      </c>
      <c r="Z87" s="14">
        <f>IF(ISNA(VLOOKUP($A87,'2012'!$B$2:$S$401,6,FALSE)), Y87, VLOOKUP($A87,'2012'!$B$2:$S$401,6,FALSE))</f>
        <v>39</v>
      </c>
      <c r="AA87" s="14">
        <f>IF(ISNA(VLOOKUP($A87,'2011'!$B$2:$S$401,6,FALSE)), Z87, VLOOKUP($A87,'2011'!$B$2:$S$401,6,FALSE))</f>
        <v>32</v>
      </c>
      <c r="AB87" s="14">
        <f>IF(ISNA(VLOOKUP($A87,'2010'!$B$2:$S$401,6,FALSE)), AA87, VLOOKUP($A87,'2010'!$B$2:$S$401,6,FALSE))</f>
        <v>32</v>
      </c>
      <c r="AC87" s="14">
        <f>IF(ISNA(VLOOKUP($A87,'2009'!$B$2:$S$401,6,FALSE)), AB87, VLOOKUP($A87,'2009'!$B$2:$S$401,6,FALSE))</f>
        <v>32</v>
      </c>
      <c r="AD87" s="14">
        <f>AVERAGE(X87:AC87)</f>
        <v>35.050000000000004</v>
      </c>
      <c r="AE87" s="14">
        <f>VLOOKUP($A87,'2014'!$B$2:$S$430,10,FALSE)</f>
        <v>2</v>
      </c>
      <c r="AF87" s="14">
        <f>IF(ISNA(VLOOKUP($A87,'2013'!$B$2:$S$401,10,FALSE)), AE87, VLOOKUP($A87,'2013'!$B$2:$S$401,10,FALSE)*1.7)</f>
        <v>3.4</v>
      </c>
      <c r="AG87" s="14">
        <f>IF(ISNA(VLOOKUP($A87,'2012'!$B$2:$S$401,10,FALSE)), AF87, VLOOKUP($A87,'2012'!$B$2:$S$401,10,FALSE))</f>
        <v>6</v>
      </c>
      <c r="AH87" s="14">
        <f>IF(ISNA(VLOOKUP($A87,'2011'!$B$2:$S$401,10,FALSE)), AG87, VLOOKUP($A87,'2011'!$B$2:$S$401,10,FALSE))</f>
        <v>4</v>
      </c>
      <c r="AI87" s="14">
        <f>IF(ISNA(VLOOKUP($A87,'2010'!$B$2:$S$401,10,FALSE)), AH87, VLOOKUP($A87,'2010'!$B$2:$S$401,10,FALSE))</f>
        <v>4</v>
      </c>
      <c r="AJ87" s="14">
        <f>IF(ISNA(VLOOKUP($A87,'2009'!$B$2:$S$401,10,FALSE)), AI87, VLOOKUP($A87,'2009'!$B$2:$S$401,10,FALSE))</f>
        <v>4</v>
      </c>
      <c r="AK87" s="14">
        <f>AVERAGE(AE87:AJ87)</f>
        <v>3.9</v>
      </c>
      <c r="AL87" s="14">
        <f>VLOOKUP($A87,'2014'!$B$2:$S$430,11,FALSE)</f>
        <v>18</v>
      </c>
      <c r="AM87" s="14">
        <f>IF(ISNA(VLOOKUP($A87,'2013'!$B$2:$S$401,11,FALSE)), AL87, VLOOKUP($A87,'2013'!$B$2:$S$401,11,FALSE)*1.7)</f>
        <v>10.199999999999999</v>
      </c>
      <c r="AN87" s="14">
        <f>AVERAGE(AL87:AM87)</f>
        <v>14.1</v>
      </c>
      <c r="AO87" s="14">
        <f>VLOOKUP($A87,'2014'!$B$2:$S$430,8,FALSE)</f>
        <v>20</v>
      </c>
      <c r="AP87" s="14">
        <f>IF(ISNA(VLOOKUP($A87,'2013'!$B$2:$S$401,8,FALSE)), AO87, VLOOKUP($A87,'2013'!$B$2:$S$401,8,FALSE)*1.7)</f>
        <v>0</v>
      </c>
      <c r="AQ87" s="14">
        <f>IF(ISNA(VLOOKUP($A87,'2012'!$B$2:$S$401,8,FALSE)), AP87, VLOOKUP($A87,'2012'!$B$2:$S$401,8,FALSE))</f>
        <v>16</v>
      </c>
      <c r="AR87" s="14">
        <f>IF(ISNA(VLOOKUP($A87,'2011'!$B$2:$S$401,8,FALSE)), AQ87, VLOOKUP($A87,'2011'!$B$2:$S$401,8,FALSE))</f>
        <v>18</v>
      </c>
      <c r="AS87" s="14">
        <f>IF(ISNA(VLOOKUP($A87,'2010'!$B$2:$S$401,8,FALSE)), AR87, VLOOKUP($A87,'2010'!$B$2:$S$401,8,FALSE))</f>
        <v>18</v>
      </c>
      <c r="AT87" s="14">
        <f>IF(ISNA(VLOOKUP($A87,'2009'!$B$2:$S$401,8,FALSE)), AS87, VLOOKUP($A87,'2009'!$B$2:$S$401,8,FALSE))</f>
        <v>18</v>
      </c>
      <c r="AU87" s="14">
        <f>AVERAGE(AO87:AT87)</f>
        <v>15</v>
      </c>
      <c r="AV87" s="14">
        <f>MIN(B87:G87)</f>
        <v>40.799999999999997</v>
      </c>
      <c r="AW87" s="14">
        <f>MAX(B87:G87)</f>
        <v>51</v>
      </c>
      <c r="AX87" s="14">
        <f>MIN(I87:N87)</f>
        <v>79</v>
      </c>
      <c r="AY87" s="14">
        <f>MAX(I87:N87)</f>
        <v>81</v>
      </c>
      <c r="AZ87" s="14" t="str">
        <f>VLOOKUP(A87,Bios!$B$2:$S$430,7,FALSE)</f>
        <v>CAN</v>
      </c>
      <c r="BA87" s="14" t="str">
        <f>VLOOKUP(A87,Bios!$B$2:$S$430,2,FALSE)</f>
        <v>STL</v>
      </c>
      <c r="BB87" s="14">
        <f>113-BE87</f>
        <v>23</v>
      </c>
      <c r="BC87" s="14" t="str">
        <f>VLOOKUP(A87,Bios!$B$2:$S$430,3,FALSE)</f>
        <v>D</v>
      </c>
      <c r="BD87" s="4" t="str">
        <f>VLOOKUP(A87,Bios!$B$2:$S$430,4,FALSE)</f>
        <v>Jan 18 '90</v>
      </c>
      <c r="BE87" s="4" t="str">
        <f>RIGHT(BD87, LEN(BD87)-8)</f>
        <v>90</v>
      </c>
      <c r="BJ87" s="4" t="e">
        <f>VLOOKUP(A87,'Contracts 2014'!A86:K212,1,FALSE)</f>
        <v>#N/A</v>
      </c>
      <c r="BK87" s="4">
        <f>IF(ISNA(VLOOKUP(A87,'Contracts 2014'!$A$1:$K$127,1,FALSE)), 0, 1)</f>
        <v>0</v>
      </c>
    </row>
    <row r="88" spans="1:63">
      <c r="A88" s="13" t="s">
        <v>1255</v>
      </c>
      <c r="B88" s="14">
        <f>VLOOKUP(A88,'2014'!$B$2:$S$430,7,FALSE)</f>
        <v>51</v>
      </c>
      <c r="C88" s="14">
        <f>IF(ISNA(VLOOKUP(A88,'2013'!$B$2:$S$401,7,FALSE)*1.7), B88, VLOOKUP(A88,'2013'!$B$2:$S$401,7,FALSE)*1.7)</f>
        <v>51</v>
      </c>
      <c r="D88" s="14">
        <f>IF(ISNA(VLOOKUP(A88,'2012'!$B$2:$S$401,7,FALSE)), C88, VLOOKUP(A88,'2012'!$B$2:$S$401,7,FALSE))</f>
        <v>51</v>
      </c>
      <c r="E88" s="14">
        <f>IF(ISNA(VLOOKUP(A88,'2011'!$B$2:$S$401,7,FALSE)), AVERAGE(C88:D88), VLOOKUP(A88,'2011'!$B$2:$S$401,7,FALSE))</f>
        <v>51</v>
      </c>
      <c r="F88" s="14">
        <f>IF(ISNA(VLOOKUP(A88,'2010'!$B$2:$S$401,7,FALSE)), AVERAGE(C88:E88), VLOOKUP(A88,'2010'!$B$2:$S$401,7,FALSE))</f>
        <v>51</v>
      </c>
      <c r="G88" s="14">
        <f>IF(ISNA(VLOOKUP(A88,'2009'!$B$2:$S$401,7,FALSE)), AVERAGE(C88:F88), VLOOKUP(A88,'2009'!$B$2:$S$401,7,FALSE))</f>
        <v>51</v>
      </c>
      <c r="H88" s="14">
        <f>AVERAGE(B88:G88)</f>
        <v>51</v>
      </c>
      <c r="I88" s="14">
        <f>VLOOKUP(A88,'2014'!$B$2:$S$430,4,FALSE)</f>
        <v>82</v>
      </c>
      <c r="J88" s="14">
        <f>IF(ISNA(VLOOKUP(A88,'2013'!$B$2:$S$401,4,FALSE)), I88, VLOOKUP(A88,'2013'!$B$2:$S$401,4,FALSE)*1.7)</f>
        <v>82</v>
      </c>
      <c r="K88" s="14">
        <f>IF(ISNA(VLOOKUP(A88,'2012'!$B$2:$S$401,4,FALSE)), J88, VLOOKUP(A88,'2012'!$B$2:$S$401,4,FALSE))</f>
        <v>82</v>
      </c>
      <c r="L88" s="14">
        <f>IF(ISNA(VLOOKUP(A88,'2011'!$B$2:$S$401,4,FALSE)), AVERAGE(J88:K88), VLOOKUP(A88,'2011'!$B$2:$S$401,4,FALSE))</f>
        <v>82</v>
      </c>
      <c r="M88" s="14">
        <f>IF(ISNA(VLOOKUP(A88,'2010'!$B$2:$S$401,4,FALSE)), AVERAGE(J88:L88), VLOOKUP(A88,'2010'!$B$2:$S$401,4,FALSE))</f>
        <v>82</v>
      </c>
      <c r="N88" s="14">
        <f>IF(ISNA(VLOOKUP(A88,'2009'!$B$2:$S$401,4,FALSE)), AVERAGE(J88:M88), VLOOKUP(A88,'2009'!$B$2:$S$401,4,FALSE))</f>
        <v>82</v>
      </c>
      <c r="O88" s="14">
        <f>AVERAGE(I88:N88)</f>
        <v>82</v>
      </c>
      <c r="P88" s="14">
        <f>H88/O88</f>
        <v>0.62195121951219512</v>
      </c>
      <c r="Q88" s="14">
        <f>VLOOKUP($A88,'2014'!$B$2:$S$430,5,FALSE)</f>
        <v>20</v>
      </c>
      <c r="R88" s="14">
        <f>IF(ISNA(VLOOKUP(A88,'2013'!$B$2:$S$401,5,FALSE)), Q88, VLOOKUP(A88,'2013'!$B$2:$S$401,5,FALSE)*1.7)</f>
        <v>20</v>
      </c>
      <c r="S88" s="14">
        <f>IF(ISNA(VLOOKUP($A88,'2012'!$B$2:$S$401,5,FALSE)), R88, VLOOKUP($A88,'2012'!$B$2:$S$401,5,FALSE))</f>
        <v>20</v>
      </c>
      <c r="T88" s="14">
        <f>IF(ISNA(VLOOKUP($A88,'2011'!$B$2:$S$401,5,FALSE)), S88, VLOOKUP($A88,'2011'!$B$2:$S$401,5,FALSE))</f>
        <v>20</v>
      </c>
      <c r="U88" s="14">
        <f>IF(ISNA(VLOOKUP($A88,'2010'!$B$2:$S$401,5,FALSE)), T88, VLOOKUP($A88,'2010'!$B$2:$S$401,5,FALSE))</f>
        <v>20</v>
      </c>
      <c r="V88" s="14">
        <f>IF(ISNA(VLOOKUP($A88,'2009'!$B$2:$S$401,5,FALSE)), U88, VLOOKUP($A88,'2009'!$B$2:$S$401,5,FALSE))</f>
        <v>20</v>
      </c>
      <c r="W88" s="14">
        <f>AVERAGE(Q88:V88)</f>
        <v>20</v>
      </c>
      <c r="X88" s="14">
        <f>VLOOKUP($A88,'2014'!$B$2:$S$430,6,FALSE)</f>
        <v>31</v>
      </c>
      <c r="Y88" s="14">
        <f>IF(ISNA(VLOOKUP($A88,'2013'!$B$2:$S$401,6,FALSE)), X88, VLOOKUP($A88,'2013'!$B$2:$S$401,6,FALSE)*1.7)</f>
        <v>31</v>
      </c>
      <c r="Z88" s="14">
        <f>IF(ISNA(VLOOKUP($A88,'2012'!$B$2:$S$401,6,FALSE)), Y88, VLOOKUP($A88,'2012'!$B$2:$S$401,6,FALSE))</f>
        <v>31</v>
      </c>
      <c r="AA88" s="14">
        <f>IF(ISNA(VLOOKUP($A88,'2011'!$B$2:$S$401,6,FALSE)), Z88, VLOOKUP($A88,'2011'!$B$2:$S$401,6,FALSE))</f>
        <v>31</v>
      </c>
      <c r="AB88" s="14">
        <f>IF(ISNA(VLOOKUP($A88,'2010'!$B$2:$S$401,6,FALSE)), AA88, VLOOKUP($A88,'2010'!$B$2:$S$401,6,FALSE))</f>
        <v>31</v>
      </c>
      <c r="AC88" s="14">
        <f>IF(ISNA(VLOOKUP($A88,'2009'!$B$2:$S$401,6,FALSE)), AB88, VLOOKUP($A88,'2009'!$B$2:$S$401,6,FALSE))</f>
        <v>31</v>
      </c>
      <c r="AD88" s="14">
        <f>AVERAGE(X88:AC88)</f>
        <v>31</v>
      </c>
      <c r="AE88" s="14">
        <f>VLOOKUP($A88,'2014'!$B$2:$S$430,10,FALSE)</f>
        <v>6</v>
      </c>
      <c r="AF88" s="14">
        <f>IF(ISNA(VLOOKUP($A88,'2013'!$B$2:$S$401,10,FALSE)), AE88, VLOOKUP($A88,'2013'!$B$2:$S$401,10,FALSE)*1.7)</f>
        <v>6</v>
      </c>
      <c r="AG88" s="14">
        <f>IF(ISNA(VLOOKUP($A88,'2012'!$B$2:$S$401,10,FALSE)), AF88, VLOOKUP($A88,'2012'!$B$2:$S$401,10,FALSE))</f>
        <v>6</v>
      </c>
      <c r="AH88" s="14">
        <f>IF(ISNA(VLOOKUP($A88,'2011'!$B$2:$S$401,10,FALSE)), AG88, VLOOKUP($A88,'2011'!$B$2:$S$401,10,FALSE))</f>
        <v>6</v>
      </c>
      <c r="AI88" s="14">
        <f>IF(ISNA(VLOOKUP($A88,'2010'!$B$2:$S$401,10,FALSE)), AH88, VLOOKUP($A88,'2010'!$B$2:$S$401,10,FALSE))</f>
        <v>6</v>
      </c>
      <c r="AJ88" s="14">
        <f>IF(ISNA(VLOOKUP($A88,'2009'!$B$2:$S$401,10,FALSE)), AI88, VLOOKUP($A88,'2009'!$B$2:$S$401,10,FALSE))</f>
        <v>6</v>
      </c>
      <c r="AK88" s="14">
        <f>AVERAGE(AE88:AJ88)</f>
        <v>6</v>
      </c>
      <c r="AL88" s="14">
        <f>VLOOKUP($A88,'2014'!$B$2:$S$430,11,FALSE)</f>
        <v>14</v>
      </c>
      <c r="AM88" s="14">
        <f>IF(ISNA(VLOOKUP($A88,'2013'!$B$2:$S$401,11,FALSE)), AL88, VLOOKUP($A88,'2013'!$B$2:$S$401,11,FALSE)*1.7)</f>
        <v>14</v>
      </c>
      <c r="AN88" s="14">
        <f>AVERAGE(AL88:AM88)</f>
        <v>14</v>
      </c>
      <c r="AO88" s="14">
        <f>VLOOKUP($A88,'2014'!$B$2:$S$430,8,FALSE)</f>
        <v>28</v>
      </c>
      <c r="AP88" s="14">
        <f>IF(ISNA(VLOOKUP($A88,'2013'!$B$2:$S$401,8,FALSE)), AO88, VLOOKUP($A88,'2013'!$B$2:$S$401,8,FALSE)*1.7)</f>
        <v>28</v>
      </c>
      <c r="AQ88" s="14">
        <f>IF(ISNA(VLOOKUP($A88,'2012'!$B$2:$S$401,8,FALSE)), AP88, VLOOKUP($A88,'2012'!$B$2:$S$401,8,FALSE))</f>
        <v>28</v>
      </c>
      <c r="AR88" s="14">
        <f>IF(ISNA(VLOOKUP($A88,'2011'!$B$2:$S$401,8,FALSE)), AQ88, VLOOKUP($A88,'2011'!$B$2:$S$401,8,FALSE))</f>
        <v>28</v>
      </c>
      <c r="AS88" s="14">
        <f>IF(ISNA(VLOOKUP($A88,'2010'!$B$2:$S$401,8,FALSE)), AR88, VLOOKUP($A88,'2010'!$B$2:$S$401,8,FALSE))</f>
        <v>28</v>
      </c>
      <c r="AT88" s="14">
        <f>IF(ISNA(VLOOKUP($A88,'2009'!$B$2:$S$401,8,FALSE)), AS88, VLOOKUP($A88,'2009'!$B$2:$S$401,8,FALSE))</f>
        <v>28</v>
      </c>
      <c r="AU88" s="14">
        <f>AVERAGE(AO88:AT88)</f>
        <v>28</v>
      </c>
      <c r="AV88" s="14">
        <f>MIN(B88:G88)</f>
        <v>51</v>
      </c>
      <c r="AW88" s="14">
        <f>MAX(B88:G88)</f>
        <v>51</v>
      </c>
      <c r="AX88" s="14">
        <f>MIN(I88:N88)</f>
        <v>82</v>
      </c>
      <c r="AY88" s="14">
        <f>MAX(I88:N88)</f>
        <v>82</v>
      </c>
      <c r="AZ88" s="14" t="str">
        <f>VLOOKUP(A88,Bios!$B$2:$S$430,7,FALSE)</f>
        <v>CAN</v>
      </c>
      <c r="BA88" s="14" t="str">
        <f>VLOOKUP(A88,Bios!$B$2:$S$430,2,FALSE)</f>
        <v>BOS</v>
      </c>
      <c r="BB88" s="14">
        <f>113-BE88</f>
        <v>22</v>
      </c>
      <c r="BC88" s="14" t="str">
        <f>VLOOKUP(A88,Bios!$B$2:$S$430,3,FALSE)</f>
        <v>R</v>
      </c>
      <c r="BD88" s="4" t="str">
        <f>VLOOKUP(A88,Bios!$B$2:$S$430,4,FALSE)</f>
        <v>Apr 01 '91</v>
      </c>
      <c r="BE88" s="4" t="str">
        <f>RIGHT(BD88, LEN(BD88)-8)</f>
        <v>91</v>
      </c>
      <c r="BJ88" s="4" t="e">
        <f>VLOOKUP(A88,'Contracts 2014'!A87:K213,1,FALSE)</f>
        <v>#N/A</v>
      </c>
      <c r="BK88" s="4">
        <f>IF(ISNA(VLOOKUP(A88,'Contracts 2014'!$A$1:$K$127,1,FALSE)), 0, 1)</f>
        <v>0</v>
      </c>
    </row>
    <row r="89" spans="1:63">
      <c r="A89" s="13" t="s">
        <v>277</v>
      </c>
      <c r="B89" s="14">
        <f>VLOOKUP(A89,'2014'!$B$2:$S$430,7,FALSE)</f>
        <v>50</v>
      </c>
      <c r="C89" s="14">
        <f>IF(ISNA(VLOOKUP(A89,'2013'!$B$2:$S$401,7,FALSE)*1.7), B89, VLOOKUP(A89,'2013'!$B$2:$S$401,7,FALSE)*1.7)</f>
        <v>34</v>
      </c>
      <c r="D89" s="14">
        <f>IF(ISNA(VLOOKUP(A89,'2012'!$B$2:$S$401,7,FALSE)), C89, VLOOKUP(A89,'2012'!$B$2:$S$401,7,FALSE))</f>
        <v>34</v>
      </c>
      <c r="E89" s="14">
        <f>IF(ISNA(VLOOKUP(A89,'2011'!$B$2:$S$401,7,FALSE)), AVERAGE(C89:D89), VLOOKUP(A89,'2011'!$B$2:$S$401,7,FALSE))</f>
        <v>54</v>
      </c>
      <c r="F89" s="14">
        <f>IF(ISNA(VLOOKUP(A89,'2010'!$B$2:$S$401,7,FALSE)), AVERAGE(C89:E89), VLOOKUP(A89,'2010'!$B$2:$S$401,7,FALSE))</f>
        <v>44</v>
      </c>
      <c r="G89" s="14">
        <f>IF(ISNA(VLOOKUP(A89,'2009'!$B$2:$S$401,7,FALSE)), AVERAGE(C89:F89), VLOOKUP(A89,'2009'!$B$2:$S$401,7,FALSE))</f>
        <v>41</v>
      </c>
      <c r="H89" s="14">
        <f>AVERAGE(B89:G89)</f>
        <v>42.833333333333336</v>
      </c>
      <c r="I89" s="14">
        <f>VLOOKUP(A89,'2014'!$B$2:$S$430,4,FALSE)</f>
        <v>76</v>
      </c>
      <c r="J89" s="14">
        <f>IF(ISNA(VLOOKUP(A89,'2013'!$B$2:$S$401,4,FALSE)), I89, VLOOKUP(A89,'2013'!$B$2:$S$401,4,FALSE)*1.7)</f>
        <v>49.3</v>
      </c>
      <c r="K89" s="14">
        <f>IF(ISNA(VLOOKUP(A89,'2012'!$B$2:$S$401,4,FALSE)), J89, VLOOKUP(A89,'2012'!$B$2:$S$401,4,FALSE))</f>
        <v>77</v>
      </c>
      <c r="L89" s="14">
        <f>IF(ISNA(VLOOKUP(A89,'2011'!$B$2:$S$401,4,FALSE)), AVERAGE(J89:K89), VLOOKUP(A89,'2011'!$B$2:$S$401,4,FALSE))</f>
        <v>77</v>
      </c>
      <c r="M89" s="14">
        <f>IF(ISNA(VLOOKUP(A89,'2010'!$B$2:$S$401,4,FALSE)), AVERAGE(J89:L89), VLOOKUP(A89,'2010'!$B$2:$S$401,4,FALSE))</f>
        <v>69</v>
      </c>
      <c r="N89" s="14">
        <f>IF(ISNA(VLOOKUP(A89,'2009'!$B$2:$S$401,4,FALSE)), AVERAGE(J89:M89), VLOOKUP(A89,'2009'!$B$2:$S$401,4,FALSE))</f>
        <v>82</v>
      </c>
      <c r="O89" s="14">
        <f>AVERAGE(I89:N89)</f>
        <v>71.716666666666669</v>
      </c>
      <c r="P89" s="14">
        <f>H89/O89</f>
        <v>0.59725772716709269</v>
      </c>
      <c r="Q89" s="14">
        <f>VLOOKUP($A89,'2014'!$B$2:$S$430,5,FALSE)</f>
        <v>16</v>
      </c>
      <c r="R89" s="14">
        <f>IF(ISNA(VLOOKUP(A89,'2013'!$B$2:$S$401,5,FALSE)), Q89, VLOOKUP(A89,'2013'!$B$2:$S$401,5,FALSE)*1.7)</f>
        <v>3.4</v>
      </c>
      <c r="S89" s="14">
        <f>IF(ISNA(VLOOKUP($A89,'2012'!$B$2:$S$401,5,FALSE)), R89, VLOOKUP($A89,'2012'!$B$2:$S$401,5,FALSE))</f>
        <v>10</v>
      </c>
      <c r="T89" s="14">
        <f>IF(ISNA(VLOOKUP($A89,'2011'!$B$2:$S$401,5,FALSE)), S89, VLOOKUP($A89,'2011'!$B$2:$S$401,5,FALSE))</f>
        <v>24</v>
      </c>
      <c r="U89" s="14">
        <f>IF(ISNA(VLOOKUP($A89,'2010'!$B$2:$S$401,5,FALSE)), T89, VLOOKUP($A89,'2010'!$B$2:$S$401,5,FALSE))</f>
        <v>20</v>
      </c>
      <c r="V89" s="14">
        <f>IF(ISNA(VLOOKUP($A89,'2009'!$B$2:$S$401,5,FALSE)), U89, VLOOKUP($A89,'2009'!$B$2:$S$401,5,FALSE))</f>
        <v>13</v>
      </c>
      <c r="W89" s="14">
        <f>AVERAGE(Q89:V89)</f>
        <v>14.4</v>
      </c>
      <c r="X89" s="14">
        <f>VLOOKUP($A89,'2014'!$B$2:$S$430,6,FALSE)</f>
        <v>34</v>
      </c>
      <c r="Y89" s="14">
        <f>IF(ISNA(VLOOKUP($A89,'2013'!$B$2:$S$401,6,FALSE)), X89, VLOOKUP($A89,'2013'!$B$2:$S$401,6,FALSE)*1.7)</f>
        <v>30.599999999999998</v>
      </c>
      <c r="Z89" s="14">
        <f>IF(ISNA(VLOOKUP($A89,'2012'!$B$2:$S$401,6,FALSE)), Y89, VLOOKUP($A89,'2012'!$B$2:$S$401,6,FALSE))</f>
        <v>24</v>
      </c>
      <c r="AA89" s="14">
        <f>IF(ISNA(VLOOKUP($A89,'2011'!$B$2:$S$401,6,FALSE)), Z89, VLOOKUP($A89,'2011'!$B$2:$S$401,6,FALSE))</f>
        <v>30</v>
      </c>
      <c r="AB89" s="14">
        <f>IF(ISNA(VLOOKUP($A89,'2010'!$B$2:$S$401,6,FALSE)), AA89, VLOOKUP($A89,'2010'!$B$2:$S$401,6,FALSE))</f>
        <v>24</v>
      </c>
      <c r="AC89" s="14">
        <f>IF(ISNA(VLOOKUP($A89,'2009'!$B$2:$S$401,6,FALSE)), AB89, VLOOKUP($A89,'2009'!$B$2:$S$401,6,FALSE))</f>
        <v>28</v>
      </c>
      <c r="AD89" s="14">
        <f>AVERAGE(X89:AC89)</f>
        <v>28.433333333333334</v>
      </c>
      <c r="AE89" s="14">
        <f>VLOOKUP($A89,'2014'!$B$2:$S$430,10,FALSE)</f>
        <v>4</v>
      </c>
      <c r="AF89" s="14">
        <f>IF(ISNA(VLOOKUP($A89,'2013'!$B$2:$S$401,10,FALSE)), AE89, VLOOKUP($A89,'2013'!$B$2:$S$401,10,FALSE)*1.7)</f>
        <v>1.7</v>
      </c>
      <c r="AG89" s="14">
        <f>IF(ISNA(VLOOKUP($A89,'2012'!$B$2:$S$401,10,FALSE)), AF89, VLOOKUP($A89,'2012'!$B$2:$S$401,10,FALSE))</f>
        <v>0</v>
      </c>
      <c r="AH89" s="14">
        <f>IF(ISNA(VLOOKUP($A89,'2011'!$B$2:$S$401,10,FALSE)), AG89, VLOOKUP($A89,'2011'!$B$2:$S$401,10,FALSE))</f>
        <v>4</v>
      </c>
      <c r="AI89" s="14">
        <f>IF(ISNA(VLOOKUP($A89,'2010'!$B$2:$S$401,10,FALSE)), AH89, VLOOKUP($A89,'2010'!$B$2:$S$401,10,FALSE))</f>
        <v>6</v>
      </c>
      <c r="AJ89" s="14">
        <f>IF(ISNA(VLOOKUP($A89,'2009'!$B$2:$S$401,10,FALSE)), AI89, VLOOKUP($A89,'2009'!$B$2:$S$401,10,FALSE))</f>
        <v>3</v>
      </c>
      <c r="AK89" s="14">
        <f>AVERAGE(AE89:AJ89)</f>
        <v>3.1166666666666667</v>
      </c>
      <c r="AL89" s="14">
        <f>VLOOKUP($A89,'2014'!$B$2:$S$430,11,FALSE)</f>
        <v>10</v>
      </c>
      <c r="AM89" s="14">
        <f>IF(ISNA(VLOOKUP($A89,'2013'!$B$2:$S$401,11,FALSE)), AL89, VLOOKUP($A89,'2013'!$B$2:$S$401,11,FALSE)*1.7)</f>
        <v>11.9</v>
      </c>
      <c r="AN89" s="14">
        <f>AVERAGE(AL89:AM89)</f>
        <v>10.95</v>
      </c>
      <c r="AO89" s="14">
        <f>VLOOKUP($A89,'2014'!$B$2:$S$430,8,FALSE)</f>
        <v>5</v>
      </c>
      <c r="AP89" s="14">
        <f>IF(ISNA(VLOOKUP($A89,'2013'!$B$2:$S$401,8,FALSE)), AO89, VLOOKUP($A89,'2013'!$B$2:$S$401,8,FALSE)*1.7)</f>
        <v>3.4</v>
      </c>
      <c r="AQ89" s="14">
        <f>IF(ISNA(VLOOKUP($A89,'2012'!$B$2:$S$401,8,FALSE)), AP89, VLOOKUP($A89,'2012'!$B$2:$S$401,8,FALSE))</f>
        <v>16</v>
      </c>
      <c r="AR89" s="14">
        <f>IF(ISNA(VLOOKUP($A89,'2011'!$B$2:$S$401,8,FALSE)), AQ89, VLOOKUP($A89,'2011'!$B$2:$S$401,8,FALSE))</f>
        <v>-3</v>
      </c>
      <c r="AS89" s="14">
        <f>IF(ISNA(VLOOKUP($A89,'2010'!$B$2:$S$401,8,FALSE)), AR89, VLOOKUP($A89,'2010'!$B$2:$S$401,8,FALSE))</f>
        <v>9</v>
      </c>
      <c r="AT89" s="14">
        <f>IF(ISNA(VLOOKUP($A89,'2009'!$B$2:$S$401,8,FALSE)), AS89, VLOOKUP($A89,'2009'!$B$2:$S$401,8,FALSE))</f>
        <v>-6</v>
      </c>
      <c r="AU89" s="14">
        <f>AVERAGE(AO89:AT89)</f>
        <v>4.0666666666666664</v>
      </c>
      <c r="AV89" s="14">
        <f>MIN(B89:G89)</f>
        <v>34</v>
      </c>
      <c r="AW89" s="14">
        <f>MAX(B89:G89)</f>
        <v>54</v>
      </c>
      <c r="AX89" s="14">
        <f>MIN(I89:N89)</f>
        <v>49.3</v>
      </c>
      <c r="AY89" s="14">
        <f>MAX(I89:N89)</f>
        <v>82</v>
      </c>
      <c r="AZ89" s="14" t="str">
        <f>VLOOKUP(A89,Bios!$B$2:$S$430,7,FALSE)</f>
        <v>USA</v>
      </c>
      <c r="BA89" s="14" t="str">
        <f>VLOOKUP(A89,Bios!$B$2:$S$430,2,FALSE)</f>
        <v>CBJ</v>
      </c>
      <c r="BB89" s="14">
        <f>113-BE89</f>
        <v>27</v>
      </c>
      <c r="BC89" s="14" t="str">
        <f>VLOOKUP(A89,Bios!$B$2:$S$430,3,FALSE)</f>
        <v>C</v>
      </c>
      <c r="BD89" s="4" t="str">
        <f>VLOOKUP(A89,Bios!$B$2:$S$430,4,FALSE)</f>
        <v>Apr 29 '86</v>
      </c>
      <c r="BE89" s="4" t="str">
        <f>RIGHT(BD89, LEN(BD89)-8)</f>
        <v>86</v>
      </c>
      <c r="BJ89" s="4" t="e">
        <f>VLOOKUP(A89,'Contracts 2014'!A88:K214,1,FALSE)</f>
        <v>#N/A</v>
      </c>
      <c r="BK89" s="4">
        <f>IF(ISNA(VLOOKUP(A89,'Contracts 2014'!$A$1:$K$127,1,FALSE)), 0, 1)</f>
        <v>0</v>
      </c>
    </row>
    <row r="90" spans="1:63">
      <c r="A90" s="13" t="s">
        <v>106</v>
      </c>
      <c r="B90" s="14">
        <f>VLOOKUP(A90,'2014'!$B$2:$S$430,7,FALSE)</f>
        <v>50</v>
      </c>
      <c r="C90" s="14">
        <f>IF(ISNA(VLOOKUP(A90,'2013'!$B$2:$S$401,7,FALSE)*1.7), B90, VLOOKUP(A90,'2013'!$B$2:$S$401,7,FALSE)*1.7)</f>
        <v>56.1</v>
      </c>
      <c r="D90" s="14">
        <f>IF(ISNA(VLOOKUP(A90,'2012'!$B$2:$S$401,7,FALSE)), C90, VLOOKUP(A90,'2012'!$B$2:$S$401,7,FALSE))</f>
        <v>34</v>
      </c>
      <c r="E90" s="14">
        <f>IF(ISNA(VLOOKUP(A90,'2011'!$B$2:$S$401,7,FALSE)), AVERAGE(C90:D90), VLOOKUP(A90,'2011'!$B$2:$S$401,7,FALSE))</f>
        <v>66</v>
      </c>
      <c r="F90" s="14">
        <f>IF(ISNA(VLOOKUP(A90,'2010'!$B$2:$S$401,7,FALSE)), AVERAGE(C90:E90), VLOOKUP(A90,'2010'!$B$2:$S$401,7,FALSE))</f>
        <v>61</v>
      </c>
      <c r="G90" s="14">
        <f>IF(ISNA(VLOOKUP(A90,'2009'!$B$2:$S$401,7,FALSE)), AVERAGE(C90:F90), VLOOKUP(A90,'2009'!$B$2:$S$401,7,FALSE))</f>
        <v>84</v>
      </c>
      <c r="H90" s="14">
        <f>AVERAGE(B90:G90)</f>
        <v>58.516666666666673</v>
      </c>
      <c r="I90" s="14">
        <f>VLOOKUP(A90,'2014'!$B$2:$S$430,4,FALSE)</f>
        <v>72</v>
      </c>
      <c r="J90" s="14">
        <f>IF(ISNA(VLOOKUP(A90,'2013'!$B$2:$S$401,4,FALSE)), I90, VLOOKUP(A90,'2013'!$B$2:$S$401,4,FALSE)*1.7)</f>
        <v>81.599999999999994</v>
      </c>
      <c r="K90" s="14">
        <f>IF(ISNA(VLOOKUP(A90,'2012'!$B$2:$S$401,4,FALSE)), J90, VLOOKUP(A90,'2012'!$B$2:$S$401,4,FALSE))</f>
        <v>55</v>
      </c>
      <c r="L90" s="14">
        <f>IF(ISNA(VLOOKUP(A90,'2011'!$B$2:$S$401,4,FALSE)), AVERAGE(J90:K90), VLOOKUP(A90,'2011'!$B$2:$S$401,4,FALSE))</f>
        <v>80</v>
      </c>
      <c r="M90" s="14">
        <f>IF(ISNA(VLOOKUP(A90,'2010'!$B$2:$S$401,4,FALSE)), AVERAGE(J90:L90), VLOOKUP(A90,'2010'!$B$2:$S$401,4,FALSE))</f>
        <v>74</v>
      </c>
      <c r="N90" s="14">
        <f>IF(ISNA(VLOOKUP(A90,'2009'!$B$2:$S$401,4,FALSE)), AVERAGE(J90:M90), VLOOKUP(A90,'2009'!$B$2:$S$401,4,FALSE))</f>
        <v>82</v>
      </c>
      <c r="O90" s="14">
        <f>AVERAGE(I90:N90)</f>
        <v>74.100000000000009</v>
      </c>
      <c r="P90" s="14">
        <f>H90/O90</f>
        <v>0.78969860548807913</v>
      </c>
      <c r="Q90" s="14">
        <f>VLOOKUP($A90,'2014'!$B$2:$S$430,5,FALSE)</f>
        <v>27</v>
      </c>
      <c r="R90" s="14">
        <f>IF(ISNA(VLOOKUP(A90,'2013'!$B$2:$S$401,5,FALSE)), Q90, VLOOKUP(A90,'2013'!$B$2:$S$401,5,FALSE)*1.7)</f>
        <v>44.199999999999996</v>
      </c>
      <c r="S90" s="14">
        <f>IF(ISNA(VLOOKUP($A90,'2012'!$B$2:$S$401,5,FALSE)), R90, VLOOKUP($A90,'2012'!$B$2:$S$401,5,FALSE))</f>
        <v>21</v>
      </c>
      <c r="T90" s="14">
        <f>IF(ISNA(VLOOKUP($A90,'2011'!$B$2:$S$401,5,FALSE)), S90, VLOOKUP($A90,'2011'!$B$2:$S$401,5,FALSE))</f>
        <v>36</v>
      </c>
      <c r="U90" s="14">
        <f>IF(ISNA(VLOOKUP($A90,'2010'!$B$2:$S$401,5,FALSE)), T90, VLOOKUP($A90,'2010'!$B$2:$S$401,5,FALSE))</f>
        <v>33</v>
      </c>
      <c r="V90" s="14">
        <f>IF(ISNA(VLOOKUP($A90,'2009'!$B$2:$S$401,5,FALSE)), U90, VLOOKUP($A90,'2009'!$B$2:$S$401,5,FALSE))</f>
        <v>46</v>
      </c>
      <c r="W90" s="14">
        <f>AVERAGE(Q90:V90)</f>
        <v>34.533333333333331</v>
      </c>
      <c r="X90" s="14">
        <f>VLOOKUP($A90,'2014'!$B$2:$S$430,6,FALSE)</f>
        <v>23</v>
      </c>
      <c r="Y90" s="14">
        <f>IF(ISNA(VLOOKUP($A90,'2013'!$B$2:$S$401,6,FALSE)), X90, VLOOKUP($A90,'2013'!$B$2:$S$401,6,FALSE)*1.7)</f>
        <v>11.9</v>
      </c>
      <c r="Z90" s="14">
        <f>IF(ISNA(VLOOKUP($A90,'2012'!$B$2:$S$401,6,FALSE)), Y90, VLOOKUP($A90,'2012'!$B$2:$S$401,6,FALSE))</f>
        <v>13</v>
      </c>
      <c r="AA90" s="14">
        <f>IF(ISNA(VLOOKUP($A90,'2011'!$B$2:$S$401,6,FALSE)), Z90, VLOOKUP($A90,'2011'!$B$2:$S$401,6,FALSE))</f>
        <v>30</v>
      </c>
      <c r="AB90" s="14">
        <f>IF(ISNA(VLOOKUP($A90,'2010'!$B$2:$S$401,6,FALSE)), AA90, VLOOKUP($A90,'2010'!$B$2:$S$401,6,FALSE))</f>
        <v>28</v>
      </c>
      <c r="AC90" s="14">
        <f>IF(ISNA(VLOOKUP($A90,'2009'!$B$2:$S$401,6,FALSE)), AB90, VLOOKUP($A90,'2009'!$B$2:$S$401,6,FALSE))</f>
        <v>38</v>
      </c>
      <c r="AD90" s="14">
        <f>AVERAGE(X90:AC90)</f>
        <v>23.983333333333334</v>
      </c>
      <c r="AE90" s="14">
        <f>VLOOKUP($A90,'2014'!$B$2:$S$430,10,FALSE)</f>
        <v>8</v>
      </c>
      <c r="AF90" s="14">
        <f>IF(ISNA(VLOOKUP($A90,'2013'!$B$2:$S$401,10,FALSE)), AE90, VLOOKUP($A90,'2013'!$B$2:$S$401,10,FALSE)*1.7)</f>
        <v>13.6</v>
      </c>
      <c r="AG90" s="14">
        <f>IF(ISNA(VLOOKUP($A90,'2012'!$B$2:$S$401,10,FALSE)), AF90, VLOOKUP($A90,'2012'!$B$2:$S$401,10,FALSE))</f>
        <v>10</v>
      </c>
      <c r="AH90" s="14">
        <f>IF(ISNA(VLOOKUP($A90,'2011'!$B$2:$S$401,10,FALSE)), AG90, VLOOKUP($A90,'2011'!$B$2:$S$401,10,FALSE))</f>
        <v>8</v>
      </c>
      <c r="AI90" s="14">
        <f>IF(ISNA(VLOOKUP($A90,'2010'!$B$2:$S$401,10,FALSE)), AH90, VLOOKUP($A90,'2010'!$B$2:$S$401,10,FALSE))</f>
        <v>11</v>
      </c>
      <c r="AJ90" s="14">
        <f>IF(ISNA(VLOOKUP($A90,'2009'!$B$2:$S$401,10,FALSE)), AI90, VLOOKUP($A90,'2009'!$B$2:$S$401,10,FALSE))</f>
        <v>13</v>
      </c>
      <c r="AK90" s="14">
        <f>AVERAGE(AE90:AJ90)</f>
        <v>10.6</v>
      </c>
      <c r="AL90" s="14">
        <f>VLOOKUP($A90,'2014'!$B$2:$S$430,11,FALSE)</f>
        <v>14</v>
      </c>
      <c r="AM90" s="14">
        <f>IF(ISNA(VLOOKUP($A90,'2013'!$B$2:$S$401,11,FALSE)), AL90, VLOOKUP($A90,'2013'!$B$2:$S$401,11,FALSE)*1.7)</f>
        <v>17</v>
      </c>
      <c r="AN90" s="14">
        <f>AVERAGE(AL90:AM90)</f>
        <v>15.5</v>
      </c>
      <c r="AO90" s="14">
        <f>VLOOKUP($A90,'2014'!$B$2:$S$430,8,FALSE)</f>
        <v>8</v>
      </c>
      <c r="AP90" s="14">
        <f>IF(ISNA(VLOOKUP($A90,'2013'!$B$2:$S$401,8,FALSE)), AO90, VLOOKUP($A90,'2013'!$B$2:$S$401,8,FALSE)*1.7)</f>
        <v>0</v>
      </c>
      <c r="AQ90" s="14">
        <f>IF(ISNA(VLOOKUP($A90,'2012'!$B$2:$S$401,8,FALSE)), AP90, VLOOKUP($A90,'2012'!$B$2:$S$401,8,FALSE))</f>
        <v>-12</v>
      </c>
      <c r="AR90" s="14">
        <f>IF(ISNA(VLOOKUP($A90,'2011'!$B$2:$S$401,8,FALSE)), AQ90, VLOOKUP($A90,'2011'!$B$2:$S$401,8,FALSE))</f>
        <v>27</v>
      </c>
      <c r="AS90" s="14">
        <f>IF(ISNA(VLOOKUP($A90,'2010'!$B$2:$S$401,8,FALSE)), AR90, VLOOKUP($A90,'2010'!$B$2:$S$401,8,FALSE))</f>
        <v>2</v>
      </c>
      <c r="AT90" s="14">
        <f>IF(ISNA(VLOOKUP($A90,'2009'!$B$2:$S$401,8,FALSE)), AS90, VLOOKUP($A90,'2009'!$B$2:$S$401,8,FALSE))</f>
        <v>23</v>
      </c>
      <c r="AU90" s="14">
        <f>AVERAGE(AO90:AT90)</f>
        <v>8</v>
      </c>
      <c r="AV90" s="14">
        <f>MIN(B90:G90)</f>
        <v>34</v>
      </c>
      <c r="AW90" s="14">
        <f>MAX(B90:G90)</f>
        <v>84</v>
      </c>
      <c r="AX90" s="14">
        <f>MIN(I90:N90)</f>
        <v>55</v>
      </c>
      <c r="AY90" s="14">
        <f>MAX(I90:N90)</f>
        <v>82</v>
      </c>
      <c r="AZ90" s="14" t="str">
        <f>VLOOKUP(A90,Bios!$B$2:$S$430,7,FALSE)</f>
        <v>CAN</v>
      </c>
      <c r="BA90" s="14" t="str">
        <f>VLOOKUP(A90,Bios!$B$2:$S$430,2,FALSE)</f>
        <v>LAK</v>
      </c>
      <c r="BB90" s="14">
        <f>113-BE90</f>
        <v>28</v>
      </c>
      <c r="BC90" s="14" t="str">
        <f>VLOOKUP(A90,Bios!$B$2:$S$430,3,FALSE)</f>
        <v>C</v>
      </c>
      <c r="BD90" s="4" t="str">
        <f>VLOOKUP(A90,Bios!$B$2:$S$430,4,FALSE)</f>
        <v>Jan 01 '85</v>
      </c>
      <c r="BE90" s="4" t="str">
        <f>RIGHT(BD90, LEN(BD90)-8)</f>
        <v>85</v>
      </c>
      <c r="BJ90" s="4" t="e">
        <f>VLOOKUP(A90,'Contracts 2014'!A89:K215,1,FALSE)</f>
        <v>#N/A</v>
      </c>
      <c r="BK90" s="4">
        <f>IF(ISNA(VLOOKUP(A90,'Contracts 2014'!$A$1:$K$127,1,FALSE)), 0, 1)</f>
        <v>0</v>
      </c>
    </row>
    <row r="91" spans="1:63">
      <c r="A91" s="13" t="s">
        <v>41</v>
      </c>
      <c r="B91" s="14">
        <f>VLOOKUP(A91,'2014'!$B$2:$S$430,7,FALSE)</f>
        <v>50</v>
      </c>
      <c r="C91" s="14">
        <f>IF(ISNA(VLOOKUP(A91,'2013'!$B$2:$S$401,7,FALSE)*1.7), B91, VLOOKUP(A91,'2013'!$B$2:$S$401,7,FALSE)*1.7)</f>
        <v>74.8</v>
      </c>
      <c r="D91" s="14">
        <f>IF(ISNA(VLOOKUP(A91,'2012'!$B$2:$S$401,7,FALSE)), C91, VLOOKUP(A91,'2012'!$B$2:$S$401,7,FALSE))</f>
        <v>74.8</v>
      </c>
      <c r="E91" s="14">
        <f>IF(ISNA(VLOOKUP(A91,'2011'!$B$2:$S$401,7,FALSE)), AVERAGE(C91:D91), VLOOKUP(A91,'2011'!$B$2:$S$401,7,FALSE))</f>
        <v>74.8</v>
      </c>
      <c r="F91" s="14">
        <f>IF(ISNA(VLOOKUP(A91,'2010'!$B$2:$S$401,7,FALSE)), AVERAGE(C91:E91), VLOOKUP(A91,'2010'!$B$2:$S$401,7,FALSE))</f>
        <v>74.8</v>
      </c>
      <c r="G91" s="14">
        <f>IF(ISNA(VLOOKUP(A91,'2009'!$B$2:$S$401,7,FALSE)), AVERAGE(C91:F91), VLOOKUP(A91,'2009'!$B$2:$S$401,7,FALSE))</f>
        <v>74.8</v>
      </c>
      <c r="H91" s="14">
        <f>AVERAGE(B91:G91)</f>
        <v>70.666666666666671</v>
      </c>
      <c r="I91" s="14">
        <f>VLOOKUP(A91,'2014'!$B$2:$S$430,4,FALSE)</f>
        <v>78</v>
      </c>
      <c r="J91" s="14">
        <f>IF(ISNA(VLOOKUP(A91,'2013'!$B$2:$S$401,4,FALSE)), I91, VLOOKUP(A91,'2013'!$B$2:$S$401,4,FALSE)*1.7)</f>
        <v>81.599999999999994</v>
      </c>
      <c r="K91" s="14">
        <f>IF(ISNA(VLOOKUP(A91,'2012'!$B$2:$S$401,4,FALSE)), J91, VLOOKUP(A91,'2012'!$B$2:$S$401,4,FALSE))</f>
        <v>81.599999999999994</v>
      </c>
      <c r="L91" s="14">
        <f>IF(ISNA(VLOOKUP(A91,'2011'!$B$2:$S$401,4,FALSE)), AVERAGE(J91:K91), VLOOKUP(A91,'2011'!$B$2:$S$401,4,FALSE))</f>
        <v>81.599999999999994</v>
      </c>
      <c r="M91" s="14">
        <f>IF(ISNA(VLOOKUP(A91,'2010'!$B$2:$S$401,4,FALSE)), AVERAGE(J91:L91), VLOOKUP(A91,'2010'!$B$2:$S$401,4,FALSE))</f>
        <v>81.599999999999994</v>
      </c>
      <c r="N91" s="14">
        <f>IF(ISNA(VLOOKUP(A91,'2009'!$B$2:$S$401,4,FALSE)), AVERAGE(J91:M91), VLOOKUP(A91,'2009'!$B$2:$S$401,4,FALSE))</f>
        <v>81.599999999999994</v>
      </c>
      <c r="O91" s="14">
        <f>AVERAGE(I91:N91)</f>
        <v>81</v>
      </c>
      <c r="P91" s="14">
        <f>H91/O91</f>
        <v>0.87242798353909468</v>
      </c>
      <c r="Q91" s="14">
        <f>VLOOKUP($A91,'2014'!$B$2:$S$430,5,FALSE)</f>
        <v>20</v>
      </c>
      <c r="R91" s="14">
        <f>IF(ISNA(VLOOKUP(A91,'2013'!$B$2:$S$401,5,FALSE)), Q91, VLOOKUP(A91,'2013'!$B$2:$S$401,5,FALSE)*1.7)</f>
        <v>30.599999999999998</v>
      </c>
      <c r="S91" s="14">
        <f>IF(ISNA(VLOOKUP($A91,'2012'!$B$2:$S$401,5,FALSE)), R91, VLOOKUP($A91,'2012'!$B$2:$S$401,5,FALSE))</f>
        <v>30.599999999999998</v>
      </c>
      <c r="T91" s="14">
        <f>IF(ISNA(VLOOKUP($A91,'2011'!$B$2:$S$401,5,FALSE)), S91, VLOOKUP($A91,'2011'!$B$2:$S$401,5,FALSE))</f>
        <v>30.599999999999998</v>
      </c>
      <c r="U91" s="14">
        <f>IF(ISNA(VLOOKUP($A91,'2010'!$B$2:$S$401,5,FALSE)), T91, VLOOKUP($A91,'2010'!$B$2:$S$401,5,FALSE))</f>
        <v>30.599999999999998</v>
      </c>
      <c r="V91" s="14">
        <f>IF(ISNA(VLOOKUP($A91,'2009'!$B$2:$S$401,5,FALSE)), U91, VLOOKUP($A91,'2009'!$B$2:$S$401,5,FALSE))</f>
        <v>30.599999999999998</v>
      </c>
      <c r="W91" s="14">
        <f>AVERAGE(Q91:V91)</f>
        <v>28.833333333333329</v>
      </c>
      <c r="X91" s="14">
        <f>VLOOKUP($A91,'2014'!$B$2:$S$430,6,FALSE)</f>
        <v>30</v>
      </c>
      <c r="Y91" s="14">
        <f>IF(ISNA(VLOOKUP($A91,'2013'!$B$2:$S$401,6,FALSE)), X91, VLOOKUP($A91,'2013'!$B$2:$S$401,6,FALSE)*1.7)</f>
        <v>44.199999999999996</v>
      </c>
      <c r="Z91" s="14">
        <f>IF(ISNA(VLOOKUP($A91,'2012'!$B$2:$S$401,6,FALSE)), Y91, VLOOKUP($A91,'2012'!$B$2:$S$401,6,FALSE))</f>
        <v>44.199999999999996</v>
      </c>
      <c r="AA91" s="14">
        <f>IF(ISNA(VLOOKUP($A91,'2011'!$B$2:$S$401,6,FALSE)), Z91, VLOOKUP($A91,'2011'!$B$2:$S$401,6,FALSE))</f>
        <v>44.199999999999996</v>
      </c>
      <c r="AB91" s="14">
        <f>IF(ISNA(VLOOKUP($A91,'2010'!$B$2:$S$401,6,FALSE)), AA91, VLOOKUP($A91,'2010'!$B$2:$S$401,6,FALSE))</f>
        <v>44.199999999999996</v>
      </c>
      <c r="AC91" s="14">
        <f>IF(ISNA(VLOOKUP($A91,'2009'!$B$2:$S$401,6,FALSE)), AB91, VLOOKUP($A91,'2009'!$B$2:$S$401,6,FALSE))</f>
        <v>44.199999999999996</v>
      </c>
      <c r="AD91" s="14">
        <f>AVERAGE(X91:AC91)</f>
        <v>41.833333333333321</v>
      </c>
      <c r="AE91" s="14">
        <f>VLOOKUP($A91,'2014'!$B$2:$S$430,10,FALSE)</f>
        <v>7</v>
      </c>
      <c r="AF91" s="14">
        <f>IF(ISNA(VLOOKUP($A91,'2013'!$B$2:$S$401,10,FALSE)), AE91, VLOOKUP($A91,'2013'!$B$2:$S$401,10,FALSE)*1.7)</f>
        <v>8.5</v>
      </c>
      <c r="AG91" s="14">
        <f>IF(ISNA(VLOOKUP($A91,'2012'!$B$2:$S$401,10,FALSE)), AF91, VLOOKUP($A91,'2012'!$B$2:$S$401,10,FALSE))</f>
        <v>8.5</v>
      </c>
      <c r="AH91" s="14">
        <f>IF(ISNA(VLOOKUP($A91,'2011'!$B$2:$S$401,10,FALSE)), AG91, VLOOKUP($A91,'2011'!$B$2:$S$401,10,FALSE))</f>
        <v>8.5</v>
      </c>
      <c r="AI91" s="14">
        <f>IF(ISNA(VLOOKUP($A91,'2010'!$B$2:$S$401,10,FALSE)), AH91, VLOOKUP($A91,'2010'!$B$2:$S$401,10,FALSE))</f>
        <v>8.5</v>
      </c>
      <c r="AJ91" s="14">
        <f>IF(ISNA(VLOOKUP($A91,'2009'!$B$2:$S$401,10,FALSE)), AI91, VLOOKUP($A91,'2009'!$B$2:$S$401,10,FALSE))</f>
        <v>8.5</v>
      </c>
      <c r="AK91" s="14">
        <f>AVERAGE(AE91:AJ91)</f>
        <v>8.25</v>
      </c>
      <c r="AL91" s="14">
        <f>VLOOKUP($A91,'2014'!$B$2:$S$430,11,FALSE)</f>
        <v>18</v>
      </c>
      <c r="AM91" s="14">
        <f>IF(ISNA(VLOOKUP($A91,'2013'!$B$2:$S$401,11,FALSE)), AL91, VLOOKUP($A91,'2013'!$B$2:$S$401,11,FALSE)*1.7)</f>
        <v>13.6</v>
      </c>
      <c r="AN91" s="14">
        <f>AVERAGE(AL91:AM91)</f>
        <v>15.8</v>
      </c>
      <c r="AO91" s="14">
        <f>VLOOKUP($A91,'2014'!$B$2:$S$430,8,FALSE)</f>
        <v>-11</v>
      </c>
      <c r="AP91" s="14">
        <f>IF(ISNA(VLOOKUP($A91,'2013'!$B$2:$S$401,8,FALSE)), AO91, VLOOKUP($A91,'2013'!$B$2:$S$401,8,FALSE)*1.7)</f>
        <v>25.5</v>
      </c>
      <c r="AQ91" s="14">
        <f>IF(ISNA(VLOOKUP($A91,'2012'!$B$2:$S$401,8,FALSE)), AP91, VLOOKUP($A91,'2012'!$B$2:$S$401,8,FALSE))</f>
        <v>25.5</v>
      </c>
      <c r="AR91" s="14">
        <f>IF(ISNA(VLOOKUP($A91,'2011'!$B$2:$S$401,8,FALSE)), AQ91, VLOOKUP($A91,'2011'!$B$2:$S$401,8,FALSE))</f>
        <v>25.5</v>
      </c>
      <c r="AS91" s="14">
        <f>IF(ISNA(VLOOKUP($A91,'2010'!$B$2:$S$401,8,FALSE)), AR91, VLOOKUP($A91,'2010'!$B$2:$S$401,8,FALSE))</f>
        <v>25.5</v>
      </c>
      <c r="AT91" s="14">
        <f>IF(ISNA(VLOOKUP($A91,'2009'!$B$2:$S$401,8,FALSE)), AS91, VLOOKUP($A91,'2009'!$B$2:$S$401,8,FALSE))</f>
        <v>25.5</v>
      </c>
      <c r="AU91" s="14">
        <f>AVERAGE(AO91:AT91)</f>
        <v>19.416666666666668</v>
      </c>
      <c r="AV91" s="14">
        <f>MIN(B91:G91)</f>
        <v>50</v>
      </c>
      <c r="AW91" s="14">
        <f>MAX(B91:G91)</f>
        <v>74.8</v>
      </c>
      <c r="AX91" s="14">
        <f>MIN(I91:N91)</f>
        <v>78</v>
      </c>
      <c r="AY91" s="14">
        <f>MAX(I91:N91)</f>
        <v>81.599999999999994</v>
      </c>
      <c r="AZ91" s="14" t="str">
        <f>VLOOKUP(A91,Bios!$B$2:$S$430,7,FALSE)</f>
        <v>CAN</v>
      </c>
      <c r="BA91" s="14" t="str">
        <f>VLOOKUP(A91,Bios!$B$2:$S$430,2,FALSE)</f>
        <v>TOR</v>
      </c>
      <c r="BB91" s="14">
        <f>113-BE91</f>
        <v>23</v>
      </c>
      <c r="BC91" s="14" t="str">
        <f>VLOOKUP(A91,Bios!$B$2:$S$430,3,FALSE)</f>
        <v>C</v>
      </c>
      <c r="BD91" s="4" t="str">
        <f>VLOOKUP(A91,Bios!$B$2:$S$430,4,FALSE)</f>
        <v>Oct 06 '90</v>
      </c>
      <c r="BE91" s="4" t="str">
        <f>RIGHT(BD91, LEN(BD91)-8)</f>
        <v>90</v>
      </c>
      <c r="BJ91" s="4" t="e">
        <f>VLOOKUP(A91,'Contracts 2014'!A90:K216,1,FALSE)</f>
        <v>#N/A</v>
      </c>
      <c r="BK91" s="4">
        <f>IF(ISNA(VLOOKUP(A91,'Contracts 2014'!$A$1:$K$127,1,FALSE)), 0, 1)</f>
        <v>0</v>
      </c>
    </row>
    <row r="92" spans="1:63">
      <c r="A92" s="13" t="s">
        <v>1845</v>
      </c>
      <c r="B92" s="14">
        <f>VLOOKUP(A92,'2014'!$B$2:$S$430,7,FALSE)</f>
        <v>50</v>
      </c>
      <c r="C92" s="14">
        <f>IF(ISNA(VLOOKUP(A92,'2013'!$B$2:$S$401,7,FALSE)*1.7), B92, VLOOKUP(A92,'2013'!$B$2:$S$401,7,FALSE)*1.7)</f>
        <v>50</v>
      </c>
      <c r="D92" s="14">
        <f>IF(ISNA(VLOOKUP(A92,'2012'!$B$2:$S$401,7,FALSE)), C92, VLOOKUP(A92,'2012'!$B$2:$S$401,7,FALSE))</f>
        <v>50</v>
      </c>
      <c r="E92" s="14">
        <f>IF(ISNA(VLOOKUP(A92,'2011'!$B$2:$S$401,7,FALSE)), AVERAGE(C92:D92), VLOOKUP(A92,'2011'!$B$2:$S$401,7,FALSE))</f>
        <v>50</v>
      </c>
      <c r="F92" s="14">
        <f>IF(ISNA(VLOOKUP(A92,'2010'!$B$2:$S$401,7,FALSE)), AVERAGE(C92:E92), VLOOKUP(A92,'2010'!$B$2:$S$401,7,FALSE))</f>
        <v>50</v>
      </c>
      <c r="G92" s="14">
        <f>IF(ISNA(VLOOKUP(A92,'2009'!$B$2:$S$401,7,FALSE)), AVERAGE(C92:F92), VLOOKUP(A92,'2009'!$B$2:$S$401,7,FALSE))</f>
        <v>50</v>
      </c>
      <c r="H92" s="14">
        <f>AVERAGE(B92:G92)</f>
        <v>50</v>
      </c>
      <c r="I92" s="14">
        <f>VLOOKUP(A92,'2014'!$B$2:$S$430,4,FALSE)</f>
        <v>82</v>
      </c>
      <c r="J92" s="14">
        <f>IF(ISNA(VLOOKUP(A92,'2013'!$B$2:$S$401,4,FALSE)), I92, VLOOKUP(A92,'2013'!$B$2:$S$401,4,FALSE)*1.7)</f>
        <v>82</v>
      </c>
      <c r="K92" s="14">
        <f>IF(ISNA(VLOOKUP(A92,'2012'!$B$2:$S$401,4,FALSE)), J92, VLOOKUP(A92,'2012'!$B$2:$S$401,4,FALSE))</f>
        <v>82</v>
      </c>
      <c r="L92" s="14">
        <f>IF(ISNA(VLOOKUP(A92,'2011'!$B$2:$S$401,4,FALSE)), AVERAGE(J92:K92), VLOOKUP(A92,'2011'!$B$2:$S$401,4,FALSE))</f>
        <v>82</v>
      </c>
      <c r="M92" s="14">
        <f>IF(ISNA(VLOOKUP(A92,'2010'!$B$2:$S$401,4,FALSE)), AVERAGE(J92:L92), VLOOKUP(A92,'2010'!$B$2:$S$401,4,FALSE))</f>
        <v>82</v>
      </c>
      <c r="N92" s="14">
        <f>IF(ISNA(VLOOKUP(A92,'2009'!$B$2:$S$401,4,FALSE)), AVERAGE(J92:M92), VLOOKUP(A92,'2009'!$B$2:$S$401,4,FALSE))</f>
        <v>82</v>
      </c>
      <c r="O92" s="14">
        <f>AVERAGE(I92:N92)</f>
        <v>82</v>
      </c>
      <c r="P92" s="14">
        <f>H92/O92</f>
        <v>0.6097560975609756</v>
      </c>
      <c r="Q92" s="14">
        <f>VLOOKUP($A92,'2014'!$B$2:$S$430,5,FALSE)</f>
        <v>24</v>
      </c>
      <c r="R92" s="14">
        <f>IF(ISNA(VLOOKUP(A92,'2013'!$B$2:$S$401,5,FALSE)), Q92, VLOOKUP(A92,'2013'!$B$2:$S$401,5,FALSE)*1.7)</f>
        <v>24</v>
      </c>
      <c r="S92" s="14">
        <f>IF(ISNA(VLOOKUP($A92,'2012'!$B$2:$S$401,5,FALSE)), R92, VLOOKUP($A92,'2012'!$B$2:$S$401,5,FALSE))</f>
        <v>24</v>
      </c>
      <c r="T92" s="14">
        <f>IF(ISNA(VLOOKUP($A92,'2011'!$B$2:$S$401,5,FALSE)), S92, VLOOKUP($A92,'2011'!$B$2:$S$401,5,FALSE))</f>
        <v>24</v>
      </c>
      <c r="U92" s="14">
        <f>IF(ISNA(VLOOKUP($A92,'2010'!$B$2:$S$401,5,FALSE)), T92, VLOOKUP($A92,'2010'!$B$2:$S$401,5,FALSE))</f>
        <v>24</v>
      </c>
      <c r="V92" s="14">
        <f>IF(ISNA(VLOOKUP($A92,'2009'!$B$2:$S$401,5,FALSE)), U92, VLOOKUP($A92,'2009'!$B$2:$S$401,5,FALSE))</f>
        <v>24</v>
      </c>
      <c r="W92" s="14">
        <f>AVERAGE(Q92:V92)</f>
        <v>24</v>
      </c>
      <c r="X92" s="14">
        <f>VLOOKUP($A92,'2014'!$B$2:$S$430,6,FALSE)</f>
        <v>26</v>
      </c>
      <c r="Y92" s="14">
        <f>IF(ISNA(VLOOKUP($A92,'2013'!$B$2:$S$401,6,FALSE)), X92, VLOOKUP($A92,'2013'!$B$2:$S$401,6,FALSE)*1.7)</f>
        <v>26</v>
      </c>
      <c r="Z92" s="14">
        <f>IF(ISNA(VLOOKUP($A92,'2012'!$B$2:$S$401,6,FALSE)), Y92, VLOOKUP($A92,'2012'!$B$2:$S$401,6,FALSE))</f>
        <v>26</v>
      </c>
      <c r="AA92" s="14">
        <f>IF(ISNA(VLOOKUP($A92,'2011'!$B$2:$S$401,6,FALSE)), Z92, VLOOKUP($A92,'2011'!$B$2:$S$401,6,FALSE))</f>
        <v>26</v>
      </c>
      <c r="AB92" s="14">
        <f>IF(ISNA(VLOOKUP($A92,'2010'!$B$2:$S$401,6,FALSE)), AA92, VLOOKUP($A92,'2010'!$B$2:$S$401,6,FALSE))</f>
        <v>26</v>
      </c>
      <c r="AC92" s="14">
        <f>IF(ISNA(VLOOKUP($A92,'2009'!$B$2:$S$401,6,FALSE)), AB92, VLOOKUP($A92,'2009'!$B$2:$S$401,6,FALSE))</f>
        <v>26</v>
      </c>
      <c r="AD92" s="14">
        <f>AVERAGE(X92:AC92)</f>
        <v>26</v>
      </c>
      <c r="AE92" s="14">
        <f>VLOOKUP($A92,'2014'!$B$2:$S$430,10,FALSE)</f>
        <v>5</v>
      </c>
      <c r="AF92" s="14">
        <f>IF(ISNA(VLOOKUP($A92,'2013'!$B$2:$S$401,10,FALSE)), AE92, VLOOKUP($A92,'2013'!$B$2:$S$401,10,FALSE)*1.7)</f>
        <v>5</v>
      </c>
      <c r="AG92" s="14">
        <f>IF(ISNA(VLOOKUP($A92,'2012'!$B$2:$S$401,10,FALSE)), AF92, VLOOKUP($A92,'2012'!$B$2:$S$401,10,FALSE))</f>
        <v>5</v>
      </c>
      <c r="AH92" s="14">
        <f>IF(ISNA(VLOOKUP($A92,'2011'!$B$2:$S$401,10,FALSE)), AG92, VLOOKUP($A92,'2011'!$B$2:$S$401,10,FALSE))</f>
        <v>5</v>
      </c>
      <c r="AI92" s="14">
        <f>IF(ISNA(VLOOKUP($A92,'2010'!$B$2:$S$401,10,FALSE)), AH92, VLOOKUP($A92,'2010'!$B$2:$S$401,10,FALSE))</f>
        <v>5</v>
      </c>
      <c r="AJ92" s="14">
        <f>IF(ISNA(VLOOKUP($A92,'2009'!$B$2:$S$401,10,FALSE)), AI92, VLOOKUP($A92,'2009'!$B$2:$S$401,10,FALSE))</f>
        <v>5</v>
      </c>
      <c r="AK92" s="14">
        <f>AVERAGE(AE92:AJ92)</f>
        <v>5</v>
      </c>
      <c r="AL92" s="14">
        <f>VLOOKUP($A92,'2014'!$B$2:$S$430,11,FALSE)</f>
        <v>10</v>
      </c>
      <c r="AM92" s="14">
        <f>IF(ISNA(VLOOKUP($A92,'2013'!$B$2:$S$401,11,FALSE)), AL92, VLOOKUP($A92,'2013'!$B$2:$S$401,11,FALSE)*1.7)</f>
        <v>10</v>
      </c>
      <c r="AN92" s="14">
        <f>AVERAGE(AL92:AM92)</f>
        <v>10</v>
      </c>
      <c r="AO92" s="14">
        <f>VLOOKUP($A92,'2014'!$B$2:$S$430,8,FALSE)</f>
        <v>23</v>
      </c>
      <c r="AP92" s="14">
        <f>IF(ISNA(VLOOKUP($A92,'2013'!$B$2:$S$401,8,FALSE)), AO92, VLOOKUP($A92,'2013'!$B$2:$S$401,8,FALSE)*1.7)</f>
        <v>23</v>
      </c>
      <c r="AQ92" s="14">
        <f>IF(ISNA(VLOOKUP($A92,'2012'!$B$2:$S$401,8,FALSE)), AP92, VLOOKUP($A92,'2012'!$B$2:$S$401,8,FALSE))</f>
        <v>23</v>
      </c>
      <c r="AR92" s="14">
        <f>IF(ISNA(VLOOKUP($A92,'2011'!$B$2:$S$401,8,FALSE)), AQ92, VLOOKUP($A92,'2011'!$B$2:$S$401,8,FALSE))</f>
        <v>23</v>
      </c>
      <c r="AS92" s="14">
        <f>IF(ISNA(VLOOKUP($A92,'2010'!$B$2:$S$401,8,FALSE)), AR92, VLOOKUP($A92,'2010'!$B$2:$S$401,8,FALSE))</f>
        <v>23</v>
      </c>
      <c r="AT92" s="14">
        <f>IF(ISNA(VLOOKUP($A92,'2009'!$B$2:$S$401,8,FALSE)), AS92, VLOOKUP($A92,'2009'!$B$2:$S$401,8,FALSE))</f>
        <v>23</v>
      </c>
      <c r="AU92" s="14">
        <f>AVERAGE(AO92:AT92)</f>
        <v>23</v>
      </c>
      <c r="AV92" s="14">
        <f>MIN(B92:G92)</f>
        <v>50</v>
      </c>
      <c r="AW92" s="14">
        <f>MAX(B92:G92)</f>
        <v>50</v>
      </c>
      <c r="AX92" s="14">
        <f>MIN(I92:N92)</f>
        <v>82</v>
      </c>
      <c r="AY92" s="14">
        <f>MAX(I92:N92)</f>
        <v>82</v>
      </c>
      <c r="AZ92" s="14" t="str">
        <f>VLOOKUP(A92,Bios!$B$2:$S$430,7,FALSE)</f>
        <v>USA</v>
      </c>
      <c r="BA92" s="14" t="str">
        <f>VLOOKUP(A92,Bios!$B$2:$S$430,2,FALSE)</f>
        <v>TBL</v>
      </c>
      <c r="BB92" s="14">
        <f>113-BE92</f>
        <v>23</v>
      </c>
      <c r="BC92" s="14" t="str">
        <f>VLOOKUP(A92,Bios!$B$2:$S$430,3,FALSE)</f>
        <v>C</v>
      </c>
      <c r="BD92" s="4" t="str">
        <f>VLOOKUP(A92,Bios!$B$2:$S$430,4,FALSE)</f>
        <v>Jul 29 '90</v>
      </c>
      <c r="BE92" s="4" t="str">
        <f>RIGHT(BD92, LEN(BD92)-8)</f>
        <v>90</v>
      </c>
      <c r="BJ92" s="4" t="e">
        <f>VLOOKUP(A92,'Contracts 2014'!A91:K217,1,FALSE)</f>
        <v>#N/A</v>
      </c>
      <c r="BK92" s="4">
        <f>IF(ISNA(VLOOKUP(A92,'Contracts 2014'!$A$1:$K$127,1,FALSE)), 0, 1)</f>
        <v>0</v>
      </c>
    </row>
    <row r="93" spans="1:63">
      <c r="A93" s="13" t="s">
        <v>37</v>
      </c>
      <c r="B93" s="14">
        <f>VLOOKUP(A93,'2014'!$B$2:$S$430,7,FALSE)</f>
        <v>50</v>
      </c>
      <c r="C93" s="14">
        <f>IF(ISNA(VLOOKUP(A93,'2013'!$B$2:$S$401,7,FALSE)*1.7), B93, VLOOKUP(A93,'2013'!$B$2:$S$401,7,FALSE)*1.7)</f>
        <v>76.5</v>
      </c>
      <c r="D93" s="14">
        <f>IF(ISNA(VLOOKUP(A93,'2012'!$B$2:$S$401,7,FALSE)), C93, VLOOKUP(A93,'2012'!$B$2:$S$401,7,FALSE))</f>
        <v>81</v>
      </c>
      <c r="E93" s="14">
        <f>IF(ISNA(VLOOKUP(A93,'2011'!$B$2:$S$401,7,FALSE)), AVERAGE(C93:D93), VLOOKUP(A93,'2011'!$B$2:$S$401,7,FALSE))</f>
        <v>94</v>
      </c>
      <c r="F93" s="14">
        <f>IF(ISNA(VLOOKUP(A93,'2010'!$B$2:$S$401,7,FALSE)), AVERAGE(C93:E93), VLOOKUP(A93,'2010'!$B$2:$S$401,7,FALSE))</f>
        <v>112</v>
      </c>
      <c r="G93" s="14">
        <f>IF(ISNA(VLOOKUP(A93,'2009'!$B$2:$S$401,7,FALSE)), AVERAGE(C93:F93), VLOOKUP(A93,'2009'!$B$2:$S$401,7,FALSE))</f>
        <v>82</v>
      </c>
      <c r="H93" s="14">
        <f>AVERAGE(B93:G93)</f>
        <v>82.583333333333329</v>
      </c>
      <c r="I93" s="14">
        <f>VLOOKUP(A93,'2014'!$B$2:$S$430,4,FALSE)</f>
        <v>70</v>
      </c>
      <c r="J93" s="14">
        <f>IF(ISNA(VLOOKUP(A93,'2013'!$B$2:$S$401,4,FALSE)), I93, VLOOKUP(A93,'2013'!$B$2:$S$401,4,FALSE)*1.7)</f>
        <v>81.599999999999994</v>
      </c>
      <c r="K93" s="14">
        <f>IF(ISNA(VLOOKUP(A93,'2012'!$B$2:$S$401,4,FALSE)), J93, VLOOKUP(A93,'2012'!$B$2:$S$401,4,FALSE))</f>
        <v>82</v>
      </c>
      <c r="L93" s="14">
        <f>IF(ISNA(VLOOKUP(A93,'2011'!$B$2:$S$401,4,FALSE)), AVERAGE(J93:K93), VLOOKUP(A93,'2011'!$B$2:$S$401,4,FALSE))</f>
        <v>82</v>
      </c>
      <c r="M93" s="14">
        <f>IF(ISNA(VLOOKUP(A93,'2010'!$B$2:$S$401,4,FALSE)), AVERAGE(J93:L93), VLOOKUP(A93,'2010'!$B$2:$S$401,4,FALSE))</f>
        <v>82</v>
      </c>
      <c r="N93" s="14">
        <f>IF(ISNA(VLOOKUP(A93,'2009'!$B$2:$S$401,4,FALSE)), AVERAGE(J93:M93), VLOOKUP(A93,'2009'!$B$2:$S$401,4,FALSE))</f>
        <v>82</v>
      </c>
      <c r="O93" s="14">
        <f>AVERAGE(I93:N93)</f>
        <v>79.933333333333337</v>
      </c>
      <c r="P93" s="14">
        <f>H93/O93</f>
        <v>1.0331526271893243</v>
      </c>
      <c r="Q93" s="14">
        <f>VLOOKUP($A93,'2014'!$B$2:$S$430,5,FALSE)</f>
        <v>11</v>
      </c>
      <c r="R93" s="14">
        <f>IF(ISNA(VLOOKUP(A93,'2013'!$B$2:$S$401,5,FALSE)), Q93, VLOOKUP(A93,'2013'!$B$2:$S$401,5,FALSE)*1.7)</f>
        <v>18.7</v>
      </c>
      <c r="S93" s="14">
        <f>IF(ISNA(VLOOKUP($A93,'2012'!$B$2:$S$401,5,FALSE)), R93, VLOOKUP($A93,'2012'!$B$2:$S$401,5,FALSE))</f>
        <v>14</v>
      </c>
      <c r="T93" s="14">
        <f>IF(ISNA(VLOOKUP($A93,'2011'!$B$2:$S$401,5,FALSE)), S93, VLOOKUP($A93,'2011'!$B$2:$S$401,5,FALSE))</f>
        <v>19</v>
      </c>
      <c r="U93" s="14">
        <f>IF(ISNA(VLOOKUP($A93,'2010'!$B$2:$S$401,5,FALSE)), T93, VLOOKUP($A93,'2010'!$B$2:$S$401,5,FALSE))</f>
        <v>29</v>
      </c>
      <c r="V93" s="14">
        <f>IF(ISNA(VLOOKUP($A93,'2009'!$B$2:$S$401,5,FALSE)), U93, VLOOKUP($A93,'2009'!$B$2:$S$401,5,FALSE))</f>
        <v>22</v>
      </c>
      <c r="W93" s="14">
        <f>AVERAGE(Q93:V93)</f>
        <v>18.95</v>
      </c>
      <c r="X93" s="14">
        <f>VLOOKUP($A93,'2014'!$B$2:$S$430,6,FALSE)</f>
        <v>39</v>
      </c>
      <c r="Y93" s="14">
        <f>IF(ISNA(VLOOKUP($A93,'2013'!$B$2:$S$401,6,FALSE)), X93, VLOOKUP($A93,'2013'!$B$2:$S$401,6,FALSE)*1.7)</f>
        <v>57.8</v>
      </c>
      <c r="Z93" s="14">
        <f>IF(ISNA(VLOOKUP($A93,'2012'!$B$2:$S$401,6,FALSE)), Y93, VLOOKUP($A93,'2012'!$B$2:$S$401,6,FALSE))</f>
        <v>67</v>
      </c>
      <c r="AA93" s="14">
        <f>IF(ISNA(VLOOKUP($A93,'2011'!$B$2:$S$401,6,FALSE)), Z93, VLOOKUP($A93,'2011'!$B$2:$S$401,6,FALSE))</f>
        <v>75</v>
      </c>
      <c r="AB93" s="14">
        <f>IF(ISNA(VLOOKUP($A93,'2010'!$B$2:$S$401,6,FALSE)), AA93, VLOOKUP($A93,'2010'!$B$2:$S$401,6,FALSE))</f>
        <v>83</v>
      </c>
      <c r="AC93" s="14">
        <f>IF(ISNA(VLOOKUP($A93,'2009'!$B$2:$S$401,6,FALSE)), AB93, VLOOKUP($A93,'2009'!$B$2:$S$401,6,FALSE))</f>
        <v>60</v>
      </c>
      <c r="AD93" s="14">
        <f>AVERAGE(X93:AC93)</f>
        <v>63.633333333333333</v>
      </c>
      <c r="AE93" s="14">
        <f>VLOOKUP($A93,'2014'!$B$2:$S$430,10,FALSE)</f>
        <v>4</v>
      </c>
      <c r="AF93" s="14">
        <f>IF(ISNA(VLOOKUP($A93,'2013'!$B$2:$S$401,10,FALSE)), AE93, VLOOKUP($A93,'2013'!$B$2:$S$401,10,FALSE)*1.7)</f>
        <v>1.7</v>
      </c>
      <c r="AG93" s="14">
        <f>IF(ISNA(VLOOKUP($A93,'2012'!$B$2:$S$401,10,FALSE)), AF93, VLOOKUP($A93,'2012'!$B$2:$S$401,10,FALSE))</f>
        <v>8</v>
      </c>
      <c r="AH93" s="14">
        <f>IF(ISNA(VLOOKUP($A93,'2011'!$B$2:$S$401,10,FALSE)), AG93, VLOOKUP($A93,'2011'!$B$2:$S$401,10,FALSE))</f>
        <v>8</v>
      </c>
      <c r="AI93" s="14">
        <f>IF(ISNA(VLOOKUP($A93,'2010'!$B$2:$S$401,10,FALSE)), AH93, VLOOKUP($A93,'2010'!$B$2:$S$401,10,FALSE))</f>
        <v>4</v>
      </c>
      <c r="AJ93" s="14">
        <f>IF(ISNA(VLOOKUP($A93,'2009'!$B$2:$S$401,10,FALSE)), AI93, VLOOKUP($A93,'2009'!$B$2:$S$401,10,FALSE))</f>
        <v>4</v>
      </c>
      <c r="AK93" s="14">
        <f>AVERAGE(AE93:AJ93)</f>
        <v>4.95</v>
      </c>
      <c r="AL93" s="14">
        <f>VLOOKUP($A93,'2014'!$B$2:$S$430,11,FALSE)</f>
        <v>18</v>
      </c>
      <c r="AM93" s="14">
        <f>IF(ISNA(VLOOKUP($A93,'2013'!$B$2:$S$401,11,FALSE)), AL93, VLOOKUP($A93,'2013'!$B$2:$S$401,11,FALSE)*1.7)</f>
        <v>22.099999999999998</v>
      </c>
      <c r="AN93" s="14">
        <f>AVERAGE(AL93:AM93)</f>
        <v>20.049999999999997</v>
      </c>
      <c r="AO93" s="14">
        <f>VLOOKUP($A93,'2014'!$B$2:$S$430,8,FALSE)</f>
        <v>3</v>
      </c>
      <c r="AP93" s="14">
        <f>IF(ISNA(VLOOKUP($A93,'2013'!$B$2:$S$401,8,FALSE)), AO93, VLOOKUP($A93,'2013'!$B$2:$S$401,8,FALSE)*1.7)</f>
        <v>32.299999999999997</v>
      </c>
      <c r="AQ93" s="14">
        <f>IF(ISNA(VLOOKUP($A93,'2012'!$B$2:$S$401,8,FALSE)), AP93, VLOOKUP($A93,'2012'!$B$2:$S$401,8,FALSE))</f>
        <v>23</v>
      </c>
      <c r="AR93" s="14">
        <f>IF(ISNA(VLOOKUP($A93,'2011'!$B$2:$S$401,8,FALSE)), AQ93, VLOOKUP($A93,'2011'!$B$2:$S$401,8,FALSE))</f>
        <v>26</v>
      </c>
      <c r="AS93" s="14">
        <f>IF(ISNA(VLOOKUP($A93,'2010'!$B$2:$S$401,8,FALSE)), AR93, VLOOKUP($A93,'2010'!$B$2:$S$401,8,FALSE))</f>
        <v>35</v>
      </c>
      <c r="AT93" s="14">
        <f>IF(ISNA(VLOOKUP($A93,'2009'!$B$2:$S$401,8,FALSE)), AS93, VLOOKUP($A93,'2009'!$B$2:$S$401,8,FALSE))</f>
        <v>22</v>
      </c>
      <c r="AU93" s="14">
        <f>AVERAGE(AO93:AT93)</f>
        <v>23.55</v>
      </c>
      <c r="AV93" s="14">
        <f>MIN(B93:G93)</f>
        <v>50</v>
      </c>
      <c r="AW93" s="14">
        <f>MAX(B93:G93)</f>
        <v>112</v>
      </c>
      <c r="AX93" s="14">
        <f>MIN(I93:N93)</f>
        <v>70</v>
      </c>
      <c r="AY93" s="14">
        <f>MAX(I93:N93)</f>
        <v>82</v>
      </c>
      <c r="AZ93" s="14" t="str">
        <f>VLOOKUP(A93,Bios!$B$2:$S$430,7,FALSE)</f>
        <v>SWE</v>
      </c>
      <c r="BA93" s="14" t="str">
        <f>VLOOKUP(A93,Bios!$B$2:$S$430,2,FALSE)</f>
        <v>VAN</v>
      </c>
      <c r="BB93" s="14">
        <f>113-BE93</f>
        <v>33</v>
      </c>
      <c r="BC93" s="14" t="str">
        <f>VLOOKUP(A93,Bios!$B$2:$S$430,3,FALSE)</f>
        <v>C</v>
      </c>
      <c r="BD93" s="4" t="str">
        <f>VLOOKUP(A93,Bios!$B$2:$S$430,4,FALSE)</f>
        <v>Sep 26 '80</v>
      </c>
      <c r="BE93" s="4" t="str">
        <f>RIGHT(BD93, LEN(BD93)-8)</f>
        <v>80</v>
      </c>
      <c r="BJ93" s="4" t="e">
        <f>VLOOKUP(A93,'Contracts 2014'!A92:K218,1,FALSE)</f>
        <v>#N/A</v>
      </c>
      <c r="BK93" s="4">
        <f>IF(ISNA(VLOOKUP(A93,'Contracts 2014'!$A$1:$K$127,1,FALSE)), 0, 1)</f>
        <v>0</v>
      </c>
    </row>
    <row r="94" spans="1:63">
      <c r="A94" s="13" t="s">
        <v>197</v>
      </c>
      <c r="B94" s="14">
        <f>VLOOKUP(A94,'2014'!$B$2:$S$430,7,FALSE)</f>
        <v>49</v>
      </c>
      <c r="C94" s="14">
        <f>IF(ISNA(VLOOKUP(A94,'2013'!$B$2:$S$401,7,FALSE)*1.7), B94, VLOOKUP(A94,'2013'!$B$2:$S$401,7,FALSE)*1.7)</f>
        <v>47.6</v>
      </c>
      <c r="D94" s="14">
        <f>IF(ISNA(VLOOKUP(A94,'2012'!$B$2:$S$401,7,FALSE)), C94, VLOOKUP(A94,'2012'!$B$2:$S$401,7,FALSE))</f>
        <v>47</v>
      </c>
      <c r="E94" s="14">
        <f>IF(ISNA(VLOOKUP(A94,'2011'!$B$2:$S$401,7,FALSE)), AVERAGE(C94:D94), VLOOKUP(A94,'2011'!$B$2:$S$401,7,FALSE))</f>
        <v>32</v>
      </c>
      <c r="F94" s="14">
        <f>IF(ISNA(VLOOKUP(A94,'2010'!$B$2:$S$401,7,FALSE)), AVERAGE(C94:E94), VLOOKUP(A94,'2010'!$B$2:$S$401,7,FALSE))</f>
        <v>42.199999999999996</v>
      </c>
      <c r="G94" s="14">
        <f>IF(ISNA(VLOOKUP(A94,'2009'!$B$2:$S$401,7,FALSE)), AVERAGE(C94:F94), VLOOKUP(A94,'2009'!$B$2:$S$401,7,FALSE))</f>
        <v>27</v>
      </c>
      <c r="H94" s="14">
        <f>AVERAGE(B94:G94)</f>
        <v>40.799999999999997</v>
      </c>
      <c r="I94" s="14">
        <f>VLOOKUP(A94,'2014'!$B$2:$S$430,4,FALSE)</f>
        <v>58</v>
      </c>
      <c r="J94" s="14">
        <f>IF(ISNA(VLOOKUP(A94,'2013'!$B$2:$S$401,4,FALSE)), I94, VLOOKUP(A94,'2013'!$B$2:$S$401,4,FALSE)*1.7)</f>
        <v>78.2</v>
      </c>
      <c r="K94" s="14">
        <f>IF(ISNA(VLOOKUP(A94,'2012'!$B$2:$S$401,4,FALSE)), J94, VLOOKUP(A94,'2012'!$B$2:$S$401,4,FALSE))</f>
        <v>73</v>
      </c>
      <c r="L94" s="14">
        <f>IF(ISNA(VLOOKUP(A94,'2011'!$B$2:$S$401,4,FALSE)), AVERAGE(J94:K94), VLOOKUP(A94,'2011'!$B$2:$S$401,4,FALSE))</f>
        <v>82</v>
      </c>
      <c r="M94" s="14">
        <f>IF(ISNA(VLOOKUP(A94,'2010'!$B$2:$S$401,4,FALSE)), AVERAGE(J94:L94), VLOOKUP(A94,'2010'!$B$2:$S$401,4,FALSE))</f>
        <v>77.733333333333334</v>
      </c>
      <c r="N94" s="14">
        <f>IF(ISNA(VLOOKUP(A94,'2009'!$B$2:$S$401,4,FALSE)), AVERAGE(J94:M94), VLOOKUP(A94,'2009'!$B$2:$S$401,4,FALSE))</f>
        <v>37</v>
      </c>
      <c r="O94" s="14">
        <f>AVERAGE(I94:N94)</f>
        <v>67.655555555555551</v>
      </c>
      <c r="P94" s="14">
        <f>H94/O94</f>
        <v>0.60305468878305135</v>
      </c>
      <c r="Q94" s="14">
        <f>VLOOKUP($A94,'2014'!$B$2:$S$430,5,FALSE)</f>
        <v>19</v>
      </c>
      <c r="R94" s="14">
        <f>IF(ISNA(VLOOKUP(A94,'2013'!$B$2:$S$401,5,FALSE)), Q94, VLOOKUP(A94,'2013'!$B$2:$S$401,5,FALSE)*1.7)</f>
        <v>20.399999999999999</v>
      </c>
      <c r="S94" s="14">
        <f>IF(ISNA(VLOOKUP($A94,'2012'!$B$2:$S$401,5,FALSE)), R94, VLOOKUP($A94,'2012'!$B$2:$S$401,5,FALSE))</f>
        <v>18</v>
      </c>
      <c r="T94" s="14">
        <f>IF(ISNA(VLOOKUP($A94,'2011'!$B$2:$S$401,5,FALSE)), S94, VLOOKUP($A94,'2011'!$B$2:$S$401,5,FALSE))</f>
        <v>15</v>
      </c>
      <c r="U94" s="14">
        <f>IF(ISNA(VLOOKUP($A94,'2010'!$B$2:$S$401,5,FALSE)), T94, VLOOKUP($A94,'2010'!$B$2:$S$401,5,FALSE))</f>
        <v>15</v>
      </c>
      <c r="V94" s="14">
        <f>IF(ISNA(VLOOKUP($A94,'2009'!$B$2:$S$401,5,FALSE)), U94, VLOOKUP($A94,'2009'!$B$2:$S$401,5,FALSE))</f>
        <v>8</v>
      </c>
      <c r="W94" s="14">
        <f>AVERAGE(Q94:V94)</f>
        <v>15.9</v>
      </c>
      <c r="X94" s="14">
        <f>VLOOKUP($A94,'2014'!$B$2:$S$430,6,FALSE)</f>
        <v>30</v>
      </c>
      <c r="Y94" s="14">
        <f>IF(ISNA(VLOOKUP($A94,'2013'!$B$2:$S$401,6,FALSE)), X94, VLOOKUP($A94,'2013'!$B$2:$S$401,6,FALSE)*1.7)</f>
        <v>27.2</v>
      </c>
      <c r="Z94" s="14">
        <f>IF(ISNA(VLOOKUP($A94,'2012'!$B$2:$S$401,6,FALSE)), Y94, VLOOKUP($A94,'2012'!$B$2:$S$401,6,FALSE))</f>
        <v>29</v>
      </c>
      <c r="AA94" s="14">
        <f>IF(ISNA(VLOOKUP($A94,'2011'!$B$2:$S$401,6,FALSE)), Z94, VLOOKUP($A94,'2011'!$B$2:$S$401,6,FALSE))</f>
        <v>17</v>
      </c>
      <c r="AB94" s="14">
        <f>IF(ISNA(VLOOKUP($A94,'2010'!$B$2:$S$401,6,FALSE)), AA94, VLOOKUP($A94,'2010'!$B$2:$S$401,6,FALSE))</f>
        <v>17</v>
      </c>
      <c r="AC94" s="14">
        <f>IF(ISNA(VLOOKUP($A94,'2009'!$B$2:$S$401,6,FALSE)), AB94, VLOOKUP($A94,'2009'!$B$2:$S$401,6,FALSE))</f>
        <v>19</v>
      </c>
      <c r="AD94" s="14">
        <f>AVERAGE(X94:AC94)</f>
        <v>23.2</v>
      </c>
      <c r="AE94" s="14">
        <f>VLOOKUP($A94,'2014'!$B$2:$S$430,10,FALSE)</f>
        <v>5</v>
      </c>
      <c r="AF94" s="14">
        <f>IF(ISNA(VLOOKUP($A94,'2013'!$B$2:$S$401,10,FALSE)), AE94, VLOOKUP($A94,'2013'!$B$2:$S$401,10,FALSE)*1.7)</f>
        <v>6.8</v>
      </c>
      <c r="AG94" s="14">
        <f>IF(ISNA(VLOOKUP($A94,'2012'!$B$2:$S$401,10,FALSE)), AF94, VLOOKUP($A94,'2012'!$B$2:$S$401,10,FALSE))</f>
        <v>4</v>
      </c>
      <c r="AH94" s="14">
        <f>IF(ISNA(VLOOKUP($A94,'2011'!$B$2:$S$401,10,FALSE)), AG94, VLOOKUP($A94,'2011'!$B$2:$S$401,10,FALSE))</f>
        <v>6</v>
      </c>
      <c r="AI94" s="14">
        <f>IF(ISNA(VLOOKUP($A94,'2010'!$B$2:$S$401,10,FALSE)), AH94, VLOOKUP($A94,'2010'!$B$2:$S$401,10,FALSE))</f>
        <v>6</v>
      </c>
      <c r="AJ94" s="14">
        <f>IF(ISNA(VLOOKUP($A94,'2009'!$B$2:$S$401,10,FALSE)), AI94, VLOOKUP($A94,'2009'!$B$2:$S$401,10,FALSE))</f>
        <v>2</v>
      </c>
      <c r="AK94" s="14">
        <f>AVERAGE(AE94:AJ94)</f>
        <v>4.9666666666666668</v>
      </c>
      <c r="AL94" s="14">
        <f>VLOOKUP($A94,'2014'!$B$2:$S$430,11,FALSE)</f>
        <v>8</v>
      </c>
      <c r="AM94" s="14">
        <f>IF(ISNA(VLOOKUP($A94,'2013'!$B$2:$S$401,11,FALSE)), AL94, VLOOKUP($A94,'2013'!$B$2:$S$401,11,FALSE)*1.7)</f>
        <v>15.299999999999999</v>
      </c>
      <c r="AN94" s="14">
        <f>AVERAGE(AL94:AM94)</f>
        <v>11.649999999999999</v>
      </c>
      <c r="AO94" s="14">
        <f>VLOOKUP($A94,'2014'!$B$2:$S$430,8,FALSE)</f>
        <v>2</v>
      </c>
      <c r="AP94" s="14">
        <f>IF(ISNA(VLOOKUP($A94,'2013'!$B$2:$S$401,8,FALSE)), AO94, VLOOKUP($A94,'2013'!$B$2:$S$401,8,FALSE)*1.7)</f>
        <v>-1.7</v>
      </c>
      <c r="AQ94" s="14">
        <f>IF(ISNA(VLOOKUP($A94,'2012'!$B$2:$S$401,8,FALSE)), AP94, VLOOKUP($A94,'2012'!$B$2:$S$401,8,FALSE))</f>
        <v>-7</v>
      </c>
      <c r="AR94" s="14">
        <f>IF(ISNA(VLOOKUP($A94,'2011'!$B$2:$S$401,8,FALSE)), AQ94, VLOOKUP($A94,'2011'!$B$2:$S$401,8,FALSE))</f>
        <v>-29</v>
      </c>
      <c r="AS94" s="14">
        <f>IF(ISNA(VLOOKUP($A94,'2010'!$B$2:$S$401,8,FALSE)), AR94, VLOOKUP($A94,'2010'!$B$2:$S$401,8,FALSE))</f>
        <v>-29</v>
      </c>
      <c r="AT94" s="14">
        <f>IF(ISNA(VLOOKUP($A94,'2009'!$B$2:$S$401,8,FALSE)), AS94, VLOOKUP($A94,'2009'!$B$2:$S$401,8,FALSE))</f>
        <v>-5</v>
      </c>
      <c r="AU94" s="14">
        <f>AVERAGE(AO94:AT94)</f>
        <v>-11.616666666666667</v>
      </c>
      <c r="AV94" s="14">
        <f>MIN(B94:G94)</f>
        <v>27</v>
      </c>
      <c r="AW94" s="14">
        <f>MAX(B94:G94)</f>
        <v>49</v>
      </c>
      <c r="AX94" s="14">
        <f>MIN(I94:N94)</f>
        <v>37</v>
      </c>
      <c r="AY94" s="14">
        <f>MAX(I94:N94)</f>
        <v>82</v>
      </c>
      <c r="AZ94" s="14" t="str">
        <f>VLOOKUP(A94,Bios!$B$2:$S$430,7,FALSE)</f>
        <v>CAN</v>
      </c>
      <c r="BA94" s="14" t="str">
        <f>VLOOKUP(A94,Bios!$B$2:$S$430,2,FALSE)</f>
        <v>TOR</v>
      </c>
      <c r="BB94" s="14">
        <f>113-BE94</f>
        <v>27</v>
      </c>
      <c r="BC94" s="14" t="str">
        <f>VLOOKUP(A94,Bios!$B$2:$S$430,3,FALSE)</f>
        <v>C</v>
      </c>
      <c r="BD94" s="4" t="str">
        <f>VLOOKUP(A94,Bios!$B$2:$S$430,4,FALSE)</f>
        <v>Mar 19 '86</v>
      </c>
      <c r="BE94" s="4" t="str">
        <f>RIGHT(BD94, LEN(BD94)-8)</f>
        <v>86</v>
      </c>
      <c r="BJ94" s="4" t="e">
        <f>VLOOKUP(A94,'Contracts 2014'!A93:K219,1,FALSE)</f>
        <v>#N/A</v>
      </c>
      <c r="BK94" s="4">
        <f>IF(ISNA(VLOOKUP(A94,'Contracts 2014'!$A$1:$K$127,1,FALSE)), 0, 1)</f>
        <v>0</v>
      </c>
    </row>
    <row r="95" spans="1:63">
      <c r="A95" s="13" t="s">
        <v>180</v>
      </c>
      <c r="B95" s="14">
        <f>VLOOKUP(A95,'2014'!$B$2:$S$430,7,FALSE)</f>
        <v>49</v>
      </c>
      <c r="C95" s="14">
        <f>IF(ISNA(VLOOKUP(A95,'2013'!$B$2:$S$401,7,FALSE)*1.7), B95, VLOOKUP(A95,'2013'!$B$2:$S$401,7,FALSE)*1.7)</f>
        <v>35.699999999999996</v>
      </c>
      <c r="D95" s="14">
        <f>IF(ISNA(VLOOKUP(A95,'2012'!$B$2:$S$401,7,FALSE)), C95, VLOOKUP(A95,'2012'!$B$2:$S$401,7,FALSE))</f>
        <v>51</v>
      </c>
      <c r="E95" s="14">
        <f>IF(ISNA(VLOOKUP(A95,'2011'!$B$2:$S$401,7,FALSE)), AVERAGE(C95:D95), VLOOKUP(A95,'2011'!$B$2:$S$401,7,FALSE))</f>
        <v>36</v>
      </c>
      <c r="F95" s="14">
        <f>IF(ISNA(VLOOKUP(A95,'2010'!$B$2:$S$401,7,FALSE)), AVERAGE(C95:E95), VLOOKUP(A95,'2010'!$B$2:$S$401,7,FALSE))</f>
        <v>53</v>
      </c>
      <c r="G95" s="14">
        <f>IF(ISNA(VLOOKUP(A95,'2009'!$B$2:$S$401,7,FALSE)), AVERAGE(C95:F95), VLOOKUP(A95,'2009'!$B$2:$S$401,7,FALSE))</f>
        <v>32</v>
      </c>
      <c r="H95" s="14">
        <f>AVERAGE(B95:G95)</f>
        <v>42.783333333333331</v>
      </c>
      <c r="I95" s="14">
        <f>VLOOKUP(A95,'2014'!$B$2:$S$430,4,FALSE)</f>
        <v>75</v>
      </c>
      <c r="J95" s="14">
        <f>IF(ISNA(VLOOKUP(A95,'2013'!$B$2:$S$401,4,FALSE)), I95, VLOOKUP(A95,'2013'!$B$2:$S$401,4,FALSE)*1.7)</f>
        <v>64.599999999999994</v>
      </c>
      <c r="K95" s="14">
        <f>IF(ISNA(VLOOKUP(A95,'2012'!$B$2:$S$401,4,FALSE)), J95, VLOOKUP(A95,'2012'!$B$2:$S$401,4,FALSE))</f>
        <v>72</v>
      </c>
      <c r="L95" s="14">
        <f>IF(ISNA(VLOOKUP(A95,'2011'!$B$2:$S$401,4,FALSE)), AVERAGE(J95:K95), VLOOKUP(A95,'2011'!$B$2:$S$401,4,FALSE))</f>
        <v>82</v>
      </c>
      <c r="M95" s="14">
        <f>IF(ISNA(VLOOKUP(A95,'2010'!$B$2:$S$401,4,FALSE)), AVERAGE(J95:L95), VLOOKUP(A95,'2010'!$B$2:$S$401,4,FALSE))</f>
        <v>79</v>
      </c>
      <c r="N95" s="14">
        <f>IF(ISNA(VLOOKUP(A95,'2009'!$B$2:$S$401,4,FALSE)), AVERAGE(J95:M95), VLOOKUP(A95,'2009'!$B$2:$S$401,4,FALSE))</f>
        <v>78</v>
      </c>
      <c r="O95" s="14">
        <f>AVERAGE(I95:N95)</f>
        <v>75.100000000000009</v>
      </c>
      <c r="P95" s="14">
        <f>H95/O95</f>
        <v>0.56968486462494439</v>
      </c>
      <c r="Q95" s="14">
        <f>VLOOKUP($A95,'2014'!$B$2:$S$430,5,FALSE)</f>
        <v>20</v>
      </c>
      <c r="R95" s="14">
        <f>IF(ISNA(VLOOKUP(A95,'2013'!$B$2:$S$401,5,FALSE)), Q95, VLOOKUP(A95,'2013'!$B$2:$S$401,5,FALSE)*1.7)</f>
        <v>17</v>
      </c>
      <c r="S95" s="14">
        <f>IF(ISNA(VLOOKUP($A95,'2012'!$B$2:$S$401,5,FALSE)), R95, VLOOKUP($A95,'2012'!$B$2:$S$401,5,FALSE))</f>
        <v>24</v>
      </c>
      <c r="T95" s="14">
        <f>IF(ISNA(VLOOKUP($A95,'2011'!$B$2:$S$401,5,FALSE)), S95, VLOOKUP($A95,'2011'!$B$2:$S$401,5,FALSE))</f>
        <v>19</v>
      </c>
      <c r="U95" s="14">
        <f>IF(ISNA(VLOOKUP($A95,'2010'!$B$2:$S$401,5,FALSE)), T95, VLOOKUP($A95,'2010'!$B$2:$S$401,5,FALSE))</f>
        <v>25</v>
      </c>
      <c r="V95" s="14">
        <f>IF(ISNA(VLOOKUP($A95,'2009'!$B$2:$S$401,5,FALSE)), U95, VLOOKUP($A95,'2009'!$B$2:$S$401,5,FALSE))</f>
        <v>13</v>
      </c>
      <c r="W95" s="14">
        <f>AVERAGE(Q95:V95)</f>
        <v>19.666666666666668</v>
      </c>
      <c r="X95" s="14">
        <f>VLOOKUP($A95,'2014'!$B$2:$S$430,6,FALSE)</f>
        <v>29</v>
      </c>
      <c r="Y95" s="14">
        <f>IF(ISNA(VLOOKUP($A95,'2013'!$B$2:$S$401,6,FALSE)), X95, VLOOKUP($A95,'2013'!$B$2:$S$401,6,FALSE)*1.7)</f>
        <v>18.7</v>
      </c>
      <c r="Z95" s="14">
        <f>IF(ISNA(VLOOKUP($A95,'2012'!$B$2:$S$401,6,FALSE)), Y95, VLOOKUP($A95,'2012'!$B$2:$S$401,6,FALSE))</f>
        <v>27</v>
      </c>
      <c r="AA95" s="14">
        <f>IF(ISNA(VLOOKUP($A95,'2011'!$B$2:$S$401,6,FALSE)), Z95, VLOOKUP($A95,'2011'!$B$2:$S$401,6,FALSE))</f>
        <v>17</v>
      </c>
      <c r="AB95" s="14">
        <f>IF(ISNA(VLOOKUP($A95,'2010'!$B$2:$S$401,6,FALSE)), AA95, VLOOKUP($A95,'2010'!$B$2:$S$401,6,FALSE))</f>
        <v>28</v>
      </c>
      <c r="AC95" s="14">
        <f>IF(ISNA(VLOOKUP($A95,'2009'!$B$2:$S$401,6,FALSE)), AB95, VLOOKUP($A95,'2009'!$B$2:$S$401,6,FALSE))</f>
        <v>19</v>
      </c>
      <c r="AD95" s="14">
        <f>AVERAGE(X95:AC95)</f>
        <v>23.116666666666664</v>
      </c>
      <c r="AE95" s="14">
        <f>VLOOKUP($A95,'2014'!$B$2:$S$430,10,FALSE)</f>
        <v>4</v>
      </c>
      <c r="AF95" s="14">
        <f>IF(ISNA(VLOOKUP($A95,'2013'!$B$2:$S$401,10,FALSE)), AE95, VLOOKUP($A95,'2013'!$B$2:$S$401,10,FALSE)*1.7)</f>
        <v>1.7</v>
      </c>
      <c r="AG95" s="14">
        <f>IF(ISNA(VLOOKUP($A95,'2012'!$B$2:$S$401,10,FALSE)), AF95, VLOOKUP($A95,'2012'!$B$2:$S$401,10,FALSE))</f>
        <v>5</v>
      </c>
      <c r="AH95" s="14">
        <f>IF(ISNA(VLOOKUP($A95,'2011'!$B$2:$S$401,10,FALSE)), AG95, VLOOKUP($A95,'2011'!$B$2:$S$401,10,FALSE))</f>
        <v>4</v>
      </c>
      <c r="AI95" s="14">
        <f>IF(ISNA(VLOOKUP($A95,'2010'!$B$2:$S$401,10,FALSE)), AH95, VLOOKUP($A95,'2010'!$B$2:$S$401,10,FALSE))</f>
        <v>10</v>
      </c>
      <c r="AJ95" s="14">
        <f>IF(ISNA(VLOOKUP($A95,'2009'!$B$2:$S$401,10,FALSE)), AI95, VLOOKUP($A95,'2009'!$B$2:$S$401,10,FALSE))</f>
        <v>1</v>
      </c>
      <c r="AK95" s="14">
        <f>AVERAGE(AE95:AJ95)</f>
        <v>4.2833333333333332</v>
      </c>
      <c r="AL95" s="14">
        <f>VLOOKUP($A95,'2014'!$B$2:$S$430,11,FALSE)</f>
        <v>11</v>
      </c>
      <c r="AM95" s="14">
        <f>IF(ISNA(VLOOKUP($A95,'2013'!$B$2:$S$401,11,FALSE)), AL95, VLOOKUP($A95,'2013'!$B$2:$S$401,11,FALSE)*1.7)</f>
        <v>10.199999999999999</v>
      </c>
      <c r="AN95" s="14">
        <f>AVERAGE(AL95:AM95)</f>
        <v>10.6</v>
      </c>
      <c r="AO95" s="14">
        <f>VLOOKUP($A95,'2014'!$B$2:$S$430,8,FALSE)</f>
        <v>-4</v>
      </c>
      <c r="AP95" s="14">
        <f>IF(ISNA(VLOOKUP($A95,'2013'!$B$2:$S$401,8,FALSE)), AO95, VLOOKUP($A95,'2013'!$B$2:$S$401,8,FALSE)*1.7)</f>
        <v>10.199999999999999</v>
      </c>
      <c r="AQ95" s="14">
        <f>IF(ISNA(VLOOKUP($A95,'2012'!$B$2:$S$401,8,FALSE)), AP95, VLOOKUP($A95,'2012'!$B$2:$S$401,8,FALSE))</f>
        <v>11</v>
      </c>
      <c r="AR95" s="14">
        <f>IF(ISNA(VLOOKUP($A95,'2011'!$B$2:$S$401,8,FALSE)), AQ95, VLOOKUP($A95,'2011'!$B$2:$S$401,8,FALSE))</f>
        <v>-17</v>
      </c>
      <c r="AS95" s="14">
        <f>IF(ISNA(VLOOKUP($A95,'2010'!$B$2:$S$401,8,FALSE)), AR95, VLOOKUP($A95,'2010'!$B$2:$S$401,8,FALSE))</f>
        <v>1</v>
      </c>
      <c r="AT95" s="14">
        <f>IF(ISNA(VLOOKUP($A95,'2009'!$B$2:$S$401,8,FALSE)), AS95, VLOOKUP($A95,'2009'!$B$2:$S$401,8,FALSE))</f>
        <v>0</v>
      </c>
      <c r="AU95" s="14">
        <f>AVERAGE(AO95:AT95)</f>
        <v>0.19999999999999987</v>
      </c>
      <c r="AV95" s="14">
        <f>MIN(B95:G95)</f>
        <v>32</v>
      </c>
      <c r="AW95" s="14">
        <f>MAX(B95:G95)</f>
        <v>53</v>
      </c>
      <c r="AX95" s="14">
        <f>MIN(I95:N95)</f>
        <v>64.599999999999994</v>
      </c>
      <c r="AY95" s="14">
        <f>MAX(I95:N95)</f>
        <v>82</v>
      </c>
      <c r="AZ95" s="14" t="str">
        <f>VLOOKUP(A95,Bios!$B$2:$S$430,7,FALSE)</f>
        <v>CAN</v>
      </c>
      <c r="BA95" s="14" t="str">
        <f>VLOOKUP(A95,Bios!$B$2:$S$430,2,FALSE)</f>
        <v>NSH</v>
      </c>
      <c r="BB95" s="14">
        <f>113-BE95</f>
        <v>33</v>
      </c>
      <c r="BC95" s="14" t="str">
        <f>VLOOKUP(A95,Bios!$B$2:$S$430,3,FALSE)</f>
        <v>C</v>
      </c>
      <c r="BD95" s="4" t="str">
        <f>VLOOKUP(A95,Bios!$B$2:$S$430,4,FALSE)</f>
        <v>Jun 05 '80</v>
      </c>
      <c r="BE95" s="4" t="str">
        <f>RIGHT(BD95, LEN(BD95)-8)</f>
        <v>80</v>
      </c>
      <c r="BJ95" s="4" t="e">
        <f>VLOOKUP(A95,'Contracts 2014'!A94:K220,1,FALSE)</f>
        <v>#N/A</v>
      </c>
      <c r="BK95" s="4">
        <f>IF(ISNA(VLOOKUP(A95,'Contracts 2014'!$A$1:$K$127,1,FALSE)), 0, 1)</f>
        <v>1</v>
      </c>
    </row>
    <row r="96" spans="1:63">
      <c r="A96" s="13" t="s">
        <v>263</v>
      </c>
      <c r="B96" s="14">
        <f>VLOOKUP(A96,'2014'!$B$2:$S$430,7,FALSE)</f>
        <v>49</v>
      </c>
      <c r="C96" s="14">
        <f>IF(ISNA(VLOOKUP(A96,'2013'!$B$2:$S$401,7,FALSE)*1.7), B96, VLOOKUP(A96,'2013'!$B$2:$S$401,7,FALSE)*1.7)</f>
        <v>49.3</v>
      </c>
      <c r="D96" s="14">
        <f>IF(ISNA(VLOOKUP(A96,'2012'!$B$2:$S$401,7,FALSE)), C96, VLOOKUP(A96,'2012'!$B$2:$S$401,7,FALSE))</f>
        <v>36</v>
      </c>
      <c r="E96" s="14">
        <f>IF(ISNA(VLOOKUP(A96,'2011'!$B$2:$S$401,7,FALSE)), AVERAGE(C96:D96), VLOOKUP(A96,'2011'!$B$2:$S$401,7,FALSE))</f>
        <v>37</v>
      </c>
      <c r="F96" s="14">
        <f>IF(ISNA(VLOOKUP(A96,'2010'!$B$2:$S$401,7,FALSE)), AVERAGE(C96:E96), VLOOKUP(A96,'2010'!$B$2:$S$401,7,FALSE))</f>
        <v>40.766666666666666</v>
      </c>
      <c r="G96" s="14">
        <f>IF(ISNA(VLOOKUP(A96,'2009'!$B$2:$S$401,7,FALSE)), AVERAGE(C96:F96), VLOOKUP(A96,'2009'!$B$2:$S$401,7,FALSE))</f>
        <v>51</v>
      </c>
      <c r="H96" s="14">
        <f>AVERAGE(B96:G96)</f>
        <v>43.844444444444441</v>
      </c>
      <c r="I96" s="14">
        <f>VLOOKUP(A96,'2014'!$B$2:$S$430,4,FALSE)</f>
        <v>79</v>
      </c>
      <c r="J96" s="14">
        <f>IF(ISNA(VLOOKUP(A96,'2013'!$B$2:$S$401,4,FALSE)), I96, VLOOKUP(A96,'2013'!$B$2:$S$401,4,FALSE)*1.7)</f>
        <v>81.599999999999994</v>
      </c>
      <c r="K96" s="14">
        <f>IF(ISNA(VLOOKUP(A96,'2012'!$B$2:$S$401,4,FALSE)), J96, VLOOKUP(A96,'2012'!$B$2:$S$401,4,FALSE))</f>
        <v>82</v>
      </c>
      <c r="L96" s="14">
        <f>IF(ISNA(VLOOKUP(A96,'2011'!$B$2:$S$401,4,FALSE)), AVERAGE(J96:K96), VLOOKUP(A96,'2011'!$B$2:$S$401,4,FALSE))</f>
        <v>77</v>
      </c>
      <c r="M96" s="14">
        <f>IF(ISNA(VLOOKUP(A96,'2010'!$B$2:$S$401,4,FALSE)), AVERAGE(J96:L96), VLOOKUP(A96,'2010'!$B$2:$S$401,4,FALSE))</f>
        <v>80.2</v>
      </c>
      <c r="N96" s="14">
        <f>IF(ISNA(VLOOKUP(A96,'2009'!$B$2:$S$401,4,FALSE)), AVERAGE(J96:M96), VLOOKUP(A96,'2009'!$B$2:$S$401,4,FALSE))</f>
        <v>80</v>
      </c>
      <c r="O96" s="14">
        <f>AVERAGE(I96:N96)</f>
        <v>79.966666666666669</v>
      </c>
      <c r="P96" s="14">
        <f>H96/O96</f>
        <v>0.54828400722523274</v>
      </c>
      <c r="Q96" s="14">
        <f>VLOOKUP($A96,'2014'!$B$2:$S$430,5,FALSE)</f>
        <v>8</v>
      </c>
      <c r="R96" s="14">
        <f>IF(ISNA(VLOOKUP(A96,'2013'!$B$2:$S$401,5,FALSE)), Q96, VLOOKUP(A96,'2013'!$B$2:$S$401,5,FALSE)*1.7)</f>
        <v>8.5</v>
      </c>
      <c r="S96" s="14">
        <f>IF(ISNA(VLOOKUP($A96,'2012'!$B$2:$S$401,5,FALSE)), R96, VLOOKUP($A96,'2012'!$B$2:$S$401,5,FALSE))</f>
        <v>15</v>
      </c>
      <c r="T96" s="14">
        <f>IF(ISNA(VLOOKUP($A96,'2011'!$B$2:$S$401,5,FALSE)), S96, VLOOKUP($A96,'2011'!$B$2:$S$401,5,FALSE))</f>
        <v>11</v>
      </c>
      <c r="U96" s="14">
        <f>IF(ISNA(VLOOKUP($A96,'2010'!$B$2:$S$401,5,FALSE)), T96, VLOOKUP($A96,'2010'!$B$2:$S$401,5,FALSE))</f>
        <v>11</v>
      </c>
      <c r="V96" s="14">
        <f>IF(ISNA(VLOOKUP($A96,'2009'!$B$2:$S$401,5,FALSE)), U96, VLOOKUP($A96,'2009'!$B$2:$S$401,5,FALSE))</f>
        <v>6</v>
      </c>
      <c r="W96" s="14">
        <f>AVERAGE(Q96:V96)</f>
        <v>9.9166666666666661</v>
      </c>
      <c r="X96" s="14">
        <f>VLOOKUP($A96,'2014'!$B$2:$S$430,6,FALSE)</f>
        <v>41</v>
      </c>
      <c r="Y96" s="14">
        <f>IF(ISNA(VLOOKUP($A96,'2013'!$B$2:$S$401,6,FALSE)), X96, VLOOKUP($A96,'2013'!$B$2:$S$401,6,FALSE)*1.7)</f>
        <v>40.799999999999997</v>
      </c>
      <c r="Z96" s="14">
        <f>IF(ISNA(VLOOKUP($A96,'2012'!$B$2:$S$401,6,FALSE)), Y96, VLOOKUP($A96,'2012'!$B$2:$S$401,6,FALSE))</f>
        <v>21</v>
      </c>
      <c r="AA96" s="14">
        <f>IF(ISNA(VLOOKUP($A96,'2011'!$B$2:$S$401,6,FALSE)), Z96, VLOOKUP($A96,'2011'!$B$2:$S$401,6,FALSE))</f>
        <v>26</v>
      </c>
      <c r="AB96" s="14">
        <f>IF(ISNA(VLOOKUP($A96,'2010'!$B$2:$S$401,6,FALSE)), AA96, VLOOKUP($A96,'2010'!$B$2:$S$401,6,FALSE))</f>
        <v>26</v>
      </c>
      <c r="AC96" s="14">
        <f>IF(ISNA(VLOOKUP($A96,'2009'!$B$2:$S$401,6,FALSE)), AB96, VLOOKUP($A96,'2009'!$B$2:$S$401,6,FALSE))</f>
        <v>45</v>
      </c>
      <c r="AD96" s="14">
        <f>AVERAGE(X96:AC96)</f>
        <v>33.300000000000004</v>
      </c>
      <c r="AE96" s="14">
        <f>VLOOKUP($A96,'2014'!$B$2:$S$430,10,FALSE)</f>
        <v>5</v>
      </c>
      <c r="AF96" s="14">
        <f>IF(ISNA(VLOOKUP($A96,'2013'!$B$2:$S$401,10,FALSE)), AE96, VLOOKUP($A96,'2013'!$B$2:$S$401,10,FALSE)*1.7)</f>
        <v>3.4</v>
      </c>
      <c r="AG96" s="14">
        <f>IF(ISNA(VLOOKUP($A96,'2012'!$B$2:$S$401,10,FALSE)), AF96, VLOOKUP($A96,'2012'!$B$2:$S$401,10,FALSE))</f>
        <v>7</v>
      </c>
      <c r="AH96" s="14">
        <f>IF(ISNA(VLOOKUP($A96,'2011'!$B$2:$S$401,10,FALSE)), AG96, VLOOKUP($A96,'2011'!$B$2:$S$401,10,FALSE))</f>
        <v>5</v>
      </c>
      <c r="AI96" s="14">
        <f>IF(ISNA(VLOOKUP($A96,'2010'!$B$2:$S$401,10,FALSE)), AH96, VLOOKUP($A96,'2010'!$B$2:$S$401,10,FALSE))</f>
        <v>5</v>
      </c>
      <c r="AJ96" s="14">
        <f>IF(ISNA(VLOOKUP($A96,'2009'!$B$2:$S$401,10,FALSE)), AI96, VLOOKUP($A96,'2009'!$B$2:$S$401,10,FALSE))</f>
        <v>4</v>
      </c>
      <c r="AK96" s="14">
        <f>AVERAGE(AE96:AJ96)</f>
        <v>4.8999999999999995</v>
      </c>
      <c r="AL96" s="14">
        <f>VLOOKUP($A96,'2014'!$B$2:$S$430,11,FALSE)</f>
        <v>25</v>
      </c>
      <c r="AM96" s="14">
        <f>IF(ISNA(VLOOKUP($A96,'2013'!$B$2:$S$401,11,FALSE)), AL96, VLOOKUP($A96,'2013'!$B$2:$S$401,11,FALSE)*1.7)</f>
        <v>27.2</v>
      </c>
      <c r="AN96" s="14">
        <f>AVERAGE(AL96:AM96)</f>
        <v>26.1</v>
      </c>
      <c r="AO96" s="14">
        <f>VLOOKUP($A96,'2014'!$B$2:$S$430,8,FALSE)</f>
        <v>0</v>
      </c>
      <c r="AP96" s="14">
        <f>IF(ISNA(VLOOKUP($A96,'2013'!$B$2:$S$401,8,FALSE)), AO96, VLOOKUP($A96,'2013'!$B$2:$S$401,8,FALSE)*1.7)</f>
        <v>-8.5</v>
      </c>
      <c r="AQ96" s="14">
        <f>IF(ISNA(VLOOKUP($A96,'2012'!$B$2:$S$401,8,FALSE)), AP96, VLOOKUP($A96,'2012'!$B$2:$S$401,8,FALSE))</f>
        <v>-2</v>
      </c>
      <c r="AR96" s="14">
        <f>IF(ISNA(VLOOKUP($A96,'2011'!$B$2:$S$401,8,FALSE)), AQ96, VLOOKUP($A96,'2011'!$B$2:$S$401,8,FALSE))</f>
        <v>5</v>
      </c>
      <c r="AS96" s="14">
        <f>IF(ISNA(VLOOKUP($A96,'2010'!$B$2:$S$401,8,FALSE)), AR96, VLOOKUP($A96,'2010'!$B$2:$S$401,8,FALSE))</f>
        <v>5</v>
      </c>
      <c r="AT96" s="14">
        <f>IF(ISNA(VLOOKUP($A96,'2009'!$B$2:$S$401,8,FALSE)), AS96, VLOOKUP($A96,'2009'!$B$2:$S$401,8,FALSE))</f>
        <v>2</v>
      </c>
      <c r="AU96" s="14">
        <f>AVERAGE(AO96:AT96)</f>
        <v>0.25</v>
      </c>
      <c r="AV96" s="14">
        <f>MIN(B96:G96)</f>
        <v>36</v>
      </c>
      <c r="AW96" s="14">
        <f>MAX(B96:G96)</f>
        <v>51</v>
      </c>
      <c r="AX96" s="14">
        <f>MIN(I96:N96)</f>
        <v>77</v>
      </c>
      <c r="AY96" s="14">
        <f>MAX(I96:N96)</f>
        <v>82</v>
      </c>
      <c r="AZ96" s="14" t="str">
        <f>VLOOKUP(A96,Bios!$B$2:$S$430,7,FALSE)</f>
        <v>SWE</v>
      </c>
      <c r="BA96" s="14" t="str">
        <f>VLOOKUP(A96,Bios!$B$2:$S$430,2,FALSE)</f>
        <v>DET</v>
      </c>
      <c r="BB96" s="14">
        <f>113-BE96</f>
        <v>32</v>
      </c>
      <c r="BC96" s="14" t="str">
        <f>VLOOKUP(A96,Bios!$B$2:$S$430,3,FALSE)</f>
        <v>D</v>
      </c>
      <c r="BD96" s="4" t="str">
        <f>VLOOKUP(A96,Bios!$B$2:$S$430,4,FALSE)</f>
        <v>Jan 12 '81</v>
      </c>
      <c r="BE96" s="4" t="str">
        <f>RIGHT(BD96, LEN(BD96)-8)</f>
        <v>81</v>
      </c>
      <c r="BJ96" s="4" t="e">
        <f>VLOOKUP(A96,'Contracts 2014'!A95:K221,1,FALSE)</f>
        <v>#N/A</v>
      </c>
      <c r="BK96" s="4">
        <f>IF(ISNA(VLOOKUP(A96,'Contracts 2014'!$A$1:$K$127,1,FALSE)), 0, 1)</f>
        <v>0</v>
      </c>
    </row>
    <row r="97" spans="1:63">
      <c r="A97" s="13" t="s">
        <v>1173</v>
      </c>
      <c r="B97" s="14">
        <f>VLOOKUP(A97,'2014'!$B$2:$S$430,7,FALSE)</f>
        <v>49</v>
      </c>
      <c r="C97" s="14">
        <f>IF(ISNA(VLOOKUP(A97,'2013'!$B$2:$S$401,7,FALSE)*1.7), B97, VLOOKUP(A97,'2013'!$B$2:$S$401,7,FALSE)*1.7)</f>
        <v>22.099999999999998</v>
      </c>
      <c r="D97" s="14">
        <f>IF(ISNA(VLOOKUP(A97,'2012'!$B$2:$S$401,7,FALSE)), C97, VLOOKUP(A97,'2012'!$B$2:$S$401,7,FALSE))</f>
        <v>22.099999999999998</v>
      </c>
      <c r="E97" s="14">
        <f>IF(ISNA(VLOOKUP(A97,'2011'!$B$2:$S$401,7,FALSE)), AVERAGE(C97:D97), VLOOKUP(A97,'2011'!$B$2:$S$401,7,FALSE))</f>
        <v>18</v>
      </c>
      <c r="F97" s="14">
        <f>IF(ISNA(VLOOKUP(A97,'2010'!$B$2:$S$401,7,FALSE)), AVERAGE(C97:E97), VLOOKUP(A97,'2010'!$B$2:$S$401,7,FALSE))</f>
        <v>20.733333333333331</v>
      </c>
      <c r="G97" s="14">
        <f>IF(ISNA(VLOOKUP(A97,'2009'!$B$2:$S$401,7,FALSE)), AVERAGE(C97:F97), VLOOKUP(A97,'2009'!$B$2:$S$401,7,FALSE))</f>
        <v>20.733333333333331</v>
      </c>
      <c r="H97" s="14">
        <f>AVERAGE(B97:G97)</f>
        <v>25.444444444444439</v>
      </c>
      <c r="I97" s="14">
        <f>VLOOKUP(A97,'2014'!$B$2:$S$430,4,FALSE)</f>
        <v>77</v>
      </c>
      <c r="J97" s="14">
        <f>IF(ISNA(VLOOKUP(A97,'2013'!$B$2:$S$401,4,FALSE)), I97, VLOOKUP(A97,'2013'!$B$2:$S$401,4,FALSE)*1.7)</f>
        <v>45.9</v>
      </c>
      <c r="K97" s="14">
        <f>IF(ISNA(VLOOKUP(A97,'2012'!$B$2:$S$401,4,FALSE)), J97, VLOOKUP(A97,'2012'!$B$2:$S$401,4,FALSE))</f>
        <v>45.9</v>
      </c>
      <c r="L97" s="14">
        <f>IF(ISNA(VLOOKUP(A97,'2011'!$B$2:$S$401,4,FALSE)), AVERAGE(J97:K97), VLOOKUP(A97,'2011'!$B$2:$S$401,4,FALSE))</f>
        <v>50</v>
      </c>
      <c r="M97" s="14">
        <f>IF(ISNA(VLOOKUP(A97,'2010'!$B$2:$S$401,4,FALSE)), AVERAGE(J97:L97), VLOOKUP(A97,'2010'!$B$2:$S$401,4,FALSE))</f>
        <v>47.266666666666673</v>
      </c>
      <c r="N97" s="14">
        <f>IF(ISNA(VLOOKUP(A97,'2009'!$B$2:$S$401,4,FALSE)), AVERAGE(J97:M97), VLOOKUP(A97,'2009'!$B$2:$S$401,4,FALSE))</f>
        <v>47.266666666666673</v>
      </c>
      <c r="O97" s="14">
        <f>AVERAGE(I97:N97)</f>
        <v>52.222222222222221</v>
      </c>
      <c r="P97" s="14">
        <f>H97/O97</f>
        <v>0.48723404255319142</v>
      </c>
      <c r="Q97" s="14">
        <f>VLOOKUP($A97,'2014'!$B$2:$S$430,5,FALSE)</f>
        <v>22</v>
      </c>
      <c r="R97" s="14">
        <f>IF(ISNA(VLOOKUP(A97,'2013'!$B$2:$S$401,5,FALSE)), Q97, VLOOKUP(A97,'2013'!$B$2:$S$401,5,FALSE)*1.7)</f>
        <v>8.5</v>
      </c>
      <c r="S97" s="14">
        <f>IF(ISNA(VLOOKUP($A97,'2012'!$B$2:$S$401,5,FALSE)), R97, VLOOKUP($A97,'2012'!$B$2:$S$401,5,FALSE))</f>
        <v>8.5</v>
      </c>
      <c r="T97" s="14">
        <f>IF(ISNA(VLOOKUP($A97,'2011'!$B$2:$S$401,5,FALSE)), S97, VLOOKUP($A97,'2011'!$B$2:$S$401,5,FALSE))</f>
        <v>5</v>
      </c>
      <c r="U97" s="14">
        <f>IF(ISNA(VLOOKUP($A97,'2010'!$B$2:$S$401,5,FALSE)), T97, VLOOKUP($A97,'2010'!$B$2:$S$401,5,FALSE))</f>
        <v>5</v>
      </c>
      <c r="V97" s="14">
        <f>IF(ISNA(VLOOKUP($A97,'2009'!$B$2:$S$401,5,FALSE)), U97, VLOOKUP($A97,'2009'!$B$2:$S$401,5,FALSE))</f>
        <v>5</v>
      </c>
      <c r="W97" s="14">
        <f>AVERAGE(Q97:V97)</f>
        <v>9</v>
      </c>
      <c r="X97" s="14">
        <f>VLOOKUP($A97,'2014'!$B$2:$S$430,6,FALSE)</f>
        <v>27</v>
      </c>
      <c r="Y97" s="14">
        <f>IF(ISNA(VLOOKUP($A97,'2013'!$B$2:$S$401,6,FALSE)), X97, VLOOKUP($A97,'2013'!$B$2:$S$401,6,FALSE)*1.7)</f>
        <v>13.6</v>
      </c>
      <c r="Z97" s="14">
        <f>IF(ISNA(VLOOKUP($A97,'2012'!$B$2:$S$401,6,FALSE)), Y97, VLOOKUP($A97,'2012'!$B$2:$S$401,6,FALSE))</f>
        <v>13.6</v>
      </c>
      <c r="AA97" s="14">
        <f>IF(ISNA(VLOOKUP($A97,'2011'!$B$2:$S$401,6,FALSE)), Z97, VLOOKUP($A97,'2011'!$B$2:$S$401,6,FALSE))</f>
        <v>13</v>
      </c>
      <c r="AB97" s="14">
        <f>IF(ISNA(VLOOKUP($A97,'2010'!$B$2:$S$401,6,FALSE)), AA97, VLOOKUP($A97,'2010'!$B$2:$S$401,6,FALSE))</f>
        <v>13</v>
      </c>
      <c r="AC97" s="14">
        <f>IF(ISNA(VLOOKUP($A97,'2009'!$B$2:$S$401,6,FALSE)), AB97, VLOOKUP($A97,'2009'!$B$2:$S$401,6,FALSE))</f>
        <v>13</v>
      </c>
      <c r="AD97" s="14">
        <f>AVERAGE(X97:AC97)</f>
        <v>15.533333333333333</v>
      </c>
      <c r="AE97" s="14">
        <f>VLOOKUP($A97,'2014'!$B$2:$S$430,10,FALSE)</f>
        <v>7</v>
      </c>
      <c r="AF97" s="14">
        <f>IF(ISNA(VLOOKUP($A97,'2013'!$B$2:$S$401,10,FALSE)), AE97, VLOOKUP($A97,'2013'!$B$2:$S$401,10,FALSE)*1.7)</f>
        <v>1.7</v>
      </c>
      <c r="AG97" s="14">
        <f>IF(ISNA(VLOOKUP($A97,'2012'!$B$2:$S$401,10,FALSE)), AF97, VLOOKUP($A97,'2012'!$B$2:$S$401,10,FALSE))</f>
        <v>1.7</v>
      </c>
      <c r="AH97" s="14">
        <f>IF(ISNA(VLOOKUP($A97,'2011'!$B$2:$S$401,10,FALSE)), AG97, VLOOKUP($A97,'2011'!$B$2:$S$401,10,FALSE))</f>
        <v>0</v>
      </c>
      <c r="AI97" s="14">
        <f>IF(ISNA(VLOOKUP($A97,'2010'!$B$2:$S$401,10,FALSE)), AH97, VLOOKUP($A97,'2010'!$B$2:$S$401,10,FALSE))</f>
        <v>0</v>
      </c>
      <c r="AJ97" s="14">
        <f>IF(ISNA(VLOOKUP($A97,'2009'!$B$2:$S$401,10,FALSE)), AI97, VLOOKUP($A97,'2009'!$B$2:$S$401,10,FALSE))</f>
        <v>0</v>
      </c>
      <c r="AK97" s="14">
        <f>AVERAGE(AE97:AJ97)</f>
        <v>1.7333333333333332</v>
      </c>
      <c r="AL97" s="14">
        <f>VLOOKUP($A97,'2014'!$B$2:$S$430,11,FALSE)</f>
        <v>20</v>
      </c>
      <c r="AM97" s="14">
        <f>IF(ISNA(VLOOKUP($A97,'2013'!$B$2:$S$401,11,FALSE)), AL97, VLOOKUP($A97,'2013'!$B$2:$S$401,11,FALSE)*1.7)</f>
        <v>5.0999999999999996</v>
      </c>
      <c r="AN97" s="14">
        <f>AVERAGE(AL97:AM97)</f>
        <v>12.55</v>
      </c>
      <c r="AO97" s="14">
        <f>VLOOKUP($A97,'2014'!$B$2:$S$430,8,FALSE)</f>
        <v>14</v>
      </c>
      <c r="AP97" s="14">
        <f>IF(ISNA(VLOOKUP($A97,'2013'!$B$2:$S$401,8,FALSE)), AO97, VLOOKUP($A97,'2013'!$B$2:$S$401,8,FALSE)*1.7)</f>
        <v>-5.0999999999999996</v>
      </c>
      <c r="AQ97" s="14">
        <f>IF(ISNA(VLOOKUP($A97,'2012'!$B$2:$S$401,8,FALSE)), AP97, VLOOKUP($A97,'2012'!$B$2:$S$401,8,FALSE))</f>
        <v>-5.0999999999999996</v>
      </c>
      <c r="AR97" s="14">
        <f>IF(ISNA(VLOOKUP($A97,'2011'!$B$2:$S$401,8,FALSE)), AQ97, VLOOKUP($A97,'2011'!$B$2:$S$401,8,FALSE))</f>
        <v>1</v>
      </c>
      <c r="AS97" s="14">
        <f>IF(ISNA(VLOOKUP($A97,'2010'!$B$2:$S$401,8,FALSE)), AR97, VLOOKUP($A97,'2010'!$B$2:$S$401,8,FALSE))</f>
        <v>1</v>
      </c>
      <c r="AT97" s="14">
        <f>IF(ISNA(VLOOKUP($A97,'2009'!$B$2:$S$401,8,FALSE)), AS97, VLOOKUP($A97,'2009'!$B$2:$S$401,8,FALSE))</f>
        <v>1</v>
      </c>
      <c r="AU97" s="14">
        <f>AVERAGE(AO97:AT97)</f>
        <v>1.1333333333333335</v>
      </c>
      <c r="AV97" s="14">
        <f>MIN(B97:G97)</f>
        <v>18</v>
      </c>
      <c r="AW97" s="14">
        <f>MAX(B97:G97)</f>
        <v>49</v>
      </c>
      <c r="AX97" s="14">
        <f>MIN(I97:N97)</f>
        <v>45.9</v>
      </c>
      <c r="AY97" s="14">
        <f>MAX(I97:N97)</f>
        <v>77</v>
      </c>
      <c r="AZ97" s="14" t="str">
        <f>VLOOKUP(A97,Bios!$B$2:$S$430,7,FALSE)</f>
        <v>USA</v>
      </c>
      <c r="BA97" s="14" t="str">
        <f>VLOOKUP(A97,Bios!$B$2:$S$430,2,FALSE)</f>
        <v>ANA</v>
      </c>
      <c r="BB97" s="14">
        <f>113-BE97</f>
        <v>25</v>
      </c>
      <c r="BC97" s="14" t="str">
        <f>VLOOKUP(A97,Bios!$B$2:$S$430,3,FALSE)</f>
        <v>C</v>
      </c>
      <c r="BD97" s="4" t="str">
        <f>VLOOKUP(A97,Bios!$B$2:$S$430,4,FALSE)</f>
        <v>Apr 20 '88</v>
      </c>
      <c r="BE97" s="4" t="str">
        <f>RIGHT(BD97, LEN(BD97)-8)</f>
        <v>88</v>
      </c>
      <c r="BJ97" s="4" t="e">
        <f>VLOOKUP(A97,'Contracts 2014'!A96:K222,1,FALSE)</f>
        <v>#N/A</v>
      </c>
      <c r="BK97" s="4">
        <f>IF(ISNA(VLOOKUP(A97,'Contracts 2014'!$A$1:$K$127,1,FALSE)), 0, 1)</f>
        <v>0</v>
      </c>
    </row>
    <row r="98" spans="1:63">
      <c r="A98" s="13" t="s">
        <v>163</v>
      </c>
      <c r="B98" s="14">
        <f>VLOOKUP(A98,'2014'!$B$2:$S$430,7,FALSE)</f>
        <v>49</v>
      </c>
      <c r="C98" s="14">
        <f>IF(ISNA(VLOOKUP(A98,'2013'!$B$2:$S$401,7,FALSE)*1.7), B98, VLOOKUP(A98,'2013'!$B$2:$S$401,7,FALSE)*1.7)</f>
        <v>44.199999999999996</v>
      </c>
      <c r="D98" s="14">
        <f>IF(ISNA(VLOOKUP(A98,'2012'!$B$2:$S$401,7,FALSE)), C98, VLOOKUP(A98,'2012'!$B$2:$S$401,7,FALSE))</f>
        <v>59</v>
      </c>
      <c r="E98" s="14">
        <f>IF(ISNA(VLOOKUP(A98,'2011'!$B$2:$S$401,7,FALSE)), AVERAGE(C98:D98), VLOOKUP(A98,'2011'!$B$2:$S$401,7,FALSE))</f>
        <v>31</v>
      </c>
      <c r="F98" s="14">
        <f>IF(ISNA(VLOOKUP(A98,'2010'!$B$2:$S$401,7,FALSE)), AVERAGE(C98:E98), VLOOKUP(A98,'2010'!$B$2:$S$401,7,FALSE))</f>
        <v>71</v>
      </c>
      <c r="G98" s="14">
        <f>IF(ISNA(VLOOKUP(A98,'2009'!$B$2:$S$401,7,FALSE)), AVERAGE(C98:F98), VLOOKUP(A98,'2009'!$B$2:$S$401,7,FALSE))</f>
        <v>74</v>
      </c>
      <c r="H98" s="14">
        <f>AVERAGE(B98:G98)</f>
        <v>54.699999999999996</v>
      </c>
      <c r="I98" s="14">
        <f>VLOOKUP(A98,'2014'!$B$2:$S$430,4,FALSE)</f>
        <v>68</v>
      </c>
      <c r="J98" s="14">
        <f>IF(ISNA(VLOOKUP(A98,'2013'!$B$2:$S$401,4,FALSE)), I98, VLOOKUP(A98,'2013'!$B$2:$S$401,4,FALSE)*1.7)</f>
        <v>79.899999999999991</v>
      </c>
      <c r="K98" s="14">
        <f>IF(ISNA(VLOOKUP(A98,'2012'!$B$2:$S$401,4,FALSE)), J98, VLOOKUP(A98,'2012'!$B$2:$S$401,4,FALSE))</f>
        <v>75</v>
      </c>
      <c r="L98" s="14">
        <f>IF(ISNA(VLOOKUP(A98,'2011'!$B$2:$S$401,4,FALSE)), AVERAGE(J98:K98), VLOOKUP(A98,'2011'!$B$2:$S$401,4,FALSE))</f>
        <v>54</v>
      </c>
      <c r="M98" s="14">
        <f>IF(ISNA(VLOOKUP(A98,'2010'!$B$2:$S$401,4,FALSE)), AVERAGE(J98:L98), VLOOKUP(A98,'2010'!$B$2:$S$401,4,FALSE))</f>
        <v>70</v>
      </c>
      <c r="N98" s="14">
        <f>IF(ISNA(VLOOKUP(A98,'2009'!$B$2:$S$401,4,FALSE)), AVERAGE(J98:M98), VLOOKUP(A98,'2009'!$B$2:$S$401,4,FALSE))</f>
        <v>79</v>
      </c>
      <c r="O98" s="14">
        <f>AVERAGE(I98:N98)</f>
        <v>70.983333333333334</v>
      </c>
      <c r="P98" s="14">
        <f>H98/O98</f>
        <v>0.7706034280347499</v>
      </c>
      <c r="Q98" s="14">
        <f>VLOOKUP($A98,'2014'!$B$2:$S$430,5,FALSE)</f>
        <v>18</v>
      </c>
      <c r="R98" s="14">
        <f>IF(ISNA(VLOOKUP(A98,'2013'!$B$2:$S$401,5,FALSE)), Q98, VLOOKUP(A98,'2013'!$B$2:$S$401,5,FALSE)*1.7)</f>
        <v>17</v>
      </c>
      <c r="S98" s="14">
        <f>IF(ISNA(VLOOKUP($A98,'2012'!$B$2:$S$401,5,FALSE)), R98, VLOOKUP($A98,'2012'!$B$2:$S$401,5,FALSE))</f>
        <v>27</v>
      </c>
      <c r="T98" s="14">
        <f>IF(ISNA(VLOOKUP($A98,'2011'!$B$2:$S$401,5,FALSE)), S98, VLOOKUP($A98,'2011'!$B$2:$S$401,5,FALSE))</f>
        <v>14</v>
      </c>
      <c r="U98" s="14">
        <f>IF(ISNA(VLOOKUP($A98,'2010'!$B$2:$S$401,5,FALSE)), T98, VLOOKUP($A98,'2010'!$B$2:$S$401,5,FALSE))</f>
        <v>20</v>
      </c>
      <c r="V98" s="14">
        <f>IF(ISNA(VLOOKUP($A98,'2009'!$B$2:$S$401,5,FALSE)), U98, VLOOKUP($A98,'2009'!$B$2:$S$401,5,FALSE))</f>
        <v>24</v>
      </c>
      <c r="W98" s="14">
        <f>AVERAGE(Q98:V98)</f>
        <v>20</v>
      </c>
      <c r="X98" s="14">
        <f>VLOOKUP($A98,'2014'!$B$2:$S$430,6,FALSE)</f>
        <v>31</v>
      </c>
      <c r="Y98" s="14">
        <f>IF(ISNA(VLOOKUP($A98,'2013'!$B$2:$S$401,6,FALSE)), X98, VLOOKUP($A98,'2013'!$B$2:$S$401,6,FALSE)*1.7)</f>
        <v>27.2</v>
      </c>
      <c r="Z98" s="14">
        <f>IF(ISNA(VLOOKUP($A98,'2012'!$B$2:$S$401,6,FALSE)), Y98, VLOOKUP($A98,'2012'!$B$2:$S$401,6,FALSE))</f>
        <v>32</v>
      </c>
      <c r="AA98" s="14">
        <f>IF(ISNA(VLOOKUP($A98,'2011'!$B$2:$S$401,6,FALSE)), Z98, VLOOKUP($A98,'2011'!$B$2:$S$401,6,FALSE))</f>
        <v>17</v>
      </c>
      <c r="AB98" s="14">
        <f>IF(ISNA(VLOOKUP($A98,'2010'!$B$2:$S$401,6,FALSE)), AA98, VLOOKUP($A98,'2010'!$B$2:$S$401,6,FALSE))</f>
        <v>51</v>
      </c>
      <c r="AC98" s="14">
        <f>IF(ISNA(VLOOKUP($A98,'2009'!$B$2:$S$401,6,FALSE)), AB98, VLOOKUP($A98,'2009'!$B$2:$S$401,6,FALSE))</f>
        <v>50</v>
      </c>
      <c r="AD98" s="14">
        <f>AVERAGE(X98:AC98)</f>
        <v>34.699999999999996</v>
      </c>
      <c r="AE98" s="14">
        <f>VLOOKUP($A98,'2014'!$B$2:$S$430,10,FALSE)</f>
        <v>4</v>
      </c>
      <c r="AF98" s="14">
        <f>IF(ISNA(VLOOKUP($A98,'2013'!$B$2:$S$401,10,FALSE)), AE98, VLOOKUP($A98,'2013'!$B$2:$S$401,10,FALSE)*1.7)</f>
        <v>5.0999999999999996</v>
      </c>
      <c r="AG98" s="14">
        <f>IF(ISNA(VLOOKUP($A98,'2012'!$B$2:$S$401,10,FALSE)), AF98, VLOOKUP($A98,'2012'!$B$2:$S$401,10,FALSE))</f>
        <v>7</v>
      </c>
      <c r="AH98" s="14">
        <f>IF(ISNA(VLOOKUP($A98,'2011'!$B$2:$S$401,10,FALSE)), AG98, VLOOKUP($A98,'2011'!$B$2:$S$401,10,FALSE))</f>
        <v>7</v>
      </c>
      <c r="AI98" s="14">
        <f>IF(ISNA(VLOOKUP($A98,'2010'!$B$2:$S$401,10,FALSE)), AH98, VLOOKUP($A98,'2010'!$B$2:$S$401,10,FALSE))</f>
        <v>4</v>
      </c>
      <c r="AJ98" s="14">
        <f>IF(ISNA(VLOOKUP($A98,'2009'!$B$2:$S$401,10,FALSE)), AI98, VLOOKUP($A98,'2009'!$B$2:$S$401,10,FALSE))</f>
        <v>8</v>
      </c>
      <c r="AK98" s="14">
        <f>AVERAGE(AE98:AJ98)</f>
        <v>5.8500000000000005</v>
      </c>
      <c r="AL98" s="14">
        <f>VLOOKUP($A98,'2014'!$B$2:$S$430,11,FALSE)</f>
        <v>18</v>
      </c>
      <c r="AM98" s="14">
        <f>IF(ISNA(VLOOKUP($A98,'2013'!$B$2:$S$401,11,FALSE)), AL98, VLOOKUP($A98,'2013'!$B$2:$S$401,11,FALSE)*1.7)</f>
        <v>18.7</v>
      </c>
      <c r="AN98" s="14">
        <f>AVERAGE(AL98:AM98)</f>
        <v>18.350000000000001</v>
      </c>
      <c r="AO98" s="14">
        <f>VLOOKUP($A98,'2014'!$B$2:$S$430,8,FALSE)</f>
        <v>2</v>
      </c>
      <c r="AP98" s="14">
        <f>IF(ISNA(VLOOKUP($A98,'2013'!$B$2:$S$401,8,FALSE)), AO98, VLOOKUP($A98,'2013'!$B$2:$S$401,8,FALSE)*1.7)</f>
        <v>1.7</v>
      </c>
      <c r="AQ98" s="14">
        <f>IF(ISNA(VLOOKUP($A98,'2012'!$B$2:$S$401,8,FALSE)), AP98, VLOOKUP($A98,'2012'!$B$2:$S$401,8,FALSE))</f>
        <v>16</v>
      </c>
      <c r="AR98" s="14">
        <f>IF(ISNA(VLOOKUP($A98,'2011'!$B$2:$S$401,8,FALSE)), AQ98, VLOOKUP($A98,'2011'!$B$2:$S$401,8,FALSE))</f>
        <v>-19</v>
      </c>
      <c r="AS98" s="14">
        <f>IF(ISNA(VLOOKUP($A98,'2010'!$B$2:$S$401,8,FALSE)), AR98, VLOOKUP($A98,'2010'!$B$2:$S$401,8,FALSE))</f>
        <v>8</v>
      </c>
      <c r="AT98" s="14">
        <f>IF(ISNA(VLOOKUP($A98,'2009'!$B$2:$S$401,8,FALSE)), AS98, VLOOKUP($A98,'2009'!$B$2:$S$401,8,FALSE))</f>
        <v>7</v>
      </c>
      <c r="AU98" s="14">
        <f>AVERAGE(AO98:AT98)</f>
        <v>2.6166666666666667</v>
      </c>
      <c r="AV98" s="14">
        <f>MIN(B98:G98)</f>
        <v>31</v>
      </c>
      <c r="AW98" s="14">
        <f>MAX(B98:G98)</f>
        <v>74</v>
      </c>
      <c r="AX98" s="14">
        <f>MIN(I98:N98)</f>
        <v>54</v>
      </c>
      <c r="AY98" s="14">
        <f>MAX(I98:N98)</f>
        <v>79.899999999999991</v>
      </c>
      <c r="AZ98" s="14" t="str">
        <f>VLOOKUP(A98,Bios!$B$2:$S$430,7,FALSE)</f>
        <v>SWE</v>
      </c>
      <c r="BA98" s="14" t="str">
        <f>VLOOKUP(A98,Bios!$B$2:$S$430,2,FALSE)</f>
        <v>DET</v>
      </c>
      <c r="BB98" s="14">
        <f>113-BE98</f>
        <v>41</v>
      </c>
      <c r="BC98" s="14" t="str">
        <f>VLOOKUP(A98,Bios!$B$2:$S$430,3,FALSE)</f>
        <v>R</v>
      </c>
      <c r="BD98" s="4" t="str">
        <f>VLOOKUP(A98,Bios!$B$2:$S$430,4,FALSE)</f>
        <v>Dec 11 '72</v>
      </c>
      <c r="BE98" s="4" t="str">
        <f>RIGHT(BD98, LEN(BD98)-8)</f>
        <v>72</v>
      </c>
      <c r="BJ98" s="4" t="e">
        <f>VLOOKUP(A98,'Contracts 2014'!A97:K223,1,FALSE)</f>
        <v>#N/A</v>
      </c>
      <c r="BK98" s="4">
        <f>IF(ISNA(VLOOKUP(A98,'Contracts 2014'!$A$1:$K$127,1,FALSE)), 0, 1)</f>
        <v>0</v>
      </c>
    </row>
    <row r="99" spans="1:63">
      <c r="A99" s="13" t="s">
        <v>416</v>
      </c>
      <c r="B99" s="14">
        <f>VLOOKUP(A99,'2014'!$B$2:$S$430,7,FALSE)</f>
        <v>49</v>
      </c>
      <c r="C99" s="14">
        <f>IF(ISNA(VLOOKUP(A99,'2013'!$B$2:$S$401,7,FALSE)*1.7), B99, VLOOKUP(A99,'2013'!$B$2:$S$401,7,FALSE)*1.7)</f>
        <v>34</v>
      </c>
      <c r="D99" s="14">
        <f>IF(ISNA(VLOOKUP(A99,'2012'!$B$2:$S$401,7,FALSE)), C99, VLOOKUP(A99,'2012'!$B$2:$S$401,7,FALSE))</f>
        <v>34</v>
      </c>
      <c r="E99" s="14">
        <f>IF(ISNA(VLOOKUP(A99,'2011'!$B$2:$S$401,7,FALSE)), AVERAGE(C99:D99), VLOOKUP(A99,'2011'!$B$2:$S$401,7,FALSE))</f>
        <v>29</v>
      </c>
      <c r="F99" s="14">
        <f>IF(ISNA(VLOOKUP(A99,'2010'!$B$2:$S$401,7,FALSE)), AVERAGE(C99:E99), VLOOKUP(A99,'2010'!$B$2:$S$401,7,FALSE))</f>
        <v>34</v>
      </c>
      <c r="G99" s="14">
        <f>IF(ISNA(VLOOKUP(A99,'2009'!$B$2:$S$401,7,FALSE)), AVERAGE(C99:F99), VLOOKUP(A99,'2009'!$B$2:$S$401,7,FALSE))</f>
        <v>35</v>
      </c>
      <c r="H99" s="14">
        <f>AVERAGE(B99:G99)</f>
        <v>35.833333333333336</v>
      </c>
      <c r="I99" s="14">
        <f>VLOOKUP(A99,'2014'!$B$2:$S$430,4,FALSE)</f>
        <v>82</v>
      </c>
      <c r="J99" s="14">
        <f>IF(ISNA(VLOOKUP(A99,'2013'!$B$2:$S$401,4,FALSE)), I99, VLOOKUP(A99,'2013'!$B$2:$S$401,4,FALSE)*1.7)</f>
        <v>66.3</v>
      </c>
      <c r="K99" s="14">
        <f>IF(ISNA(VLOOKUP(A99,'2012'!$B$2:$S$401,4,FALSE)), J99, VLOOKUP(A99,'2012'!$B$2:$S$401,4,FALSE))</f>
        <v>66.3</v>
      </c>
      <c r="L99" s="14">
        <f>IF(ISNA(VLOOKUP(A99,'2011'!$B$2:$S$401,4,FALSE)), AVERAGE(J99:K99), VLOOKUP(A99,'2011'!$B$2:$S$401,4,FALSE))</f>
        <v>80</v>
      </c>
      <c r="M99" s="14">
        <f>IF(ISNA(VLOOKUP(A99,'2010'!$B$2:$S$401,4,FALSE)), AVERAGE(J99:L99), VLOOKUP(A99,'2010'!$B$2:$S$401,4,FALSE))</f>
        <v>71</v>
      </c>
      <c r="N99" s="14">
        <f>IF(ISNA(VLOOKUP(A99,'2009'!$B$2:$S$401,4,FALSE)), AVERAGE(J99:M99), VLOOKUP(A99,'2009'!$B$2:$S$401,4,FALSE))</f>
        <v>79</v>
      </c>
      <c r="O99" s="14">
        <f>AVERAGE(I99:N99)</f>
        <v>74.100000000000009</v>
      </c>
      <c r="P99" s="14">
        <f>H99/O99</f>
        <v>0.48358074673864143</v>
      </c>
      <c r="Q99" s="14">
        <f>VLOOKUP($A99,'2014'!$B$2:$S$430,5,FALSE)</f>
        <v>24</v>
      </c>
      <c r="R99" s="14">
        <f>IF(ISNA(VLOOKUP(A99,'2013'!$B$2:$S$401,5,FALSE)), Q99, VLOOKUP(A99,'2013'!$B$2:$S$401,5,FALSE)*1.7)</f>
        <v>13.6</v>
      </c>
      <c r="S99" s="14">
        <f>IF(ISNA(VLOOKUP($A99,'2012'!$B$2:$S$401,5,FALSE)), R99, VLOOKUP($A99,'2012'!$B$2:$S$401,5,FALSE))</f>
        <v>13.6</v>
      </c>
      <c r="T99" s="14">
        <f>IF(ISNA(VLOOKUP($A99,'2011'!$B$2:$S$401,5,FALSE)), S99, VLOOKUP($A99,'2011'!$B$2:$S$401,5,FALSE))</f>
        <v>10</v>
      </c>
      <c r="U99" s="14">
        <f>IF(ISNA(VLOOKUP($A99,'2010'!$B$2:$S$401,5,FALSE)), T99, VLOOKUP($A99,'2010'!$B$2:$S$401,5,FALSE))</f>
        <v>13</v>
      </c>
      <c r="V99" s="14">
        <f>IF(ISNA(VLOOKUP($A99,'2009'!$B$2:$S$401,5,FALSE)), U99, VLOOKUP($A99,'2009'!$B$2:$S$401,5,FALSE))</f>
        <v>17</v>
      </c>
      <c r="W99" s="14">
        <f>AVERAGE(Q99:V99)</f>
        <v>15.200000000000001</v>
      </c>
      <c r="X99" s="14">
        <f>VLOOKUP($A99,'2014'!$B$2:$S$430,6,FALSE)</f>
        <v>25</v>
      </c>
      <c r="Y99" s="14">
        <f>IF(ISNA(VLOOKUP($A99,'2013'!$B$2:$S$401,6,FALSE)), X99, VLOOKUP($A99,'2013'!$B$2:$S$401,6,FALSE)*1.7)</f>
        <v>20.399999999999999</v>
      </c>
      <c r="Z99" s="14">
        <f>IF(ISNA(VLOOKUP($A99,'2012'!$B$2:$S$401,6,FALSE)), Y99, VLOOKUP($A99,'2012'!$B$2:$S$401,6,FALSE))</f>
        <v>20.399999999999999</v>
      </c>
      <c r="AA99" s="14">
        <f>IF(ISNA(VLOOKUP($A99,'2011'!$B$2:$S$401,6,FALSE)), Z99, VLOOKUP($A99,'2011'!$B$2:$S$401,6,FALSE))</f>
        <v>19</v>
      </c>
      <c r="AB99" s="14">
        <f>IF(ISNA(VLOOKUP($A99,'2010'!$B$2:$S$401,6,FALSE)), AA99, VLOOKUP($A99,'2010'!$B$2:$S$401,6,FALSE))</f>
        <v>21</v>
      </c>
      <c r="AC99" s="14">
        <f>IF(ISNA(VLOOKUP($A99,'2009'!$B$2:$S$401,6,FALSE)), AB99, VLOOKUP($A99,'2009'!$B$2:$S$401,6,FALSE))</f>
        <v>18</v>
      </c>
      <c r="AD99" s="14">
        <f>AVERAGE(X99:AC99)</f>
        <v>20.633333333333333</v>
      </c>
      <c r="AE99" s="14">
        <f>VLOOKUP($A99,'2014'!$B$2:$S$430,10,FALSE)</f>
        <v>6</v>
      </c>
      <c r="AF99" s="14">
        <f>IF(ISNA(VLOOKUP($A99,'2013'!$B$2:$S$401,10,FALSE)), AE99, VLOOKUP($A99,'2013'!$B$2:$S$401,10,FALSE)*1.7)</f>
        <v>1.7</v>
      </c>
      <c r="AG99" s="14">
        <f>IF(ISNA(VLOOKUP($A99,'2012'!$B$2:$S$401,10,FALSE)), AF99, VLOOKUP($A99,'2012'!$B$2:$S$401,10,FALSE))</f>
        <v>1.7</v>
      </c>
      <c r="AH99" s="14">
        <f>IF(ISNA(VLOOKUP($A99,'2011'!$B$2:$S$401,10,FALSE)), AG99, VLOOKUP($A99,'2011'!$B$2:$S$401,10,FALSE))</f>
        <v>5</v>
      </c>
      <c r="AI99" s="14">
        <f>IF(ISNA(VLOOKUP($A99,'2010'!$B$2:$S$401,10,FALSE)), AH99, VLOOKUP($A99,'2010'!$B$2:$S$401,10,FALSE))</f>
        <v>3</v>
      </c>
      <c r="AJ99" s="14">
        <f>IF(ISNA(VLOOKUP($A99,'2009'!$B$2:$S$401,10,FALSE)), AI99, VLOOKUP($A99,'2009'!$B$2:$S$401,10,FALSE))</f>
        <v>3</v>
      </c>
      <c r="AK99" s="14">
        <f>AVERAGE(AE99:AJ99)</f>
        <v>3.4</v>
      </c>
      <c r="AL99" s="14">
        <f>VLOOKUP($A99,'2014'!$B$2:$S$430,11,FALSE)</f>
        <v>10</v>
      </c>
      <c r="AM99" s="14">
        <f>IF(ISNA(VLOOKUP($A99,'2013'!$B$2:$S$401,11,FALSE)), AL99, VLOOKUP($A99,'2013'!$B$2:$S$401,11,FALSE)*1.7)</f>
        <v>5.0999999999999996</v>
      </c>
      <c r="AN99" s="14">
        <f>AVERAGE(AL99:AM99)</f>
        <v>7.55</v>
      </c>
      <c r="AO99" s="14">
        <f>VLOOKUP($A99,'2014'!$B$2:$S$430,8,FALSE)</f>
        <v>7</v>
      </c>
      <c r="AP99" s="14">
        <f>IF(ISNA(VLOOKUP($A99,'2013'!$B$2:$S$401,8,FALSE)), AO99, VLOOKUP($A99,'2013'!$B$2:$S$401,8,FALSE)*1.7)</f>
        <v>11.9</v>
      </c>
      <c r="AQ99" s="14">
        <f>IF(ISNA(VLOOKUP($A99,'2012'!$B$2:$S$401,8,FALSE)), AP99, VLOOKUP($A99,'2012'!$B$2:$S$401,8,FALSE))</f>
        <v>11.9</v>
      </c>
      <c r="AR99" s="14">
        <f>IF(ISNA(VLOOKUP($A99,'2011'!$B$2:$S$401,8,FALSE)), AQ99, VLOOKUP($A99,'2011'!$B$2:$S$401,8,FALSE))</f>
        <v>-1</v>
      </c>
      <c r="AS99" s="14">
        <f>IF(ISNA(VLOOKUP($A99,'2010'!$B$2:$S$401,8,FALSE)), AR99, VLOOKUP($A99,'2010'!$B$2:$S$401,8,FALSE))</f>
        <v>-5</v>
      </c>
      <c r="AT99" s="14">
        <f>IF(ISNA(VLOOKUP($A99,'2009'!$B$2:$S$401,8,FALSE)), AS99, VLOOKUP($A99,'2009'!$B$2:$S$401,8,FALSE))</f>
        <v>1</v>
      </c>
      <c r="AU99" s="14">
        <f>AVERAGE(AO99:AT99)</f>
        <v>4.3</v>
      </c>
      <c r="AV99" s="14">
        <f>MIN(B99:G99)</f>
        <v>29</v>
      </c>
      <c r="AW99" s="14">
        <f>MAX(B99:G99)</f>
        <v>49</v>
      </c>
      <c r="AX99" s="14">
        <f>MIN(I99:N99)</f>
        <v>66.3</v>
      </c>
      <c r="AY99" s="14">
        <f>MAX(I99:N99)</f>
        <v>82</v>
      </c>
      <c r="AZ99" s="14" t="str">
        <f>VLOOKUP(A99,Bios!$B$2:$S$430,7,FALSE)</f>
        <v>CAN</v>
      </c>
      <c r="BA99" s="14" t="str">
        <f>VLOOKUP(A99,Bios!$B$2:$S$430,2,FALSE)</f>
        <v>WSH</v>
      </c>
      <c r="BB99" s="14">
        <f>113-BE99</f>
        <v>33</v>
      </c>
      <c r="BC99" s="14" t="str">
        <f>VLOOKUP(A99,Bios!$B$2:$S$430,3,FALSE)</f>
        <v>R</v>
      </c>
      <c r="BD99" s="4" t="str">
        <f>VLOOKUP(A99,Bios!$B$2:$S$430,4,FALSE)</f>
        <v>Dec 02 '80</v>
      </c>
      <c r="BE99" s="4" t="str">
        <f>RIGHT(BD99, LEN(BD99)-8)</f>
        <v>80</v>
      </c>
      <c r="BJ99" s="4" t="e">
        <f>VLOOKUP(A99,'Contracts 2014'!A98:K224,1,FALSE)</f>
        <v>#N/A</v>
      </c>
      <c r="BK99" s="4">
        <f>IF(ISNA(VLOOKUP(A99,'Contracts 2014'!$A$1:$K$127,1,FALSE)), 0, 1)</f>
        <v>1</v>
      </c>
    </row>
    <row r="100" spans="1:63">
      <c r="A100" s="13" t="s">
        <v>253</v>
      </c>
      <c r="B100" s="14">
        <f>VLOOKUP(A100,'2014'!$B$2:$S$430,7,FALSE)</f>
        <v>48</v>
      </c>
      <c r="C100" s="14">
        <f>IF(ISNA(VLOOKUP(A100,'2013'!$B$2:$S$401,7,FALSE)*1.7), B100, VLOOKUP(A100,'2013'!$B$2:$S$401,7,FALSE)*1.7)</f>
        <v>34</v>
      </c>
      <c r="D100" s="14">
        <f>IF(ISNA(VLOOKUP(A100,'2012'!$B$2:$S$401,7,FALSE)), C100, VLOOKUP(A100,'2012'!$B$2:$S$401,7,FALSE))</f>
        <v>37</v>
      </c>
      <c r="E100" s="14">
        <f>IF(ISNA(VLOOKUP(A100,'2011'!$B$2:$S$401,7,FALSE)), AVERAGE(C100:D100), VLOOKUP(A100,'2011'!$B$2:$S$401,7,FALSE))</f>
        <v>46</v>
      </c>
      <c r="F100" s="14">
        <f>IF(ISNA(VLOOKUP(A100,'2010'!$B$2:$S$401,7,FALSE)), AVERAGE(C100:E100), VLOOKUP(A100,'2010'!$B$2:$S$401,7,FALSE))</f>
        <v>39</v>
      </c>
      <c r="G100" s="14">
        <f>IF(ISNA(VLOOKUP(A100,'2009'!$B$2:$S$401,7,FALSE)), AVERAGE(C100:F100), VLOOKUP(A100,'2009'!$B$2:$S$401,7,FALSE))</f>
        <v>20</v>
      </c>
      <c r="H100" s="14">
        <f>AVERAGE(B100:G100)</f>
        <v>37.333333333333336</v>
      </c>
      <c r="I100" s="14">
        <f>VLOOKUP(A100,'2014'!$B$2:$S$430,4,FALSE)</f>
        <v>69</v>
      </c>
      <c r="J100" s="14">
        <f>IF(ISNA(VLOOKUP(A100,'2013'!$B$2:$S$401,4,FALSE)), I100, VLOOKUP(A100,'2013'!$B$2:$S$401,4,FALSE)*1.7)</f>
        <v>51</v>
      </c>
      <c r="K100" s="14">
        <f>IF(ISNA(VLOOKUP(A100,'2012'!$B$2:$S$401,4,FALSE)), J100, VLOOKUP(A100,'2012'!$B$2:$S$401,4,FALSE))</f>
        <v>81</v>
      </c>
      <c r="L100" s="14">
        <f>IF(ISNA(VLOOKUP(A100,'2011'!$B$2:$S$401,4,FALSE)), AVERAGE(J100:K100), VLOOKUP(A100,'2011'!$B$2:$S$401,4,FALSE))</f>
        <v>80</v>
      </c>
      <c r="M100" s="14">
        <f>IF(ISNA(VLOOKUP(A100,'2010'!$B$2:$S$401,4,FALSE)), AVERAGE(J100:L100), VLOOKUP(A100,'2010'!$B$2:$S$401,4,FALSE))</f>
        <v>70.666666666666671</v>
      </c>
      <c r="N100" s="14">
        <f>IF(ISNA(VLOOKUP(A100,'2009'!$B$2:$S$401,4,FALSE)), AVERAGE(J100:M100), VLOOKUP(A100,'2009'!$B$2:$S$401,4,FALSE))</f>
        <v>47</v>
      </c>
      <c r="O100" s="14">
        <f>AVERAGE(I100:N100)</f>
        <v>66.444444444444443</v>
      </c>
      <c r="P100" s="14">
        <f>H100/O100</f>
        <v>0.56187290969899673</v>
      </c>
      <c r="Q100" s="14">
        <f>VLOOKUP($A100,'2014'!$B$2:$S$430,5,FALSE)</f>
        <v>22</v>
      </c>
      <c r="R100" s="14">
        <f>IF(ISNA(VLOOKUP(A100,'2013'!$B$2:$S$401,5,FALSE)), Q100, VLOOKUP(A100,'2013'!$B$2:$S$401,5,FALSE)*1.7)</f>
        <v>15.299999999999999</v>
      </c>
      <c r="S100" s="14">
        <f>IF(ISNA(VLOOKUP($A100,'2012'!$B$2:$S$401,5,FALSE)), R100, VLOOKUP($A100,'2012'!$B$2:$S$401,5,FALSE))</f>
        <v>11</v>
      </c>
      <c r="T100" s="14">
        <f>IF(ISNA(VLOOKUP($A100,'2011'!$B$2:$S$401,5,FALSE)), S100, VLOOKUP($A100,'2011'!$B$2:$S$401,5,FALSE))</f>
        <v>17</v>
      </c>
      <c r="U100" s="14">
        <f>IF(ISNA(VLOOKUP($A100,'2010'!$B$2:$S$401,5,FALSE)), T100, VLOOKUP($A100,'2010'!$B$2:$S$401,5,FALSE))</f>
        <v>17</v>
      </c>
      <c r="V100" s="14">
        <f>IF(ISNA(VLOOKUP($A100,'2009'!$B$2:$S$401,5,FALSE)), U100, VLOOKUP($A100,'2009'!$B$2:$S$401,5,FALSE))</f>
        <v>3</v>
      </c>
      <c r="W100" s="14">
        <f>AVERAGE(Q100:V100)</f>
        <v>14.216666666666667</v>
      </c>
      <c r="X100" s="14">
        <f>VLOOKUP($A100,'2014'!$B$2:$S$430,6,FALSE)</f>
        <v>26</v>
      </c>
      <c r="Y100" s="14">
        <f>IF(ISNA(VLOOKUP($A100,'2013'!$B$2:$S$401,6,FALSE)), X100, VLOOKUP($A100,'2013'!$B$2:$S$401,6,FALSE)*1.7)</f>
        <v>18.7</v>
      </c>
      <c r="Z100" s="14">
        <f>IF(ISNA(VLOOKUP($A100,'2012'!$B$2:$S$401,6,FALSE)), Y100, VLOOKUP($A100,'2012'!$B$2:$S$401,6,FALSE))</f>
        <v>26</v>
      </c>
      <c r="AA100" s="14">
        <f>IF(ISNA(VLOOKUP($A100,'2011'!$B$2:$S$401,6,FALSE)), Z100, VLOOKUP($A100,'2011'!$B$2:$S$401,6,FALSE))</f>
        <v>29</v>
      </c>
      <c r="AB100" s="14">
        <f>IF(ISNA(VLOOKUP($A100,'2010'!$B$2:$S$401,6,FALSE)), AA100, VLOOKUP($A100,'2010'!$B$2:$S$401,6,FALSE))</f>
        <v>29</v>
      </c>
      <c r="AC100" s="14">
        <f>IF(ISNA(VLOOKUP($A100,'2009'!$B$2:$S$401,6,FALSE)), AB100, VLOOKUP($A100,'2009'!$B$2:$S$401,6,FALSE))</f>
        <v>17</v>
      </c>
      <c r="AD100" s="14">
        <f>AVERAGE(X100:AC100)</f>
        <v>24.283333333333331</v>
      </c>
      <c r="AE100" s="14">
        <f>VLOOKUP($A100,'2014'!$B$2:$S$430,10,FALSE)</f>
        <v>2</v>
      </c>
      <c r="AF100" s="14">
        <f>IF(ISNA(VLOOKUP($A100,'2013'!$B$2:$S$401,10,FALSE)), AE100, VLOOKUP($A100,'2013'!$B$2:$S$401,10,FALSE)*1.7)</f>
        <v>3.4</v>
      </c>
      <c r="AG100" s="14">
        <f>IF(ISNA(VLOOKUP($A100,'2012'!$B$2:$S$401,10,FALSE)), AF100, VLOOKUP($A100,'2012'!$B$2:$S$401,10,FALSE))</f>
        <v>5</v>
      </c>
      <c r="AH100" s="14">
        <f>IF(ISNA(VLOOKUP($A100,'2011'!$B$2:$S$401,10,FALSE)), AG100, VLOOKUP($A100,'2011'!$B$2:$S$401,10,FALSE))</f>
        <v>8</v>
      </c>
      <c r="AI100" s="14">
        <f>IF(ISNA(VLOOKUP($A100,'2010'!$B$2:$S$401,10,FALSE)), AH100, VLOOKUP($A100,'2010'!$B$2:$S$401,10,FALSE))</f>
        <v>8</v>
      </c>
      <c r="AJ100" s="14">
        <f>IF(ISNA(VLOOKUP($A100,'2009'!$B$2:$S$401,10,FALSE)), AI100, VLOOKUP($A100,'2009'!$B$2:$S$401,10,FALSE))</f>
        <v>2</v>
      </c>
      <c r="AK100" s="14">
        <f>AVERAGE(AE100:AJ100)</f>
        <v>4.7333333333333334</v>
      </c>
      <c r="AL100" s="14">
        <f>VLOOKUP($A100,'2014'!$B$2:$S$430,11,FALSE)</f>
        <v>11</v>
      </c>
      <c r="AM100" s="14">
        <f>IF(ISNA(VLOOKUP($A100,'2013'!$B$2:$S$401,11,FALSE)), AL100, VLOOKUP($A100,'2013'!$B$2:$S$401,11,FALSE)*1.7)</f>
        <v>5.0999999999999996</v>
      </c>
      <c r="AN100" s="14">
        <f>AVERAGE(AL100:AM100)</f>
        <v>8.0500000000000007</v>
      </c>
      <c r="AO100" s="14">
        <f>VLOOKUP($A100,'2014'!$B$2:$S$430,8,FALSE)</f>
        <v>26</v>
      </c>
      <c r="AP100" s="14">
        <f>IF(ISNA(VLOOKUP($A100,'2013'!$B$2:$S$401,8,FALSE)), AO100, VLOOKUP($A100,'2013'!$B$2:$S$401,8,FALSE)*1.7)</f>
        <v>0</v>
      </c>
      <c r="AQ100" s="14">
        <f>IF(ISNA(VLOOKUP($A100,'2012'!$B$2:$S$401,8,FALSE)), AP100, VLOOKUP($A100,'2012'!$B$2:$S$401,8,FALSE))</f>
        <v>8</v>
      </c>
      <c r="AR100" s="14">
        <f>IF(ISNA(VLOOKUP($A100,'2011'!$B$2:$S$401,8,FALSE)), AQ100, VLOOKUP($A100,'2011'!$B$2:$S$401,8,FALSE))</f>
        <v>-10</v>
      </c>
      <c r="AS100" s="14">
        <f>IF(ISNA(VLOOKUP($A100,'2010'!$B$2:$S$401,8,FALSE)), AR100, VLOOKUP($A100,'2010'!$B$2:$S$401,8,FALSE))</f>
        <v>-10</v>
      </c>
      <c r="AT100" s="14">
        <f>IF(ISNA(VLOOKUP($A100,'2009'!$B$2:$S$401,8,FALSE)), AS100, VLOOKUP($A100,'2009'!$B$2:$S$401,8,FALSE))</f>
        <v>-15</v>
      </c>
      <c r="AU100" s="14">
        <f>AVERAGE(AO100:AT100)</f>
        <v>-0.16666666666666666</v>
      </c>
      <c r="AV100" s="14">
        <f>MIN(B100:G100)</f>
        <v>20</v>
      </c>
      <c r="AW100" s="14">
        <f>MAX(B100:G100)</f>
        <v>48</v>
      </c>
      <c r="AX100" s="14">
        <f>MIN(I100:N100)</f>
        <v>47</v>
      </c>
      <c r="AY100" s="14">
        <f>MAX(I100:N100)</f>
        <v>81</v>
      </c>
      <c r="AZ100" s="14" t="str">
        <f>VLOOKUP(A100,Bios!$B$2:$S$430,7,FALSE)</f>
        <v>CAN</v>
      </c>
      <c r="BA100" s="14" t="str">
        <f>VLOOKUP(A100,Bios!$B$2:$S$430,2,FALSE)</f>
        <v>SJS</v>
      </c>
      <c r="BB100" s="14">
        <f>113-BE100</f>
        <v>28</v>
      </c>
      <c r="BC100" s="14" t="str">
        <f>VLOOKUP(A100,Bios!$B$2:$S$430,3,FALSE)</f>
        <v>R</v>
      </c>
      <c r="BD100" s="4" t="str">
        <f>VLOOKUP(A100,Bios!$B$2:$S$430,4,FALSE)</f>
        <v>Mar 09 '85</v>
      </c>
      <c r="BE100" s="4" t="str">
        <f>RIGHT(BD100, LEN(BD100)-8)</f>
        <v>85</v>
      </c>
      <c r="BJ100" s="4" t="e">
        <f>VLOOKUP(A100,'Contracts 2014'!A99:K225,1,FALSE)</f>
        <v>#N/A</v>
      </c>
      <c r="BK100" s="4">
        <f>IF(ISNA(VLOOKUP(A100,'Contracts 2014'!$A$1:$K$127,1,FALSE)), 0, 1)</f>
        <v>0</v>
      </c>
    </row>
    <row r="101" spans="1:63">
      <c r="A101" s="13" t="s">
        <v>1847</v>
      </c>
      <c r="B101" s="14">
        <f>VLOOKUP(A101,'2014'!$B$2:$S$430,7,FALSE)</f>
        <v>48</v>
      </c>
      <c r="C101" s="14">
        <f>IF(ISNA(VLOOKUP(A101,'2013'!$B$2:$S$401,7,FALSE)*1.7), B101, VLOOKUP(A101,'2013'!$B$2:$S$401,7,FALSE)*1.7)</f>
        <v>48</v>
      </c>
      <c r="D101" s="14">
        <f>IF(ISNA(VLOOKUP(A101,'2012'!$B$2:$S$401,7,FALSE)), C101, VLOOKUP(A101,'2012'!$B$2:$S$401,7,FALSE))</f>
        <v>48</v>
      </c>
      <c r="E101" s="14">
        <f>IF(ISNA(VLOOKUP(A101,'2011'!$B$2:$S$401,7,FALSE)), AVERAGE(C101:D101), VLOOKUP(A101,'2011'!$B$2:$S$401,7,FALSE))</f>
        <v>48</v>
      </c>
      <c r="F101" s="14">
        <f>IF(ISNA(VLOOKUP(A101,'2010'!$B$2:$S$401,7,FALSE)), AVERAGE(C101:E101), VLOOKUP(A101,'2010'!$B$2:$S$401,7,FALSE))</f>
        <v>48</v>
      </c>
      <c r="G101" s="14">
        <f>IF(ISNA(VLOOKUP(A101,'2009'!$B$2:$S$401,7,FALSE)), AVERAGE(C101:F101), VLOOKUP(A101,'2009'!$B$2:$S$401,7,FALSE))</f>
        <v>48</v>
      </c>
      <c r="H101" s="14">
        <f>AVERAGE(B101:G101)</f>
        <v>48</v>
      </c>
      <c r="I101" s="14">
        <f>VLOOKUP(A101,'2014'!$B$2:$S$430,4,FALSE)</f>
        <v>73</v>
      </c>
      <c r="J101" s="14">
        <f>IF(ISNA(VLOOKUP(A101,'2013'!$B$2:$S$401,4,FALSE)), I101, VLOOKUP(A101,'2013'!$B$2:$S$401,4,FALSE)*1.7)</f>
        <v>73</v>
      </c>
      <c r="K101" s="14">
        <f>IF(ISNA(VLOOKUP(A101,'2012'!$B$2:$S$401,4,FALSE)), J101, VLOOKUP(A101,'2012'!$B$2:$S$401,4,FALSE))</f>
        <v>73</v>
      </c>
      <c r="L101" s="14">
        <f>IF(ISNA(VLOOKUP(A101,'2011'!$B$2:$S$401,4,FALSE)), AVERAGE(J101:K101), VLOOKUP(A101,'2011'!$B$2:$S$401,4,FALSE))</f>
        <v>73</v>
      </c>
      <c r="M101" s="14">
        <f>IF(ISNA(VLOOKUP(A101,'2010'!$B$2:$S$401,4,FALSE)), AVERAGE(J101:L101), VLOOKUP(A101,'2010'!$B$2:$S$401,4,FALSE))</f>
        <v>73</v>
      </c>
      <c r="N101" s="14">
        <f>IF(ISNA(VLOOKUP(A101,'2009'!$B$2:$S$401,4,FALSE)), AVERAGE(J101:M101), VLOOKUP(A101,'2009'!$B$2:$S$401,4,FALSE))</f>
        <v>73</v>
      </c>
      <c r="O101" s="14">
        <f>AVERAGE(I101:N101)</f>
        <v>73</v>
      </c>
      <c r="P101" s="14">
        <f>H101/O101</f>
        <v>0.65753424657534243</v>
      </c>
      <c r="Q101" s="14">
        <f>VLOOKUP($A101,'2014'!$B$2:$S$430,5,FALSE)</f>
        <v>16</v>
      </c>
      <c r="R101" s="14">
        <f>IF(ISNA(VLOOKUP(A101,'2013'!$B$2:$S$401,5,FALSE)), Q101, VLOOKUP(A101,'2013'!$B$2:$S$401,5,FALSE)*1.7)</f>
        <v>16</v>
      </c>
      <c r="S101" s="14">
        <f>IF(ISNA(VLOOKUP($A101,'2012'!$B$2:$S$401,5,FALSE)), R101, VLOOKUP($A101,'2012'!$B$2:$S$401,5,FALSE))</f>
        <v>16</v>
      </c>
      <c r="T101" s="14">
        <f>IF(ISNA(VLOOKUP($A101,'2011'!$B$2:$S$401,5,FALSE)), S101, VLOOKUP($A101,'2011'!$B$2:$S$401,5,FALSE))</f>
        <v>16</v>
      </c>
      <c r="U101" s="14">
        <f>IF(ISNA(VLOOKUP($A101,'2010'!$B$2:$S$401,5,FALSE)), T101, VLOOKUP($A101,'2010'!$B$2:$S$401,5,FALSE))</f>
        <v>16</v>
      </c>
      <c r="V101" s="14">
        <f>IF(ISNA(VLOOKUP($A101,'2009'!$B$2:$S$401,5,FALSE)), U101, VLOOKUP($A101,'2009'!$B$2:$S$401,5,FALSE))</f>
        <v>16</v>
      </c>
      <c r="W101" s="14">
        <f>AVERAGE(Q101:V101)</f>
        <v>16</v>
      </c>
      <c r="X101" s="14">
        <f>VLOOKUP($A101,'2014'!$B$2:$S$430,6,FALSE)</f>
        <v>32</v>
      </c>
      <c r="Y101" s="14">
        <f>IF(ISNA(VLOOKUP($A101,'2013'!$B$2:$S$401,6,FALSE)), X101, VLOOKUP($A101,'2013'!$B$2:$S$401,6,FALSE)*1.7)</f>
        <v>32</v>
      </c>
      <c r="Z101" s="14">
        <f>IF(ISNA(VLOOKUP($A101,'2012'!$B$2:$S$401,6,FALSE)), Y101, VLOOKUP($A101,'2012'!$B$2:$S$401,6,FALSE))</f>
        <v>32</v>
      </c>
      <c r="AA101" s="14">
        <f>IF(ISNA(VLOOKUP($A101,'2011'!$B$2:$S$401,6,FALSE)), Z101, VLOOKUP($A101,'2011'!$B$2:$S$401,6,FALSE))</f>
        <v>32</v>
      </c>
      <c r="AB101" s="14">
        <f>IF(ISNA(VLOOKUP($A101,'2010'!$B$2:$S$401,6,FALSE)), AA101, VLOOKUP($A101,'2010'!$B$2:$S$401,6,FALSE))</f>
        <v>32</v>
      </c>
      <c r="AC101" s="14">
        <f>IF(ISNA(VLOOKUP($A101,'2009'!$B$2:$S$401,6,FALSE)), AB101, VLOOKUP($A101,'2009'!$B$2:$S$401,6,FALSE))</f>
        <v>32</v>
      </c>
      <c r="AD101" s="14">
        <f>AVERAGE(X101:AC101)</f>
        <v>32</v>
      </c>
      <c r="AE101" s="14">
        <f>VLOOKUP($A101,'2014'!$B$2:$S$430,10,FALSE)</f>
        <v>5</v>
      </c>
      <c r="AF101" s="14">
        <f>IF(ISNA(VLOOKUP($A101,'2013'!$B$2:$S$401,10,FALSE)), AE101, VLOOKUP($A101,'2013'!$B$2:$S$401,10,FALSE)*1.7)</f>
        <v>5</v>
      </c>
      <c r="AG101" s="14">
        <f>IF(ISNA(VLOOKUP($A101,'2012'!$B$2:$S$401,10,FALSE)), AF101, VLOOKUP($A101,'2012'!$B$2:$S$401,10,FALSE))</f>
        <v>5</v>
      </c>
      <c r="AH101" s="14">
        <f>IF(ISNA(VLOOKUP($A101,'2011'!$B$2:$S$401,10,FALSE)), AG101, VLOOKUP($A101,'2011'!$B$2:$S$401,10,FALSE))</f>
        <v>5</v>
      </c>
      <c r="AI101" s="14">
        <f>IF(ISNA(VLOOKUP($A101,'2010'!$B$2:$S$401,10,FALSE)), AH101, VLOOKUP($A101,'2010'!$B$2:$S$401,10,FALSE))</f>
        <v>5</v>
      </c>
      <c r="AJ101" s="14">
        <f>IF(ISNA(VLOOKUP($A101,'2009'!$B$2:$S$401,10,FALSE)), AI101, VLOOKUP($A101,'2009'!$B$2:$S$401,10,FALSE))</f>
        <v>5</v>
      </c>
      <c r="AK101" s="14">
        <f>AVERAGE(AE101:AJ101)</f>
        <v>5</v>
      </c>
      <c r="AL101" s="14">
        <f>VLOOKUP($A101,'2014'!$B$2:$S$430,11,FALSE)</f>
        <v>16</v>
      </c>
      <c r="AM101" s="14">
        <f>IF(ISNA(VLOOKUP($A101,'2013'!$B$2:$S$401,11,FALSE)), AL101, VLOOKUP($A101,'2013'!$B$2:$S$401,11,FALSE)*1.7)</f>
        <v>16</v>
      </c>
      <c r="AN101" s="14">
        <f>AVERAGE(AL101:AM101)</f>
        <v>16</v>
      </c>
      <c r="AO101" s="14">
        <f>VLOOKUP($A101,'2014'!$B$2:$S$430,8,FALSE)</f>
        <v>4</v>
      </c>
      <c r="AP101" s="14">
        <f>IF(ISNA(VLOOKUP($A101,'2013'!$B$2:$S$401,8,FALSE)), AO101, VLOOKUP($A101,'2013'!$B$2:$S$401,8,FALSE)*1.7)</f>
        <v>4</v>
      </c>
      <c r="AQ101" s="14">
        <f>IF(ISNA(VLOOKUP($A101,'2012'!$B$2:$S$401,8,FALSE)), AP101, VLOOKUP($A101,'2012'!$B$2:$S$401,8,FALSE))</f>
        <v>4</v>
      </c>
      <c r="AR101" s="14">
        <f>IF(ISNA(VLOOKUP($A101,'2011'!$B$2:$S$401,8,FALSE)), AQ101, VLOOKUP($A101,'2011'!$B$2:$S$401,8,FALSE))</f>
        <v>4</v>
      </c>
      <c r="AS101" s="14">
        <f>IF(ISNA(VLOOKUP($A101,'2010'!$B$2:$S$401,8,FALSE)), AR101, VLOOKUP($A101,'2010'!$B$2:$S$401,8,FALSE))</f>
        <v>4</v>
      </c>
      <c r="AT101" s="14">
        <f>IF(ISNA(VLOOKUP($A101,'2009'!$B$2:$S$401,8,FALSE)), AS101, VLOOKUP($A101,'2009'!$B$2:$S$401,8,FALSE))</f>
        <v>4</v>
      </c>
      <c r="AU101" s="14">
        <f>AVERAGE(AO101:AT101)</f>
        <v>4</v>
      </c>
      <c r="AV101" s="14">
        <f>MIN(B101:G101)</f>
        <v>48</v>
      </c>
      <c r="AW101" s="14">
        <f>MAX(B101:G101)</f>
        <v>48</v>
      </c>
      <c r="AX101" s="14">
        <f>MIN(I101:N101)</f>
        <v>73</v>
      </c>
      <c r="AY101" s="14">
        <f>MAX(I101:N101)</f>
        <v>73</v>
      </c>
      <c r="AZ101" s="14" t="str">
        <f>VLOOKUP(A101,Bios!$B$2:$S$430,7,FALSE)</f>
        <v>SWE</v>
      </c>
      <c r="BA101" s="14" t="str">
        <f>VLOOKUP(A101,Bios!$B$2:$S$430,2,FALSE)</f>
        <v>BOS</v>
      </c>
      <c r="BB101" s="14">
        <f>113-BE101</f>
        <v>28</v>
      </c>
      <c r="BC101" s="14" t="str">
        <f>VLOOKUP(A101,Bios!$B$2:$S$430,3,FALSE)</f>
        <v>C</v>
      </c>
      <c r="BD101" s="4" t="str">
        <f>VLOOKUP(A101,Bios!$B$2:$S$430,4,FALSE)</f>
        <v>Oct 12 '85</v>
      </c>
      <c r="BE101" s="4" t="str">
        <f>RIGHT(BD101, LEN(BD101)-8)</f>
        <v>85</v>
      </c>
      <c r="BJ101" s="4" t="str">
        <f>VLOOKUP(A101,'Contracts 2014'!A100:K226,1,FALSE)</f>
        <v>Carl Soderberg</v>
      </c>
      <c r="BK101" s="4">
        <f>IF(ISNA(VLOOKUP(A101,'Contracts 2014'!$A$1:$K$127,1,FALSE)), 0, 1)</f>
        <v>1</v>
      </c>
    </row>
    <row r="102" spans="1:63">
      <c r="A102" s="13" t="s">
        <v>346</v>
      </c>
      <c r="B102" s="14">
        <f>VLOOKUP(A102,'2014'!$B$2:$S$430,7,FALSE)</f>
        <v>48</v>
      </c>
      <c r="C102" s="14">
        <f>IF(ISNA(VLOOKUP(A102,'2013'!$B$2:$S$401,7,FALSE)*1.7), B102, VLOOKUP(A102,'2013'!$B$2:$S$401,7,FALSE)*1.7)</f>
        <v>34</v>
      </c>
      <c r="D102" s="14">
        <f>IF(ISNA(VLOOKUP(A102,'2012'!$B$2:$S$401,7,FALSE)), C102, VLOOKUP(A102,'2012'!$B$2:$S$401,7,FALSE))</f>
        <v>34</v>
      </c>
      <c r="E102" s="14">
        <f>IF(ISNA(VLOOKUP(A102,'2011'!$B$2:$S$401,7,FALSE)), AVERAGE(C102:D102), VLOOKUP(A102,'2011'!$B$2:$S$401,7,FALSE))</f>
        <v>44</v>
      </c>
      <c r="F102" s="14">
        <f>IF(ISNA(VLOOKUP(A102,'2010'!$B$2:$S$401,7,FALSE)), AVERAGE(C102:E102), VLOOKUP(A102,'2010'!$B$2:$S$401,7,FALSE))</f>
        <v>67</v>
      </c>
      <c r="G102" s="14">
        <f>IF(ISNA(VLOOKUP(A102,'2009'!$B$2:$S$401,7,FALSE)), AVERAGE(C102:F102), VLOOKUP(A102,'2009'!$B$2:$S$401,7,FALSE))</f>
        <v>62</v>
      </c>
      <c r="H102" s="14">
        <f>AVERAGE(B102:G102)</f>
        <v>48.166666666666664</v>
      </c>
      <c r="I102" s="14">
        <f>VLOOKUP(A102,'2014'!$B$2:$S$430,4,FALSE)</f>
        <v>80</v>
      </c>
      <c r="J102" s="14">
        <f>IF(ISNA(VLOOKUP(A102,'2013'!$B$2:$S$401,4,FALSE)), I102, VLOOKUP(A102,'2013'!$B$2:$S$401,4,FALSE)*1.7)</f>
        <v>81.599999999999994</v>
      </c>
      <c r="K102" s="14">
        <f>IF(ISNA(VLOOKUP(A102,'2012'!$B$2:$S$401,4,FALSE)), J102, VLOOKUP(A102,'2012'!$B$2:$S$401,4,FALSE))</f>
        <v>81.599999999999994</v>
      </c>
      <c r="L102" s="14">
        <f>IF(ISNA(VLOOKUP(A102,'2011'!$B$2:$S$401,4,FALSE)), AVERAGE(J102:K102), VLOOKUP(A102,'2011'!$B$2:$S$401,4,FALSE))</f>
        <v>82</v>
      </c>
      <c r="M102" s="14">
        <f>IF(ISNA(VLOOKUP(A102,'2010'!$B$2:$S$401,4,FALSE)), AVERAGE(J102:L102), VLOOKUP(A102,'2010'!$B$2:$S$401,4,FALSE))</f>
        <v>82</v>
      </c>
      <c r="N102" s="14">
        <f>IF(ISNA(VLOOKUP(A102,'2009'!$B$2:$S$401,4,FALSE)), AVERAGE(J102:M102), VLOOKUP(A102,'2009'!$B$2:$S$401,4,FALSE))</f>
        <v>82</v>
      </c>
      <c r="O102" s="14">
        <f>AVERAGE(I102:N102)</f>
        <v>81.533333333333331</v>
      </c>
      <c r="P102" s="14">
        <f>H102/O102</f>
        <v>0.59076042518397387</v>
      </c>
      <c r="Q102" s="14">
        <f>VLOOKUP($A102,'2014'!$B$2:$S$430,5,FALSE)</f>
        <v>18</v>
      </c>
      <c r="R102" s="14">
        <f>IF(ISNA(VLOOKUP(A102,'2013'!$B$2:$S$401,5,FALSE)), Q102, VLOOKUP(A102,'2013'!$B$2:$S$401,5,FALSE)*1.7)</f>
        <v>11.9</v>
      </c>
      <c r="S102" s="14">
        <f>IF(ISNA(VLOOKUP($A102,'2012'!$B$2:$S$401,5,FALSE)), R102, VLOOKUP($A102,'2012'!$B$2:$S$401,5,FALSE))</f>
        <v>11.9</v>
      </c>
      <c r="T102" s="14">
        <f>IF(ISNA(VLOOKUP($A102,'2011'!$B$2:$S$401,5,FALSE)), S102, VLOOKUP($A102,'2011'!$B$2:$S$401,5,FALSE))</f>
        <v>13</v>
      </c>
      <c r="U102" s="14">
        <f>IF(ISNA(VLOOKUP($A102,'2010'!$B$2:$S$401,5,FALSE)), T102, VLOOKUP($A102,'2010'!$B$2:$S$401,5,FALSE))</f>
        <v>25</v>
      </c>
      <c r="V102" s="14">
        <f>IF(ISNA(VLOOKUP($A102,'2009'!$B$2:$S$401,5,FALSE)), U102, VLOOKUP($A102,'2009'!$B$2:$S$401,5,FALSE))</f>
        <v>20</v>
      </c>
      <c r="W102" s="14">
        <f>AVERAGE(Q102:V102)</f>
        <v>16.633333333333333</v>
      </c>
      <c r="X102" s="14">
        <f>VLOOKUP($A102,'2014'!$B$2:$S$430,6,FALSE)</f>
        <v>30</v>
      </c>
      <c r="Y102" s="14">
        <f>IF(ISNA(VLOOKUP($A102,'2013'!$B$2:$S$401,6,FALSE)), X102, VLOOKUP($A102,'2013'!$B$2:$S$401,6,FALSE)*1.7)</f>
        <v>22.099999999999998</v>
      </c>
      <c r="Z102" s="14">
        <f>IF(ISNA(VLOOKUP($A102,'2012'!$B$2:$S$401,6,FALSE)), Y102, VLOOKUP($A102,'2012'!$B$2:$S$401,6,FALSE))</f>
        <v>22.099999999999998</v>
      </c>
      <c r="AA102" s="14">
        <f>IF(ISNA(VLOOKUP($A102,'2011'!$B$2:$S$401,6,FALSE)), Z102, VLOOKUP($A102,'2011'!$B$2:$S$401,6,FALSE))</f>
        <v>31</v>
      </c>
      <c r="AB102" s="14">
        <f>IF(ISNA(VLOOKUP($A102,'2010'!$B$2:$S$401,6,FALSE)), AA102, VLOOKUP($A102,'2010'!$B$2:$S$401,6,FALSE))</f>
        <v>42</v>
      </c>
      <c r="AC102" s="14">
        <f>IF(ISNA(VLOOKUP($A102,'2009'!$B$2:$S$401,6,FALSE)), AB102, VLOOKUP($A102,'2009'!$B$2:$S$401,6,FALSE))</f>
        <v>42</v>
      </c>
      <c r="AD102" s="14">
        <f>AVERAGE(X102:AC102)</f>
        <v>31.533333333333331</v>
      </c>
      <c r="AE102" s="14">
        <f>VLOOKUP($A102,'2014'!$B$2:$S$430,10,FALSE)</f>
        <v>3</v>
      </c>
      <c r="AF102" s="14">
        <f>IF(ISNA(VLOOKUP($A102,'2013'!$B$2:$S$401,10,FALSE)), AE102, VLOOKUP($A102,'2013'!$B$2:$S$401,10,FALSE)*1.7)</f>
        <v>1.7</v>
      </c>
      <c r="AG102" s="14">
        <f>IF(ISNA(VLOOKUP($A102,'2012'!$B$2:$S$401,10,FALSE)), AF102, VLOOKUP($A102,'2012'!$B$2:$S$401,10,FALSE))</f>
        <v>1.7</v>
      </c>
      <c r="AH102" s="14">
        <f>IF(ISNA(VLOOKUP($A102,'2011'!$B$2:$S$401,10,FALSE)), AG102, VLOOKUP($A102,'2011'!$B$2:$S$401,10,FALSE))</f>
        <v>2</v>
      </c>
      <c r="AI102" s="14">
        <f>IF(ISNA(VLOOKUP($A102,'2010'!$B$2:$S$401,10,FALSE)), AH102, VLOOKUP($A102,'2010'!$B$2:$S$401,10,FALSE))</f>
        <v>6</v>
      </c>
      <c r="AJ102" s="14">
        <f>IF(ISNA(VLOOKUP($A102,'2009'!$B$2:$S$401,10,FALSE)), AI102, VLOOKUP($A102,'2009'!$B$2:$S$401,10,FALSE))</f>
        <v>5</v>
      </c>
      <c r="AK102" s="14">
        <f>AVERAGE(AE102:AJ102)</f>
        <v>3.2333333333333329</v>
      </c>
      <c r="AL102" s="14">
        <f>VLOOKUP($A102,'2014'!$B$2:$S$430,11,FALSE)</f>
        <v>15</v>
      </c>
      <c r="AM102" s="14">
        <f>IF(ISNA(VLOOKUP($A102,'2013'!$B$2:$S$401,11,FALSE)), AL102, VLOOKUP($A102,'2013'!$B$2:$S$401,11,FALSE)*1.7)</f>
        <v>6.8</v>
      </c>
      <c r="AN102" s="14">
        <f>AVERAGE(AL102:AM102)</f>
        <v>10.9</v>
      </c>
      <c r="AO102" s="14">
        <f>VLOOKUP($A102,'2014'!$B$2:$S$430,8,FALSE)</f>
        <v>3</v>
      </c>
      <c r="AP102" s="14">
        <f>IF(ISNA(VLOOKUP($A102,'2013'!$B$2:$S$401,8,FALSE)), AO102, VLOOKUP($A102,'2013'!$B$2:$S$401,8,FALSE)*1.7)</f>
        <v>-8.5</v>
      </c>
      <c r="AQ102" s="14">
        <f>IF(ISNA(VLOOKUP($A102,'2012'!$B$2:$S$401,8,FALSE)), AP102, VLOOKUP($A102,'2012'!$B$2:$S$401,8,FALSE))</f>
        <v>-8.5</v>
      </c>
      <c r="AR102" s="14">
        <f>IF(ISNA(VLOOKUP($A102,'2011'!$B$2:$S$401,8,FALSE)), AQ102, VLOOKUP($A102,'2011'!$B$2:$S$401,8,FALSE))</f>
        <v>-6</v>
      </c>
      <c r="AS102" s="14">
        <f>IF(ISNA(VLOOKUP($A102,'2010'!$B$2:$S$401,8,FALSE)), AR102, VLOOKUP($A102,'2010'!$B$2:$S$401,8,FALSE))</f>
        <v>22</v>
      </c>
      <c r="AT102" s="14">
        <f>IF(ISNA(VLOOKUP($A102,'2009'!$B$2:$S$401,8,FALSE)), AS102, VLOOKUP($A102,'2009'!$B$2:$S$401,8,FALSE))</f>
        <v>33</v>
      </c>
      <c r="AU102" s="14">
        <f>AVERAGE(AO102:AT102)</f>
        <v>5.833333333333333</v>
      </c>
      <c r="AV102" s="14">
        <f>MIN(B102:G102)</f>
        <v>34</v>
      </c>
      <c r="AW102" s="14">
        <f>MAX(B102:G102)</f>
        <v>67</v>
      </c>
      <c r="AX102" s="14">
        <f>MIN(I102:N102)</f>
        <v>80</v>
      </c>
      <c r="AY102" s="14">
        <f>MAX(I102:N102)</f>
        <v>82</v>
      </c>
      <c r="AZ102" s="14" t="str">
        <f>VLOOKUP(A102,Bios!$B$2:$S$430,7,FALSE)</f>
        <v>CAN</v>
      </c>
      <c r="BA102" s="14" t="str">
        <f>VLOOKUP(A102,Bios!$B$2:$S$430,2,FALSE)</f>
        <v>NJD</v>
      </c>
      <c r="BB102" s="14">
        <f>113-BE102</f>
        <v>28</v>
      </c>
      <c r="BC102" s="14" t="str">
        <f>VLOOKUP(A102,Bios!$B$2:$S$430,3,FALSE)</f>
        <v>C</v>
      </c>
      <c r="BD102" s="4" t="str">
        <f>VLOOKUP(A102,Bios!$B$2:$S$430,4,FALSE)</f>
        <v>May 13 '85</v>
      </c>
      <c r="BE102" s="4" t="str">
        <f>RIGHT(BD102, LEN(BD102)-8)</f>
        <v>85</v>
      </c>
      <c r="BJ102" s="4" t="e">
        <f>VLOOKUP(A102,'Contracts 2014'!A101:K227,1,FALSE)</f>
        <v>#N/A</v>
      </c>
      <c r="BK102" s="4">
        <f>IF(ISNA(VLOOKUP(A102,'Contracts 2014'!$A$1:$K$127,1,FALSE)), 0, 1)</f>
        <v>0</v>
      </c>
    </row>
    <row r="103" spans="1:63">
      <c r="A103" s="13" t="s">
        <v>140</v>
      </c>
      <c r="B103" s="14">
        <f>VLOOKUP(A103,'2014'!$B$2:$S$430,7,FALSE)</f>
        <v>48</v>
      </c>
      <c r="C103" s="14">
        <f>IF(ISNA(VLOOKUP(A103,'2013'!$B$2:$S$401,7,FALSE)*1.7), B103, VLOOKUP(A103,'2013'!$B$2:$S$401,7,FALSE)*1.7)</f>
        <v>51</v>
      </c>
      <c r="D103" s="14">
        <f>IF(ISNA(VLOOKUP(A103,'2012'!$B$2:$S$401,7,FALSE)), C103, VLOOKUP(A103,'2012'!$B$2:$S$401,7,FALSE))</f>
        <v>57</v>
      </c>
      <c r="E103" s="14">
        <f>IF(ISNA(VLOOKUP(A103,'2011'!$B$2:$S$401,7,FALSE)), AVERAGE(C103:D103), VLOOKUP(A103,'2011'!$B$2:$S$401,7,FALSE))</f>
        <v>71</v>
      </c>
      <c r="F103" s="14">
        <f>IF(ISNA(VLOOKUP(A103,'2010'!$B$2:$S$401,7,FALSE)), AVERAGE(C103:E103), VLOOKUP(A103,'2010'!$B$2:$S$401,7,FALSE))</f>
        <v>64</v>
      </c>
      <c r="G103" s="14">
        <f>IF(ISNA(VLOOKUP(A103,'2009'!$B$2:$S$401,7,FALSE)), AVERAGE(C103:F103), VLOOKUP(A103,'2009'!$B$2:$S$401,7,FALSE))</f>
        <v>57</v>
      </c>
      <c r="H103" s="14">
        <f>AVERAGE(B103:G103)</f>
        <v>58</v>
      </c>
      <c r="I103" s="14">
        <f>VLOOKUP(A103,'2014'!$B$2:$S$430,4,FALSE)</f>
        <v>70</v>
      </c>
      <c r="J103" s="14">
        <f>IF(ISNA(VLOOKUP(A103,'2013'!$B$2:$S$401,4,FALSE)), I103, VLOOKUP(A103,'2013'!$B$2:$S$401,4,FALSE)*1.7)</f>
        <v>78.2</v>
      </c>
      <c r="K103" s="14">
        <f>IF(ISNA(VLOOKUP(A103,'2012'!$B$2:$S$401,4,FALSE)), J103, VLOOKUP(A103,'2012'!$B$2:$S$401,4,FALSE))</f>
        <v>82</v>
      </c>
      <c r="L103" s="14">
        <f>IF(ISNA(VLOOKUP(A103,'2011'!$B$2:$S$401,4,FALSE)), AVERAGE(J103:K103), VLOOKUP(A103,'2011'!$B$2:$S$401,4,FALSE))</f>
        <v>82</v>
      </c>
      <c r="M103" s="14">
        <f>IF(ISNA(VLOOKUP(A103,'2010'!$B$2:$S$401,4,FALSE)), AVERAGE(J103:L103), VLOOKUP(A103,'2010'!$B$2:$S$401,4,FALSE))</f>
        <v>81</v>
      </c>
      <c r="N103" s="14">
        <f>IF(ISNA(VLOOKUP(A103,'2009'!$B$2:$S$401,4,FALSE)), AVERAGE(J103:M103), VLOOKUP(A103,'2009'!$B$2:$S$401,4,FALSE))</f>
        <v>64</v>
      </c>
      <c r="O103" s="14">
        <f>AVERAGE(I103:N103)</f>
        <v>76.2</v>
      </c>
      <c r="P103" s="14">
        <f>H103/O103</f>
        <v>0.76115485564304464</v>
      </c>
      <c r="Q103" s="14">
        <f>VLOOKUP($A103,'2014'!$B$2:$S$430,5,FALSE)</f>
        <v>23</v>
      </c>
      <c r="R103" s="14">
        <f>IF(ISNA(VLOOKUP(A103,'2013'!$B$2:$S$401,5,FALSE)), Q103, VLOOKUP(A103,'2013'!$B$2:$S$401,5,FALSE)*1.7)</f>
        <v>18.7</v>
      </c>
      <c r="S103" s="14">
        <f>IF(ISNA(VLOOKUP($A103,'2012'!$B$2:$S$401,5,FALSE)), R103, VLOOKUP($A103,'2012'!$B$2:$S$401,5,FALSE))</f>
        <v>31</v>
      </c>
      <c r="T103" s="14">
        <f>IF(ISNA(VLOOKUP($A103,'2011'!$B$2:$S$401,5,FALSE)), S103, VLOOKUP($A103,'2011'!$B$2:$S$401,5,FALSE))</f>
        <v>34</v>
      </c>
      <c r="U103" s="14">
        <f>IF(ISNA(VLOOKUP($A103,'2010'!$B$2:$S$401,5,FALSE)), T103, VLOOKUP($A103,'2010'!$B$2:$S$401,5,FALSE))</f>
        <v>35</v>
      </c>
      <c r="V103" s="14">
        <f>IF(ISNA(VLOOKUP($A103,'2009'!$B$2:$S$401,5,FALSE)), U103, VLOOKUP($A103,'2009'!$B$2:$S$401,5,FALSE))</f>
        <v>31</v>
      </c>
      <c r="W103" s="14">
        <f>AVERAGE(Q103:V103)</f>
        <v>28.783333333333331</v>
      </c>
      <c r="X103" s="14">
        <f>VLOOKUP($A103,'2014'!$B$2:$S$430,6,FALSE)</f>
        <v>25</v>
      </c>
      <c r="Y103" s="14">
        <f>IF(ISNA(VLOOKUP($A103,'2013'!$B$2:$S$401,6,FALSE)), X103, VLOOKUP($A103,'2013'!$B$2:$S$401,6,FALSE)*1.7)</f>
        <v>32.299999999999997</v>
      </c>
      <c r="Z103" s="14">
        <f>IF(ISNA(VLOOKUP($A103,'2012'!$B$2:$S$401,6,FALSE)), Y103, VLOOKUP($A103,'2012'!$B$2:$S$401,6,FALSE))</f>
        <v>26</v>
      </c>
      <c r="AA103" s="14">
        <f>IF(ISNA(VLOOKUP($A103,'2011'!$B$2:$S$401,6,FALSE)), Z103, VLOOKUP($A103,'2011'!$B$2:$S$401,6,FALSE))</f>
        <v>37</v>
      </c>
      <c r="AB103" s="14">
        <f>IF(ISNA(VLOOKUP($A103,'2010'!$B$2:$S$401,6,FALSE)), AA103, VLOOKUP($A103,'2010'!$B$2:$S$401,6,FALSE))</f>
        <v>29</v>
      </c>
      <c r="AC103" s="14">
        <f>IF(ISNA(VLOOKUP($A103,'2009'!$B$2:$S$401,6,FALSE)), AB103, VLOOKUP($A103,'2009'!$B$2:$S$401,6,FALSE))</f>
        <v>26</v>
      </c>
      <c r="AD103" s="14">
        <f>AVERAGE(X103:AC103)</f>
        <v>29.216666666666669</v>
      </c>
      <c r="AE103" s="14">
        <f>VLOOKUP($A103,'2014'!$B$2:$S$430,10,FALSE)</f>
        <v>6</v>
      </c>
      <c r="AF103" s="14">
        <f>IF(ISNA(VLOOKUP($A103,'2013'!$B$2:$S$401,10,FALSE)), AE103, VLOOKUP($A103,'2013'!$B$2:$S$401,10,FALSE)*1.7)</f>
        <v>3.4</v>
      </c>
      <c r="AG103" s="14">
        <f>IF(ISNA(VLOOKUP($A103,'2012'!$B$2:$S$401,10,FALSE)), AF103, VLOOKUP($A103,'2012'!$B$2:$S$401,10,FALSE))</f>
        <v>3</v>
      </c>
      <c r="AH103" s="14">
        <f>IF(ISNA(VLOOKUP($A103,'2011'!$B$2:$S$401,10,FALSE)), AG103, VLOOKUP($A103,'2011'!$B$2:$S$401,10,FALSE))</f>
        <v>5</v>
      </c>
      <c r="AI103" s="14">
        <f>IF(ISNA(VLOOKUP($A103,'2010'!$B$2:$S$401,10,FALSE)), AH103, VLOOKUP($A103,'2010'!$B$2:$S$401,10,FALSE))</f>
        <v>11</v>
      </c>
      <c r="AJ103" s="14">
        <f>IF(ISNA(VLOOKUP($A103,'2009'!$B$2:$S$401,10,FALSE)), AI103, VLOOKUP($A103,'2009'!$B$2:$S$401,10,FALSE))</f>
        <v>12</v>
      </c>
      <c r="AK103" s="14">
        <f>AVERAGE(AE103:AJ103)</f>
        <v>6.7333333333333334</v>
      </c>
      <c r="AL103" s="14">
        <f>VLOOKUP($A103,'2014'!$B$2:$S$430,11,FALSE)</f>
        <v>9</v>
      </c>
      <c r="AM103" s="14">
        <f>IF(ISNA(VLOOKUP($A103,'2013'!$B$2:$S$401,11,FALSE)), AL103, VLOOKUP($A103,'2013'!$B$2:$S$401,11,FALSE)*1.7)</f>
        <v>10.199999999999999</v>
      </c>
      <c r="AN103" s="14">
        <f>AVERAGE(AL103:AM103)</f>
        <v>9.6</v>
      </c>
      <c r="AO103" s="14">
        <f>VLOOKUP($A103,'2014'!$B$2:$S$430,8,FALSE)</f>
        <v>7</v>
      </c>
      <c r="AP103" s="14">
        <f>IF(ISNA(VLOOKUP($A103,'2013'!$B$2:$S$401,8,FALSE)), AO103, VLOOKUP($A103,'2013'!$B$2:$S$401,8,FALSE)*1.7)</f>
        <v>5.0999999999999996</v>
      </c>
      <c r="AQ103" s="14">
        <f>IF(ISNA(VLOOKUP($A103,'2012'!$B$2:$S$401,8,FALSE)), AP103, VLOOKUP($A103,'2012'!$B$2:$S$401,8,FALSE))</f>
        <v>1</v>
      </c>
      <c r="AR103" s="14">
        <f>IF(ISNA(VLOOKUP($A103,'2011'!$B$2:$S$401,8,FALSE)), AQ103, VLOOKUP($A103,'2011'!$B$2:$S$401,8,FALSE))</f>
        <v>15</v>
      </c>
      <c r="AS103" s="14">
        <f>IF(ISNA(VLOOKUP($A103,'2010'!$B$2:$S$401,8,FALSE)), AR103, VLOOKUP($A103,'2010'!$B$2:$S$401,8,FALSE))</f>
        <v>9</v>
      </c>
      <c r="AT103" s="14">
        <f>IF(ISNA(VLOOKUP($A103,'2009'!$B$2:$S$401,8,FALSE)), AS103, VLOOKUP($A103,'2009'!$B$2:$S$401,8,FALSE))</f>
        <v>13</v>
      </c>
      <c r="AU103" s="14">
        <f>AVERAGE(AO103:AT103)</f>
        <v>8.35</v>
      </c>
      <c r="AV103" s="14">
        <f>MIN(B103:G103)</f>
        <v>48</v>
      </c>
      <c r="AW103" s="14">
        <f>MAX(B103:G103)</f>
        <v>71</v>
      </c>
      <c r="AX103" s="14">
        <f>MIN(I103:N103)</f>
        <v>64</v>
      </c>
      <c r="AY103" s="14">
        <f>MAX(I103:N103)</f>
        <v>82</v>
      </c>
      <c r="AZ103" s="14" t="str">
        <f>VLOOKUP(A103,Bios!$B$2:$S$430,7,FALSE)</f>
        <v>USA</v>
      </c>
      <c r="BA103" s="14" t="str">
        <f>VLOOKUP(A103,Bios!$B$2:$S$430,2,FALSE)</f>
        <v>OTT</v>
      </c>
      <c r="BB103" s="14">
        <f>113-BE103</f>
        <v>26</v>
      </c>
      <c r="BC103" s="14" t="str">
        <f>VLOOKUP(A103,Bios!$B$2:$S$430,3,FALSE)</f>
        <v>R</v>
      </c>
      <c r="BD103" s="4" t="str">
        <f>VLOOKUP(A103,Bios!$B$2:$S$430,4,FALSE)</f>
        <v>Mar 17 '87</v>
      </c>
      <c r="BE103" s="4" t="str">
        <f>RIGHT(BD103, LEN(BD103)-8)</f>
        <v>87</v>
      </c>
      <c r="BJ103" s="4" t="e">
        <f>VLOOKUP(A103,'Contracts 2014'!A102:K228,1,FALSE)</f>
        <v>#N/A</v>
      </c>
      <c r="BK103" s="4">
        <f>IF(ISNA(VLOOKUP(A103,'Contracts 2014'!$A$1:$K$127,1,FALSE)), 0, 1)</f>
        <v>1</v>
      </c>
    </row>
    <row r="104" spans="1:63">
      <c r="A104" s="13" t="s">
        <v>30</v>
      </c>
      <c r="B104" s="14">
        <f>VLOOKUP(A104,'2014'!$B$2:$S$430,7,FALSE)</f>
        <v>48</v>
      </c>
      <c r="C104" s="14">
        <f>IF(ISNA(VLOOKUP(A104,'2013'!$B$2:$S$401,7,FALSE)*1.7), B104, VLOOKUP(A104,'2013'!$B$2:$S$401,7,FALSE)*1.7)</f>
        <v>81.599999999999994</v>
      </c>
      <c r="D104" s="14">
        <f>IF(ISNA(VLOOKUP(A104,'2012'!$B$2:$S$401,7,FALSE)), C104, VLOOKUP(A104,'2012'!$B$2:$S$401,7,FALSE))</f>
        <v>69</v>
      </c>
      <c r="E104" s="14">
        <f>IF(ISNA(VLOOKUP(A104,'2011'!$B$2:$S$401,7,FALSE)), AVERAGE(C104:D104), VLOOKUP(A104,'2011'!$B$2:$S$401,7,FALSE))</f>
        <v>80</v>
      </c>
      <c r="F104" s="14">
        <f>IF(ISNA(VLOOKUP(A104,'2010'!$B$2:$S$401,7,FALSE)), AVERAGE(C104:E104), VLOOKUP(A104,'2010'!$B$2:$S$401,7,FALSE))</f>
        <v>70</v>
      </c>
      <c r="G104" s="14">
        <f>IF(ISNA(VLOOKUP(A104,'2009'!$B$2:$S$401,7,FALSE)), AVERAGE(C104:F104), VLOOKUP(A104,'2009'!$B$2:$S$401,7,FALSE))</f>
        <v>73</v>
      </c>
      <c r="H104" s="14">
        <f>AVERAGE(B104:G104)</f>
        <v>70.266666666666666</v>
      </c>
      <c r="I104" s="14">
        <f>VLOOKUP(A104,'2014'!$B$2:$S$430,4,FALSE)</f>
        <v>45</v>
      </c>
      <c r="J104" s="14">
        <f>IF(ISNA(VLOOKUP(A104,'2013'!$B$2:$S$401,4,FALSE)), I104, VLOOKUP(A104,'2013'!$B$2:$S$401,4,FALSE)*1.7)</f>
        <v>78.2</v>
      </c>
      <c r="K104" s="14">
        <f>IF(ISNA(VLOOKUP(A104,'2012'!$B$2:$S$401,4,FALSE)), J104, VLOOKUP(A104,'2012'!$B$2:$S$401,4,FALSE))</f>
        <v>82</v>
      </c>
      <c r="L104" s="14">
        <f>IF(ISNA(VLOOKUP(A104,'2011'!$B$2:$S$401,4,FALSE)), AVERAGE(J104:K104), VLOOKUP(A104,'2011'!$B$2:$S$401,4,FALSE))</f>
        <v>80</v>
      </c>
      <c r="M104" s="14">
        <f>IF(ISNA(VLOOKUP(A104,'2010'!$B$2:$S$401,4,FALSE)), AVERAGE(J104:L104), VLOOKUP(A104,'2010'!$B$2:$S$401,4,FALSE))</f>
        <v>74</v>
      </c>
      <c r="N104" s="14">
        <f>IF(ISNA(VLOOKUP(A104,'2009'!$B$2:$S$401,4,FALSE)), AVERAGE(J104:M104), VLOOKUP(A104,'2009'!$B$2:$S$401,4,FALSE))</f>
        <v>77</v>
      </c>
      <c r="O104" s="14">
        <f>AVERAGE(I104:N104)</f>
        <v>72.7</v>
      </c>
      <c r="P104" s="14">
        <f>H104/O104</f>
        <v>0.96652911508482342</v>
      </c>
      <c r="Q104" s="14">
        <f>VLOOKUP($A104,'2014'!$B$2:$S$430,5,FALSE)</f>
        <v>16</v>
      </c>
      <c r="R104" s="14">
        <f>IF(ISNA(VLOOKUP(A104,'2013'!$B$2:$S$401,5,FALSE)), Q104, VLOOKUP(A104,'2013'!$B$2:$S$401,5,FALSE)*1.7)</f>
        <v>18.7</v>
      </c>
      <c r="S104" s="14">
        <f>IF(ISNA(VLOOKUP($A104,'2012'!$B$2:$S$401,5,FALSE)), R104, VLOOKUP($A104,'2012'!$B$2:$S$401,5,FALSE))</f>
        <v>22</v>
      </c>
      <c r="T104" s="14">
        <f>IF(ISNA(VLOOKUP($A104,'2011'!$B$2:$S$401,5,FALSE)), S104, VLOOKUP($A104,'2011'!$B$2:$S$401,5,FALSE))</f>
        <v>24</v>
      </c>
      <c r="U104" s="14">
        <f>IF(ISNA(VLOOKUP($A104,'2010'!$B$2:$S$401,5,FALSE)), T104, VLOOKUP($A104,'2010'!$B$2:$S$401,5,FALSE))</f>
        <v>23</v>
      </c>
      <c r="V104" s="14">
        <f>IF(ISNA(VLOOKUP($A104,'2009'!$B$2:$S$401,5,FALSE)), U104, VLOOKUP($A104,'2009'!$B$2:$S$401,5,FALSE))</f>
        <v>31</v>
      </c>
      <c r="W104" s="14">
        <f>AVERAGE(Q104:V104)</f>
        <v>22.45</v>
      </c>
      <c r="X104" s="14">
        <f>VLOOKUP($A104,'2014'!$B$2:$S$430,6,FALSE)</f>
        <v>32</v>
      </c>
      <c r="Y104" s="14">
        <f>IF(ISNA(VLOOKUP($A104,'2013'!$B$2:$S$401,6,FALSE)), X104, VLOOKUP($A104,'2013'!$B$2:$S$401,6,FALSE)*1.7)</f>
        <v>62.9</v>
      </c>
      <c r="Z104" s="14">
        <f>IF(ISNA(VLOOKUP($A104,'2012'!$B$2:$S$401,6,FALSE)), Y104, VLOOKUP($A104,'2012'!$B$2:$S$401,6,FALSE))</f>
        <v>47</v>
      </c>
      <c r="AA104" s="14">
        <f>IF(ISNA(VLOOKUP($A104,'2011'!$B$2:$S$401,6,FALSE)), Z104, VLOOKUP($A104,'2011'!$B$2:$S$401,6,FALSE))</f>
        <v>56</v>
      </c>
      <c r="AB104" s="14">
        <f>IF(ISNA(VLOOKUP($A104,'2010'!$B$2:$S$401,6,FALSE)), AA104, VLOOKUP($A104,'2010'!$B$2:$S$401,6,FALSE))</f>
        <v>47</v>
      </c>
      <c r="AC104" s="14">
        <f>IF(ISNA(VLOOKUP($A104,'2009'!$B$2:$S$401,6,FALSE)), AB104, VLOOKUP($A104,'2009'!$B$2:$S$401,6,FALSE))</f>
        <v>42</v>
      </c>
      <c r="AD104" s="14">
        <f>AVERAGE(X104:AC104)</f>
        <v>47.816666666666663</v>
      </c>
      <c r="AE104" s="14">
        <f>VLOOKUP($A104,'2014'!$B$2:$S$430,10,FALSE)</f>
        <v>3</v>
      </c>
      <c r="AF104" s="14">
        <f>IF(ISNA(VLOOKUP($A104,'2013'!$B$2:$S$401,10,FALSE)), AE104, VLOOKUP($A104,'2013'!$B$2:$S$401,10,FALSE)*1.7)</f>
        <v>6.8</v>
      </c>
      <c r="AG104" s="14">
        <f>IF(ISNA(VLOOKUP($A104,'2012'!$B$2:$S$401,10,FALSE)), AF104, VLOOKUP($A104,'2012'!$B$2:$S$401,10,FALSE))</f>
        <v>3</v>
      </c>
      <c r="AH104" s="14">
        <f>IF(ISNA(VLOOKUP($A104,'2011'!$B$2:$S$401,10,FALSE)), AG104, VLOOKUP($A104,'2011'!$B$2:$S$401,10,FALSE))</f>
        <v>10</v>
      </c>
      <c r="AI104" s="14">
        <f>IF(ISNA(VLOOKUP($A104,'2010'!$B$2:$S$401,10,FALSE)), AH104, VLOOKUP($A104,'2010'!$B$2:$S$401,10,FALSE))</f>
        <v>3</v>
      </c>
      <c r="AJ104" s="14">
        <f>IF(ISNA(VLOOKUP($A104,'2009'!$B$2:$S$401,10,FALSE)), AI104, VLOOKUP($A104,'2009'!$B$2:$S$401,10,FALSE))</f>
        <v>12</v>
      </c>
      <c r="AK104" s="14">
        <f>AVERAGE(AE104:AJ104)</f>
        <v>6.3</v>
      </c>
      <c r="AL104" s="14">
        <f>VLOOKUP($A104,'2014'!$B$2:$S$430,11,FALSE)</f>
        <v>17</v>
      </c>
      <c r="AM104" s="14">
        <f>IF(ISNA(VLOOKUP($A104,'2013'!$B$2:$S$401,11,FALSE)), AL104, VLOOKUP($A104,'2013'!$B$2:$S$401,11,FALSE)*1.7)</f>
        <v>39.1</v>
      </c>
      <c r="AN104" s="14">
        <f>AVERAGE(AL104:AM104)</f>
        <v>28.05</v>
      </c>
      <c r="AO104" s="14">
        <f>VLOOKUP($A104,'2014'!$B$2:$S$430,8,FALSE)</f>
        <v>19</v>
      </c>
      <c r="AP104" s="14">
        <f>IF(ISNA(VLOOKUP($A104,'2013'!$B$2:$S$401,8,FALSE)), AO104, VLOOKUP($A104,'2013'!$B$2:$S$401,8,FALSE)*1.7)</f>
        <v>3.4</v>
      </c>
      <c r="AQ104" s="14">
        <f>IF(ISNA(VLOOKUP($A104,'2012'!$B$2:$S$401,8,FALSE)), AP104, VLOOKUP($A104,'2012'!$B$2:$S$401,8,FALSE))</f>
        <v>14</v>
      </c>
      <c r="AR104" s="14">
        <f>IF(ISNA(VLOOKUP($A104,'2011'!$B$2:$S$401,8,FALSE)), AQ104, VLOOKUP($A104,'2011'!$B$2:$S$401,8,FALSE))</f>
        <v>-1</v>
      </c>
      <c r="AS104" s="14">
        <f>IF(ISNA(VLOOKUP($A104,'2010'!$B$2:$S$401,8,FALSE)), AR104, VLOOKUP($A104,'2010'!$B$2:$S$401,8,FALSE))</f>
        <v>12</v>
      </c>
      <c r="AT104" s="14">
        <f>IF(ISNA(VLOOKUP($A104,'2009'!$B$2:$S$401,8,FALSE)), AS104, VLOOKUP($A104,'2009'!$B$2:$S$401,8,FALSE))</f>
        <v>13</v>
      </c>
      <c r="AU104" s="14">
        <f>AVERAGE(AO104:AT104)</f>
        <v>10.066666666666666</v>
      </c>
      <c r="AV104" s="14">
        <f>MIN(B104:G104)</f>
        <v>48</v>
      </c>
      <c r="AW104" s="14">
        <f>MAX(B104:G104)</f>
        <v>81.599999999999994</v>
      </c>
      <c r="AX104" s="14">
        <f>MIN(I104:N104)</f>
        <v>45</v>
      </c>
      <c r="AY104" s="14">
        <f>MAX(I104:N104)</f>
        <v>82</v>
      </c>
      <c r="AZ104" s="14" t="str">
        <f>VLOOKUP(A104,Bios!$B$2:$S$430,7,FALSE)</f>
        <v>SWE</v>
      </c>
      <c r="BA104" s="14" t="str">
        <f>VLOOKUP(A104,Bios!$B$2:$S$430,2,FALSE)</f>
        <v>DET</v>
      </c>
      <c r="BB104" s="14">
        <f>113-BE104</f>
        <v>33</v>
      </c>
      <c r="BC104" s="14" t="str">
        <f>VLOOKUP(A104,Bios!$B$2:$S$430,3,FALSE)</f>
        <v>L</v>
      </c>
      <c r="BD104" s="4" t="str">
        <f>VLOOKUP(A104,Bios!$B$2:$S$430,4,FALSE)</f>
        <v>Oct 09 '80</v>
      </c>
      <c r="BE104" s="4" t="str">
        <f>RIGHT(BD104, LEN(BD104)-8)</f>
        <v>80</v>
      </c>
      <c r="BJ104" s="4" t="e">
        <f>VLOOKUP(A104,'Contracts 2014'!A103:K229,1,FALSE)</f>
        <v>#N/A</v>
      </c>
      <c r="BK104" s="4">
        <f>IF(ISNA(VLOOKUP(A104,'Contracts 2014'!$A$1:$K$127,1,FALSE)), 0, 1)</f>
        <v>0</v>
      </c>
    </row>
    <row r="105" spans="1:63">
      <c r="A105" s="13" t="s">
        <v>1846</v>
      </c>
      <c r="B105" s="14">
        <f>VLOOKUP(A105,'2014'!$B$2:$S$430,7,FALSE)</f>
        <v>48</v>
      </c>
      <c r="C105" s="14">
        <f>IF(ISNA(VLOOKUP(A105,'2013'!$B$2:$S$401,7,FALSE)*1.7), B105, VLOOKUP(A105,'2013'!$B$2:$S$401,7,FALSE)*1.7)</f>
        <v>48</v>
      </c>
      <c r="D105" s="14">
        <f>IF(ISNA(VLOOKUP(A105,'2012'!$B$2:$S$401,7,FALSE)), C105, VLOOKUP(A105,'2012'!$B$2:$S$401,7,FALSE))</f>
        <v>48</v>
      </c>
      <c r="E105" s="14">
        <f>IF(ISNA(VLOOKUP(A105,'2011'!$B$2:$S$401,7,FALSE)), AVERAGE(C105:D105), VLOOKUP(A105,'2011'!$B$2:$S$401,7,FALSE))</f>
        <v>48</v>
      </c>
      <c r="F105" s="14">
        <f>IF(ISNA(VLOOKUP(A105,'2010'!$B$2:$S$401,7,FALSE)), AVERAGE(C105:E105), VLOOKUP(A105,'2010'!$B$2:$S$401,7,FALSE))</f>
        <v>48</v>
      </c>
      <c r="G105" s="14">
        <f>IF(ISNA(VLOOKUP(A105,'2009'!$B$2:$S$401,7,FALSE)), AVERAGE(C105:F105), VLOOKUP(A105,'2009'!$B$2:$S$401,7,FALSE))</f>
        <v>48</v>
      </c>
      <c r="H105" s="14">
        <f>AVERAGE(B105:G105)</f>
        <v>48</v>
      </c>
      <c r="I105" s="14">
        <f>VLOOKUP(A105,'2014'!$B$2:$S$430,4,FALSE)</f>
        <v>57</v>
      </c>
      <c r="J105" s="14">
        <f>IF(ISNA(VLOOKUP(A105,'2013'!$B$2:$S$401,4,FALSE)), I105, VLOOKUP(A105,'2013'!$B$2:$S$401,4,FALSE)*1.7)</f>
        <v>57</v>
      </c>
      <c r="K105" s="14">
        <f>IF(ISNA(VLOOKUP(A105,'2012'!$B$2:$S$401,4,FALSE)), J105, VLOOKUP(A105,'2012'!$B$2:$S$401,4,FALSE))</f>
        <v>57</v>
      </c>
      <c r="L105" s="14">
        <f>IF(ISNA(VLOOKUP(A105,'2011'!$B$2:$S$401,4,FALSE)), AVERAGE(J105:K105), VLOOKUP(A105,'2011'!$B$2:$S$401,4,FALSE))</f>
        <v>57</v>
      </c>
      <c r="M105" s="14">
        <f>IF(ISNA(VLOOKUP(A105,'2010'!$B$2:$S$401,4,FALSE)), AVERAGE(J105:L105), VLOOKUP(A105,'2010'!$B$2:$S$401,4,FALSE))</f>
        <v>57</v>
      </c>
      <c r="N105" s="14">
        <f>IF(ISNA(VLOOKUP(A105,'2009'!$B$2:$S$401,4,FALSE)), AVERAGE(J105:M105), VLOOKUP(A105,'2009'!$B$2:$S$401,4,FALSE))</f>
        <v>57</v>
      </c>
      <c r="O105" s="14">
        <f>AVERAGE(I105:N105)</f>
        <v>57</v>
      </c>
      <c r="P105" s="14">
        <f>H105/O105</f>
        <v>0.84210526315789469</v>
      </c>
      <c r="Q105" s="14">
        <f>VLOOKUP($A105,'2014'!$B$2:$S$430,5,FALSE)</f>
        <v>28</v>
      </c>
      <c r="R105" s="14">
        <f>IF(ISNA(VLOOKUP(A105,'2013'!$B$2:$S$401,5,FALSE)), Q105, VLOOKUP(A105,'2013'!$B$2:$S$401,5,FALSE)*1.7)</f>
        <v>28</v>
      </c>
      <c r="S105" s="14">
        <f>IF(ISNA(VLOOKUP($A105,'2012'!$B$2:$S$401,5,FALSE)), R105, VLOOKUP($A105,'2012'!$B$2:$S$401,5,FALSE))</f>
        <v>28</v>
      </c>
      <c r="T105" s="14">
        <f>IF(ISNA(VLOOKUP($A105,'2011'!$B$2:$S$401,5,FALSE)), S105, VLOOKUP($A105,'2011'!$B$2:$S$401,5,FALSE))</f>
        <v>28</v>
      </c>
      <c r="U105" s="14">
        <f>IF(ISNA(VLOOKUP($A105,'2010'!$B$2:$S$401,5,FALSE)), T105, VLOOKUP($A105,'2010'!$B$2:$S$401,5,FALSE))</f>
        <v>28</v>
      </c>
      <c r="V105" s="14">
        <f>IF(ISNA(VLOOKUP($A105,'2009'!$B$2:$S$401,5,FALSE)), U105, VLOOKUP($A105,'2009'!$B$2:$S$401,5,FALSE))</f>
        <v>28</v>
      </c>
      <c r="W105" s="14">
        <f>AVERAGE(Q105:V105)</f>
        <v>28</v>
      </c>
      <c r="X105" s="14">
        <f>VLOOKUP($A105,'2014'!$B$2:$S$430,6,FALSE)</f>
        <v>20</v>
      </c>
      <c r="Y105" s="14">
        <f>IF(ISNA(VLOOKUP($A105,'2013'!$B$2:$S$401,6,FALSE)), X105, VLOOKUP($A105,'2013'!$B$2:$S$401,6,FALSE)*1.7)</f>
        <v>20</v>
      </c>
      <c r="Z105" s="14">
        <f>IF(ISNA(VLOOKUP($A105,'2012'!$B$2:$S$401,6,FALSE)), Y105, VLOOKUP($A105,'2012'!$B$2:$S$401,6,FALSE))</f>
        <v>20</v>
      </c>
      <c r="AA105" s="14">
        <f>IF(ISNA(VLOOKUP($A105,'2011'!$B$2:$S$401,6,FALSE)), Z105, VLOOKUP($A105,'2011'!$B$2:$S$401,6,FALSE))</f>
        <v>20</v>
      </c>
      <c r="AB105" s="14">
        <f>IF(ISNA(VLOOKUP($A105,'2010'!$B$2:$S$401,6,FALSE)), AA105, VLOOKUP($A105,'2010'!$B$2:$S$401,6,FALSE))</f>
        <v>20</v>
      </c>
      <c r="AC105" s="14">
        <f>IF(ISNA(VLOOKUP($A105,'2009'!$B$2:$S$401,6,FALSE)), AB105, VLOOKUP($A105,'2009'!$B$2:$S$401,6,FALSE))</f>
        <v>20</v>
      </c>
      <c r="AD105" s="14">
        <f>AVERAGE(X105:AC105)</f>
        <v>20</v>
      </c>
      <c r="AE105" s="14">
        <f>VLOOKUP($A105,'2014'!$B$2:$S$430,10,FALSE)</f>
        <v>6</v>
      </c>
      <c r="AF105" s="14">
        <f>IF(ISNA(VLOOKUP($A105,'2013'!$B$2:$S$401,10,FALSE)), AE105, VLOOKUP($A105,'2013'!$B$2:$S$401,10,FALSE)*1.7)</f>
        <v>6</v>
      </c>
      <c r="AG105" s="14">
        <f>IF(ISNA(VLOOKUP($A105,'2012'!$B$2:$S$401,10,FALSE)), AF105, VLOOKUP($A105,'2012'!$B$2:$S$401,10,FALSE))</f>
        <v>6</v>
      </c>
      <c r="AH105" s="14">
        <f>IF(ISNA(VLOOKUP($A105,'2011'!$B$2:$S$401,10,FALSE)), AG105, VLOOKUP($A105,'2011'!$B$2:$S$401,10,FALSE))</f>
        <v>6</v>
      </c>
      <c r="AI105" s="14">
        <f>IF(ISNA(VLOOKUP($A105,'2010'!$B$2:$S$401,10,FALSE)), AH105, VLOOKUP($A105,'2010'!$B$2:$S$401,10,FALSE))</f>
        <v>6</v>
      </c>
      <c r="AJ105" s="14">
        <f>IF(ISNA(VLOOKUP($A105,'2009'!$B$2:$S$401,10,FALSE)), AI105, VLOOKUP($A105,'2009'!$B$2:$S$401,10,FALSE))</f>
        <v>6</v>
      </c>
      <c r="AK105" s="14">
        <f>AVERAGE(AE105:AJ105)</f>
        <v>6</v>
      </c>
      <c r="AL105" s="14">
        <f>VLOOKUP($A105,'2014'!$B$2:$S$430,11,FALSE)</f>
        <v>9</v>
      </c>
      <c r="AM105" s="14">
        <f>IF(ISNA(VLOOKUP($A105,'2013'!$B$2:$S$401,11,FALSE)), AL105, VLOOKUP($A105,'2013'!$B$2:$S$401,11,FALSE)*1.7)</f>
        <v>9</v>
      </c>
      <c r="AN105" s="14">
        <f>AVERAGE(AL105:AM105)</f>
        <v>9</v>
      </c>
      <c r="AO105" s="14">
        <f>VLOOKUP($A105,'2014'!$B$2:$S$430,8,FALSE)</f>
        <v>16</v>
      </c>
      <c r="AP105" s="14">
        <f>IF(ISNA(VLOOKUP($A105,'2013'!$B$2:$S$401,8,FALSE)), AO105, VLOOKUP($A105,'2013'!$B$2:$S$401,8,FALSE)*1.7)</f>
        <v>16</v>
      </c>
      <c r="AQ105" s="14">
        <f>IF(ISNA(VLOOKUP($A105,'2012'!$B$2:$S$401,8,FALSE)), AP105, VLOOKUP($A105,'2012'!$B$2:$S$401,8,FALSE))</f>
        <v>16</v>
      </c>
      <c r="AR105" s="14">
        <f>IF(ISNA(VLOOKUP($A105,'2011'!$B$2:$S$401,8,FALSE)), AQ105, VLOOKUP($A105,'2011'!$B$2:$S$401,8,FALSE))</f>
        <v>16</v>
      </c>
      <c r="AS105" s="14">
        <f>IF(ISNA(VLOOKUP($A105,'2010'!$B$2:$S$401,8,FALSE)), AR105, VLOOKUP($A105,'2010'!$B$2:$S$401,8,FALSE))</f>
        <v>16</v>
      </c>
      <c r="AT105" s="14">
        <f>IF(ISNA(VLOOKUP($A105,'2009'!$B$2:$S$401,8,FALSE)), AS105, VLOOKUP($A105,'2009'!$B$2:$S$401,8,FALSE))</f>
        <v>16</v>
      </c>
      <c r="AU105" s="14">
        <f>AVERAGE(AO105:AT105)</f>
        <v>16</v>
      </c>
      <c r="AV105" s="14">
        <f>MIN(B105:G105)</f>
        <v>48</v>
      </c>
      <c r="AW105" s="14">
        <f>MAX(B105:G105)</f>
        <v>48</v>
      </c>
      <c r="AX105" s="14">
        <f>MIN(I105:N105)</f>
        <v>57</v>
      </c>
      <c r="AY105" s="14">
        <f>MAX(I105:N105)</f>
        <v>57</v>
      </c>
      <c r="AZ105" s="14" t="str">
        <f>VLOOKUP(A105,Bios!$B$2:$S$430,7,FALSE)</f>
        <v>SWE</v>
      </c>
      <c r="BA105" s="14" t="str">
        <f>VLOOKUP(A105,Bios!$B$2:$S$430,2,FALSE)</f>
        <v>DET</v>
      </c>
      <c r="BB105" s="14">
        <f>113-BE105</f>
        <v>24</v>
      </c>
      <c r="BC105" s="14" t="str">
        <f>VLOOKUP(A105,Bios!$B$2:$S$430,3,FALSE)</f>
        <v>R</v>
      </c>
      <c r="BD105" s="4" t="str">
        <f>VLOOKUP(A105,Bios!$B$2:$S$430,4,FALSE)</f>
        <v>Sep 01 '89</v>
      </c>
      <c r="BE105" s="4" t="str">
        <f>RIGHT(BD105, LEN(BD105)-8)</f>
        <v>89</v>
      </c>
      <c r="BJ105" s="4" t="e">
        <f>VLOOKUP(A105,'Contracts 2014'!A104:K230,1,FALSE)</f>
        <v>#N/A</v>
      </c>
      <c r="BK105" s="4">
        <f>IF(ISNA(VLOOKUP(A105,'Contracts 2014'!$A$1:$K$127,1,FALSE)), 0, 1)</f>
        <v>0</v>
      </c>
    </row>
    <row r="106" spans="1:63">
      <c r="A106" s="13" t="s">
        <v>26</v>
      </c>
      <c r="B106" s="14">
        <f>VLOOKUP(A106,'2014'!$B$2:$S$430,7,FALSE)</f>
        <v>47</v>
      </c>
      <c r="C106" s="14">
        <f>IF(ISNA(VLOOKUP(A106,'2013'!$B$2:$S$401,7,FALSE)*1.7), B106, VLOOKUP(A106,'2013'!$B$2:$S$401,7,FALSE)*1.7)</f>
        <v>83.3</v>
      </c>
      <c r="D106" s="14">
        <f>IF(ISNA(VLOOKUP(A106,'2012'!$B$2:$S$401,7,FALSE)), C106, VLOOKUP(A106,'2012'!$B$2:$S$401,7,FALSE))</f>
        <v>63</v>
      </c>
      <c r="E106" s="14">
        <f>IF(ISNA(VLOOKUP(A106,'2011'!$B$2:$S$401,7,FALSE)), AVERAGE(C106:D106), VLOOKUP(A106,'2011'!$B$2:$S$401,7,FALSE))</f>
        <v>71</v>
      </c>
      <c r="F106" s="14">
        <f>IF(ISNA(VLOOKUP(A106,'2010'!$B$2:$S$401,7,FALSE)), AVERAGE(C106:E106), VLOOKUP(A106,'2010'!$B$2:$S$401,7,FALSE))</f>
        <v>53</v>
      </c>
      <c r="G106" s="14">
        <f>IF(ISNA(VLOOKUP(A106,'2009'!$B$2:$S$401,7,FALSE)), AVERAGE(C106:F106), VLOOKUP(A106,'2009'!$B$2:$S$401,7,FALSE))</f>
        <v>78</v>
      </c>
      <c r="H106" s="14">
        <f>AVERAGE(B106:G106)</f>
        <v>65.88333333333334</v>
      </c>
      <c r="I106" s="14">
        <f>VLOOKUP(A106,'2014'!$B$2:$S$430,4,FALSE)</f>
        <v>80</v>
      </c>
      <c r="J106" s="14">
        <f>IF(ISNA(VLOOKUP(A106,'2013'!$B$2:$S$401,4,FALSE)), I106, VLOOKUP(A106,'2013'!$B$2:$S$401,4,FALSE)*1.7)</f>
        <v>81.599999999999994</v>
      </c>
      <c r="K106" s="14">
        <f>IF(ISNA(VLOOKUP(A106,'2012'!$B$2:$S$401,4,FALSE)), J106, VLOOKUP(A106,'2012'!$B$2:$S$401,4,FALSE))</f>
        <v>74</v>
      </c>
      <c r="L106" s="14">
        <f>IF(ISNA(VLOOKUP(A106,'2011'!$B$2:$S$401,4,FALSE)), AVERAGE(J106:K106), VLOOKUP(A106,'2011'!$B$2:$S$401,4,FALSE))</f>
        <v>82</v>
      </c>
      <c r="M106" s="14">
        <f>IF(ISNA(VLOOKUP(A106,'2010'!$B$2:$S$401,4,FALSE)), AVERAGE(J106:L106), VLOOKUP(A106,'2010'!$B$2:$S$401,4,FALSE))</f>
        <v>66</v>
      </c>
      <c r="N106" s="14">
        <f>IF(ISNA(VLOOKUP(A106,'2009'!$B$2:$S$401,4,FALSE)), AVERAGE(J106:M106), VLOOKUP(A106,'2009'!$B$2:$S$401,4,FALSE))</f>
        <v>82</v>
      </c>
      <c r="O106" s="14">
        <f>AVERAGE(I106:N106)</f>
        <v>77.600000000000009</v>
      </c>
      <c r="P106" s="14">
        <f>H106/O106</f>
        <v>0.84901202749140892</v>
      </c>
      <c r="Q106" s="14">
        <f>VLOOKUP($A106,'2014'!$B$2:$S$430,5,FALSE)</f>
        <v>16</v>
      </c>
      <c r="R106" s="14">
        <f>IF(ISNA(VLOOKUP(A106,'2013'!$B$2:$S$401,5,FALSE)), Q106, VLOOKUP(A106,'2013'!$B$2:$S$401,5,FALSE)*1.7)</f>
        <v>22.099999999999998</v>
      </c>
      <c r="S106" s="14">
        <f>IF(ISNA(VLOOKUP($A106,'2012'!$B$2:$S$401,5,FALSE)), R106, VLOOKUP($A106,'2012'!$B$2:$S$401,5,FALSE))</f>
        <v>18</v>
      </c>
      <c r="T106" s="14">
        <f>IF(ISNA(VLOOKUP($A106,'2011'!$B$2:$S$401,5,FALSE)), S106, VLOOKUP($A106,'2011'!$B$2:$S$401,5,FALSE))</f>
        <v>19</v>
      </c>
      <c r="U106" s="14">
        <f>IF(ISNA(VLOOKUP($A106,'2010'!$B$2:$S$401,5,FALSE)), T106, VLOOKUP($A106,'2010'!$B$2:$S$401,5,FALSE))</f>
        <v>19</v>
      </c>
      <c r="V106" s="14">
        <f>IF(ISNA(VLOOKUP($A106,'2009'!$B$2:$S$401,5,FALSE)), U106, VLOOKUP($A106,'2009'!$B$2:$S$401,5,FALSE))</f>
        <v>22</v>
      </c>
      <c r="W106" s="14">
        <f>AVERAGE(Q106:V106)</f>
        <v>19.349999999999998</v>
      </c>
      <c r="X106" s="14">
        <f>VLOOKUP($A106,'2014'!$B$2:$S$430,6,FALSE)</f>
        <v>31</v>
      </c>
      <c r="Y106" s="14">
        <f>IF(ISNA(VLOOKUP($A106,'2013'!$B$2:$S$401,6,FALSE)), X106, VLOOKUP($A106,'2013'!$B$2:$S$401,6,FALSE)*1.7)</f>
        <v>61.199999999999996</v>
      </c>
      <c r="Z106" s="14">
        <f>IF(ISNA(VLOOKUP($A106,'2012'!$B$2:$S$401,6,FALSE)), Y106, VLOOKUP($A106,'2012'!$B$2:$S$401,6,FALSE))</f>
        <v>45</v>
      </c>
      <c r="AA106" s="14">
        <f>IF(ISNA(VLOOKUP($A106,'2011'!$B$2:$S$401,6,FALSE)), Z106, VLOOKUP($A106,'2011'!$B$2:$S$401,6,FALSE))</f>
        <v>52</v>
      </c>
      <c r="AB106" s="14">
        <f>IF(ISNA(VLOOKUP($A106,'2010'!$B$2:$S$401,6,FALSE)), AA106, VLOOKUP($A106,'2010'!$B$2:$S$401,6,FALSE))</f>
        <v>34</v>
      </c>
      <c r="AC106" s="14">
        <f>IF(ISNA(VLOOKUP($A106,'2009'!$B$2:$S$401,6,FALSE)), AB106, VLOOKUP($A106,'2009'!$B$2:$S$401,6,FALSE))</f>
        <v>56</v>
      </c>
      <c r="AD106" s="14">
        <f>AVERAGE(X106:AC106)</f>
        <v>46.533333333333331</v>
      </c>
      <c r="AE106" s="14">
        <f>VLOOKUP($A106,'2014'!$B$2:$S$430,10,FALSE)</f>
        <v>4</v>
      </c>
      <c r="AF106" s="14">
        <f>IF(ISNA(VLOOKUP($A106,'2013'!$B$2:$S$401,10,FALSE)), AE106, VLOOKUP($A106,'2013'!$B$2:$S$401,10,FALSE)*1.7)</f>
        <v>10.199999999999999</v>
      </c>
      <c r="AG106" s="14">
        <f>IF(ISNA(VLOOKUP($A106,'2012'!$B$2:$S$401,10,FALSE)), AF106, VLOOKUP($A106,'2012'!$B$2:$S$401,10,FALSE))</f>
        <v>2</v>
      </c>
      <c r="AH106" s="14">
        <f>IF(ISNA(VLOOKUP($A106,'2011'!$B$2:$S$401,10,FALSE)), AG106, VLOOKUP($A106,'2011'!$B$2:$S$401,10,FALSE))</f>
        <v>7</v>
      </c>
      <c r="AI106" s="14">
        <f>IF(ISNA(VLOOKUP($A106,'2010'!$B$2:$S$401,10,FALSE)), AH106, VLOOKUP($A106,'2010'!$B$2:$S$401,10,FALSE))</f>
        <v>8</v>
      </c>
      <c r="AJ106" s="14">
        <f>IF(ISNA(VLOOKUP($A106,'2009'!$B$2:$S$401,10,FALSE)), AI106, VLOOKUP($A106,'2009'!$B$2:$S$401,10,FALSE))</f>
        <v>7</v>
      </c>
      <c r="AK106" s="14">
        <f>AVERAGE(AE106:AJ106)</f>
        <v>6.3666666666666671</v>
      </c>
      <c r="AL106" s="14">
        <f>VLOOKUP($A106,'2014'!$B$2:$S$430,11,FALSE)</f>
        <v>15</v>
      </c>
      <c r="AM106" s="14">
        <f>IF(ISNA(VLOOKUP($A106,'2013'!$B$2:$S$401,11,FALSE)), AL106, VLOOKUP($A106,'2013'!$B$2:$S$401,11,FALSE)*1.7)</f>
        <v>45.9</v>
      </c>
      <c r="AN106" s="14">
        <f>AVERAGE(AL106:AM106)</f>
        <v>30.45</v>
      </c>
      <c r="AO106" s="14">
        <f>VLOOKUP($A106,'2014'!$B$2:$S$430,8,FALSE)</f>
        <v>-13</v>
      </c>
      <c r="AP106" s="14">
        <f>IF(ISNA(VLOOKUP($A106,'2013'!$B$2:$S$401,8,FALSE)), AO106, VLOOKUP($A106,'2013'!$B$2:$S$401,8,FALSE)*1.7)</f>
        <v>-6.8</v>
      </c>
      <c r="AQ106" s="14">
        <f>IF(ISNA(VLOOKUP($A106,'2012'!$B$2:$S$401,8,FALSE)), AP106, VLOOKUP($A106,'2012'!$B$2:$S$401,8,FALSE))</f>
        <v>5</v>
      </c>
      <c r="AR106" s="14">
        <f>IF(ISNA(VLOOKUP($A106,'2011'!$B$2:$S$401,8,FALSE)), AQ106, VLOOKUP($A106,'2011'!$B$2:$S$401,8,FALSE))</f>
        <v>-4</v>
      </c>
      <c r="AS106" s="14">
        <f>IF(ISNA(VLOOKUP($A106,'2010'!$B$2:$S$401,8,FALSE)), AR106, VLOOKUP($A106,'2010'!$B$2:$S$401,8,FALSE))</f>
        <v>-5</v>
      </c>
      <c r="AT106" s="14">
        <f>IF(ISNA(VLOOKUP($A106,'2009'!$B$2:$S$401,8,FALSE)), AS106, VLOOKUP($A106,'2009'!$B$2:$S$401,8,FALSE))</f>
        <v>-4</v>
      </c>
      <c r="AU106" s="14">
        <f>AVERAGE(AO106:AT106)</f>
        <v>-4.6333333333333337</v>
      </c>
      <c r="AV106" s="14">
        <f>MIN(B106:G106)</f>
        <v>47</v>
      </c>
      <c r="AW106" s="14">
        <f>MAX(B106:G106)</f>
        <v>83.3</v>
      </c>
      <c r="AX106" s="14">
        <f>MIN(I106:N106)</f>
        <v>66</v>
      </c>
      <c r="AY106" s="14">
        <f>MAX(I106:N106)</f>
        <v>82</v>
      </c>
      <c r="AZ106" s="14" t="str">
        <f>VLOOKUP(A106,Bios!$B$2:$S$430,7,FALSE)</f>
        <v>CAN</v>
      </c>
      <c r="BA106" s="14" t="str">
        <f>VLOOKUP(A106,Bios!$B$2:$S$430,2,FALSE)</f>
        <v>PHX</v>
      </c>
      <c r="BB106" s="14">
        <f>113-BE106</f>
        <v>33</v>
      </c>
      <c r="BC106" s="14" t="str">
        <f>VLOOKUP(A106,Bios!$B$2:$S$430,3,FALSE)</f>
        <v>C</v>
      </c>
      <c r="BD106" s="4" t="str">
        <f>VLOOKUP(A106,Bios!$B$2:$S$430,4,FALSE)</f>
        <v>Feb 10 '80</v>
      </c>
      <c r="BE106" s="4" t="str">
        <f>RIGHT(BD106, LEN(BD106)-8)</f>
        <v>80</v>
      </c>
      <c r="BJ106" s="4" t="str">
        <f>VLOOKUP(A106,'Contracts 2014'!A105:K231,1,FALSE)</f>
        <v>Mike Ribeiro</v>
      </c>
      <c r="BK106" s="4">
        <f>IF(ISNA(VLOOKUP(A106,'Contracts 2014'!$A$1:$K$127,1,FALSE)), 0, 1)</f>
        <v>1</v>
      </c>
    </row>
    <row r="107" spans="1:63">
      <c r="A107" s="13" t="s">
        <v>349</v>
      </c>
      <c r="B107" s="14">
        <f>VLOOKUP(A107,'2014'!$B$2:$S$430,7,FALSE)</f>
        <v>47</v>
      </c>
      <c r="C107" s="14">
        <f>IF(ISNA(VLOOKUP(A107,'2013'!$B$2:$S$401,7,FALSE)*1.7), B107, VLOOKUP(A107,'2013'!$B$2:$S$401,7,FALSE)*1.7)</f>
        <v>25.5</v>
      </c>
      <c r="D107" s="14">
        <f>IF(ISNA(VLOOKUP(A107,'2012'!$B$2:$S$401,7,FALSE)), C107, VLOOKUP(A107,'2012'!$B$2:$S$401,7,FALSE))</f>
        <v>27</v>
      </c>
      <c r="E107" s="14">
        <f>IF(ISNA(VLOOKUP(A107,'2011'!$B$2:$S$401,7,FALSE)), AVERAGE(C107:D107), VLOOKUP(A107,'2011'!$B$2:$S$401,7,FALSE))</f>
        <v>43</v>
      </c>
      <c r="F107" s="14">
        <f>IF(ISNA(VLOOKUP(A107,'2010'!$B$2:$S$401,7,FALSE)), AVERAGE(C107:E107), VLOOKUP(A107,'2010'!$B$2:$S$401,7,FALSE))</f>
        <v>31.833333333333332</v>
      </c>
      <c r="G107" s="14">
        <f>IF(ISNA(VLOOKUP(A107,'2009'!$B$2:$S$401,7,FALSE)), AVERAGE(C107:F107), VLOOKUP(A107,'2009'!$B$2:$S$401,7,FALSE))</f>
        <v>31.833333333333332</v>
      </c>
      <c r="H107" s="14">
        <f>AVERAGE(B107:G107)</f>
        <v>34.361111111111114</v>
      </c>
      <c r="I107" s="14">
        <f>VLOOKUP(A107,'2014'!$B$2:$S$430,4,FALSE)</f>
        <v>64</v>
      </c>
      <c r="J107" s="14">
        <f>IF(ISNA(VLOOKUP(A107,'2013'!$B$2:$S$401,4,FALSE)), I107, VLOOKUP(A107,'2013'!$B$2:$S$401,4,FALSE)*1.7)</f>
        <v>79.899999999999991</v>
      </c>
      <c r="K107" s="14">
        <f>IF(ISNA(VLOOKUP(A107,'2012'!$B$2:$S$401,4,FALSE)), J107, VLOOKUP(A107,'2012'!$B$2:$S$401,4,FALSE))</f>
        <v>61</v>
      </c>
      <c r="L107" s="14">
        <f>IF(ISNA(VLOOKUP(A107,'2011'!$B$2:$S$401,4,FALSE)), AVERAGE(J107:K107), VLOOKUP(A107,'2011'!$B$2:$S$401,4,FALSE))</f>
        <v>82</v>
      </c>
      <c r="M107" s="14">
        <f>IF(ISNA(VLOOKUP(A107,'2010'!$B$2:$S$401,4,FALSE)), AVERAGE(J107:L107), VLOOKUP(A107,'2010'!$B$2:$S$401,4,FALSE))</f>
        <v>74.3</v>
      </c>
      <c r="N107" s="14">
        <f>IF(ISNA(VLOOKUP(A107,'2009'!$B$2:$S$401,4,FALSE)), AVERAGE(J107:M107), VLOOKUP(A107,'2009'!$B$2:$S$401,4,FALSE))</f>
        <v>74.3</v>
      </c>
      <c r="O107" s="14">
        <f>AVERAGE(I107:N107)</f>
        <v>72.583333333333329</v>
      </c>
      <c r="P107" s="14">
        <f>H107/O107</f>
        <v>0.47340221967087648</v>
      </c>
      <c r="Q107" s="14">
        <f>VLOOKUP($A107,'2014'!$B$2:$S$430,5,FALSE)</f>
        <v>14</v>
      </c>
      <c r="R107" s="14">
        <f>IF(ISNA(VLOOKUP(A107,'2013'!$B$2:$S$401,5,FALSE)), Q107, VLOOKUP(A107,'2013'!$B$2:$S$401,5,FALSE)*1.7)</f>
        <v>6.8</v>
      </c>
      <c r="S107" s="14">
        <f>IF(ISNA(VLOOKUP($A107,'2012'!$B$2:$S$401,5,FALSE)), R107, VLOOKUP($A107,'2012'!$B$2:$S$401,5,FALSE))</f>
        <v>9</v>
      </c>
      <c r="T107" s="14">
        <f>IF(ISNA(VLOOKUP($A107,'2011'!$B$2:$S$401,5,FALSE)), S107, VLOOKUP($A107,'2011'!$B$2:$S$401,5,FALSE))</f>
        <v>8</v>
      </c>
      <c r="U107" s="14">
        <f>IF(ISNA(VLOOKUP($A107,'2010'!$B$2:$S$401,5,FALSE)), T107, VLOOKUP($A107,'2010'!$B$2:$S$401,5,FALSE))</f>
        <v>8</v>
      </c>
      <c r="V107" s="14">
        <f>IF(ISNA(VLOOKUP($A107,'2009'!$B$2:$S$401,5,FALSE)), U107, VLOOKUP($A107,'2009'!$B$2:$S$401,5,FALSE))</f>
        <v>8</v>
      </c>
      <c r="W107" s="14">
        <f>AVERAGE(Q107:V107)</f>
        <v>8.9666666666666668</v>
      </c>
      <c r="X107" s="14">
        <f>VLOOKUP($A107,'2014'!$B$2:$S$430,6,FALSE)</f>
        <v>33</v>
      </c>
      <c r="Y107" s="14">
        <f>IF(ISNA(VLOOKUP($A107,'2013'!$B$2:$S$401,6,FALSE)), X107, VLOOKUP($A107,'2013'!$B$2:$S$401,6,FALSE)*1.7)</f>
        <v>18.7</v>
      </c>
      <c r="Z107" s="14">
        <f>IF(ISNA(VLOOKUP($A107,'2012'!$B$2:$S$401,6,FALSE)), Y107, VLOOKUP($A107,'2012'!$B$2:$S$401,6,FALSE))</f>
        <v>18</v>
      </c>
      <c r="AA107" s="14">
        <f>IF(ISNA(VLOOKUP($A107,'2011'!$B$2:$S$401,6,FALSE)), Z107, VLOOKUP($A107,'2011'!$B$2:$S$401,6,FALSE))</f>
        <v>35</v>
      </c>
      <c r="AB107" s="14">
        <f>IF(ISNA(VLOOKUP($A107,'2010'!$B$2:$S$401,6,FALSE)), AA107, VLOOKUP($A107,'2010'!$B$2:$S$401,6,FALSE))</f>
        <v>35</v>
      </c>
      <c r="AC107" s="14">
        <f>IF(ISNA(VLOOKUP($A107,'2009'!$B$2:$S$401,6,FALSE)), AB107, VLOOKUP($A107,'2009'!$B$2:$S$401,6,FALSE))</f>
        <v>35</v>
      </c>
      <c r="AD107" s="14">
        <f>AVERAGE(X107:AC107)</f>
        <v>29.116666666666664</v>
      </c>
      <c r="AE107" s="14">
        <f>VLOOKUP($A107,'2014'!$B$2:$S$430,10,FALSE)</f>
        <v>7</v>
      </c>
      <c r="AF107" s="14">
        <f>IF(ISNA(VLOOKUP($A107,'2013'!$B$2:$S$401,10,FALSE)), AE107, VLOOKUP($A107,'2013'!$B$2:$S$401,10,FALSE)*1.7)</f>
        <v>1.7</v>
      </c>
      <c r="AG107" s="14">
        <f>IF(ISNA(VLOOKUP($A107,'2012'!$B$2:$S$401,10,FALSE)), AF107, VLOOKUP($A107,'2012'!$B$2:$S$401,10,FALSE))</f>
        <v>5</v>
      </c>
      <c r="AH107" s="14">
        <f>IF(ISNA(VLOOKUP($A107,'2011'!$B$2:$S$401,10,FALSE)), AG107, VLOOKUP($A107,'2011'!$B$2:$S$401,10,FALSE))</f>
        <v>5</v>
      </c>
      <c r="AI107" s="14">
        <f>IF(ISNA(VLOOKUP($A107,'2010'!$B$2:$S$401,10,FALSE)), AH107, VLOOKUP($A107,'2010'!$B$2:$S$401,10,FALSE))</f>
        <v>5</v>
      </c>
      <c r="AJ107" s="14">
        <f>IF(ISNA(VLOOKUP($A107,'2009'!$B$2:$S$401,10,FALSE)), AI107, VLOOKUP($A107,'2009'!$B$2:$S$401,10,FALSE))</f>
        <v>5</v>
      </c>
      <c r="AK107" s="14">
        <f>AVERAGE(AE107:AJ107)</f>
        <v>4.7833333333333332</v>
      </c>
      <c r="AL107" s="14">
        <f>VLOOKUP($A107,'2014'!$B$2:$S$430,11,FALSE)</f>
        <v>20</v>
      </c>
      <c r="AM107" s="14">
        <f>IF(ISNA(VLOOKUP($A107,'2013'!$B$2:$S$401,11,FALSE)), AL107, VLOOKUP($A107,'2013'!$B$2:$S$401,11,FALSE)*1.7)</f>
        <v>5.0999999999999996</v>
      </c>
      <c r="AN107" s="14">
        <f>AVERAGE(AL107:AM107)</f>
        <v>12.55</v>
      </c>
      <c r="AO107" s="14">
        <f>VLOOKUP($A107,'2014'!$B$2:$S$430,8,FALSE)</f>
        <v>12</v>
      </c>
      <c r="AP107" s="14">
        <f>IF(ISNA(VLOOKUP($A107,'2013'!$B$2:$S$401,8,FALSE)), AO107, VLOOKUP($A107,'2013'!$B$2:$S$401,8,FALSE)*1.7)</f>
        <v>-11.9</v>
      </c>
      <c r="AQ107" s="14">
        <f>IF(ISNA(VLOOKUP($A107,'2012'!$B$2:$S$401,8,FALSE)), AP107, VLOOKUP($A107,'2012'!$B$2:$S$401,8,FALSE))</f>
        <v>0</v>
      </c>
      <c r="AR107" s="14">
        <f>IF(ISNA(VLOOKUP($A107,'2011'!$B$2:$S$401,8,FALSE)), AQ107, VLOOKUP($A107,'2011'!$B$2:$S$401,8,FALSE))</f>
        <v>-8</v>
      </c>
      <c r="AS107" s="14">
        <f>IF(ISNA(VLOOKUP($A107,'2010'!$B$2:$S$401,8,FALSE)), AR107, VLOOKUP($A107,'2010'!$B$2:$S$401,8,FALSE))</f>
        <v>-8</v>
      </c>
      <c r="AT107" s="14">
        <f>IF(ISNA(VLOOKUP($A107,'2009'!$B$2:$S$401,8,FALSE)), AS107, VLOOKUP($A107,'2009'!$B$2:$S$401,8,FALSE))</f>
        <v>-8</v>
      </c>
      <c r="AU107" s="14">
        <f>AVERAGE(AO107:AT107)</f>
        <v>-3.9833333333333329</v>
      </c>
      <c r="AV107" s="14">
        <f>MIN(B107:G107)</f>
        <v>25.5</v>
      </c>
      <c r="AW107" s="14">
        <f>MAX(B107:G107)</f>
        <v>47</v>
      </c>
      <c r="AX107" s="14">
        <f>MIN(I107:N107)</f>
        <v>61</v>
      </c>
      <c r="AY107" s="14">
        <f>MAX(I107:N107)</f>
        <v>82</v>
      </c>
      <c r="AZ107" s="14" t="str">
        <f>VLOOKUP(A107,Bios!$B$2:$S$430,7,FALSE)</f>
        <v>CAN</v>
      </c>
      <c r="BA107" s="14" t="str">
        <f>VLOOKUP(A107,Bios!$B$2:$S$430,2,FALSE)</f>
        <v>CGY</v>
      </c>
      <c r="BB107" s="14">
        <f>113-BE107</f>
        <v>30</v>
      </c>
      <c r="BC107" s="14" t="str">
        <f>VLOOKUP(A107,Bios!$B$2:$S$430,3,FALSE)</f>
        <v>D</v>
      </c>
      <c r="BD107" s="4" t="str">
        <f>VLOOKUP(A107,Bios!$B$2:$S$430,4,FALSE)</f>
        <v>Oct 03 '83</v>
      </c>
      <c r="BE107" s="4" t="str">
        <f>RIGHT(BD107, LEN(BD107)-8)</f>
        <v>83</v>
      </c>
      <c r="BJ107" s="4" t="e">
        <f>VLOOKUP(A107,'Contracts 2014'!A106:K232,1,FALSE)</f>
        <v>#N/A</v>
      </c>
      <c r="BK107" s="4">
        <f>IF(ISNA(VLOOKUP(A107,'Contracts 2014'!$A$1:$K$127,1,FALSE)), 0, 1)</f>
        <v>0</v>
      </c>
    </row>
    <row r="108" spans="1:63">
      <c r="A108" s="13" t="s">
        <v>185</v>
      </c>
      <c r="B108" s="14">
        <f>VLOOKUP(A108,'2014'!$B$2:$S$430,7,FALSE)</f>
        <v>47</v>
      </c>
      <c r="C108" s="14">
        <f>IF(ISNA(VLOOKUP(A108,'2013'!$B$2:$S$401,7,FALSE)*1.7), B108, VLOOKUP(A108,'2013'!$B$2:$S$401,7,FALSE)*1.7)</f>
        <v>45.9</v>
      </c>
      <c r="D108" s="14">
        <f>IF(ISNA(VLOOKUP(A108,'2012'!$B$2:$S$401,7,FALSE)), C108, VLOOKUP(A108,'2012'!$B$2:$S$401,7,FALSE))</f>
        <v>50</v>
      </c>
      <c r="E108" s="14">
        <f>IF(ISNA(VLOOKUP(A108,'2011'!$B$2:$S$401,7,FALSE)), AVERAGE(C108:D108), VLOOKUP(A108,'2011'!$B$2:$S$401,7,FALSE))</f>
        <v>60</v>
      </c>
      <c r="F108" s="14">
        <f>IF(ISNA(VLOOKUP(A108,'2010'!$B$2:$S$401,7,FALSE)), AVERAGE(C108:E108), VLOOKUP(A108,'2010'!$B$2:$S$401,7,FALSE))</f>
        <v>55</v>
      </c>
      <c r="G108" s="14">
        <f>IF(ISNA(VLOOKUP(A108,'2009'!$B$2:$S$401,7,FALSE)), AVERAGE(C108:F108), VLOOKUP(A108,'2009'!$B$2:$S$401,7,FALSE))</f>
        <v>73</v>
      </c>
      <c r="H108" s="14">
        <f>AVERAGE(B108:G108)</f>
        <v>55.15</v>
      </c>
      <c r="I108" s="14">
        <f>VLOOKUP(A108,'2014'!$B$2:$S$430,4,FALSE)</f>
        <v>69</v>
      </c>
      <c r="J108" s="14">
        <f>IF(ISNA(VLOOKUP(A108,'2013'!$B$2:$S$401,4,FALSE)), I108, VLOOKUP(A108,'2013'!$B$2:$S$401,4,FALSE)*1.7)</f>
        <v>81.599999999999994</v>
      </c>
      <c r="K108" s="14">
        <f>IF(ISNA(VLOOKUP(A108,'2012'!$B$2:$S$401,4,FALSE)), J108, VLOOKUP(A108,'2012'!$B$2:$S$401,4,FALSE))</f>
        <v>79</v>
      </c>
      <c r="L108" s="14">
        <f>IF(ISNA(VLOOKUP(A108,'2011'!$B$2:$S$401,4,FALSE)), AVERAGE(J108:K108), VLOOKUP(A108,'2011'!$B$2:$S$401,4,FALSE))</f>
        <v>72</v>
      </c>
      <c r="M108" s="14">
        <f>IF(ISNA(VLOOKUP(A108,'2010'!$B$2:$S$401,4,FALSE)), AVERAGE(J108:L108), VLOOKUP(A108,'2010'!$B$2:$S$401,4,FALSE))</f>
        <v>82</v>
      </c>
      <c r="N108" s="14">
        <f>IF(ISNA(VLOOKUP(A108,'2009'!$B$2:$S$401,4,FALSE)), AVERAGE(J108:M108), VLOOKUP(A108,'2009'!$B$2:$S$401,4,FALSE))</f>
        <v>82</v>
      </c>
      <c r="O108" s="14">
        <f>AVERAGE(I108:N108)</f>
        <v>77.600000000000009</v>
      </c>
      <c r="P108" s="14">
        <f>H108/O108</f>
        <v>0.71069587628865971</v>
      </c>
      <c r="Q108" s="14">
        <f>VLOOKUP($A108,'2014'!$B$2:$S$430,5,FALSE)</f>
        <v>23</v>
      </c>
      <c r="R108" s="14">
        <f>IF(ISNA(VLOOKUP(A108,'2013'!$B$2:$S$401,5,FALSE)), Q108, VLOOKUP(A108,'2013'!$B$2:$S$401,5,FALSE)*1.7)</f>
        <v>22.099999999999998</v>
      </c>
      <c r="S108" s="14">
        <f>IF(ISNA(VLOOKUP($A108,'2012'!$B$2:$S$401,5,FALSE)), R108, VLOOKUP($A108,'2012'!$B$2:$S$401,5,FALSE))</f>
        <v>22</v>
      </c>
      <c r="T108" s="14">
        <f>IF(ISNA(VLOOKUP($A108,'2011'!$B$2:$S$401,5,FALSE)), S108, VLOOKUP($A108,'2011'!$B$2:$S$401,5,FALSE))</f>
        <v>20</v>
      </c>
      <c r="U108" s="14">
        <f>IF(ISNA(VLOOKUP($A108,'2010'!$B$2:$S$401,5,FALSE)), T108, VLOOKUP($A108,'2010'!$B$2:$S$401,5,FALSE))</f>
        <v>18</v>
      </c>
      <c r="V108" s="14">
        <f>IF(ISNA(VLOOKUP($A108,'2009'!$B$2:$S$401,5,FALSE)), U108, VLOOKUP($A108,'2009'!$B$2:$S$401,5,FALSE))</f>
        <v>31</v>
      </c>
      <c r="W108" s="14">
        <f>AVERAGE(Q108:V108)</f>
        <v>22.683333333333334</v>
      </c>
      <c r="X108" s="14">
        <f>VLOOKUP($A108,'2014'!$B$2:$S$430,6,FALSE)</f>
        <v>24</v>
      </c>
      <c r="Y108" s="14">
        <f>IF(ISNA(VLOOKUP($A108,'2013'!$B$2:$S$401,6,FALSE)), X108, VLOOKUP($A108,'2013'!$B$2:$S$401,6,FALSE)*1.7)</f>
        <v>23.8</v>
      </c>
      <c r="Z108" s="14">
        <f>IF(ISNA(VLOOKUP($A108,'2012'!$B$2:$S$401,6,FALSE)), Y108, VLOOKUP($A108,'2012'!$B$2:$S$401,6,FALSE))</f>
        <v>28</v>
      </c>
      <c r="AA108" s="14">
        <f>IF(ISNA(VLOOKUP($A108,'2011'!$B$2:$S$401,6,FALSE)), Z108, VLOOKUP($A108,'2011'!$B$2:$S$401,6,FALSE))</f>
        <v>40</v>
      </c>
      <c r="AB108" s="14">
        <f>IF(ISNA(VLOOKUP($A108,'2010'!$B$2:$S$401,6,FALSE)), AA108, VLOOKUP($A108,'2010'!$B$2:$S$401,6,FALSE))</f>
        <v>37</v>
      </c>
      <c r="AC108" s="14">
        <f>IF(ISNA(VLOOKUP($A108,'2009'!$B$2:$S$401,6,FALSE)), AB108, VLOOKUP($A108,'2009'!$B$2:$S$401,6,FALSE))</f>
        <v>42</v>
      </c>
      <c r="AD108" s="14">
        <f>AVERAGE(X108:AC108)</f>
        <v>32.466666666666669</v>
      </c>
      <c r="AE108" s="14">
        <f>VLOOKUP($A108,'2014'!$B$2:$S$430,10,FALSE)</f>
        <v>10</v>
      </c>
      <c r="AF108" s="14">
        <f>IF(ISNA(VLOOKUP($A108,'2013'!$B$2:$S$401,10,FALSE)), AE108, VLOOKUP($A108,'2013'!$B$2:$S$401,10,FALSE)*1.7)</f>
        <v>0</v>
      </c>
      <c r="AG108" s="14">
        <f>IF(ISNA(VLOOKUP($A108,'2012'!$B$2:$S$401,10,FALSE)), AF108, VLOOKUP($A108,'2012'!$B$2:$S$401,10,FALSE))</f>
        <v>5</v>
      </c>
      <c r="AH108" s="14">
        <f>IF(ISNA(VLOOKUP($A108,'2011'!$B$2:$S$401,10,FALSE)), AG108, VLOOKUP($A108,'2011'!$B$2:$S$401,10,FALSE))</f>
        <v>11</v>
      </c>
      <c r="AI108" s="14">
        <f>IF(ISNA(VLOOKUP($A108,'2010'!$B$2:$S$401,10,FALSE)), AH108, VLOOKUP($A108,'2010'!$B$2:$S$401,10,FALSE))</f>
        <v>5</v>
      </c>
      <c r="AJ108" s="14">
        <f>IF(ISNA(VLOOKUP($A108,'2009'!$B$2:$S$401,10,FALSE)), AI108, VLOOKUP($A108,'2009'!$B$2:$S$401,10,FALSE))</f>
        <v>10</v>
      </c>
      <c r="AK108" s="14">
        <f>AVERAGE(AE108:AJ108)</f>
        <v>6.833333333333333</v>
      </c>
      <c r="AL108" s="14">
        <f>VLOOKUP($A108,'2014'!$B$2:$S$430,11,FALSE)</f>
        <v>19</v>
      </c>
      <c r="AM108" s="14">
        <f>IF(ISNA(VLOOKUP($A108,'2013'!$B$2:$S$401,11,FALSE)), AL108, VLOOKUP($A108,'2013'!$B$2:$S$401,11,FALSE)*1.7)</f>
        <v>5.0999999999999996</v>
      </c>
      <c r="AN108" s="14">
        <f>AVERAGE(AL108:AM108)</f>
        <v>12.05</v>
      </c>
      <c r="AO108" s="14">
        <f>VLOOKUP($A108,'2014'!$B$2:$S$430,8,FALSE)</f>
        <v>-7</v>
      </c>
      <c r="AP108" s="14">
        <f>IF(ISNA(VLOOKUP($A108,'2013'!$B$2:$S$401,8,FALSE)), AO108, VLOOKUP($A108,'2013'!$B$2:$S$401,8,FALSE)*1.7)</f>
        <v>10.199999999999999</v>
      </c>
      <c r="AQ108" s="14">
        <f>IF(ISNA(VLOOKUP($A108,'2012'!$B$2:$S$401,8,FALSE)), AP108, VLOOKUP($A108,'2012'!$B$2:$S$401,8,FALSE))</f>
        <v>-8</v>
      </c>
      <c r="AR108" s="14">
        <f>IF(ISNA(VLOOKUP($A108,'2011'!$B$2:$S$401,8,FALSE)), AQ108, VLOOKUP($A108,'2011'!$B$2:$S$401,8,FALSE))</f>
        <v>5</v>
      </c>
      <c r="AS108" s="14">
        <f>IF(ISNA(VLOOKUP($A108,'2010'!$B$2:$S$401,8,FALSE)), AR108, VLOOKUP($A108,'2010'!$B$2:$S$401,8,FALSE))</f>
        <v>3</v>
      </c>
      <c r="AT108" s="14">
        <f>IF(ISNA(VLOOKUP($A108,'2009'!$B$2:$S$401,8,FALSE)), AS108, VLOOKUP($A108,'2009'!$B$2:$S$401,8,FALSE))</f>
        <v>5</v>
      </c>
      <c r="AU108" s="14">
        <f>AVERAGE(AO108:AT108)</f>
        <v>1.3666666666666665</v>
      </c>
      <c r="AV108" s="14">
        <f>MIN(B108:G108)</f>
        <v>45.9</v>
      </c>
      <c r="AW108" s="14">
        <f>MAX(B108:G108)</f>
        <v>73</v>
      </c>
      <c r="AX108" s="14">
        <f>MIN(I108:N108)</f>
        <v>69</v>
      </c>
      <c r="AY108" s="14">
        <f>MAX(I108:N108)</f>
        <v>82</v>
      </c>
      <c r="AZ108" s="14" t="str">
        <f>VLOOKUP(A108,Bios!$B$2:$S$430,7,FALSE)</f>
        <v>CAN</v>
      </c>
      <c r="BA108" s="14" t="str">
        <f>VLOOKUP(A108,Bios!$B$2:$S$430,2,FALSE)</f>
        <v>PHX</v>
      </c>
      <c r="BB108" s="14">
        <f>113-BE108</f>
        <v>37</v>
      </c>
      <c r="BC108" s="14" t="str">
        <f>VLOOKUP(A108,Bios!$B$2:$S$430,3,FALSE)</f>
        <v>R</v>
      </c>
      <c r="BD108" s="4" t="str">
        <f>VLOOKUP(A108,Bios!$B$2:$S$430,4,FALSE)</f>
        <v>Oct 10 '76</v>
      </c>
      <c r="BE108" s="4" t="str">
        <f>RIGHT(BD108, LEN(BD108)-8)</f>
        <v>76</v>
      </c>
      <c r="BJ108" s="4" t="e">
        <f>VLOOKUP(A108,'Contracts 2014'!A107:K233,1,FALSE)</f>
        <v>#N/A</v>
      </c>
      <c r="BK108" s="4">
        <f>IF(ISNA(VLOOKUP(A108,'Contracts 2014'!$A$1:$K$127,1,FALSE)), 0, 1)</f>
        <v>0</v>
      </c>
    </row>
    <row r="109" spans="1:63">
      <c r="A109" s="13" t="s">
        <v>70</v>
      </c>
      <c r="B109" s="14">
        <f>VLOOKUP(A109,'2014'!$B$2:$S$430,7,FALSE)</f>
        <v>47</v>
      </c>
      <c r="C109" s="14">
        <f>IF(ISNA(VLOOKUP(A109,'2013'!$B$2:$S$401,7,FALSE)*1.7), B109, VLOOKUP(A109,'2013'!$B$2:$S$401,7,FALSE)*1.7)</f>
        <v>68</v>
      </c>
      <c r="D109" s="14">
        <f>IF(ISNA(VLOOKUP(A109,'2012'!$B$2:$S$401,7,FALSE)), C109, VLOOKUP(A109,'2012'!$B$2:$S$401,7,FALSE))</f>
        <v>67</v>
      </c>
      <c r="E109" s="14">
        <f>IF(ISNA(VLOOKUP(A109,'2011'!$B$2:$S$401,7,FALSE)), AVERAGE(C109:D109), VLOOKUP(A109,'2011'!$B$2:$S$401,7,FALSE))</f>
        <v>104</v>
      </c>
      <c r="F109" s="14">
        <f>IF(ISNA(VLOOKUP(A109,'2010'!$B$2:$S$401,7,FALSE)), AVERAGE(C109:E109), VLOOKUP(A109,'2010'!$B$2:$S$401,7,FALSE))</f>
        <v>85</v>
      </c>
      <c r="G109" s="14">
        <f>IF(ISNA(VLOOKUP(A109,'2009'!$B$2:$S$401,7,FALSE)), AVERAGE(C109:F109), VLOOKUP(A109,'2009'!$B$2:$S$401,7,FALSE))</f>
        <v>82</v>
      </c>
      <c r="H109" s="14">
        <f>AVERAGE(B109:G109)</f>
        <v>75.5</v>
      </c>
      <c r="I109" s="14">
        <f>VLOOKUP(A109,'2014'!$B$2:$S$430,4,FALSE)</f>
        <v>73</v>
      </c>
      <c r="J109" s="14">
        <f>IF(ISNA(VLOOKUP(A109,'2013'!$B$2:$S$401,4,FALSE)), I109, VLOOKUP(A109,'2013'!$B$2:$S$401,4,FALSE)*1.7)</f>
        <v>79.899999999999991</v>
      </c>
      <c r="K109" s="14">
        <f>IF(ISNA(VLOOKUP(A109,'2012'!$B$2:$S$401,4,FALSE)), J109, VLOOKUP(A109,'2012'!$B$2:$S$401,4,FALSE))</f>
        <v>72</v>
      </c>
      <c r="L109" s="14">
        <f>IF(ISNA(VLOOKUP(A109,'2011'!$B$2:$S$401,4,FALSE)), AVERAGE(J109:K109), VLOOKUP(A109,'2011'!$B$2:$S$401,4,FALSE))</f>
        <v>82</v>
      </c>
      <c r="M109" s="14">
        <f>IF(ISNA(VLOOKUP(A109,'2010'!$B$2:$S$401,4,FALSE)), AVERAGE(J109:L109), VLOOKUP(A109,'2010'!$B$2:$S$401,4,FALSE))</f>
        <v>63</v>
      </c>
      <c r="N109" s="14">
        <f>IF(ISNA(VLOOKUP(A109,'2009'!$B$2:$S$401,4,FALSE)), AVERAGE(J109:M109), VLOOKUP(A109,'2009'!$B$2:$S$401,4,FALSE))</f>
        <v>82</v>
      </c>
      <c r="O109" s="14">
        <f>AVERAGE(I109:N109)</f>
        <v>75.316666666666663</v>
      </c>
      <c r="P109" s="14">
        <f>H109/O109</f>
        <v>1.0024341668510732</v>
      </c>
      <c r="Q109" s="14">
        <f>VLOOKUP($A109,'2014'!$B$2:$S$430,5,FALSE)</f>
        <v>16</v>
      </c>
      <c r="R109" s="14">
        <f>IF(ISNA(VLOOKUP(A109,'2013'!$B$2:$S$401,5,FALSE)), Q109, VLOOKUP(A109,'2013'!$B$2:$S$401,5,FALSE)*1.7)</f>
        <v>20.399999999999999</v>
      </c>
      <c r="S109" s="14">
        <f>IF(ISNA(VLOOKUP($A109,'2012'!$B$2:$S$401,5,FALSE)), R109, VLOOKUP($A109,'2012'!$B$2:$S$401,5,FALSE))</f>
        <v>30</v>
      </c>
      <c r="T109" s="14">
        <f>IF(ISNA(VLOOKUP($A109,'2011'!$B$2:$S$401,5,FALSE)), S109, VLOOKUP($A109,'2011'!$B$2:$S$401,5,FALSE))</f>
        <v>41</v>
      </c>
      <c r="U109" s="14">
        <f>IF(ISNA(VLOOKUP($A109,'2010'!$B$2:$S$401,5,FALSE)), T109, VLOOKUP($A109,'2010'!$B$2:$S$401,5,FALSE))</f>
        <v>29</v>
      </c>
      <c r="V109" s="14">
        <f>IF(ISNA(VLOOKUP($A109,'2009'!$B$2:$S$401,5,FALSE)), U109, VLOOKUP($A109,'2009'!$B$2:$S$401,5,FALSE))</f>
        <v>31</v>
      </c>
      <c r="W109" s="14">
        <f>AVERAGE(Q109:V109)</f>
        <v>27.900000000000002</v>
      </c>
      <c r="X109" s="14">
        <f>VLOOKUP($A109,'2014'!$B$2:$S$430,6,FALSE)</f>
        <v>31</v>
      </c>
      <c r="Y109" s="14">
        <f>IF(ISNA(VLOOKUP($A109,'2013'!$B$2:$S$401,6,FALSE)), X109, VLOOKUP($A109,'2013'!$B$2:$S$401,6,FALSE)*1.7)</f>
        <v>47.6</v>
      </c>
      <c r="Z109" s="14">
        <f>IF(ISNA(VLOOKUP($A109,'2012'!$B$2:$S$401,6,FALSE)), Y109, VLOOKUP($A109,'2012'!$B$2:$S$401,6,FALSE))</f>
        <v>37</v>
      </c>
      <c r="AA109" s="14">
        <f>IF(ISNA(VLOOKUP($A109,'2011'!$B$2:$S$401,6,FALSE)), Z109, VLOOKUP($A109,'2011'!$B$2:$S$401,6,FALSE))</f>
        <v>63</v>
      </c>
      <c r="AB109" s="14">
        <f>IF(ISNA(VLOOKUP($A109,'2010'!$B$2:$S$401,6,FALSE)), AA109, VLOOKUP($A109,'2010'!$B$2:$S$401,6,FALSE))</f>
        <v>56</v>
      </c>
      <c r="AC109" s="14">
        <f>IF(ISNA(VLOOKUP($A109,'2009'!$B$2:$S$401,6,FALSE)), AB109, VLOOKUP($A109,'2009'!$B$2:$S$401,6,FALSE))</f>
        <v>51</v>
      </c>
      <c r="AD109" s="14">
        <f>AVERAGE(X109:AC109)</f>
        <v>47.6</v>
      </c>
      <c r="AE109" s="14">
        <f>VLOOKUP($A109,'2014'!$B$2:$S$430,10,FALSE)</f>
        <v>5</v>
      </c>
      <c r="AF109" s="14">
        <f>IF(ISNA(VLOOKUP($A109,'2013'!$B$2:$S$401,10,FALSE)), AE109, VLOOKUP($A109,'2013'!$B$2:$S$401,10,FALSE)*1.7)</f>
        <v>5.0999999999999996</v>
      </c>
      <c r="AG109" s="14">
        <f>IF(ISNA(VLOOKUP($A109,'2012'!$B$2:$S$401,10,FALSE)), AF109, VLOOKUP($A109,'2012'!$B$2:$S$401,10,FALSE))</f>
        <v>10</v>
      </c>
      <c r="AH109" s="14">
        <f>IF(ISNA(VLOOKUP($A109,'2011'!$B$2:$S$401,10,FALSE)), AG109, VLOOKUP($A109,'2011'!$B$2:$S$401,10,FALSE))</f>
        <v>18</v>
      </c>
      <c r="AI109" s="14">
        <f>IF(ISNA(VLOOKUP($A109,'2010'!$B$2:$S$401,10,FALSE)), AH109, VLOOKUP($A109,'2010'!$B$2:$S$401,10,FALSE))</f>
        <v>8</v>
      </c>
      <c r="AJ109" s="14">
        <f>IF(ISNA(VLOOKUP($A109,'2009'!$B$2:$S$401,10,FALSE)), AI109, VLOOKUP($A109,'2009'!$B$2:$S$401,10,FALSE))</f>
        <v>9</v>
      </c>
      <c r="AK109" s="14">
        <f>AVERAGE(AE109:AJ109)</f>
        <v>9.1833333333333336</v>
      </c>
      <c r="AL109" s="14">
        <f>VLOOKUP($A109,'2014'!$B$2:$S$430,11,FALSE)</f>
        <v>18</v>
      </c>
      <c r="AM109" s="14">
        <f>IF(ISNA(VLOOKUP($A109,'2013'!$B$2:$S$401,11,FALSE)), AL109, VLOOKUP($A109,'2013'!$B$2:$S$401,11,FALSE)*1.7)</f>
        <v>20.399999999999999</v>
      </c>
      <c r="AN109" s="14">
        <f>AVERAGE(AL109:AM109)</f>
        <v>19.2</v>
      </c>
      <c r="AO109" s="14">
        <f>VLOOKUP($A109,'2014'!$B$2:$S$430,8,FALSE)</f>
        <v>0</v>
      </c>
      <c r="AP109" s="14">
        <f>IF(ISNA(VLOOKUP($A109,'2013'!$B$2:$S$401,8,FALSE)), AO109, VLOOKUP($A109,'2013'!$B$2:$S$401,8,FALSE)*1.7)</f>
        <v>20.399999999999999</v>
      </c>
      <c r="AQ109" s="14">
        <f>IF(ISNA(VLOOKUP($A109,'2012'!$B$2:$S$401,8,FALSE)), AP109, VLOOKUP($A109,'2012'!$B$2:$S$401,8,FALSE))</f>
        <v>14</v>
      </c>
      <c r="AR109" s="14">
        <f>IF(ISNA(VLOOKUP($A109,'2011'!$B$2:$S$401,8,FALSE)), AQ109, VLOOKUP($A109,'2011'!$B$2:$S$401,8,FALSE))</f>
        <v>30</v>
      </c>
      <c r="AS109" s="14">
        <f>IF(ISNA(VLOOKUP($A109,'2010'!$B$2:$S$401,8,FALSE)), AR109, VLOOKUP($A109,'2010'!$B$2:$S$401,8,FALSE))</f>
        <v>36</v>
      </c>
      <c r="AT109" s="14">
        <f>IF(ISNA(VLOOKUP($A109,'2009'!$B$2:$S$401,8,FALSE)), AS109, VLOOKUP($A109,'2009'!$B$2:$S$401,8,FALSE))</f>
        <v>24</v>
      </c>
      <c r="AU109" s="14">
        <f>AVERAGE(AO109:AT109)</f>
        <v>20.733333333333334</v>
      </c>
      <c r="AV109" s="14">
        <f>MIN(B109:G109)</f>
        <v>47</v>
      </c>
      <c r="AW109" s="14">
        <f>MAX(B109:G109)</f>
        <v>104</v>
      </c>
      <c r="AX109" s="14">
        <f>MIN(I109:N109)</f>
        <v>63</v>
      </c>
      <c r="AY109" s="14">
        <f>MAX(I109:N109)</f>
        <v>82</v>
      </c>
      <c r="AZ109" s="14" t="str">
        <f>VLOOKUP(A109,Bios!$B$2:$S$430,7,FALSE)</f>
        <v>SWE</v>
      </c>
      <c r="BA109" s="14" t="str">
        <f>VLOOKUP(A109,Bios!$B$2:$S$430,2,FALSE)</f>
        <v>VAN</v>
      </c>
      <c r="BB109" s="14">
        <f>113-BE109</f>
        <v>33</v>
      </c>
      <c r="BC109" s="14" t="str">
        <f>VLOOKUP(A109,Bios!$B$2:$S$430,3,FALSE)</f>
        <v>L</v>
      </c>
      <c r="BD109" s="4" t="str">
        <f>VLOOKUP(A109,Bios!$B$2:$S$430,4,FALSE)</f>
        <v>Sep 26 '80</v>
      </c>
      <c r="BE109" s="4" t="str">
        <f>RIGHT(BD109, LEN(BD109)-8)</f>
        <v>80</v>
      </c>
      <c r="BJ109" s="4" t="e">
        <f>VLOOKUP(A109,'Contracts 2014'!A108:K234,1,FALSE)</f>
        <v>#N/A</v>
      </c>
      <c r="BK109" s="4">
        <f>IF(ISNA(VLOOKUP(A109,'Contracts 2014'!$A$1:$K$127,1,FALSE)), 0, 1)</f>
        <v>0</v>
      </c>
    </row>
    <row r="110" spans="1:63">
      <c r="A110" s="13" t="s">
        <v>669</v>
      </c>
      <c r="B110" s="14">
        <f>VLOOKUP(A110,'2014'!$B$2:$S$430,7,FALSE)</f>
        <v>47</v>
      </c>
      <c r="C110" s="14">
        <f>IF(ISNA(VLOOKUP(A110,'2013'!$B$2:$S$401,7,FALSE)*1.7), B110, VLOOKUP(A110,'2013'!$B$2:$S$401,7,FALSE)*1.7)</f>
        <v>45.9</v>
      </c>
      <c r="D110" s="14">
        <f>IF(ISNA(VLOOKUP(A110,'2012'!$B$2:$S$401,7,FALSE)), C110, VLOOKUP(A110,'2012'!$B$2:$S$401,7,FALSE))</f>
        <v>45.9</v>
      </c>
      <c r="E110" s="14">
        <f>IF(ISNA(VLOOKUP(A110,'2011'!$B$2:$S$401,7,FALSE)), AVERAGE(C110:D110), VLOOKUP(A110,'2011'!$B$2:$S$401,7,FALSE))</f>
        <v>45.9</v>
      </c>
      <c r="F110" s="14">
        <f>IF(ISNA(VLOOKUP(A110,'2010'!$B$2:$S$401,7,FALSE)), AVERAGE(C110:E110), VLOOKUP(A110,'2010'!$B$2:$S$401,7,FALSE))</f>
        <v>45.9</v>
      </c>
      <c r="G110" s="14">
        <f>IF(ISNA(VLOOKUP(A110,'2009'!$B$2:$S$401,7,FALSE)), AVERAGE(C110:F110), VLOOKUP(A110,'2009'!$B$2:$S$401,7,FALSE))</f>
        <v>45.9</v>
      </c>
      <c r="H110" s="14">
        <f>AVERAGE(B110:G110)</f>
        <v>46.083333333333336</v>
      </c>
      <c r="I110" s="14">
        <f>VLOOKUP(A110,'2014'!$B$2:$S$430,4,FALSE)</f>
        <v>78</v>
      </c>
      <c r="J110" s="14">
        <f>IF(ISNA(VLOOKUP(A110,'2013'!$B$2:$S$401,4,FALSE)), I110, VLOOKUP(A110,'2013'!$B$2:$S$401,4,FALSE)*1.7)</f>
        <v>78.2</v>
      </c>
      <c r="K110" s="14">
        <f>IF(ISNA(VLOOKUP(A110,'2012'!$B$2:$S$401,4,FALSE)), J110, VLOOKUP(A110,'2012'!$B$2:$S$401,4,FALSE))</f>
        <v>78.2</v>
      </c>
      <c r="L110" s="14">
        <f>IF(ISNA(VLOOKUP(A110,'2011'!$B$2:$S$401,4,FALSE)), AVERAGE(J110:K110), VLOOKUP(A110,'2011'!$B$2:$S$401,4,FALSE))</f>
        <v>78.2</v>
      </c>
      <c r="M110" s="14">
        <f>IF(ISNA(VLOOKUP(A110,'2010'!$B$2:$S$401,4,FALSE)), AVERAGE(J110:L110), VLOOKUP(A110,'2010'!$B$2:$S$401,4,FALSE))</f>
        <v>78.2</v>
      </c>
      <c r="N110" s="14">
        <f>IF(ISNA(VLOOKUP(A110,'2009'!$B$2:$S$401,4,FALSE)), AVERAGE(J110:M110), VLOOKUP(A110,'2009'!$B$2:$S$401,4,FALSE))</f>
        <v>78.2</v>
      </c>
      <c r="O110" s="14">
        <f>AVERAGE(I110:N110)</f>
        <v>78.166666666666657</v>
      </c>
      <c r="P110" s="14">
        <f>H110/O110</f>
        <v>0.5895522388059703</v>
      </c>
      <c r="Q110" s="14">
        <f>VLOOKUP($A110,'2014'!$B$2:$S$430,5,FALSE)</f>
        <v>19</v>
      </c>
      <c r="R110" s="14">
        <f>IF(ISNA(VLOOKUP(A110,'2013'!$B$2:$S$401,5,FALSE)), Q110, VLOOKUP(A110,'2013'!$B$2:$S$401,5,FALSE)*1.7)</f>
        <v>17</v>
      </c>
      <c r="S110" s="14">
        <f>IF(ISNA(VLOOKUP($A110,'2012'!$B$2:$S$401,5,FALSE)), R110, VLOOKUP($A110,'2012'!$B$2:$S$401,5,FALSE))</f>
        <v>17</v>
      </c>
      <c r="T110" s="14">
        <f>IF(ISNA(VLOOKUP($A110,'2011'!$B$2:$S$401,5,FALSE)), S110, VLOOKUP($A110,'2011'!$B$2:$S$401,5,FALSE))</f>
        <v>17</v>
      </c>
      <c r="U110" s="14">
        <f>IF(ISNA(VLOOKUP($A110,'2010'!$B$2:$S$401,5,FALSE)), T110, VLOOKUP($A110,'2010'!$B$2:$S$401,5,FALSE))</f>
        <v>17</v>
      </c>
      <c r="V110" s="14">
        <f>IF(ISNA(VLOOKUP($A110,'2009'!$B$2:$S$401,5,FALSE)), U110, VLOOKUP($A110,'2009'!$B$2:$S$401,5,FALSE))</f>
        <v>17</v>
      </c>
      <c r="W110" s="14">
        <f>AVERAGE(Q110:V110)</f>
        <v>17.333333333333332</v>
      </c>
      <c r="X110" s="14">
        <f>VLOOKUP($A110,'2014'!$B$2:$S$430,6,FALSE)</f>
        <v>28</v>
      </c>
      <c r="Y110" s="14">
        <f>IF(ISNA(VLOOKUP($A110,'2013'!$B$2:$S$401,6,FALSE)), X110, VLOOKUP($A110,'2013'!$B$2:$S$401,6,FALSE)*1.7)</f>
        <v>28.9</v>
      </c>
      <c r="Z110" s="14">
        <f>IF(ISNA(VLOOKUP($A110,'2012'!$B$2:$S$401,6,FALSE)), Y110, VLOOKUP($A110,'2012'!$B$2:$S$401,6,FALSE))</f>
        <v>28.9</v>
      </c>
      <c r="AA110" s="14">
        <f>IF(ISNA(VLOOKUP($A110,'2011'!$B$2:$S$401,6,FALSE)), Z110, VLOOKUP($A110,'2011'!$B$2:$S$401,6,FALSE))</f>
        <v>28.9</v>
      </c>
      <c r="AB110" s="14">
        <f>IF(ISNA(VLOOKUP($A110,'2010'!$B$2:$S$401,6,FALSE)), AA110, VLOOKUP($A110,'2010'!$B$2:$S$401,6,FALSE))</f>
        <v>28.9</v>
      </c>
      <c r="AC110" s="14">
        <f>IF(ISNA(VLOOKUP($A110,'2009'!$B$2:$S$401,6,FALSE)), AB110, VLOOKUP($A110,'2009'!$B$2:$S$401,6,FALSE))</f>
        <v>28.9</v>
      </c>
      <c r="AD110" s="14">
        <f>AVERAGE(X110:AC110)</f>
        <v>28.75</v>
      </c>
      <c r="AE110" s="14">
        <f>VLOOKUP($A110,'2014'!$B$2:$S$430,10,FALSE)</f>
        <v>3</v>
      </c>
      <c r="AF110" s="14">
        <f>IF(ISNA(VLOOKUP($A110,'2013'!$B$2:$S$401,10,FALSE)), AE110, VLOOKUP($A110,'2013'!$B$2:$S$401,10,FALSE)*1.7)</f>
        <v>0</v>
      </c>
      <c r="AG110" s="14">
        <f>IF(ISNA(VLOOKUP($A110,'2012'!$B$2:$S$401,10,FALSE)), AF110, VLOOKUP($A110,'2012'!$B$2:$S$401,10,FALSE))</f>
        <v>0</v>
      </c>
      <c r="AH110" s="14">
        <f>IF(ISNA(VLOOKUP($A110,'2011'!$B$2:$S$401,10,FALSE)), AG110, VLOOKUP($A110,'2011'!$B$2:$S$401,10,FALSE))</f>
        <v>0</v>
      </c>
      <c r="AI110" s="14">
        <f>IF(ISNA(VLOOKUP($A110,'2010'!$B$2:$S$401,10,FALSE)), AH110, VLOOKUP($A110,'2010'!$B$2:$S$401,10,FALSE))</f>
        <v>0</v>
      </c>
      <c r="AJ110" s="14">
        <f>IF(ISNA(VLOOKUP($A110,'2009'!$B$2:$S$401,10,FALSE)), AI110, VLOOKUP($A110,'2009'!$B$2:$S$401,10,FALSE))</f>
        <v>0</v>
      </c>
      <c r="AK110" s="14">
        <f>AVERAGE(AE110:AJ110)</f>
        <v>0.5</v>
      </c>
      <c r="AL110" s="14">
        <f>VLOOKUP($A110,'2014'!$B$2:$S$430,11,FALSE)</f>
        <v>9</v>
      </c>
      <c r="AM110" s="14">
        <f>IF(ISNA(VLOOKUP($A110,'2013'!$B$2:$S$401,11,FALSE)), AL110, VLOOKUP($A110,'2013'!$B$2:$S$401,11,FALSE)*1.7)</f>
        <v>5.0999999999999996</v>
      </c>
      <c r="AN110" s="14">
        <f>AVERAGE(AL110:AM110)</f>
        <v>7.05</v>
      </c>
      <c r="AO110" s="14">
        <f>VLOOKUP($A110,'2014'!$B$2:$S$430,8,FALSE)</f>
        <v>20</v>
      </c>
      <c r="AP110" s="14">
        <f>IF(ISNA(VLOOKUP($A110,'2013'!$B$2:$S$401,8,FALSE)), AO110, VLOOKUP($A110,'2013'!$B$2:$S$401,8,FALSE)*1.7)</f>
        <v>28.9</v>
      </c>
      <c r="AQ110" s="14">
        <f>IF(ISNA(VLOOKUP($A110,'2012'!$B$2:$S$401,8,FALSE)), AP110, VLOOKUP($A110,'2012'!$B$2:$S$401,8,FALSE))</f>
        <v>28.9</v>
      </c>
      <c r="AR110" s="14">
        <f>IF(ISNA(VLOOKUP($A110,'2011'!$B$2:$S$401,8,FALSE)), AQ110, VLOOKUP($A110,'2011'!$B$2:$S$401,8,FALSE))</f>
        <v>28.9</v>
      </c>
      <c r="AS110" s="14">
        <f>IF(ISNA(VLOOKUP($A110,'2010'!$B$2:$S$401,8,FALSE)), AR110, VLOOKUP($A110,'2010'!$B$2:$S$401,8,FALSE))</f>
        <v>28.9</v>
      </c>
      <c r="AT110" s="14">
        <f>IF(ISNA(VLOOKUP($A110,'2009'!$B$2:$S$401,8,FALSE)), AS110, VLOOKUP($A110,'2009'!$B$2:$S$401,8,FALSE))</f>
        <v>28.9</v>
      </c>
      <c r="AU110" s="14">
        <f>AVERAGE(AO110:AT110)</f>
        <v>27.416666666666668</v>
      </c>
      <c r="AV110" s="14">
        <f>MIN(B110:G110)</f>
        <v>45.9</v>
      </c>
      <c r="AW110" s="14">
        <f>MAX(B110:G110)</f>
        <v>47</v>
      </c>
      <c r="AX110" s="14">
        <f>MIN(I110:N110)</f>
        <v>78</v>
      </c>
      <c r="AY110" s="14">
        <f>MAX(I110:N110)</f>
        <v>78.2</v>
      </c>
      <c r="AZ110" s="14" t="str">
        <f>VLOOKUP(A110,Bios!$B$2:$S$430,7,FALSE)</f>
        <v>USA</v>
      </c>
      <c r="BA110" s="14" t="str">
        <f>VLOOKUP(A110,Bios!$B$2:$S$430,2,FALSE)</f>
        <v>CHI</v>
      </c>
      <c r="BB110" s="14">
        <f>113-BE110</f>
        <v>21</v>
      </c>
      <c r="BC110" s="14" t="str">
        <f>VLOOKUP(A110,Bios!$B$2:$S$430,3,FALSE)</f>
        <v>L</v>
      </c>
      <c r="BD110" s="4" t="str">
        <f>VLOOKUP(A110,Bios!$B$2:$S$430,4,FALSE)</f>
        <v>Oct 27 '92</v>
      </c>
      <c r="BE110" s="4" t="str">
        <f>RIGHT(BD110, LEN(BD110)-8)</f>
        <v>92</v>
      </c>
      <c r="BJ110" s="4" t="e">
        <f>VLOOKUP(A110,'Contracts 2014'!A109:K235,1,FALSE)</f>
        <v>#N/A</v>
      </c>
      <c r="BK110" s="4">
        <f>IF(ISNA(VLOOKUP(A110,'Contracts 2014'!$A$1:$K$127,1,FALSE)), 0, 1)</f>
        <v>0</v>
      </c>
    </row>
    <row r="111" spans="1:63">
      <c r="A111" s="13" t="s">
        <v>882</v>
      </c>
      <c r="B111" s="14">
        <f>VLOOKUP(A111,'2014'!$B$2:$S$430,7,FALSE)</f>
        <v>46</v>
      </c>
      <c r="C111" s="14">
        <f>IF(ISNA(VLOOKUP(A111,'2013'!$B$2:$S$401,7,FALSE)*1.7), B111, VLOOKUP(A111,'2013'!$B$2:$S$401,7,FALSE)*1.7)</f>
        <v>23.8</v>
      </c>
      <c r="D111" s="14">
        <f>IF(ISNA(VLOOKUP(A111,'2012'!$B$2:$S$401,7,FALSE)), C111, VLOOKUP(A111,'2012'!$B$2:$S$401,7,FALSE))</f>
        <v>23.8</v>
      </c>
      <c r="E111" s="14">
        <f>IF(ISNA(VLOOKUP(A111,'2011'!$B$2:$S$401,7,FALSE)), AVERAGE(C111:D111), VLOOKUP(A111,'2011'!$B$2:$S$401,7,FALSE))</f>
        <v>21</v>
      </c>
      <c r="F111" s="14">
        <f>IF(ISNA(VLOOKUP(A111,'2010'!$B$2:$S$401,7,FALSE)), AVERAGE(C111:E111), VLOOKUP(A111,'2010'!$B$2:$S$401,7,FALSE))</f>
        <v>22.866666666666664</v>
      </c>
      <c r="G111" s="14">
        <f>IF(ISNA(VLOOKUP(A111,'2009'!$B$2:$S$401,7,FALSE)), AVERAGE(C111:F111), VLOOKUP(A111,'2009'!$B$2:$S$401,7,FALSE))</f>
        <v>35</v>
      </c>
      <c r="H111" s="14">
        <f>AVERAGE(B111:G111)</f>
        <v>28.744444444444444</v>
      </c>
      <c r="I111" s="14">
        <f>VLOOKUP(A111,'2014'!$B$2:$S$430,4,FALSE)</f>
        <v>81</v>
      </c>
      <c r="J111" s="14">
        <f>IF(ISNA(VLOOKUP(A111,'2013'!$B$2:$S$401,4,FALSE)), I111, VLOOKUP(A111,'2013'!$B$2:$S$401,4,FALSE)*1.7)</f>
        <v>68</v>
      </c>
      <c r="K111" s="14">
        <f>IF(ISNA(VLOOKUP(A111,'2012'!$B$2:$S$401,4,FALSE)), J111, VLOOKUP(A111,'2012'!$B$2:$S$401,4,FALSE))</f>
        <v>68</v>
      </c>
      <c r="L111" s="14">
        <f>IF(ISNA(VLOOKUP(A111,'2011'!$B$2:$S$401,4,FALSE)), AVERAGE(J111:K111), VLOOKUP(A111,'2011'!$B$2:$S$401,4,FALSE))</f>
        <v>75</v>
      </c>
      <c r="M111" s="14">
        <f>IF(ISNA(VLOOKUP(A111,'2010'!$B$2:$S$401,4,FALSE)), AVERAGE(J111:L111), VLOOKUP(A111,'2010'!$B$2:$S$401,4,FALSE))</f>
        <v>70.333333333333329</v>
      </c>
      <c r="N111" s="14">
        <f>IF(ISNA(VLOOKUP(A111,'2009'!$B$2:$S$401,4,FALSE)), AVERAGE(J111:M111), VLOOKUP(A111,'2009'!$B$2:$S$401,4,FALSE))</f>
        <v>80</v>
      </c>
      <c r="O111" s="14">
        <f>AVERAGE(I111:N111)</f>
        <v>73.722222222222214</v>
      </c>
      <c r="P111" s="14">
        <f>H111/O111</f>
        <v>0.38990203466465717</v>
      </c>
      <c r="Q111" s="14">
        <f>VLOOKUP($A111,'2014'!$B$2:$S$430,5,FALSE)</f>
        <v>10</v>
      </c>
      <c r="R111" s="14">
        <f>IF(ISNA(VLOOKUP(A111,'2013'!$B$2:$S$401,5,FALSE)), Q111, VLOOKUP(A111,'2013'!$B$2:$S$401,5,FALSE)*1.7)</f>
        <v>6.8</v>
      </c>
      <c r="S111" s="14">
        <f>IF(ISNA(VLOOKUP($A111,'2012'!$B$2:$S$401,5,FALSE)), R111, VLOOKUP($A111,'2012'!$B$2:$S$401,5,FALSE))</f>
        <v>6.8</v>
      </c>
      <c r="T111" s="14">
        <f>IF(ISNA(VLOOKUP($A111,'2011'!$B$2:$S$401,5,FALSE)), S111, VLOOKUP($A111,'2011'!$B$2:$S$401,5,FALSE))</f>
        <v>4</v>
      </c>
      <c r="U111" s="14">
        <f>IF(ISNA(VLOOKUP($A111,'2010'!$B$2:$S$401,5,FALSE)), T111, VLOOKUP($A111,'2010'!$B$2:$S$401,5,FALSE))</f>
        <v>4</v>
      </c>
      <c r="V111" s="14">
        <f>IF(ISNA(VLOOKUP($A111,'2009'!$B$2:$S$401,5,FALSE)), U111, VLOOKUP($A111,'2009'!$B$2:$S$401,5,FALSE))</f>
        <v>6</v>
      </c>
      <c r="W111" s="14">
        <f>AVERAGE(Q111:V111)</f>
        <v>6.2666666666666666</v>
      </c>
      <c r="X111" s="14">
        <f>VLOOKUP($A111,'2014'!$B$2:$S$430,6,FALSE)</f>
        <v>36</v>
      </c>
      <c r="Y111" s="14">
        <f>IF(ISNA(VLOOKUP($A111,'2013'!$B$2:$S$401,6,FALSE)), X111, VLOOKUP($A111,'2013'!$B$2:$S$401,6,FALSE)*1.7)</f>
        <v>17</v>
      </c>
      <c r="Z111" s="14">
        <f>IF(ISNA(VLOOKUP($A111,'2012'!$B$2:$S$401,6,FALSE)), Y111, VLOOKUP($A111,'2012'!$B$2:$S$401,6,FALSE))</f>
        <v>17</v>
      </c>
      <c r="AA111" s="14">
        <f>IF(ISNA(VLOOKUP($A111,'2011'!$B$2:$S$401,6,FALSE)), Z111, VLOOKUP($A111,'2011'!$B$2:$S$401,6,FALSE))</f>
        <v>17</v>
      </c>
      <c r="AB111" s="14">
        <f>IF(ISNA(VLOOKUP($A111,'2010'!$B$2:$S$401,6,FALSE)), AA111, VLOOKUP($A111,'2010'!$B$2:$S$401,6,FALSE))</f>
        <v>17</v>
      </c>
      <c r="AC111" s="14">
        <f>IF(ISNA(VLOOKUP($A111,'2009'!$B$2:$S$401,6,FALSE)), AB111, VLOOKUP($A111,'2009'!$B$2:$S$401,6,FALSE))</f>
        <v>29</v>
      </c>
      <c r="AD111" s="14">
        <f>AVERAGE(X111:AC111)</f>
        <v>22.166666666666668</v>
      </c>
      <c r="AE111" s="14">
        <f>VLOOKUP($A111,'2014'!$B$2:$S$430,10,FALSE)</f>
        <v>3</v>
      </c>
      <c r="AF111" s="14">
        <f>IF(ISNA(VLOOKUP($A111,'2013'!$B$2:$S$401,10,FALSE)), AE111, VLOOKUP($A111,'2013'!$B$2:$S$401,10,FALSE)*1.7)</f>
        <v>0</v>
      </c>
      <c r="AG111" s="14">
        <f>IF(ISNA(VLOOKUP($A111,'2012'!$B$2:$S$401,10,FALSE)), AF111, VLOOKUP($A111,'2012'!$B$2:$S$401,10,FALSE))</f>
        <v>0</v>
      </c>
      <c r="AH111" s="14">
        <f>IF(ISNA(VLOOKUP($A111,'2011'!$B$2:$S$401,10,FALSE)), AG111, VLOOKUP($A111,'2011'!$B$2:$S$401,10,FALSE))</f>
        <v>3</v>
      </c>
      <c r="AI111" s="14">
        <f>IF(ISNA(VLOOKUP($A111,'2010'!$B$2:$S$401,10,FALSE)), AH111, VLOOKUP($A111,'2010'!$B$2:$S$401,10,FALSE))</f>
        <v>3</v>
      </c>
      <c r="AJ111" s="14">
        <f>IF(ISNA(VLOOKUP($A111,'2009'!$B$2:$S$401,10,FALSE)), AI111, VLOOKUP($A111,'2009'!$B$2:$S$401,10,FALSE))</f>
        <v>2</v>
      </c>
      <c r="AK111" s="14">
        <f>AVERAGE(AE111:AJ111)</f>
        <v>1.8333333333333333</v>
      </c>
      <c r="AL111" s="14">
        <f>VLOOKUP($A111,'2014'!$B$2:$S$430,11,FALSE)</f>
        <v>15</v>
      </c>
      <c r="AM111" s="14">
        <f>IF(ISNA(VLOOKUP($A111,'2013'!$B$2:$S$401,11,FALSE)), AL111, VLOOKUP($A111,'2013'!$B$2:$S$401,11,FALSE)*1.7)</f>
        <v>3.4</v>
      </c>
      <c r="AN111" s="14">
        <f>AVERAGE(AL111:AM111)</f>
        <v>9.1999999999999993</v>
      </c>
      <c r="AO111" s="14">
        <f>VLOOKUP($A111,'2014'!$B$2:$S$430,8,FALSE)</f>
        <v>33</v>
      </c>
      <c r="AP111" s="14">
        <f>IF(ISNA(VLOOKUP($A111,'2013'!$B$2:$S$401,8,FALSE)), AO111, VLOOKUP($A111,'2013'!$B$2:$S$401,8,FALSE)*1.7)</f>
        <v>6.8</v>
      </c>
      <c r="AQ111" s="14">
        <f>IF(ISNA(VLOOKUP($A111,'2012'!$B$2:$S$401,8,FALSE)), AP111, VLOOKUP($A111,'2012'!$B$2:$S$401,8,FALSE))</f>
        <v>6.8</v>
      </c>
      <c r="AR111" s="14">
        <f>IF(ISNA(VLOOKUP($A111,'2011'!$B$2:$S$401,8,FALSE)), AQ111, VLOOKUP($A111,'2011'!$B$2:$S$401,8,FALSE))</f>
        <v>9</v>
      </c>
      <c r="AS111" s="14">
        <f>IF(ISNA(VLOOKUP($A111,'2010'!$B$2:$S$401,8,FALSE)), AR111, VLOOKUP($A111,'2010'!$B$2:$S$401,8,FALSE))</f>
        <v>9</v>
      </c>
      <c r="AT111" s="14">
        <f>IF(ISNA(VLOOKUP($A111,'2009'!$B$2:$S$401,8,FALSE)), AS111, VLOOKUP($A111,'2009'!$B$2:$S$401,8,FALSE))</f>
        <v>-11</v>
      </c>
      <c r="AU111" s="14">
        <f>AVERAGE(AO111:AT111)</f>
        <v>8.9333333333333318</v>
      </c>
      <c r="AV111" s="14">
        <f>MIN(B111:G111)</f>
        <v>21</v>
      </c>
      <c r="AW111" s="14">
        <f>MAX(B111:G111)</f>
        <v>46</v>
      </c>
      <c r="AX111" s="14">
        <f>MIN(I111:N111)</f>
        <v>68</v>
      </c>
      <c r="AY111" s="14">
        <f>MAX(I111:N111)</f>
        <v>81</v>
      </c>
      <c r="AZ111" s="14" t="str">
        <f>VLOOKUP(A111,Bios!$B$2:$S$430,7,FALSE)</f>
        <v>USA</v>
      </c>
      <c r="BA111" s="14" t="str">
        <f>VLOOKUP(A111,Bios!$B$2:$S$430,2,FALSE)</f>
        <v>PIT</v>
      </c>
      <c r="BB111" s="14">
        <f>113-BE111</f>
        <v>27</v>
      </c>
      <c r="BC111" s="14" t="str">
        <f>VLOOKUP(A111,Bios!$B$2:$S$430,3,FALSE)</f>
        <v>D</v>
      </c>
      <c r="BD111" s="4" t="str">
        <f>VLOOKUP(A111,Bios!$B$2:$S$430,4,FALSE)</f>
        <v>Dec 06 '86</v>
      </c>
      <c r="BE111" s="4" t="str">
        <f>RIGHT(BD111, LEN(BD111)-8)</f>
        <v>86</v>
      </c>
      <c r="BJ111" s="4" t="e">
        <f>VLOOKUP(A111,'Contracts 2014'!A110:K236,1,FALSE)</f>
        <v>#N/A</v>
      </c>
      <c r="BK111" s="4">
        <f>IF(ISNA(VLOOKUP(A111,'Contracts 2014'!$A$1:$K$127,1,FALSE)), 0, 1)</f>
        <v>0</v>
      </c>
    </row>
    <row r="112" spans="1:63">
      <c r="A112" s="13" t="s">
        <v>228</v>
      </c>
      <c r="B112" s="14">
        <f>VLOOKUP(A112,'2014'!$B$2:$S$430,7,FALSE)</f>
        <v>45</v>
      </c>
      <c r="C112" s="14">
        <f>IF(ISNA(VLOOKUP(A112,'2013'!$B$2:$S$401,7,FALSE)*1.7), B112, VLOOKUP(A112,'2013'!$B$2:$S$401,7,FALSE)*1.7)</f>
        <v>49.3</v>
      </c>
      <c r="D112" s="14">
        <f>IF(ISNA(VLOOKUP(A112,'2012'!$B$2:$S$401,7,FALSE)), C112, VLOOKUP(A112,'2012'!$B$2:$S$401,7,FALSE))</f>
        <v>41</v>
      </c>
      <c r="E112" s="14">
        <f>IF(ISNA(VLOOKUP(A112,'2011'!$B$2:$S$401,7,FALSE)), AVERAGE(C112:D112), VLOOKUP(A112,'2011'!$B$2:$S$401,7,FALSE))</f>
        <v>47</v>
      </c>
      <c r="F112" s="14">
        <f>IF(ISNA(VLOOKUP(A112,'2010'!$B$2:$S$401,7,FALSE)), AVERAGE(C112:E112), VLOOKUP(A112,'2010'!$B$2:$S$401,7,FALSE))</f>
        <v>36</v>
      </c>
      <c r="G112" s="14">
        <f>IF(ISNA(VLOOKUP(A112,'2009'!$B$2:$S$401,7,FALSE)), AVERAGE(C112:F112), VLOOKUP(A112,'2009'!$B$2:$S$401,7,FALSE))</f>
        <v>43.325000000000003</v>
      </c>
      <c r="H112" s="14">
        <f>AVERAGE(B112:G112)</f>
        <v>43.604166666666664</v>
      </c>
      <c r="I112" s="14">
        <f>VLOOKUP(A112,'2014'!$B$2:$S$430,4,FALSE)</f>
        <v>81</v>
      </c>
      <c r="J112" s="14">
        <f>IF(ISNA(VLOOKUP(A112,'2013'!$B$2:$S$401,4,FALSE)), I112, VLOOKUP(A112,'2013'!$B$2:$S$401,4,FALSE)*1.7)</f>
        <v>79.899999999999991</v>
      </c>
      <c r="K112" s="14">
        <f>IF(ISNA(VLOOKUP(A112,'2012'!$B$2:$S$401,4,FALSE)), J112, VLOOKUP(A112,'2012'!$B$2:$S$401,4,FALSE))</f>
        <v>74</v>
      </c>
      <c r="L112" s="14">
        <f>IF(ISNA(VLOOKUP(A112,'2011'!$B$2:$S$401,4,FALSE)), AVERAGE(J112:K112), VLOOKUP(A112,'2011'!$B$2:$S$401,4,FALSE))</f>
        <v>74</v>
      </c>
      <c r="M112" s="14">
        <f>IF(ISNA(VLOOKUP(A112,'2010'!$B$2:$S$401,4,FALSE)), AVERAGE(J112:L112), VLOOKUP(A112,'2010'!$B$2:$S$401,4,FALSE))</f>
        <v>79</v>
      </c>
      <c r="N112" s="14">
        <f>IF(ISNA(VLOOKUP(A112,'2009'!$B$2:$S$401,4,FALSE)), AVERAGE(J112:M112), VLOOKUP(A112,'2009'!$B$2:$S$401,4,FALSE))</f>
        <v>76.724999999999994</v>
      </c>
      <c r="O112" s="14">
        <f>AVERAGE(I112:N112)</f>
        <v>77.4375</v>
      </c>
      <c r="P112" s="14">
        <f>H112/O112</f>
        <v>0.56308851224105461</v>
      </c>
      <c r="Q112" s="14">
        <f>VLOOKUP($A112,'2014'!$B$2:$S$430,5,FALSE)</f>
        <v>18</v>
      </c>
      <c r="R112" s="14">
        <f>IF(ISNA(VLOOKUP(A112,'2013'!$B$2:$S$401,5,FALSE)), Q112, VLOOKUP(A112,'2013'!$B$2:$S$401,5,FALSE)*1.7)</f>
        <v>20.399999999999999</v>
      </c>
      <c r="S112" s="14">
        <f>IF(ISNA(VLOOKUP($A112,'2012'!$B$2:$S$401,5,FALSE)), R112, VLOOKUP($A112,'2012'!$B$2:$S$401,5,FALSE))</f>
        <v>14</v>
      </c>
      <c r="T112" s="14">
        <f>IF(ISNA(VLOOKUP($A112,'2011'!$B$2:$S$401,5,FALSE)), S112, VLOOKUP($A112,'2011'!$B$2:$S$401,5,FALSE))</f>
        <v>17</v>
      </c>
      <c r="U112" s="14">
        <f>IF(ISNA(VLOOKUP($A112,'2010'!$B$2:$S$401,5,FALSE)), T112, VLOOKUP($A112,'2010'!$B$2:$S$401,5,FALSE))</f>
        <v>9</v>
      </c>
      <c r="V112" s="14">
        <f>IF(ISNA(VLOOKUP($A112,'2009'!$B$2:$S$401,5,FALSE)), U112, VLOOKUP($A112,'2009'!$B$2:$S$401,5,FALSE))</f>
        <v>9</v>
      </c>
      <c r="W112" s="14">
        <f>AVERAGE(Q112:V112)</f>
        <v>14.566666666666668</v>
      </c>
      <c r="X112" s="14">
        <f>VLOOKUP($A112,'2014'!$B$2:$S$430,6,FALSE)</f>
        <v>27</v>
      </c>
      <c r="Y112" s="14">
        <f>IF(ISNA(VLOOKUP($A112,'2013'!$B$2:$S$401,6,FALSE)), X112, VLOOKUP($A112,'2013'!$B$2:$S$401,6,FALSE)*1.7)</f>
        <v>28.9</v>
      </c>
      <c r="Z112" s="14">
        <f>IF(ISNA(VLOOKUP($A112,'2012'!$B$2:$S$401,6,FALSE)), Y112, VLOOKUP($A112,'2012'!$B$2:$S$401,6,FALSE))</f>
        <v>27</v>
      </c>
      <c r="AA112" s="14">
        <f>IF(ISNA(VLOOKUP($A112,'2011'!$B$2:$S$401,6,FALSE)), Z112, VLOOKUP($A112,'2011'!$B$2:$S$401,6,FALSE))</f>
        <v>30</v>
      </c>
      <c r="AB112" s="14">
        <f>IF(ISNA(VLOOKUP($A112,'2010'!$B$2:$S$401,6,FALSE)), AA112, VLOOKUP($A112,'2010'!$B$2:$S$401,6,FALSE))</f>
        <v>27</v>
      </c>
      <c r="AC112" s="14">
        <f>IF(ISNA(VLOOKUP($A112,'2009'!$B$2:$S$401,6,FALSE)), AB112, VLOOKUP($A112,'2009'!$B$2:$S$401,6,FALSE))</f>
        <v>27</v>
      </c>
      <c r="AD112" s="14">
        <f>AVERAGE(X112:AC112)</f>
        <v>27.816666666666666</v>
      </c>
      <c r="AE112" s="14">
        <f>VLOOKUP($A112,'2014'!$B$2:$S$430,10,FALSE)</f>
        <v>7</v>
      </c>
      <c r="AF112" s="14">
        <f>IF(ISNA(VLOOKUP($A112,'2013'!$B$2:$S$401,10,FALSE)), AE112, VLOOKUP($A112,'2013'!$B$2:$S$401,10,FALSE)*1.7)</f>
        <v>5.0999999999999996</v>
      </c>
      <c r="AG112" s="14">
        <f>IF(ISNA(VLOOKUP($A112,'2012'!$B$2:$S$401,10,FALSE)), AF112, VLOOKUP($A112,'2012'!$B$2:$S$401,10,FALSE))</f>
        <v>5</v>
      </c>
      <c r="AH112" s="14">
        <f>IF(ISNA(VLOOKUP($A112,'2011'!$B$2:$S$401,10,FALSE)), AG112, VLOOKUP($A112,'2011'!$B$2:$S$401,10,FALSE))</f>
        <v>6</v>
      </c>
      <c r="AI112" s="14">
        <f>IF(ISNA(VLOOKUP($A112,'2010'!$B$2:$S$401,10,FALSE)), AH112, VLOOKUP($A112,'2010'!$B$2:$S$401,10,FALSE))</f>
        <v>4</v>
      </c>
      <c r="AJ112" s="14">
        <f>IF(ISNA(VLOOKUP($A112,'2009'!$B$2:$S$401,10,FALSE)), AI112, VLOOKUP($A112,'2009'!$B$2:$S$401,10,FALSE))</f>
        <v>4</v>
      </c>
      <c r="AK112" s="14">
        <f>AVERAGE(AE112:AJ112)</f>
        <v>5.1833333333333336</v>
      </c>
      <c r="AL112" s="14">
        <f>VLOOKUP($A112,'2014'!$B$2:$S$430,11,FALSE)</f>
        <v>18</v>
      </c>
      <c r="AM112" s="14">
        <f>IF(ISNA(VLOOKUP($A112,'2013'!$B$2:$S$401,11,FALSE)), AL112, VLOOKUP($A112,'2013'!$B$2:$S$401,11,FALSE)*1.7)</f>
        <v>18.7</v>
      </c>
      <c r="AN112" s="14">
        <f>AVERAGE(AL112:AM112)</f>
        <v>18.350000000000001</v>
      </c>
      <c r="AO112" s="14">
        <f>VLOOKUP($A112,'2014'!$B$2:$S$430,8,FALSE)</f>
        <v>2</v>
      </c>
      <c r="AP112" s="14">
        <f>IF(ISNA(VLOOKUP($A112,'2013'!$B$2:$S$401,8,FALSE)), AO112, VLOOKUP($A112,'2013'!$B$2:$S$401,8,FALSE)*1.7)</f>
        <v>1.7</v>
      </c>
      <c r="AQ112" s="14">
        <f>IF(ISNA(VLOOKUP($A112,'2012'!$B$2:$S$401,8,FALSE)), AP112, VLOOKUP($A112,'2012'!$B$2:$S$401,8,FALSE))</f>
        <v>-20</v>
      </c>
      <c r="AR112" s="14">
        <f>IF(ISNA(VLOOKUP($A112,'2011'!$B$2:$S$401,8,FALSE)), AQ112, VLOOKUP($A112,'2011'!$B$2:$S$401,8,FALSE))</f>
        <v>-11</v>
      </c>
      <c r="AS112" s="14">
        <f>IF(ISNA(VLOOKUP($A112,'2010'!$B$2:$S$401,8,FALSE)), AR112, VLOOKUP($A112,'2010'!$B$2:$S$401,8,FALSE))</f>
        <v>-17</v>
      </c>
      <c r="AT112" s="14">
        <f>IF(ISNA(VLOOKUP($A112,'2009'!$B$2:$S$401,8,FALSE)), AS112, VLOOKUP($A112,'2009'!$B$2:$S$401,8,FALSE))</f>
        <v>-17</v>
      </c>
      <c r="AU112" s="14">
        <f>AVERAGE(AO112:AT112)</f>
        <v>-10.216666666666667</v>
      </c>
      <c r="AV112" s="14">
        <f>MIN(B112:G112)</f>
        <v>36</v>
      </c>
      <c r="AW112" s="14">
        <f>MAX(B112:G112)</f>
        <v>49.3</v>
      </c>
      <c r="AX112" s="14">
        <f>MIN(I112:N112)</f>
        <v>74</v>
      </c>
      <c r="AY112" s="14">
        <f>MAX(I112:N112)</f>
        <v>81</v>
      </c>
      <c r="AZ112" s="14" t="str">
        <f>VLOOKUP(A112,Bios!$B$2:$S$430,7,FALSE)</f>
        <v>CAN</v>
      </c>
      <c r="BA112" s="14" t="str">
        <f>VLOOKUP(A112,Bios!$B$2:$S$430,2,FALSE)</f>
        <v>NYR</v>
      </c>
      <c r="BB112" s="14">
        <f>113-BE112</f>
        <v>26</v>
      </c>
      <c r="BC112" s="14" t="str">
        <f>VLOOKUP(A112,Bios!$B$2:$S$430,3,FALSE)</f>
        <v>C</v>
      </c>
      <c r="BD112" s="4" t="str">
        <f>VLOOKUP(A112,Bios!$B$2:$S$430,4,FALSE)</f>
        <v>Sep 22 '87</v>
      </c>
      <c r="BE112" s="4" t="str">
        <f>RIGHT(BD112, LEN(BD112)-8)</f>
        <v>87</v>
      </c>
      <c r="BJ112" s="4" t="e">
        <f>VLOOKUP(A112,'Contracts 2014'!A111:K237,1,FALSE)</f>
        <v>#N/A</v>
      </c>
      <c r="BK112" s="4">
        <f>IF(ISNA(VLOOKUP(A112,'Contracts 2014'!$A$1:$K$127,1,FALSE)), 0, 1)</f>
        <v>0</v>
      </c>
    </row>
    <row r="113" spans="1:63">
      <c r="A113" s="13" t="s">
        <v>120</v>
      </c>
      <c r="B113" s="14">
        <f>VLOOKUP(A113,'2014'!$B$2:$S$430,7,FALSE)</f>
        <v>45</v>
      </c>
      <c r="C113" s="14">
        <f>IF(ISNA(VLOOKUP(A113,'2013'!$B$2:$S$401,7,FALSE)*1.7), B113, VLOOKUP(A113,'2013'!$B$2:$S$401,7,FALSE)*1.7)</f>
        <v>54.4</v>
      </c>
      <c r="D113" s="14">
        <f>IF(ISNA(VLOOKUP(A113,'2012'!$B$2:$S$401,7,FALSE)), C113, VLOOKUP(A113,'2012'!$B$2:$S$401,7,FALSE))</f>
        <v>41</v>
      </c>
      <c r="E113" s="14">
        <f>IF(ISNA(VLOOKUP(A113,'2011'!$B$2:$S$401,7,FALSE)), AVERAGE(C113:D113), VLOOKUP(A113,'2011'!$B$2:$S$401,7,FALSE))</f>
        <v>47</v>
      </c>
      <c r="F113" s="14">
        <f>IF(ISNA(VLOOKUP(A113,'2010'!$B$2:$S$401,7,FALSE)), AVERAGE(C113:E113), VLOOKUP(A113,'2010'!$B$2:$S$401,7,FALSE))</f>
        <v>50</v>
      </c>
      <c r="G113" s="14">
        <f>IF(ISNA(VLOOKUP(A113,'2009'!$B$2:$S$401,7,FALSE)), AVERAGE(C113:F113), VLOOKUP(A113,'2009'!$B$2:$S$401,7,FALSE))</f>
        <v>82</v>
      </c>
      <c r="H113" s="14">
        <f>AVERAGE(B113:G113)</f>
        <v>53.233333333333327</v>
      </c>
      <c r="I113" s="14">
        <f>VLOOKUP(A113,'2014'!$B$2:$S$430,4,FALSE)</f>
        <v>63</v>
      </c>
      <c r="J113" s="14">
        <f>IF(ISNA(VLOOKUP(A113,'2013'!$B$2:$S$401,4,FALSE)), I113, VLOOKUP(A113,'2013'!$B$2:$S$401,4,FALSE)*1.7)</f>
        <v>74.8</v>
      </c>
      <c r="K113" s="14">
        <f>IF(ISNA(VLOOKUP(A113,'2012'!$B$2:$S$401,4,FALSE)), J113, VLOOKUP(A113,'2012'!$B$2:$S$401,4,FALSE))</f>
        <v>66</v>
      </c>
      <c r="L113" s="14">
        <f>IF(ISNA(VLOOKUP(A113,'2011'!$B$2:$S$401,4,FALSE)), AVERAGE(J113:K113), VLOOKUP(A113,'2011'!$B$2:$S$401,4,FALSE))</f>
        <v>67</v>
      </c>
      <c r="M113" s="14">
        <f>IF(ISNA(VLOOKUP(A113,'2010'!$B$2:$S$401,4,FALSE)), AVERAGE(J113:L113), VLOOKUP(A113,'2010'!$B$2:$S$401,4,FALSE))</f>
        <v>65</v>
      </c>
      <c r="N113" s="14">
        <f>IF(ISNA(VLOOKUP(A113,'2009'!$B$2:$S$401,4,FALSE)), AVERAGE(J113:M113), VLOOKUP(A113,'2009'!$B$2:$S$401,4,FALSE))</f>
        <v>81</v>
      </c>
      <c r="O113" s="14">
        <f>AVERAGE(I113:N113)</f>
        <v>69.466666666666669</v>
      </c>
      <c r="P113" s="14">
        <f>H113/O113</f>
        <v>0.7663147792706333</v>
      </c>
      <c r="Q113" s="14">
        <f>VLOOKUP($A113,'2014'!$B$2:$S$430,5,FALSE)</f>
        <v>26</v>
      </c>
      <c r="R113" s="14">
        <f>IF(ISNA(VLOOKUP(A113,'2013'!$B$2:$S$401,5,FALSE)), Q113, VLOOKUP(A113,'2013'!$B$2:$S$401,5,FALSE)*1.7)</f>
        <v>22.099999999999998</v>
      </c>
      <c r="S113" s="14">
        <f>IF(ISNA(VLOOKUP($A113,'2012'!$B$2:$S$401,5,FALSE)), R113, VLOOKUP($A113,'2012'!$B$2:$S$401,5,FALSE))</f>
        <v>20</v>
      </c>
      <c r="T113" s="14">
        <f>IF(ISNA(VLOOKUP($A113,'2011'!$B$2:$S$401,5,FALSE)), S113, VLOOKUP($A113,'2011'!$B$2:$S$401,5,FALSE))</f>
        <v>19</v>
      </c>
      <c r="U113" s="14">
        <f>IF(ISNA(VLOOKUP($A113,'2010'!$B$2:$S$401,5,FALSE)), T113, VLOOKUP($A113,'2010'!$B$2:$S$401,5,FALSE))</f>
        <v>26</v>
      </c>
      <c r="V113" s="14">
        <f>IF(ISNA(VLOOKUP($A113,'2009'!$B$2:$S$401,5,FALSE)), U113, VLOOKUP($A113,'2009'!$B$2:$S$401,5,FALSE))</f>
        <v>39</v>
      </c>
      <c r="W113" s="14">
        <f>AVERAGE(Q113:V113)</f>
        <v>25.349999999999998</v>
      </c>
      <c r="X113" s="14">
        <f>VLOOKUP($A113,'2014'!$B$2:$S$430,6,FALSE)</f>
        <v>19</v>
      </c>
      <c r="Y113" s="14">
        <f>IF(ISNA(VLOOKUP($A113,'2013'!$B$2:$S$401,6,FALSE)), X113, VLOOKUP($A113,'2013'!$B$2:$S$401,6,FALSE)*1.7)</f>
        <v>32.299999999999997</v>
      </c>
      <c r="Z113" s="14">
        <f>IF(ISNA(VLOOKUP($A113,'2012'!$B$2:$S$401,6,FALSE)), Y113, VLOOKUP($A113,'2012'!$B$2:$S$401,6,FALSE))</f>
        <v>21</v>
      </c>
      <c r="AA113" s="14">
        <f>IF(ISNA(VLOOKUP($A113,'2011'!$B$2:$S$401,6,FALSE)), Z113, VLOOKUP($A113,'2011'!$B$2:$S$401,6,FALSE))</f>
        <v>28</v>
      </c>
      <c r="AB113" s="14">
        <f>IF(ISNA(VLOOKUP($A113,'2010'!$B$2:$S$401,6,FALSE)), AA113, VLOOKUP($A113,'2010'!$B$2:$S$401,6,FALSE))</f>
        <v>24</v>
      </c>
      <c r="AC113" s="14">
        <f>IF(ISNA(VLOOKUP($A113,'2009'!$B$2:$S$401,6,FALSE)), AB113, VLOOKUP($A113,'2009'!$B$2:$S$401,6,FALSE))</f>
        <v>43</v>
      </c>
      <c r="AD113" s="14">
        <f>AVERAGE(X113:AC113)</f>
        <v>27.883333333333336</v>
      </c>
      <c r="AE113" s="14">
        <f>VLOOKUP($A113,'2014'!$B$2:$S$430,10,FALSE)</f>
        <v>6</v>
      </c>
      <c r="AF113" s="14">
        <f>IF(ISNA(VLOOKUP($A113,'2013'!$B$2:$S$401,10,FALSE)), AE113, VLOOKUP($A113,'2013'!$B$2:$S$401,10,FALSE)*1.7)</f>
        <v>8.5</v>
      </c>
      <c r="AG113" s="14">
        <f>IF(ISNA(VLOOKUP($A113,'2012'!$B$2:$S$401,10,FALSE)), AF113, VLOOKUP($A113,'2012'!$B$2:$S$401,10,FALSE))</f>
        <v>3</v>
      </c>
      <c r="AH113" s="14">
        <f>IF(ISNA(VLOOKUP($A113,'2011'!$B$2:$S$401,10,FALSE)), AG113, VLOOKUP($A113,'2011'!$B$2:$S$401,10,FALSE))</f>
        <v>7</v>
      </c>
      <c r="AI113" s="14">
        <f>IF(ISNA(VLOOKUP($A113,'2010'!$B$2:$S$401,10,FALSE)), AH113, VLOOKUP($A113,'2010'!$B$2:$S$401,10,FALSE))</f>
        <v>4</v>
      </c>
      <c r="AJ113" s="14">
        <f>IF(ISNA(VLOOKUP($A113,'2009'!$B$2:$S$401,10,FALSE)), AI113, VLOOKUP($A113,'2009'!$B$2:$S$401,10,FALSE))</f>
        <v>19</v>
      </c>
      <c r="AK113" s="14">
        <f>AVERAGE(AE113:AJ113)</f>
        <v>7.916666666666667</v>
      </c>
      <c r="AL113" s="14">
        <f>VLOOKUP($A113,'2014'!$B$2:$S$430,11,FALSE)</f>
        <v>14</v>
      </c>
      <c r="AM113" s="14">
        <f>IF(ISNA(VLOOKUP($A113,'2013'!$B$2:$S$401,11,FALSE)), AL113, VLOOKUP($A113,'2013'!$B$2:$S$401,11,FALSE)*1.7)</f>
        <v>25.5</v>
      </c>
      <c r="AN113" s="14">
        <f>AVERAGE(AL113:AM113)</f>
        <v>19.75</v>
      </c>
      <c r="AO113" s="14">
        <f>VLOOKUP($A113,'2014'!$B$2:$S$430,8,FALSE)</f>
        <v>-13</v>
      </c>
      <c r="AP113" s="14">
        <f>IF(ISNA(VLOOKUP($A113,'2013'!$B$2:$S$401,8,FALSE)), AO113, VLOOKUP($A113,'2013'!$B$2:$S$401,8,FALSE)*1.7)</f>
        <v>-25.5</v>
      </c>
      <c r="AQ113" s="14">
        <f>IF(ISNA(VLOOKUP($A113,'2012'!$B$2:$S$401,8,FALSE)), AP113, VLOOKUP($A113,'2012'!$B$2:$S$401,8,FALSE))</f>
        <v>-10</v>
      </c>
      <c r="AR113" s="14">
        <f>IF(ISNA(VLOOKUP($A113,'2011'!$B$2:$S$401,8,FALSE)), AQ113, VLOOKUP($A113,'2011'!$B$2:$S$401,8,FALSE))</f>
        <v>2</v>
      </c>
      <c r="AS113" s="14">
        <f>IF(ISNA(VLOOKUP($A113,'2010'!$B$2:$S$401,8,FALSE)), AR113, VLOOKUP($A113,'2010'!$B$2:$S$401,8,FALSE))</f>
        <v>7</v>
      </c>
      <c r="AT113" s="14">
        <f>IF(ISNA(VLOOKUP($A113,'2009'!$B$2:$S$401,8,FALSE)), AS113, VLOOKUP($A113,'2009'!$B$2:$S$401,8,FALSE))</f>
        <v>-2</v>
      </c>
      <c r="AU113" s="14">
        <f>AVERAGE(AO113:AT113)</f>
        <v>-6.916666666666667</v>
      </c>
      <c r="AV113" s="14">
        <f>MIN(B113:G113)</f>
        <v>41</v>
      </c>
      <c r="AW113" s="14">
        <f>MAX(B113:G113)</f>
        <v>82</v>
      </c>
      <c r="AX113" s="14">
        <f>MIN(I113:N113)</f>
        <v>63</v>
      </c>
      <c r="AY113" s="14">
        <f>MAX(I113:N113)</f>
        <v>81</v>
      </c>
      <c r="AZ113" s="14" t="str">
        <f>VLOOKUP(A113,Bios!$B$2:$S$430,7,FALSE)</f>
        <v>CAN</v>
      </c>
      <c r="BA113" s="14" t="str">
        <f>VLOOKUP(A113,Bios!$B$2:$S$430,2,FALSE)</f>
        <v>CGY</v>
      </c>
      <c r="BB113" s="14">
        <f>113-BE113</f>
        <v>31</v>
      </c>
      <c r="BC113" s="14" t="str">
        <f>VLOOKUP(A113,Bios!$B$2:$S$430,3,FALSE)</f>
        <v>C</v>
      </c>
      <c r="BD113" s="4" t="str">
        <f>VLOOKUP(A113,Bios!$B$2:$S$430,4,FALSE)</f>
        <v>Jun 08 '82</v>
      </c>
      <c r="BE113" s="4" t="str">
        <f>RIGHT(BD113, LEN(BD113)-8)</f>
        <v>82</v>
      </c>
      <c r="BJ113" s="4" t="e">
        <f>VLOOKUP(A113,'Contracts 2014'!A112:K238,1,FALSE)</f>
        <v>#N/A</v>
      </c>
      <c r="BK113" s="4">
        <f>IF(ISNA(VLOOKUP(A113,'Contracts 2014'!$A$1:$K$127,1,FALSE)), 0, 1)</f>
        <v>0</v>
      </c>
    </row>
    <row r="114" spans="1:63">
      <c r="A114" s="13" t="s">
        <v>254</v>
      </c>
      <c r="B114" s="14">
        <f>VLOOKUP(A114,'2014'!$B$2:$S$430,7,FALSE)</f>
        <v>45</v>
      </c>
      <c r="C114" s="14">
        <f>IF(ISNA(VLOOKUP(A114,'2013'!$B$2:$S$401,7,FALSE)*1.7), B114, VLOOKUP(A114,'2013'!$B$2:$S$401,7,FALSE)*1.7)</f>
        <v>35.699999999999996</v>
      </c>
      <c r="D114" s="14">
        <f>IF(ISNA(VLOOKUP(A114,'2012'!$B$2:$S$401,7,FALSE)), C114, VLOOKUP(A114,'2012'!$B$2:$S$401,7,FALSE))</f>
        <v>37</v>
      </c>
      <c r="E114" s="14">
        <f>IF(ISNA(VLOOKUP(A114,'2011'!$B$2:$S$401,7,FALSE)), AVERAGE(C114:D114), VLOOKUP(A114,'2011'!$B$2:$S$401,7,FALSE))</f>
        <v>47</v>
      </c>
      <c r="F114" s="14">
        <f>IF(ISNA(VLOOKUP(A114,'2010'!$B$2:$S$401,7,FALSE)), AVERAGE(C114:E114), VLOOKUP(A114,'2010'!$B$2:$S$401,7,FALSE))</f>
        <v>65</v>
      </c>
      <c r="G114" s="14">
        <f>IF(ISNA(VLOOKUP(A114,'2009'!$B$2:$S$401,7,FALSE)), AVERAGE(C114:F114), VLOOKUP(A114,'2009'!$B$2:$S$401,7,FALSE))</f>
        <v>41</v>
      </c>
      <c r="H114" s="14">
        <f>AVERAGE(B114:G114)</f>
        <v>45.116666666666667</v>
      </c>
      <c r="I114" s="14">
        <f>VLOOKUP(A114,'2014'!$B$2:$S$430,4,FALSE)</f>
        <v>82</v>
      </c>
      <c r="J114" s="14">
        <f>IF(ISNA(VLOOKUP(A114,'2013'!$B$2:$S$401,4,FALSE)), I114, VLOOKUP(A114,'2013'!$B$2:$S$401,4,FALSE)*1.7)</f>
        <v>81.599999999999994</v>
      </c>
      <c r="K114" s="14">
        <f>IF(ISNA(VLOOKUP(A114,'2012'!$B$2:$S$401,4,FALSE)), J114, VLOOKUP(A114,'2012'!$B$2:$S$401,4,FALSE))</f>
        <v>82</v>
      </c>
      <c r="L114" s="14">
        <f>IF(ISNA(VLOOKUP(A114,'2011'!$B$2:$S$401,4,FALSE)), AVERAGE(J114:K114), VLOOKUP(A114,'2011'!$B$2:$S$401,4,FALSE))</f>
        <v>82</v>
      </c>
      <c r="M114" s="14">
        <f>IF(ISNA(VLOOKUP(A114,'2010'!$B$2:$S$401,4,FALSE)), AVERAGE(J114:L114), VLOOKUP(A114,'2010'!$B$2:$S$401,4,FALSE))</f>
        <v>82</v>
      </c>
      <c r="N114" s="14">
        <f>IF(ISNA(VLOOKUP(A114,'2009'!$B$2:$S$401,4,FALSE)), AVERAGE(J114:M114), VLOOKUP(A114,'2009'!$B$2:$S$401,4,FALSE))</f>
        <v>79</v>
      </c>
      <c r="O114" s="14">
        <f>AVERAGE(I114:N114)</f>
        <v>81.433333333333337</v>
      </c>
      <c r="P114" s="14">
        <f>H114/O114</f>
        <v>0.55403192795742939</v>
      </c>
      <c r="Q114" s="14">
        <f>VLOOKUP($A114,'2014'!$B$2:$S$430,5,FALSE)</f>
        <v>24</v>
      </c>
      <c r="R114" s="14">
        <f>IF(ISNA(VLOOKUP(A114,'2013'!$B$2:$S$401,5,FALSE)), Q114, VLOOKUP(A114,'2013'!$B$2:$S$401,5,FALSE)*1.7)</f>
        <v>22.099999999999998</v>
      </c>
      <c r="S114" s="14">
        <f>IF(ISNA(VLOOKUP($A114,'2012'!$B$2:$S$401,5,FALSE)), R114, VLOOKUP($A114,'2012'!$B$2:$S$401,5,FALSE))</f>
        <v>11</v>
      </c>
      <c r="T114" s="14">
        <f>IF(ISNA(VLOOKUP($A114,'2011'!$B$2:$S$401,5,FALSE)), S114, VLOOKUP($A114,'2011'!$B$2:$S$401,5,FALSE))</f>
        <v>19</v>
      </c>
      <c r="U114" s="14">
        <f>IF(ISNA(VLOOKUP($A114,'2010'!$B$2:$S$401,5,FALSE)), T114, VLOOKUP($A114,'2010'!$B$2:$S$401,5,FALSE))</f>
        <v>27</v>
      </c>
      <c r="V114" s="14">
        <f>IF(ISNA(VLOOKUP($A114,'2009'!$B$2:$S$401,5,FALSE)), U114, VLOOKUP($A114,'2009'!$B$2:$S$401,5,FALSE))</f>
        <v>16</v>
      </c>
      <c r="W114" s="14">
        <f>AVERAGE(Q114:V114)</f>
        <v>19.849999999999998</v>
      </c>
      <c r="X114" s="14">
        <f>VLOOKUP($A114,'2014'!$B$2:$S$430,6,FALSE)</f>
        <v>21</v>
      </c>
      <c r="Y114" s="14">
        <f>IF(ISNA(VLOOKUP($A114,'2013'!$B$2:$S$401,6,FALSE)), X114, VLOOKUP($A114,'2013'!$B$2:$S$401,6,FALSE)*1.7)</f>
        <v>13.6</v>
      </c>
      <c r="Z114" s="14">
        <f>IF(ISNA(VLOOKUP($A114,'2012'!$B$2:$S$401,6,FALSE)), Y114, VLOOKUP($A114,'2012'!$B$2:$S$401,6,FALSE))</f>
        <v>26</v>
      </c>
      <c r="AA114" s="14">
        <f>IF(ISNA(VLOOKUP($A114,'2011'!$B$2:$S$401,6,FALSE)), Z114, VLOOKUP($A114,'2011'!$B$2:$S$401,6,FALSE))</f>
        <v>28</v>
      </c>
      <c r="AB114" s="14">
        <f>IF(ISNA(VLOOKUP($A114,'2010'!$B$2:$S$401,6,FALSE)), AA114, VLOOKUP($A114,'2010'!$B$2:$S$401,6,FALSE))</f>
        <v>38</v>
      </c>
      <c r="AC114" s="14">
        <f>IF(ISNA(VLOOKUP($A114,'2009'!$B$2:$S$401,6,FALSE)), AB114, VLOOKUP($A114,'2009'!$B$2:$S$401,6,FALSE))</f>
        <v>25</v>
      </c>
      <c r="AD114" s="14">
        <f>AVERAGE(X114:AC114)</f>
        <v>25.266666666666666</v>
      </c>
      <c r="AE114" s="14">
        <f>VLOOKUP($A114,'2014'!$B$2:$S$430,10,FALSE)</f>
        <v>7</v>
      </c>
      <c r="AF114" s="14">
        <f>IF(ISNA(VLOOKUP($A114,'2013'!$B$2:$S$401,10,FALSE)), AE114, VLOOKUP($A114,'2013'!$B$2:$S$401,10,FALSE)*1.7)</f>
        <v>5.0999999999999996</v>
      </c>
      <c r="AG114" s="14">
        <f>IF(ISNA(VLOOKUP($A114,'2012'!$B$2:$S$401,10,FALSE)), AF114, VLOOKUP($A114,'2012'!$B$2:$S$401,10,FALSE))</f>
        <v>4</v>
      </c>
      <c r="AH114" s="14">
        <f>IF(ISNA(VLOOKUP($A114,'2011'!$B$2:$S$401,10,FALSE)), AG114, VLOOKUP($A114,'2011'!$B$2:$S$401,10,FALSE))</f>
        <v>3</v>
      </c>
      <c r="AI114" s="14">
        <f>IF(ISNA(VLOOKUP($A114,'2010'!$B$2:$S$401,10,FALSE)), AH114, VLOOKUP($A114,'2010'!$B$2:$S$401,10,FALSE))</f>
        <v>6</v>
      </c>
      <c r="AJ114" s="14">
        <f>IF(ISNA(VLOOKUP($A114,'2009'!$B$2:$S$401,10,FALSE)), AI114, VLOOKUP($A114,'2009'!$B$2:$S$401,10,FALSE))</f>
        <v>3</v>
      </c>
      <c r="AK114" s="14">
        <f>AVERAGE(AE114:AJ114)</f>
        <v>4.6833333333333336</v>
      </c>
      <c r="AL114" s="14">
        <f>VLOOKUP($A114,'2014'!$B$2:$S$430,11,FALSE)</f>
        <v>13</v>
      </c>
      <c r="AM114" s="14">
        <f>IF(ISNA(VLOOKUP($A114,'2013'!$B$2:$S$401,11,FALSE)), AL114, VLOOKUP($A114,'2013'!$B$2:$S$401,11,FALSE)*1.7)</f>
        <v>5.0999999999999996</v>
      </c>
      <c r="AN114" s="14">
        <f>AVERAGE(AL114:AM114)</f>
        <v>9.0500000000000007</v>
      </c>
      <c r="AO114" s="14">
        <f>VLOOKUP($A114,'2014'!$B$2:$S$430,8,FALSE)</f>
        <v>0</v>
      </c>
      <c r="AP114" s="14">
        <f>IF(ISNA(VLOOKUP($A114,'2013'!$B$2:$S$401,8,FALSE)), AO114, VLOOKUP($A114,'2013'!$B$2:$S$401,8,FALSE)*1.7)</f>
        <v>-5.0999999999999996</v>
      </c>
      <c r="AQ114" s="14">
        <f>IF(ISNA(VLOOKUP($A114,'2012'!$B$2:$S$401,8,FALSE)), AP114, VLOOKUP($A114,'2012'!$B$2:$S$401,8,FALSE))</f>
        <v>-13</v>
      </c>
      <c r="AR114" s="14">
        <f>IF(ISNA(VLOOKUP($A114,'2011'!$B$2:$S$401,8,FALSE)), AQ114, VLOOKUP($A114,'2011'!$B$2:$S$401,8,FALSE))</f>
        <v>0</v>
      </c>
      <c r="AS114" s="14">
        <f>IF(ISNA(VLOOKUP($A114,'2010'!$B$2:$S$401,8,FALSE)), AR114, VLOOKUP($A114,'2010'!$B$2:$S$401,8,FALSE))</f>
        <v>2</v>
      </c>
      <c r="AT114" s="14">
        <f>IF(ISNA(VLOOKUP($A114,'2009'!$B$2:$S$401,8,FALSE)), AS114, VLOOKUP($A114,'2009'!$B$2:$S$401,8,FALSE))</f>
        <v>-7</v>
      </c>
      <c r="AU114" s="14">
        <f>AVERAGE(AO114:AT114)</f>
        <v>-3.85</v>
      </c>
      <c r="AV114" s="14">
        <f>MIN(B114:G114)</f>
        <v>35.699999999999996</v>
      </c>
      <c r="AW114" s="14">
        <f>MAX(B114:G114)</f>
        <v>65</v>
      </c>
      <c r="AX114" s="14">
        <f>MIN(I114:N114)</f>
        <v>79</v>
      </c>
      <c r="AY114" s="14">
        <f>MAX(I114:N114)</f>
        <v>82</v>
      </c>
      <c r="AZ114" s="14" t="str">
        <f>VLOOKUP(A114,Bios!$B$2:$S$430,7,FALSE)</f>
        <v>CAN</v>
      </c>
      <c r="BA114" s="14" t="str">
        <f>VLOOKUP(A114,Bios!$B$2:$S$430,2,FALSE)</f>
        <v>PHX</v>
      </c>
      <c r="BB114" s="14">
        <f>113-BE114</f>
        <v>31</v>
      </c>
      <c r="BC114" s="14" t="str">
        <f>VLOOKUP(A114,Bios!$B$2:$S$430,3,FALSE)</f>
        <v>C</v>
      </c>
      <c r="BD114" s="4" t="str">
        <f>VLOOKUP(A114,Bios!$B$2:$S$430,4,FALSE)</f>
        <v>Jul 20 '82</v>
      </c>
      <c r="BE114" s="4" t="str">
        <f>RIGHT(BD114, LEN(BD114)-8)</f>
        <v>82</v>
      </c>
      <c r="BJ114" s="4" t="e">
        <f>VLOOKUP(A114,'Contracts 2014'!A113:K239,1,FALSE)</f>
        <v>#N/A</v>
      </c>
      <c r="BK114" s="4">
        <f>IF(ISNA(VLOOKUP(A114,'Contracts 2014'!$A$1:$K$127,1,FALSE)), 0, 1)</f>
        <v>1</v>
      </c>
    </row>
    <row r="115" spans="1:63">
      <c r="A115" s="13" t="s">
        <v>359</v>
      </c>
      <c r="B115" s="14">
        <f>VLOOKUP(A115,'2014'!$B$2:$S$430,7,FALSE)</f>
        <v>45</v>
      </c>
      <c r="C115" s="14">
        <f>IF(ISNA(VLOOKUP(A115,'2013'!$B$2:$S$401,7,FALSE)*1.7), B115, VLOOKUP(A115,'2013'!$B$2:$S$401,7,FALSE)*1.7)</f>
        <v>37.4</v>
      </c>
      <c r="D115" s="14">
        <f>IF(ISNA(VLOOKUP(A115,'2012'!$B$2:$S$401,7,FALSE)), C115, VLOOKUP(A115,'2012'!$B$2:$S$401,7,FALSE))</f>
        <v>37.4</v>
      </c>
      <c r="E115" s="14">
        <f>IF(ISNA(VLOOKUP(A115,'2011'!$B$2:$S$401,7,FALSE)), AVERAGE(C115:D115), VLOOKUP(A115,'2011'!$B$2:$S$401,7,FALSE))</f>
        <v>39</v>
      </c>
      <c r="F115" s="14">
        <f>IF(ISNA(VLOOKUP(A115,'2010'!$B$2:$S$401,7,FALSE)), AVERAGE(C115:E115), VLOOKUP(A115,'2010'!$B$2:$S$401,7,FALSE))</f>
        <v>53</v>
      </c>
      <c r="G115" s="14">
        <f>IF(ISNA(VLOOKUP(A115,'2009'!$B$2:$S$401,7,FALSE)), AVERAGE(C115:F115), VLOOKUP(A115,'2009'!$B$2:$S$401,7,FALSE))</f>
        <v>41.7</v>
      </c>
      <c r="H115" s="14">
        <f>AVERAGE(B115:G115)</f>
        <v>42.25</v>
      </c>
      <c r="I115" s="14">
        <f>VLOOKUP(A115,'2014'!$B$2:$S$430,4,FALSE)</f>
        <v>82</v>
      </c>
      <c r="J115" s="14">
        <f>IF(ISNA(VLOOKUP(A115,'2013'!$B$2:$S$401,4,FALSE)), I115, VLOOKUP(A115,'2013'!$B$2:$S$401,4,FALSE)*1.7)</f>
        <v>78.2</v>
      </c>
      <c r="K115" s="14">
        <f>IF(ISNA(VLOOKUP(A115,'2012'!$B$2:$S$401,4,FALSE)), J115, VLOOKUP(A115,'2012'!$B$2:$S$401,4,FALSE))</f>
        <v>78.2</v>
      </c>
      <c r="L115" s="14">
        <f>IF(ISNA(VLOOKUP(A115,'2011'!$B$2:$S$401,4,FALSE)), AVERAGE(J115:K115), VLOOKUP(A115,'2011'!$B$2:$S$401,4,FALSE))</f>
        <v>70</v>
      </c>
      <c r="M115" s="14">
        <f>IF(ISNA(VLOOKUP(A115,'2010'!$B$2:$S$401,4,FALSE)), AVERAGE(J115:L115), VLOOKUP(A115,'2010'!$B$2:$S$401,4,FALSE))</f>
        <v>82</v>
      </c>
      <c r="N115" s="14">
        <f>IF(ISNA(VLOOKUP(A115,'2009'!$B$2:$S$401,4,FALSE)), AVERAGE(J115:M115), VLOOKUP(A115,'2009'!$B$2:$S$401,4,FALSE))</f>
        <v>77.099999999999994</v>
      </c>
      <c r="O115" s="14">
        <f>AVERAGE(I115:N115)</f>
        <v>77.916666666666671</v>
      </c>
      <c r="P115" s="14">
        <f>H115/O115</f>
        <v>0.54224598930481283</v>
      </c>
      <c r="Q115" s="14">
        <f>VLOOKUP($A115,'2014'!$B$2:$S$430,5,FALSE)</f>
        <v>19</v>
      </c>
      <c r="R115" s="14">
        <f>IF(ISNA(VLOOKUP(A115,'2013'!$B$2:$S$401,5,FALSE)), Q115, VLOOKUP(A115,'2013'!$B$2:$S$401,5,FALSE)*1.7)</f>
        <v>17</v>
      </c>
      <c r="S115" s="14">
        <f>IF(ISNA(VLOOKUP($A115,'2012'!$B$2:$S$401,5,FALSE)), R115, VLOOKUP($A115,'2012'!$B$2:$S$401,5,FALSE))</f>
        <v>17</v>
      </c>
      <c r="T115" s="14">
        <f>IF(ISNA(VLOOKUP($A115,'2011'!$B$2:$S$401,5,FALSE)), S115, VLOOKUP($A115,'2011'!$B$2:$S$401,5,FALSE))</f>
        <v>15</v>
      </c>
      <c r="U115" s="14">
        <f>IF(ISNA(VLOOKUP($A115,'2010'!$B$2:$S$401,5,FALSE)), T115, VLOOKUP($A115,'2010'!$B$2:$S$401,5,FALSE))</f>
        <v>25</v>
      </c>
      <c r="V115" s="14">
        <f>IF(ISNA(VLOOKUP($A115,'2009'!$B$2:$S$401,5,FALSE)), U115, VLOOKUP($A115,'2009'!$B$2:$S$401,5,FALSE))</f>
        <v>25</v>
      </c>
      <c r="W115" s="14">
        <f>AVERAGE(Q115:V115)</f>
        <v>19.666666666666668</v>
      </c>
      <c r="X115" s="14">
        <f>VLOOKUP($A115,'2014'!$B$2:$S$430,6,FALSE)</f>
        <v>26</v>
      </c>
      <c r="Y115" s="14">
        <f>IF(ISNA(VLOOKUP($A115,'2013'!$B$2:$S$401,6,FALSE)), X115, VLOOKUP($A115,'2013'!$B$2:$S$401,6,FALSE)*1.7)</f>
        <v>20.399999999999999</v>
      </c>
      <c r="Z115" s="14">
        <f>IF(ISNA(VLOOKUP($A115,'2012'!$B$2:$S$401,6,FALSE)), Y115, VLOOKUP($A115,'2012'!$B$2:$S$401,6,FALSE))</f>
        <v>20.399999999999999</v>
      </c>
      <c r="AA115" s="14">
        <f>IF(ISNA(VLOOKUP($A115,'2011'!$B$2:$S$401,6,FALSE)), Z115, VLOOKUP($A115,'2011'!$B$2:$S$401,6,FALSE))</f>
        <v>24</v>
      </c>
      <c r="AB115" s="14">
        <f>IF(ISNA(VLOOKUP($A115,'2010'!$B$2:$S$401,6,FALSE)), AA115, VLOOKUP($A115,'2010'!$B$2:$S$401,6,FALSE))</f>
        <v>28</v>
      </c>
      <c r="AC115" s="14">
        <f>IF(ISNA(VLOOKUP($A115,'2009'!$B$2:$S$401,6,FALSE)), AB115, VLOOKUP($A115,'2009'!$B$2:$S$401,6,FALSE))</f>
        <v>28</v>
      </c>
      <c r="AD115" s="14">
        <f>AVERAGE(X115:AC115)</f>
        <v>24.466666666666669</v>
      </c>
      <c r="AE115" s="14">
        <f>VLOOKUP($A115,'2014'!$B$2:$S$430,10,FALSE)</f>
        <v>6</v>
      </c>
      <c r="AF115" s="14">
        <f>IF(ISNA(VLOOKUP($A115,'2013'!$B$2:$S$401,10,FALSE)), AE115, VLOOKUP($A115,'2013'!$B$2:$S$401,10,FALSE)*1.7)</f>
        <v>6.8</v>
      </c>
      <c r="AG115" s="14">
        <f>IF(ISNA(VLOOKUP($A115,'2012'!$B$2:$S$401,10,FALSE)), AF115, VLOOKUP($A115,'2012'!$B$2:$S$401,10,FALSE))</f>
        <v>6.8</v>
      </c>
      <c r="AH115" s="14">
        <f>IF(ISNA(VLOOKUP($A115,'2011'!$B$2:$S$401,10,FALSE)), AG115, VLOOKUP($A115,'2011'!$B$2:$S$401,10,FALSE))</f>
        <v>2</v>
      </c>
      <c r="AI115" s="14">
        <f>IF(ISNA(VLOOKUP($A115,'2010'!$B$2:$S$401,10,FALSE)), AH115, VLOOKUP($A115,'2010'!$B$2:$S$401,10,FALSE))</f>
        <v>8</v>
      </c>
      <c r="AJ115" s="14">
        <f>IF(ISNA(VLOOKUP($A115,'2009'!$B$2:$S$401,10,FALSE)), AI115, VLOOKUP($A115,'2009'!$B$2:$S$401,10,FALSE))</f>
        <v>8</v>
      </c>
      <c r="AK115" s="14">
        <f>AVERAGE(AE115:AJ115)</f>
        <v>6.2666666666666666</v>
      </c>
      <c r="AL115" s="14">
        <f>VLOOKUP($A115,'2014'!$B$2:$S$430,11,FALSE)</f>
        <v>11</v>
      </c>
      <c r="AM115" s="14">
        <f>IF(ISNA(VLOOKUP($A115,'2013'!$B$2:$S$401,11,FALSE)), AL115, VLOOKUP($A115,'2013'!$B$2:$S$401,11,FALSE)*1.7)</f>
        <v>10.199999999999999</v>
      </c>
      <c r="AN115" s="14">
        <f>AVERAGE(AL115:AM115)</f>
        <v>10.6</v>
      </c>
      <c r="AO115" s="14">
        <f>VLOOKUP($A115,'2014'!$B$2:$S$430,8,FALSE)</f>
        <v>-6</v>
      </c>
      <c r="AP115" s="14">
        <f>IF(ISNA(VLOOKUP($A115,'2013'!$B$2:$S$401,8,FALSE)), AO115, VLOOKUP($A115,'2013'!$B$2:$S$401,8,FALSE)*1.7)</f>
        <v>3.4</v>
      </c>
      <c r="AQ115" s="14">
        <f>IF(ISNA(VLOOKUP($A115,'2012'!$B$2:$S$401,8,FALSE)), AP115, VLOOKUP($A115,'2012'!$B$2:$S$401,8,FALSE))</f>
        <v>3.4</v>
      </c>
      <c r="AR115" s="14">
        <f>IF(ISNA(VLOOKUP($A115,'2011'!$B$2:$S$401,8,FALSE)), AQ115, VLOOKUP($A115,'2011'!$B$2:$S$401,8,FALSE))</f>
        <v>8</v>
      </c>
      <c r="AS115" s="14">
        <f>IF(ISNA(VLOOKUP($A115,'2010'!$B$2:$S$401,8,FALSE)), AR115, VLOOKUP($A115,'2010'!$B$2:$S$401,8,FALSE))</f>
        <v>0</v>
      </c>
      <c r="AT115" s="14">
        <f>IF(ISNA(VLOOKUP($A115,'2009'!$B$2:$S$401,8,FALSE)), AS115, VLOOKUP($A115,'2009'!$B$2:$S$401,8,FALSE))</f>
        <v>0</v>
      </c>
      <c r="AU115" s="14">
        <f>AVERAGE(AO115:AT115)</f>
        <v>1.4666666666666668</v>
      </c>
      <c r="AV115" s="14">
        <f>MIN(B115:G115)</f>
        <v>37.4</v>
      </c>
      <c r="AW115" s="14">
        <f>MAX(B115:G115)</f>
        <v>53</v>
      </c>
      <c r="AX115" s="14">
        <f>MIN(I115:N115)</f>
        <v>70</v>
      </c>
      <c r="AY115" s="14">
        <f>MAX(I115:N115)</f>
        <v>82</v>
      </c>
      <c r="AZ115" s="14" t="str">
        <f>VLOOKUP(A115,Bios!$B$2:$S$430,7,FALSE)</f>
        <v>CAN</v>
      </c>
      <c r="BA115" s="14" t="str">
        <f>VLOOKUP(A115,Bios!$B$2:$S$430,2,FALSE)</f>
        <v>TOR</v>
      </c>
      <c r="BB115" s="14">
        <f>113-BE115</f>
        <v>28</v>
      </c>
      <c r="BC115" s="14" t="str">
        <f>VLOOKUP(A115,Bios!$B$2:$S$430,3,FALSE)</f>
        <v>L</v>
      </c>
      <c r="BD115" s="4" t="str">
        <f>VLOOKUP(A115,Bios!$B$2:$S$430,4,FALSE)</f>
        <v>Sep 17 '85</v>
      </c>
      <c r="BE115" s="4" t="str">
        <f>RIGHT(BD115, LEN(BD115)-8)</f>
        <v>85</v>
      </c>
      <c r="BJ115" s="4" t="e">
        <f>VLOOKUP(A115,'Contracts 2014'!A114:K240,1,FALSE)</f>
        <v>#N/A</v>
      </c>
      <c r="BK115" s="4">
        <f>IF(ISNA(VLOOKUP(A115,'Contracts 2014'!$A$1:$K$127,1,FALSE)), 0, 1)</f>
        <v>0</v>
      </c>
    </row>
    <row r="116" spans="1:63">
      <c r="A116" s="13" t="s">
        <v>221</v>
      </c>
      <c r="B116" s="14">
        <f>VLOOKUP(A116,'2014'!$B$2:$S$430,7,FALSE)</f>
        <v>45</v>
      </c>
      <c r="C116" s="14">
        <f>IF(ISNA(VLOOKUP(A116,'2013'!$B$2:$S$401,7,FALSE)*1.7), B116, VLOOKUP(A116,'2013'!$B$2:$S$401,7,FALSE)*1.7)</f>
        <v>39.1</v>
      </c>
      <c r="D116" s="14">
        <f>IF(ISNA(VLOOKUP(A116,'2012'!$B$2:$S$401,7,FALSE)), C116, VLOOKUP(A116,'2012'!$B$2:$S$401,7,FALSE))</f>
        <v>43</v>
      </c>
      <c r="E116" s="14">
        <f>IF(ISNA(VLOOKUP(A116,'2011'!$B$2:$S$401,7,FALSE)), AVERAGE(C116:D116), VLOOKUP(A116,'2011'!$B$2:$S$401,7,FALSE))</f>
        <v>43</v>
      </c>
      <c r="F116" s="14">
        <f>IF(ISNA(VLOOKUP(A116,'2010'!$B$2:$S$401,7,FALSE)), AVERAGE(C116:E116), VLOOKUP(A116,'2010'!$B$2:$S$401,7,FALSE))</f>
        <v>41.699999999999996</v>
      </c>
      <c r="G116" s="14">
        <f>IF(ISNA(VLOOKUP(A116,'2009'!$B$2:$S$401,7,FALSE)), AVERAGE(C116:F116), VLOOKUP(A116,'2009'!$B$2:$S$401,7,FALSE))</f>
        <v>41.699999999999996</v>
      </c>
      <c r="H116" s="14">
        <f>AVERAGE(B116:G116)</f>
        <v>42.249999999999993</v>
      </c>
      <c r="I116" s="14">
        <f>VLOOKUP(A116,'2014'!$B$2:$S$430,4,FALSE)</f>
        <v>81</v>
      </c>
      <c r="J116" s="14">
        <f>IF(ISNA(VLOOKUP(A116,'2013'!$B$2:$S$401,4,FALSE)), I116, VLOOKUP(A116,'2013'!$B$2:$S$401,4,FALSE)*1.7)</f>
        <v>81.599999999999994</v>
      </c>
      <c r="K116" s="14">
        <f>IF(ISNA(VLOOKUP(A116,'2012'!$B$2:$S$401,4,FALSE)), J116, VLOOKUP(A116,'2012'!$B$2:$S$401,4,FALSE))</f>
        <v>81</v>
      </c>
      <c r="L116" s="14">
        <f>IF(ISNA(VLOOKUP(A116,'2011'!$B$2:$S$401,4,FALSE)), AVERAGE(J116:K116), VLOOKUP(A116,'2011'!$B$2:$S$401,4,FALSE))</f>
        <v>72</v>
      </c>
      <c r="M116" s="14">
        <f>IF(ISNA(VLOOKUP(A116,'2010'!$B$2:$S$401,4,FALSE)), AVERAGE(J116:L116), VLOOKUP(A116,'2010'!$B$2:$S$401,4,FALSE))</f>
        <v>78.2</v>
      </c>
      <c r="N116" s="14">
        <f>IF(ISNA(VLOOKUP(A116,'2009'!$B$2:$S$401,4,FALSE)), AVERAGE(J116:M116), VLOOKUP(A116,'2009'!$B$2:$S$401,4,FALSE))</f>
        <v>78.2</v>
      </c>
      <c r="O116" s="14">
        <f>AVERAGE(I116:N116)</f>
        <v>78.666666666666671</v>
      </c>
      <c r="P116" s="14">
        <f>H116/O116</f>
        <v>0.53707627118644052</v>
      </c>
      <c r="Q116" s="14">
        <f>VLOOKUP($A116,'2014'!$B$2:$S$430,5,FALSE)</f>
        <v>10</v>
      </c>
      <c r="R116" s="14">
        <f>IF(ISNA(VLOOKUP(A116,'2013'!$B$2:$S$401,5,FALSE)), Q116, VLOOKUP(A116,'2013'!$B$2:$S$401,5,FALSE)*1.7)</f>
        <v>8.5</v>
      </c>
      <c r="S116" s="14">
        <f>IF(ISNA(VLOOKUP($A116,'2012'!$B$2:$S$401,5,FALSE)), R116, VLOOKUP($A116,'2012'!$B$2:$S$401,5,FALSE))</f>
        <v>9</v>
      </c>
      <c r="T116" s="14">
        <f>IF(ISNA(VLOOKUP($A116,'2011'!$B$2:$S$401,5,FALSE)), S116, VLOOKUP($A116,'2011'!$B$2:$S$401,5,FALSE))</f>
        <v>9</v>
      </c>
      <c r="U116" s="14">
        <f>IF(ISNA(VLOOKUP($A116,'2010'!$B$2:$S$401,5,FALSE)), T116, VLOOKUP($A116,'2010'!$B$2:$S$401,5,FALSE))</f>
        <v>9</v>
      </c>
      <c r="V116" s="14">
        <f>IF(ISNA(VLOOKUP($A116,'2009'!$B$2:$S$401,5,FALSE)), U116, VLOOKUP($A116,'2009'!$B$2:$S$401,5,FALSE))</f>
        <v>9</v>
      </c>
      <c r="W116" s="14">
        <f>AVERAGE(Q116:V116)</f>
        <v>9.0833333333333339</v>
      </c>
      <c r="X116" s="14">
        <f>VLOOKUP($A116,'2014'!$B$2:$S$430,6,FALSE)</f>
        <v>35</v>
      </c>
      <c r="Y116" s="14">
        <f>IF(ISNA(VLOOKUP($A116,'2013'!$B$2:$S$401,6,FALSE)), X116, VLOOKUP($A116,'2013'!$B$2:$S$401,6,FALSE)*1.7)</f>
        <v>30.599999999999998</v>
      </c>
      <c r="Z116" s="14">
        <f>IF(ISNA(VLOOKUP($A116,'2012'!$B$2:$S$401,6,FALSE)), Y116, VLOOKUP($A116,'2012'!$B$2:$S$401,6,FALSE))</f>
        <v>34</v>
      </c>
      <c r="AA116" s="14">
        <f>IF(ISNA(VLOOKUP($A116,'2011'!$B$2:$S$401,6,FALSE)), Z116, VLOOKUP($A116,'2011'!$B$2:$S$401,6,FALSE))</f>
        <v>34</v>
      </c>
      <c r="AB116" s="14">
        <f>IF(ISNA(VLOOKUP($A116,'2010'!$B$2:$S$401,6,FALSE)), AA116, VLOOKUP($A116,'2010'!$B$2:$S$401,6,FALSE))</f>
        <v>34</v>
      </c>
      <c r="AC116" s="14">
        <f>IF(ISNA(VLOOKUP($A116,'2009'!$B$2:$S$401,6,FALSE)), AB116, VLOOKUP($A116,'2009'!$B$2:$S$401,6,FALSE))</f>
        <v>34</v>
      </c>
      <c r="AD116" s="14">
        <f>AVERAGE(X116:AC116)</f>
        <v>33.6</v>
      </c>
      <c r="AE116" s="14">
        <f>VLOOKUP($A116,'2014'!$B$2:$S$430,10,FALSE)</f>
        <v>7</v>
      </c>
      <c r="AF116" s="14">
        <f>IF(ISNA(VLOOKUP($A116,'2013'!$B$2:$S$401,10,FALSE)), AE116, VLOOKUP($A116,'2013'!$B$2:$S$401,10,FALSE)*1.7)</f>
        <v>3.4</v>
      </c>
      <c r="AG116" s="14">
        <f>IF(ISNA(VLOOKUP($A116,'2012'!$B$2:$S$401,10,FALSE)), AF116, VLOOKUP($A116,'2012'!$B$2:$S$401,10,FALSE))</f>
        <v>5</v>
      </c>
      <c r="AH116" s="14">
        <f>IF(ISNA(VLOOKUP($A116,'2011'!$B$2:$S$401,10,FALSE)), AG116, VLOOKUP($A116,'2011'!$B$2:$S$401,10,FALSE))</f>
        <v>3</v>
      </c>
      <c r="AI116" s="14">
        <f>IF(ISNA(VLOOKUP($A116,'2010'!$B$2:$S$401,10,FALSE)), AH116, VLOOKUP($A116,'2010'!$B$2:$S$401,10,FALSE))</f>
        <v>3</v>
      </c>
      <c r="AJ116" s="14">
        <f>IF(ISNA(VLOOKUP($A116,'2009'!$B$2:$S$401,10,FALSE)), AI116, VLOOKUP($A116,'2009'!$B$2:$S$401,10,FALSE))</f>
        <v>3</v>
      </c>
      <c r="AK116" s="14">
        <f>AVERAGE(AE116:AJ116)</f>
        <v>4.0666666666666664</v>
      </c>
      <c r="AL116" s="14">
        <f>VLOOKUP($A116,'2014'!$B$2:$S$430,11,FALSE)</f>
        <v>26</v>
      </c>
      <c r="AM116" s="14">
        <f>IF(ISNA(VLOOKUP($A116,'2013'!$B$2:$S$401,11,FALSE)), AL116, VLOOKUP($A116,'2013'!$B$2:$S$401,11,FALSE)*1.7)</f>
        <v>15.299999999999999</v>
      </c>
      <c r="AN116" s="14">
        <f>AVERAGE(AL116:AM116)</f>
        <v>20.65</v>
      </c>
      <c r="AO116" s="14">
        <f>VLOOKUP($A116,'2014'!$B$2:$S$430,8,FALSE)</f>
        <v>1</v>
      </c>
      <c r="AP116" s="14">
        <f>IF(ISNA(VLOOKUP($A116,'2013'!$B$2:$S$401,8,FALSE)), AO116, VLOOKUP($A116,'2013'!$B$2:$S$401,8,FALSE)*1.7)</f>
        <v>3.4</v>
      </c>
      <c r="AQ116" s="14">
        <f>IF(ISNA(VLOOKUP($A116,'2012'!$B$2:$S$401,8,FALSE)), AP116, VLOOKUP($A116,'2012'!$B$2:$S$401,8,FALSE))</f>
        <v>20</v>
      </c>
      <c r="AR116" s="14">
        <f>IF(ISNA(VLOOKUP($A116,'2011'!$B$2:$S$401,8,FALSE)), AQ116, VLOOKUP($A116,'2011'!$B$2:$S$401,8,FALSE))</f>
        <v>-4</v>
      </c>
      <c r="AS116" s="14">
        <f>IF(ISNA(VLOOKUP($A116,'2010'!$B$2:$S$401,8,FALSE)), AR116, VLOOKUP($A116,'2010'!$B$2:$S$401,8,FALSE))</f>
        <v>-4</v>
      </c>
      <c r="AT116" s="14">
        <f>IF(ISNA(VLOOKUP($A116,'2009'!$B$2:$S$401,8,FALSE)), AS116, VLOOKUP($A116,'2009'!$B$2:$S$401,8,FALSE))</f>
        <v>-4</v>
      </c>
      <c r="AU116" s="14">
        <f>AVERAGE(AO116:AT116)</f>
        <v>2.0666666666666664</v>
      </c>
      <c r="AV116" s="14">
        <f>MIN(B116:G116)</f>
        <v>39.1</v>
      </c>
      <c r="AW116" s="14">
        <f>MAX(B116:G116)</f>
        <v>45</v>
      </c>
      <c r="AX116" s="14">
        <f>MIN(I116:N116)</f>
        <v>72</v>
      </c>
      <c r="AY116" s="14">
        <f>MAX(I116:N116)</f>
        <v>81.599999999999994</v>
      </c>
      <c r="AZ116" s="14" t="str">
        <f>VLOOKUP(A116,Bios!$B$2:$S$430,7,FALSE)</f>
        <v>USA</v>
      </c>
      <c r="BA116" s="14" t="str">
        <f>VLOOKUP(A116,Bios!$B$2:$S$430,2,FALSE)</f>
        <v>STL</v>
      </c>
      <c r="BB116" s="14">
        <f>113-BE116</f>
        <v>24</v>
      </c>
      <c r="BC116" s="14" t="str">
        <f>VLOOKUP(A116,Bios!$B$2:$S$430,3,FALSE)</f>
        <v>D</v>
      </c>
      <c r="BD116" s="4" t="str">
        <f>VLOOKUP(A116,Bios!$B$2:$S$430,4,FALSE)</f>
        <v>Jan 29 '89</v>
      </c>
      <c r="BE116" s="4" t="str">
        <f>RIGHT(BD116, LEN(BD116)-8)</f>
        <v>89</v>
      </c>
      <c r="BJ116" s="4" t="e">
        <f>VLOOKUP(A116,'Contracts 2014'!A115:K241,1,FALSE)</f>
        <v>#N/A</v>
      </c>
      <c r="BK116" s="4">
        <f>IF(ISNA(VLOOKUP(A116,'Contracts 2014'!$A$1:$K$127,1,FALSE)), 0, 1)</f>
        <v>0</v>
      </c>
    </row>
    <row r="117" spans="1:63">
      <c r="A117" s="13" t="s">
        <v>201</v>
      </c>
      <c r="B117" s="14">
        <f>VLOOKUP(A117,'2014'!$B$2:$S$430,7,FALSE)</f>
        <v>44</v>
      </c>
      <c r="C117" s="14">
        <f>IF(ISNA(VLOOKUP(A117,'2013'!$B$2:$S$401,7,FALSE)*1.7), B117, VLOOKUP(A117,'2013'!$B$2:$S$401,7,FALSE)*1.7)</f>
        <v>45.9</v>
      </c>
      <c r="D117" s="14">
        <f>IF(ISNA(VLOOKUP(A117,'2012'!$B$2:$S$401,7,FALSE)), C117, VLOOKUP(A117,'2012'!$B$2:$S$401,7,FALSE))</f>
        <v>47</v>
      </c>
      <c r="E117" s="14">
        <f>IF(ISNA(VLOOKUP(A117,'2011'!$B$2:$S$401,7,FALSE)), AVERAGE(C117:D117), VLOOKUP(A117,'2011'!$B$2:$S$401,7,FALSE))</f>
        <v>46.45</v>
      </c>
      <c r="F117" s="14">
        <f>IF(ISNA(VLOOKUP(A117,'2010'!$B$2:$S$401,7,FALSE)), AVERAGE(C117:E117), VLOOKUP(A117,'2010'!$B$2:$S$401,7,FALSE))</f>
        <v>49</v>
      </c>
      <c r="G117" s="14">
        <f>IF(ISNA(VLOOKUP(A117,'2009'!$B$2:$S$401,7,FALSE)), AVERAGE(C117:F117), VLOOKUP(A117,'2009'!$B$2:$S$401,7,FALSE))</f>
        <v>56</v>
      </c>
      <c r="H117" s="14">
        <f>AVERAGE(B117:G117)</f>
        <v>48.058333333333337</v>
      </c>
      <c r="I117" s="14">
        <f>VLOOKUP(A117,'2014'!$B$2:$S$430,4,FALSE)</f>
        <v>82</v>
      </c>
      <c r="J117" s="14">
        <f>IF(ISNA(VLOOKUP(A117,'2013'!$B$2:$S$401,4,FALSE)), I117, VLOOKUP(A117,'2013'!$B$2:$S$401,4,FALSE)*1.7)</f>
        <v>81.599999999999994</v>
      </c>
      <c r="K117" s="14">
        <f>IF(ISNA(VLOOKUP(A117,'2012'!$B$2:$S$401,4,FALSE)), J117, VLOOKUP(A117,'2012'!$B$2:$S$401,4,FALSE))</f>
        <v>82</v>
      </c>
      <c r="L117" s="14">
        <f>IF(ISNA(VLOOKUP(A117,'2011'!$B$2:$S$401,4,FALSE)), AVERAGE(J117:K117), VLOOKUP(A117,'2011'!$B$2:$S$401,4,FALSE))</f>
        <v>81.8</v>
      </c>
      <c r="M117" s="14">
        <f>IF(ISNA(VLOOKUP(A117,'2010'!$B$2:$S$401,4,FALSE)), AVERAGE(J117:L117), VLOOKUP(A117,'2010'!$B$2:$S$401,4,FALSE))</f>
        <v>82</v>
      </c>
      <c r="N117" s="14">
        <f>IF(ISNA(VLOOKUP(A117,'2009'!$B$2:$S$401,4,FALSE)), AVERAGE(J117:M117), VLOOKUP(A117,'2009'!$B$2:$S$401,4,FALSE))</f>
        <v>74</v>
      </c>
      <c r="O117" s="14">
        <f>AVERAGE(I117:N117)</f>
        <v>80.566666666666663</v>
      </c>
      <c r="P117" s="14">
        <f>H117/O117</f>
        <v>0.59650393049234596</v>
      </c>
      <c r="Q117" s="14">
        <f>VLOOKUP($A117,'2014'!$B$2:$S$430,5,FALSE)</f>
        <v>10</v>
      </c>
      <c r="R117" s="14">
        <f>IF(ISNA(VLOOKUP(A117,'2013'!$B$2:$S$401,5,FALSE)), Q117, VLOOKUP(A117,'2013'!$B$2:$S$401,5,FALSE)*1.7)</f>
        <v>10.199999999999999</v>
      </c>
      <c r="S117" s="14">
        <f>IF(ISNA(VLOOKUP($A117,'2012'!$B$2:$S$401,5,FALSE)), R117, VLOOKUP($A117,'2012'!$B$2:$S$401,5,FALSE))</f>
        <v>7</v>
      </c>
      <c r="T117" s="14">
        <f>IF(ISNA(VLOOKUP($A117,'2011'!$B$2:$S$401,5,FALSE)), S117, VLOOKUP($A117,'2011'!$B$2:$S$401,5,FALSE))</f>
        <v>7</v>
      </c>
      <c r="U117" s="14">
        <f>IF(ISNA(VLOOKUP($A117,'2010'!$B$2:$S$401,5,FALSE)), T117, VLOOKUP($A117,'2010'!$B$2:$S$401,5,FALSE))</f>
        <v>11</v>
      </c>
      <c r="V117" s="14">
        <f>IF(ISNA(VLOOKUP($A117,'2009'!$B$2:$S$401,5,FALSE)), U117, VLOOKUP($A117,'2009'!$B$2:$S$401,5,FALSE))</f>
        <v>16</v>
      </c>
      <c r="W117" s="14">
        <f>AVERAGE(Q117:V117)</f>
        <v>10.200000000000001</v>
      </c>
      <c r="X117" s="14">
        <f>VLOOKUP($A117,'2014'!$B$2:$S$430,6,FALSE)</f>
        <v>34</v>
      </c>
      <c r="Y117" s="14">
        <f>IF(ISNA(VLOOKUP($A117,'2013'!$B$2:$S$401,6,FALSE)), X117, VLOOKUP($A117,'2013'!$B$2:$S$401,6,FALSE)*1.7)</f>
        <v>35.699999999999996</v>
      </c>
      <c r="Z117" s="14">
        <f>IF(ISNA(VLOOKUP($A117,'2012'!$B$2:$S$401,6,FALSE)), Y117, VLOOKUP($A117,'2012'!$B$2:$S$401,6,FALSE))</f>
        <v>40</v>
      </c>
      <c r="AA117" s="14">
        <f>IF(ISNA(VLOOKUP($A117,'2011'!$B$2:$S$401,6,FALSE)), Z117, VLOOKUP($A117,'2011'!$B$2:$S$401,6,FALSE))</f>
        <v>40</v>
      </c>
      <c r="AB117" s="14">
        <f>IF(ISNA(VLOOKUP($A117,'2010'!$B$2:$S$401,6,FALSE)), AA117, VLOOKUP($A117,'2010'!$B$2:$S$401,6,FALSE))</f>
        <v>38</v>
      </c>
      <c r="AC117" s="14">
        <f>IF(ISNA(VLOOKUP($A117,'2009'!$B$2:$S$401,6,FALSE)), AB117, VLOOKUP($A117,'2009'!$B$2:$S$401,6,FALSE))</f>
        <v>40</v>
      </c>
      <c r="AD117" s="14">
        <f>AVERAGE(X117:AC117)</f>
        <v>37.949999999999996</v>
      </c>
      <c r="AE117" s="14">
        <f>VLOOKUP($A117,'2014'!$B$2:$S$430,10,FALSE)</f>
        <v>4</v>
      </c>
      <c r="AF117" s="14">
        <f>IF(ISNA(VLOOKUP($A117,'2013'!$B$2:$S$401,10,FALSE)), AE117, VLOOKUP($A117,'2013'!$B$2:$S$401,10,FALSE)*1.7)</f>
        <v>5.0999999999999996</v>
      </c>
      <c r="AG117" s="14">
        <f>IF(ISNA(VLOOKUP($A117,'2012'!$B$2:$S$401,10,FALSE)), AF117, VLOOKUP($A117,'2012'!$B$2:$S$401,10,FALSE))</f>
        <v>3</v>
      </c>
      <c r="AH117" s="14">
        <f>IF(ISNA(VLOOKUP($A117,'2011'!$B$2:$S$401,10,FALSE)), AG117, VLOOKUP($A117,'2011'!$B$2:$S$401,10,FALSE))</f>
        <v>3</v>
      </c>
      <c r="AI117" s="14">
        <f>IF(ISNA(VLOOKUP($A117,'2010'!$B$2:$S$401,10,FALSE)), AH117, VLOOKUP($A117,'2010'!$B$2:$S$401,10,FALSE))</f>
        <v>9</v>
      </c>
      <c r="AJ117" s="14">
        <f>IF(ISNA(VLOOKUP($A117,'2009'!$B$2:$S$401,10,FALSE)), AI117, VLOOKUP($A117,'2009'!$B$2:$S$401,10,FALSE))</f>
        <v>10</v>
      </c>
      <c r="AK117" s="14">
        <f>AVERAGE(AE117:AJ117)</f>
        <v>5.6833333333333336</v>
      </c>
      <c r="AL117" s="14">
        <f>VLOOKUP($A117,'2014'!$B$2:$S$430,11,FALSE)</f>
        <v>15</v>
      </c>
      <c r="AM117" s="14">
        <f>IF(ISNA(VLOOKUP($A117,'2013'!$B$2:$S$401,11,FALSE)), AL117, VLOOKUP($A117,'2013'!$B$2:$S$401,11,FALSE)*1.7)</f>
        <v>18.7</v>
      </c>
      <c r="AN117" s="14">
        <f>AVERAGE(AL117:AM117)</f>
        <v>16.850000000000001</v>
      </c>
      <c r="AO117" s="14">
        <f>VLOOKUP($A117,'2014'!$B$2:$S$430,8,FALSE)</f>
        <v>3</v>
      </c>
      <c r="AP117" s="14">
        <f>IF(ISNA(VLOOKUP($A117,'2013'!$B$2:$S$401,8,FALSE)), AO117, VLOOKUP($A117,'2013'!$B$2:$S$401,8,FALSE)*1.7)</f>
        <v>-23.8</v>
      </c>
      <c r="AQ117" s="14">
        <f>IF(ISNA(VLOOKUP($A117,'2012'!$B$2:$S$401,8,FALSE)), AP117, VLOOKUP($A117,'2012'!$B$2:$S$401,8,FALSE))</f>
        <v>-27</v>
      </c>
      <c r="AR117" s="14">
        <f>IF(ISNA(VLOOKUP($A117,'2011'!$B$2:$S$401,8,FALSE)), AQ117, VLOOKUP($A117,'2011'!$B$2:$S$401,8,FALSE))</f>
        <v>-27</v>
      </c>
      <c r="AS117" s="14">
        <f>IF(ISNA(VLOOKUP($A117,'2010'!$B$2:$S$401,8,FALSE)), AR117, VLOOKUP($A117,'2010'!$B$2:$S$401,8,FALSE))</f>
        <v>0</v>
      </c>
      <c r="AT117" s="14">
        <f>IF(ISNA(VLOOKUP($A117,'2009'!$B$2:$S$401,8,FALSE)), AS117, VLOOKUP($A117,'2009'!$B$2:$S$401,8,FALSE))</f>
        <v>5</v>
      </c>
      <c r="AU117" s="14">
        <f>AVERAGE(AO117:AT117)</f>
        <v>-11.633333333333333</v>
      </c>
      <c r="AV117" s="14">
        <f>MIN(B117:G117)</f>
        <v>44</v>
      </c>
      <c r="AW117" s="14">
        <f>MAX(B117:G117)</f>
        <v>56</v>
      </c>
      <c r="AX117" s="14">
        <f>MIN(I117:N117)</f>
        <v>74</v>
      </c>
      <c r="AY117" s="14">
        <f>MAX(I117:N117)</f>
        <v>82</v>
      </c>
      <c r="AZ117" s="14" t="str">
        <f>VLOOKUP(A117,Bios!$B$2:$S$430,7,FALSE)</f>
        <v>CHE</v>
      </c>
      <c r="BA117" s="14" t="str">
        <f>VLOOKUP(A117,Bios!$B$2:$S$430,2,FALSE)</f>
        <v>PHI</v>
      </c>
      <c r="BB117" s="14">
        <f>113-BE117</f>
        <v>36</v>
      </c>
      <c r="BC117" s="14" t="str">
        <f>VLOOKUP(A117,Bios!$B$2:$S$430,3,FALSE)</f>
        <v>D</v>
      </c>
      <c r="BD117" s="4" t="str">
        <f>VLOOKUP(A117,Bios!$B$2:$S$430,4,FALSE)</f>
        <v>Dec 11 '77</v>
      </c>
      <c r="BE117" s="4" t="str">
        <f>RIGHT(BD117, LEN(BD117)-8)</f>
        <v>77</v>
      </c>
      <c r="BJ117" s="4" t="e">
        <f>VLOOKUP(A117,'Contracts 2014'!A116:K242,1,FALSE)</f>
        <v>#N/A</v>
      </c>
      <c r="BK117" s="4">
        <f>IF(ISNA(VLOOKUP(A117,'Contracts 2014'!$A$1:$K$127,1,FALSE)), 0, 1)</f>
        <v>0</v>
      </c>
    </row>
    <row r="118" spans="1:63">
      <c r="A118" s="13" t="s">
        <v>102</v>
      </c>
      <c r="B118" s="14">
        <f>VLOOKUP(A118,'2014'!$B$2:$S$430,7,FALSE)</f>
        <v>44</v>
      </c>
      <c r="C118" s="14">
        <f>IF(ISNA(VLOOKUP(A118,'2013'!$B$2:$S$401,7,FALSE)*1.7), B118, VLOOKUP(A118,'2013'!$B$2:$S$401,7,FALSE)*1.7)</f>
        <v>57.8</v>
      </c>
      <c r="D118" s="14">
        <f>IF(ISNA(VLOOKUP(A118,'2012'!$B$2:$S$401,7,FALSE)), C118, VLOOKUP(A118,'2012'!$B$2:$S$401,7,FALSE))</f>
        <v>41</v>
      </c>
      <c r="E118" s="14">
        <f>IF(ISNA(VLOOKUP(A118,'2011'!$B$2:$S$401,7,FALSE)), AVERAGE(C118:D118), VLOOKUP(A118,'2011'!$B$2:$S$401,7,FALSE))</f>
        <v>49.4</v>
      </c>
      <c r="F118" s="14">
        <f>IF(ISNA(VLOOKUP(A118,'2010'!$B$2:$S$401,7,FALSE)), AVERAGE(C118:E118), VLOOKUP(A118,'2010'!$B$2:$S$401,7,FALSE))</f>
        <v>49.4</v>
      </c>
      <c r="G118" s="14">
        <f>IF(ISNA(VLOOKUP(A118,'2009'!$B$2:$S$401,7,FALSE)), AVERAGE(C118:F118), VLOOKUP(A118,'2009'!$B$2:$S$401,7,FALSE))</f>
        <v>49.4</v>
      </c>
      <c r="H118" s="14">
        <f>AVERAGE(B118:G118)</f>
        <v>48.5</v>
      </c>
      <c r="I118" s="14">
        <f>VLOOKUP(A118,'2014'!$B$2:$S$430,4,FALSE)</f>
        <v>72</v>
      </c>
      <c r="J118" s="14">
        <f>IF(ISNA(VLOOKUP(A118,'2013'!$B$2:$S$401,4,FALSE)), I118, VLOOKUP(A118,'2013'!$B$2:$S$401,4,FALSE)*1.7)</f>
        <v>81.599999999999994</v>
      </c>
      <c r="K118" s="14">
        <f>IF(ISNA(VLOOKUP(A118,'2012'!$B$2:$S$401,4,FALSE)), J118, VLOOKUP(A118,'2012'!$B$2:$S$401,4,FALSE))</f>
        <v>83</v>
      </c>
      <c r="L118" s="14">
        <f>IF(ISNA(VLOOKUP(A118,'2011'!$B$2:$S$401,4,FALSE)), AVERAGE(J118:K118), VLOOKUP(A118,'2011'!$B$2:$S$401,4,FALSE))</f>
        <v>82.3</v>
      </c>
      <c r="M118" s="14">
        <f>IF(ISNA(VLOOKUP(A118,'2010'!$B$2:$S$401,4,FALSE)), AVERAGE(J118:L118), VLOOKUP(A118,'2010'!$B$2:$S$401,4,FALSE))</f>
        <v>82.3</v>
      </c>
      <c r="N118" s="14">
        <f>IF(ISNA(VLOOKUP(A118,'2009'!$B$2:$S$401,4,FALSE)), AVERAGE(J118:M118), VLOOKUP(A118,'2009'!$B$2:$S$401,4,FALSE))</f>
        <v>82.3</v>
      </c>
      <c r="O118" s="14">
        <f>AVERAGE(I118:N118)</f>
        <v>80.583333333333329</v>
      </c>
      <c r="P118" s="14">
        <f>H118/O118</f>
        <v>0.60186142709410551</v>
      </c>
      <c r="Q118" s="14">
        <f>VLOOKUP($A118,'2014'!$B$2:$S$430,5,FALSE)</f>
        <v>20</v>
      </c>
      <c r="R118" s="14">
        <f>IF(ISNA(VLOOKUP(A118,'2013'!$B$2:$S$401,5,FALSE)), Q118, VLOOKUP(A118,'2013'!$B$2:$S$401,5,FALSE)*1.7)</f>
        <v>25.5</v>
      </c>
      <c r="S118" s="14">
        <f>IF(ISNA(VLOOKUP($A118,'2012'!$B$2:$S$401,5,FALSE)), R118, VLOOKUP($A118,'2012'!$B$2:$S$401,5,FALSE))</f>
        <v>19</v>
      </c>
      <c r="T118" s="14">
        <f>IF(ISNA(VLOOKUP($A118,'2011'!$B$2:$S$401,5,FALSE)), S118, VLOOKUP($A118,'2011'!$B$2:$S$401,5,FALSE))</f>
        <v>19</v>
      </c>
      <c r="U118" s="14">
        <f>IF(ISNA(VLOOKUP($A118,'2010'!$B$2:$S$401,5,FALSE)), T118, VLOOKUP($A118,'2010'!$B$2:$S$401,5,FALSE))</f>
        <v>19</v>
      </c>
      <c r="V118" s="14">
        <f>IF(ISNA(VLOOKUP($A118,'2009'!$B$2:$S$401,5,FALSE)), U118, VLOOKUP($A118,'2009'!$B$2:$S$401,5,FALSE))</f>
        <v>19</v>
      </c>
      <c r="W118" s="14">
        <f>AVERAGE(Q118:V118)</f>
        <v>20.25</v>
      </c>
      <c r="X118" s="14">
        <f>VLOOKUP($A118,'2014'!$B$2:$S$430,6,FALSE)</f>
        <v>24</v>
      </c>
      <c r="Y118" s="14">
        <f>IF(ISNA(VLOOKUP($A118,'2013'!$B$2:$S$401,6,FALSE)), X118, VLOOKUP($A118,'2013'!$B$2:$S$401,6,FALSE)*1.7)</f>
        <v>32.299999999999997</v>
      </c>
      <c r="Z118" s="14">
        <f>IF(ISNA(VLOOKUP($A118,'2012'!$B$2:$S$401,6,FALSE)), Y118, VLOOKUP($A118,'2012'!$B$2:$S$401,6,FALSE))</f>
        <v>22</v>
      </c>
      <c r="AA118" s="14">
        <f>IF(ISNA(VLOOKUP($A118,'2011'!$B$2:$S$401,6,FALSE)), Z118, VLOOKUP($A118,'2011'!$B$2:$S$401,6,FALSE))</f>
        <v>22</v>
      </c>
      <c r="AB118" s="14">
        <f>IF(ISNA(VLOOKUP($A118,'2010'!$B$2:$S$401,6,FALSE)), AA118, VLOOKUP($A118,'2010'!$B$2:$S$401,6,FALSE))</f>
        <v>22</v>
      </c>
      <c r="AC118" s="14">
        <f>IF(ISNA(VLOOKUP($A118,'2009'!$B$2:$S$401,6,FALSE)), AB118, VLOOKUP($A118,'2009'!$B$2:$S$401,6,FALSE))</f>
        <v>22</v>
      </c>
      <c r="AD118" s="14">
        <f>AVERAGE(X118:AC118)</f>
        <v>24.05</v>
      </c>
      <c r="AE118" s="14">
        <f>VLOOKUP($A118,'2014'!$B$2:$S$430,10,FALSE)</f>
        <v>9</v>
      </c>
      <c r="AF118" s="14">
        <f>IF(ISNA(VLOOKUP($A118,'2013'!$B$2:$S$401,10,FALSE)), AE118, VLOOKUP($A118,'2013'!$B$2:$S$401,10,FALSE)*1.7)</f>
        <v>5.0999999999999996</v>
      </c>
      <c r="AG118" s="14">
        <f>IF(ISNA(VLOOKUP($A118,'2012'!$B$2:$S$401,10,FALSE)), AF118, VLOOKUP($A118,'2012'!$B$2:$S$401,10,FALSE))</f>
        <v>7</v>
      </c>
      <c r="AH118" s="14">
        <f>IF(ISNA(VLOOKUP($A118,'2011'!$B$2:$S$401,10,FALSE)), AG118, VLOOKUP($A118,'2011'!$B$2:$S$401,10,FALSE))</f>
        <v>7</v>
      </c>
      <c r="AI118" s="14">
        <f>IF(ISNA(VLOOKUP($A118,'2010'!$B$2:$S$401,10,FALSE)), AH118, VLOOKUP($A118,'2010'!$B$2:$S$401,10,FALSE))</f>
        <v>7</v>
      </c>
      <c r="AJ118" s="14">
        <f>IF(ISNA(VLOOKUP($A118,'2009'!$B$2:$S$401,10,FALSE)), AI118, VLOOKUP($A118,'2009'!$B$2:$S$401,10,FALSE))</f>
        <v>7</v>
      </c>
      <c r="AK118" s="14">
        <f>AVERAGE(AE118:AJ118)</f>
        <v>7.0166666666666666</v>
      </c>
      <c r="AL118" s="14">
        <f>VLOOKUP($A118,'2014'!$B$2:$S$430,11,FALSE)</f>
        <v>19</v>
      </c>
      <c r="AM118" s="14">
        <f>IF(ISNA(VLOOKUP($A118,'2013'!$B$2:$S$401,11,FALSE)), AL118, VLOOKUP($A118,'2013'!$B$2:$S$401,11,FALSE)*1.7)</f>
        <v>8.5</v>
      </c>
      <c r="AN118" s="14">
        <f>AVERAGE(AL118:AM118)</f>
        <v>13.75</v>
      </c>
      <c r="AO118" s="14">
        <f>VLOOKUP($A118,'2014'!$B$2:$S$430,8,FALSE)</f>
        <v>-26</v>
      </c>
      <c r="AP118" s="14">
        <f>IF(ISNA(VLOOKUP($A118,'2013'!$B$2:$S$401,8,FALSE)), AO118, VLOOKUP($A118,'2013'!$B$2:$S$401,8,FALSE)*1.7)</f>
        <v>-6.8</v>
      </c>
      <c r="AQ118" s="14">
        <f>IF(ISNA(VLOOKUP($A118,'2012'!$B$2:$S$401,8,FALSE)), AP118, VLOOKUP($A118,'2012'!$B$2:$S$401,8,FALSE))</f>
        <v>1</v>
      </c>
      <c r="AR118" s="14">
        <f>IF(ISNA(VLOOKUP($A118,'2011'!$B$2:$S$401,8,FALSE)), AQ118, VLOOKUP($A118,'2011'!$B$2:$S$401,8,FALSE))</f>
        <v>1</v>
      </c>
      <c r="AS118" s="14">
        <f>IF(ISNA(VLOOKUP($A118,'2010'!$B$2:$S$401,8,FALSE)), AR118, VLOOKUP($A118,'2010'!$B$2:$S$401,8,FALSE))</f>
        <v>1</v>
      </c>
      <c r="AT118" s="14">
        <f>IF(ISNA(VLOOKUP($A118,'2009'!$B$2:$S$401,8,FALSE)), AS118, VLOOKUP($A118,'2009'!$B$2:$S$401,8,FALSE))</f>
        <v>1</v>
      </c>
      <c r="AU118" s="14">
        <f>AVERAGE(AO118:AT118)</f>
        <v>-4.8</v>
      </c>
      <c r="AV118" s="14">
        <f>MIN(B118:G118)</f>
        <v>41</v>
      </c>
      <c r="AW118" s="14">
        <f>MAX(B118:G118)</f>
        <v>57.8</v>
      </c>
      <c r="AX118" s="14">
        <f>MIN(I118:N118)</f>
        <v>72</v>
      </c>
      <c r="AY118" s="14">
        <f>MAX(I118:N118)</f>
        <v>83</v>
      </c>
      <c r="AZ118" s="14" t="str">
        <f>VLOOKUP(A118,Bios!$B$2:$S$430,7,FALSE)</f>
        <v>CAN</v>
      </c>
      <c r="BA118" s="14" t="str">
        <f>VLOOKUP(A118,Bios!$B$2:$S$430,2,FALSE)</f>
        <v>BUF</v>
      </c>
      <c r="BB118" s="14">
        <f>113-BE118</f>
        <v>23</v>
      </c>
      <c r="BC118" s="14" t="str">
        <f>VLOOKUP(A118,Bios!$B$2:$S$430,3,FALSE)</f>
        <v>C</v>
      </c>
      <c r="BD118" s="4" t="str">
        <f>VLOOKUP(A118,Bios!$B$2:$S$430,4,FALSE)</f>
        <v>Feb 18 '90</v>
      </c>
      <c r="BE118" s="4" t="str">
        <f>RIGHT(BD118, LEN(BD118)-8)</f>
        <v>90</v>
      </c>
      <c r="BJ118" s="4" t="e">
        <f>VLOOKUP(A118,'Contracts 2014'!A117:K243,1,FALSE)</f>
        <v>#N/A</v>
      </c>
      <c r="BK118" s="4">
        <f>IF(ISNA(VLOOKUP(A118,'Contracts 2014'!$A$1:$K$127,1,FALSE)), 0, 1)</f>
        <v>0</v>
      </c>
    </row>
    <row r="119" spans="1:63">
      <c r="A119" s="13" t="s">
        <v>204</v>
      </c>
      <c r="B119" s="14">
        <f>VLOOKUP(A119,'2014'!$B$2:$S$430,7,FALSE)</f>
        <v>44</v>
      </c>
      <c r="C119" s="14">
        <f>IF(ISNA(VLOOKUP(A119,'2013'!$B$2:$S$401,7,FALSE)*1.7), B119, VLOOKUP(A119,'2013'!$B$2:$S$401,7,FALSE)*1.7)</f>
        <v>37.4</v>
      </c>
      <c r="D119" s="14">
        <f>IF(ISNA(VLOOKUP(A119,'2012'!$B$2:$S$401,7,FALSE)), C119, VLOOKUP(A119,'2012'!$B$2:$S$401,7,FALSE))</f>
        <v>46</v>
      </c>
      <c r="E119" s="14">
        <f>IF(ISNA(VLOOKUP(A119,'2011'!$B$2:$S$401,7,FALSE)), AVERAGE(C119:D119), VLOOKUP(A119,'2011'!$B$2:$S$401,7,FALSE))</f>
        <v>41.7</v>
      </c>
      <c r="F119" s="14">
        <f>IF(ISNA(VLOOKUP(A119,'2010'!$B$2:$S$401,7,FALSE)), AVERAGE(C119:E119), VLOOKUP(A119,'2010'!$B$2:$S$401,7,FALSE))</f>
        <v>27</v>
      </c>
      <c r="G119" s="14">
        <f>IF(ISNA(VLOOKUP(A119,'2009'!$B$2:$S$401,7,FALSE)), AVERAGE(C119:F119), VLOOKUP(A119,'2009'!$B$2:$S$401,7,FALSE))</f>
        <v>38.025000000000006</v>
      </c>
      <c r="H119" s="14">
        <f>AVERAGE(B119:G119)</f>
        <v>39.020833333333336</v>
      </c>
      <c r="I119" s="14">
        <f>VLOOKUP(A119,'2014'!$B$2:$S$430,4,FALSE)</f>
        <v>80</v>
      </c>
      <c r="J119" s="14">
        <f>IF(ISNA(VLOOKUP(A119,'2013'!$B$2:$S$401,4,FALSE)), I119, VLOOKUP(A119,'2013'!$B$2:$S$401,4,FALSE)*1.7)</f>
        <v>57.8</v>
      </c>
      <c r="K119" s="14">
        <f>IF(ISNA(VLOOKUP(A119,'2012'!$B$2:$S$401,4,FALSE)), J119, VLOOKUP(A119,'2012'!$B$2:$S$401,4,FALSE))</f>
        <v>80</v>
      </c>
      <c r="L119" s="14">
        <f>IF(ISNA(VLOOKUP(A119,'2011'!$B$2:$S$401,4,FALSE)), AVERAGE(J119:K119), VLOOKUP(A119,'2011'!$B$2:$S$401,4,FALSE))</f>
        <v>68.900000000000006</v>
      </c>
      <c r="M119" s="14">
        <f>IF(ISNA(VLOOKUP(A119,'2010'!$B$2:$S$401,4,FALSE)), AVERAGE(J119:L119), VLOOKUP(A119,'2010'!$B$2:$S$401,4,FALSE))</f>
        <v>69</v>
      </c>
      <c r="N119" s="14">
        <f>IF(ISNA(VLOOKUP(A119,'2009'!$B$2:$S$401,4,FALSE)), AVERAGE(J119:M119), VLOOKUP(A119,'2009'!$B$2:$S$401,4,FALSE))</f>
        <v>68.925000000000011</v>
      </c>
      <c r="O119" s="14">
        <f>AVERAGE(I119:N119)</f>
        <v>70.770833333333343</v>
      </c>
      <c r="P119" s="14">
        <f>H119/O119</f>
        <v>0.55136885487194576</v>
      </c>
      <c r="Q119" s="14">
        <f>VLOOKUP($A119,'2014'!$B$2:$S$430,5,FALSE)</f>
        <v>8</v>
      </c>
      <c r="R119" s="14">
        <f>IF(ISNA(VLOOKUP(A119,'2013'!$B$2:$S$401,5,FALSE)), Q119, VLOOKUP(A119,'2013'!$B$2:$S$401,5,FALSE)*1.7)</f>
        <v>10.199999999999999</v>
      </c>
      <c r="S119" s="14">
        <f>IF(ISNA(VLOOKUP($A119,'2012'!$B$2:$S$401,5,FALSE)), R119, VLOOKUP($A119,'2012'!$B$2:$S$401,5,FALSE))</f>
        <v>14</v>
      </c>
      <c r="T119" s="14">
        <f>IF(ISNA(VLOOKUP($A119,'2011'!$B$2:$S$401,5,FALSE)), S119, VLOOKUP($A119,'2011'!$B$2:$S$401,5,FALSE))</f>
        <v>14</v>
      </c>
      <c r="U119" s="14">
        <f>IF(ISNA(VLOOKUP($A119,'2010'!$B$2:$S$401,5,FALSE)), T119, VLOOKUP($A119,'2010'!$B$2:$S$401,5,FALSE))</f>
        <v>13</v>
      </c>
      <c r="V119" s="14">
        <f>IF(ISNA(VLOOKUP($A119,'2009'!$B$2:$S$401,5,FALSE)), U119, VLOOKUP($A119,'2009'!$B$2:$S$401,5,FALSE))</f>
        <v>13</v>
      </c>
      <c r="W119" s="14">
        <f>AVERAGE(Q119:V119)</f>
        <v>12.033333333333333</v>
      </c>
      <c r="X119" s="14">
        <f>VLOOKUP($A119,'2014'!$B$2:$S$430,6,FALSE)</f>
        <v>36</v>
      </c>
      <c r="Y119" s="14">
        <f>IF(ISNA(VLOOKUP($A119,'2013'!$B$2:$S$401,6,FALSE)), X119, VLOOKUP($A119,'2013'!$B$2:$S$401,6,FALSE)*1.7)</f>
        <v>27.2</v>
      </c>
      <c r="Z119" s="14">
        <f>IF(ISNA(VLOOKUP($A119,'2012'!$B$2:$S$401,6,FALSE)), Y119, VLOOKUP($A119,'2012'!$B$2:$S$401,6,FALSE))</f>
        <v>32</v>
      </c>
      <c r="AA119" s="14">
        <f>IF(ISNA(VLOOKUP($A119,'2011'!$B$2:$S$401,6,FALSE)), Z119, VLOOKUP($A119,'2011'!$B$2:$S$401,6,FALSE))</f>
        <v>32</v>
      </c>
      <c r="AB119" s="14">
        <f>IF(ISNA(VLOOKUP($A119,'2010'!$B$2:$S$401,6,FALSE)), AA119, VLOOKUP($A119,'2010'!$B$2:$S$401,6,FALSE))</f>
        <v>14</v>
      </c>
      <c r="AC119" s="14">
        <f>IF(ISNA(VLOOKUP($A119,'2009'!$B$2:$S$401,6,FALSE)), AB119, VLOOKUP($A119,'2009'!$B$2:$S$401,6,FALSE))</f>
        <v>14</v>
      </c>
      <c r="AD119" s="14">
        <f>AVERAGE(X119:AC119)</f>
        <v>25.866666666666664</v>
      </c>
      <c r="AE119" s="14">
        <f>VLOOKUP($A119,'2014'!$B$2:$S$430,10,FALSE)</f>
        <v>6</v>
      </c>
      <c r="AF119" s="14">
        <f>IF(ISNA(VLOOKUP($A119,'2013'!$B$2:$S$401,10,FALSE)), AE119, VLOOKUP($A119,'2013'!$B$2:$S$401,10,FALSE)*1.7)</f>
        <v>5.0999999999999996</v>
      </c>
      <c r="AG119" s="14">
        <f>IF(ISNA(VLOOKUP($A119,'2012'!$B$2:$S$401,10,FALSE)), AF119, VLOOKUP($A119,'2012'!$B$2:$S$401,10,FALSE))</f>
        <v>1</v>
      </c>
      <c r="AH119" s="14">
        <f>IF(ISNA(VLOOKUP($A119,'2011'!$B$2:$S$401,10,FALSE)), AG119, VLOOKUP($A119,'2011'!$B$2:$S$401,10,FALSE))</f>
        <v>1</v>
      </c>
      <c r="AI119" s="14">
        <f>IF(ISNA(VLOOKUP($A119,'2010'!$B$2:$S$401,10,FALSE)), AH119, VLOOKUP($A119,'2010'!$B$2:$S$401,10,FALSE))</f>
        <v>2</v>
      </c>
      <c r="AJ119" s="14">
        <f>IF(ISNA(VLOOKUP($A119,'2009'!$B$2:$S$401,10,FALSE)), AI119, VLOOKUP($A119,'2009'!$B$2:$S$401,10,FALSE))</f>
        <v>2</v>
      </c>
      <c r="AK119" s="14">
        <f>AVERAGE(AE119:AJ119)</f>
        <v>2.85</v>
      </c>
      <c r="AL119" s="14">
        <f>VLOOKUP($A119,'2014'!$B$2:$S$430,11,FALSE)</f>
        <v>21</v>
      </c>
      <c r="AM119" s="14">
        <f>IF(ISNA(VLOOKUP($A119,'2013'!$B$2:$S$401,11,FALSE)), AL119, VLOOKUP($A119,'2013'!$B$2:$S$401,11,FALSE)*1.7)</f>
        <v>6.8</v>
      </c>
      <c r="AN119" s="14">
        <f>AVERAGE(AL119:AM119)</f>
        <v>13.9</v>
      </c>
      <c r="AO119" s="14">
        <f>VLOOKUP($A119,'2014'!$B$2:$S$430,8,FALSE)</f>
        <v>-21</v>
      </c>
      <c r="AP119" s="14">
        <f>IF(ISNA(VLOOKUP($A119,'2013'!$B$2:$S$401,8,FALSE)), AO119, VLOOKUP($A119,'2013'!$B$2:$S$401,8,FALSE)*1.7)</f>
        <v>5.0999999999999996</v>
      </c>
      <c r="AQ119" s="14">
        <f>IF(ISNA(VLOOKUP($A119,'2012'!$B$2:$S$401,8,FALSE)), AP119, VLOOKUP($A119,'2012'!$B$2:$S$401,8,FALSE))</f>
        <v>-5</v>
      </c>
      <c r="AR119" s="14">
        <f>IF(ISNA(VLOOKUP($A119,'2011'!$B$2:$S$401,8,FALSE)), AQ119, VLOOKUP($A119,'2011'!$B$2:$S$401,8,FALSE))</f>
        <v>-5</v>
      </c>
      <c r="AS119" s="14">
        <f>IF(ISNA(VLOOKUP($A119,'2010'!$B$2:$S$401,8,FALSE)), AR119, VLOOKUP($A119,'2010'!$B$2:$S$401,8,FALSE))</f>
        <v>2</v>
      </c>
      <c r="AT119" s="14">
        <f>IF(ISNA(VLOOKUP($A119,'2009'!$B$2:$S$401,8,FALSE)), AS119, VLOOKUP($A119,'2009'!$B$2:$S$401,8,FALSE))</f>
        <v>2</v>
      </c>
      <c r="AU119" s="14">
        <f>AVERAGE(AO119:AT119)</f>
        <v>-3.65</v>
      </c>
      <c r="AV119" s="14">
        <f>MIN(B119:G119)</f>
        <v>27</v>
      </c>
      <c r="AW119" s="14">
        <f>MAX(B119:G119)</f>
        <v>46</v>
      </c>
      <c r="AX119" s="14">
        <f>MIN(I119:N119)</f>
        <v>57.8</v>
      </c>
      <c r="AY119" s="14">
        <f>MAX(I119:N119)</f>
        <v>80</v>
      </c>
      <c r="AZ119" s="14" t="str">
        <f>VLOOKUP(A119,Bios!$B$2:$S$430,7,FALSE)</f>
        <v>SWE</v>
      </c>
      <c r="BA119" s="14" t="str">
        <f>VLOOKUP(A119,Bios!$B$2:$S$430,2,FALSE)</f>
        <v>WSH</v>
      </c>
      <c r="BB119" s="14">
        <f>113-BE119</f>
        <v>23</v>
      </c>
      <c r="BC119" s="14" t="str">
        <f>VLOOKUP(A119,Bios!$B$2:$S$430,3,FALSE)</f>
        <v>C</v>
      </c>
      <c r="BD119" s="4" t="str">
        <f>VLOOKUP(A119,Bios!$B$2:$S$430,4,FALSE)</f>
        <v>Oct 06 '90</v>
      </c>
      <c r="BE119" s="4" t="str">
        <f>RIGHT(BD119, LEN(BD119)-8)</f>
        <v>90</v>
      </c>
      <c r="BJ119" s="4" t="e">
        <f>VLOOKUP(A119,'Contracts 2014'!A118:K244,1,FALSE)</f>
        <v>#N/A</v>
      </c>
      <c r="BK119" s="4">
        <f>IF(ISNA(VLOOKUP(A119,'Contracts 2014'!$A$1:$K$127,1,FALSE)), 0, 1)</f>
        <v>0</v>
      </c>
    </row>
    <row r="120" spans="1:63">
      <c r="A120" s="13" t="s">
        <v>154</v>
      </c>
      <c r="B120" s="14">
        <f>VLOOKUP(A120,'2014'!$B$2:$S$430,7,FALSE)</f>
        <v>44</v>
      </c>
      <c r="C120" s="14">
        <f>IF(ISNA(VLOOKUP(A120,'2013'!$B$2:$S$401,7,FALSE)*1.7), B120, VLOOKUP(A120,'2013'!$B$2:$S$401,7,FALSE)*1.7)</f>
        <v>30.599999999999998</v>
      </c>
      <c r="D120" s="14">
        <f>IF(ISNA(VLOOKUP(A120,'2012'!$B$2:$S$401,7,FALSE)), C120, VLOOKUP(A120,'2012'!$B$2:$S$401,7,FALSE))</f>
        <v>67</v>
      </c>
      <c r="E120" s="14">
        <f>IF(ISNA(VLOOKUP(A120,'2011'!$B$2:$S$401,7,FALSE)), AVERAGE(C120:D120), VLOOKUP(A120,'2011'!$B$2:$S$401,7,FALSE))</f>
        <v>31</v>
      </c>
      <c r="F120" s="14">
        <f>IF(ISNA(VLOOKUP(A120,'2010'!$B$2:$S$401,7,FALSE)), AVERAGE(C120:E120), VLOOKUP(A120,'2010'!$B$2:$S$401,7,FALSE))</f>
        <v>42.866666666666667</v>
      </c>
      <c r="G120" s="14">
        <f>IF(ISNA(VLOOKUP(A120,'2009'!$B$2:$S$401,7,FALSE)), AVERAGE(C120:F120), VLOOKUP(A120,'2009'!$B$2:$S$401,7,FALSE))</f>
        <v>50</v>
      </c>
      <c r="H120" s="14">
        <f>AVERAGE(B120:G120)</f>
        <v>44.244444444444447</v>
      </c>
      <c r="I120" s="14">
        <f>VLOOKUP(A120,'2014'!$B$2:$S$430,4,FALSE)</f>
        <v>69</v>
      </c>
      <c r="J120" s="14">
        <f>IF(ISNA(VLOOKUP(A120,'2013'!$B$2:$S$401,4,FALSE)), I120, VLOOKUP(A120,'2013'!$B$2:$S$401,4,FALSE)*1.7)</f>
        <v>27.2</v>
      </c>
      <c r="K120" s="14">
        <f>IF(ISNA(VLOOKUP(A120,'2012'!$B$2:$S$401,4,FALSE)), J120, VLOOKUP(A120,'2012'!$B$2:$S$401,4,FALSE))</f>
        <v>66</v>
      </c>
      <c r="L120" s="14">
        <f>IF(ISNA(VLOOKUP(A120,'2011'!$B$2:$S$401,4,FALSE)), AVERAGE(J120:K120), VLOOKUP(A120,'2011'!$B$2:$S$401,4,FALSE))</f>
        <v>54</v>
      </c>
      <c r="M120" s="14">
        <f>IF(ISNA(VLOOKUP(A120,'2010'!$B$2:$S$401,4,FALSE)), AVERAGE(J120:L120), VLOOKUP(A120,'2010'!$B$2:$S$401,4,FALSE))</f>
        <v>49.066666666666663</v>
      </c>
      <c r="N120" s="14">
        <f>IF(ISNA(VLOOKUP(A120,'2009'!$B$2:$S$401,4,FALSE)), AVERAGE(J120:M120), VLOOKUP(A120,'2009'!$B$2:$S$401,4,FALSE))</f>
        <v>79</v>
      </c>
      <c r="O120" s="14">
        <f>AVERAGE(I120:N120)</f>
        <v>57.377777777777773</v>
      </c>
      <c r="P120" s="14">
        <f>H120/O120</f>
        <v>0.77110766847405121</v>
      </c>
      <c r="Q120" s="14">
        <f>VLOOKUP($A120,'2014'!$B$2:$S$430,5,FALSE)</f>
        <v>22</v>
      </c>
      <c r="R120" s="14">
        <f>IF(ISNA(VLOOKUP(A120,'2013'!$B$2:$S$401,5,FALSE)), Q120, VLOOKUP(A120,'2013'!$B$2:$S$401,5,FALSE)*1.7)</f>
        <v>18.7</v>
      </c>
      <c r="S120" s="14">
        <f>IF(ISNA(VLOOKUP($A120,'2012'!$B$2:$S$401,5,FALSE)), R120, VLOOKUP($A120,'2012'!$B$2:$S$401,5,FALSE))</f>
        <v>25</v>
      </c>
      <c r="T120" s="14">
        <f>IF(ISNA(VLOOKUP($A120,'2011'!$B$2:$S$401,5,FALSE)), S120, VLOOKUP($A120,'2011'!$B$2:$S$401,5,FALSE))</f>
        <v>14</v>
      </c>
      <c r="U120" s="14">
        <f>IF(ISNA(VLOOKUP($A120,'2010'!$B$2:$S$401,5,FALSE)), T120, VLOOKUP($A120,'2010'!$B$2:$S$401,5,FALSE))</f>
        <v>14</v>
      </c>
      <c r="V120" s="14">
        <f>IF(ISNA(VLOOKUP($A120,'2009'!$B$2:$S$401,5,FALSE)), U120, VLOOKUP($A120,'2009'!$B$2:$S$401,5,FALSE))</f>
        <v>25</v>
      </c>
      <c r="W120" s="14">
        <f>AVERAGE(Q120:V120)</f>
        <v>19.783333333333335</v>
      </c>
      <c r="X120" s="14">
        <f>VLOOKUP($A120,'2014'!$B$2:$S$430,6,FALSE)</f>
        <v>22</v>
      </c>
      <c r="Y120" s="14">
        <f>IF(ISNA(VLOOKUP($A120,'2013'!$B$2:$S$401,6,FALSE)), X120, VLOOKUP($A120,'2013'!$B$2:$S$401,6,FALSE)*1.7)</f>
        <v>11.9</v>
      </c>
      <c r="Z120" s="14">
        <f>IF(ISNA(VLOOKUP($A120,'2012'!$B$2:$S$401,6,FALSE)), Y120, VLOOKUP($A120,'2012'!$B$2:$S$401,6,FALSE))</f>
        <v>42</v>
      </c>
      <c r="AA120" s="14">
        <f>IF(ISNA(VLOOKUP($A120,'2011'!$B$2:$S$401,6,FALSE)), Z120, VLOOKUP($A120,'2011'!$B$2:$S$401,6,FALSE))</f>
        <v>17</v>
      </c>
      <c r="AB120" s="14">
        <f>IF(ISNA(VLOOKUP($A120,'2010'!$B$2:$S$401,6,FALSE)), AA120, VLOOKUP($A120,'2010'!$B$2:$S$401,6,FALSE))</f>
        <v>17</v>
      </c>
      <c r="AC120" s="14">
        <f>IF(ISNA(VLOOKUP($A120,'2009'!$B$2:$S$401,6,FALSE)), AB120, VLOOKUP($A120,'2009'!$B$2:$S$401,6,FALSE))</f>
        <v>25</v>
      </c>
      <c r="AD120" s="14">
        <f>AVERAGE(X120:AC120)</f>
        <v>22.483333333333334</v>
      </c>
      <c r="AE120" s="14">
        <f>VLOOKUP($A120,'2014'!$B$2:$S$430,10,FALSE)</f>
        <v>6</v>
      </c>
      <c r="AF120" s="14">
        <f>IF(ISNA(VLOOKUP($A120,'2013'!$B$2:$S$401,10,FALSE)), AE120, VLOOKUP($A120,'2013'!$B$2:$S$401,10,FALSE)*1.7)</f>
        <v>5.0999999999999996</v>
      </c>
      <c r="AG120" s="14">
        <f>IF(ISNA(VLOOKUP($A120,'2012'!$B$2:$S$401,10,FALSE)), AF120, VLOOKUP($A120,'2012'!$B$2:$S$401,10,FALSE))</f>
        <v>8</v>
      </c>
      <c r="AH120" s="14">
        <f>IF(ISNA(VLOOKUP($A120,'2011'!$B$2:$S$401,10,FALSE)), AG120, VLOOKUP($A120,'2011'!$B$2:$S$401,10,FALSE))</f>
        <v>4</v>
      </c>
      <c r="AI120" s="14">
        <f>IF(ISNA(VLOOKUP($A120,'2010'!$B$2:$S$401,10,FALSE)), AH120, VLOOKUP($A120,'2010'!$B$2:$S$401,10,FALSE))</f>
        <v>4</v>
      </c>
      <c r="AJ120" s="14">
        <f>IF(ISNA(VLOOKUP($A120,'2009'!$B$2:$S$401,10,FALSE)), AI120, VLOOKUP($A120,'2009'!$B$2:$S$401,10,FALSE))</f>
        <v>6</v>
      </c>
      <c r="AK120" s="14">
        <f>AVERAGE(AE120:AJ120)</f>
        <v>5.5166666666666666</v>
      </c>
      <c r="AL120" s="14">
        <f>VLOOKUP($A120,'2014'!$B$2:$S$430,11,FALSE)</f>
        <v>12</v>
      </c>
      <c r="AM120" s="14">
        <f>IF(ISNA(VLOOKUP($A120,'2013'!$B$2:$S$401,11,FALSE)), AL120, VLOOKUP($A120,'2013'!$B$2:$S$401,11,FALSE)*1.7)</f>
        <v>5.0999999999999996</v>
      </c>
      <c r="AN120" s="14">
        <f>AVERAGE(AL120:AM120)</f>
        <v>8.5500000000000007</v>
      </c>
      <c r="AO120" s="14">
        <f>VLOOKUP($A120,'2014'!$B$2:$S$430,8,FALSE)</f>
        <v>-15</v>
      </c>
      <c r="AP120" s="14">
        <f>IF(ISNA(VLOOKUP($A120,'2013'!$B$2:$S$401,8,FALSE)), AO120, VLOOKUP($A120,'2013'!$B$2:$S$401,8,FALSE)*1.7)</f>
        <v>13.6</v>
      </c>
      <c r="AQ120" s="14">
        <f>IF(ISNA(VLOOKUP($A120,'2012'!$B$2:$S$401,8,FALSE)), AP120, VLOOKUP($A120,'2012'!$B$2:$S$401,8,FALSE))</f>
        <v>1</v>
      </c>
      <c r="AR120" s="14">
        <f>IF(ISNA(VLOOKUP($A120,'2011'!$B$2:$S$401,8,FALSE)), AQ120, VLOOKUP($A120,'2011'!$B$2:$S$401,8,FALSE))</f>
        <v>-11</v>
      </c>
      <c r="AS120" s="14">
        <f>IF(ISNA(VLOOKUP($A120,'2010'!$B$2:$S$401,8,FALSE)), AR120, VLOOKUP($A120,'2010'!$B$2:$S$401,8,FALSE))</f>
        <v>-11</v>
      </c>
      <c r="AT120" s="14">
        <f>IF(ISNA(VLOOKUP($A120,'2009'!$B$2:$S$401,8,FALSE)), AS120, VLOOKUP($A120,'2009'!$B$2:$S$401,8,FALSE))</f>
        <v>1</v>
      </c>
      <c r="AU120" s="14">
        <f>AVERAGE(AO120:AT120)</f>
        <v>-3.5666666666666664</v>
      </c>
      <c r="AV120" s="14">
        <f>MIN(B120:G120)</f>
        <v>30.599999999999998</v>
      </c>
      <c r="AW120" s="14">
        <f>MAX(B120:G120)</f>
        <v>67</v>
      </c>
      <c r="AX120" s="14">
        <f>MIN(I120:N120)</f>
        <v>27.2</v>
      </c>
      <c r="AY120" s="14">
        <f>MAX(I120:N120)</f>
        <v>79</v>
      </c>
      <c r="AZ120" s="14" t="str">
        <f>VLOOKUP(A120,Bios!$B$2:$S$430,7,FALSE)</f>
        <v>CAN</v>
      </c>
      <c r="BA120" s="14" t="str">
        <f>VLOOKUP(A120,Bios!$B$2:$S$430,2,FALSE)</f>
        <v>TOR</v>
      </c>
      <c r="BB120" s="14">
        <f>113-BE120</f>
        <v>30</v>
      </c>
      <c r="BC120" s="14" t="str">
        <f>VLOOKUP(A120,Bios!$B$2:$S$430,3,FALSE)</f>
        <v>L</v>
      </c>
      <c r="BD120" s="4" t="str">
        <f>VLOOKUP(A120,Bios!$B$2:$S$430,4,FALSE)</f>
        <v>Sep 23 '83</v>
      </c>
      <c r="BE120" s="4" t="str">
        <f>RIGHT(BD120, LEN(BD120)-8)</f>
        <v>83</v>
      </c>
      <c r="BJ120" s="4" t="e">
        <f>VLOOKUP(A120,'Contracts 2014'!A119:K245,1,FALSE)</f>
        <v>#N/A</v>
      </c>
      <c r="BK120" s="4">
        <f>IF(ISNA(VLOOKUP(A120,'Contracts 2014'!$A$1:$K$127,1,FALSE)), 0, 1)</f>
        <v>0</v>
      </c>
    </row>
    <row r="121" spans="1:63">
      <c r="A121" s="13" t="s">
        <v>292</v>
      </c>
      <c r="B121" s="14">
        <f>VLOOKUP(A121,'2014'!$B$2:$S$430,7,FALSE)</f>
        <v>44</v>
      </c>
      <c r="C121" s="14">
        <f>IF(ISNA(VLOOKUP(A121,'2013'!$B$2:$S$401,7,FALSE)*1.7), B121, VLOOKUP(A121,'2013'!$B$2:$S$401,7,FALSE)*1.7)</f>
        <v>40.799999999999997</v>
      </c>
      <c r="D121" s="14">
        <f>IF(ISNA(VLOOKUP(A121,'2012'!$B$2:$S$401,7,FALSE)), C121, VLOOKUP(A121,'2012'!$B$2:$S$401,7,FALSE))</f>
        <v>32</v>
      </c>
      <c r="E121" s="14">
        <f>IF(ISNA(VLOOKUP(A121,'2011'!$B$2:$S$401,7,FALSE)), AVERAGE(C121:D121), VLOOKUP(A121,'2011'!$B$2:$S$401,7,FALSE))</f>
        <v>36.4</v>
      </c>
      <c r="F121" s="14">
        <f>IF(ISNA(VLOOKUP(A121,'2010'!$B$2:$S$401,7,FALSE)), AVERAGE(C121:E121), VLOOKUP(A121,'2010'!$B$2:$S$401,7,FALSE))</f>
        <v>36.4</v>
      </c>
      <c r="G121" s="14">
        <f>IF(ISNA(VLOOKUP(A121,'2009'!$B$2:$S$401,7,FALSE)), AVERAGE(C121:F121), VLOOKUP(A121,'2009'!$B$2:$S$401,7,FALSE))</f>
        <v>36.4</v>
      </c>
      <c r="H121" s="14">
        <f>AVERAGE(B121:G121)</f>
        <v>37.666666666666664</v>
      </c>
      <c r="I121" s="14">
        <f>VLOOKUP(A121,'2014'!$B$2:$S$430,4,FALSE)</f>
        <v>80</v>
      </c>
      <c r="J121" s="14">
        <f>IF(ISNA(VLOOKUP(A121,'2013'!$B$2:$S$401,4,FALSE)), I121, VLOOKUP(A121,'2013'!$B$2:$S$401,4,FALSE)*1.7)</f>
        <v>81.599999999999994</v>
      </c>
      <c r="K121" s="14">
        <f>IF(ISNA(VLOOKUP(A121,'2012'!$B$2:$S$401,4,FALSE)), J121, VLOOKUP(A121,'2012'!$B$2:$S$401,4,FALSE))</f>
        <v>82</v>
      </c>
      <c r="L121" s="14">
        <f>IF(ISNA(VLOOKUP(A121,'2011'!$B$2:$S$401,4,FALSE)), AVERAGE(J121:K121), VLOOKUP(A121,'2011'!$B$2:$S$401,4,FALSE))</f>
        <v>81.8</v>
      </c>
      <c r="M121" s="14">
        <f>IF(ISNA(VLOOKUP(A121,'2010'!$B$2:$S$401,4,FALSE)), AVERAGE(J121:L121), VLOOKUP(A121,'2010'!$B$2:$S$401,4,FALSE))</f>
        <v>81.8</v>
      </c>
      <c r="N121" s="14">
        <f>IF(ISNA(VLOOKUP(A121,'2009'!$B$2:$S$401,4,FALSE)), AVERAGE(J121:M121), VLOOKUP(A121,'2009'!$B$2:$S$401,4,FALSE))</f>
        <v>81.8</v>
      </c>
      <c r="O121" s="14">
        <f>AVERAGE(I121:N121)</f>
        <v>81.5</v>
      </c>
      <c r="P121" s="14">
        <f>H121/O121</f>
        <v>0.46216768916155415</v>
      </c>
      <c r="Q121" s="14">
        <f>VLOOKUP($A121,'2014'!$B$2:$S$430,5,FALSE)</f>
        <v>15</v>
      </c>
      <c r="R121" s="14">
        <f>IF(ISNA(VLOOKUP(A121,'2013'!$B$2:$S$401,5,FALSE)), Q121, VLOOKUP(A121,'2013'!$B$2:$S$401,5,FALSE)*1.7)</f>
        <v>5.0999999999999996</v>
      </c>
      <c r="S121" s="14">
        <f>IF(ISNA(VLOOKUP($A121,'2012'!$B$2:$S$401,5,FALSE)), R121, VLOOKUP($A121,'2012'!$B$2:$S$401,5,FALSE))</f>
        <v>13</v>
      </c>
      <c r="T121" s="14">
        <f>IF(ISNA(VLOOKUP($A121,'2011'!$B$2:$S$401,5,FALSE)), S121, VLOOKUP($A121,'2011'!$B$2:$S$401,5,FALSE))</f>
        <v>13</v>
      </c>
      <c r="U121" s="14">
        <f>IF(ISNA(VLOOKUP($A121,'2010'!$B$2:$S$401,5,FALSE)), T121, VLOOKUP($A121,'2010'!$B$2:$S$401,5,FALSE))</f>
        <v>13</v>
      </c>
      <c r="V121" s="14">
        <f>IF(ISNA(VLOOKUP($A121,'2009'!$B$2:$S$401,5,FALSE)), U121, VLOOKUP($A121,'2009'!$B$2:$S$401,5,FALSE))</f>
        <v>13</v>
      </c>
      <c r="W121" s="14">
        <f>AVERAGE(Q121:V121)</f>
        <v>12.016666666666666</v>
      </c>
      <c r="X121" s="14">
        <f>VLOOKUP($A121,'2014'!$B$2:$S$430,6,FALSE)</f>
        <v>29</v>
      </c>
      <c r="Y121" s="14">
        <f>IF(ISNA(VLOOKUP($A121,'2013'!$B$2:$S$401,6,FALSE)), X121, VLOOKUP($A121,'2013'!$B$2:$S$401,6,FALSE)*1.7)</f>
        <v>35.699999999999996</v>
      </c>
      <c r="Z121" s="14">
        <f>IF(ISNA(VLOOKUP($A121,'2012'!$B$2:$S$401,6,FALSE)), Y121, VLOOKUP($A121,'2012'!$B$2:$S$401,6,FALSE))</f>
        <v>19</v>
      </c>
      <c r="AA121" s="14">
        <f>IF(ISNA(VLOOKUP($A121,'2011'!$B$2:$S$401,6,FALSE)), Z121, VLOOKUP($A121,'2011'!$B$2:$S$401,6,FALSE))</f>
        <v>19</v>
      </c>
      <c r="AB121" s="14">
        <f>IF(ISNA(VLOOKUP($A121,'2010'!$B$2:$S$401,6,FALSE)), AA121, VLOOKUP($A121,'2010'!$B$2:$S$401,6,FALSE))</f>
        <v>19</v>
      </c>
      <c r="AC121" s="14">
        <f>IF(ISNA(VLOOKUP($A121,'2009'!$B$2:$S$401,6,FALSE)), AB121, VLOOKUP($A121,'2009'!$B$2:$S$401,6,FALSE))</f>
        <v>19</v>
      </c>
      <c r="AD121" s="14">
        <f>AVERAGE(X121:AC121)</f>
        <v>23.45</v>
      </c>
      <c r="AE121" s="14">
        <f>VLOOKUP($A121,'2014'!$B$2:$S$430,10,FALSE)</f>
        <v>8</v>
      </c>
      <c r="AF121" s="14">
        <f>IF(ISNA(VLOOKUP($A121,'2013'!$B$2:$S$401,10,FALSE)), AE121, VLOOKUP($A121,'2013'!$B$2:$S$401,10,FALSE)*1.7)</f>
        <v>0</v>
      </c>
      <c r="AG121" s="14">
        <f>IF(ISNA(VLOOKUP($A121,'2012'!$B$2:$S$401,10,FALSE)), AF121, VLOOKUP($A121,'2012'!$B$2:$S$401,10,FALSE))</f>
        <v>2</v>
      </c>
      <c r="AH121" s="14">
        <f>IF(ISNA(VLOOKUP($A121,'2011'!$B$2:$S$401,10,FALSE)), AG121, VLOOKUP($A121,'2011'!$B$2:$S$401,10,FALSE))</f>
        <v>2</v>
      </c>
      <c r="AI121" s="14">
        <f>IF(ISNA(VLOOKUP($A121,'2010'!$B$2:$S$401,10,FALSE)), AH121, VLOOKUP($A121,'2010'!$B$2:$S$401,10,FALSE))</f>
        <v>2</v>
      </c>
      <c r="AJ121" s="14">
        <f>IF(ISNA(VLOOKUP($A121,'2009'!$B$2:$S$401,10,FALSE)), AI121, VLOOKUP($A121,'2009'!$B$2:$S$401,10,FALSE))</f>
        <v>2</v>
      </c>
      <c r="AK121" s="14">
        <f>AVERAGE(AE121:AJ121)</f>
        <v>2.6666666666666665</v>
      </c>
      <c r="AL121" s="14">
        <f>VLOOKUP($A121,'2014'!$B$2:$S$430,11,FALSE)</f>
        <v>22</v>
      </c>
      <c r="AM121" s="14">
        <f>IF(ISNA(VLOOKUP($A121,'2013'!$B$2:$S$401,11,FALSE)), AL121, VLOOKUP($A121,'2013'!$B$2:$S$401,11,FALSE)*1.7)</f>
        <v>13.6</v>
      </c>
      <c r="AN121" s="14">
        <f>AVERAGE(AL121:AM121)</f>
        <v>17.8</v>
      </c>
      <c r="AO121" s="14">
        <f>VLOOKUP($A121,'2014'!$B$2:$S$430,8,FALSE)</f>
        <v>-4</v>
      </c>
      <c r="AP121" s="14">
        <f>IF(ISNA(VLOOKUP($A121,'2013'!$B$2:$S$401,8,FALSE)), AO121, VLOOKUP($A121,'2013'!$B$2:$S$401,8,FALSE)*1.7)</f>
        <v>8.5</v>
      </c>
      <c r="AQ121" s="14">
        <f>IF(ISNA(VLOOKUP($A121,'2012'!$B$2:$S$401,8,FALSE)), AP121, VLOOKUP($A121,'2012'!$B$2:$S$401,8,FALSE))</f>
        <v>0</v>
      </c>
      <c r="AR121" s="14">
        <f>IF(ISNA(VLOOKUP($A121,'2011'!$B$2:$S$401,8,FALSE)), AQ121, VLOOKUP($A121,'2011'!$B$2:$S$401,8,FALSE))</f>
        <v>0</v>
      </c>
      <c r="AS121" s="14">
        <f>IF(ISNA(VLOOKUP($A121,'2010'!$B$2:$S$401,8,FALSE)), AR121, VLOOKUP($A121,'2010'!$B$2:$S$401,8,FALSE))</f>
        <v>0</v>
      </c>
      <c r="AT121" s="14">
        <f>IF(ISNA(VLOOKUP($A121,'2009'!$B$2:$S$401,8,FALSE)), AS121, VLOOKUP($A121,'2009'!$B$2:$S$401,8,FALSE))</f>
        <v>0</v>
      </c>
      <c r="AU121" s="14">
        <f>AVERAGE(AO121:AT121)</f>
        <v>0.75</v>
      </c>
      <c r="AV121" s="14">
        <f>MIN(B121:G121)</f>
        <v>32</v>
      </c>
      <c r="AW121" s="14">
        <f>MAX(B121:G121)</f>
        <v>44</v>
      </c>
      <c r="AX121" s="14">
        <f>MIN(I121:N121)</f>
        <v>80</v>
      </c>
      <c r="AY121" s="14">
        <f>MAX(I121:N121)</f>
        <v>82</v>
      </c>
      <c r="AZ121" s="14" t="str">
        <f>VLOOKUP(A121,Bios!$B$2:$S$430,7,FALSE)</f>
        <v>SWE</v>
      </c>
      <c r="BA121" s="14" t="str">
        <f>VLOOKUP(A121,Bios!$B$2:$S$430,2,FALSE)</f>
        <v>PHX</v>
      </c>
      <c r="BB121" s="14">
        <f>113-BE121</f>
        <v>22</v>
      </c>
      <c r="BC121" s="14" t="str">
        <f>VLOOKUP(A121,Bios!$B$2:$S$430,3,FALSE)</f>
        <v>D</v>
      </c>
      <c r="BD121" s="4" t="str">
        <f>VLOOKUP(A121,Bios!$B$2:$S$430,4,FALSE)</f>
        <v>Jul 17 '91</v>
      </c>
      <c r="BE121" s="4" t="str">
        <f>RIGHT(BD121, LEN(BD121)-8)</f>
        <v>91</v>
      </c>
      <c r="BJ121" s="4" t="e">
        <f>VLOOKUP(A121,'Contracts 2014'!A120:K246,1,FALSE)</f>
        <v>#N/A</v>
      </c>
      <c r="BK121" s="4">
        <f>IF(ISNA(VLOOKUP(A121,'Contracts 2014'!$A$1:$K$127,1,FALSE)), 0, 1)</f>
        <v>0</v>
      </c>
    </row>
    <row r="122" spans="1:63">
      <c r="A122" s="13" t="s">
        <v>422</v>
      </c>
      <c r="B122" s="14">
        <f>VLOOKUP(A122,'2014'!$B$2:$S$430,7,FALSE)</f>
        <v>44</v>
      </c>
      <c r="C122" s="14">
        <f>IF(ISNA(VLOOKUP(A122,'2013'!$B$2:$S$401,7,FALSE)*1.7), B122, VLOOKUP(A122,'2013'!$B$2:$S$401,7,FALSE)*1.7)</f>
        <v>20.399999999999999</v>
      </c>
      <c r="D122" s="14">
        <f>IF(ISNA(VLOOKUP(A122,'2012'!$B$2:$S$401,7,FALSE)), C122, VLOOKUP(A122,'2012'!$B$2:$S$401,7,FALSE))</f>
        <v>12</v>
      </c>
      <c r="E122" s="14">
        <f>IF(ISNA(VLOOKUP(A122,'2011'!$B$2:$S$401,7,FALSE)), AVERAGE(C122:D122), VLOOKUP(A122,'2011'!$B$2:$S$401,7,FALSE))</f>
        <v>29</v>
      </c>
      <c r="F122" s="14">
        <f>IF(ISNA(VLOOKUP(A122,'2010'!$B$2:$S$401,7,FALSE)), AVERAGE(C122:E122), VLOOKUP(A122,'2010'!$B$2:$S$401,7,FALSE))</f>
        <v>29</v>
      </c>
      <c r="G122" s="14">
        <f>IF(ISNA(VLOOKUP(A122,'2009'!$B$2:$S$401,7,FALSE)), AVERAGE(C122:F122), VLOOKUP(A122,'2009'!$B$2:$S$401,7,FALSE))</f>
        <v>22.6</v>
      </c>
      <c r="H122" s="14">
        <f>AVERAGE(B122:G122)</f>
        <v>26.166666666666668</v>
      </c>
      <c r="I122" s="14">
        <f>VLOOKUP(A122,'2014'!$B$2:$S$430,4,FALSE)</f>
        <v>74</v>
      </c>
      <c r="J122" s="14">
        <f>IF(ISNA(VLOOKUP(A122,'2013'!$B$2:$S$401,4,FALSE)), I122, VLOOKUP(A122,'2013'!$B$2:$S$401,4,FALSE)*1.7)</f>
        <v>62.9</v>
      </c>
      <c r="K122" s="14">
        <f>IF(ISNA(VLOOKUP(A122,'2012'!$B$2:$S$401,4,FALSE)), J122, VLOOKUP(A122,'2012'!$B$2:$S$401,4,FALSE))</f>
        <v>37</v>
      </c>
      <c r="L122" s="14">
        <f>IF(ISNA(VLOOKUP(A122,'2011'!$B$2:$S$401,4,FALSE)), AVERAGE(J122:K122), VLOOKUP(A122,'2011'!$B$2:$S$401,4,FALSE))</f>
        <v>76</v>
      </c>
      <c r="M122" s="14">
        <f>IF(ISNA(VLOOKUP(A122,'2010'!$B$2:$S$401,4,FALSE)), AVERAGE(J122:L122), VLOOKUP(A122,'2010'!$B$2:$S$401,4,FALSE))</f>
        <v>76</v>
      </c>
      <c r="N122" s="14">
        <f>IF(ISNA(VLOOKUP(A122,'2009'!$B$2:$S$401,4,FALSE)), AVERAGE(J122:M122), VLOOKUP(A122,'2009'!$B$2:$S$401,4,FALSE))</f>
        <v>62.975000000000001</v>
      </c>
      <c r="O122" s="14">
        <f>AVERAGE(I122:N122)</f>
        <v>64.8125</v>
      </c>
      <c r="P122" s="14">
        <f>H122/O122</f>
        <v>0.40372870459659277</v>
      </c>
      <c r="Q122" s="14">
        <f>VLOOKUP($A122,'2014'!$B$2:$S$430,5,FALSE)</f>
        <v>11</v>
      </c>
      <c r="R122" s="14">
        <f>IF(ISNA(VLOOKUP(A122,'2013'!$B$2:$S$401,5,FALSE)), Q122, VLOOKUP(A122,'2013'!$B$2:$S$401,5,FALSE)*1.7)</f>
        <v>3.4</v>
      </c>
      <c r="S122" s="14">
        <f>IF(ISNA(VLOOKUP($A122,'2012'!$B$2:$S$401,5,FALSE)), R122, VLOOKUP($A122,'2012'!$B$2:$S$401,5,FALSE))</f>
        <v>2</v>
      </c>
      <c r="T122" s="14">
        <f>IF(ISNA(VLOOKUP($A122,'2011'!$B$2:$S$401,5,FALSE)), S122, VLOOKUP($A122,'2011'!$B$2:$S$401,5,FALSE))</f>
        <v>3</v>
      </c>
      <c r="U122" s="14">
        <f>IF(ISNA(VLOOKUP($A122,'2010'!$B$2:$S$401,5,FALSE)), T122, VLOOKUP($A122,'2010'!$B$2:$S$401,5,FALSE))</f>
        <v>3</v>
      </c>
      <c r="V122" s="14">
        <f>IF(ISNA(VLOOKUP($A122,'2009'!$B$2:$S$401,5,FALSE)), U122, VLOOKUP($A122,'2009'!$B$2:$S$401,5,FALSE))</f>
        <v>3</v>
      </c>
      <c r="W122" s="14">
        <f>AVERAGE(Q122:V122)</f>
        <v>4.2333333333333334</v>
      </c>
      <c r="X122" s="14">
        <f>VLOOKUP($A122,'2014'!$B$2:$S$430,6,FALSE)</f>
        <v>33</v>
      </c>
      <c r="Y122" s="14">
        <f>IF(ISNA(VLOOKUP($A122,'2013'!$B$2:$S$401,6,FALSE)), X122, VLOOKUP($A122,'2013'!$B$2:$S$401,6,FALSE)*1.7)</f>
        <v>17</v>
      </c>
      <c r="Z122" s="14">
        <f>IF(ISNA(VLOOKUP($A122,'2012'!$B$2:$S$401,6,FALSE)), Y122, VLOOKUP($A122,'2012'!$B$2:$S$401,6,FALSE))</f>
        <v>10</v>
      </c>
      <c r="AA122" s="14">
        <f>IF(ISNA(VLOOKUP($A122,'2011'!$B$2:$S$401,6,FALSE)), Z122, VLOOKUP($A122,'2011'!$B$2:$S$401,6,FALSE))</f>
        <v>26</v>
      </c>
      <c r="AB122" s="14">
        <f>IF(ISNA(VLOOKUP($A122,'2010'!$B$2:$S$401,6,FALSE)), AA122, VLOOKUP($A122,'2010'!$B$2:$S$401,6,FALSE))</f>
        <v>26</v>
      </c>
      <c r="AC122" s="14">
        <f>IF(ISNA(VLOOKUP($A122,'2009'!$B$2:$S$401,6,FALSE)), AB122, VLOOKUP($A122,'2009'!$B$2:$S$401,6,FALSE))</f>
        <v>26</v>
      </c>
      <c r="AD122" s="14">
        <f>AVERAGE(X122:AC122)</f>
        <v>23</v>
      </c>
      <c r="AE122" s="14">
        <f>VLOOKUP($A122,'2014'!$B$2:$S$430,10,FALSE)</f>
        <v>4</v>
      </c>
      <c r="AF122" s="14">
        <f>IF(ISNA(VLOOKUP($A122,'2013'!$B$2:$S$401,10,FALSE)), AE122, VLOOKUP($A122,'2013'!$B$2:$S$401,10,FALSE)*1.7)</f>
        <v>0</v>
      </c>
      <c r="AG122" s="14">
        <f>IF(ISNA(VLOOKUP($A122,'2012'!$B$2:$S$401,10,FALSE)), AF122, VLOOKUP($A122,'2012'!$B$2:$S$401,10,FALSE))</f>
        <v>0</v>
      </c>
      <c r="AH122" s="14">
        <f>IF(ISNA(VLOOKUP($A122,'2011'!$B$2:$S$401,10,FALSE)), AG122, VLOOKUP($A122,'2011'!$B$2:$S$401,10,FALSE))</f>
        <v>0</v>
      </c>
      <c r="AI122" s="14">
        <f>IF(ISNA(VLOOKUP($A122,'2010'!$B$2:$S$401,10,FALSE)), AH122, VLOOKUP($A122,'2010'!$B$2:$S$401,10,FALSE))</f>
        <v>0</v>
      </c>
      <c r="AJ122" s="14">
        <f>IF(ISNA(VLOOKUP($A122,'2009'!$B$2:$S$401,10,FALSE)), AI122, VLOOKUP($A122,'2009'!$B$2:$S$401,10,FALSE))</f>
        <v>0</v>
      </c>
      <c r="AK122" s="14">
        <f>AVERAGE(AE122:AJ122)</f>
        <v>0.66666666666666663</v>
      </c>
      <c r="AL122" s="14">
        <f>VLOOKUP($A122,'2014'!$B$2:$S$430,11,FALSE)</f>
        <v>15</v>
      </c>
      <c r="AM122" s="14">
        <f>IF(ISNA(VLOOKUP($A122,'2013'!$B$2:$S$401,11,FALSE)), AL122, VLOOKUP($A122,'2013'!$B$2:$S$401,11,FALSE)*1.7)</f>
        <v>0</v>
      </c>
      <c r="AN122" s="14">
        <f>AVERAGE(AL122:AM122)</f>
        <v>7.5</v>
      </c>
      <c r="AO122" s="14">
        <f>VLOOKUP($A122,'2014'!$B$2:$S$430,8,FALSE)</f>
        <v>4</v>
      </c>
      <c r="AP122" s="14">
        <f>IF(ISNA(VLOOKUP($A122,'2013'!$B$2:$S$401,8,FALSE)), AO122, VLOOKUP($A122,'2013'!$B$2:$S$401,8,FALSE)*1.7)</f>
        <v>-3.4</v>
      </c>
      <c r="AQ122" s="14">
        <f>IF(ISNA(VLOOKUP($A122,'2012'!$B$2:$S$401,8,FALSE)), AP122, VLOOKUP($A122,'2012'!$B$2:$S$401,8,FALSE))</f>
        <v>-2</v>
      </c>
      <c r="AR122" s="14">
        <f>IF(ISNA(VLOOKUP($A122,'2011'!$B$2:$S$401,8,FALSE)), AQ122, VLOOKUP($A122,'2011'!$B$2:$S$401,8,FALSE))</f>
        <v>11</v>
      </c>
      <c r="AS122" s="14">
        <f>IF(ISNA(VLOOKUP($A122,'2010'!$B$2:$S$401,8,FALSE)), AR122, VLOOKUP($A122,'2010'!$B$2:$S$401,8,FALSE))</f>
        <v>11</v>
      </c>
      <c r="AT122" s="14">
        <f>IF(ISNA(VLOOKUP($A122,'2009'!$B$2:$S$401,8,FALSE)), AS122, VLOOKUP($A122,'2009'!$B$2:$S$401,8,FALSE))</f>
        <v>11</v>
      </c>
      <c r="AU122" s="14">
        <f>AVERAGE(AO122:AT122)</f>
        <v>5.2666666666666666</v>
      </c>
      <c r="AV122" s="14">
        <f>MIN(B122:G122)</f>
        <v>12</v>
      </c>
      <c r="AW122" s="14">
        <f>MAX(B122:G122)</f>
        <v>44</v>
      </c>
      <c r="AX122" s="14">
        <f>MIN(I122:N122)</f>
        <v>37</v>
      </c>
      <c r="AY122" s="14">
        <f>MAX(I122:N122)</f>
        <v>76</v>
      </c>
      <c r="AZ122" s="14" t="str">
        <f>VLOOKUP(A122,Bios!$B$2:$S$430,7,FALSE)</f>
        <v>SVK</v>
      </c>
      <c r="BA122" s="14" t="str">
        <f>VLOOKUP(A122,Bios!$B$2:$S$430,2,FALSE)</f>
        <v>CAR</v>
      </c>
      <c r="BB122" s="14">
        <f>113-BE122</f>
        <v>27</v>
      </c>
      <c r="BC122" s="14" t="str">
        <f>VLOOKUP(A122,Bios!$B$2:$S$430,3,FALSE)</f>
        <v>D</v>
      </c>
      <c r="BD122" s="4" t="str">
        <f>VLOOKUP(A122,Bios!$B$2:$S$430,4,FALSE)</f>
        <v>Jun 08 '86</v>
      </c>
      <c r="BE122" s="4" t="str">
        <f>RIGHT(BD122, LEN(BD122)-8)</f>
        <v>86</v>
      </c>
      <c r="BJ122" s="4" t="e">
        <f>VLOOKUP(A122,'Contracts 2014'!A121:K247,1,FALSE)</f>
        <v>#N/A</v>
      </c>
      <c r="BK122" s="4">
        <f>IF(ISNA(VLOOKUP(A122,'Contracts 2014'!$A$1:$K$127,1,FALSE)), 0, 1)</f>
        <v>1</v>
      </c>
    </row>
    <row r="123" spans="1:63">
      <c r="A123" s="13" t="s">
        <v>160</v>
      </c>
      <c r="B123" s="14">
        <f>VLOOKUP(A123,'2014'!$B$2:$S$430,7,FALSE)</f>
        <v>43</v>
      </c>
      <c r="C123" s="14">
        <f>IF(ISNA(VLOOKUP(A123,'2013'!$B$2:$S$401,7,FALSE)*1.7), B123, VLOOKUP(A123,'2013'!$B$2:$S$401,7,FALSE)*1.7)</f>
        <v>23.8</v>
      </c>
      <c r="D123" s="14">
        <f>IF(ISNA(VLOOKUP(A123,'2012'!$B$2:$S$401,7,FALSE)), C123, VLOOKUP(A123,'2012'!$B$2:$S$401,7,FALSE))</f>
        <v>61</v>
      </c>
      <c r="E123" s="14">
        <f>IF(ISNA(VLOOKUP(A123,'2011'!$B$2:$S$401,7,FALSE)), AVERAGE(C123:D123), VLOOKUP(A123,'2011'!$B$2:$S$401,7,FALSE))</f>
        <v>54</v>
      </c>
      <c r="F123" s="14">
        <f>IF(ISNA(VLOOKUP(A123,'2010'!$B$2:$S$401,7,FALSE)), AVERAGE(C123:E123), VLOOKUP(A123,'2010'!$B$2:$S$401,7,FALSE))</f>
        <v>50</v>
      </c>
      <c r="G123" s="14">
        <f>IF(ISNA(VLOOKUP(A123,'2009'!$B$2:$S$401,7,FALSE)), AVERAGE(C123:F123), VLOOKUP(A123,'2009'!$B$2:$S$401,7,FALSE))</f>
        <v>57</v>
      </c>
      <c r="H123" s="14">
        <f>AVERAGE(B123:G123)</f>
        <v>48.133333333333333</v>
      </c>
      <c r="I123" s="14">
        <f>VLOOKUP(A123,'2014'!$B$2:$S$430,4,FALSE)</f>
        <v>82</v>
      </c>
      <c r="J123" s="14">
        <f>IF(ISNA(VLOOKUP(A123,'2013'!$B$2:$S$401,4,FALSE)), I123, VLOOKUP(A123,'2013'!$B$2:$S$401,4,FALSE)*1.7)</f>
        <v>76.5</v>
      </c>
      <c r="K123" s="14">
        <f>IF(ISNA(VLOOKUP(A123,'2012'!$B$2:$S$401,4,FALSE)), J123, VLOOKUP(A123,'2012'!$B$2:$S$401,4,FALSE))</f>
        <v>82</v>
      </c>
      <c r="L123" s="14">
        <f>IF(ISNA(VLOOKUP(A123,'2011'!$B$2:$S$401,4,FALSE)), AVERAGE(J123:K123), VLOOKUP(A123,'2011'!$B$2:$S$401,4,FALSE))</f>
        <v>79</v>
      </c>
      <c r="M123" s="14">
        <f>IF(ISNA(VLOOKUP(A123,'2010'!$B$2:$S$401,4,FALSE)), AVERAGE(J123:L123), VLOOKUP(A123,'2010'!$B$2:$S$401,4,FALSE))</f>
        <v>82</v>
      </c>
      <c r="N123" s="14">
        <f>IF(ISNA(VLOOKUP(A123,'2009'!$B$2:$S$401,4,FALSE)), AVERAGE(J123:M123), VLOOKUP(A123,'2009'!$B$2:$S$401,4,FALSE))</f>
        <v>76</v>
      </c>
      <c r="O123" s="14">
        <f>AVERAGE(I123:N123)</f>
        <v>79.583333333333329</v>
      </c>
      <c r="P123" s="14">
        <f>H123/O123</f>
        <v>0.60481675392670164</v>
      </c>
      <c r="Q123" s="14">
        <f>VLOOKUP($A123,'2014'!$B$2:$S$430,5,FALSE)</f>
        <v>18</v>
      </c>
      <c r="R123" s="14">
        <f>IF(ISNA(VLOOKUP(A123,'2013'!$B$2:$S$401,5,FALSE)), Q123, VLOOKUP(A123,'2013'!$B$2:$S$401,5,FALSE)*1.7)</f>
        <v>11.9</v>
      </c>
      <c r="S123" s="14">
        <f>IF(ISNA(VLOOKUP($A123,'2012'!$B$2:$S$401,5,FALSE)), R123, VLOOKUP($A123,'2012'!$B$2:$S$401,5,FALSE))</f>
        <v>23</v>
      </c>
      <c r="T123" s="14">
        <f>IF(ISNA(VLOOKUP($A123,'2011'!$B$2:$S$401,5,FALSE)), S123, VLOOKUP($A123,'2011'!$B$2:$S$401,5,FALSE))</f>
        <v>17</v>
      </c>
      <c r="U123" s="14">
        <f>IF(ISNA(VLOOKUP($A123,'2010'!$B$2:$S$401,5,FALSE)), T123, VLOOKUP($A123,'2010'!$B$2:$S$401,5,FALSE))</f>
        <v>15</v>
      </c>
      <c r="V123" s="14">
        <f>IF(ISNA(VLOOKUP($A123,'2009'!$B$2:$S$401,5,FALSE)), U123, VLOOKUP($A123,'2009'!$B$2:$S$401,5,FALSE))</f>
        <v>29</v>
      </c>
      <c r="W123" s="14">
        <f>AVERAGE(Q123:V123)</f>
        <v>18.983333333333334</v>
      </c>
      <c r="X123" s="14">
        <f>VLOOKUP($A123,'2014'!$B$2:$S$430,6,FALSE)</f>
        <v>25</v>
      </c>
      <c r="Y123" s="14">
        <f>IF(ISNA(VLOOKUP($A123,'2013'!$B$2:$S$401,6,FALSE)), X123, VLOOKUP($A123,'2013'!$B$2:$S$401,6,FALSE)*1.7)</f>
        <v>11.9</v>
      </c>
      <c r="Z123" s="14">
        <f>IF(ISNA(VLOOKUP($A123,'2012'!$B$2:$S$401,6,FALSE)), Y123, VLOOKUP($A123,'2012'!$B$2:$S$401,6,FALSE))</f>
        <v>38</v>
      </c>
      <c r="AA123" s="14">
        <f>IF(ISNA(VLOOKUP($A123,'2011'!$B$2:$S$401,6,FALSE)), Z123, VLOOKUP($A123,'2011'!$B$2:$S$401,6,FALSE))</f>
        <v>37</v>
      </c>
      <c r="AB123" s="14">
        <f>IF(ISNA(VLOOKUP($A123,'2010'!$B$2:$S$401,6,FALSE)), AA123, VLOOKUP($A123,'2010'!$B$2:$S$401,6,FALSE))</f>
        <v>35</v>
      </c>
      <c r="AC123" s="14">
        <f>IF(ISNA(VLOOKUP($A123,'2009'!$B$2:$S$401,6,FALSE)), AB123, VLOOKUP($A123,'2009'!$B$2:$S$401,6,FALSE))</f>
        <v>28</v>
      </c>
      <c r="AD123" s="14">
        <f>AVERAGE(X123:AC123)</f>
        <v>29.150000000000002</v>
      </c>
      <c r="AE123" s="14">
        <f>VLOOKUP($A123,'2014'!$B$2:$S$430,10,FALSE)</f>
        <v>2</v>
      </c>
      <c r="AF123" s="14">
        <f>IF(ISNA(VLOOKUP($A123,'2013'!$B$2:$S$401,10,FALSE)), AE123, VLOOKUP($A123,'2013'!$B$2:$S$401,10,FALSE)*1.7)</f>
        <v>0</v>
      </c>
      <c r="AG123" s="14">
        <f>IF(ISNA(VLOOKUP($A123,'2012'!$B$2:$S$401,10,FALSE)), AF123, VLOOKUP($A123,'2012'!$B$2:$S$401,10,FALSE))</f>
        <v>9</v>
      </c>
      <c r="AH123" s="14">
        <f>IF(ISNA(VLOOKUP($A123,'2011'!$B$2:$S$401,10,FALSE)), AG123, VLOOKUP($A123,'2011'!$B$2:$S$401,10,FALSE))</f>
        <v>5</v>
      </c>
      <c r="AI123" s="14">
        <f>IF(ISNA(VLOOKUP($A123,'2010'!$B$2:$S$401,10,FALSE)), AH123, VLOOKUP($A123,'2010'!$B$2:$S$401,10,FALSE))</f>
        <v>3</v>
      </c>
      <c r="AJ123" s="14">
        <f>IF(ISNA(VLOOKUP($A123,'2009'!$B$2:$S$401,10,FALSE)), AI123, VLOOKUP($A123,'2009'!$B$2:$S$401,10,FALSE))</f>
        <v>9</v>
      </c>
      <c r="AK123" s="14">
        <f>AVERAGE(AE123:AJ123)</f>
        <v>4.666666666666667</v>
      </c>
      <c r="AL123" s="14">
        <f>VLOOKUP($A123,'2014'!$B$2:$S$430,11,FALSE)</f>
        <v>8</v>
      </c>
      <c r="AM123" s="14">
        <f>IF(ISNA(VLOOKUP($A123,'2013'!$B$2:$S$401,11,FALSE)), AL123, VLOOKUP($A123,'2013'!$B$2:$S$401,11,FALSE)*1.7)</f>
        <v>1.7</v>
      </c>
      <c r="AN123" s="14">
        <f>AVERAGE(AL123:AM123)</f>
        <v>4.8499999999999996</v>
      </c>
      <c r="AO123" s="14">
        <f>VLOOKUP($A123,'2014'!$B$2:$S$430,8,FALSE)</f>
        <v>-8</v>
      </c>
      <c r="AP123" s="14">
        <f>IF(ISNA(VLOOKUP($A123,'2013'!$B$2:$S$401,8,FALSE)), AO123, VLOOKUP($A123,'2013'!$B$2:$S$401,8,FALSE)*1.7)</f>
        <v>-32.299999999999997</v>
      </c>
      <c r="AQ123" s="14">
        <f>IF(ISNA(VLOOKUP($A123,'2012'!$B$2:$S$401,8,FALSE)), AP123, VLOOKUP($A123,'2012'!$B$2:$S$401,8,FALSE))</f>
        <v>-12</v>
      </c>
      <c r="AR123" s="14">
        <f>IF(ISNA(VLOOKUP($A123,'2011'!$B$2:$S$401,8,FALSE)), AQ123, VLOOKUP($A123,'2011'!$B$2:$S$401,8,FALSE))</f>
        <v>-17</v>
      </c>
      <c r="AS123" s="14">
        <f>IF(ISNA(VLOOKUP($A123,'2010'!$B$2:$S$401,8,FALSE)), AR123, VLOOKUP($A123,'2010'!$B$2:$S$401,8,FALSE))</f>
        <v>3</v>
      </c>
      <c r="AT123" s="14">
        <f>IF(ISNA(VLOOKUP($A123,'2009'!$B$2:$S$401,8,FALSE)), AS123, VLOOKUP($A123,'2009'!$B$2:$S$401,8,FALSE))</f>
        <v>-12</v>
      </c>
      <c r="AU123" s="14">
        <f>AVERAGE(AO123:AT123)</f>
        <v>-13.049999999999999</v>
      </c>
      <c r="AV123" s="14">
        <f>MIN(B123:G123)</f>
        <v>23.8</v>
      </c>
      <c r="AW123" s="14">
        <f>MAX(B123:G123)</f>
        <v>61</v>
      </c>
      <c r="AX123" s="14">
        <f>MIN(I123:N123)</f>
        <v>76</v>
      </c>
      <c r="AY123" s="14">
        <f>MAX(I123:N123)</f>
        <v>82</v>
      </c>
      <c r="AZ123" s="14" t="str">
        <f>VLOOKUP(A123,Bios!$B$2:$S$430,7,FALSE)</f>
        <v>FIN</v>
      </c>
      <c r="BA123" s="14" t="str">
        <f>VLOOKUP(A123,Bios!$B$2:$S$430,2,FALSE)</f>
        <v>WPG</v>
      </c>
      <c r="BB123" s="14">
        <f>113-BE123</f>
        <v>35</v>
      </c>
      <c r="BC123" s="14" t="str">
        <f>VLOOKUP(A123,Bios!$B$2:$S$430,3,FALSE)</f>
        <v>C</v>
      </c>
      <c r="BD123" s="4" t="str">
        <f>VLOOKUP(A123,Bios!$B$2:$S$430,4,FALSE)</f>
        <v>Dec 05 '78</v>
      </c>
      <c r="BE123" s="4" t="str">
        <f>RIGHT(BD123, LEN(BD123)-8)</f>
        <v>78</v>
      </c>
      <c r="BJ123" s="4" t="e">
        <f>VLOOKUP(A123,'Contracts 2014'!A122:K248,1,FALSE)</f>
        <v>#N/A</v>
      </c>
      <c r="BK123" s="4">
        <f>IF(ISNA(VLOOKUP(A123,'Contracts 2014'!$A$1:$K$127,1,FALSE)), 0, 1)</f>
        <v>1</v>
      </c>
    </row>
    <row r="124" spans="1:63">
      <c r="A124" s="13" t="s">
        <v>137</v>
      </c>
      <c r="B124" s="14">
        <f>VLOOKUP(A124,'2014'!$B$2:$S$430,7,FALSE)</f>
        <v>43</v>
      </c>
      <c r="C124" s="14">
        <f>IF(ISNA(VLOOKUP(A124,'2013'!$B$2:$S$401,7,FALSE)*1.7), B124, VLOOKUP(A124,'2013'!$B$2:$S$401,7,FALSE)*1.7)</f>
        <v>52.699999999999996</v>
      </c>
      <c r="D124" s="14">
        <f>IF(ISNA(VLOOKUP(A124,'2012'!$B$2:$S$401,7,FALSE)), C124, VLOOKUP(A124,'2012'!$B$2:$S$401,7,FALSE))</f>
        <v>34</v>
      </c>
      <c r="E124" s="14">
        <f>IF(ISNA(VLOOKUP(A124,'2011'!$B$2:$S$401,7,FALSE)), AVERAGE(C124:D124), VLOOKUP(A124,'2011'!$B$2:$S$401,7,FALSE))</f>
        <v>49</v>
      </c>
      <c r="F124" s="14">
        <f>IF(ISNA(VLOOKUP(A124,'2010'!$B$2:$S$401,7,FALSE)), AVERAGE(C124:E124), VLOOKUP(A124,'2010'!$B$2:$S$401,7,FALSE))</f>
        <v>45.233333333333327</v>
      </c>
      <c r="G124" s="14">
        <f>IF(ISNA(VLOOKUP(A124,'2009'!$B$2:$S$401,7,FALSE)), AVERAGE(C124:F124), VLOOKUP(A124,'2009'!$B$2:$S$401,7,FALSE))</f>
        <v>45.233333333333327</v>
      </c>
      <c r="H124" s="14">
        <f>AVERAGE(B124:G124)</f>
        <v>44.861111111111107</v>
      </c>
      <c r="I124" s="14">
        <f>VLOOKUP(A124,'2014'!$B$2:$S$430,4,FALSE)</f>
        <v>80</v>
      </c>
      <c r="J124" s="14">
        <f>IF(ISNA(VLOOKUP(A124,'2013'!$B$2:$S$401,4,FALSE)), I124, VLOOKUP(A124,'2013'!$B$2:$S$401,4,FALSE)*1.7)</f>
        <v>79.899999999999991</v>
      </c>
      <c r="K124" s="14">
        <f>IF(ISNA(VLOOKUP(A124,'2012'!$B$2:$S$401,4,FALSE)), J124, VLOOKUP(A124,'2012'!$B$2:$S$401,4,FALSE))</f>
        <v>48</v>
      </c>
      <c r="L124" s="14">
        <f>IF(ISNA(VLOOKUP(A124,'2011'!$B$2:$S$401,4,FALSE)), AVERAGE(J124:K124), VLOOKUP(A124,'2011'!$B$2:$S$401,4,FALSE))</f>
        <v>82</v>
      </c>
      <c r="M124" s="14">
        <f>IF(ISNA(VLOOKUP(A124,'2010'!$B$2:$S$401,4,FALSE)), AVERAGE(J124:L124), VLOOKUP(A124,'2010'!$B$2:$S$401,4,FALSE))</f>
        <v>69.966666666666654</v>
      </c>
      <c r="N124" s="14">
        <f>IF(ISNA(VLOOKUP(A124,'2009'!$B$2:$S$401,4,FALSE)), AVERAGE(J124:M124), VLOOKUP(A124,'2009'!$B$2:$S$401,4,FALSE))</f>
        <v>69.966666666666654</v>
      </c>
      <c r="O124" s="14">
        <f>AVERAGE(I124:N124)</f>
        <v>71.638888888888872</v>
      </c>
      <c r="P124" s="14">
        <f>H124/O124</f>
        <v>0.62621170996510289</v>
      </c>
      <c r="Q124" s="14">
        <f>VLOOKUP($A124,'2014'!$B$2:$S$430,5,FALSE)</f>
        <v>21</v>
      </c>
      <c r="R124" s="14">
        <f>IF(ISNA(VLOOKUP(A124,'2013'!$B$2:$S$401,5,FALSE)), Q124, VLOOKUP(A124,'2013'!$B$2:$S$401,5,FALSE)*1.7)</f>
        <v>17</v>
      </c>
      <c r="S124" s="14">
        <f>IF(ISNA(VLOOKUP($A124,'2012'!$B$2:$S$401,5,FALSE)), R124, VLOOKUP($A124,'2012'!$B$2:$S$401,5,FALSE))</f>
        <v>15</v>
      </c>
      <c r="T124" s="14">
        <f>IF(ISNA(VLOOKUP($A124,'2011'!$B$2:$S$401,5,FALSE)), S124, VLOOKUP($A124,'2011'!$B$2:$S$401,5,FALSE))</f>
        <v>20</v>
      </c>
      <c r="U124" s="14">
        <f>IF(ISNA(VLOOKUP($A124,'2010'!$B$2:$S$401,5,FALSE)), T124, VLOOKUP($A124,'2010'!$B$2:$S$401,5,FALSE))</f>
        <v>20</v>
      </c>
      <c r="V124" s="14">
        <f>IF(ISNA(VLOOKUP($A124,'2009'!$B$2:$S$401,5,FALSE)), U124, VLOOKUP($A124,'2009'!$B$2:$S$401,5,FALSE))</f>
        <v>20</v>
      </c>
      <c r="W124" s="14">
        <f>AVERAGE(Q124:V124)</f>
        <v>18.833333333333332</v>
      </c>
      <c r="X124" s="14">
        <f>VLOOKUP($A124,'2014'!$B$2:$S$430,6,FALSE)</f>
        <v>22</v>
      </c>
      <c r="Y124" s="14">
        <f>IF(ISNA(VLOOKUP($A124,'2013'!$B$2:$S$401,6,FALSE)), X124, VLOOKUP($A124,'2013'!$B$2:$S$401,6,FALSE)*1.7)</f>
        <v>35.699999999999996</v>
      </c>
      <c r="Z124" s="14">
        <f>IF(ISNA(VLOOKUP($A124,'2012'!$B$2:$S$401,6,FALSE)), Y124, VLOOKUP($A124,'2012'!$B$2:$S$401,6,FALSE))</f>
        <v>19</v>
      </c>
      <c r="AA124" s="14">
        <f>IF(ISNA(VLOOKUP($A124,'2011'!$B$2:$S$401,6,FALSE)), Z124, VLOOKUP($A124,'2011'!$B$2:$S$401,6,FALSE))</f>
        <v>29</v>
      </c>
      <c r="AB124" s="14">
        <f>IF(ISNA(VLOOKUP($A124,'2010'!$B$2:$S$401,6,FALSE)), AA124, VLOOKUP($A124,'2010'!$B$2:$S$401,6,FALSE))</f>
        <v>29</v>
      </c>
      <c r="AC124" s="14">
        <f>IF(ISNA(VLOOKUP($A124,'2009'!$B$2:$S$401,6,FALSE)), AB124, VLOOKUP($A124,'2009'!$B$2:$S$401,6,FALSE))</f>
        <v>29</v>
      </c>
      <c r="AD124" s="14">
        <f>AVERAGE(X124:AC124)</f>
        <v>27.283333333333331</v>
      </c>
      <c r="AE124" s="14">
        <f>VLOOKUP($A124,'2014'!$B$2:$S$430,10,FALSE)</f>
        <v>6</v>
      </c>
      <c r="AF124" s="14">
        <f>IF(ISNA(VLOOKUP($A124,'2013'!$B$2:$S$401,10,FALSE)), AE124, VLOOKUP($A124,'2013'!$B$2:$S$401,10,FALSE)*1.7)</f>
        <v>3.4</v>
      </c>
      <c r="AG124" s="14">
        <f>IF(ISNA(VLOOKUP($A124,'2012'!$B$2:$S$401,10,FALSE)), AF124, VLOOKUP($A124,'2012'!$B$2:$S$401,10,FALSE))</f>
        <v>2</v>
      </c>
      <c r="AH124" s="14">
        <f>IF(ISNA(VLOOKUP($A124,'2011'!$B$2:$S$401,10,FALSE)), AG124, VLOOKUP($A124,'2011'!$B$2:$S$401,10,FALSE))</f>
        <v>5</v>
      </c>
      <c r="AI124" s="14">
        <f>IF(ISNA(VLOOKUP($A124,'2010'!$B$2:$S$401,10,FALSE)), AH124, VLOOKUP($A124,'2010'!$B$2:$S$401,10,FALSE))</f>
        <v>5</v>
      </c>
      <c r="AJ124" s="14">
        <f>IF(ISNA(VLOOKUP($A124,'2009'!$B$2:$S$401,10,FALSE)), AI124, VLOOKUP($A124,'2009'!$B$2:$S$401,10,FALSE))</f>
        <v>5</v>
      </c>
      <c r="AK124" s="14">
        <f>AVERAGE(AE124:AJ124)</f>
        <v>4.3999999999999995</v>
      </c>
      <c r="AL124" s="14">
        <f>VLOOKUP($A124,'2014'!$B$2:$S$430,11,FALSE)</f>
        <v>16</v>
      </c>
      <c r="AM124" s="14">
        <f>IF(ISNA(VLOOKUP($A124,'2013'!$B$2:$S$401,11,FALSE)), AL124, VLOOKUP($A124,'2013'!$B$2:$S$401,11,FALSE)*1.7)</f>
        <v>23.8</v>
      </c>
      <c r="AN124" s="14">
        <f>AVERAGE(AL124:AM124)</f>
        <v>19.899999999999999</v>
      </c>
      <c r="AO124" s="14">
        <f>VLOOKUP($A124,'2014'!$B$2:$S$430,8,FALSE)</f>
        <v>-25</v>
      </c>
      <c r="AP124" s="14">
        <f>IF(ISNA(VLOOKUP($A124,'2013'!$B$2:$S$401,8,FALSE)), AO124, VLOOKUP($A124,'2013'!$B$2:$S$401,8,FALSE)*1.7)</f>
        <v>-23.8</v>
      </c>
      <c r="AQ124" s="14">
        <f>IF(ISNA(VLOOKUP($A124,'2012'!$B$2:$S$401,8,FALSE)), AP124, VLOOKUP($A124,'2012'!$B$2:$S$401,8,FALSE))</f>
        <v>11</v>
      </c>
      <c r="AR124" s="14">
        <f>IF(ISNA(VLOOKUP($A124,'2011'!$B$2:$S$401,8,FALSE)), AQ124, VLOOKUP($A124,'2011'!$B$2:$S$401,8,FALSE))</f>
        <v>0</v>
      </c>
      <c r="AS124" s="14">
        <f>IF(ISNA(VLOOKUP($A124,'2010'!$B$2:$S$401,8,FALSE)), AR124, VLOOKUP($A124,'2010'!$B$2:$S$401,8,FALSE))</f>
        <v>0</v>
      </c>
      <c r="AT124" s="14">
        <f>IF(ISNA(VLOOKUP($A124,'2009'!$B$2:$S$401,8,FALSE)), AS124, VLOOKUP($A124,'2009'!$B$2:$S$401,8,FALSE))</f>
        <v>0</v>
      </c>
      <c r="AU124" s="14">
        <f>AVERAGE(AO124:AT124)</f>
        <v>-6.3</v>
      </c>
      <c r="AV124" s="14">
        <f>MIN(B124:G124)</f>
        <v>34</v>
      </c>
      <c r="AW124" s="14">
        <f>MAX(B124:G124)</f>
        <v>52.699999999999996</v>
      </c>
      <c r="AX124" s="14">
        <f>MIN(I124:N124)</f>
        <v>48</v>
      </c>
      <c r="AY124" s="14">
        <f>MAX(I124:N124)</f>
        <v>82</v>
      </c>
      <c r="AZ124" s="14" t="str">
        <f>VLOOKUP(A124,Bios!$B$2:$S$430,7,FALSE)</f>
        <v>CAN</v>
      </c>
      <c r="BA124" s="14" t="str">
        <f>VLOOKUP(A124,Bios!$B$2:$S$430,2,FALSE)</f>
        <v>BUF</v>
      </c>
      <c r="BB124" s="14">
        <f>113-BE124</f>
        <v>24</v>
      </c>
      <c r="BC124" s="14" t="str">
        <f>VLOOKUP(A124,Bios!$B$2:$S$430,3,FALSE)</f>
        <v>C</v>
      </c>
      <c r="BD124" s="4" t="str">
        <f>VLOOKUP(A124,Bios!$B$2:$S$430,4,FALSE)</f>
        <v>Oct 06 '89</v>
      </c>
      <c r="BE124" s="4" t="str">
        <f>RIGHT(BD124, LEN(BD124)-8)</f>
        <v>89</v>
      </c>
      <c r="BJ124" s="4" t="e">
        <f>VLOOKUP(A124,'Contracts 2014'!A123:K249,1,FALSE)</f>
        <v>#N/A</v>
      </c>
      <c r="BK124" s="4">
        <f>IF(ISNA(VLOOKUP(A124,'Contracts 2014'!$A$1:$K$127,1,FALSE)), 0, 1)</f>
        <v>0</v>
      </c>
    </row>
    <row r="125" spans="1:63">
      <c r="A125" s="13" t="s">
        <v>267</v>
      </c>
      <c r="B125" s="14">
        <f>VLOOKUP(A125,'2014'!$B$2:$S$430,7,FALSE)</f>
        <v>43</v>
      </c>
      <c r="C125" s="14">
        <f>IF(ISNA(VLOOKUP(A125,'2013'!$B$2:$S$401,7,FALSE)*1.7), B125, VLOOKUP(A125,'2013'!$B$2:$S$401,7,FALSE)*1.7)</f>
        <v>34</v>
      </c>
      <c r="D125" s="14">
        <f>IF(ISNA(VLOOKUP(A125,'2012'!$B$2:$S$401,7,FALSE)), C125, VLOOKUP(A125,'2012'!$B$2:$S$401,7,FALSE))</f>
        <v>36</v>
      </c>
      <c r="E125" s="14">
        <f>IF(ISNA(VLOOKUP(A125,'2011'!$B$2:$S$401,7,FALSE)), AVERAGE(C125:D125), VLOOKUP(A125,'2011'!$B$2:$S$401,7,FALSE))</f>
        <v>42</v>
      </c>
      <c r="F125" s="14">
        <f>IF(ISNA(VLOOKUP(A125,'2010'!$B$2:$S$401,7,FALSE)), AVERAGE(C125:E125), VLOOKUP(A125,'2010'!$B$2:$S$401,7,FALSE))</f>
        <v>37.333333333333336</v>
      </c>
      <c r="G125" s="14">
        <f>IF(ISNA(VLOOKUP(A125,'2009'!$B$2:$S$401,7,FALSE)), AVERAGE(C125:F125), VLOOKUP(A125,'2009'!$B$2:$S$401,7,FALSE))</f>
        <v>66</v>
      </c>
      <c r="H125" s="14">
        <f>AVERAGE(B125:G125)</f>
        <v>43.055555555555564</v>
      </c>
      <c r="I125" s="14">
        <f>VLOOKUP(A125,'2014'!$B$2:$S$430,4,FALSE)</f>
        <v>75</v>
      </c>
      <c r="J125" s="14">
        <f>IF(ISNA(VLOOKUP(A125,'2013'!$B$2:$S$401,4,FALSE)), I125, VLOOKUP(A125,'2013'!$B$2:$S$401,4,FALSE)*1.7)</f>
        <v>64.599999999999994</v>
      </c>
      <c r="K125" s="14">
        <f>IF(ISNA(VLOOKUP(A125,'2012'!$B$2:$S$401,4,FALSE)), J125, VLOOKUP(A125,'2012'!$B$2:$S$401,4,FALSE))</f>
        <v>69</v>
      </c>
      <c r="L125" s="14">
        <f>IF(ISNA(VLOOKUP(A125,'2011'!$B$2:$S$401,4,FALSE)), AVERAGE(J125:K125), VLOOKUP(A125,'2011'!$B$2:$S$401,4,FALSE))</f>
        <v>47</v>
      </c>
      <c r="M125" s="14">
        <f>IF(ISNA(VLOOKUP(A125,'2010'!$B$2:$S$401,4,FALSE)), AVERAGE(J125:L125), VLOOKUP(A125,'2010'!$B$2:$S$401,4,FALSE))</f>
        <v>60.199999999999996</v>
      </c>
      <c r="N125" s="14">
        <f>IF(ISNA(VLOOKUP(A125,'2009'!$B$2:$S$401,4,FALSE)), AVERAGE(J125:M125), VLOOKUP(A125,'2009'!$B$2:$S$401,4,FALSE))</f>
        <v>72</v>
      </c>
      <c r="O125" s="14">
        <f>AVERAGE(I125:N125)</f>
        <v>64.63333333333334</v>
      </c>
      <c r="P125" s="14">
        <f>H125/O125</f>
        <v>0.66615093690905969</v>
      </c>
      <c r="Q125" s="14">
        <f>VLOOKUP($A125,'2014'!$B$2:$S$430,5,FALSE)</f>
        <v>13</v>
      </c>
      <c r="R125" s="14">
        <f>IF(ISNA(VLOOKUP(A125,'2013'!$B$2:$S$401,5,FALSE)), Q125, VLOOKUP(A125,'2013'!$B$2:$S$401,5,FALSE)*1.7)</f>
        <v>15.299999999999999</v>
      </c>
      <c r="S125" s="14">
        <f>IF(ISNA(VLOOKUP($A125,'2012'!$B$2:$S$401,5,FALSE)), R125, VLOOKUP($A125,'2012'!$B$2:$S$401,5,FALSE))</f>
        <v>10</v>
      </c>
      <c r="T125" s="14">
        <f>IF(ISNA(VLOOKUP($A125,'2011'!$B$2:$S$401,5,FALSE)), S125, VLOOKUP($A125,'2011'!$B$2:$S$401,5,FALSE))</f>
        <v>14</v>
      </c>
      <c r="U125" s="14">
        <f>IF(ISNA(VLOOKUP($A125,'2010'!$B$2:$S$401,5,FALSE)), T125, VLOOKUP($A125,'2010'!$B$2:$S$401,5,FALSE))</f>
        <v>14</v>
      </c>
      <c r="V125" s="14">
        <f>IF(ISNA(VLOOKUP($A125,'2009'!$B$2:$S$401,5,FALSE)), U125, VLOOKUP($A125,'2009'!$B$2:$S$401,5,FALSE))</f>
        <v>23</v>
      </c>
      <c r="W125" s="14">
        <f>AVERAGE(Q125:V125)</f>
        <v>14.883333333333333</v>
      </c>
      <c r="X125" s="14">
        <f>VLOOKUP($A125,'2014'!$B$2:$S$430,6,FALSE)</f>
        <v>30</v>
      </c>
      <c r="Y125" s="14">
        <f>IF(ISNA(VLOOKUP($A125,'2013'!$B$2:$S$401,6,FALSE)), X125, VLOOKUP($A125,'2013'!$B$2:$S$401,6,FALSE)*1.7)</f>
        <v>18.7</v>
      </c>
      <c r="Z125" s="14">
        <f>IF(ISNA(VLOOKUP($A125,'2012'!$B$2:$S$401,6,FALSE)), Y125, VLOOKUP($A125,'2012'!$B$2:$S$401,6,FALSE))</f>
        <v>26</v>
      </c>
      <c r="AA125" s="14">
        <f>IF(ISNA(VLOOKUP($A125,'2011'!$B$2:$S$401,6,FALSE)), Z125, VLOOKUP($A125,'2011'!$B$2:$S$401,6,FALSE))</f>
        <v>28</v>
      </c>
      <c r="AB125" s="14">
        <f>IF(ISNA(VLOOKUP($A125,'2010'!$B$2:$S$401,6,FALSE)), AA125, VLOOKUP($A125,'2010'!$B$2:$S$401,6,FALSE))</f>
        <v>28</v>
      </c>
      <c r="AC125" s="14">
        <f>IF(ISNA(VLOOKUP($A125,'2009'!$B$2:$S$401,6,FALSE)), AB125, VLOOKUP($A125,'2009'!$B$2:$S$401,6,FALSE))</f>
        <v>43</v>
      </c>
      <c r="AD125" s="14">
        <f>AVERAGE(X125:AC125)</f>
        <v>28.95</v>
      </c>
      <c r="AE125" s="14">
        <f>VLOOKUP($A125,'2014'!$B$2:$S$430,10,FALSE)</f>
        <v>2</v>
      </c>
      <c r="AF125" s="14">
        <f>IF(ISNA(VLOOKUP($A125,'2013'!$B$2:$S$401,10,FALSE)), AE125, VLOOKUP($A125,'2013'!$B$2:$S$401,10,FALSE)*1.7)</f>
        <v>8.5</v>
      </c>
      <c r="AG125" s="14">
        <f>IF(ISNA(VLOOKUP($A125,'2012'!$B$2:$S$401,10,FALSE)), AF125, VLOOKUP($A125,'2012'!$B$2:$S$401,10,FALSE))</f>
        <v>1</v>
      </c>
      <c r="AH125" s="14">
        <f>IF(ISNA(VLOOKUP($A125,'2011'!$B$2:$S$401,10,FALSE)), AG125, VLOOKUP($A125,'2011'!$B$2:$S$401,10,FALSE))</f>
        <v>1</v>
      </c>
      <c r="AI125" s="14">
        <f>IF(ISNA(VLOOKUP($A125,'2010'!$B$2:$S$401,10,FALSE)), AH125, VLOOKUP($A125,'2010'!$B$2:$S$401,10,FALSE))</f>
        <v>1</v>
      </c>
      <c r="AJ125" s="14">
        <f>IF(ISNA(VLOOKUP($A125,'2009'!$B$2:$S$401,10,FALSE)), AI125, VLOOKUP($A125,'2009'!$B$2:$S$401,10,FALSE))</f>
        <v>4</v>
      </c>
      <c r="AK125" s="14">
        <f>AVERAGE(AE125:AJ125)</f>
        <v>2.9166666666666665</v>
      </c>
      <c r="AL125" s="14">
        <f>VLOOKUP($A125,'2014'!$B$2:$S$430,11,FALSE)</f>
        <v>13</v>
      </c>
      <c r="AM125" s="14">
        <f>IF(ISNA(VLOOKUP($A125,'2013'!$B$2:$S$401,11,FALSE)), AL125, VLOOKUP($A125,'2013'!$B$2:$S$401,11,FALSE)*1.7)</f>
        <v>15.299999999999999</v>
      </c>
      <c r="AN125" s="14">
        <f>AVERAGE(AL125:AM125)</f>
        <v>14.149999999999999</v>
      </c>
      <c r="AO125" s="14">
        <f>VLOOKUP($A125,'2014'!$B$2:$S$430,8,FALSE)</f>
        <v>-15</v>
      </c>
      <c r="AP125" s="14">
        <f>IF(ISNA(VLOOKUP($A125,'2013'!$B$2:$S$401,8,FALSE)), AO125, VLOOKUP($A125,'2013'!$B$2:$S$401,8,FALSE)*1.7)</f>
        <v>-10.199999999999999</v>
      </c>
      <c r="AQ125" s="14">
        <f>IF(ISNA(VLOOKUP($A125,'2012'!$B$2:$S$401,8,FALSE)), AP125, VLOOKUP($A125,'2012'!$B$2:$S$401,8,FALSE))</f>
        <v>-13</v>
      </c>
      <c r="AR125" s="14">
        <f>IF(ISNA(VLOOKUP($A125,'2011'!$B$2:$S$401,8,FALSE)), AQ125, VLOOKUP($A125,'2011'!$B$2:$S$401,8,FALSE))</f>
        <v>3</v>
      </c>
      <c r="AS125" s="14">
        <f>IF(ISNA(VLOOKUP($A125,'2010'!$B$2:$S$401,8,FALSE)), AR125, VLOOKUP($A125,'2010'!$B$2:$S$401,8,FALSE))</f>
        <v>3</v>
      </c>
      <c r="AT125" s="14">
        <f>IF(ISNA(VLOOKUP($A125,'2009'!$B$2:$S$401,8,FALSE)), AS125, VLOOKUP($A125,'2009'!$B$2:$S$401,8,FALSE))</f>
        <v>1</v>
      </c>
      <c r="AU125" s="14">
        <f>AVERAGE(AO125:AT125)</f>
        <v>-5.2</v>
      </c>
      <c r="AV125" s="14">
        <f>MIN(B125:G125)</f>
        <v>34</v>
      </c>
      <c r="AW125" s="14">
        <f>MAX(B125:G125)</f>
        <v>66</v>
      </c>
      <c r="AX125" s="14">
        <f>MIN(I125:N125)</f>
        <v>47</v>
      </c>
      <c r="AY125" s="14">
        <f>MAX(I125:N125)</f>
        <v>75</v>
      </c>
      <c r="AZ125" s="14" t="str">
        <f>VLOOKUP(A125,Bios!$B$2:$S$430,7,FALSE)</f>
        <v>CZE</v>
      </c>
      <c r="BA125" s="14" t="str">
        <f>VLOOKUP(A125,Bios!$B$2:$S$430,2,FALSE)</f>
        <v>EDM, OTT</v>
      </c>
      <c r="BB125" s="14">
        <f>113-BE125</f>
        <v>30</v>
      </c>
      <c r="BC125" s="14" t="str">
        <f>VLOOKUP(A125,Bios!$B$2:$S$430,3,FALSE)</f>
        <v>R</v>
      </c>
      <c r="BD125" s="4" t="str">
        <f>VLOOKUP(A125,Bios!$B$2:$S$430,4,FALSE)</f>
        <v>Aug 13 '83</v>
      </c>
      <c r="BE125" s="4" t="str">
        <f>RIGHT(BD125, LEN(BD125)-8)</f>
        <v>83</v>
      </c>
      <c r="BJ125" s="4" t="e">
        <f>VLOOKUP(A125,'Contracts 2014'!A124:K250,1,FALSE)</f>
        <v>#N/A</v>
      </c>
      <c r="BK125" s="4">
        <f>IF(ISNA(VLOOKUP(A125,'Contracts 2014'!$A$1:$K$127,1,FALSE)), 0, 1)</f>
        <v>0</v>
      </c>
    </row>
    <row r="126" spans="1:63">
      <c r="A126" s="13" t="s">
        <v>141</v>
      </c>
      <c r="B126" s="14">
        <f>VLOOKUP(A126,'2014'!$B$2:$S$430,7,FALSE)</f>
        <v>43</v>
      </c>
      <c r="C126" s="14">
        <f>IF(ISNA(VLOOKUP(A126,'2013'!$B$2:$S$401,7,FALSE)*1.7), B126, VLOOKUP(A126,'2013'!$B$2:$S$401,7,FALSE)*1.7)</f>
        <v>51</v>
      </c>
      <c r="D126" s="14">
        <f>IF(ISNA(VLOOKUP(A126,'2012'!$B$2:$S$401,7,FALSE)), C126, VLOOKUP(A126,'2012'!$B$2:$S$401,7,FALSE))</f>
        <v>51</v>
      </c>
      <c r="E126" s="14">
        <f>IF(ISNA(VLOOKUP(A126,'2011'!$B$2:$S$401,7,FALSE)), AVERAGE(C126:D126), VLOOKUP(A126,'2011'!$B$2:$S$401,7,FALSE))</f>
        <v>51</v>
      </c>
      <c r="F126" s="14">
        <f>IF(ISNA(VLOOKUP(A126,'2010'!$B$2:$S$401,7,FALSE)), AVERAGE(C126:E126), VLOOKUP(A126,'2010'!$B$2:$S$401,7,FALSE))</f>
        <v>34</v>
      </c>
      <c r="G126" s="14">
        <f>IF(ISNA(VLOOKUP(A126,'2009'!$B$2:$S$401,7,FALSE)), AVERAGE(C126:F126), VLOOKUP(A126,'2009'!$B$2:$S$401,7,FALSE))</f>
        <v>64</v>
      </c>
      <c r="H126" s="14">
        <f>AVERAGE(B126:G126)</f>
        <v>49</v>
      </c>
      <c r="I126" s="14">
        <f>VLOOKUP(A126,'2014'!$B$2:$S$430,4,FALSE)</f>
        <v>81</v>
      </c>
      <c r="J126" s="14">
        <f>IF(ISNA(VLOOKUP(A126,'2013'!$B$2:$S$401,4,FALSE)), I126, VLOOKUP(A126,'2013'!$B$2:$S$401,4,FALSE)*1.7)</f>
        <v>81.599999999999994</v>
      </c>
      <c r="K126" s="14">
        <f>IF(ISNA(VLOOKUP(A126,'2012'!$B$2:$S$401,4,FALSE)), J126, VLOOKUP(A126,'2012'!$B$2:$S$401,4,FALSE))</f>
        <v>81.599999999999994</v>
      </c>
      <c r="L126" s="14">
        <f>IF(ISNA(VLOOKUP(A126,'2011'!$B$2:$S$401,4,FALSE)), AVERAGE(J126:K126), VLOOKUP(A126,'2011'!$B$2:$S$401,4,FALSE))</f>
        <v>81.599999999999994</v>
      </c>
      <c r="M126" s="14">
        <f>IF(ISNA(VLOOKUP(A126,'2010'!$B$2:$S$401,4,FALSE)), AVERAGE(J126:L126), VLOOKUP(A126,'2010'!$B$2:$S$401,4,FALSE))</f>
        <v>45</v>
      </c>
      <c r="N126" s="14">
        <f>IF(ISNA(VLOOKUP(A126,'2009'!$B$2:$S$401,4,FALSE)), AVERAGE(J126:M126), VLOOKUP(A126,'2009'!$B$2:$S$401,4,FALSE))</f>
        <v>78</v>
      </c>
      <c r="O126" s="14">
        <f>AVERAGE(I126:N126)</f>
        <v>74.8</v>
      </c>
      <c r="P126" s="14">
        <f>H126/O126</f>
        <v>0.65508021390374338</v>
      </c>
      <c r="Q126" s="14">
        <f>VLOOKUP($A126,'2014'!$B$2:$S$430,5,FALSE)</f>
        <v>7</v>
      </c>
      <c r="R126" s="14">
        <f>IF(ISNA(VLOOKUP(A126,'2013'!$B$2:$S$401,5,FALSE)), Q126, VLOOKUP(A126,'2013'!$B$2:$S$401,5,FALSE)*1.7)</f>
        <v>17</v>
      </c>
      <c r="S126" s="14">
        <f>IF(ISNA(VLOOKUP($A126,'2012'!$B$2:$S$401,5,FALSE)), R126, VLOOKUP($A126,'2012'!$B$2:$S$401,5,FALSE))</f>
        <v>17</v>
      </c>
      <c r="T126" s="14">
        <f>IF(ISNA(VLOOKUP($A126,'2011'!$B$2:$S$401,5,FALSE)), S126, VLOOKUP($A126,'2011'!$B$2:$S$401,5,FALSE))</f>
        <v>17</v>
      </c>
      <c r="U126" s="14">
        <f>IF(ISNA(VLOOKUP($A126,'2010'!$B$2:$S$401,5,FALSE)), T126, VLOOKUP($A126,'2010'!$B$2:$S$401,5,FALSE))</f>
        <v>6</v>
      </c>
      <c r="V126" s="14">
        <f>IF(ISNA(VLOOKUP($A126,'2009'!$B$2:$S$401,5,FALSE)), U126, VLOOKUP($A126,'2009'!$B$2:$S$401,5,FALSE))</f>
        <v>12</v>
      </c>
      <c r="W126" s="14">
        <f>AVERAGE(Q126:V126)</f>
        <v>12.666666666666666</v>
      </c>
      <c r="X126" s="14">
        <f>VLOOKUP($A126,'2014'!$B$2:$S$430,6,FALSE)</f>
        <v>36</v>
      </c>
      <c r="Y126" s="14">
        <f>IF(ISNA(VLOOKUP($A126,'2013'!$B$2:$S$401,6,FALSE)), X126, VLOOKUP($A126,'2013'!$B$2:$S$401,6,FALSE)*1.7)</f>
        <v>34</v>
      </c>
      <c r="Z126" s="14">
        <f>IF(ISNA(VLOOKUP($A126,'2012'!$B$2:$S$401,6,FALSE)), Y126, VLOOKUP($A126,'2012'!$B$2:$S$401,6,FALSE))</f>
        <v>34</v>
      </c>
      <c r="AA126" s="14">
        <f>IF(ISNA(VLOOKUP($A126,'2011'!$B$2:$S$401,6,FALSE)), Z126, VLOOKUP($A126,'2011'!$B$2:$S$401,6,FALSE))</f>
        <v>34</v>
      </c>
      <c r="AB126" s="14">
        <f>IF(ISNA(VLOOKUP($A126,'2010'!$B$2:$S$401,6,FALSE)), AA126, VLOOKUP($A126,'2010'!$B$2:$S$401,6,FALSE))</f>
        <v>28</v>
      </c>
      <c r="AC126" s="14">
        <f>IF(ISNA(VLOOKUP($A126,'2009'!$B$2:$S$401,6,FALSE)), AB126, VLOOKUP($A126,'2009'!$B$2:$S$401,6,FALSE))</f>
        <v>52</v>
      </c>
      <c r="AD126" s="14">
        <f>AVERAGE(X126:AC126)</f>
        <v>36.333333333333336</v>
      </c>
      <c r="AE126" s="14">
        <f>VLOOKUP($A126,'2014'!$B$2:$S$430,10,FALSE)</f>
        <v>2</v>
      </c>
      <c r="AF126" s="14">
        <f>IF(ISNA(VLOOKUP($A126,'2013'!$B$2:$S$401,10,FALSE)), AE126, VLOOKUP($A126,'2013'!$B$2:$S$401,10,FALSE)*1.7)</f>
        <v>13.6</v>
      </c>
      <c r="AG126" s="14">
        <f>IF(ISNA(VLOOKUP($A126,'2012'!$B$2:$S$401,10,FALSE)), AF126, VLOOKUP($A126,'2012'!$B$2:$S$401,10,FALSE))</f>
        <v>13.6</v>
      </c>
      <c r="AH126" s="14">
        <f>IF(ISNA(VLOOKUP($A126,'2011'!$B$2:$S$401,10,FALSE)), AG126, VLOOKUP($A126,'2011'!$B$2:$S$401,10,FALSE))</f>
        <v>13.6</v>
      </c>
      <c r="AI126" s="14">
        <f>IF(ISNA(VLOOKUP($A126,'2010'!$B$2:$S$401,10,FALSE)), AH126, VLOOKUP($A126,'2010'!$B$2:$S$401,10,FALSE))</f>
        <v>4</v>
      </c>
      <c r="AJ126" s="14">
        <f>IF(ISNA(VLOOKUP($A126,'2009'!$B$2:$S$401,10,FALSE)), AI126, VLOOKUP($A126,'2009'!$B$2:$S$401,10,FALSE))</f>
        <v>7</v>
      </c>
      <c r="AK126" s="14">
        <f>AVERAGE(AE126:AJ126)</f>
        <v>8.9666666666666668</v>
      </c>
      <c r="AL126" s="14">
        <f>VLOOKUP($A126,'2014'!$B$2:$S$430,11,FALSE)</f>
        <v>21</v>
      </c>
      <c r="AM126" s="14">
        <f>IF(ISNA(VLOOKUP($A126,'2013'!$B$2:$S$401,11,FALSE)), AL126, VLOOKUP($A126,'2013'!$B$2:$S$401,11,FALSE)*1.7)</f>
        <v>39.1</v>
      </c>
      <c r="AN126" s="14">
        <f>AVERAGE(AL126:AM126)</f>
        <v>30.05</v>
      </c>
      <c r="AO126" s="14">
        <f>VLOOKUP($A126,'2014'!$B$2:$S$430,8,FALSE)</f>
        <v>12</v>
      </c>
      <c r="AP126" s="14">
        <f>IF(ISNA(VLOOKUP($A126,'2013'!$B$2:$S$401,8,FALSE)), AO126, VLOOKUP($A126,'2013'!$B$2:$S$401,8,FALSE)*1.7)</f>
        <v>-15.299999999999999</v>
      </c>
      <c r="AQ126" s="14">
        <f>IF(ISNA(VLOOKUP($A126,'2012'!$B$2:$S$401,8,FALSE)), AP126, VLOOKUP($A126,'2012'!$B$2:$S$401,8,FALSE))</f>
        <v>-15.299999999999999</v>
      </c>
      <c r="AR126" s="14">
        <f>IF(ISNA(VLOOKUP($A126,'2011'!$B$2:$S$401,8,FALSE)), AQ126, VLOOKUP($A126,'2011'!$B$2:$S$401,8,FALSE))</f>
        <v>-15.299999999999999</v>
      </c>
      <c r="AS126" s="14">
        <f>IF(ISNA(VLOOKUP($A126,'2010'!$B$2:$S$401,8,FALSE)), AR126, VLOOKUP($A126,'2010'!$B$2:$S$401,8,FALSE))</f>
        <v>11</v>
      </c>
      <c r="AT126" s="14">
        <f>IF(ISNA(VLOOKUP($A126,'2009'!$B$2:$S$401,8,FALSE)), AS126, VLOOKUP($A126,'2009'!$B$2:$S$401,8,FALSE))</f>
        <v>-2</v>
      </c>
      <c r="AU126" s="14">
        <f>AVERAGE(AO126:AT126)</f>
        <v>-4.1499999999999995</v>
      </c>
      <c r="AV126" s="14">
        <f>MIN(B126:G126)</f>
        <v>34</v>
      </c>
      <c r="AW126" s="14">
        <f>MAX(B126:G126)</f>
        <v>64</v>
      </c>
      <c r="AX126" s="14">
        <f>MIN(I126:N126)</f>
        <v>45</v>
      </c>
      <c r="AY126" s="14">
        <f>MAX(I126:N126)</f>
        <v>81.599999999999994</v>
      </c>
      <c r="AZ126" s="14" t="str">
        <f>VLOOKUP(A126,Bios!$B$2:$S$430,7,FALSE)</f>
        <v>RUS</v>
      </c>
      <c r="BA126" s="14" t="str">
        <f>VLOOKUP(A126,Bios!$B$2:$S$430,2,FALSE)</f>
        <v>MTL</v>
      </c>
      <c r="BB126" s="14">
        <f>113-BE126</f>
        <v>35</v>
      </c>
      <c r="BC126" s="14" t="str">
        <f>VLOOKUP(A126,Bios!$B$2:$S$430,3,FALSE)</f>
        <v>D</v>
      </c>
      <c r="BD126" s="4" t="str">
        <f>VLOOKUP(A126,Bios!$B$2:$S$430,4,FALSE)</f>
        <v>Dec 20 '78</v>
      </c>
      <c r="BE126" s="4" t="str">
        <f>RIGHT(BD126, LEN(BD126)-8)</f>
        <v>78</v>
      </c>
      <c r="BJ126" s="4" t="e">
        <f>VLOOKUP(A126,'Contracts 2014'!A125:K251,1,FALSE)</f>
        <v>#N/A</v>
      </c>
      <c r="BK126" s="4">
        <f>IF(ISNA(VLOOKUP(A126,'Contracts 2014'!$A$1:$K$127,1,FALSE)), 0, 1)</f>
        <v>0</v>
      </c>
    </row>
    <row r="127" spans="1:63">
      <c r="A127" s="13" t="s">
        <v>107</v>
      </c>
      <c r="B127" s="14">
        <f>VLOOKUP(A127,'2014'!$B$2:$S$430,7,FALSE)</f>
        <v>43</v>
      </c>
      <c r="C127" s="14">
        <f>IF(ISNA(VLOOKUP(A127,'2013'!$B$2:$S$401,7,FALSE)*1.7), B127, VLOOKUP(A127,'2013'!$B$2:$S$401,7,FALSE)*1.7)</f>
        <v>56.1</v>
      </c>
      <c r="D127" s="14">
        <f>IF(ISNA(VLOOKUP(A127,'2012'!$B$2:$S$401,7,FALSE)), C127, VLOOKUP(A127,'2012'!$B$2:$S$401,7,FALSE))</f>
        <v>33</v>
      </c>
      <c r="E127" s="14">
        <f>IF(ISNA(VLOOKUP(A127,'2011'!$B$2:$S$401,7,FALSE)), AVERAGE(C127:D127), VLOOKUP(A127,'2011'!$B$2:$S$401,7,FALSE))</f>
        <v>36</v>
      </c>
      <c r="F127" s="14">
        <f>IF(ISNA(VLOOKUP(A127,'2010'!$B$2:$S$401,7,FALSE)), AVERAGE(C127:E127), VLOOKUP(A127,'2010'!$B$2:$S$401,7,FALSE))</f>
        <v>40</v>
      </c>
      <c r="G127" s="14">
        <f>IF(ISNA(VLOOKUP(A127,'2009'!$B$2:$S$401,7,FALSE)), AVERAGE(C127:F127), VLOOKUP(A127,'2009'!$B$2:$S$401,7,FALSE))</f>
        <v>41.274999999999999</v>
      </c>
      <c r="H127" s="14">
        <f>AVERAGE(B127:G127)</f>
        <v>41.5625</v>
      </c>
      <c r="I127" s="14">
        <f>VLOOKUP(A127,'2014'!$B$2:$S$430,4,FALSE)</f>
        <v>82</v>
      </c>
      <c r="J127" s="14">
        <f>IF(ISNA(VLOOKUP(A127,'2013'!$B$2:$S$401,4,FALSE)), I127, VLOOKUP(A127,'2013'!$B$2:$S$401,4,FALSE)*1.7)</f>
        <v>79.899999999999991</v>
      </c>
      <c r="K127" s="14">
        <f>IF(ISNA(VLOOKUP(A127,'2012'!$B$2:$S$401,4,FALSE)), J127, VLOOKUP(A127,'2012'!$B$2:$S$401,4,FALSE))</f>
        <v>82</v>
      </c>
      <c r="L127" s="14">
        <f>IF(ISNA(VLOOKUP(A127,'2011'!$B$2:$S$401,4,FALSE)), AVERAGE(J127:K127), VLOOKUP(A127,'2011'!$B$2:$S$401,4,FALSE))</f>
        <v>79</v>
      </c>
      <c r="M127" s="14">
        <f>IF(ISNA(VLOOKUP(A127,'2010'!$B$2:$S$401,4,FALSE)), AVERAGE(J127:L127), VLOOKUP(A127,'2010'!$B$2:$S$401,4,FALSE))</f>
        <v>78</v>
      </c>
      <c r="N127" s="14">
        <f>IF(ISNA(VLOOKUP(A127,'2009'!$B$2:$S$401,4,FALSE)), AVERAGE(J127:M127), VLOOKUP(A127,'2009'!$B$2:$S$401,4,FALSE))</f>
        <v>79.724999999999994</v>
      </c>
      <c r="O127" s="14">
        <f>AVERAGE(I127:N127)</f>
        <v>80.104166666666671</v>
      </c>
      <c r="P127" s="14">
        <f>H127/O127</f>
        <v>0.51885565669700906</v>
      </c>
      <c r="Q127" s="14">
        <f>VLOOKUP($A127,'2014'!$B$2:$S$430,5,FALSE)</f>
        <v>25</v>
      </c>
      <c r="R127" s="14">
        <f>IF(ISNA(VLOOKUP(A127,'2013'!$B$2:$S$401,5,FALSE)), Q127, VLOOKUP(A127,'2013'!$B$2:$S$401,5,FALSE)*1.7)</f>
        <v>32.299999999999997</v>
      </c>
      <c r="S127" s="14">
        <f>IF(ISNA(VLOOKUP($A127,'2012'!$B$2:$S$401,5,FALSE)), R127, VLOOKUP($A127,'2012'!$B$2:$S$401,5,FALSE))</f>
        <v>18</v>
      </c>
      <c r="T127" s="14">
        <f>IF(ISNA(VLOOKUP($A127,'2011'!$B$2:$S$401,5,FALSE)), S127, VLOOKUP($A127,'2011'!$B$2:$S$401,5,FALSE))</f>
        <v>17</v>
      </c>
      <c r="U127" s="14">
        <f>IF(ISNA(VLOOKUP($A127,'2010'!$B$2:$S$401,5,FALSE)), T127, VLOOKUP($A127,'2010'!$B$2:$S$401,5,FALSE))</f>
        <v>22</v>
      </c>
      <c r="V127" s="14">
        <f>IF(ISNA(VLOOKUP($A127,'2009'!$B$2:$S$401,5,FALSE)), U127, VLOOKUP($A127,'2009'!$B$2:$S$401,5,FALSE))</f>
        <v>22</v>
      </c>
      <c r="W127" s="14">
        <f>AVERAGE(Q127:V127)</f>
        <v>22.716666666666669</v>
      </c>
      <c r="X127" s="14">
        <f>VLOOKUP($A127,'2014'!$B$2:$S$430,6,FALSE)</f>
        <v>18</v>
      </c>
      <c r="Y127" s="14">
        <f>IF(ISNA(VLOOKUP($A127,'2013'!$B$2:$S$401,6,FALSE)), X127, VLOOKUP($A127,'2013'!$B$2:$S$401,6,FALSE)*1.7)</f>
        <v>23.8</v>
      </c>
      <c r="Z127" s="14">
        <f>IF(ISNA(VLOOKUP($A127,'2012'!$B$2:$S$401,6,FALSE)), Y127, VLOOKUP($A127,'2012'!$B$2:$S$401,6,FALSE))</f>
        <v>15</v>
      </c>
      <c r="AA127" s="14">
        <f>IF(ISNA(VLOOKUP($A127,'2011'!$B$2:$S$401,6,FALSE)), Z127, VLOOKUP($A127,'2011'!$B$2:$S$401,6,FALSE))</f>
        <v>19</v>
      </c>
      <c r="AB127" s="14">
        <f>IF(ISNA(VLOOKUP($A127,'2010'!$B$2:$S$401,6,FALSE)), AA127, VLOOKUP($A127,'2010'!$B$2:$S$401,6,FALSE))</f>
        <v>18</v>
      </c>
      <c r="AC127" s="14">
        <f>IF(ISNA(VLOOKUP($A127,'2009'!$B$2:$S$401,6,FALSE)), AB127, VLOOKUP($A127,'2009'!$B$2:$S$401,6,FALSE))</f>
        <v>18</v>
      </c>
      <c r="AD127" s="14">
        <f>AVERAGE(X127:AC127)</f>
        <v>18.633333333333333</v>
      </c>
      <c r="AE127" s="14">
        <f>VLOOKUP($A127,'2014'!$B$2:$S$430,10,FALSE)</f>
        <v>12</v>
      </c>
      <c r="AF127" s="14">
        <f>IF(ISNA(VLOOKUP($A127,'2013'!$B$2:$S$401,10,FALSE)), AE127, VLOOKUP($A127,'2013'!$B$2:$S$401,10,FALSE)*1.7)</f>
        <v>11.9</v>
      </c>
      <c r="AG127" s="14">
        <f>IF(ISNA(VLOOKUP($A127,'2012'!$B$2:$S$401,10,FALSE)), AF127, VLOOKUP($A127,'2012'!$B$2:$S$401,10,FALSE))</f>
        <v>3</v>
      </c>
      <c r="AH127" s="14">
        <f>IF(ISNA(VLOOKUP($A127,'2011'!$B$2:$S$401,10,FALSE)), AG127, VLOOKUP($A127,'2011'!$B$2:$S$401,10,FALSE))</f>
        <v>7</v>
      </c>
      <c r="AI127" s="14">
        <f>IF(ISNA(VLOOKUP($A127,'2010'!$B$2:$S$401,10,FALSE)), AH127, VLOOKUP($A127,'2010'!$B$2:$S$401,10,FALSE))</f>
        <v>7</v>
      </c>
      <c r="AJ127" s="14">
        <f>IF(ISNA(VLOOKUP($A127,'2009'!$B$2:$S$401,10,FALSE)), AI127, VLOOKUP($A127,'2009'!$B$2:$S$401,10,FALSE))</f>
        <v>7</v>
      </c>
      <c r="AK127" s="14">
        <f>AVERAGE(AE127:AJ127)</f>
        <v>7.9833333333333334</v>
      </c>
      <c r="AL127" s="14">
        <f>VLOOKUP($A127,'2014'!$B$2:$S$430,11,FALSE)</f>
        <v>21</v>
      </c>
      <c r="AM127" s="14">
        <f>IF(ISNA(VLOOKUP($A127,'2013'!$B$2:$S$401,11,FALSE)), AL127, VLOOKUP($A127,'2013'!$B$2:$S$401,11,FALSE)*1.7)</f>
        <v>27.2</v>
      </c>
      <c r="AN127" s="14">
        <f>AVERAGE(AL127:AM127)</f>
        <v>24.1</v>
      </c>
      <c r="AO127" s="14">
        <f>VLOOKUP($A127,'2014'!$B$2:$S$430,8,FALSE)</f>
        <v>-6</v>
      </c>
      <c r="AP127" s="14">
        <f>IF(ISNA(VLOOKUP($A127,'2013'!$B$2:$S$401,8,FALSE)), AO127, VLOOKUP($A127,'2013'!$B$2:$S$401,8,FALSE)*1.7)</f>
        <v>-8.5</v>
      </c>
      <c r="AQ127" s="14">
        <f>IF(ISNA(VLOOKUP($A127,'2012'!$B$2:$S$401,8,FALSE)), AP127, VLOOKUP($A127,'2012'!$B$2:$S$401,8,FALSE))</f>
        <v>-15</v>
      </c>
      <c r="AR127" s="14">
        <f>IF(ISNA(VLOOKUP($A127,'2011'!$B$2:$S$401,8,FALSE)), AQ127, VLOOKUP($A127,'2011'!$B$2:$S$401,8,FALSE))</f>
        <v>-2</v>
      </c>
      <c r="AS127" s="14">
        <f>IF(ISNA(VLOOKUP($A127,'2010'!$B$2:$S$401,8,FALSE)), AR127, VLOOKUP($A127,'2010'!$B$2:$S$401,8,FALSE))</f>
        <v>9</v>
      </c>
      <c r="AT127" s="14">
        <f>IF(ISNA(VLOOKUP($A127,'2009'!$B$2:$S$401,8,FALSE)), AS127, VLOOKUP($A127,'2009'!$B$2:$S$401,8,FALSE))</f>
        <v>9</v>
      </c>
      <c r="AU127" s="14">
        <f>AVERAGE(AO127:AT127)</f>
        <v>-2.25</v>
      </c>
      <c r="AV127" s="14">
        <f>MIN(B127:G127)</f>
        <v>33</v>
      </c>
      <c r="AW127" s="14">
        <f>MAX(B127:G127)</f>
        <v>56.1</v>
      </c>
      <c r="AX127" s="14">
        <f>MIN(I127:N127)</f>
        <v>78</v>
      </c>
      <c r="AY127" s="14">
        <f>MAX(I127:N127)</f>
        <v>82</v>
      </c>
      <c r="AZ127" s="14" t="str">
        <f>VLOOKUP(A127,Bios!$B$2:$S$430,7,FALSE)</f>
        <v>CAN</v>
      </c>
      <c r="BA127" s="14" t="str">
        <f>VLOOKUP(A127,Bios!$B$2:$S$430,2,FALSE)</f>
        <v>WSH</v>
      </c>
      <c r="BB127" s="14">
        <f>113-BE127</f>
        <v>28</v>
      </c>
      <c r="BC127" s="14" t="str">
        <f>VLOOKUP(A127,Bios!$B$2:$S$430,3,FALSE)</f>
        <v>R</v>
      </c>
      <c r="BD127" s="4" t="str">
        <f>VLOOKUP(A127,Bios!$B$2:$S$430,4,FALSE)</f>
        <v>Aug 17 '85</v>
      </c>
      <c r="BE127" s="4" t="str">
        <f>RIGHT(BD127, LEN(BD127)-8)</f>
        <v>85</v>
      </c>
      <c r="BJ127" s="4" t="e">
        <f>VLOOKUP(A127,'Contracts 2014'!A126:K252,1,FALSE)</f>
        <v>#N/A</v>
      </c>
      <c r="BK127" s="4">
        <f>IF(ISNA(VLOOKUP(A127,'Contracts 2014'!$A$1:$K$127,1,FALSE)), 0, 1)</f>
        <v>0</v>
      </c>
    </row>
    <row r="128" spans="1:63">
      <c r="A128" s="13" t="s">
        <v>109</v>
      </c>
      <c r="B128" s="14">
        <f>VLOOKUP(A128,'2014'!$B$2:$S$430,7,FALSE)</f>
        <v>43</v>
      </c>
      <c r="C128" s="14">
        <f>IF(ISNA(VLOOKUP(A128,'2013'!$B$2:$S$401,7,FALSE)*1.7), B128, VLOOKUP(A128,'2013'!$B$2:$S$401,7,FALSE)*1.7)</f>
        <v>56.1</v>
      </c>
      <c r="D128" s="14">
        <f>IF(ISNA(VLOOKUP(A128,'2012'!$B$2:$S$401,7,FALSE)), C128, VLOOKUP(A128,'2012'!$B$2:$S$401,7,FALSE))</f>
        <v>52</v>
      </c>
      <c r="E128" s="14">
        <f>IF(ISNA(VLOOKUP(A128,'2011'!$B$2:$S$401,7,FALSE)), AVERAGE(C128:D128), VLOOKUP(A128,'2011'!$B$2:$S$401,7,FALSE))</f>
        <v>57</v>
      </c>
      <c r="F128" s="14">
        <f>IF(ISNA(VLOOKUP(A128,'2010'!$B$2:$S$401,7,FALSE)), AVERAGE(C128:E128), VLOOKUP(A128,'2010'!$B$2:$S$401,7,FALSE))</f>
        <v>70</v>
      </c>
      <c r="G128" s="14">
        <f>IF(ISNA(VLOOKUP(A128,'2009'!$B$2:$S$401,7,FALSE)), AVERAGE(C128:F128), VLOOKUP(A128,'2009'!$B$2:$S$401,7,FALSE))</f>
        <v>39</v>
      </c>
      <c r="H128" s="14">
        <f>AVERAGE(B128:G128)</f>
        <v>52.85</v>
      </c>
      <c r="I128" s="14">
        <f>VLOOKUP(A128,'2014'!$B$2:$S$430,4,FALSE)</f>
        <v>81</v>
      </c>
      <c r="J128" s="14">
        <f>IF(ISNA(VLOOKUP(A128,'2013'!$B$2:$S$401,4,FALSE)), I128, VLOOKUP(A128,'2013'!$B$2:$S$401,4,FALSE)*1.7)</f>
        <v>79.899999999999991</v>
      </c>
      <c r="K128" s="14">
        <f>IF(ISNA(VLOOKUP(A128,'2012'!$B$2:$S$401,4,FALSE)), J128, VLOOKUP(A128,'2012'!$B$2:$S$401,4,FALSE))</f>
        <v>81</v>
      </c>
      <c r="L128" s="14">
        <f>IF(ISNA(VLOOKUP(A128,'2011'!$B$2:$S$401,4,FALSE)), AVERAGE(J128:K128), VLOOKUP(A128,'2011'!$B$2:$S$401,4,FALSE))</f>
        <v>77</v>
      </c>
      <c r="M128" s="14">
        <f>IF(ISNA(VLOOKUP(A128,'2010'!$B$2:$S$401,4,FALSE)), AVERAGE(J128:L128), VLOOKUP(A128,'2010'!$B$2:$S$401,4,FALSE))</f>
        <v>82</v>
      </c>
      <c r="N128" s="14">
        <f>IF(ISNA(VLOOKUP(A128,'2009'!$B$2:$S$401,4,FALSE)), AVERAGE(J128:M128), VLOOKUP(A128,'2009'!$B$2:$S$401,4,FALSE))</f>
        <v>80</v>
      </c>
      <c r="O128" s="14">
        <f>AVERAGE(I128:N128)</f>
        <v>80.149999999999991</v>
      </c>
      <c r="P128" s="14">
        <f>H128/O128</f>
        <v>0.6593886462882097</v>
      </c>
      <c r="Q128" s="14">
        <f>VLOOKUP($A128,'2014'!$B$2:$S$430,5,FALSE)</f>
        <v>20</v>
      </c>
      <c r="R128" s="14">
        <f>IF(ISNA(VLOOKUP(A128,'2013'!$B$2:$S$401,5,FALSE)), Q128, VLOOKUP(A128,'2013'!$B$2:$S$401,5,FALSE)*1.7)</f>
        <v>23.8</v>
      </c>
      <c r="S128" s="14">
        <f>IF(ISNA(VLOOKUP($A128,'2012'!$B$2:$S$401,5,FALSE)), R128, VLOOKUP($A128,'2012'!$B$2:$S$401,5,FALSE))</f>
        <v>17</v>
      </c>
      <c r="T128" s="14">
        <f>IF(ISNA(VLOOKUP($A128,'2011'!$B$2:$S$401,5,FALSE)), S128, VLOOKUP($A128,'2011'!$B$2:$S$401,5,FALSE))</f>
        <v>22</v>
      </c>
      <c r="U128" s="14">
        <f>IF(ISNA(VLOOKUP($A128,'2010'!$B$2:$S$401,5,FALSE)), T128, VLOOKUP($A128,'2010'!$B$2:$S$401,5,FALSE))</f>
        <v>25</v>
      </c>
      <c r="V128" s="14">
        <f>IF(ISNA(VLOOKUP($A128,'2009'!$B$2:$S$401,5,FALSE)), U128, VLOOKUP($A128,'2009'!$B$2:$S$401,5,FALSE))</f>
        <v>20</v>
      </c>
      <c r="W128" s="14">
        <f>AVERAGE(Q128:V128)</f>
        <v>21.3</v>
      </c>
      <c r="X128" s="14">
        <f>VLOOKUP($A128,'2014'!$B$2:$S$430,6,FALSE)</f>
        <v>23</v>
      </c>
      <c r="Y128" s="14">
        <f>IF(ISNA(VLOOKUP($A128,'2013'!$B$2:$S$401,6,FALSE)), X128, VLOOKUP($A128,'2013'!$B$2:$S$401,6,FALSE)*1.7)</f>
        <v>32.299999999999997</v>
      </c>
      <c r="Z128" s="14">
        <f>IF(ISNA(VLOOKUP($A128,'2012'!$B$2:$S$401,6,FALSE)), Y128, VLOOKUP($A128,'2012'!$B$2:$S$401,6,FALSE))</f>
        <v>35</v>
      </c>
      <c r="AA128" s="14">
        <f>IF(ISNA(VLOOKUP($A128,'2011'!$B$2:$S$401,6,FALSE)), Z128, VLOOKUP($A128,'2011'!$B$2:$S$401,6,FALSE))</f>
        <v>35</v>
      </c>
      <c r="AB128" s="14">
        <f>IF(ISNA(VLOOKUP($A128,'2010'!$B$2:$S$401,6,FALSE)), AA128, VLOOKUP($A128,'2010'!$B$2:$S$401,6,FALSE))</f>
        <v>45</v>
      </c>
      <c r="AC128" s="14">
        <f>IF(ISNA(VLOOKUP($A128,'2009'!$B$2:$S$401,6,FALSE)), AB128, VLOOKUP($A128,'2009'!$B$2:$S$401,6,FALSE))</f>
        <v>19</v>
      </c>
      <c r="AD128" s="14">
        <f>AVERAGE(X128:AC128)</f>
        <v>31.55</v>
      </c>
      <c r="AE128" s="14">
        <f>VLOOKUP($A128,'2014'!$B$2:$S$430,10,FALSE)</f>
        <v>3</v>
      </c>
      <c r="AF128" s="14">
        <f>IF(ISNA(VLOOKUP($A128,'2013'!$B$2:$S$401,10,FALSE)), AE128, VLOOKUP($A128,'2013'!$B$2:$S$401,10,FALSE)*1.7)</f>
        <v>6.8</v>
      </c>
      <c r="AG128" s="14">
        <f>IF(ISNA(VLOOKUP($A128,'2012'!$B$2:$S$401,10,FALSE)), AF128, VLOOKUP($A128,'2012'!$B$2:$S$401,10,FALSE))</f>
        <v>5</v>
      </c>
      <c r="AH128" s="14">
        <f>IF(ISNA(VLOOKUP($A128,'2011'!$B$2:$S$401,10,FALSE)), AG128, VLOOKUP($A128,'2011'!$B$2:$S$401,10,FALSE))</f>
        <v>3</v>
      </c>
      <c r="AI128" s="14">
        <f>IF(ISNA(VLOOKUP($A128,'2010'!$B$2:$S$401,10,FALSE)), AH128, VLOOKUP($A128,'2010'!$B$2:$S$401,10,FALSE))</f>
        <v>3</v>
      </c>
      <c r="AJ128" s="14">
        <f>IF(ISNA(VLOOKUP($A128,'2009'!$B$2:$S$401,10,FALSE)), AI128, VLOOKUP($A128,'2009'!$B$2:$S$401,10,FALSE))</f>
        <v>6</v>
      </c>
      <c r="AK128" s="14">
        <f>AVERAGE(AE128:AJ128)</f>
        <v>4.4666666666666668</v>
      </c>
      <c r="AL128" s="14">
        <f>VLOOKUP($A128,'2014'!$B$2:$S$430,11,FALSE)</f>
        <v>10</v>
      </c>
      <c r="AM128" s="14">
        <f>IF(ISNA(VLOOKUP($A128,'2013'!$B$2:$S$401,11,FALSE)), AL128, VLOOKUP($A128,'2013'!$B$2:$S$401,11,FALSE)*1.7)</f>
        <v>25.5</v>
      </c>
      <c r="AN128" s="14">
        <f>AVERAGE(AL128:AM128)</f>
        <v>17.75</v>
      </c>
      <c r="AO128" s="14">
        <f>VLOOKUP($A128,'2014'!$B$2:$S$430,8,FALSE)</f>
        <v>11</v>
      </c>
      <c r="AP128" s="14">
        <f>IF(ISNA(VLOOKUP($A128,'2013'!$B$2:$S$401,8,FALSE)), AO128, VLOOKUP($A128,'2013'!$B$2:$S$401,8,FALSE)*1.7)</f>
        <v>5.0999999999999996</v>
      </c>
      <c r="AQ128" s="14">
        <f>IF(ISNA(VLOOKUP($A128,'2012'!$B$2:$S$401,8,FALSE)), AP128, VLOOKUP($A128,'2012'!$B$2:$S$401,8,FALSE))</f>
        <v>-15</v>
      </c>
      <c r="AR128" s="14">
        <f>IF(ISNA(VLOOKUP($A128,'2011'!$B$2:$S$401,8,FALSE)), AQ128, VLOOKUP($A128,'2011'!$B$2:$S$401,8,FALSE))</f>
        <v>8</v>
      </c>
      <c r="AS128" s="14">
        <f>IF(ISNA(VLOOKUP($A128,'2010'!$B$2:$S$401,8,FALSE)), AR128, VLOOKUP($A128,'2010'!$B$2:$S$401,8,FALSE))</f>
        <v>5</v>
      </c>
      <c r="AT128" s="14">
        <f>IF(ISNA(VLOOKUP($A128,'2009'!$B$2:$S$401,8,FALSE)), AS128, VLOOKUP($A128,'2009'!$B$2:$S$401,8,FALSE))</f>
        <v>-9</v>
      </c>
      <c r="AU128" s="14">
        <f>AVERAGE(AO128:AT128)</f>
        <v>0.8500000000000002</v>
      </c>
      <c r="AV128" s="14">
        <f>MIN(B128:G128)</f>
        <v>39</v>
      </c>
      <c r="AW128" s="14">
        <f>MAX(B128:G128)</f>
        <v>70</v>
      </c>
      <c r="AX128" s="14">
        <f>MIN(I128:N128)</f>
        <v>77</v>
      </c>
      <c r="AY128" s="14">
        <f>MAX(I128:N128)</f>
        <v>82</v>
      </c>
      <c r="AZ128" s="14" t="str">
        <f>VLOOKUP(A128,Bios!$B$2:$S$430,7,FALSE)</f>
        <v>CZE</v>
      </c>
      <c r="BA128" s="14" t="str">
        <f>VLOOKUP(A128,Bios!$B$2:$S$430,2,FALSE)</f>
        <v>MTL</v>
      </c>
      <c r="BB128" s="14">
        <f>113-BE128</f>
        <v>31</v>
      </c>
      <c r="BC128" s="14" t="str">
        <f>VLOOKUP(A128,Bios!$B$2:$S$430,3,FALSE)</f>
        <v>C</v>
      </c>
      <c r="BD128" s="4" t="str">
        <f>VLOOKUP(A128,Bios!$B$2:$S$430,4,FALSE)</f>
        <v>Oct 31 '82</v>
      </c>
      <c r="BE128" s="4" t="str">
        <f>RIGHT(BD128, LEN(BD128)-8)</f>
        <v>82</v>
      </c>
      <c r="BJ128" s="4" t="e">
        <f>VLOOKUP(A128,'Contracts 2014'!A127:K253,1,FALSE)</f>
        <v>#N/A</v>
      </c>
      <c r="BK128" s="4">
        <f>IF(ISNA(VLOOKUP(A128,'Contracts 2014'!$A$1:$K$127,1,FALSE)), 0, 1)</f>
        <v>0</v>
      </c>
    </row>
    <row r="129" spans="1:63">
      <c r="A129" s="13" t="s">
        <v>187</v>
      </c>
      <c r="B129" s="14">
        <f>VLOOKUP(A129,'2014'!$B$2:$S$430,7,FALSE)</f>
        <v>43</v>
      </c>
      <c r="C129" s="14">
        <f>IF(ISNA(VLOOKUP(A129,'2013'!$B$2:$S$401,7,FALSE)*1.7), B129, VLOOKUP(A129,'2013'!$B$2:$S$401,7,FALSE)*1.7)</f>
        <v>22.099999999999998</v>
      </c>
      <c r="D129" s="14">
        <f>IF(ISNA(VLOOKUP(A129,'2012'!$B$2:$S$401,7,FALSE)), C129, VLOOKUP(A129,'2012'!$B$2:$S$401,7,FALSE))</f>
        <v>49</v>
      </c>
      <c r="E129" s="14">
        <f>IF(ISNA(VLOOKUP(A129,'2011'!$B$2:$S$401,7,FALSE)), AVERAGE(C129:D129), VLOOKUP(A129,'2011'!$B$2:$S$401,7,FALSE))</f>
        <v>73</v>
      </c>
      <c r="F129" s="14">
        <f>IF(ISNA(VLOOKUP(A129,'2010'!$B$2:$S$401,7,FALSE)), AVERAGE(C129:E129), VLOOKUP(A129,'2010'!$B$2:$S$401,7,FALSE))</f>
        <v>75</v>
      </c>
      <c r="G129" s="14">
        <f>IF(ISNA(VLOOKUP(A129,'2009'!$B$2:$S$401,7,FALSE)), AVERAGE(C129:F129), VLOOKUP(A129,'2009'!$B$2:$S$401,7,FALSE))</f>
        <v>59</v>
      </c>
      <c r="H129" s="14">
        <f>AVERAGE(B129:G129)</f>
        <v>53.516666666666673</v>
      </c>
      <c r="I129" s="14">
        <f>VLOOKUP(A129,'2014'!$B$2:$S$430,4,FALSE)</f>
        <v>77</v>
      </c>
      <c r="J129" s="14">
        <f>IF(ISNA(VLOOKUP(A129,'2013'!$B$2:$S$401,4,FALSE)), I129, VLOOKUP(A129,'2013'!$B$2:$S$401,4,FALSE)*1.7)</f>
        <v>28.9</v>
      </c>
      <c r="K129" s="14">
        <f>IF(ISNA(VLOOKUP(A129,'2012'!$B$2:$S$401,4,FALSE)), J129, VLOOKUP(A129,'2012'!$B$2:$S$401,4,FALSE))</f>
        <v>77</v>
      </c>
      <c r="L129" s="14">
        <f>IF(ISNA(VLOOKUP(A129,'2011'!$B$2:$S$401,4,FALSE)), AVERAGE(J129:K129), VLOOKUP(A129,'2011'!$B$2:$S$401,4,FALSE))</f>
        <v>82</v>
      </c>
      <c r="M129" s="14">
        <f>IF(ISNA(VLOOKUP(A129,'2010'!$B$2:$S$401,4,FALSE)), AVERAGE(J129:L129), VLOOKUP(A129,'2010'!$B$2:$S$401,4,FALSE))</f>
        <v>82</v>
      </c>
      <c r="N129" s="14">
        <f>IF(ISNA(VLOOKUP(A129,'2009'!$B$2:$S$401,4,FALSE)), AVERAGE(J129:M129), VLOOKUP(A129,'2009'!$B$2:$S$401,4,FALSE))</f>
        <v>82</v>
      </c>
      <c r="O129" s="14">
        <f>AVERAGE(I129:N129)</f>
        <v>71.483333333333334</v>
      </c>
      <c r="P129" s="14">
        <f>H129/O129</f>
        <v>0.74865936115644682</v>
      </c>
      <c r="Q129" s="14">
        <f>VLOOKUP($A129,'2014'!$B$2:$S$430,5,FALSE)</f>
        <v>25</v>
      </c>
      <c r="R129" s="14">
        <f>IF(ISNA(VLOOKUP(A129,'2013'!$B$2:$S$401,5,FALSE)), Q129, VLOOKUP(A129,'2013'!$B$2:$S$401,5,FALSE)*1.7)</f>
        <v>6.8</v>
      </c>
      <c r="S129" s="14">
        <f>IF(ISNA(VLOOKUP($A129,'2012'!$B$2:$S$401,5,FALSE)), R129, VLOOKUP($A129,'2012'!$B$2:$S$401,5,FALSE))</f>
        <v>22</v>
      </c>
      <c r="T129" s="14">
        <f>IF(ISNA(VLOOKUP($A129,'2011'!$B$2:$S$401,5,FALSE)), S129, VLOOKUP($A129,'2011'!$B$2:$S$401,5,FALSE))</f>
        <v>41</v>
      </c>
      <c r="U129" s="14">
        <f>IF(ISNA(VLOOKUP($A129,'2010'!$B$2:$S$401,5,FALSE)), T129, VLOOKUP($A129,'2010'!$B$2:$S$401,5,FALSE))</f>
        <v>25</v>
      </c>
      <c r="V129" s="14">
        <f>IF(ISNA(VLOOKUP($A129,'2009'!$B$2:$S$401,5,FALSE)), U129, VLOOKUP($A129,'2009'!$B$2:$S$401,5,FALSE))</f>
        <v>26</v>
      </c>
      <c r="W129" s="14">
        <f>AVERAGE(Q129:V129)</f>
        <v>24.3</v>
      </c>
      <c r="X129" s="14">
        <f>VLOOKUP($A129,'2014'!$B$2:$S$430,6,FALSE)</f>
        <v>18</v>
      </c>
      <c r="Y129" s="14">
        <f>IF(ISNA(VLOOKUP($A129,'2013'!$B$2:$S$401,6,FALSE)), X129, VLOOKUP($A129,'2013'!$B$2:$S$401,6,FALSE)*1.7)</f>
        <v>15.299999999999999</v>
      </c>
      <c r="Z129" s="14">
        <f>IF(ISNA(VLOOKUP($A129,'2012'!$B$2:$S$401,6,FALSE)), Y129, VLOOKUP($A129,'2012'!$B$2:$S$401,6,FALSE))</f>
        <v>27</v>
      </c>
      <c r="AA129" s="14">
        <f>IF(ISNA(VLOOKUP($A129,'2011'!$B$2:$S$401,6,FALSE)), Z129, VLOOKUP($A129,'2011'!$B$2:$S$401,6,FALSE))</f>
        <v>32</v>
      </c>
      <c r="AB129" s="14">
        <f>IF(ISNA(VLOOKUP($A129,'2010'!$B$2:$S$401,6,FALSE)), AA129, VLOOKUP($A129,'2010'!$B$2:$S$401,6,FALSE))</f>
        <v>50</v>
      </c>
      <c r="AC129" s="14">
        <f>IF(ISNA(VLOOKUP($A129,'2009'!$B$2:$S$401,6,FALSE)), AB129, VLOOKUP($A129,'2009'!$B$2:$S$401,6,FALSE))</f>
        <v>33</v>
      </c>
      <c r="AD129" s="14">
        <f>AVERAGE(X129:AC129)</f>
        <v>29.216666666666669</v>
      </c>
      <c r="AE129" s="14">
        <f>VLOOKUP($A129,'2014'!$B$2:$S$430,10,FALSE)</f>
        <v>9</v>
      </c>
      <c r="AF129" s="14">
        <f>IF(ISNA(VLOOKUP($A129,'2013'!$B$2:$S$401,10,FALSE)), AE129, VLOOKUP($A129,'2013'!$B$2:$S$401,10,FALSE)*1.7)</f>
        <v>3.4</v>
      </c>
      <c r="AG129" s="14">
        <f>IF(ISNA(VLOOKUP($A129,'2012'!$B$2:$S$401,10,FALSE)), AF129, VLOOKUP($A129,'2012'!$B$2:$S$401,10,FALSE))</f>
        <v>8</v>
      </c>
      <c r="AH129" s="14">
        <f>IF(ISNA(VLOOKUP($A129,'2011'!$B$2:$S$401,10,FALSE)), AG129, VLOOKUP($A129,'2011'!$B$2:$S$401,10,FALSE))</f>
        <v>15</v>
      </c>
      <c r="AI129" s="14">
        <f>IF(ISNA(VLOOKUP($A129,'2010'!$B$2:$S$401,10,FALSE)), AH129, VLOOKUP($A129,'2010'!$B$2:$S$401,10,FALSE))</f>
        <v>12</v>
      </c>
      <c r="AJ129" s="14">
        <f>IF(ISNA(VLOOKUP($A129,'2009'!$B$2:$S$401,10,FALSE)), AI129, VLOOKUP($A129,'2009'!$B$2:$S$401,10,FALSE))</f>
        <v>10</v>
      </c>
      <c r="AK129" s="14">
        <f>AVERAGE(AE129:AJ129)</f>
        <v>9.5666666666666664</v>
      </c>
      <c r="AL129" s="14">
        <f>VLOOKUP($A129,'2014'!$B$2:$S$430,11,FALSE)</f>
        <v>16</v>
      </c>
      <c r="AM129" s="14">
        <f>IF(ISNA(VLOOKUP($A129,'2013'!$B$2:$S$401,11,FALSE)), AL129, VLOOKUP($A129,'2013'!$B$2:$S$401,11,FALSE)*1.7)</f>
        <v>8.5</v>
      </c>
      <c r="AN129" s="14">
        <f>AVERAGE(AL129:AM129)</f>
        <v>12.25</v>
      </c>
      <c r="AO129" s="14">
        <f>VLOOKUP($A129,'2014'!$B$2:$S$430,8,FALSE)</f>
        <v>-15</v>
      </c>
      <c r="AP129" s="14">
        <f>IF(ISNA(VLOOKUP($A129,'2013'!$B$2:$S$401,8,FALSE)), AO129, VLOOKUP($A129,'2013'!$B$2:$S$401,8,FALSE)*1.7)</f>
        <v>-8.5</v>
      </c>
      <c r="AQ129" s="14">
        <f>IF(ISNA(VLOOKUP($A129,'2012'!$B$2:$S$401,8,FALSE)), AP129, VLOOKUP($A129,'2012'!$B$2:$S$401,8,FALSE))</f>
        <v>11</v>
      </c>
      <c r="AR129" s="14">
        <f>IF(ISNA(VLOOKUP($A129,'2011'!$B$2:$S$401,8,FALSE)), AQ129, VLOOKUP($A129,'2011'!$B$2:$S$401,8,FALSE))</f>
        <v>24</v>
      </c>
      <c r="AS129" s="14">
        <f>IF(ISNA(VLOOKUP($A129,'2010'!$B$2:$S$401,8,FALSE)), AR129, VLOOKUP($A129,'2010'!$B$2:$S$401,8,FALSE))</f>
        <v>1</v>
      </c>
      <c r="AT129" s="14">
        <f>IF(ISNA(VLOOKUP($A129,'2009'!$B$2:$S$401,8,FALSE)), AS129, VLOOKUP($A129,'2009'!$B$2:$S$401,8,FALSE))</f>
        <v>8</v>
      </c>
      <c r="AU129" s="14">
        <f>AVERAGE(AO129:AT129)</f>
        <v>3.4166666666666665</v>
      </c>
      <c r="AV129" s="14">
        <f>MIN(B129:G129)</f>
        <v>22.099999999999998</v>
      </c>
      <c r="AW129" s="14">
        <f>MAX(B129:G129)</f>
        <v>75</v>
      </c>
      <c r="AX129" s="14">
        <f>MIN(I129:N129)</f>
        <v>28.9</v>
      </c>
      <c r="AY129" s="14">
        <f>MAX(I129:N129)</f>
        <v>82</v>
      </c>
      <c r="AZ129" s="14" t="str">
        <f>VLOOKUP(A129,Bios!$B$2:$S$430,7,FALSE)</f>
        <v>USA</v>
      </c>
      <c r="BA129" s="14" t="str">
        <f>VLOOKUP(A129,Bios!$B$2:$S$430,2,FALSE)</f>
        <v>VAN</v>
      </c>
      <c r="BB129" s="14">
        <f>113-BE129</f>
        <v>29</v>
      </c>
      <c r="BC129" s="14" t="str">
        <f>VLOOKUP(A129,Bios!$B$2:$S$430,3,FALSE)</f>
        <v>C</v>
      </c>
      <c r="BD129" s="4" t="str">
        <f>VLOOKUP(A129,Bios!$B$2:$S$430,4,FALSE)</f>
        <v>Aug 31 '84</v>
      </c>
      <c r="BE129" s="4" t="str">
        <f>RIGHT(BD129, LEN(BD129)-8)</f>
        <v>84</v>
      </c>
      <c r="BJ129" s="4" t="e">
        <f>VLOOKUP(A129,'Contracts 2014'!A128:K254,1,FALSE)</f>
        <v>#N/A</v>
      </c>
      <c r="BK129" s="4">
        <f>IF(ISNA(VLOOKUP(A129,'Contracts 2014'!$A$1:$K$127,1,FALSE)), 0, 1)</f>
        <v>0</v>
      </c>
    </row>
    <row r="130" spans="1:63">
      <c r="A130" s="13" t="s">
        <v>915</v>
      </c>
      <c r="B130" s="14">
        <f>VLOOKUP(A130,'2014'!$B$2:$S$430,7,FALSE)</f>
        <v>43</v>
      </c>
      <c r="C130" s="14">
        <f>IF(ISNA(VLOOKUP(A130,'2013'!$B$2:$S$401,7,FALSE)*1.7), B130, VLOOKUP(A130,'2013'!$B$2:$S$401,7,FALSE)*1.7)</f>
        <v>32.299999999999997</v>
      </c>
      <c r="D130" s="14">
        <f>IF(ISNA(VLOOKUP(A130,'2012'!$B$2:$S$401,7,FALSE)), C130, VLOOKUP(A130,'2012'!$B$2:$S$401,7,FALSE))</f>
        <v>32.299999999999997</v>
      </c>
      <c r="E130" s="14">
        <f>IF(ISNA(VLOOKUP(A130,'2011'!$B$2:$S$401,7,FALSE)), AVERAGE(C130:D130), VLOOKUP(A130,'2011'!$B$2:$S$401,7,FALSE))</f>
        <v>32.299999999999997</v>
      </c>
      <c r="F130" s="14">
        <f>IF(ISNA(VLOOKUP(A130,'2010'!$B$2:$S$401,7,FALSE)), AVERAGE(C130:E130), VLOOKUP(A130,'2010'!$B$2:$S$401,7,FALSE))</f>
        <v>32.299999999999997</v>
      </c>
      <c r="G130" s="14">
        <f>IF(ISNA(VLOOKUP(A130,'2009'!$B$2:$S$401,7,FALSE)), AVERAGE(C130:F130), VLOOKUP(A130,'2009'!$B$2:$S$401,7,FALSE))</f>
        <v>32.299999999999997</v>
      </c>
      <c r="H130" s="14">
        <f>AVERAGE(B130:G130)</f>
        <v>34.083333333333336</v>
      </c>
      <c r="I130" s="14">
        <f>VLOOKUP(A130,'2014'!$B$2:$S$430,4,FALSE)</f>
        <v>64</v>
      </c>
      <c r="J130" s="14">
        <f>IF(ISNA(VLOOKUP(A130,'2013'!$B$2:$S$401,4,FALSE)), I130, VLOOKUP(A130,'2013'!$B$2:$S$401,4,FALSE)*1.7)</f>
        <v>64.599999999999994</v>
      </c>
      <c r="K130" s="14">
        <f>IF(ISNA(VLOOKUP(A130,'2012'!$B$2:$S$401,4,FALSE)), J130, VLOOKUP(A130,'2012'!$B$2:$S$401,4,FALSE))</f>
        <v>64.599999999999994</v>
      </c>
      <c r="L130" s="14">
        <f>IF(ISNA(VLOOKUP(A130,'2011'!$B$2:$S$401,4,FALSE)), AVERAGE(J130:K130), VLOOKUP(A130,'2011'!$B$2:$S$401,4,FALSE))</f>
        <v>64.599999999999994</v>
      </c>
      <c r="M130" s="14">
        <f>IF(ISNA(VLOOKUP(A130,'2010'!$B$2:$S$401,4,FALSE)), AVERAGE(J130:L130), VLOOKUP(A130,'2010'!$B$2:$S$401,4,FALSE))</f>
        <v>64.599999999999994</v>
      </c>
      <c r="N130" s="14">
        <f>IF(ISNA(VLOOKUP(A130,'2009'!$B$2:$S$401,4,FALSE)), AVERAGE(J130:M130), VLOOKUP(A130,'2009'!$B$2:$S$401,4,FALSE))</f>
        <v>64.599999999999994</v>
      </c>
      <c r="O130" s="14">
        <f>AVERAGE(I130:N130)</f>
        <v>64.5</v>
      </c>
      <c r="P130" s="14">
        <f>H130/O130</f>
        <v>0.52842377260981921</v>
      </c>
      <c r="Q130" s="14">
        <f>VLOOKUP($A130,'2014'!$B$2:$S$430,5,FALSE)</f>
        <v>21</v>
      </c>
      <c r="R130" s="14">
        <f>IF(ISNA(VLOOKUP(A130,'2013'!$B$2:$S$401,5,FALSE)), Q130, VLOOKUP(A130,'2013'!$B$2:$S$401,5,FALSE)*1.7)</f>
        <v>13.6</v>
      </c>
      <c r="S130" s="14">
        <f>IF(ISNA(VLOOKUP($A130,'2012'!$B$2:$S$401,5,FALSE)), R130, VLOOKUP($A130,'2012'!$B$2:$S$401,5,FALSE))</f>
        <v>13.6</v>
      </c>
      <c r="T130" s="14">
        <f>IF(ISNA(VLOOKUP($A130,'2011'!$B$2:$S$401,5,FALSE)), S130, VLOOKUP($A130,'2011'!$B$2:$S$401,5,FALSE))</f>
        <v>13.6</v>
      </c>
      <c r="U130" s="14">
        <f>IF(ISNA(VLOOKUP($A130,'2010'!$B$2:$S$401,5,FALSE)), T130, VLOOKUP($A130,'2010'!$B$2:$S$401,5,FALSE))</f>
        <v>13.6</v>
      </c>
      <c r="V130" s="14">
        <f>IF(ISNA(VLOOKUP($A130,'2009'!$B$2:$S$401,5,FALSE)), U130, VLOOKUP($A130,'2009'!$B$2:$S$401,5,FALSE))</f>
        <v>13.6</v>
      </c>
      <c r="W130" s="14">
        <f>AVERAGE(Q130:V130)</f>
        <v>14.833333333333334</v>
      </c>
      <c r="X130" s="14">
        <f>VLOOKUP($A130,'2014'!$B$2:$S$430,6,FALSE)</f>
        <v>22</v>
      </c>
      <c r="Y130" s="14">
        <f>IF(ISNA(VLOOKUP($A130,'2013'!$B$2:$S$401,6,FALSE)), X130, VLOOKUP($A130,'2013'!$B$2:$S$401,6,FALSE)*1.7)</f>
        <v>18.7</v>
      </c>
      <c r="Z130" s="14">
        <f>IF(ISNA(VLOOKUP($A130,'2012'!$B$2:$S$401,6,FALSE)), Y130, VLOOKUP($A130,'2012'!$B$2:$S$401,6,FALSE))</f>
        <v>18.7</v>
      </c>
      <c r="AA130" s="14">
        <f>IF(ISNA(VLOOKUP($A130,'2011'!$B$2:$S$401,6,FALSE)), Z130, VLOOKUP($A130,'2011'!$B$2:$S$401,6,FALSE))</f>
        <v>18.7</v>
      </c>
      <c r="AB130" s="14">
        <f>IF(ISNA(VLOOKUP($A130,'2010'!$B$2:$S$401,6,FALSE)), AA130, VLOOKUP($A130,'2010'!$B$2:$S$401,6,FALSE))</f>
        <v>18.7</v>
      </c>
      <c r="AC130" s="14">
        <f>IF(ISNA(VLOOKUP($A130,'2009'!$B$2:$S$401,6,FALSE)), AB130, VLOOKUP($A130,'2009'!$B$2:$S$401,6,FALSE))</f>
        <v>18.7</v>
      </c>
      <c r="AD130" s="14">
        <f>AVERAGE(X130:AC130)</f>
        <v>19.250000000000004</v>
      </c>
      <c r="AE130" s="14">
        <f>VLOOKUP($A130,'2014'!$B$2:$S$430,10,FALSE)</f>
        <v>5</v>
      </c>
      <c r="AF130" s="14">
        <f>IF(ISNA(VLOOKUP($A130,'2013'!$B$2:$S$401,10,FALSE)), AE130, VLOOKUP($A130,'2013'!$B$2:$S$401,10,FALSE)*1.7)</f>
        <v>5.0999999999999996</v>
      </c>
      <c r="AG130" s="14">
        <f>IF(ISNA(VLOOKUP($A130,'2012'!$B$2:$S$401,10,FALSE)), AF130, VLOOKUP($A130,'2012'!$B$2:$S$401,10,FALSE))</f>
        <v>5.0999999999999996</v>
      </c>
      <c r="AH130" s="14">
        <f>IF(ISNA(VLOOKUP($A130,'2011'!$B$2:$S$401,10,FALSE)), AG130, VLOOKUP($A130,'2011'!$B$2:$S$401,10,FALSE))</f>
        <v>5.0999999999999996</v>
      </c>
      <c r="AI130" s="14">
        <f>IF(ISNA(VLOOKUP($A130,'2010'!$B$2:$S$401,10,FALSE)), AH130, VLOOKUP($A130,'2010'!$B$2:$S$401,10,FALSE))</f>
        <v>5.0999999999999996</v>
      </c>
      <c r="AJ130" s="14">
        <f>IF(ISNA(VLOOKUP($A130,'2009'!$B$2:$S$401,10,FALSE)), AI130, VLOOKUP($A130,'2009'!$B$2:$S$401,10,FALSE))</f>
        <v>5.0999999999999996</v>
      </c>
      <c r="AK130" s="14">
        <f>AVERAGE(AE130:AJ130)</f>
        <v>5.083333333333333</v>
      </c>
      <c r="AL130" s="14">
        <f>VLOOKUP($A130,'2014'!$B$2:$S$430,11,FALSE)</f>
        <v>7</v>
      </c>
      <c r="AM130" s="14">
        <f>IF(ISNA(VLOOKUP($A130,'2013'!$B$2:$S$401,11,FALSE)), AL130, VLOOKUP($A130,'2013'!$B$2:$S$401,11,FALSE)*1.7)</f>
        <v>8.5</v>
      </c>
      <c r="AN130" s="14">
        <f>AVERAGE(AL130:AM130)</f>
        <v>7.75</v>
      </c>
      <c r="AO130" s="14">
        <f>VLOOKUP($A130,'2014'!$B$2:$S$430,8,FALSE)</f>
        <v>20</v>
      </c>
      <c r="AP130" s="14">
        <f>IF(ISNA(VLOOKUP($A130,'2013'!$B$2:$S$401,8,FALSE)), AO130, VLOOKUP($A130,'2013'!$B$2:$S$401,8,FALSE)*1.7)</f>
        <v>1.7</v>
      </c>
      <c r="AQ130" s="14">
        <f>IF(ISNA(VLOOKUP($A130,'2012'!$B$2:$S$401,8,FALSE)), AP130, VLOOKUP($A130,'2012'!$B$2:$S$401,8,FALSE))</f>
        <v>1.7</v>
      </c>
      <c r="AR130" s="14">
        <f>IF(ISNA(VLOOKUP($A130,'2011'!$B$2:$S$401,8,FALSE)), AQ130, VLOOKUP($A130,'2011'!$B$2:$S$401,8,FALSE))</f>
        <v>1.7</v>
      </c>
      <c r="AS130" s="14">
        <f>IF(ISNA(VLOOKUP($A130,'2010'!$B$2:$S$401,8,FALSE)), AR130, VLOOKUP($A130,'2010'!$B$2:$S$401,8,FALSE))</f>
        <v>1.7</v>
      </c>
      <c r="AT130" s="14">
        <f>IF(ISNA(VLOOKUP($A130,'2009'!$B$2:$S$401,8,FALSE)), AS130, VLOOKUP($A130,'2009'!$B$2:$S$401,8,FALSE))</f>
        <v>1.7</v>
      </c>
      <c r="AU130" s="14">
        <f>AVERAGE(AO130:AT130)</f>
        <v>4.7499999999999991</v>
      </c>
      <c r="AV130" s="14">
        <f>MIN(B130:G130)</f>
        <v>32.299999999999997</v>
      </c>
      <c r="AW130" s="14">
        <f>MAX(B130:G130)</f>
        <v>43</v>
      </c>
      <c r="AX130" s="14">
        <f>MIN(I130:N130)</f>
        <v>64</v>
      </c>
      <c r="AY130" s="14">
        <f>MAX(I130:N130)</f>
        <v>64.599999999999994</v>
      </c>
      <c r="AZ130" s="14" t="str">
        <f>VLOOKUP(A130,Bios!$B$2:$S$430,7,FALSE)</f>
        <v>RUS</v>
      </c>
      <c r="BA130" s="14" t="str">
        <f>VLOOKUP(A130,Bios!$B$2:$S$430,2,FALSE)</f>
        <v>STL</v>
      </c>
      <c r="BB130" s="14">
        <f>113-BE130</f>
        <v>22</v>
      </c>
      <c r="BC130" s="14" t="str">
        <f>VLOOKUP(A130,Bios!$B$2:$S$430,3,FALSE)</f>
        <v>R</v>
      </c>
      <c r="BD130" s="4" t="str">
        <f>VLOOKUP(A130,Bios!$B$2:$S$430,4,FALSE)</f>
        <v>Dec 13 '91</v>
      </c>
      <c r="BE130" s="4" t="str">
        <f>RIGHT(BD130, LEN(BD130)-8)</f>
        <v>91</v>
      </c>
      <c r="BJ130" s="4" t="e">
        <f>VLOOKUP(A130,'Contracts 2014'!A129:K255,1,FALSE)</f>
        <v>#N/A</v>
      </c>
      <c r="BK130" s="4">
        <f>IF(ISNA(VLOOKUP(A130,'Contracts 2014'!$A$1:$K$127,1,FALSE)), 0, 1)</f>
        <v>0</v>
      </c>
    </row>
    <row r="131" spans="1:63">
      <c r="A131" s="13" t="s">
        <v>182</v>
      </c>
      <c r="B131" s="14">
        <f>VLOOKUP(A131,'2014'!$B$2:$S$430,7,FALSE)</f>
        <v>43</v>
      </c>
      <c r="C131" s="14">
        <f>IF(ISNA(VLOOKUP(A131,'2013'!$B$2:$S$401,7,FALSE)*1.7), B131, VLOOKUP(A131,'2013'!$B$2:$S$401,7,FALSE)*1.7)</f>
        <v>27.2</v>
      </c>
      <c r="D131" s="14">
        <f>IF(ISNA(VLOOKUP(A131,'2012'!$B$2:$S$401,7,FALSE)), C131, VLOOKUP(A131,'2012'!$B$2:$S$401,7,FALSE))</f>
        <v>51</v>
      </c>
      <c r="E131" s="14">
        <f>IF(ISNA(VLOOKUP(A131,'2011'!$B$2:$S$401,7,FALSE)), AVERAGE(C131:D131), VLOOKUP(A131,'2011'!$B$2:$S$401,7,FALSE))</f>
        <v>39.1</v>
      </c>
      <c r="F131" s="14">
        <f>IF(ISNA(VLOOKUP(A131,'2010'!$B$2:$S$401,7,FALSE)), AVERAGE(C131:E131), VLOOKUP(A131,'2010'!$B$2:$S$401,7,FALSE))</f>
        <v>39.1</v>
      </c>
      <c r="G131" s="14">
        <f>IF(ISNA(VLOOKUP(A131,'2009'!$B$2:$S$401,7,FALSE)), AVERAGE(C131:F131), VLOOKUP(A131,'2009'!$B$2:$S$401,7,FALSE))</f>
        <v>39.1</v>
      </c>
      <c r="H131" s="14">
        <f>AVERAGE(B131:G131)</f>
        <v>39.75</v>
      </c>
      <c r="I131" s="14">
        <f>VLOOKUP(A131,'2014'!$B$2:$S$430,4,FALSE)</f>
        <v>77</v>
      </c>
      <c r="J131" s="14">
        <f>IF(ISNA(VLOOKUP(A131,'2013'!$B$2:$S$401,4,FALSE)), I131, VLOOKUP(A131,'2013'!$B$2:$S$401,4,FALSE)*1.7)</f>
        <v>71.399999999999991</v>
      </c>
      <c r="K131" s="14">
        <f>IF(ISNA(VLOOKUP(A131,'2012'!$B$2:$S$401,4,FALSE)), J131, VLOOKUP(A131,'2012'!$B$2:$S$401,4,FALSE))</f>
        <v>74</v>
      </c>
      <c r="L131" s="14">
        <f>IF(ISNA(VLOOKUP(A131,'2011'!$B$2:$S$401,4,FALSE)), AVERAGE(J131:K131), VLOOKUP(A131,'2011'!$B$2:$S$401,4,FALSE))</f>
        <v>72.699999999999989</v>
      </c>
      <c r="M131" s="14">
        <f>IF(ISNA(VLOOKUP(A131,'2010'!$B$2:$S$401,4,FALSE)), AVERAGE(J131:L131), VLOOKUP(A131,'2010'!$B$2:$S$401,4,FALSE))</f>
        <v>72.699999999999989</v>
      </c>
      <c r="N131" s="14">
        <f>IF(ISNA(VLOOKUP(A131,'2009'!$B$2:$S$401,4,FALSE)), AVERAGE(J131:M131), VLOOKUP(A131,'2009'!$B$2:$S$401,4,FALSE))</f>
        <v>72.699999999999989</v>
      </c>
      <c r="O131" s="14">
        <f>AVERAGE(I131:N131)</f>
        <v>73.416666666666657</v>
      </c>
      <c r="P131" s="14">
        <f>H131/O131</f>
        <v>0.54143019296254269</v>
      </c>
      <c r="Q131" s="14">
        <f>VLOOKUP($A131,'2014'!$B$2:$S$430,5,FALSE)</f>
        <v>25</v>
      </c>
      <c r="R131" s="14">
        <f>IF(ISNA(VLOOKUP(A131,'2013'!$B$2:$S$401,5,FALSE)), Q131, VLOOKUP(A131,'2013'!$B$2:$S$401,5,FALSE)*1.7)</f>
        <v>18.7</v>
      </c>
      <c r="S131" s="14">
        <f>IF(ISNA(VLOOKUP($A131,'2012'!$B$2:$S$401,5,FALSE)), R131, VLOOKUP($A131,'2012'!$B$2:$S$401,5,FALSE))</f>
        <v>16</v>
      </c>
      <c r="T131" s="14">
        <f>IF(ISNA(VLOOKUP($A131,'2011'!$B$2:$S$401,5,FALSE)), S131, VLOOKUP($A131,'2011'!$B$2:$S$401,5,FALSE))</f>
        <v>16</v>
      </c>
      <c r="U131" s="14">
        <f>IF(ISNA(VLOOKUP($A131,'2010'!$B$2:$S$401,5,FALSE)), T131, VLOOKUP($A131,'2010'!$B$2:$S$401,5,FALSE))</f>
        <v>16</v>
      </c>
      <c r="V131" s="14">
        <f>IF(ISNA(VLOOKUP($A131,'2009'!$B$2:$S$401,5,FALSE)), U131, VLOOKUP($A131,'2009'!$B$2:$S$401,5,FALSE))</f>
        <v>16</v>
      </c>
      <c r="W131" s="14">
        <f>AVERAGE(Q131:V131)</f>
        <v>17.95</v>
      </c>
      <c r="X131" s="14">
        <f>VLOOKUP($A131,'2014'!$B$2:$S$430,6,FALSE)</f>
        <v>18</v>
      </c>
      <c r="Y131" s="14">
        <f>IF(ISNA(VLOOKUP($A131,'2013'!$B$2:$S$401,6,FALSE)), X131, VLOOKUP($A131,'2013'!$B$2:$S$401,6,FALSE)*1.7)</f>
        <v>8.5</v>
      </c>
      <c r="Z131" s="14">
        <f>IF(ISNA(VLOOKUP($A131,'2012'!$B$2:$S$401,6,FALSE)), Y131, VLOOKUP($A131,'2012'!$B$2:$S$401,6,FALSE))</f>
        <v>35</v>
      </c>
      <c r="AA131" s="14">
        <f>IF(ISNA(VLOOKUP($A131,'2011'!$B$2:$S$401,6,FALSE)), Z131, VLOOKUP($A131,'2011'!$B$2:$S$401,6,FALSE))</f>
        <v>35</v>
      </c>
      <c r="AB131" s="14">
        <f>IF(ISNA(VLOOKUP($A131,'2010'!$B$2:$S$401,6,FALSE)), AA131, VLOOKUP($A131,'2010'!$B$2:$S$401,6,FALSE))</f>
        <v>35</v>
      </c>
      <c r="AC131" s="14">
        <f>IF(ISNA(VLOOKUP($A131,'2009'!$B$2:$S$401,6,FALSE)), AB131, VLOOKUP($A131,'2009'!$B$2:$S$401,6,FALSE))</f>
        <v>35</v>
      </c>
      <c r="AD131" s="14">
        <f>AVERAGE(X131:AC131)</f>
        <v>27.75</v>
      </c>
      <c r="AE131" s="14">
        <f>VLOOKUP($A131,'2014'!$B$2:$S$430,10,FALSE)</f>
        <v>7</v>
      </c>
      <c r="AF131" s="14">
        <f>IF(ISNA(VLOOKUP($A131,'2013'!$B$2:$S$401,10,FALSE)), AE131, VLOOKUP($A131,'2013'!$B$2:$S$401,10,FALSE)*1.7)</f>
        <v>5.0999999999999996</v>
      </c>
      <c r="AG131" s="14">
        <f>IF(ISNA(VLOOKUP($A131,'2012'!$B$2:$S$401,10,FALSE)), AF131, VLOOKUP($A131,'2012'!$B$2:$S$401,10,FALSE))</f>
        <v>0</v>
      </c>
      <c r="AH131" s="14">
        <f>IF(ISNA(VLOOKUP($A131,'2011'!$B$2:$S$401,10,FALSE)), AG131, VLOOKUP($A131,'2011'!$B$2:$S$401,10,FALSE))</f>
        <v>0</v>
      </c>
      <c r="AI131" s="14">
        <f>IF(ISNA(VLOOKUP($A131,'2010'!$B$2:$S$401,10,FALSE)), AH131, VLOOKUP($A131,'2010'!$B$2:$S$401,10,FALSE))</f>
        <v>0</v>
      </c>
      <c r="AJ131" s="14">
        <f>IF(ISNA(VLOOKUP($A131,'2009'!$B$2:$S$401,10,FALSE)), AI131, VLOOKUP($A131,'2009'!$B$2:$S$401,10,FALSE))</f>
        <v>0</v>
      </c>
      <c r="AK131" s="14">
        <f>AVERAGE(AE131:AJ131)</f>
        <v>2.0166666666666666</v>
      </c>
      <c r="AL131" s="14">
        <f>VLOOKUP($A131,'2014'!$B$2:$S$430,11,FALSE)</f>
        <v>12</v>
      </c>
      <c r="AM131" s="14">
        <f>IF(ISNA(VLOOKUP($A131,'2013'!$B$2:$S$401,11,FALSE)), AL131, VLOOKUP($A131,'2013'!$B$2:$S$401,11,FALSE)*1.7)</f>
        <v>6.8</v>
      </c>
      <c r="AN131" s="14">
        <f>AVERAGE(AL131:AM131)</f>
        <v>9.4</v>
      </c>
      <c r="AO131" s="14">
        <f>VLOOKUP($A131,'2014'!$B$2:$S$430,8,FALSE)</f>
        <v>3</v>
      </c>
      <c r="AP131" s="14">
        <f>IF(ISNA(VLOOKUP($A131,'2013'!$B$2:$S$401,8,FALSE)), AO131, VLOOKUP($A131,'2013'!$B$2:$S$401,8,FALSE)*1.7)</f>
        <v>-5.0999999999999996</v>
      </c>
      <c r="AQ131" s="14">
        <f>IF(ISNA(VLOOKUP($A131,'2012'!$B$2:$S$401,8,FALSE)), AP131, VLOOKUP($A131,'2012'!$B$2:$S$401,8,FALSE))</f>
        <v>8</v>
      </c>
      <c r="AR131" s="14">
        <f>IF(ISNA(VLOOKUP($A131,'2011'!$B$2:$S$401,8,FALSE)), AQ131, VLOOKUP($A131,'2011'!$B$2:$S$401,8,FALSE))</f>
        <v>8</v>
      </c>
      <c r="AS131" s="14">
        <f>IF(ISNA(VLOOKUP($A131,'2010'!$B$2:$S$401,8,FALSE)), AR131, VLOOKUP($A131,'2010'!$B$2:$S$401,8,FALSE))</f>
        <v>8</v>
      </c>
      <c r="AT131" s="14">
        <f>IF(ISNA(VLOOKUP($A131,'2009'!$B$2:$S$401,8,FALSE)), AS131, VLOOKUP($A131,'2009'!$B$2:$S$401,8,FALSE))</f>
        <v>8</v>
      </c>
      <c r="AU131" s="14">
        <f>AVERAGE(AO131:AT131)</f>
        <v>4.9833333333333334</v>
      </c>
      <c r="AV131" s="14">
        <f>MIN(B131:G131)</f>
        <v>27.2</v>
      </c>
      <c r="AW131" s="14">
        <f>MAX(B131:G131)</f>
        <v>51</v>
      </c>
      <c r="AX131" s="14">
        <f>MIN(I131:N131)</f>
        <v>71.399999999999991</v>
      </c>
      <c r="AY131" s="14">
        <f>MAX(I131:N131)</f>
        <v>77</v>
      </c>
      <c r="AZ131" s="14" t="str">
        <f>VLOOKUP(A131,Bios!$B$2:$S$430,7,FALSE)</f>
        <v>CAN</v>
      </c>
      <c r="BA131" s="14" t="str">
        <f>VLOOKUP(A131,Bios!$B$2:$S$430,2,FALSE)</f>
        <v>NJD</v>
      </c>
      <c r="BB131" s="14">
        <f>113-BE131</f>
        <v>23</v>
      </c>
      <c r="BC131" s="14" t="str">
        <f>VLOOKUP(A131,Bios!$B$2:$S$430,3,FALSE)</f>
        <v>C</v>
      </c>
      <c r="BD131" s="4" t="str">
        <f>VLOOKUP(A131,Bios!$B$2:$S$430,4,FALSE)</f>
        <v>Feb 06 '90</v>
      </c>
      <c r="BE131" s="4" t="str">
        <f>RIGHT(BD131, LEN(BD131)-8)</f>
        <v>90</v>
      </c>
      <c r="BJ131" s="4" t="e">
        <f>VLOOKUP(A131,'Contracts 2014'!A130:K256,1,FALSE)</f>
        <v>#N/A</v>
      </c>
      <c r="BK131" s="4">
        <f>IF(ISNA(VLOOKUP(A131,'Contracts 2014'!$A$1:$K$127,1,FALSE)), 0, 1)</f>
        <v>0</v>
      </c>
    </row>
    <row r="132" spans="1:63">
      <c r="A132" s="13" t="s">
        <v>127</v>
      </c>
      <c r="B132" s="14">
        <f>VLOOKUP(A132,'2014'!$B$2:$S$430,7,FALSE)</f>
        <v>43</v>
      </c>
      <c r="C132" s="14">
        <f>IF(ISNA(VLOOKUP(A132,'2013'!$B$2:$S$401,7,FALSE)*1.7), B132, VLOOKUP(A132,'2013'!$B$2:$S$401,7,FALSE)*1.7)</f>
        <v>54.4</v>
      </c>
      <c r="D132" s="14">
        <f>IF(ISNA(VLOOKUP(A132,'2012'!$B$2:$S$401,7,FALSE)), C132, VLOOKUP(A132,'2012'!$B$2:$S$401,7,FALSE))</f>
        <v>46</v>
      </c>
      <c r="E132" s="14">
        <f>IF(ISNA(VLOOKUP(A132,'2011'!$B$2:$S$401,7,FALSE)), AVERAGE(C132:D132), VLOOKUP(A132,'2011'!$B$2:$S$401,7,FALSE))</f>
        <v>39</v>
      </c>
      <c r="F132" s="14">
        <f>IF(ISNA(VLOOKUP(A132,'2010'!$B$2:$S$401,7,FALSE)), AVERAGE(C132:E132), VLOOKUP(A132,'2010'!$B$2:$S$401,7,FALSE))</f>
        <v>37</v>
      </c>
      <c r="G132" s="14">
        <f>IF(ISNA(VLOOKUP(A132,'2009'!$B$2:$S$401,7,FALSE)), AVERAGE(C132:F132), VLOOKUP(A132,'2009'!$B$2:$S$401,7,FALSE))</f>
        <v>45</v>
      </c>
      <c r="H132" s="14">
        <f>AVERAGE(B132:G132)</f>
        <v>44.066666666666663</v>
      </c>
      <c r="I132" s="14">
        <f>VLOOKUP(A132,'2014'!$B$2:$S$430,4,FALSE)</f>
        <v>82</v>
      </c>
      <c r="J132" s="14">
        <f>IF(ISNA(VLOOKUP(A132,'2013'!$B$2:$S$401,4,FALSE)), I132, VLOOKUP(A132,'2013'!$B$2:$S$401,4,FALSE)*1.7)</f>
        <v>81.599999999999994</v>
      </c>
      <c r="K132" s="14">
        <f>IF(ISNA(VLOOKUP(A132,'2012'!$B$2:$S$401,4,FALSE)), J132, VLOOKUP(A132,'2012'!$B$2:$S$401,4,FALSE))</f>
        <v>79</v>
      </c>
      <c r="L132" s="14">
        <f>IF(ISNA(VLOOKUP(A132,'2011'!$B$2:$S$401,4,FALSE)), AVERAGE(J132:K132), VLOOKUP(A132,'2011'!$B$2:$S$401,4,FALSE))</f>
        <v>70</v>
      </c>
      <c r="M132" s="14">
        <f>IF(ISNA(VLOOKUP(A132,'2010'!$B$2:$S$401,4,FALSE)), AVERAGE(J132:L132), VLOOKUP(A132,'2010'!$B$2:$S$401,4,FALSE))</f>
        <v>82</v>
      </c>
      <c r="N132" s="14">
        <f>IF(ISNA(VLOOKUP(A132,'2009'!$B$2:$S$401,4,FALSE)), AVERAGE(J132:M132), VLOOKUP(A132,'2009'!$B$2:$S$401,4,FALSE))</f>
        <v>82</v>
      </c>
      <c r="O132" s="14">
        <f>AVERAGE(I132:N132)</f>
        <v>79.433333333333337</v>
      </c>
      <c r="P132" s="14">
        <f>H132/O132</f>
        <v>0.5547629039026436</v>
      </c>
      <c r="Q132" s="14">
        <f>VLOOKUP($A132,'2014'!$B$2:$S$430,5,FALSE)</f>
        <v>8</v>
      </c>
      <c r="R132" s="14">
        <f>IF(ISNA(VLOOKUP(A132,'2013'!$B$2:$S$401,5,FALSE)), Q132, VLOOKUP(A132,'2013'!$B$2:$S$401,5,FALSE)*1.7)</f>
        <v>6.8</v>
      </c>
      <c r="S132" s="14">
        <f>IF(ISNA(VLOOKUP($A132,'2012'!$B$2:$S$401,5,FALSE)), R132, VLOOKUP($A132,'2012'!$B$2:$S$401,5,FALSE))</f>
        <v>7</v>
      </c>
      <c r="T132" s="14">
        <f>IF(ISNA(VLOOKUP($A132,'2011'!$B$2:$S$401,5,FALSE)), S132, VLOOKUP($A132,'2011'!$B$2:$S$401,5,FALSE))</f>
        <v>4</v>
      </c>
      <c r="U132" s="14">
        <f>IF(ISNA(VLOOKUP($A132,'2010'!$B$2:$S$401,5,FALSE)), T132, VLOOKUP($A132,'2010'!$B$2:$S$401,5,FALSE))</f>
        <v>4</v>
      </c>
      <c r="V132" s="14">
        <f>IF(ISNA(VLOOKUP($A132,'2009'!$B$2:$S$401,5,FALSE)), U132, VLOOKUP($A132,'2009'!$B$2:$S$401,5,FALSE))</f>
        <v>7</v>
      </c>
      <c r="W132" s="14">
        <f>AVERAGE(Q132:V132)</f>
        <v>6.1333333333333329</v>
      </c>
      <c r="X132" s="14">
        <f>VLOOKUP($A132,'2014'!$B$2:$S$430,6,FALSE)</f>
        <v>35</v>
      </c>
      <c r="Y132" s="14">
        <f>IF(ISNA(VLOOKUP($A132,'2013'!$B$2:$S$401,6,FALSE)), X132, VLOOKUP($A132,'2013'!$B$2:$S$401,6,FALSE)*1.7)</f>
        <v>47.6</v>
      </c>
      <c r="Z132" s="14">
        <f>IF(ISNA(VLOOKUP($A132,'2012'!$B$2:$S$401,6,FALSE)), Y132, VLOOKUP($A132,'2012'!$B$2:$S$401,6,FALSE))</f>
        <v>39</v>
      </c>
      <c r="AA132" s="14">
        <f>IF(ISNA(VLOOKUP($A132,'2011'!$B$2:$S$401,6,FALSE)), Z132, VLOOKUP($A132,'2011'!$B$2:$S$401,6,FALSE))</f>
        <v>35</v>
      </c>
      <c r="AB132" s="14">
        <f>IF(ISNA(VLOOKUP($A132,'2010'!$B$2:$S$401,6,FALSE)), AA132, VLOOKUP($A132,'2010'!$B$2:$S$401,6,FALSE))</f>
        <v>33</v>
      </c>
      <c r="AC132" s="14">
        <f>IF(ISNA(VLOOKUP($A132,'2009'!$B$2:$S$401,6,FALSE)), AB132, VLOOKUP($A132,'2009'!$B$2:$S$401,6,FALSE))</f>
        <v>38</v>
      </c>
      <c r="AD132" s="14">
        <f>AVERAGE(X132:AC132)</f>
        <v>37.93333333333333</v>
      </c>
      <c r="AE132" s="14">
        <f>VLOOKUP($A132,'2014'!$B$2:$S$430,10,FALSE)</f>
        <v>3</v>
      </c>
      <c r="AF132" s="14">
        <f>IF(ISNA(VLOOKUP($A132,'2013'!$B$2:$S$401,10,FALSE)), AE132, VLOOKUP($A132,'2013'!$B$2:$S$401,10,FALSE)*1.7)</f>
        <v>5.0999999999999996</v>
      </c>
      <c r="AG132" s="14">
        <f>IF(ISNA(VLOOKUP($A132,'2012'!$B$2:$S$401,10,FALSE)), AF132, VLOOKUP($A132,'2012'!$B$2:$S$401,10,FALSE))</f>
        <v>3</v>
      </c>
      <c r="AH132" s="14">
        <f>IF(ISNA(VLOOKUP($A132,'2011'!$B$2:$S$401,10,FALSE)), AG132, VLOOKUP($A132,'2011'!$B$2:$S$401,10,FALSE))</f>
        <v>1</v>
      </c>
      <c r="AI132" s="14">
        <f>IF(ISNA(VLOOKUP($A132,'2010'!$B$2:$S$401,10,FALSE)), AH132, VLOOKUP($A132,'2010'!$B$2:$S$401,10,FALSE))</f>
        <v>2</v>
      </c>
      <c r="AJ132" s="14">
        <f>IF(ISNA(VLOOKUP($A132,'2009'!$B$2:$S$401,10,FALSE)), AI132, VLOOKUP($A132,'2009'!$B$2:$S$401,10,FALSE))</f>
        <v>3</v>
      </c>
      <c r="AK132" s="14">
        <f>AVERAGE(AE132:AJ132)</f>
        <v>2.85</v>
      </c>
      <c r="AL132" s="14">
        <f>VLOOKUP($A132,'2014'!$B$2:$S$430,11,FALSE)</f>
        <v>17</v>
      </c>
      <c r="AM132" s="14">
        <f>IF(ISNA(VLOOKUP($A132,'2013'!$B$2:$S$401,11,FALSE)), AL132, VLOOKUP($A132,'2013'!$B$2:$S$401,11,FALSE)*1.7)</f>
        <v>25.5</v>
      </c>
      <c r="AN132" s="14">
        <f>AVERAGE(AL132:AM132)</f>
        <v>21.25</v>
      </c>
      <c r="AO132" s="14">
        <f>VLOOKUP($A132,'2014'!$B$2:$S$430,8,FALSE)</f>
        <v>15</v>
      </c>
      <c r="AP132" s="14">
        <f>IF(ISNA(VLOOKUP($A132,'2013'!$B$2:$S$401,8,FALSE)), AO132, VLOOKUP($A132,'2013'!$B$2:$S$401,8,FALSE)*1.7)</f>
        <v>3.4</v>
      </c>
      <c r="AQ132" s="14">
        <f>IF(ISNA(VLOOKUP($A132,'2012'!$B$2:$S$401,8,FALSE)), AP132, VLOOKUP($A132,'2012'!$B$2:$S$401,8,FALSE))</f>
        <v>15</v>
      </c>
      <c r="AR132" s="14">
        <f>IF(ISNA(VLOOKUP($A132,'2011'!$B$2:$S$401,8,FALSE)), AQ132, VLOOKUP($A132,'2011'!$B$2:$S$401,8,FALSE))</f>
        <v>20</v>
      </c>
      <c r="AS132" s="14">
        <f>IF(ISNA(VLOOKUP($A132,'2010'!$B$2:$S$401,8,FALSE)), AR132, VLOOKUP($A132,'2010'!$B$2:$S$401,8,FALSE))</f>
        <v>4</v>
      </c>
      <c r="AT132" s="14">
        <f>IF(ISNA(VLOOKUP($A132,'2009'!$B$2:$S$401,8,FALSE)), AS132, VLOOKUP($A132,'2009'!$B$2:$S$401,8,FALSE))</f>
        <v>-16</v>
      </c>
      <c r="AU132" s="14">
        <f>AVERAGE(AO132:AT132)</f>
        <v>6.8999999999999995</v>
      </c>
      <c r="AV132" s="14">
        <f>MIN(B132:G132)</f>
        <v>37</v>
      </c>
      <c r="AW132" s="14">
        <f>MAX(B132:G132)</f>
        <v>54.4</v>
      </c>
      <c r="AX132" s="14">
        <f>MIN(I132:N132)</f>
        <v>70</v>
      </c>
      <c r="AY132" s="14">
        <f>MAX(I132:N132)</f>
        <v>82</v>
      </c>
      <c r="AZ132" s="14" t="str">
        <f>VLOOKUP(A132,Bios!$B$2:$S$430,7,FALSE)</f>
        <v>USA</v>
      </c>
      <c r="BA132" s="14" t="str">
        <f>VLOOKUP(A132,Bios!$B$2:$S$430,2,FALSE)</f>
        <v>MIN</v>
      </c>
      <c r="BB132" s="14">
        <f>113-BE132</f>
        <v>28</v>
      </c>
      <c r="BC132" s="14" t="str">
        <f>VLOOKUP(A132,Bios!$B$2:$S$430,3,FALSE)</f>
        <v>D</v>
      </c>
      <c r="BD132" s="4" t="str">
        <f>VLOOKUP(A132,Bios!$B$2:$S$430,4,FALSE)</f>
        <v>Jan 21 '85</v>
      </c>
      <c r="BE132" s="4" t="str">
        <f>RIGHT(BD132, LEN(BD132)-8)</f>
        <v>85</v>
      </c>
      <c r="BJ132" s="4" t="e">
        <f>VLOOKUP(A132,'Contracts 2014'!A131:K257,1,FALSE)</f>
        <v>#N/A</v>
      </c>
      <c r="BK132" s="4">
        <f>IF(ISNA(VLOOKUP(A132,'Contracts 2014'!$A$1:$K$127,1,FALSE)), 0, 1)</f>
        <v>0</v>
      </c>
    </row>
    <row r="133" spans="1:63">
      <c r="A133" s="13" t="s">
        <v>308</v>
      </c>
      <c r="B133" s="14">
        <f>VLOOKUP(A133,'2014'!$B$2:$S$430,7,FALSE)</f>
        <v>43</v>
      </c>
      <c r="C133" s="14">
        <f>IF(ISNA(VLOOKUP(A133,'2013'!$B$2:$S$401,7,FALSE)*1.7), B133, VLOOKUP(A133,'2013'!$B$2:$S$401,7,FALSE)*1.7)</f>
        <v>28.9</v>
      </c>
      <c r="D133" s="14">
        <f>IF(ISNA(VLOOKUP(A133,'2012'!$B$2:$S$401,7,FALSE)), C133, VLOOKUP(A133,'2012'!$B$2:$S$401,7,FALSE))</f>
        <v>30</v>
      </c>
      <c r="E133" s="14">
        <f>IF(ISNA(VLOOKUP(A133,'2011'!$B$2:$S$401,7,FALSE)), AVERAGE(C133:D133), VLOOKUP(A133,'2011'!$B$2:$S$401,7,FALSE))</f>
        <v>29.45</v>
      </c>
      <c r="F133" s="14">
        <f>IF(ISNA(VLOOKUP(A133,'2010'!$B$2:$S$401,7,FALSE)), AVERAGE(C133:E133), VLOOKUP(A133,'2010'!$B$2:$S$401,7,FALSE))</f>
        <v>29.45</v>
      </c>
      <c r="G133" s="14">
        <f>IF(ISNA(VLOOKUP(A133,'2009'!$B$2:$S$401,7,FALSE)), AVERAGE(C133:F133), VLOOKUP(A133,'2009'!$B$2:$S$401,7,FALSE))</f>
        <v>29.45</v>
      </c>
      <c r="H133" s="14">
        <f>AVERAGE(B133:G133)</f>
        <v>31.708333333333329</v>
      </c>
      <c r="I133" s="14">
        <f>VLOOKUP(A133,'2014'!$B$2:$S$430,4,FALSE)</f>
        <v>69</v>
      </c>
      <c r="J133" s="14">
        <f>IF(ISNA(VLOOKUP(A133,'2013'!$B$2:$S$401,4,FALSE)), I133, VLOOKUP(A133,'2013'!$B$2:$S$401,4,FALSE)*1.7)</f>
        <v>66.3</v>
      </c>
      <c r="K133" s="14">
        <f>IF(ISNA(VLOOKUP(A133,'2012'!$B$2:$S$401,4,FALSE)), J133, VLOOKUP(A133,'2012'!$B$2:$S$401,4,FALSE))</f>
        <v>64</v>
      </c>
      <c r="L133" s="14">
        <f>IF(ISNA(VLOOKUP(A133,'2011'!$B$2:$S$401,4,FALSE)), AVERAGE(J133:K133), VLOOKUP(A133,'2011'!$B$2:$S$401,4,FALSE))</f>
        <v>65.150000000000006</v>
      </c>
      <c r="M133" s="14">
        <f>IF(ISNA(VLOOKUP(A133,'2010'!$B$2:$S$401,4,FALSE)), AVERAGE(J133:L133), VLOOKUP(A133,'2010'!$B$2:$S$401,4,FALSE))</f>
        <v>65.150000000000006</v>
      </c>
      <c r="N133" s="14">
        <f>IF(ISNA(VLOOKUP(A133,'2009'!$B$2:$S$401,4,FALSE)), AVERAGE(J133:M133), VLOOKUP(A133,'2009'!$B$2:$S$401,4,FALSE))</f>
        <v>65.150000000000006</v>
      </c>
      <c r="O133" s="14">
        <f>AVERAGE(I133:N133)</f>
        <v>65.791666666666671</v>
      </c>
      <c r="P133" s="14">
        <f>H133/O133</f>
        <v>0.48195060164661169</v>
      </c>
      <c r="Q133" s="14">
        <f>VLOOKUP($A133,'2014'!$B$2:$S$430,5,FALSE)</f>
        <v>18</v>
      </c>
      <c r="R133" s="14">
        <f>IF(ISNA(VLOOKUP(A133,'2013'!$B$2:$S$401,5,FALSE)), Q133, VLOOKUP(A133,'2013'!$B$2:$S$401,5,FALSE)*1.7)</f>
        <v>10.199999999999999</v>
      </c>
      <c r="S133" s="14">
        <f>IF(ISNA(VLOOKUP($A133,'2012'!$B$2:$S$401,5,FALSE)), R133, VLOOKUP($A133,'2012'!$B$2:$S$401,5,FALSE))</f>
        <v>16</v>
      </c>
      <c r="T133" s="14">
        <f>IF(ISNA(VLOOKUP($A133,'2011'!$B$2:$S$401,5,FALSE)), S133, VLOOKUP($A133,'2011'!$B$2:$S$401,5,FALSE))</f>
        <v>16</v>
      </c>
      <c r="U133" s="14">
        <f>IF(ISNA(VLOOKUP($A133,'2010'!$B$2:$S$401,5,FALSE)), T133, VLOOKUP($A133,'2010'!$B$2:$S$401,5,FALSE))</f>
        <v>16</v>
      </c>
      <c r="V133" s="14">
        <f>IF(ISNA(VLOOKUP($A133,'2009'!$B$2:$S$401,5,FALSE)), U133, VLOOKUP($A133,'2009'!$B$2:$S$401,5,FALSE))</f>
        <v>16</v>
      </c>
      <c r="W133" s="14">
        <f>AVERAGE(Q133:V133)</f>
        <v>15.366666666666667</v>
      </c>
      <c r="X133" s="14">
        <f>VLOOKUP($A133,'2014'!$B$2:$S$430,6,FALSE)</f>
        <v>25</v>
      </c>
      <c r="Y133" s="14">
        <f>IF(ISNA(VLOOKUP($A133,'2013'!$B$2:$S$401,6,FALSE)), X133, VLOOKUP($A133,'2013'!$B$2:$S$401,6,FALSE)*1.7)</f>
        <v>18.7</v>
      </c>
      <c r="Z133" s="14">
        <f>IF(ISNA(VLOOKUP($A133,'2012'!$B$2:$S$401,6,FALSE)), Y133, VLOOKUP($A133,'2012'!$B$2:$S$401,6,FALSE))</f>
        <v>14</v>
      </c>
      <c r="AA133" s="14">
        <f>IF(ISNA(VLOOKUP($A133,'2011'!$B$2:$S$401,6,FALSE)), Z133, VLOOKUP($A133,'2011'!$B$2:$S$401,6,FALSE))</f>
        <v>14</v>
      </c>
      <c r="AB133" s="14">
        <f>IF(ISNA(VLOOKUP($A133,'2010'!$B$2:$S$401,6,FALSE)), AA133, VLOOKUP($A133,'2010'!$B$2:$S$401,6,FALSE))</f>
        <v>14</v>
      </c>
      <c r="AC133" s="14">
        <f>IF(ISNA(VLOOKUP($A133,'2009'!$B$2:$S$401,6,FALSE)), AB133, VLOOKUP($A133,'2009'!$B$2:$S$401,6,FALSE))</f>
        <v>14</v>
      </c>
      <c r="AD133" s="14">
        <f>AVERAGE(X133:AC133)</f>
        <v>16.616666666666667</v>
      </c>
      <c r="AE133" s="14">
        <f>VLOOKUP($A133,'2014'!$B$2:$S$430,10,FALSE)</f>
        <v>4</v>
      </c>
      <c r="AF133" s="14">
        <f>IF(ISNA(VLOOKUP($A133,'2013'!$B$2:$S$401,10,FALSE)), AE133, VLOOKUP($A133,'2013'!$B$2:$S$401,10,FALSE)*1.7)</f>
        <v>3.4</v>
      </c>
      <c r="AG133" s="14">
        <f>IF(ISNA(VLOOKUP($A133,'2012'!$B$2:$S$401,10,FALSE)), AF133, VLOOKUP($A133,'2012'!$B$2:$S$401,10,FALSE))</f>
        <v>2</v>
      </c>
      <c r="AH133" s="14">
        <f>IF(ISNA(VLOOKUP($A133,'2011'!$B$2:$S$401,10,FALSE)), AG133, VLOOKUP($A133,'2011'!$B$2:$S$401,10,FALSE))</f>
        <v>2</v>
      </c>
      <c r="AI133" s="14">
        <f>IF(ISNA(VLOOKUP($A133,'2010'!$B$2:$S$401,10,FALSE)), AH133, VLOOKUP($A133,'2010'!$B$2:$S$401,10,FALSE))</f>
        <v>2</v>
      </c>
      <c r="AJ133" s="14">
        <f>IF(ISNA(VLOOKUP($A133,'2009'!$B$2:$S$401,10,FALSE)), AI133, VLOOKUP($A133,'2009'!$B$2:$S$401,10,FALSE))</f>
        <v>2</v>
      </c>
      <c r="AK133" s="14">
        <f>AVERAGE(AE133:AJ133)</f>
        <v>2.5666666666666669</v>
      </c>
      <c r="AL133" s="14">
        <f>VLOOKUP($A133,'2014'!$B$2:$S$430,11,FALSE)</f>
        <v>9</v>
      </c>
      <c r="AM133" s="14">
        <f>IF(ISNA(VLOOKUP($A133,'2013'!$B$2:$S$401,11,FALSE)), AL133, VLOOKUP($A133,'2013'!$B$2:$S$401,11,FALSE)*1.7)</f>
        <v>5.0999999999999996</v>
      </c>
      <c r="AN133" s="14">
        <f>AVERAGE(AL133:AM133)</f>
        <v>7.05</v>
      </c>
      <c r="AO133" s="14">
        <f>VLOOKUP($A133,'2014'!$B$2:$S$430,8,FALSE)</f>
        <v>13</v>
      </c>
      <c r="AP133" s="14">
        <f>IF(ISNA(VLOOKUP($A133,'2013'!$B$2:$S$401,8,FALSE)), AO133, VLOOKUP($A133,'2013'!$B$2:$S$401,8,FALSE)*1.7)</f>
        <v>11.9</v>
      </c>
      <c r="AQ133" s="14">
        <f>IF(ISNA(VLOOKUP($A133,'2012'!$B$2:$S$401,8,FALSE)), AP133, VLOOKUP($A133,'2012'!$B$2:$S$401,8,FALSE))</f>
        <v>9</v>
      </c>
      <c r="AR133" s="14">
        <f>IF(ISNA(VLOOKUP($A133,'2011'!$B$2:$S$401,8,FALSE)), AQ133, VLOOKUP($A133,'2011'!$B$2:$S$401,8,FALSE))</f>
        <v>9</v>
      </c>
      <c r="AS133" s="14">
        <f>IF(ISNA(VLOOKUP($A133,'2010'!$B$2:$S$401,8,FALSE)), AR133, VLOOKUP($A133,'2010'!$B$2:$S$401,8,FALSE))</f>
        <v>9</v>
      </c>
      <c r="AT133" s="14">
        <f>IF(ISNA(VLOOKUP($A133,'2009'!$B$2:$S$401,8,FALSE)), AS133, VLOOKUP($A133,'2009'!$B$2:$S$401,8,FALSE))</f>
        <v>9</v>
      </c>
      <c r="AU133" s="14">
        <f>AVERAGE(AO133:AT133)</f>
        <v>10.15</v>
      </c>
      <c r="AV133" s="14">
        <f>MIN(B133:G133)</f>
        <v>28.9</v>
      </c>
      <c r="AW133" s="14">
        <f>MAX(B133:G133)</f>
        <v>43</v>
      </c>
      <c r="AX133" s="14">
        <f>MIN(I133:N133)</f>
        <v>64</v>
      </c>
      <c r="AY133" s="14">
        <f>MAX(I133:N133)</f>
        <v>69</v>
      </c>
      <c r="AZ133" s="14" t="str">
        <f>VLOOKUP(A133,Bios!$B$2:$S$430,7,FALSE)</f>
        <v>CAN</v>
      </c>
      <c r="BA133" s="14" t="str">
        <f>VLOOKUP(A133,Bios!$B$2:$S$430,2,FALSE)</f>
        <v>ANA</v>
      </c>
      <c r="BB133" s="14">
        <f>113-BE133</f>
        <v>25</v>
      </c>
      <c r="BC133" s="14" t="str">
        <f>VLOOKUP(A133,Bios!$B$2:$S$430,3,FALSE)</f>
        <v>C</v>
      </c>
      <c r="BD133" s="4" t="str">
        <f>VLOOKUP(A133,Bios!$B$2:$S$430,4,FALSE)</f>
        <v>Jan 05 '88</v>
      </c>
      <c r="BE133" s="4" t="str">
        <f>RIGHT(BD133, LEN(BD133)-8)</f>
        <v>88</v>
      </c>
      <c r="BJ133" s="4" t="e">
        <f>VLOOKUP(A133,'Contracts 2014'!A132:K258,1,FALSE)</f>
        <v>#N/A</v>
      </c>
      <c r="BK133" s="4">
        <f>IF(ISNA(VLOOKUP(A133,'Contracts 2014'!$A$1:$K$127,1,FALSE)), 0, 1)</f>
        <v>0</v>
      </c>
    </row>
    <row r="134" spans="1:63">
      <c r="A134" s="13" t="s">
        <v>114</v>
      </c>
      <c r="B134" s="14">
        <f>VLOOKUP(A134,'2014'!$B$2:$S$430,7,FALSE)</f>
        <v>43</v>
      </c>
      <c r="C134" s="14">
        <f>IF(ISNA(VLOOKUP(A134,'2013'!$B$2:$S$401,7,FALSE)*1.7), B134, VLOOKUP(A134,'2013'!$B$2:$S$401,7,FALSE)*1.7)</f>
        <v>56.1</v>
      </c>
      <c r="D134" s="14">
        <f>IF(ISNA(VLOOKUP(A134,'2012'!$B$2:$S$401,7,FALSE)), C134, VLOOKUP(A134,'2012'!$B$2:$S$401,7,FALSE))</f>
        <v>59</v>
      </c>
      <c r="E134" s="14">
        <f>IF(ISNA(VLOOKUP(A134,'2011'!$B$2:$S$401,7,FALSE)), AVERAGE(C134:D134), VLOOKUP(A134,'2011'!$B$2:$S$401,7,FALSE))</f>
        <v>57</v>
      </c>
      <c r="F134" s="14">
        <f>IF(ISNA(VLOOKUP(A134,'2010'!$B$2:$S$401,7,FALSE)), AVERAGE(C134:E134), VLOOKUP(A134,'2010'!$B$2:$S$401,7,FALSE))</f>
        <v>57.366666666666667</v>
      </c>
      <c r="G134" s="14">
        <f>IF(ISNA(VLOOKUP(A134,'2009'!$B$2:$S$401,7,FALSE)), AVERAGE(C134:F134), VLOOKUP(A134,'2009'!$B$2:$S$401,7,FALSE))</f>
        <v>57.366666666666667</v>
      </c>
      <c r="H134" s="14">
        <f>AVERAGE(B134:G134)</f>
        <v>54.972222222222221</v>
      </c>
      <c r="I134" s="14">
        <f>VLOOKUP(A134,'2014'!$B$2:$S$430,4,FALSE)</f>
        <v>82</v>
      </c>
      <c r="J134" s="14">
        <f>IF(ISNA(VLOOKUP(A134,'2013'!$B$2:$S$401,4,FALSE)), I134, VLOOKUP(A134,'2013'!$B$2:$S$401,4,FALSE)*1.7)</f>
        <v>81.599999999999994</v>
      </c>
      <c r="K134" s="14">
        <f>IF(ISNA(VLOOKUP(A134,'2012'!$B$2:$S$401,4,FALSE)), J134, VLOOKUP(A134,'2012'!$B$2:$S$401,4,FALSE))</f>
        <v>82</v>
      </c>
      <c r="L134" s="14">
        <f>IF(ISNA(VLOOKUP(A134,'2011'!$B$2:$S$401,4,FALSE)), AVERAGE(J134:K134), VLOOKUP(A134,'2011'!$B$2:$S$401,4,FALSE))</f>
        <v>73</v>
      </c>
      <c r="M134" s="14">
        <f>IF(ISNA(VLOOKUP(A134,'2010'!$B$2:$S$401,4,FALSE)), AVERAGE(J134:L134), VLOOKUP(A134,'2010'!$B$2:$S$401,4,FALSE))</f>
        <v>78.86666666666666</v>
      </c>
      <c r="N134" s="14">
        <f>IF(ISNA(VLOOKUP(A134,'2009'!$B$2:$S$401,4,FALSE)), AVERAGE(J134:M134), VLOOKUP(A134,'2009'!$B$2:$S$401,4,FALSE))</f>
        <v>78.86666666666666</v>
      </c>
      <c r="O134" s="14">
        <f>AVERAGE(I134:N134)</f>
        <v>79.3888888888889</v>
      </c>
      <c r="P134" s="14">
        <f>H134/O134</f>
        <v>0.69244226731980396</v>
      </c>
      <c r="Q134" s="14">
        <f>VLOOKUP($A134,'2014'!$B$2:$S$430,5,FALSE)</f>
        <v>19</v>
      </c>
      <c r="R134" s="14">
        <f>IF(ISNA(VLOOKUP(A134,'2013'!$B$2:$S$401,5,FALSE)), Q134, VLOOKUP(A134,'2013'!$B$2:$S$401,5,FALSE)*1.7)</f>
        <v>18.7</v>
      </c>
      <c r="S134" s="14">
        <f>IF(ISNA(VLOOKUP($A134,'2012'!$B$2:$S$401,5,FALSE)), R134, VLOOKUP($A134,'2012'!$B$2:$S$401,5,FALSE))</f>
        <v>22</v>
      </c>
      <c r="T134" s="14">
        <f>IF(ISNA(VLOOKUP($A134,'2011'!$B$2:$S$401,5,FALSE)), S134, VLOOKUP($A134,'2011'!$B$2:$S$401,5,FALSE))</f>
        <v>22</v>
      </c>
      <c r="U134" s="14">
        <f>IF(ISNA(VLOOKUP($A134,'2010'!$B$2:$S$401,5,FALSE)), T134, VLOOKUP($A134,'2010'!$B$2:$S$401,5,FALSE))</f>
        <v>22</v>
      </c>
      <c r="V134" s="14">
        <f>IF(ISNA(VLOOKUP($A134,'2009'!$B$2:$S$401,5,FALSE)), U134, VLOOKUP($A134,'2009'!$B$2:$S$401,5,FALSE))</f>
        <v>22</v>
      </c>
      <c r="W134" s="14">
        <f>AVERAGE(Q134:V134)</f>
        <v>20.95</v>
      </c>
      <c r="X134" s="14">
        <f>VLOOKUP($A134,'2014'!$B$2:$S$430,6,FALSE)</f>
        <v>24</v>
      </c>
      <c r="Y134" s="14">
        <f>IF(ISNA(VLOOKUP($A134,'2013'!$B$2:$S$401,6,FALSE)), X134, VLOOKUP($A134,'2013'!$B$2:$S$401,6,FALSE)*1.7)</f>
        <v>37.4</v>
      </c>
      <c r="Z134" s="14">
        <f>IF(ISNA(VLOOKUP($A134,'2012'!$B$2:$S$401,6,FALSE)), Y134, VLOOKUP($A134,'2012'!$B$2:$S$401,6,FALSE))</f>
        <v>37</v>
      </c>
      <c r="AA134" s="14">
        <f>IF(ISNA(VLOOKUP($A134,'2011'!$B$2:$S$401,6,FALSE)), Z134, VLOOKUP($A134,'2011'!$B$2:$S$401,6,FALSE))</f>
        <v>35</v>
      </c>
      <c r="AB134" s="14">
        <f>IF(ISNA(VLOOKUP($A134,'2010'!$B$2:$S$401,6,FALSE)), AA134, VLOOKUP($A134,'2010'!$B$2:$S$401,6,FALSE))</f>
        <v>35</v>
      </c>
      <c r="AC134" s="14">
        <f>IF(ISNA(VLOOKUP($A134,'2009'!$B$2:$S$401,6,FALSE)), AB134, VLOOKUP($A134,'2009'!$B$2:$S$401,6,FALSE))</f>
        <v>35</v>
      </c>
      <c r="AD134" s="14">
        <f>AVERAGE(X134:AC134)</f>
        <v>33.9</v>
      </c>
      <c r="AE134" s="14">
        <f>VLOOKUP($A134,'2014'!$B$2:$S$430,10,FALSE)</f>
        <v>4</v>
      </c>
      <c r="AF134" s="14">
        <f>IF(ISNA(VLOOKUP($A134,'2013'!$B$2:$S$401,10,FALSE)), AE134, VLOOKUP($A134,'2013'!$B$2:$S$401,10,FALSE)*1.7)</f>
        <v>1.7</v>
      </c>
      <c r="AG134" s="14">
        <f>IF(ISNA(VLOOKUP($A134,'2012'!$B$2:$S$401,10,FALSE)), AF134, VLOOKUP($A134,'2012'!$B$2:$S$401,10,FALSE))</f>
        <v>9</v>
      </c>
      <c r="AH134" s="14">
        <f>IF(ISNA(VLOOKUP($A134,'2011'!$B$2:$S$401,10,FALSE)), AG134, VLOOKUP($A134,'2011'!$B$2:$S$401,10,FALSE))</f>
        <v>5</v>
      </c>
      <c r="AI134" s="14">
        <f>IF(ISNA(VLOOKUP($A134,'2010'!$B$2:$S$401,10,FALSE)), AH134, VLOOKUP($A134,'2010'!$B$2:$S$401,10,FALSE))</f>
        <v>5</v>
      </c>
      <c r="AJ134" s="14">
        <f>IF(ISNA(VLOOKUP($A134,'2009'!$B$2:$S$401,10,FALSE)), AI134, VLOOKUP($A134,'2009'!$B$2:$S$401,10,FALSE))</f>
        <v>5</v>
      </c>
      <c r="AK134" s="14">
        <f>AVERAGE(AE134:AJ134)</f>
        <v>4.95</v>
      </c>
      <c r="AL134" s="14">
        <f>VLOOKUP($A134,'2014'!$B$2:$S$430,11,FALSE)</f>
        <v>7</v>
      </c>
      <c r="AM134" s="14">
        <f>IF(ISNA(VLOOKUP($A134,'2013'!$B$2:$S$401,11,FALSE)), AL134, VLOOKUP($A134,'2013'!$B$2:$S$401,11,FALSE)*1.7)</f>
        <v>10.199999999999999</v>
      </c>
      <c r="AN134" s="14">
        <f>AVERAGE(AL134:AM134)</f>
        <v>8.6</v>
      </c>
      <c r="AO134" s="14">
        <f>VLOOKUP($A134,'2014'!$B$2:$S$430,8,FALSE)</f>
        <v>14</v>
      </c>
      <c r="AP134" s="14">
        <f>IF(ISNA(VLOOKUP($A134,'2013'!$B$2:$S$401,8,FALSE)), AO134, VLOOKUP($A134,'2013'!$B$2:$S$401,8,FALSE)*1.7)</f>
        <v>25.5</v>
      </c>
      <c r="AQ134" s="14">
        <f>IF(ISNA(VLOOKUP($A134,'2012'!$B$2:$S$401,8,FALSE)), AP134, VLOOKUP($A134,'2012'!$B$2:$S$401,8,FALSE))</f>
        <v>10</v>
      </c>
      <c r="AR134" s="14">
        <f>IF(ISNA(VLOOKUP($A134,'2011'!$B$2:$S$401,8,FALSE)), AQ134, VLOOKUP($A134,'2011'!$B$2:$S$401,8,FALSE))</f>
        <v>14</v>
      </c>
      <c r="AS134" s="14">
        <f>IF(ISNA(VLOOKUP($A134,'2010'!$B$2:$S$401,8,FALSE)), AR134, VLOOKUP($A134,'2010'!$B$2:$S$401,8,FALSE))</f>
        <v>14</v>
      </c>
      <c r="AT134" s="14">
        <f>IF(ISNA(VLOOKUP($A134,'2009'!$B$2:$S$401,8,FALSE)), AS134, VLOOKUP($A134,'2009'!$B$2:$S$401,8,FALSE))</f>
        <v>14</v>
      </c>
      <c r="AU134" s="14">
        <f>AVERAGE(AO134:AT134)</f>
        <v>15.25</v>
      </c>
      <c r="AV134" s="14">
        <f>MIN(B134:G134)</f>
        <v>43</v>
      </c>
      <c r="AW134" s="14">
        <f>MAX(B134:G134)</f>
        <v>59</v>
      </c>
      <c r="AX134" s="14">
        <f>MIN(I134:N134)</f>
        <v>73</v>
      </c>
      <c r="AY134" s="14">
        <f>MAX(I134:N134)</f>
        <v>82</v>
      </c>
      <c r="AZ134" s="14" t="str">
        <f>VLOOKUP(A134,Bios!$B$2:$S$430,7,FALSE)</f>
        <v>CAN</v>
      </c>
      <c r="BA134" s="14" t="str">
        <f>VLOOKUP(A134,Bios!$B$2:$S$430,2,FALSE)</f>
        <v>LAK</v>
      </c>
      <c r="BB134" s="14">
        <f>113-BE134</f>
        <v>32</v>
      </c>
      <c r="BC134" s="14" t="str">
        <f>VLOOKUP(A134,Bios!$B$2:$S$430,3,FALSE)</f>
        <v>R</v>
      </c>
      <c r="BD134" s="4" t="str">
        <f>VLOOKUP(A134,Bios!$B$2:$S$430,4,FALSE)</f>
        <v>Oct 04 '81</v>
      </c>
      <c r="BE134" s="4" t="str">
        <f>RIGHT(BD134, LEN(BD134)-8)</f>
        <v>81</v>
      </c>
      <c r="BJ134" s="4" t="e">
        <f>VLOOKUP(A134,'Contracts 2014'!A133:K259,1,FALSE)</f>
        <v>#N/A</v>
      </c>
      <c r="BK134" s="4">
        <f>IF(ISNA(VLOOKUP(A134,'Contracts 2014'!$A$1:$K$127,1,FALSE)), 0, 1)</f>
        <v>1</v>
      </c>
    </row>
    <row r="135" spans="1:63">
      <c r="A135" s="13" t="s">
        <v>296</v>
      </c>
      <c r="B135" s="14">
        <f>VLOOKUP(A135,'2014'!$B$2:$S$430,7,FALSE)</f>
        <v>43</v>
      </c>
      <c r="C135" s="14">
        <f>IF(ISNA(VLOOKUP(A135,'2013'!$B$2:$S$401,7,FALSE)*1.7), B135, VLOOKUP(A135,'2013'!$B$2:$S$401,7,FALSE)*1.7)</f>
        <v>32.299999999999997</v>
      </c>
      <c r="D135" s="14">
        <f>IF(ISNA(VLOOKUP(A135,'2012'!$B$2:$S$401,7,FALSE)), C135, VLOOKUP(A135,'2012'!$B$2:$S$401,7,FALSE))</f>
        <v>32</v>
      </c>
      <c r="E135" s="14">
        <f>IF(ISNA(VLOOKUP(A135,'2011'!$B$2:$S$401,7,FALSE)), AVERAGE(C135:D135), VLOOKUP(A135,'2011'!$B$2:$S$401,7,FALSE))</f>
        <v>32.15</v>
      </c>
      <c r="F135" s="14">
        <f>IF(ISNA(VLOOKUP(A135,'2010'!$B$2:$S$401,7,FALSE)), AVERAGE(C135:E135), VLOOKUP(A135,'2010'!$B$2:$S$401,7,FALSE))</f>
        <v>32.15</v>
      </c>
      <c r="G135" s="14">
        <f>IF(ISNA(VLOOKUP(A135,'2009'!$B$2:$S$401,7,FALSE)), AVERAGE(C135:F135), VLOOKUP(A135,'2009'!$B$2:$S$401,7,FALSE))</f>
        <v>32.15</v>
      </c>
      <c r="H135" s="14">
        <f>AVERAGE(B135:G135)</f>
        <v>33.958333333333336</v>
      </c>
      <c r="I135" s="14">
        <f>VLOOKUP(A135,'2014'!$B$2:$S$430,4,FALSE)</f>
        <v>77</v>
      </c>
      <c r="J135" s="14">
        <f>IF(ISNA(VLOOKUP(A135,'2013'!$B$2:$S$401,4,FALSE)), I135, VLOOKUP(A135,'2013'!$B$2:$S$401,4,FALSE)*1.7)</f>
        <v>79.899999999999991</v>
      </c>
      <c r="K135" s="14">
        <f>IF(ISNA(VLOOKUP(A135,'2012'!$B$2:$S$401,4,FALSE)), J135, VLOOKUP(A135,'2012'!$B$2:$S$401,4,FALSE))</f>
        <v>82</v>
      </c>
      <c r="L135" s="14">
        <f>IF(ISNA(VLOOKUP(A135,'2011'!$B$2:$S$401,4,FALSE)), AVERAGE(J135:K135), VLOOKUP(A135,'2011'!$B$2:$S$401,4,FALSE))</f>
        <v>80.949999999999989</v>
      </c>
      <c r="M135" s="14">
        <f>IF(ISNA(VLOOKUP(A135,'2010'!$B$2:$S$401,4,FALSE)), AVERAGE(J135:L135), VLOOKUP(A135,'2010'!$B$2:$S$401,4,FALSE))</f>
        <v>80.949999999999989</v>
      </c>
      <c r="N135" s="14">
        <f>IF(ISNA(VLOOKUP(A135,'2009'!$B$2:$S$401,4,FALSE)), AVERAGE(J135:M135), VLOOKUP(A135,'2009'!$B$2:$S$401,4,FALSE))</f>
        <v>80.949999999999989</v>
      </c>
      <c r="O135" s="14">
        <f>AVERAGE(I135:N135)</f>
        <v>80.291666666666657</v>
      </c>
      <c r="P135" s="14">
        <f>H135/O135</f>
        <v>0.4229372080954853</v>
      </c>
      <c r="Q135" s="14">
        <f>VLOOKUP($A135,'2014'!$B$2:$S$430,5,FALSE)</f>
        <v>14</v>
      </c>
      <c r="R135" s="14">
        <f>IF(ISNA(VLOOKUP(A135,'2013'!$B$2:$S$401,5,FALSE)), Q135, VLOOKUP(A135,'2013'!$B$2:$S$401,5,FALSE)*1.7)</f>
        <v>6.8</v>
      </c>
      <c r="S135" s="14">
        <f>IF(ISNA(VLOOKUP($A135,'2012'!$B$2:$S$401,5,FALSE)), R135, VLOOKUP($A135,'2012'!$B$2:$S$401,5,FALSE))</f>
        <v>7</v>
      </c>
      <c r="T135" s="14">
        <f>IF(ISNA(VLOOKUP($A135,'2011'!$B$2:$S$401,5,FALSE)), S135, VLOOKUP($A135,'2011'!$B$2:$S$401,5,FALSE))</f>
        <v>7</v>
      </c>
      <c r="U135" s="14">
        <f>IF(ISNA(VLOOKUP($A135,'2010'!$B$2:$S$401,5,FALSE)), T135, VLOOKUP($A135,'2010'!$B$2:$S$401,5,FALSE))</f>
        <v>7</v>
      </c>
      <c r="V135" s="14">
        <f>IF(ISNA(VLOOKUP($A135,'2009'!$B$2:$S$401,5,FALSE)), U135, VLOOKUP($A135,'2009'!$B$2:$S$401,5,FALSE))</f>
        <v>7</v>
      </c>
      <c r="W135" s="14">
        <f>AVERAGE(Q135:V135)</f>
        <v>8.1333333333333329</v>
      </c>
      <c r="X135" s="14">
        <f>VLOOKUP($A135,'2014'!$B$2:$S$430,6,FALSE)</f>
        <v>29</v>
      </c>
      <c r="Y135" s="14">
        <f>IF(ISNA(VLOOKUP($A135,'2013'!$B$2:$S$401,6,FALSE)), X135, VLOOKUP($A135,'2013'!$B$2:$S$401,6,FALSE)*1.7)</f>
        <v>25.5</v>
      </c>
      <c r="Z135" s="14">
        <f>IF(ISNA(VLOOKUP($A135,'2012'!$B$2:$S$401,6,FALSE)), Y135, VLOOKUP($A135,'2012'!$B$2:$S$401,6,FALSE))</f>
        <v>25</v>
      </c>
      <c r="AA135" s="14">
        <f>IF(ISNA(VLOOKUP($A135,'2011'!$B$2:$S$401,6,FALSE)), Z135, VLOOKUP($A135,'2011'!$B$2:$S$401,6,FALSE))</f>
        <v>25</v>
      </c>
      <c r="AB135" s="14">
        <f>IF(ISNA(VLOOKUP($A135,'2010'!$B$2:$S$401,6,FALSE)), AA135, VLOOKUP($A135,'2010'!$B$2:$S$401,6,FALSE))</f>
        <v>25</v>
      </c>
      <c r="AC135" s="14">
        <f>IF(ISNA(VLOOKUP($A135,'2009'!$B$2:$S$401,6,FALSE)), AB135, VLOOKUP($A135,'2009'!$B$2:$S$401,6,FALSE))</f>
        <v>25</v>
      </c>
      <c r="AD135" s="14">
        <f>AVERAGE(X135:AC135)</f>
        <v>25.75</v>
      </c>
      <c r="AE135" s="14">
        <f>VLOOKUP($A135,'2014'!$B$2:$S$430,10,FALSE)</f>
        <v>2</v>
      </c>
      <c r="AF135" s="14">
        <f>IF(ISNA(VLOOKUP($A135,'2013'!$B$2:$S$401,10,FALSE)), AE135, VLOOKUP($A135,'2013'!$B$2:$S$401,10,FALSE)*1.7)</f>
        <v>0</v>
      </c>
      <c r="AG135" s="14">
        <f>IF(ISNA(VLOOKUP($A135,'2012'!$B$2:$S$401,10,FALSE)), AF135, VLOOKUP($A135,'2012'!$B$2:$S$401,10,FALSE))</f>
        <v>0</v>
      </c>
      <c r="AH135" s="14">
        <f>IF(ISNA(VLOOKUP($A135,'2011'!$B$2:$S$401,10,FALSE)), AG135, VLOOKUP($A135,'2011'!$B$2:$S$401,10,FALSE))</f>
        <v>0</v>
      </c>
      <c r="AI135" s="14">
        <f>IF(ISNA(VLOOKUP($A135,'2010'!$B$2:$S$401,10,FALSE)), AH135, VLOOKUP($A135,'2010'!$B$2:$S$401,10,FALSE))</f>
        <v>0</v>
      </c>
      <c r="AJ135" s="14">
        <f>IF(ISNA(VLOOKUP($A135,'2009'!$B$2:$S$401,10,FALSE)), AI135, VLOOKUP($A135,'2009'!$B$2:$S$401,10,FALSE))</f>
        <v>0</v>
      </c>
      <c r="AK135" s="14">
        <f>AVERAGE(AE135:AJ135)</f>
        <v>0.33333333333333331</v>
      </c>
      <c r="AL135" s="14">
        <f>VLOOKUP($A135,'2014'!$B$2:$S$430,11,FALSE)</f>
        <v>13</v>
      </c>
      <c r="AM135" s="14">
        <f>IF(ISNA(VLOOKUP($A135,'2013'!$B$2:$S$401,11,FALSE)), AL135, VLOOKUP($A135,'2013'!$B$2:$S$401,11,FALSE)*1.7)</f>
        <v>1.7</v>
      </c>
      <c r="AN135" s="14">
        <f>AVERAGE(AL135:AM135)</f>
        <v>7.35</v>
      </c>
      <c r="AO135" s="14">
        <f>VLOOKUP($A135,'2014'!$B$2:$S$430,8,FALSE)</f>
        <v>11</v>
      </c>
      <c r="AP135" s="14">
        <f>IF(ISNA(VLOOKUP($A135,'2013'!$B$2:$S$401,8,FALSE)), AO135, VLOOKUP($A135,'2013'!$B$2:$S$401,8,FALSE)*1.7)</f>
        <v>22.099999999999998</v>
      </c>
      <c r="AQ135" s="14">
        <f>IF(ISNA(VLOOKUP($A135,'2012'!$B$2:$S$401,8,FALSE)), AP135, VLOOKUP($A135,'2012'!$B$2:$S$401,8,FALSE))</f>
        <v>25</v>
      </c>
      <c r="AR135" s="14">
        <f>IF(ISNA(VLOOKUP($A135,'2011'!$B$2:$S$401,8,FALSE)), AQ135, VLOOKUP($A135,'2011'!$B$2:$S$401,8,FALSE))</f>
        <v>25</v>
      </c>
      <c r="AS135" s="14">
        <f>IF(ISNA(VLOOKUP($A135,'2010'!$B$2:$S$401,8,FALSE)), AR135, VLOOKUP($A135,'2010'!$B$2:$S$401,8,FALSE))</f>
        <v>25</v>
      </c>
      <c r="AT135" s="14">
        <f>IF(ISNA(VLOOKUP($A135,'2009'!$B$2:$S$401,8,FALSE)), AS135, VLOOKUP($A135,'2009'!$B$2:$S$401,8,FALSE))</f>
        <v>25</v>
      </c>
      <c r="AU135" s="14">
        <f>AVERAGE(AO135:AT135)</f>
        <v>22.183333333333334</v>
      </c>
      <c r="AV135" s="14">
        <f>MIN(B135:G135)</f>
        <v>32</v>
      </c>
      <c r="AW135" s="14">
        <f>MAX(B135:G135)</f>
        <v>43</v>
      </c>
      <c r="AX135" s="14">
        <f>MIN(I135:N135)</f>
        <v>77</v>
      </c>
      <c r="AY135" s="14">
        <f>MAX(I135:N135)</f>
        <v>82</v>
      </c>
      <c r="AZ135" s="14" t="str">
        <f>VLOOKUP(A135,Bios!$B$2:$S$430,7,FALSE)</f>
        <v>USA</v>
      </c>
      <c r="BA135" s="14" t="str">
        <f>VLOOKUP(A135,Bios!$B$2:$S$430,2,FALSE)</f>
        <v>NYR</v>
      </c>
      <c r="BB135" s="14">
        <f>113-BE135</f>
        <v>24</v>
      </c>
      <c r="BC135" s="14" t="str">
        <f>VLOOKUP(A135,Bios!$B$2:$S$430,3,FALSE)</f>
        <v>D</v>
      </c>
      <c r="BD135" s="4" t="str">
        <f>VLOOKUP(A135,Bios!$B$2:$S$430,4,FALSE)</f>
        <v>Jun 13 '89</v>
      </c>
      <c r="BE135" s="4" t="str">
        <f>RIGHT(BD135, LEN(BD135)-8)</f>
        <v>89</v>
      </c>
      <c r="BJ135" s="4" t="e">
        <f>VLOOKUP(A135,'Contracts 2014'!A134:K260,1,FALSE)</f>
        <v>#N/A</v>
      </c>
      <c r="BK135" s="4">
        <f>IF(ISNA(VLOOKUP(A135,'Contracts 2014'!$A$1:$K$127,1,FALSE)), 0, 1)</f>
        <v>0</v>
      </c>
    </row>
    <row r="136" spans="1:63">
      <c r="A136" s="13" t="s">
        <v>784</v>
      </c>
      <c r="B136" s="14">
        <f>VLOOKUP(A136,'2014'!$B$2:$S$430,7,FALSE)</f>
        <v>42</v>
      </c>
      <c r="C136" s="14">
        <f>IF(ISNA(VLOOKUP(A136,'2013'!$B$2:$S$401,7,FALSE)*1.7), B136, VLOOKUP(A136,'2013'!$B$2:$S$401,7,FALSE)*1.7)</f>
        <v>32.299999999999997</v>
      </c>
      <c r="D136" s="14">
        <f>IF(ISNA(VLOOKUP(A136,'2012'!$B$2:$S$401,7,FALSE)), C136, VLOOKUP(A136,'2012'!$B$2:$S$401,7,FALSE))</f>
        <v>22</v>
      </c>
      <c r="E136" s="14">
        <f>IF(ISNA(VLOOKUP(A136,'2011'!$B$2:$S$401,7,FALSE)), AVERAGE(C136:D136), VLOOKUP(A136,'2011'!$B$2:$S$401,7,FALSE))</f>
        <v>22</v>
      </c>
      <c r="F136" s="14">
        <f>IF(ISNA(VLOOKUP(A136,'2010'!$B$2:$S$401,7,FALSE)), AVERAGE(C136:E136), VLOOKUP(A136,'2010'!$B$2:$S$401,7,FALSE))</f>
        <v>43</v>
      </c>
      <c r="G136" s="14">
        <f>IF(ISNA(VLOOKUP(A136,'2009'!$B$2:$S$401,7,FALSE)), AVERAGE(C136:F136), VLOOKUP(A136,'2009'!$B$2:$S$401,7,FALSE))</f>
        <v>42</v>
      </c>
      <c r="H136" s="14">
        <f>AVERAGE(B136:G136)</f>
        <v>33.883333333333333</v>
      </c>
      <c r="I136" s="14">
        <f>VLOOKUP(A136,'2014'!$B$2:$S$430,4,FALSE)</f>
        <v>81</v>
      </c>
      <c r="J136" s="14">
        <f>IF(ISNA(VLOOKUP(A136,'2013'!$B$2:$S$401,4,FALSE)), I136, VLOOKUP(A136,'2013'!$B$2:$S$401,4,FALSE)*1.7)</f>
        <v>81.599999999999994</v>
      </c>
      <c r="K136" s="14">
        <f>IF(ISNA(VLOOKUP(A136,'2012'!$B$2:$S$401,4,FALSE)), J136, VLOOKUP(A136,'2012'!$B$2:$S$401,4,FALSE))</f>
        <v>63</v>
      </c>
      <c r="L136" s="14">
        <f>IF(ISNA(VLOOKUP(A136,'2011'!$B$2:$S$401,4,FALSE)), AVERAGE(J136:K136), VLOOKUP(A136,'2011'!$B$2:$S$401,4,FALSE))</f>
        <v>63</v>
      </c>
      <c r="M136" s="14">
        <f>IF(ISNA(VLOOKUP(A136,'2010'!$B$2:$S$401,4,FALSE)), AVERAGE(J136:L136), VLOOKUP(A136,'2010'!$B$2:$S$401,4,FALSE))</f>
        <v>78</v>
      </c>
      <c r="N136" s="14">
        <f>IF(ISNA(VLOOKUP(A136,'2009'!$B$2:$S$401,4,FALSE)), AVERAGE(J136:M136), VLOOKUP(A136,'2009'!$B$2:$S$401,4,FALSE))</f>
        <v>76</v>
      </c>
      <c r="O136" s="14">
        <f>AVERAGE(I136:N136)</f>
        <v>73.766666666666666</v>
      </c>
      <c r="P136" s="14">
        <f>H136/O136</f>
        <v>0.45933122458201536</v>
      </c>
      <c r="Q136" s="14">
        <f>VLOOKUP($A136,'2014'!$B$2:$S$430,5,FALSE)</f>
        <v>12</v>
      </c>
      <c r="R136" s="14">
        <f>IF(ISNA(VLOOKUP(A136,'2013'!$B$2:$S$401,5,FALSE)), Q136, VLOOKUP(A136,'2013'!$B$2:$S$401,5,FALSE)*1.7)</f>
        <v>6.8</v>
      </c>
      <c r="S136" s="14">
        <f>IF(ISNA(VLOOKUP($A136,'2012'!$B$2:$S$401,5,FALSE)), R136, VLOOKUP($A136,'2012'!$B$2:$S$401,5,FALSE))</f>
        <v>2</v>
      </c>
      <c r="T136" s="14">
        <f>IF(ISNA(VLOOKUP($A136,'2011'!$B$2:$S$401,5,FALSE)), S136, VLOOKUP($A136,'2011'!$B$2:$S$401,5,FALSE))</f>
        <v>2</v>
      </c>
      <c r="U136" s="14">
        <f>IF(ISNA(VLOOKUP($A136,'2010'!$B$2:$S$401,5,FALSE)), T136, VLOOKUP($A136,'2010'!$B$2:$S$401,5,FALSE))</f>
        <v>6</v>
      </c>
      <c r="V136" s="14">
        <f>IF(ISNA(VLOOKUP($A136,'2009'!$B$2:$S$401,5,FALSE)), U136, VLOOKUP($A136,'2009'!$B$2:$S$401,5,FALSE))</f>
        <v>12</v>
      </c>
      <c r="W136" s="14">
        <f>AVERAGE(Q136:V136)</f>
        <v>6.8</v>
      </c>
      <c r="X136" s="14">
        <f>VLOOKUP($A136,'2014'!$B$2:$S$430,6,FALSE)</f>
        <v>30</v>
      </c>
      <c r="Y136" s="14">
        <f>IF(ISNA(VLOOKUP($A136,'2013'!$B$2:$S$401,6,FALSE)), X136, VLOOKUP($A136,'2013'!$B$2:$S$401,6,FALSE)*1.7)</f>
        <v>25.5</v>
      </c>
      <c r="Z136" s="14">
        <f>IF(ISNA(VLOOKUP($A136,'2012'!$B$2:$S$401,6,FALSE)), Y136, VLOOKUP($A136,'2012'!$B$2:$S$401,6,FALSE))</f>
        <v>20</v>
      </c>
      <c r="AA136" s="14">
        <f>IF(ISNA(VLOOKUP($A136,'2011'!$B$2:$S$401,6,FALSE)), Z136, VLOOKUP($A136,'2011'!$B$2:$S$401,6,FALSE))</f>
        <v>20</v>
      </c>
      <c r="AB136" s="14">
        <f>IF(ISNA(VLOOKUP($A136,'2010'!$B$2:$S$401,6,FALSE)), AA136, VLOOKUP($A136,'2010'!$B$2:$S$401,6,FALSE))</f>
        <v>37</v>
      </c>
      <c r="AC136" s="14">
        <f>IF(ISNA(VLOOKUP($A136,'2009'!$B$2:$S$401,6,FALSE)), AB136, VLOOKUP($A136,'2009'!$B$2:$S$401,6,FALSE))</f>
        <v>30</v>
      </c>
      <c r="AD136" s="14">
        <f>AVERAGE(X136:AC136)</f>
        <v>27.083333333333332</v>
      </c>
      <c r="AE136" s="14">
        <f>VLOOKUP($A136,'2014'!$B$2:$S$430,10,FALSE)</f>
        <v>8</v>
      </c>
      <c r="AF136" s="14">
        <f>IF(ISNA(VLOOKUP($A136,'2013'!$B$2:$S$401,10,FALSE)), AE136, VLOOKUP($A136,'2013'!$B$2:$S$401,10,FALSE)*1.7)</f>
        <v>1.7</v>
      </c>
      <c r="AG136" s="14">
        <f>IF(ISNA(VLOOKUP($A136,'2012'!$B$2:$S$401,10,FALSE)), AF136, VLOOKUP($A136,'2012'!$B$2:$S$401,10,FALSE))</f>
        <v>2</v>
      </c>
      <c r="AH136" s="14">
        <f>IF(ISNA(VLOOKUP($A136,'2011'!$B$2:$S$401,10,FALSE)), AG136, VLOOKUP($A136,'2011'!$B$2:$S$401,10,FALSE))</f>
        <v>2</v>
      </c>
      <c r="AI136" s="14">
        <f>IF(ISNA(VLOOKUP($A136,'2010'!$B$2:$S$401,10,FALSE)), AH136, VLOOKUP($A136,'2010'!$B$2:$S$401,10,FALSE))</f>
        <v>4</v>
      </c>
      <c r="AJ136" s="14">
        <f>IF(ISNA(VLOOKUP($A136,'2009'!$B$2:$S$401,10,FALSE)), AI136, VLOOKUP($A136,'2009'!$B$2:$S$401,10,FALSE))</f>
        <v>10</v>
      </c>
      <c r="AK136" s="14">
        <f>AVERAGE(AE136:AJ136)</f>
        <v>4.6166666666666663</v>
      </c>
      <c r="AL136" s="14">
        <f>VLOOKUP($A136,'2014'!$B$2:$S$430,11,FALSE)</f>
        <v>18</v>
      </c>
      <c r="AM136" s="14">
        <f>IF(ISNA(VLOOKUP($A136,'2013'!$B$2:$S$401,11,FALSE)), AL136, VLOOKUP($A136,'2013'!$B$2:$S$401,11,FALSE)*1.7)</f>
        <v>18.7</v>
      </c>
      <c r="AN136" s="14">
        <f>AVERAGE(AL136:AM136)</f>
        <v>18.350000000000001</v>
      </c>
      <c r="AO136" s="14">
        <f>VLOOKUP($A136,'2014'!$B$2:$S$430,8,FALSE)</f>
        <v>-3</v>
      </c>
      <c r="AP136" s="14">
        <f>IF(ISNA(VLOOKUP($A136,'2013'!$B$2:$S$401,8,FALSE)), AO136, VLOOKUP($A136,'2013'!$B$2:$S$401,8,FALSE)*1.7)</f>
        <v>-20.399999999999999</v>
      </c>
      <c r="AQ136" s="14">
        <f>IF(ISNA(VLOOKUP($A136,'2012'!$B$2:$S$401,8,FALSE)), AP136, VLOOKUP($A136,'2012'!$B$2:$S$401,8,FALSE))</f>
        <v>-6</v>
      </c>
      <c r="AR136" s="14">
        <f>IF(ISNA(VLOOKUP($A136,'2011'!$B$2:$S$401,8,FALSE)), AQ136, VLOOKUP($A136,'2011'!$B$2:$S$401,8,FALSE))</f>
        <v>-6</v>
      </c>
      <c r="AS136" s="14">
        <f>IF(ISNA(VLOOKUP($A136,'2010'!$B$2:$S$401,8,FALSE)), AR136, VLOOKUP($A136,'2010'!$B$2:$S$401,8,FALSE))</f>
        <v>-16</v>
      </c>
      <c r="AT136" s="14">
        <f>IF(ISNA(VLOOKUP($A136,'2009'!$B$2:$S$401,8,FALSE)), AS136, VLOOKUP($A136,'2009'!$B$2:$S$401,8,FALSE))</f>
        <v>-12</v>
      </c>
      <c r="AU136" s="14">
        <f>AVERAGE(AO136:AT136)</f>
        <v>-10.566666666666666</v>
      </c>
      <c r="AV136" s="14">
        <f>MIN(B136:G136)</f>
        <v>22</v>
      </c>
      <c r="AW136" s="14">
        <f>MAX(B136:G136)</f>
        <v>43</v>
      </c>
      <c r="AX136" s="14">
        <f>MIN(I136:N136)</f>
        <v>63</v>
      </c>
      <c r="AY136" s="14">
        <f>MAX(I136:N136)</f>
        <v>81.599999999999994</v>
      </c>
      <c r="AZ136" s="14" t="str">
        <f>VLOOKUP(A136,Bios!$B$2:$S$430,7,FALSE)</f>
        <v>CZE</v>
      </c>
      <c r="BA136" s="14" t="str">
        <f>VLOOKUP(A136,Bios!$B$2:$S$430,2,FALSE)</f>
        <v>NJD</v>
      </c>
      <c r="BB136" s="14">
        <f>113-BE136</f>
        <v>36</v>
      </c>
      <c r="BC136" s="14" t="str">
        <f>VLOOKUP(A136,Bios!$B$2:$S$430,3,FALSE)</f>
        <v>D</v>
      </c>
      <c r="BD136" s="4" t="str">
        <f>VLOOKUP(A136,Bios!$B$2:$S$430,4,FALSE)</f>
        <v>Feb 03 '77</v>
      </c>
      <c r="BE136" s="4" t="str">
        <f>RIGHT(BD136, LEN(BD136)-8)</f>
        <v>77</v>
      </c>
      <c r="BJ136" s="4" t="e">
        <f>VLOOKUP(A136,'Contracts 2014'!A135:K261,1,FALSE)</f>
        <v>#N/A</v>
      </c>
      <c r="BK136" s="4">
        <f>IF(ISNA(VLOOKUP(A136,'Contracts 2014'!$A$1:$K$127,1,FALSE)), 0, 1)</f>
        <v>1</v>
      </c>
    </row>
    <row r="137" spans="1:63">
      <c r="A137" s="13" t="s">
        <v>235</v>
      </c>
      <c r="B137" s="14">
        <f>VLOOKUP(A137,'2014'!$B$2:$S$430,7,FALSE)</f>
        <v>42</v>
      </c>
      <c r="C137" s="14">
        <f>IF(ISNA(VLOOKUP(A137,'2013'!$B$2:$S$401,7,FALSE)*1.7), B137, VLOOKUP(A137,'2013'!$B$2:$S$401,7,FALSE)*1.7)</f>
        <v>23.8</v>
      </c>
      <c r="D137" s="14">
        <f>IF(ISNA(VLOOKUP(A137,'2012'!$B$2:$S$401,7,FALSE)), C137, VLOOKUP(A137,'2012'!$B$2:$S$401,7,FALSE))</f>
        <v>39</v>
      </c>
      <c r="E137" s="14">
        <f>IF(ISNA(VLOOKUP(A137,'2011'!$B$2:$S$401,7,FALSE)), AVERAGE(C137:D137), VLOOKUP(A137,'2011'!$B$2:$S$401,7,FALSE))</f>
        <v>31.4</v>
      </c>
      <c r="F137" s="14">
        <f>IF(ISNA(VLOOKUP(A137,'2010'!$B$2:$S$401,7,FALSE)), AVERAGE(C137:E137), VLOOKUP(A137,'2010'!$B$2:$S$401,7,FALSE))</f>
        <v>34</v>
      </c>
      <c r="G137" s="14">
        <f>IF(ISNA(VLOOKUP(A137,'2009'!$B$2:$S$401,7,FALSE)), AVERAGE(C137:F137), VLOOKUP(A137,'2009'!$B$2:$S$401,7,FALSE))</f>
        <v>32.049999999999997</v>
      </c>
      <c r="H137" s="14">
        <f>AVERAGE(B137:G137)</f>
        <v>33.708333333333336</v>
      </c>
      <c r="I137" s="14">
        <f>VLOOKUP(A137,'2014'!$B$2:$S$430,4,FALSE)</f>
        <v>82</v>
      </c>
      <c r="J137" s="14">
        <f>IF(ISNA(VLOOKUP(A137,'2013'!$B$2:$S$401,4,FALSE)), I137, VLOOKUP(A137,'2013'!$B$2:$S$401,4,FALSE)*1.7)</f>
        <v>79.899999999999991</v>
      </c>
      <c r="K137" s="14">
        <f>IF(ISNA(VLOOKUP(A137,'2012'!$B$2:$S$401,4,FALSE)), J137, VLOOKUP(A137,'2012'!$B$2:$S$401,4,FALSE))</f>
        <v>82</v>
      </c>
      <c r="L137" s="14">
        <f>IF(ISNA(VLOOKUP(A137,'2011'!$B$2:$S$401,4,FALSE)), AVERAGE(J137:K137), VLOOKUP(A137,'2011'!$B$2:$S$401,4,FALSE))</f>
        <v>80.949999999999989</v>
      </c>
      <c r="M137" s="14">
        <f>IF(ISNA(VLOOKUP(A137,'2010'!$B$2:$S$401,4,FALSE)), AVERAGE(J137:L137), VLOOKUP(A137,'2010'!$B$2:$S$401,4,FALSE))</f>
        <v>78</v>
      </c>
      <c r="N137" s="14">
        <f>IF(ISNA(VLOOKUP(A137,'2009'!$B$2:$S$401,4,FALSE)), AVERAGE(J137:M137), VLOOKUP(A137,'2009'!$B$2:$S$401,4,FALSE))</f>
        <v>80.212499999999991</v>
      </c>
      <c r="O137" s="14">
        <f>AVERAGE(I137:N137)</f>
        <v>80.510416666666657</v>
      </c>
      <c r="P137" s="14">
        <f>H137/O137</f>
        <v>0.41868288264976072</v>
      </c>
      <c r="Q137" s="14">
        <f>VLOOKUP($A137,'2014'!$B$2:$S$430,5,FALSE)</f>
        <v>15</v>
      </c>
      <c r="R137" s="14">
        <f>IF(ISNA(VLOOKUP(A137,'2013'!$B$2:$S$401,5,FALSE)), Q137, VLOOKUP(A137,'2013'!$B$2:$S$401,5,FALSE)*1.7)</f>
        <v>5.0999999999999996</v>
      </c>
      <c r="S137" s="14">
        <f>IF(ISNA(VLOOKUP($A137,'2012'!$B$2:$S$401,5,FALSE)), R137, VLOOKUP($A137,'2012'!$B$2:$S$401,5,FALSE))</f>
        <v>20</v>
      </c>
      <c r="T137" s="14">
        <f>IF(ISNA(VLOOKUP($A137,'2011'!$B$2:$S$401,5,FALSE)), S137, VLOOKUP($A137,'2011'!$B$2:$S$401,5,FALSE))</f>
        <v>20</v>
      </c>
      <c r="U137" s="14">
        <f>IF(ISNA(VLOOKUP($A137,'2010'!$B$2:$S$401,5,FALSE)), T137, VLOOKUP($A137,'2010'!$B$2:$S$401,5,FALSE))</f>
        <v>15</v>
      </c>
      <c r="V137" s="14">
        <f>IF(ISNA(VLOOKUP($A137,'2009'!$B$2:$S$401,5,FALSE)), U137, VLOOKUP($A137,'2009'!$B$2:$S$401,5,FALSE))</f>
        <v>15</v>
      </c>
      <c r="W137" s="14">
        <f>AVERAGE(Q137:V137)</f>
        <v>15.016666666666666</v>
      </c>
      <c r="X137" s="14">
        <f>VLOOKUP($A137,'2014'!$B$2:$S$430,6,FALSE)</f>
        <v>27</v>
      </c>
      <c r="Y137" s="14">
        <f>IF(ISNA(VLOOKUP($A137,'2013'!$B$2:$S$401,6,FALSE)), X137, VLOOKUP($A137,'2013'!$B$2:$S$401,6,FALSE)*1.7)</f>
        <v>18.7</v>
      </c>
      <c r="Z137" s="14">
        <f>IF(ISNA(VLOOKUP($A137,'2012'!$B$2:$S$401,6,FALSE)), Y137, VLOOKUP($A137,'2012'!$B$2:$S$401,6,FALSE))</f>
        <v>19</v>
      </c>
      <c r="AA137" s="14">
        <f>IF(ISNA(VLOOKUP($A137,'2011'!$B$2:$S$401,6,FALSE)), Z137, VLOOKUP($A137,'2011'!$B$2:$S$401,6,FALSE))</f>
        <v>19</v>
      </c>
      <c r="AB137" s="14">
        <f>IF(ISNA(VLOOKUP($A137,'2010'!$B$2:$S$401,6,FALSE)), AA137, VLOOKUP($A137,'2010'!$B$2:$S$401,6,FALSE))</f>
        <v>19</v>
      </c>
      <c r="AC137" s="14">
        <f>IF(ISNA(VLOOKUP($A137,'2009'!$B$2:$S$401,6,FALSE)), AB137, VLOOKUP($A137,'2009'!$B$2:$S$401,6,FALSE))</f>
        <v>19</v>
      </c>
      <c r="AD137" s="14">
        <f>AVERAGE(X137:AC137)</f>
        <v>20.283333333333335</v>
      </c>
      <c r="AE137" s="14">
        <f>VLOOKUP($A137,'2014'!$B$2:$S$430,10,FALSE)</f>
        <v>1</v>
      </c>
      <c r="AF137" s="14">
        <f>IF(ISNA(VLOOKUP($A137,'2013'!$B$2:$S$401,10,FALSE)), AE137, VLOOKUP($A137,'2013'!$B$2:$S$401,10,FALSE)*1.7)</f>
        <v>0</v>
      </c>
      <c r="AG137" s="14">
        <f>IF(ISNA(VLOOKUP($A137,'2012'!$B$2:$S$401,10,FALSE)), AF137, VLOOKUP($A137,'2012'!$B$2:$S$401,10,FALSE))</f>
        <v>1</v>
      </c>
      <c r="AH137" s="14">
        <f>IF(ISNA(VLOOKUP($A137,'2011'!$B$2:$S$401,10,FALSE)), AG137, VLOOKUP($A137,'2011'!$B$2:$S$401,10,FALSE))</f>
        <v>1</v>
      </c>
      <c r="AI137" s="14">
        <f>IF(ISNA(VLOOKUP($A137,'2010'!$B$2:$S$401,10,FALSE)), AH137, VLOOKUP($A137,'2010'!$B$2:$S$401,10,FALSE))</f>
        <v>1</v>
      </c>
      <c r="AJ137" s="14">
        <f>IF(ISNA(VLOOKUP($A137,'2009'!$B$2:$S$401,10,FALSE)), AI137, VLOOKUP($A137,'2009'!$B$2:$S$401,10,FALSE))</f>
        <v>1</v>
      </c>
      <c r="AK137" s="14">
        <f>AVERAGE(AE137:AJ137)</f>
        <v>0.83333333333333337</v>
      </c>
      <c r="AL137" s="14">
        <f>VLOOKUP($A137,'2014'!$B$2:$S$430,11,FALSE)</f>
        <v>5</v>
      </c>
      <c r="AM137" s="14">
        <f>IF(ISNA(VLOOKUP($A137,'2013'!$B$2:$S$401,11,FALSE)), AL137, VLOOKUP($A137,'2013'!$B$2:$S$401,11,FALSE)*1.7)</f>
        <v>0</v>
      </c>
      <c r="AN137" s="14">
        <f>AVERAGE(AL137:AM137)</f>
        <v>2.5</v>
      </c>
      <c r="AO137" s="14">
        <f>VLOOKUP($A137,'2014'!$B$2:$S$430,8,FALSE)</f>
        <v>4</v>
      </c>
      <c r="AP137" s="14">
        <f>IF(ISNA(VLOOKUP($A137,'2013'!$B$2:$S$401,8,FALSE)), AO137, VLOOKUP($A137,'2013'!$B$2:$S$401,8,FALSE)*1.7)</f>
        <v>-8.5</v>
      </c>
      <c r="AQ137" s="14">
        <f>IF(ISNA(VLOOKUP($A137,'2012'!$B$2:$S$401,8,FALSE)), AP137, VLOOKUP($A137,'2012'!$B$2:$S$401,8,FALSE))</f>
        <v>4</v>
      </c>
      <c r="AR137" s="14">
        <f>IF(ISNA(VLOOKUP($A137,'2011'!$B$2:$S$401,8,FALSE)), AQ137, VLOOKUP($A137,'2011'!$B$2:$S$401,8,FALSE))</f>
        <v>4</v>
      </c>
      <c r="AS137" s="14">
        <f>IF(ISNA(VLOOKUP($A137,'2010'!$B$2:$S$401,8,FALSE)), AR137, VLOOKUP($A137,'2010'!$B$2:$S$401,8,FALSE))</f>
        <v>-1</v>
      </c>
      <c r="AT137" s="14">
        <f>IF(ISNA(VLOOKUP($A137,'2009'!$B$2:$S$401,8,FALSE)), AS137, VLOOKUP($A137,'2009'!$B$2:$S$401,8,FALSE))</f>
        <v>-1</v>
      </c>
      <c r="AU137" s="14">
        <f>AVERAGE(AO137:AT137)</f>
        <v>0.25</v>
      </c>
      <c r="AV137" s="14">
        <f>MIN(B137:G137)</f>
        <v>23.8</v>
      </c>
      <c r="AW137" s="14">
        <f>MAX(B137:G137)</f>
        <v>42</v>
      </c>
      <c r="AX137" s="14">
        <f>MIN(I137:N137)</f>
        <v>78</v>
      </c>
      <c r="AY137" s="14">
        <f>MAX(I137:N137)</f>
        <v>82</v>
      </c>
      <c r="AZ137" s="14" t="str">
        <f>VLOOKUP(A137,Bios!$B$2:$S$430,7,FALSE)</f>
        <v>CAN</v>
      </c>
      <c r="BA137" s="14" t="str">
        <f>VLOOKUP(A137,Bios!$B$2:$S$430,2,FALSE)</f>
        <v>WSH</v>
      </c>
      <c r="BB137" s="14">
        <f>113-BE137</f>
        <v>34</v>
      </c>
      <c r="BC137" s="14" t="str">
        <f>VLOOKUP(A137,Bios!$B$2:$S$430,3,FALSE)</f>
        <v>L</v>
      </c>
      <c r="BD137" s="4" t="str">
        <f>VLOOKUP(A137,Bios!$B$2:$S$430,4,FALSE)</f>
        <v>May 02 '79</v>
      </c>
      <c r="BE137" s="4" t="str">
        <f>RIGHT(BD137, LEN(BD137)-8)</f>
        <v>79</v>
      </c>
      <c r="BJ137" s="4" t="e">
        <f>VLOOKUP(A137,'Contracts 2014'!A136:K262,1,FALSE)</f>
        <v>#N/A</v>
      </c>
      <c r="BK137" s="4">
        <f>IF(ISNA(VLOOKUP(A137,'Contracts 2014'!$A$1:$K$127,1,FALSE)), 0, 1)</f>
        <v>0</v>
      </c>
    </row>
    <row r="138" spans="1:63">
      <c r="A138" s="13" t="s">
        <v>378</v>
      </c>
      <c r="B138" s="14">
        <f>VLOOKUP(A138,'2014'!$B$2:$S$430,7,FALSE)</f>
        <v>42</v>
      </c>
      <c r="C138" s="14">
        <f>IF(ISNA(VLOOKUP(A138,'2013'!$B$2:$S$401,7,FALSE)*1.7), B138, VLOOKUP(A138,'2013'!$B$2:$S$401,7,FALSE)*1.7)</f>
        <v>39.1</v>
      </c>
      <c r="D138" s="14">
        <f>IF(ISNA(VLOOKUP(A138,'2012'!$B$2:$S$401,7,FALSE)), C138, VLOOKUP(A138,'2012'!$B$2:$S$401,7,FALSE))</f>
        <v>26</v>
      </c>
      <c r="E138" s="14">
        <f>IF(ISNA(VLOOKUP(A138,'2011'!$B$2:$S$401,7,FALSE)), AVERAGE(C138:D138), VLOOKUP(A138,'2011'!$B$2:$S$401,7,FALSE))</f>
        <v>35</v>
      </c>
      <c r="F138" s="14">
        <f>IF(ISNA(VLOOKUP(A138,'2010'!$B$2:$S$401,7,FALSE)), AVERAGE(C138:E138), VLOOKUP(A138,'2010'!$B$2:$S$401,7,FALSE))</f>
        <v>33.366666666666667</v>
      </c>
      <c r="G138" s="14">
        <f>IF(ISNA(VLOOKUP(A138,'2009'!$B$2:$S$401,7,FALSE)), AVERAGE(C138:F138), VLOOKUP(A138,'2009'!$B$2:$S$401,7,FALSE))</f>
        <v>38</v>
      </c>
      <c r="H138" s="14">
        <f>AVERAGE(B138:G138)</f>
        <v>35.577777777777776</v>
      </c>
      <c r="I138" s="14">
        <f>VLOOKUP(A138,'2014'!$B$2:$S$430,4,FALSE)</f>
        <v>82</v>
      </c>
      <c r="J138" s="14">
        <f>IF(ISNA(VLOOKUP(A138,'2013'!$B$2:$S$401,4,FALSE)), I138, VLOOKUP(A138,'2013'!$B$2:$S$401,4,FALSE)*1.7)</f>
        <v>81.599999999999994</v>
      </c>
      <c r="K138" s="14">
        <f>IF(ISNA(VLOOKUP(A138,'2012'!$B$2:$S$401,4,FALSE)), J138, VLOOKUP(A138,'2012'!$B$2:$S$401,4,FALSE))</f>
        <v>82</v>
      </c>
      <c r="L138" s="14">
        <f>IF(ISNA(VLOOKUP(A138,'2011'!$B$2:$S$401,4,FALSE)), AVERAGE(J138:K138), VLOOKUP(A138,'2011'!$B$2:$S$401,4,FALSE))</f>
        <v>82</v>
      </c>
      <c r="M138" s="14">
        <f>IF(ISNA(VLOOKUP(A138,'2010'!$B$2:$S$401,4,FALSE)), AVERAGE(J138:L138), VLOOKUP(A138,'2010'!$B$2:$S$401,4,FALSE))</f>
        <v>81.86666666666666</v>
      </c>
      <c r="N138" s="14">
        <f>IF(ISNA(VLOOKUP(A138,'2009'!$B$2:$S$401,4,FALSE)), AVERAGE(J138:M138), VLOOKUP(A138,'2009'!$B$2:$S$401,4,FALSE))</f>
        <v>82</v>
      </c>
      <c r="O138" s="14">
        <f>AVERAGE(I138:N138)</f>
        <v>81.911111111111111</v>
      </c>
      <c r="P138" s="14">
        <f>H138/O138</f>
        <v>0.43434617471513831</v>
      </c>
      <c r="Q138" s="14">
        <f>VLOOKUP($A138,'2014'!$B$2:$S$430,5,FALSE)</f>
        <v>21</v>
      </c>
      <c r="R138" s="14">
        <f>IF(ISNA(VLOOKUP(A138,'2013'!$B$2:$S$401,5,FALSE)), Q138, VLOOKUP(A138,'2013'!$B$2:$S$401,5,FALSE)*1.7)</f>
        <v>22.099999999999998</v>
      </c>
      <c r="S138" s="14">
        <f>IF(ISNA(VLOOKUP($A138,'2012'!$B$2:$S$401,5,FALSE)), R138, VLOOKUP($A138,'2012'!$B$2:$S$401,5,FALSE))</f>
        <v>13</v>
      </c>
      <c r="T138" s="14">
        <f>IF(ISNA(VLOOKUP($A138,'2011'!$B$2:$S$401,5,FALSE)), S138, VLOOKUP($A138,'2011'!$B$2:$S$401,5,FALSE))</f>
        <v>11</v>
      </c>
      <c r="U138" s="14">
        <f>IF(ISNA(VLOOKUP($A138,'2010'!$B$2:$S$401,5,FALSE)), T138, VLOOKUP($A138,'2010'!$B$2:$S$401,5,FALSE))</f>
        <v>11</v>
      </c>
      <c r="V138" s="14">
        <f>IF(ISNA(VLOOKUP($A138,'2009'!$B$2:$S$401,5,FALSE)), U138, VLOOKUP($A138,'2009'!$B$2:$S$401,5,FALSE))</f>
        <v>18</v>
      </c>
      <c r="W138" s="14">
        <f>AVERAGE(Q138:V138)</f>
        <v>16.016666666666666</v>
      </c>
      <c r="X138" s="14">
        <f>VLOOKUP($A138,'2014'!$B$2:$S$430,6,FALSE)</f>
        <v>21</v>
      </c>
      <c r="Y138" s="14">
        <f>IF(ISNA(VLOOKUP($A138,'2013'!$B$2:$S$401,6,FALSE)), X138, VLOOKUP($A138,'2013'!$B$2:$S$401,6,FALSE)*1.7)</f>
        <v>17</v>
      </c>
      <c r="Z138" s="14">
        <f>IF(ISNA(VLOOKUP($A138,'2012'!$B$2:$S$401,6,FALSE)), Y138, VLOOKUP($A138,'2012'!$B$2:$S$401,6,FALSE))</f>
        <v>13</v>
      </c>
      <c r="AA138" s="14">
        <f>IF(ISNA(VLOOKUP($A138,'2011'!$B$2:$S$401,6,FALSE)), Z138, VLOOKUP($A138,'2011'!$B$2:$S$401,6,FALSE))</f>
        <v>24</v>
      </c>
      <c r="AB138" s="14">
        <f>IF(ISNA(VLOOKUP($A138,'2010'!$B$2:$S$401,6,FALSE)), AA138, VLOOKUP($A138,'2010'!$B$2:$S$401,6,FALSE))</f>
        <v>24</v>
      </c>
      <c r="AC138" s="14">
        <f>IF(ISNA(VLOOKUP($A138,'2009'!$B$2:$S$401,6,FALSE)), AB138, VLOOKUP($A138,'2009'!$B$2:$S$401,6,FALSE))</f>
        <v>20</v>
      </c>
      <c r="AD138" s="14">
        <f>AVERAGE(X138:AC138)</f>
        <v>19.833333333333332</v>
      </c>
      <c r="AE138" s="14">
        <f>VLOOKUP($A138,'2014'!$B$2:$S$430,10,FALSE)</f>
        <v>0</v>
      </c>
      <c r="AF138" s="14">
        <f>IF(ISNA(VLOOKUP($A138,'2013'!$B$2:$S$401,10,FALSE)), AE138, VLOOKUP($A138,'2013'!$B$2:$S$401,10,FALSE)*1.7)</f>
        <v>0</v>
      </c>
      <c r="AG138" s="14">
        <f>IF(ISNA(VLOOKUP($A138,'2012'!$B$2:$S$401,10,FALSE)), AF138, VLOOKUP($A138,'2012'!$B$2:$S$401,10,FALSE))</f>
        <v>2</v>
      </c>
      <c r="AH138" s="14">
        <f>IF(ISNA(VLOOKUP($A138,'2011'!$B$2:$S$401,10,FALSE)), AG138, VLOOKUP($A138,'2011'!$B$2:$S$401,10,FALSE))</f>
        <v>0</v>
      </c>
      <c r="AI138" s="14">
        <f>IF(ISNA(VLOOKUP($A138,'2010'!$B$2:$S$401,10,FALSE)), AH138, VLOOKUP($A138,'2010'!$B$2:$S$401,10,FALSE))</f>
        <v>0</v>
      </c>
      <c r="AJ138" s="14">
        <f>IF(ISNA(VLOOKUP($A138,'2009'!$B$2:$S$401,10,FALSE)), AI138, VLOOKUP($A138,'2009'!$B$2:$S$401,10,FALSE))</f>
        <v>4</v>
      </c>
      <c r="AK138" s="14">
        <f>AVERAGE(AE138:AJ138)</f>
        <v>1</v>
      </c>
      <c r="AL138" s="14">
        <f>VLOOKUP($A138,'2014'!$B$2:$S$430,11,FALSE)</f>
        <v>0</v>
      </c>
      <c r="AM138" s="14">
        <f>IF(ISNA(VLOOKUP($A138,'2013'!$B$2:$S$401,11,FALSE)), AL138, VLOOKUP($A138,'2013'!$B$2:$S$401,11,FALSE)*1.7)</f>
        <v>0</v>
      </c>
      <c r="AN138" s="14">
        <f>AVERAGE(AL138:AM138)</f>
        <v>0</v>
      </c>
      <c r="AO138" s="14">
        <f>VLOOKUP($A138,'2014'!$B$2:$S$430,8,FALSE)</f>
        <v>13</v>
      </c>
      <c r="AP138" s="14">
        <f>IF(ISNA(VLOOKUP($A138,'2013'!$B$2:$S$401,8,FALSE)), AO138, VLOOKUP($A138,'2013'!$B$2:$S$401,8,FALSE)*1.7)</f>
        <v>23.8</v>
      </c>
      <c r="AQ138" s="14">
        <f>IF(ISNA(VLOOKUP($A138,'2012'!$B$2:$S$401,8,FALSE)), AP138, VLOOKUP($A138,'2012'!$B$2:$S$401,8,FALSE))</f>
        <v>-4</v>
      </c>
      <c r="AR138" s="14">
        <f>IF(ISNA(VLOOKUP($A138,'2011'!$B$2:$S$401,8,FALSE)), AQ138, VLOOKUP($A138,'2011'!$B$2:$S$401,8,FALSE))</f>
        <v>-12</v>
      </c>
      <c r="AS138" s="14">
        <f>IF(ISNA(VLOOKUP($A138,'2010'!$B$2:$S$401,8,FALSE)), AR138, VLOOKUP($A138,'2010'!$B$2:$S$401,8,FALSE))</f>
        <v>-12</v>
      </c>
      <c r="AT138" s="14">
        <f>IF(ISNA(VLOOKUP($A138,'2009'!$B$2:$S$401,8,FALSE)), AS138, VLOOKUP($A138,'2009'!$B$2:$S$401,8,FALSE))</f>
        <v>-6</v>
      </c>
      <c r="AU138" s="14">
        <f>AVERAGE(AO138:AT138)</f>
        <v>0.46666666666666617</v>
      </c>
      <c r="AV138" s="14">
        <f>MIN(B138:G138)</f>
        <v>26</v>
      </c>
      <c r="AW138" s="14">
        <f>MAX(B138:G138)</f>
        <v>42</v>
      </c>
      <c r="AX138" s="14">
        <f>MIN(I138:N138)</f>
        <v>81.599999999999994</v>
      </c>
      <c r="AY138" s="14">
        <f>MAX(I138:N138)</f>
        <v>82</v>
      </c>
      <c r="AZ138" s="14" t="str">
        <f>VLOOKUP(A138,Bios!$B$2:$S$430,7,FALSE)</f>
        <v>CAN</v>
      </c>
      <c r="BA138" s="14" t="str">
        <f>VLOOKUP(A138,Bios!$B$2:$S$430,2,FALSE)</f>
        <v>ANA</v>
      </c>
      <c r="BB138" s="14">
        <f>113-BE138</f>
        <v>26</v>
      </c>
      <c r="BC138" s="14" t="str">
        <f>VLOOKUP(A138,Bios!$B$2:$S$430,3,FALSE)</f>
        <v>C</v>
      </c>
      <c r="BD138" s="4" t="str">
        <f>VLOOKUP(A138,Bios!$B$2:$S$430,4,FALSE)</f>
        <v>Jun 14 '87</v>
      </c>
      <c r="BE138" s="4" t="str">
        <f>RIGHT(BD138, LEN(BD138)-8)</f>
        <v>87</v>
      </c>
      <c r="BJ138" s="4" t="e">
        <f>VLOOKUP(A138,'Contracts 2014'!A137:K263,1,FALSE)</f>
        <v>#N/A</v>
      </c>
      <c r="BK138" s="4">
        <f>IF(ISNA(VLOOKUP(A138,'Contracts 2014'!$A$1:$K$127,1,FALSE)), 0, 1)</f>
        <v>0</v>
      </c>
    </row>
    <row r="139" spans="1:63">
      <c r="A139" s="13" t="s">
        <v>94</v>
      </c>
      <c r="B139" s="14">
        <f>VLOOKUP(A139,'2014'!$B$2:$S$430,7,FALSE)</f>
        <v>42</v>
      </c>
      <c r="C139" s="14">
        <f>IF(ISNA(VLOOKUP(A139,'2013'!$B$2:$S$401,7,FALSE)*1.7), B139, VLOOKUP(A139,'2013'!$B$2:$S$401,7,FALSE)*1.7)</f>
        <v>61.199999999999996</v>
      </c>
      <c r="D139" s="14">
        <f>IF(ISNA(VLOOKUP(A139,'2012'!$B$2:$S$401,7,FALSE)), C139, VLOOKUP(A139,'2012'!$B$2:$S$401,7,FALSE))</f>
        <v>65</v>
      </c>
      <c r="E139" s="14">
        <f>IF(ISNA(VLOOKUP(A139,'2011'!$B$2:$S$401,7,FALSE)), AVERAGE(C139:D139), VLOOKUP(A139,'2011'!$B$2:$S$401,7,FALSE))</f>
        <v>51</v>
      </c>
      <c r="F139" s="14">
        <f>IF(ISNA(VLOOKUP(A139,'2010'!$B$2:$S$401,7,FALSE)), AVERAGE(C139:E139), VLOOKUP(A139,'2010'!$B$2:$S$401,7,FALSE))</f>
        <v>59.066666666666663</v>
      </c>
      <c r="G139" s="14">
        <f>IF(ISNA(VLOOKUP(A139,'2009'!$B$2:$S$401,7,FALSE)), AVERAGE(C139:F139), VLOOKUP(A139,'2009'!$B$2:$S$401,7,FALSE))</f>
        <v>59.066666666666663</v>
      </c>
      <c r="H139" s="14">
        <f>AVERAGE(B139:G139)</f>
        <v>56.222222222222221</v>
      </c>
      <c r="I139" s="14">
        <f>VLOOKUP(A139,'2014'!$B$2:$S$430,4,FALSE)</f>
        <v>81</v>
      </c>
      <c r="J139" s="14">
        <f>IF(ISNA(VLOOKUP(A139,'2013'!$B$2:$S$401,4,FALSE)), I139, VLOOKUP(A139,'2013'!$B$2:$S$401,4,FALSE)*1.7)</f>
        <v>81.599999999999994</v>
      </c>
      <c r="K139" s="14">
        <f>IF(ISNA(VLOOKUP(A139,'2012'!$B$2:$S$401,4,FALSE)), J139, VLOOKUP(A139,'2012'!$B$2:$S$401,4,FALSE))</f>
        <v>81</v>
      </c>
      <c r="L139" s="14">
        <f>IF(ISNA(VLOOKUP(A139,'2011'!$B$2:$S$401,4,FALSE)), AVERAGE(J139:K139), VLOOKUP(A139,'2011'!$B$2:$S$401,4,FALSE))</f>
        <v>81</v>
      </c>
      <c r="M139" s="14">
        <f>IF(ISNA(VLOOKUP(A139,'2010'!$B$2:$S$401,4,FALSE)), AVERAGE(J139:L139), VLOOKUP(A139,'2010'!$B$2:$S$401,4,FALSE))</f>
        <v>81.2</v>
      </c>
      <c r="N139" s="14">
        <f>IF(ISNA(VLOOKUP(A139,'2009'!$B$2:$S$401,4,FALSE)), AVERAGE(J139:M139), VLOOKUP(A139,'2009'!$B$2:$S$401,4,FALSE))</f>
        <v>81.2</v>
      </c>
      <c r="O139" s="14">
        <f>AVERAGE(I139:N139)</f>
        <v>81.166666666666671</v>
      </c>
      <c r="P139" s="14">
        <f>H139/O139</f>
        <v>0.69267624914442161</v>
      </c>
      <c r="Q139" s="14">
        <f>VLOOKUP($A139,'2014'!$B$2:$S$430,5,FALSE)</f>
        <v>12</v>
      </c>
      <c r="R139" s="14">
        <f>IF(ISNA(VLOOKUP(A139,'2013'!$B$2:$S$401,5,FALSE)), Q139, VLOOKUP(A139,'2013'!$B$2:$S$401,5,FALSE)*1.7)</f>
        <v>18.7</v>
      </c>
      <c r="S139" s="14">
        <f>IF(ISNA(VLOOKUP($A139,'2012'!$B$2:$S$401,5,FALSE)), R139, VLOOKUP($A139,'2012'!$B$2:$S$401,5,FALSE))</f>
        <v>24</v>
      </c>
      <c r="T139" s="14">
        <f>IF(ISNA(VLOOKUP($A139,'2011'!$B$2:$S$401,5,FALSE)), S139, VLOOKUP($A139,'2011'!$B$2:$S$401,5,FALSE))</f>
        <v>17</v>
      </c>
      <c r="U139" s="14">
        <f>IF(ISNA(VLOOKUP($A139,'2010'!$B$2:$S$401,5,FALSE)), T139, VLOOKUP($A139,'2010'!$B$2:$S$401,5,FALSE))</f>
        <v>17</v>
      </c>
      <c r="V139" s="14">
        <f>IF(ISNA(VLOOKUP($A139,'2009'!$B$2:$S$401,5,FALSE)), U139, VLOOKUP($A139,'2009'!$B$2:$S$401,5,FALSE))</f>
        <v>17</v>
      </c>
      <c r="W139" s="14">
        <f>AVERAGE(Q139:V139)</f>
        <v>17.616666666666667</v>
      </c>
      <c r="X139" s="14">
        <f>VLOOKUP($A139,'2014'!$B$2:$S$430,6,FALSE)</f>
        <v>30</v>
      </c>
      <c r="Y139" s="14">
        <f>IF(ISNA(VLOOKUP($A139,'2013'!$B$2:$S$401,6,FALSE)), X139, VLOOKUP($A139,'2013'!$B$2:$S$401,6,FALSE)*1.7)</f>
        <v>42.5</v>
      </c>
      <c r="Z139" s="14">
        <f>IF(ISNA(VLOOKUP($A139,'2012'!$B$2:$S$401,6,FALSE)), Y139, VLOOKUP($A139,'2012'!$B$2:$S$401,6,FALSE))</f>
        <v>41</v>
      </c>
      <c r="AA139" s="14">
        <f>IF(ISNA(VLOOKUP($A139,'2011'!$B$2:$S$401,6,FALSE)), Z139, VLOOKUP($A139,'2011'!$B$2:$S$401,6,FALSE))</f>
        <v>34</v>
      </c>
      <c r="AB139" s="14">
        <f>IF(ISNA(VLOOKUP($A139,'2010'!$B$2:$S$401,6,FALSE)), AA139, VLOOKUP($A139,'2010'!$B$2:$S$401,6,FALSE))</f>
        <v>34</v>
      </c>
      <c r="AC139" s="14">
        <f>IF(ISNA(VLOOKUP($A139,'2009'!$B$2:$S$401,6,FALSE)), AB139, VLOOKUP($A139,'2009'!$B$2:$S$401,6,FALSE))</f>
        <v>34</v>
      </c>
      <c r="AD139" s="14">
        <f>AVERAGE(X139:AC139)</f>
        <v>35.916666666666664</v>
      </c>
      <c r="AE139" s="14">
        <f>VLOOKUP($A139,'2014'!$B$2:$S$430,10,FALSE)</f>
        <v>3</v>
      </c>
      <c r="AF139" s="14">
        <f>IF(ISNA(VLOOKUP($A139,'2013'!$B$2:$S$401,10,FALSE)), AE139, VLOOKUP($A139,'2013'!$B$2:$S$401,10,FALSE)*1.7)</f>
        <v>5.0999999999999996</v>
      </c>
      <c r="AG139" s="14">
        <f>IF(ISNA(VLOOKUP($A139,'2012'!$B$2:$S$401,10,FALSE)), AF139, VLOOKUP($A139,'2012'!$B$2:$S$401,10,FALSE))</f>
        <v>8</v>
      </c>
      <c r="AH139" s="14">
        <f>IF(ISNA(VLOOKUP($A139,'2011'!$B$2:$S$401,10,FALSE)), AG139, VLOOKUP($A139,'2011'!$B$2:$S$401,10,FALSE))</f>
        <v>3</v>
      </c>
      <c r="AI139" s="14">
        <f>IF(ISNA(VLOOKUP($A139,'2010'!$B$2:$S$401,10,FALSE)), AH139, VLOOKUP($A139,'2010'!$B$2:$S$401,10,FALSE))</f>
        <v>3</v>
      </c>
      <c r="AJ139" s="14">
        <f>IF(ISNA(VLOOKUP($A139,'2009'!$B$2:$S$401,10,FALSE)), AI139, VLOOKUP($A139,'2009'!$B$2:$S$401,10,FALSE))</f>
        <v>3</v>
      </c>
      <c r="AK139" s="14">
        <f>AVERAGE(AE139:AJ139)</f>
        <v>4.1833333333333336</v>
      </c>
      <c r="AL139" s="14">
        <f>VLOOKUP($A139,'2014'!$B$2:$S$430,11,FALSE)</f>
        <v>17</v>
      </c>
      <c r="AM139" s="14">
        <f>IF(ISNA(VLOOKUP($A139,'2013'!$B$2:$S$401,11,FALSE)), AL139, VLOOKUP($A139,'2013'!$B$2:$S$401,11,FALSE)*1.7)</f>
        <v>22.099999999999998</v>
      </c>
      <c r="AN139" s="14">
        <f>AVERAGE(AL139:AM139)</f>
        <v>19.549999999999997</v>
      </c>
      <c r="AO139" s="14">
        <f>VLOOKUP($A139,'2014'!$B$2:$S$430,8,FALSE)</f>
        <v>-3</v>
      </c>
      <c r="AP139" s="14">
        <f>IF(ISNA(VLOOKUP($A139,'2013'!$B$2:$S$401,8,FALSE)), AO139, VLOOKUP($A139,'2013'!$B$2:$S$401,8,FALSE)*1.7)</f>
        <v>-1.7</v>
      </c>
      <c r="AQ139" s="14">
        <f>IF(ISNA(VLOOKUP($A139,'2012'!$B$2:$S$401,8,FALSE)), AP139, VLOOKUP($A139,'2012'!$B$2:$S$401,8,FALSE))</f>
        <v>9</v>
      </c>
      <c r="AR139" s="14">
        <f>IF(ISNA(VLOOKUP($A139,'2011'!$B$2:$S$401,8,FALSE)), AQ139, VLOOKUP($A139,'2011'!$B$2:$S$401,8,FALSE))</f>
        <v>5</v>
      </c>
      <c r="AS139" s="14">
        <f>IF(ISNA(VLOOKUP($A139,'2010'!$B$2:$S$401,8,FALSE)), AR139, VLOOKUP($A139,'2010'!$B$2:$S$401,8,FALSE))</f>
        <v>5</v>
      </c>
      <c r="AT139" s="14">
        <f>IF(ISNA(VLOOKUP($A139,'2009'!$B$2:$S$401,8,FALSE)), AS139, VLOOKUP($A139,'2009'!$B$2:$S$401,8,FALSE))</f>
        <v>5</v>
      </c>
      <c r="AU139" s="14">
        <f>AVERAGE(AO139:AT139)</f>
        <v>3.2166666666666668</v>
      </c>
      <c r="AV139" s="14">
        <f>MIN(B139:G139)</f>
        <v>42</v>
      </c>
      <c r="AW139" s="14">
        <f>MAX(B139:G139)</f>
        <v>65</v>
      </c>
      <c r="AX139" s="14">
        <f>MIN(I139:N139)</f>
        <v>81</v>
      </c>
      <c r="AY139" s="14">
        <f>MAX(I139:N139)</f>
        <v>81.599999999999994</v>
      </c>
      <c r="AZ139" s="14" t="str">
        <f>VLOOKUP(A139,Bios!$B$2:$S$430,7,FALSE)</f>
        <v>CAN</v>
      </c>
      <c r="BA139" s="14" t="str">
        <f>VLOOKUP(A139,Bios!$B$2:$S$430,2,FALSE)</f>
        <v>TBL</v>
      </c>
      <c r="BB139" s="14">
        <f>113-BE139</f>
        <v>28</v>
      </c>
      <c r="BC139" s="14" t="str">
        <f>VLOOKUP(A139,Bios!$B$2:$S$430,3,FALSE)</f>
        <v>R</v>
      </c>
      <c r="BD139" s="4" t="str">
        <f>VLOOKUP(A139,Bios!$B$2:$S$430,4,FALSE)</f>
        <v>Sep 08 '85</v>
      </c>
      <c r="BE139" s="4" t="str">
        <f>RIGHT(BD139, LEN(BD139)-8)</f>
        <v>85</v>
      </c>
      <c r="BJ139" s="4" t="e">
        <f>VLOOKUP(A139,'Contracts 2014'!A138:K264,1,FALSE)</f>
        <v>#N/A</v>
      </c>
      <c r="BK139" s="4">
        <f>IF(ISNA(VLOOKUP(A139,'Contracts 2014'!$A$1:$K$127,1,FALSE)), 0, 1)</f>
        <v>0</v>
      </c>
    </row>
    <row r="140" spans="1:63">
      <c r="A140" s="13" t="s">
        <v>364</v>
      </c>
      <c r="B140" s="14">
        <f>VLOOKUP(A140,'2014'!$B$2:$S$430,7,FALSE)</f>
        <v>42</v>
      </c>
      <c r="C140" s="14">
        <f>IF(ISNA(VLOOKUP(A140,'2013'!$B$2:$S$401,7,FALSE)*1.7), B140, VLOOKUP(A140,'2013'!$B$2:$S$401,7,FALSE)*1.7)</f>
        <v>17</v>
      </c>
      <c r="D140" s="14">
        <f>IF(ISNA(VLOOKUP(A140,'2012'!$B$2:$S$401,7,FALSE)), C140, VLOOKUP(A140,'2012'!$B$2:$S$401,7,FALSE))</f>
        <v>10</v>
      </c>
      <c r="E140" s="14">
        <f>IF(ISNA(VLOOKUP(A140,'2011'!$B$2:$S$401,7,FALSE)), AVERAGE(C140:D140), VLOOKUP(A140,'2011'!$B$2:$S$401,7,FALSE))</f>
        <v>38</v>
      </c>
      <c r="F140" s="14">
        <f>IF(ISNA(VLOOKUP(A140,'2010'!$B$2:$S$401,7,FALSE)), AVERAGE(C140:E140), VLOOKUP(A140,'2010'!$B$2:$S$401,7,FALSE))</f>
        <v>43</v>
      </c>
      <c r="G140" s="14">
        <f>IF(ISNA(VLOOKUP(A140,'2009'!$B$2:$S$401,7,FALSE)), AVERAGE(C140:F140), VLOOKUP(A140,'2009'!$B$2:$S$401,7,FALSE))</f>
        <v>45</v>
      </c>
      <c r="H140" s="14">
        <f>AVERAGE(B140:G140)</f>
        <v>32.5</v>
      </c>
      <c r="I140" s="14">
        <f>VLOOKUP(A140,'2014'!$B$2:$S$430,4,FALSE)</f>
        <v>81</v>
      </c>
      <c r="J140" s="14">
        <f>IF(ISNA(VLOOKUP(A140,'2013'!$B$2:$S$401,4,FALSE)), I140, VLOOKUP(A140,'2013'!$B$2:$S$401,4,FALSE)*1.7)</f>
        <v>76.5</v>
      </c>
      <c r="K140" s="14">
        <f>IF(ISNA(VLOOKUP(A140,'2012'!$B$2:$S$401,4,FALSE)), J140, VLOOKUP(A140,'2012'!$B$2:$S$401,4,FALSE))</f>
        <v>45</v>
      </c>
      <c r="L140" s="14">
        <f>IF(ISNA(VLOOKUP(A140,'2011'!$B$2:$S$401,4,FALSE)), AVERAGE(J140:K140), VLOOKUP(A140,'2011'!$B$2:$S$401,4,FALSE))</f>
        <v>80</v>
      </c>
      <c r="M140" s="14">
        <f>IF(ISNA(VLOOKUP(A140,'2010'!$B$2:$S$401,4,FALSE)), AVERAGE(J140:L140), VLOOKUP(A140,'2010'!$B$2:$S$401,4,FALSE))</f>
        <v>82</v>
      </c>
      <c r="N140" s="14">
        <f>IF(ISNA(VLOOKUP(A140,'2009'!$B$2:$S$401,4,FALSE)), AVERAGE(J140:M140), VLOOKUP(A140,'2009'!$B$2:$S$401,4,FALSE))</f>
        <v>79</v>
      </c>
      <c r="O140" s="14">
        <f>AVERAGE(I140:N140)</f>
        <v>73.916666666666671</v>
      </c>
      <c r="P140" s="14">
        <f>H140/O140</f>
        <v>0.43968432919954903</v>
      </c>
      <c r="Q140" s="14">
        <f>VLOOKUP($A140,'2014'!$B$2:$S$430,5,FALSE)</f>
        <v>15</v>
      </c>
      <c r="R140" s="14">
        <f>IF(ISNA(VLOOKUP(A140,'2013'!$B$2:$S$401,5,FALSE)), Q140, VLOOKUP(A140,'2013'!$B$2:$S$401,5,FALSE)*1.7)</f>
        <v>5.0999999999999996</v>
      </c>
      <c r="S140" s="14">
        <f>IF(ISNA(VLOOKUP($A140,'2012'!$B$2:$S$401,5,FALSE)), R140, VLOOKUP($A140,'2012'!$B$2:$S$401,5,FALSE))</f>
        <v>3</v>
      </c>
      <c r="T140" s="14">
        <f>IF(ISNA(VLOOKUP($A140,'2011'!$B$2:$S$401,5,FALSE)), S140, VLOOKUP($A140,'2011'!$B$2:$S$401,5,FALSE))</f>
        <v>11</v>
      </c>
      <c r="U140" s="14">
        <f>IF(ISNA(VLOOKUP($A140,'2010'!$B$2:$S$401,5,FALSE)), T140, VLOOKUP($A140,'2010'!$B$2:$S$401,5,FALSE))</f>
        <v>21</v>
      </c>
      <c r="V140" s="14">
        <f>IF(ISNA(VLOOKUP($A140,'2009'!$B$2:$S$401,5,FALSE)), U140, VLOOKUP($A140,'2009'!$B$2:$S$401,5,FALSE))</f>
        <v>21</v>
      </c>
      <c r="W140" s="14">
        <f>AVERAGE(Q140:V140)</f>
        <v>12.683333333333332</v>
      </c>
      <c r="X140" s="14">
        <f>VLOOKUP($A140,'2014'!$B$2:$S$430,6,FALSE)</f>
        <v>27</v>
      </c>
      <c r="Y140" s="14">
        <f>IF(ISNA(VLOOKUP($A140,'2013'!$B$2:$S$401,6,FALSE)), X140, VLOOKUP($A140,'2013'!$B$2:$S$401,6,FALSE)*1.7)</f>
        <v>11.9</v>
      </c>
      <c r="Z140" s="14">
        <f>IF(ISNA(VLOOKUP($A140,'2012'!$B$2:$S$401,6,FALSE)), Y140, VLOOKUP($A140,'2012'!$B$2:$S$401,6,FALSE))</f>
        <v>7</v>
      </c>
      <c r="AA140" s="14">
        <f>IF(ISNA(VLOOKUP($A140,'2011'!$B$2:$S$401,6,FALSE)), Z140, VLOOKUP($A140,'2011'!$B$2:$S$401,6,FALSE))</f>
        <v>27</v>
      </c>
      <c r="AB140" s="14">
        <f>IF(ISNA(VLOOKUP($A140,'2010'!$B$2:$S$401,6,FALSE)), AA140, VLOOKUP($A140,'2010'!$B$2:$S$401,6,FALSE))</f>
        <v>22</v>
      </c>
      <c r="AC140" s="14">
        <f>IF(ISNA(VLOOKUP($A140,'2009'!$B$2:$S$401,6,FALSE)), AB140, VLOOKUP($A140,'2009'!$B$2:$S$401,6,FALSE))</f>
        <v>24</v>
      </c>
      <c r="AD140" s="14">
        <f>AVERAGE(X140:AC140)</f>
        <v>19.816666666666666</v>
      </c>
      <c r="AE140" s="14">
        <f>VLOOKUP($A140,'2014'!$B$2:$S$430,10,FALSE)</f>
        <v>1</v>
      </c>
      <c r="AF140" s="14">
        <f>IF(ISNA(VLOOKUP($A140,'2013'!$B$2:$S$401,10,FALSE)), AE140, VLOOKUP($A140,'2013'!$B$2:$S$401,10,FALSE)*1.7)</f>
        <v>0</v>
      </c>
      <c r="AG140" s="14">
        <f>IF(ISNA(VLOOKUP($A140,'2012'!$B$2:$S$401,10,FALSE)), AF140, VLOOKUP($A140,'2012'!$B$2:$S$401,10,FALSE))</f>
        <v>0</v>
      </c>
      <c r="AH140" s="14">
        <f>IF(ISNA(VLOOKUP($A140,'2011'!$B$2:$S$401,10,FALSE)), AG140, VLOOKUP($A140,'2011'!$B$2:$S$401,10,FALSE))</f>
        <v>1</v>
      </c>
      <c r="AI140" s="14">
        <f>IF(ISNA(VLOOKUP($A140,'2010'!$B$2:$S$401,10,FALSE)), AH140, VLOOKUP($A140,'2010'!$B$2:$S$401,10,FALSE))</f>
        <v>5</v>
      </c>
      <c r="AJ140" s="14">
        <f>IF(ISNA(VLOOKUP($A140,'2009'!$B$2:$S$401,10,FALSE)), AI140, VLOOKUP($A140,'2009'!$B$2:$S$401,10,FALSE))</f>
        <v>1</v>
      </c>
      <c r="AK140" s="14">
        <f>AVERAGE(AE140:AJ140)</f>
        <v>1.3333333333333333</v>
      </c>
      <c r="AL140" s="14">
        <f>VLOOKUP($A140,'2014'!$B$2:$S$430,11,FALSE)</f>
        <v>2</v>
      </c>
      <c r="AM140" s="14">
        <f>IF(ISNA(VLOOKUP($A140,'2013'!$B$2:$S$401,11,FALSE)), AL140, VLOOKUP($A140,'2013'!$B$2:$S$401,11,FALSE)*1.7)</f>
        <v>0</v>
      </c>
      <c r="AN140" s="14">
        <f>AVERAGE(AL140:AM140)</f>
        <v>1</v>
      </c>
      <c r="AO140" s="14">
        <f>VLOOKUP($A140,'2014'!$B$2:$S$430,8,FALSE)</f>
        <v>8</v>
      </c>
      <c r="AP140" s="14">
        <f>IF(ISNA(VLOOKUP($A140,'2013'!$B$2:$S$401,8,FALSE)), AO140, VLOOKUP($A140,'2013'!$B$2:$S$401,8,FALSE)*1.7)</f>
        <v>8.5</v>
      </c>
      <c r="AQ140" s="14">
        <f>IF(ISNA(VLOOKUP($A140,'2012'!$B$2:$S$401,8,FALSE)), AP140, VLOOKUP($A140,'2012'!$B$2:$S$401,8,FALSE))</f>
        <v>5</v>
      </c>
      <c r="AR140" s="14">
        <f>IF(ISNA(VLOOKUP($A140,'2011'!$B$2:$S$401,8,FALSE)), AQ140, VLOOKUP($A140,'2011'!$B$2:$S$401,8,FALSE))</f>
        <v>2</v>
      </c>
      <c r="AS140" s="14">
        <f>IF(ISNA(VLOOKUP($A140,'2010'!$B$2:$S$401,8,FALSE)), AR140, VLOOKUP($A140,'2010'!$B$2:$S$401,8,FALSE))</f>
        <v>-4</v>
      </c>
      <c r="AT140" s="14">
        <f>IF(ISNA(VLOOKUP($A140,'2009'!$B$2:$S$401,8,FALSE)), AS140, VLOOKUP($A140,'2009'!$B$2:$S$401,8,FALSE))</f>
        <v>10</v>
      </c>
      <c r="AU140" s="14">
        <f>AVERAGE(AO140:AT140)</f>
        <v>4.916666666666667</v>
      </c>
      <c r="AV140" s="14">
        <f>MIN(B140:G140)</f>
        <v>10</v>
      </c>
      <c r="AW140" s="14">
        <f>MAX(B140:G140)</f>
        <v>45</v>
      </c>
      <c r="AX140" s="14">
        <f>MIN(I140:N140)</f>
        <v>45</v>
      </c>
      <c r="AY140" s="14">
        <f>MAX(I140:N140)</f>
        <v>82</v>
      </c>
      <c r="AZ140" s="14" t="str">
        <f>VLOOKUP(A140,Bios!$B$2:$S$430,7,FALSE)</f>
        <v>CZE</v>
      </c>
      <c r="BA140" s="14" t="str">
        <f>VLOOKUP(A140,Bios!$B$2:$S$430,2,FALSE)</f>
        <v>WPG</v>
      </c>
      <c r="BB140" s="14">
        <f>113-BE140</f>
        <v>25</v>
      </c>
      <c r="BC140" s="14" t="str">
        <f>VLOOKUP(A140,Bios!$B$2:$S$430,3,FALSE)</f>
        <v>R</v>
      </c>
      <c r="BD140" s="4" t="str">
        <f>VLOOKUP(A140,Bios!$B$2:$S$430,4,FALSE)</f>
        <v>Feb 17 '88</v>
      </c>
      <c r="BE140" s="4" t="str">
        <f>RIGHT(BD140, LEN(BD140)-8)</f>
        <v>88</v>
      </c>
      <c r="BJ140" s="4" t="e">
        <f>VLOOKUP(A140,'Contracts 2014'!A139:K265,1,FALSE)</f>
        <v>#N/A</v>
      </c>
      <c r="BK140" s="4">
        <f>IF(ISNA(VLOOKUP(A140,'Contracts 2014'!$A$1:$K$127,1,FALSE)), 0, 1)</f>
        <v>0</v>
      </c>
    </row>
    <row r="141" spans="1:63">
      <c r="A141" s="13" t="s">
        <v>310</v>
      </c>
      <c r="B141" s="14">
        <f>VLOOKUP(A141,'2014'!$B$2:$S$430,7,FALSE)</f>
        <v>42</v>
      </c>
      <c r="C141" s="14">
        <f>IF(ISNA(VLOOKUP(A141,'2013'!$B$2:$S$401,7,FALSE)*1.7), B141, VLOOKUP(A141,'2013'!$B$2:$S$401,7,FALSE)*1.7)</f>
        <v>45.9</v>
      </c>
      <c r="D141" s="14">
        <f>IF(ISNA(VLOOKUP(A141,'2012'!$B$2:$S$401,7,FALSE)), C141, VLOOKUP(A141,'2012'!$B$2:$S$401,7,FALSE))</f>
        <v>30</v>
      </c>
      <c r="E141" s="14">
        <f>IF(ISNA(VLOOKUP(A141,'2011'!$B$2:$S$401,7,FALSE)), AVERAGE(C141:D141), VLOOKUP(A141,'2011'!$B$2:$S$401,7,FALSE))</f>
        <v>46</v>
      </c>
      <c r="F141" s="14">
        <f>IF(ISNA(VLOOKUP(A141,'2010'!$B$2:$S$401,7,FALSE)), AVERAGE(C141:E141), VLOOKUP(A141,'2010'!$B$2:$S$401,7,FALSE))</f>
        <v>37</v>
      </c>
      <c r="G141" s="14">
        <f>IF(ISNA(VLOOKUP(A141,'2009'!$B$2:$S$401,7,FALSE)), AVERAGE(C141:F141), VLOOKUP(A141,'2009'!$B$2:$S$401,7,FALSE))</f>
        <v>39.725000000000001</v>
      </c>
      <c r="H141" s="14">
        <f>AVERAGE(B141:G141)</f>
        <v>40.104166666666664</v>
      </c>
      <c r="I141" s="14">
        <f>VLOOKUP(A141,'2014'!$B$2:$S$430,4,FALSE)</f>
        <v>81</v>
      </c>
      <c r="J141" s="14">
        <f>IF(ISNA(VLOOKUP(A141,'2013'!$B$2:$S$401,4,FALSE)), I141, VLOOKUP(A141,'2013'!$B$2:$S$401,4,FALSE)*1.7)</f>
        <v>79.899999999999991</v>
      </c>
      <c r="K141" s="14">
        <f>IF(ISNA(VLOOKUP(A141,'2012'!$B$2:$S$401,4,FALSE)), J141, VLOOKUP(A141,'2012'!$B$2:$S$401,4,FALSE))</f>
        <v>71</v>
      </c>
      <c r="L141" s="14">
        <f>IF(ISNA(VLOOKUP(A141,'2011'!$B$2:$S$401,4,FALSE)), AVERAGE(J141:K141), VLOOKUP(A141,'2011'!$B$2:$S$401,4,FALSE))</f>
        <v>83</v>
      </c>
      <c r="M141" s="14">
        <f>IF(ISNA(VLOOKUP(A141,'2010'!$B$2:$S$401,4,FALSE)), AVERAGE(J141:L141), VLOOKUP(A141,'2010'!$B$2:$S$401,4,FALSE))</f>
        <v>69</v>
      </c>
      <c r="N141" s="14">
        <f>IF(ISNA(VLOOKUP(A141,'2009'!$B$2:$S$401,4,FALSE)), AVERAGE(J141:M141), VLOOKUP(A141,'2009'!$B$2:$S$401,4,FALSE))</f>
        <v>75.724999999999994</v>
      </c>
      <c r="O141" s="14">
        <f>AVERAGE(I141:N141)</f>
        <v>76.604166666666671</v>
      </c>
      <c r="P141" s="14">
        <f>H141/O141</f>
        <v>0.52352461245580628</v>
      </c>
      <c r="Q141" s="14">
        <f>VLOOKUP($A141,'2014'!$B$2:$S$430,5,FALSE)</f>
        <v>6</v>
      </c>
      <c r="R141" s="14">
        <f>IF(ISNA(VLOOKUP(A141,'2013'!$B$2:$S$401,5,FALSE)), Q141, VLOOKUP(A141,'2013'!$B$2:$S$401,5,FALSE)*1.7)</f>
        <v>5.0999999999999996</v>
      </c>
      <c r="S141" s="14">
        <f>IF(ISNA(VLOOKUP($A141,'2012'!$B$2:$S$401,5,FALSE)), R141, VLOOKUP($A141,'2012'!$B$2:$S$401,5,FALSE))</f>
        <v>9</v>
      </c>
      <c r="T141" s="14">
        <f>IF(ISNA(VLOOKUP($A141,'2011'!$B$2:$S$401,5,FALSE)), S141, VLOOKUP($A141,'2011'!$B$2:$S$401,5,FALSE))</f>
        <v>14</v>
      </c>
      <c r="U141" s="14">
        <f>IF(ISNA(VLOOKUP($A141,'2010'!$B$2:$S$401,5,FALSE)), T141, VLOOKUP($A141,'2010'!$B$2:$S$401,5,FALSE))</f>
        <v>8</v>
      </c>
      <c r="V141" s="14">
        <f>IF(ISNA(VLOOKUP($A141,'2009'!$B$2:$S$401,5,FALSE)), U141, VLOOKUP($A141,'2009'!$B$2:$S$401,5,FALSE))</f>
        <v>8</v>
      </c>
      <c r="W141" s="14">
        <f>AVERAGE(Q141:V141)</f>
        <v>8.35</v>
      </c>
      <c r="X141" s="14">
        <f>VLOOKUP($A141,'2014'!$B$2:$S$430,6,FALSE)</f>
        <v>36</v>
      </c>
      <c r="Y141" s="14">
        <f>IF(ISNA(VLOOKUP($A141,'2013'!$B$2:$S$401,6,FALSE)), X141, VLOOKUP($A141,'2013'!$B$2:$S$401,6,FALSE)*1.7)</f>
        <v>40.799999999999997</v>
      </c>
      <c r="Z141" s="14">
        <f>IF(ISNA(VLOOKUP($A141,'2012'!$B$2:$S$401,6,FALSE)), Y141, VLOOKUP($A141,'2012'!$B$2:$S$401,6,FALSE))</f>
        <v>21</v>
      </c>
      <c r="AA141" s="14">
        <f>IF(ISNA(VLOOKUP($A141,'2011'!$B$2:$S$401,6,FALSE)), Z141, VLOOKUP($A141,'2011'!$B$2:$S$401,6,FALSE))</f>
        <v>32</v>
      </c>
      <c r="AB141" s="14">
        <f>IF(ISNA(VLOOKUP($A141,'2010'!$B$2:$S$401,6,FALSE)), AA141, VLOOKUP($A141,'2010'!$B$2:$S$401,6,FALSE))</f>
        <v>29</v>
      </c>
      <c r="AC141" s="14">
        <f>IF(ISNA(VLOOKUP($A141,'2009'!$B$2:$S$401,6,FALSE)), AB141, VLOOKUP($A141,'2009'!$B$2:$S$401,6,FALSE))</f>
        <v>29</v>
      </c>
      <c r="AD141" s="14">
        <f>AVERAGE(X141:AC141)</f>
        <v>31.3</v>
      </c>
      <c r="AE141" s="14">
        <f>VLOOKUP($A141,'2014'!$B$2:$S$430,10,FALSE)</f>
        <v>3</v>
      </c>
      <c r="AF141" s="14">
        <f>IF(ISNA(VLOOKUP($A141,'2013'!$B$2:$S$401,10,FALSE)), AE141, VLOOKUP($A141,'2013'!$B$2:$S$401,10,FALSE)*1.7)</f>
        <v>0</v>
      </c>
      <c r="AG141" s="14">
        <f>IF(ISNA(VLOOKUP($A141,'2012'!$B$2:$S$401,10,FALSE)), AF141, VLOOKUP($A141,'2012'!$B$2:$S$401,10,FALSE))</f>
        <v>2</v>
      </c>
      <c r="AH141" s="14">
        <f>IF(ISNA(VLOOKUP($A141,'2011'!$B$2:$S$401,10,FALSE)), AG141, VLOOKUP($A141,'2011'!$B$2:$S$401,10,FALSE))</f>
        <v>7</v>
      </c>
      <c r="AI141" s="14">
        <f>IF(ISNA(VLOOKUP($A141,'2010'!$B$2:$S$401,10,FALSE)), AH141, VLOOKUP($A141,'2010'!$B$2:$S$401,10,FALSE))</f>
        <v>2</v>
      </c>
      <c r="AJ141" s="14">
        <f>IF(ISNA(VLOOKUP($A141,'2009'!$B$2:$S$401,10,FALSE)), AI141, VLOOKUP($A141,'2009'!$B$2:$S$401,10,FALSE))</f>
        <v>2</v>
      </c>
      <c r="AK141" s="14">
        <f>AVERAGE(AE141:AJ141)</f>
        <v>2.6666666666666665</v>
      </c>
      <c r="AL141" s="14">
        <f>VLOOKUP($A141,'2014'!$B$2:$S$430,11,FALSE)</f>
        <v>15</v>
      </c>
      <c r="AM141" s="14">
        <f>IF(ISNA(VLOOKUP($A141,'2013'!$B$2:$S$401,11,FALSE)), AL141, VLOOKUP($A141,'2013'!$B$2:$S$401,11,FALSE)*1.7)</f>
        <v>18.7</v>
      </c>
      <c r="AN141" s="14">
        <f>AVERAGE(AL141:AM141)</f>
        <v>16.850000000000001</v>
      </c>
      <c r="AO141" s="14">
        <f>VLOOKUP($A141,'2014'!$B$2:$S$430,8,FALSE)</f>
        <v>9</v>
      </c>
      <c r="AP141" s="14">
        <f>IF(ISNA(VLOOKUP($A141,'2013'!$B$2:$S$401,8,FALSE)), AO141, VLOOKUP($A141,'2013'!$B$2:$S$401,8,FALSE)*1.7)</f>
        <v>6.8</v>
      </c>
      <c r="AQ141" s="14">
        <f>IF(ISNA(VLOOKUP($A141,'2012'!$B$2:$S$401,8,FALSE)), AP141, VLOOKUP($A141,'2012'!$B$2:$S$401,8,FALSE))</f>
        <v>0</v>
      </c>
      <c r="AR141" s="14">
        <f>IF(ISNA(VLOOKUP($A141,'2011'!$B$2:$S$401,8,FALSE)), AQ141, VLOOKUP($A141,'2011'!$B$2:$S$401,8,FALSE))</f>
        <v>20</v>
      </c>
      <c r="AS141" s="14">
        <f>IF(ISNA(VLOOKUP($A141,'2010'!$B$2:$S$401,8,FALSE)), AR141, VLOOKUP($A141,'2010'!$B$2:$S$401,8,FALSE))</f>
        <v>7</v>
      </c>
      <c r="AT141" s="14">
        <f>IF(ISNA(VLOOKUP($A141,'2009'!$B$2:$S$401,8,FALSE)), AS141, VLOOKUP($A141,'2009'!$B$2:$S$401,8,FALSE))</f>
        <v>7</v>
      </c>
      <c r="AU141" s="14">
        <f>AVERAGE(AO141:AT141)</f>
        <v>8.2999999999999989</v>
      </c>
      <c r="AV141" s="14">
        <f>MIN(B141:G141)</f>
        <v>30</v>
      </c>
      <c r="AW141" s="14">
        <f>MAX(B141:G141)</f>
        <v>46</v>
      </c>
      <c r="AX141" s="14">
        <f>MIN(I141:N141)</f>
        <v>69</v>
      </c>
      <c r="AY141" s="14">
        <f>MAX(I141:N141)</f>
        <v>83</v>
      </c>
      <c r="AZ141" s="14" t="str">
        <f>VLOOKUP(A141,Bios!$B$2:$S$430,7,FALSE)</f>
        <v>USA</v>
      </c>
      <c r="BA141" s="14" t="str">
        <f>VLOOKUP(A141,Bios!$B$2:$S$430,2,FALSE)</f>
        <v>DAL</v>
      </c>
      <c r="BB141" s="14">
        <f>113-BE141</f>
        <v>28</v>
      </c>
      <c r="BC141" s="14" t="str">
        <f>VLOOKUP(A141,Bios!$B$2:$S$430,3,FALSE)</f>
        <v>D</v>
      </c>
      <c r="BD141" s="4" t="str">
        <f>VLOOKUP(A141,Bios!$B$2:$S$430,4,FALSE)</f>
        <v>Jul 30 '85</v>
      </c>
      <c r="BE141" s="4" t="str">
        <f>RIGHT(BD141, LEN(BD141)-8)</f>
        <v>85</v>
      </c>
      <c r="BJ141" s="4" t="e">
        <f>VLOOKUP(A141,'Contracts 2014'!A140:K266,1,FALSE)</f>
        <v>#N/A</v>
      </c>
      <c r="BK141" s="4">
        <f>IF(ISNA(VLOOKUP(A141,'Contracts 2014'!$A$1:$K$127,1,FALSE)), 0, 1)</f>
        <v>0</v>
      </c>
    </row>
    <row r="142" spans="1:63">
      <c r="A142" s="13" t="s">
        <v>43</v>
      </c>
      <c r="B142" s="14">
        <f>VLOOKUP(A142,'2014'!$B$2:$S$430,7,FALSE)</f>
        <v>42</v>
      </c>
      <c r="C142" s="14">
        <f>IF(ISNA(VLOOKUP(A142,'2013'!$B$2:$S$401,7,FALSE)*1.7), B142, VLOOKUP(A142,'2013'!$B$2:$S$401,7,FALSE)*1.7)</f>
        <v>74.8</v>
      </c>
      <c r="D142" s="14">
        <f>IF(ISNA(VLOOKUP(A142,'2012'!$B$2:$S$401,7,FALSE)), C142, VLOOKUP(A142,'2012'!$B$2:$S$401,7,FALSE))</f>
        <v>54</v>
      </c>
      <c r="E142" s="14">
        <f>IF(ISNA(VLOOKUP(A142,'2011'!$B$2:$S$401,7,FALSE)), AVERAGE(C142:D142), VLOOKUP(A142,'2011'!$B$2:$S$401,7,FALSE))</f>
        <v>54</v>
      </c>
      <c r="F142" s="14">
        <f>IF(ISNA(VLOOKUP(A142,'2010'!$B$2:$S$401,7,FALSE)), AVERAGE(C142:E142), VLOOKUP(A142,'2010'!$B$2:$S$401,7,FALSE))</f>
        <v>84</v>
      </c>
      <c r="G142" s="14">
        <f>IF(ISNA(VLOOKUP(A142,'2009'!$B$2:$S$401,7,FALSE)), AVERAGE(C142:F142), VLOOKUP(A142,'2009'!$B$2:$S$401,7,FALSE))</f>
        <v>79</v>
      </c>
      <c r="H142" s="14">
        <f>AVERAGE(B142:G142)</f>
        <v>64.63333333333334</v>
      </c>
      <c r="I142" s="14">
        <f>VLOOKUP(A142,'2014'!$B$2:$S$430,4,FALSE)</f>
        <v>65</v>
      </c>
      <c r="J142" s="14">
        <f>IF(ISNA(VLOOKUP(A142,'2013'!$B$2:$S$401,4,FALSE)), I142, VLOOKUP(A142,'2013'!$B$2:$S$401,4,FALSE)*1.7)</f>
        <v>74.8</v>
      </c>
      <c r="K142" s="14">
        <f>IF(ISNA(VLOOKUP(A142,'2012'!$B$2:$S$401,4,FALSE)), J142, VLOOKUP(A142,'2012'!$B$2:$S$401,4,FALSE))</f>
        <v>77</v>
      </c>
      <c r="L142" s="14">
        <f>IF(ISNA(VLOOKUP(A142,'2011'!$B$2:$S$401,4,FALSE)), AVERAGE(J142:K142), VLOOKUP(A142,'2011'!$B$2:$S$401,4,FALSE))</f>
        <v>65</v>
      </c>
      <c r="M142" s="14">
        <f>IF(ISNA(VLOOKUP(A142,'2010'!$B$2:$S$401,4,FALSE)), AVERAGE(J142:L142), VLOOKUP(A142,'2010'!$B$2:$S$401,4,FALSE))</f>
        <v>73</v>
      </c>
      <c r="N142" s="14">
        <f>IF(ISNA(VLOOKUP(A142,'2009'!$B$2:$S$401,4,FALSE)), AVERAGE(J142:M142), VLOOKUP(A142,'2009'!$B$2:$S$401,4,FALSE))</f>
        <v>62</v>
      </c>
      <c r="O142" s="14">
        <f>AVERAGE(I142:N142)</f>
        <v>69.466666666666669</v>
      </c>
      <c r="P142" s="14">
        <f>H142/O142</f>
        <v>0.93042226487524005</v>
      </c>
      <c r="Q142" s="14">
        <f>VLOOKUP($A142,'2014'!$B$2:$S$430,5,FALSE)</f>
        <v>22</v>
      </c>
      <c r="R142" s="14">
        <f>IF(ISNA(VLOOKUP(A142,'2013'!$B$2:$S$401,5,FALSE)), Q142, VLOOKUP(A142,'2013'!$B$2:$S$401,5,FALSE)*1.7)</f>
        <v>22.099999999999998</v>
      </c>
      <c r="S142" s="14">
        <f>IF(ISNA(VLOOKUP($A142,'2012'!$B$2:$S$401,5,FALSE)), R142, VLOOKUP($A142,'2012'!$B$2:$S$401,5,FALSE))</f>
        <v>21</v>
      </c>
      <c r="T142" s="14">
        <f>IF(ISNA(VLOOKUP($A142,'2011'!$B$2:$S$401,5,FALSE)), S142, VLOOKUP($A142,'2011'!$B$2:$S$401,5,FALSE))</f>
        <v>28</v>
      </c>
      <c r="U142" s="14">
        <f>IF(ISNA(VLOOKUP($A142,'2010'!$B$2:$S$401,5,FALSE)), T142, VLOOKUP($A142,'2010'!$B$2:$S$401,5,FALSE))</f>
        <v>40</v>
      </c>
      <c r="V142" s="14">
        <f>IF(ISNA(VLOOKUP($A142,'2009'!$B$2:$S$401,5,FALSE)), U142, VLOOKUP($A142,'2009'!$B$2:$S$401,5,FALSE))</f>
        <v>34</v>
      </c>
      <c r="W142" s="14">
        <f>AVERAGE(Q142:V142)</f>
        <v>27.849999999999998</v>
      </c>
      <c r="X142" s="14">
        <f>VLOOKUP($A142,'2014'!$B$2:$S$430,6,FALSE)</f>
        <v>20</v>
      </c>
      <c r="Y142" s="14">
        <f>IF(ISNA(VLOOKUP($A142,'2013'!$B$2:$S$401,6,FALSE)), X142, VLOOKUP($A142,'2013'!$B$2:$S$401,6,FALSE)*1.7)</f>
        <v>52.699999999999996</v>
      </c>
      <c r="Z142" s="14">
        <f>IF(ISNA(VLOOKUP($A142,'2012'!$B$2:$S$401,6,FALSE)), Y142, VLOOKUP($A142,'2012'!$B$2:$S$401,6,FALSE))</f>
        <v>33</v>
      </c>
      <c r="AA142" s="14">
        <f>IF(ISNA(VLOOKUP($A142,'2011'!$B$2:$S$401,6,FALSE)), Z142, VLOOKUP($A142,'2011'!$B$2:$S$401,6,FALSE))</f>
        <v>26</v>
      </c>
      <c r="AB142" s="14">
        <f>IF(ISNA(VLOOKUP($A142,'2010'!$B$2:$S$401,6,FALSE)), AA142, VLOOKUP($A142,'2010'!$B$2:$S$401,6,FALSE))</f>
        <v>44</v>
      </c>
      <c r="AC142" s="14">
        <f>IF(ISNA(VLOOKUP($A142,'2009'!$B$2:$S$401,6,FALSE)), AB142, VLOOKUP($A142,'2009'!$B$2:$S$401,6,FALSE))</f>
        <v>45</v>
      </c>
      <c r="AD142" s="14">
        <f>AVERAGE(X142:AC142)</f>
        <v>36.783333333333331</v>
      </c>
      <c r="AE142" s="14">
        <f>VLOOKUP($A142,'2014'!$B$2:$S$430,10,FALSE)</f>
        <v>6</v>
      </c>
      <c r="AF142" s="14">
        <f>IF(ISNA(VLOOKUP($A142,'2013'!$B$2:$S$401,10,FALSE)), AE142, VLOOKUP($A142,'2013'!$B$2:$S$401,10,FALSE)*1.7)</f>
        <v>6.8</v>
      </c>
      <c r="AG142" s="14">
        <f>IF(ISNA(VLOOKUP($A142,'2012'!$B$2:$S$401,10,FALSE)), AF142, VLOOKUP($A142,'2012'!$B$2:$S$401,10,FALSE))</f>
        <v>2</v>
      </c>
      <c r="AH142" s="14">
        <f>IF(ISNA(VLOOKUP($A142,'2011'!$B$2:$S$401,10,FALSE)), AG142, VLOOKUP($A142,'2011'!$B$2:$S$401,10,FALSE))</f>
        <v>6</v>
      </c>
      <c r="AI142" s="14">
        <f>IF(ISNA(VLOOKUP($A142,'2010'!$B$2:$S$401,10,FALSE)), AH142, VLOOKUP($A142,'2010'!$B$2:$S$401,10,FALSE))</f>
        <v>8</v>
      </c>
      <c r="AJ142" s="14">
        <f>IF(ISNA(VLOOKUP($A142,'2009'!$B$2:$S$401,10,FALSE)), AI142, VLOOKUP($A142,'2009'!$B$2:$S$401,10,FALSE))</f>
        <v>8</v>
      </c>
      <c r="AK142" s="14">
        <f>AVERAGE(AE142:AJ142)</f>
        <v>6.1333333333333329</v>
      </c>
      <c r="AL142" s="14">
        <f>VLOOKUP($A142,'2014'!$B$2:$S$430,11,FALSE)</f>
        <v>12</v>
      </c>
      <c r="AM142" s="14">
        <f>IF(ISNA(VLOOKUP($A142,'2013'!$B$2:$S$401,11,FALSE)), AL142, VLOOKUP($A142,'2013'!$B$2:$S$401,11,FALSE)*1.7)</f>
        <v>15.299999999999999</v>
      </c>
      <c r="AN142" s="14">
        <f>AVERAGE(AL142:AM142)</f>
        <v>13.649999999999999</v>
      </c>
      <c r="AO142" s="14">
        <f>VLOOKUP($A142,'2014'!$B$2:$S$430,8,FALSE)</f>
        <v>1</v>
      </c>
      <c r="AP142" s="14">
        <f>IF(ISNA(VLOOKUP($A142,'2013'!$B$2:$S$401,8,FALSE)), AO142, VLOOKUP($A142,'2013'!$B$2:$S$401,8,FALSE)*1.7)</f>
        <v>23.8</v>
      </c>
      <c r="AQ142" s="14">
        <f>IF(ISNA(VLOOKUP($A142,'2012'!$B$2:$S$401,8,FALSE)), AP142, VLOOKUP($A142,'2012'!$B$2:$S$401,8,FALSE))</f>
        <v>9</v>
      </c>
      <c r="AR142" s="14">
        <f>IF(ISNA(VLOOKUP($A142,'2011'!$B$2:$S$401,8,FALSE)), AQ142, VLOOKUP($A142,'2011'!$B$2:$S$401,8,FALSE))</f>
        <v>22</v>
      </c>
      <c r="AS142" s="14">
        <f>IF(ISNA(VLOOKUP($A142,'2010'!$B$2:$S$401,8,FALSE)), AR142, VLOOKUP($A142,'2010'!$B$2:$S$401,8,FALSE))</f>
        <v>36</v>
      </c>
      <c r="AT142" s="14">
        <f>IF(ISNA(VLOOKUP($A142,'2009'!$B$2:$S$401,8,FALSE)), AS142, VLOOKUP($A142,'2009'!$B$2:$S$401,8,FALSE))</f>
        <v>25</v>
      </c>
      <c r="AU142" s="14">
        <f>AVERAGE(AO142:AT142)</f>
        <v>19.466666666666665</v>
      </c>
      <c r="AV142" s="14">
        <f>MIN(B142:G142)</f>
        <v>42</v>
      </c>
      <c r="AW142" s="14">
        <f>MAX(B142:G142)</f>
        <v>84</v>
      </c>
      <c r="AX142" s="14">
        <f>MIN(I142:N142)</f>
        <v>62</v>
      </c>
      <c r="AY142" s="14">
        <f>MAX(I142:N142)</f>
        <v>77</v>
      </c>
      <c r="AZ142" s="14" t="str">
        <f>VLOOKUP(A142,Bios!$B$2:$S$430,7,FALSE)</f>
        <v>RUS</v>
      </c>
      <c r="BA142" s="14" t="str">
        <f>VLOOKUP(A142,Bios!$B$2:$S$430,2,FALSE)</f>
        <v>CAR</v>
      </c>
      <c r="BB142" s="14">
        <f>113-BE142</f>
        <v>29</v>
      </c>
      <c r="BC142" s="14" t="str">
        <f>VLOOKUP(A142,Bios!$B$2:$S$430,3,FALSE)</f>
        <v>R</v>
      </c>
      <c r="BD142" s="4" t="str">
        <f>VLOOKUP(A142,Bios!$B$2:$S$430,4,FALSE)</f>
        <v>Mar 03 '84</v>
      </c>
      <c r="BE142" s="4" t="str">
        <f>RIGHT(BD142, LEN(BD142)-8)</f>
        <v>84</v>
      </c>
      <c r="BJ142" s="4" t="e">
        <f>VLOOKUP(A142,'Contracts 2014'!A141:K267,1,FALSE)</f>
        <v>#N/A</v>
      </c>
      <c r="BK142" s="4">
        <f>IF(ISNA(VLOOKUP(A142,'Contracts 2014'!$A$1:$K$127,1,FALSE)), 0, 1)</f>
        <v>0</v>
      </c>
    </row>
    <row r="143" spans="1:63">
      <c r="A143" s="13" t="s">
        <v>705</v>
      </c>
      <c r="B143" s="14">
        <f>VLOOKUP(A143,'2014'!$B$2:$S$430,7,FALSE)</f>
        <v>41</v>
      </c>
      <c r="C143" s="14">
        <f>IF(ISNA(VLOOKUP(A143,'2013'!$B$2:$S$401,7,FALSE)*1.7), B143, VLOOKUP(A143,'2013'!$B$2:$S$401,7,FALSE)*1.7)</f>
        <v>44.199999999999996</v>
      </c>
      <c r="D143" s="14">
        <f>IF(ISNA(VLOOKUP(A143,'2012'!$B$2:$S$401,7,FALSE)), C143, VLOOKUP(A143,'2012'!$B$2:$S$401,7,FALSE))</f>
        <v>44.199999999999996</v>
      </c>
      <c r="E143" s="14">
        <f>IF(ISNA(VLOOKUP(A143,'2011'!$B$2:$S$401,7,FALSE)), AVERAGE(C143:D143), VLOOKUP(A143,'2011'!$B$2:$S$401,7,FALSE))</f>
        <v>18</v>
      </c>
      <c r="F143" s="14">
        <f>IF(ISNA(VLOOKUP(A143,'2010'!$B$2:$S$401,7,FALSE)), AVERAGE(C143:E143), VLOOKUP(A143,'2010'!$B$2:$S$401,7,FALSE))</f>
        <v>35.466666666666661</v>
      </c>
      <c r="G143" s="14">
        <f>IF(ISNA(VLOOKUP(A143,'2009'!$B$2:$S$401,7,FALSE)), AVERAGE(C143:F143), VLOOKUP(A143,'2009'!$B$2:$S$401,7,FALSE))</f>
        <v>35.466666666666661</v>
      </c>
      <c r="H143" s="14">
        <f>AVERAGE(B143:G143)</f>
        <v>36.388888888888886</v>
      </c>
      <c r="I143" s="14">
        <f>VLOOKUP(A143,'2014'!$B$2:$S$430,4,FALSE)</f>
        <v>82</v>
      </c>
      <c r="J143" s="14">
        <f>IF(ISNA(VLOOKUP(A143,'2013'!$B$2:$S$401,4,FALSE)), I143, VLOOKUP(A143,'2013'!$B$2:$S$401,4,FALSE)*1.7)</f>
        <v>79.899999999999991</v>
      </c>
      <c r="K143" s="14">
        <f>IF(ISNA(VLOOKUP(A143,'2012'!$B$2:$S$401,4,FALSE)), J143, VLOOKUP(A143,'2012'!$B$2:$S$401,4,FALSE))</f>
        <v>79.899999999999991</v>
      </c>
      <c r="L143" s="14">
        <f>IF(ISNA(VLOOKUP(A143,'2011'!$B$2:$S$401,4,FALSE)), AVERAGE(J143:K143), VLOOKUP(A143,'2011'!$B$2:$S$401,4,FALSE))</f>
        <v>54</v>
      </c>
      <c r="M143" s="14">
        <f>IF(ISNA(VLOOKUP(A143,'2010'!$B$2:$S$401,4,FALSE)), AVERAGE(J143:L143), VLOOKUP(A143,'2010'!$B$2:$S$401,4,FALSE))</f>
        <v>71.266666666666666</v>
      </c>
      <c r="N143" s="14">
        <f>IF(ISNA(VLOOKUP(A143,'2009'!$B$2:$S$401,4,FALSE)), AVERAGE(J143:M143), VLOOKUP(A143,'2009'!$B$2:$S$401,4,FALSE))</f>
        <v>71.266666666666666</v>
      </c>
      <c r="O143" s="14">
        <f>AVERAGE(I143:N143)</f>
        <v>73.055555555555543</v>
      </c>
      <c r="P143" s="14">
        <f>H143/O143</f>
        <v>0.49809885931558939</v>
      </c>
      <c r="Q143" s="14">
        <f>VLOOKUP($A143,'2014'!$B$2:$S$430,5,FALSE)</f>
        <v>20</v>
      </c>
      <c r="R143" s="14">
        <f>IF(ISNA(VLOOKUP(A143,'2013'!$B$2:$S$401,5,FALSE)), Q143, VLOOKUP(A143,'2013'!$B$2:$S$401,5,FALSE)*1.7)</f>
        <v>13.6</v>
      </c>
      <c r="S143" s="14">
        <f>IF(ISNA(VLOOKUP($A143,'2012'!$B$2:$S$401,5,FALSE)), R143, VLOOKUP($A143,'2012'!$B$2:$S$401,5,FALSE))</f>
        <v>13.6</v>
      </c>
      <c r="T143" s="14">
        <f>IF(ISNA(VLOOKUP($A143,'2011'!$B$2:$S$401,5,FALSE)), S143, VLOOKUP($A143,'2011'!$B$2:$S$401,5,FALSE))</f>
        <v>12</v>
      </c>
      <c r="U143" s="14">
        <f>IF(ISNA(VLOOKUP($A143,'2010'!$B$2:$S$401,5,FALSE)), T143, VLOOKUP($A143,'2010'!$B$2:$S$401,5,FALSE))</f>
        <v>12</v>
      </c>
      <c r="V143" s="14">
        <f>IF(ISNA(VLOOKUP($A143,'2009'!$B$2:$S$401,5,FALSE)), U143, VLOOKUP($A143,'2009'!$B$2:$S$401,5,FALSE))</f>
        <v>12</v>
      </c>
      <c r="W143" s="14">
        <f>AVERAGE(Q143:V143)</f>
        <v>13.866666666666667</v>
      </c>
      <c r="X143" s="14">
        <f>VLOOKUP($A143,'2014'!$B$2:$S$430,6,FALSE)</f>
        <v>21</v>
      </c>
      <c r="Y143" s="14">
        <f>IF(ISNA(VLOOKUP($A143,'2013'!$B$2:$S$401,6,FALSE)), X143, VLOOKUP($A143,'2013'!$B$2:$S$401,6,FALSE)*1.7)</f>
        <v>30.599999999999998</v>
      </c>
      <c r="Z143" s="14">
        <f>IF(ISNA(VLOOKUP($A143,'2012'!$B$2:$S$401,6,FALSE)), Y143, VLOOKUP($A143,'2012'!$B$2:$S$401,6,FALSE))</f>
        <v>30.599999999999998</v>
      </c>
      <c r="AA143" s="14">
        <f>IF(ISNA(VLOOKUP($A143,'2011'!$B$2:$S$401,6,FALSE)), Z143, VLOOKUP($A143,'2011'!$B$2:$S$401,6,FALSE))</f>
        <v>6</v>
      </c>
      <c r="AB143" s="14">
        <f>IF(ISNA(VLOOKUP($A143,'2010'!$B$2:$S$401,6,FALSE)), AA143, VLOOKUP($A143,'2010'!$B$2:$S$401,6,FALSE))</f>
        <v>6</v>
      </c>
      <c r="AC143" s="14">
        <f>IF(ISNA(VLOOKUP($A143,'2009'!$B$2:$S$401,6,FALSE)), AB143, VLOOKUP($A143,'2009'!$B$2:$S$401,6,FALSE))</f>
        <v>6</v>
      </c>
      <c r="AD143" s="14">
        <f>AVERAGE(X143:AC143)</f>
        <v>16.7</v>
      </c>
      <c r="AE143" s="14">
        <f>VLOOKUP($A143,'2014'!$B$2:$S$430,10,FALSE)</f>
        <v>4</v>
      </c>
      <c r="AF143" s="14">
        <f>IF(ISNA(VLOOKUP($A143,'2013'!$B$2:$S$401,10,FALSE)), AE143, VLOOKUP($A143,'2013'!$B$2:$S$401,10,FALSE)*1.7)</f>
        <v>3.4</v>
      </c>
      <c r="AG143" s="14">
        <f>IF(ISNA(VLOOKUP($A143,'2012'!$B$2:$S$401,10,FALSE)), AF143, VLOOKUP($A143,'2012'!$B$2:$S$401,10,FALSE))</f>
        <v>3.4</v>
      </c>
      <c r="AH143" s="14">
        <f>IF(ISNA(VLOOKUP($A143,'2011'!$B$2:$S$401,10,FALSE)), AG143, VLOOKUP($A143,'2011'!$B$2:$S$401,10,FALSE))</f>
        <v>4</v>
      </c>
      <c r="AI143" s="14">
        <f>IF(ISNA(VLOOKUP($A143,'2010'!$B$2:$S$401,10,FALSE)), AH143, VLOOKUP($A143,'2010'!$B$2:$S$401,10,FALSE))</f>
        <v>4</v>
      </c>
      <c r="AJ143" s="14">
        <f>IF(ISNA(VLOOKUP($A143,'2009'!$B$2:$S$401,10,FALSE)), AI143, VLOOKUP($A143,'2009'!$B$2:$S$401,10,FALSE))</f>
        <v>4</v>
      </c>
      <c r="AK143" s="14">
        <f>AVERAGE(AE143:AJ143)</f>
        <v>3.8000000000000003</v>
      </c>
      <c r="AL143" s="14">
        <f>VLOOKUP($A143,'2014'!$B$2:$S$430,11,FALSE)</f>
        <v>9</v>
      </c>
      <c r="AM143" s="14">
        <f>IF(ISNA(VLOOKUP($A143,'2013'!$B$2:$S$401,11,FALSE)), AL143, VLOOKUP($A143,'2013'!$B$2:$S$401,11,FALSE)*1.7)</f>
        <v>17</v>
      </c>
      <c r="AN143" s="14">
        <f>AVERAGE(AL143:AM143)</f>
        <v>13</v>
      </c>
      <c r="AO143" s="14">
        <f>VLOOKUP($A143,'2014'!$B$2:$S$430,8,FALSE)</f>
        <v>0</v>
      </c>
      <c r="AP143" s="14">
        <f>IF(ISNA(VLOOKUP($A143,'2013'!$B$2:$S$401,8,FALSE)), AO143, VLOOKUP($A143,'2013'!$B$2:$S$401,8,FALSE)*1.7)</f>
        <v>-13.6</v>
      </c>
      <c r="AQ143" s="14">
        <f>IF(ISNA(VLOOKUP($A143,'2012'!$B$2:$S$401,8,FALSE)), AP143, VLOOKUP($A143,'2012'!$B$2:$S$401,8,FALSE))</f>
        <v>-13.6</v>
      </c>
      <c r="AR143" s="14">
        <f>IF(ISNA(VLOOKUP($A143,'2011'!$B$2:$S$401,8,FALSE)), AQ143, VLOOKUP($A143,'2011'!$B$2:$S$401,8,FALSE))</f>
        <v>-7</v>
      </c>
      <c r="AS143" s="14">
        <f>IF(ISNA(VLOOKUP($A143,'2010'!$B$2:$S$401,8,FALSE)), AR143, VLOOKUP($A143,'2010'!$B$2:$S$401,8,FALSE))</f>
        <v>-7</v>
      </c>
      <c r="AT143" s="14">
        <f>IF(ISNA(VLOOKUP($A143,'2009'!$B$2:$S$401,8,FALSE)), AS143, VLOOKUP($A143,'2009'!$B$2:$S$401,8,FALSE))</f>
        <v>-7</v>
      </c>
      <c r="AU143" s="14">
        <f>AVERAGE(AO143:AT143)</f>
        <v>-8.0333333333333332</v>
      </c>
      <c r="AV143" s="14">
        <f>MIN(B143:G143)</f>
        <v>18</v>
      </c>
      <c r="AW143" s="14">
        <f>MAX(B143:G143)</f>
        <v>44.199999999999996</v>
      </c>
      <c r="AX143" s="14">
        <f>MIN(I143:N143)</f>
        <v>54</v>
      </c>
      <c r="AY143" s="14">
        <f>MAX(I143:N143)</f>
        <v>82</v>
      </c>
      <c r="AZ143" s="14" t="str">
        <f>VLOOKUP(A143,Bios!$B$2:$S$430,7,FALSE)</f>
        <v>CAN</v>
      </c>
      <c r="BA143" s="14" t="str">
        <f>VLOOKUP(A143,Bios!$B$2:$S$430,2,FALSE)</f>
        <v>PHI</v>
      </c>
      <c r="BB143" s="14">
        <f>113-BE143</f>
        <v>22</v>
      </c>
      <c r="BC143" s="14" t="str">
        <f>VLOOKUP(A143,Bios!$B$2:$S$430,3,FALSE)</f>
        <v>C</v>
      </c>
      <c r="BD143" s="4" t="str">
        <f>VLOOKUP(A143,Bios!$B$2:$S$430,4,FALSE)</f>
        <v>Aug 22 '91</v>
      </c>
      <c r="BE143" s="4" t="str">
        <f>RIGHT(BD143, LEN(BD143)-8)</f>
        <v>91</v>
      </c>
      <c r="BJ143" s="4" t="e">
        <f>VLOOKUP(A143,'Contracts 2014'!A142:K268,1,FALSE)</f>
        <v>#N/A</v>
      </c>
      <c r="BK143" s="4">
        <f>IF(ISNA(VLOOKUP(A143,'Contracts 2014'!$A$1:$K$127,1,FALSE)), 0, 1)</f>
        <v>0</v>
      </c>
    </row>
    <row r="144" spans="1:63">
      <c r="A144" s="13" t="s">
        <v>916</v>
      </c>
      <c r="B144" s="14">
        <f>VLOOKUP(A144,'2014'!$B$2:$S$430,7,FALSE)</f>
        <v>41</v>
      </c>
      <c r="C144" s="14">
        <f>IF(ISNA(VLOOKUP(A144,'2013'!$B$2:$S$401,7,FALSE)*1.7), B144, VLOOKUP(A144,'2013'!$B$2:$S$401,7,FALSE)*1.7)</f>
        <v>32.299999999999997</v>
      </c>
      <c r="D144" s="14">
        <f>IF(ISNA(VLOOKUP(A144,'2012'!$B$2:$S$401,7,FALSE)), C144, VLOOKUP(A144,'2012'!$B$2:$S$401,7,FALSE))</f>
        <v>32.299999999999997</v>
      </c>
      <c r="E144" s="14">
        <f>IF(ISNA(VLOOKUP(A144,'2011'!$B$2:$S$401,7,FALSE)), AVERAGE(C144:D144), VLOOKUP(A144,'2011'!$B$2:$S$401,7,FALSE))</f>
        <v>32.299999999999997</v>
      </c>
      <c r="F144" s="14">
        <f>IF(ISNA(VLOOKUP(A144,'2010'!$B$2:$S$401,7,FALSE)), AVERAGE(C144:E144), VLOOKUP(A144,'2010'!$B$2:$S$401,7,FALSE))</f>
        <v>32.299999999999997</v>
      </c>
      <c r="G144" s="14">
        <f>IF(ISNA(VLOOKUP(A144,'2009'!$B$2:$S$401,7,FALSE)), AVERAGE(C144:F144), VLOOKUP(A144,'2009'!$B$2:$S$401,7,FALSE))</f>
        <v>32.299999999999997</v>
      </c>
      <c r="H144" s="14">
        <f>AVERAGE(B144:G144)</f>
        <v>33.75</v>
      </c>
      <c r="I144" s="14">
        <f>VLOOKUP(A144,'2014'!$B$2:$S$430,4,FALSE)</f>
        <v>82</v>
      </c>
      <c r="J144" s="14">
        <f>IF(ISNA(VLOOKUP(A144,'2013'!$B$2:$S$401,4,FALSE)), I144, VLOOKUP(A144,'2013'!$B$2:$S$401,4,FALSE)*1.7)</f>
        <v>64.599999999999994</v>
      </c>
      <c r="K144" s="14">
        <f>IF(ISNA(VLOOKUP(A144,'2012'!$B$2:$S$401,4,FALSE)), J144, VLOOKUP(A144,'2012'!$B$2:$S$401,4,FALSE))</f>
        <v>64.599999999999994</v>
      </c>
      <c r="L144" s="14">
        <f>IF(ISNA(VLOOKUP(A144,'2011'!$B$2:$S$401,4,FALSE)), AVERAGE(J144:K144), VLOOKUP(A144,'2011'!$B$2:$S$401,4,FALSE))</f>
        <v>64.599999999999994</v>
      </c>
      <c r="M144" s="14">
        <f>IF(ISNA(VLOOKUP(A144,'2010'!$B$2:$S$401,4,FALSE)), AVERAGE(J144:L144), VLOOKUP(A144,'2010'!$B$2:$S$401,4,FALSE))</f>
        <v>64.599999999999994</v>
      </c>
      <c r="N144" s="14">
        <f>IF(ISNA(VLOOKUP(A144,'2009'!$B$2:$S$401,4,FALSE)), AVERAGE(J144:M144), VLOOKUP(A144,'2009'!$B$2:$S$401,4,FALSE))</f>
        <v>64.599999999999994</v>
      </c>
      <c r="O144" s="14">
        <f>AVERAGE(I144:N144)</f>
        <v>67.5</v>
      </c>
      <c r="P144" s="14">
        <f>H144/O144</f>
        <v>0.5</v>
      </c>
      <c r="Q144" s="14">
        <f>VLOOKUP($A144,'2014'!$B$2:$S$430,5,FALSE)</f>
        <v>17</v>
      </c>
      <c r="R144" s="14">
        <f>IF(ISNA(VLOOKUP(A144,'2013'!$B$2:$S$401,5,FALSE)), Q144, VLOOKUP(A144,'2013'!$B$2:$S$401,5,FALSE)*1.7)</f>
        <v>11.9</v>
      </c>
      <c r="S144" s="14">
        <f>IF(ISNA(VLOOKUP($A144,'2012'!$B$2:$S$401,5,FALSE)), R144, VLOOKUP($A144,'2012'!$B$2:$S$401,5,FALSE))</f>
        <v>11.9</v>
      </c>
      <c r="T144" s="14">
        <f>IF(ISNA(VLOOKUP($A144,'2011'!$B$2:$S$401,5,FALSE)), S144, VLOOKUP($A144,'2011'!$B$2:$S$401,5,FALSE))</f>
        <v>11.9</v>
      </c>
      <c r="U144" s="14">
        <f>IF(ISNA(VLOOKUP($A144,'2010'!$B$2:$S$401,5,FALSE)), T144, VLOOKUP($A144,'2010'!$B$2:$S$401,5,FALSE))</f>
        <v>11.9</v>
      </c>
      <c r="V144" s="14">
        <f>IF(ISNA(VLOOKUP($A144,'2009'!$B$2:$S$401,5,FALSE)), U144, VLOOKUP($A144,'2009'!$B$2:$S$401,5,FALSE))</f>
        <v>11.9</v>
      </c>
      <c r="W144" s="14">
        <f>AVERAGE(Q144:V144)</f>
        <v>12.75</v>
      </c>
      <c r="X144" s="14">
        <f>VLOOKUP($A144,'2014'!$B$2:$S$430,6,FALSE)</f>
        <v>24</v>
      </c>
      <c r="Y144" s="14">
        <f>IF(ISNA(VLOOKUP($A144,'2013'!$B$2:$S$401,6,FALSE)), X144, VLOOKUP($A144,'2013'!$B$2:$S$401,6,FALSE)*1.7)</f>
        <v>20.399999999999999</v>
      </c>
      <c r="Z144" s="14">
        <f>IF(ISNA(VLOOKUP($A144,'2012'!$B$2:$S$401,6,FALSE)), Y144, VLOOKUP($A144,'2012'!$B$2:$S$401,6,FALSE))</f>
        <v>20.399999999999999</v>
      </c>
      <c r="AA144" s="14">
        <f>IF(ISNA(VLOOKUP($A144,'2011'!$B$2:$S$401,6,FALSE)), Z144, VLOOKUP($A144,'2011'!$B$2:$S$401,6,FALSE))</f>
        <v>20.399999999999999</v>
      </c>
      <c r="AB144" s="14">
        <f>IF(ISNA(VLOOKUP($A144,'2010'!$B$2:$S$401,6,FALSE)), AA144, VLOOKUP($A144,'2010'!$B$2:$S$401,6,FALSE))</f>
        <v>20.399999999999999</v>
      </c>
      <c r="AC144" s="14">
        <f>IF(ISNA(VLOOKUP($A144,'2009'!$B$2:$S$401,6,FALSE)), AB144, VLOOKUP($A144,'2009'!$B$2:$S$401,6,FALSE))</f>
        <v>20.399999999999999</v>
      </c>
      <c r="AD144" s="14">
        <f>AVERAGE(X144:AC144)</f>
        <v>21</v>
      </c>
      <c r="AE144" s="14">
        <f>VLOOKUP($A144,'2014'!$B$2:$S$430,10,FALSE)</f>
        <v>3</v>
      </c>
      <c r="AF144" s="14">
        <f>IF(ISNA(VLOOKUP($A144,'2013'!$B$2:$S$401,10,FALSE)), AE144, VLOOKUP($A144,'2013'!$B$2:$S$401,10,FALSE)*1.7)</f>
        <v>1.7</v>
      </c>
      <c r="AG144" s="14">
        <f>IF(ISNA(VLOOKUP($A144,'2012'!$B$2:$S$401,10,FALSE)), AF144, VLOOKUP($A144,'2012'!$B$2:$S$401,10,FALSE))</f>
        <v>1.7</v>
      </c>
      <c r="AH144" s="14">
        <f>IF(ISNA(VLOOKUP($A144,'2011'!$B$2:$S$401,10,FALSE)), AG144, VLOOKUP($A144,'2011'!$B$2:$S$401,10,FALSE))</f>
        <v>1.7</v>
      </c>
      <c r="AI144" s="14">
        <f>IF(ISNA(VLOOKUP($A144,'2010'!$B$2:$S$401,10,FALSE)), AH144, VLOOKUP($A144,'2010'!$B$2:$S$401,10,FALSE))</f>
        <v>1.7</v>
      </c>
      <c r="AJ144" s="14">
        <f>IF(ISNA(VLOOKUP($A144,'2009'!$B$2:$S$401,10,FALSE)), AI144, VLOOKUP($A144,'2009'!$B$2:$S$401,10,FALSE))</f>
        <v>1.7</v>
      </c>
      <c r="AK144" s="14">
        <f>AVERAGE(AE144:AJ144)</f>
        <v>1.9166666666666663</v>
      </c>
      <c r="AL144" s="14">
        <f>VLOOKUP($A144,'2014'!$B$2:$S$430,11,FALSE)</f>
        <v>8</v>
      </c>
      <c r="AM144" s="14">
        <f>IF(ISNA(VLOOKUP($A144,'2013'!$B$2:$S$401,11,FALSE)), AL144, VLOOKUP($A144,'2013'!$B$2:$S$401,11,FALSE)*1.7)</f>
        <v>5.0999999999999996</v>
      </c>
      <c r="AN144" s="14">
        <f>AVERAGE(AL144:AM144)</f>
        <v>6.55</v>
      </c>
      <c r="AO144" s="14">
        <f>VLOOKUP($A144,'2014'!$B$2:$S$430,8,FALSE)</f>
        <v>8</v>
      </c>
      <c r="AP144" s="14">
        <f>IF(ISNA(VLOOKUP($A144,'2013'!$B$2:$S$401,8,FALSE)), AO144, VLOOKUP($A144,'2013'!$B$2:$S$401,8,FALSE)*1.7)</f>
        <v>-10.199999999999999</v>
      </c>
      <c r="AQ144" s="14">
        <f>IF(ISNA(VLOOKUP($A144,'2012'!$B$2:$S$401,8,FALSE)), AP144, VLOOKUP($A144,'2012'!$B$2:$S$401,8,FALSE))</f>
        <v>-10.199999999999999</v>
      </c>
      <c r="AR144" s="14">
        <f>IF(ISNA(VLOOKUP($A144,'2011'!$B$2:$S$401,8,FALSE)), AQ144, VLOOKUP($A144,'2011'!$B$2:$S$401,8,FALSE))</f>
        <v>-10.199999999999999</v>
      </c>
      <c r="AS144" s="14">
        <f>IF(ISNA(VLOOKUP($A144,'2010'!$B$2:$S$401,8,FALSE)), AR144, VLOOKUP($A144,'2010'!$B$2:$S$401,8,FALSE))</f>
        <v>-10.199999999999999</v>
      </c>
      <c r="AT144" s="14">
        <f>IF(ISNA(VLOOKUP($A144,'2009'!$B$2:$S$401,8,FALSE)), AS144, VLOOKUP($A144,'2009'!$B$2:$S$401,8,FALSE))</f>
        <v>-10.199999999999999</v>
      </c>
      <c r="AU144" s="14">
        <f>AVERAGE(AO144:AT144)</f>
        <v>-7.166666666666667</v>
      </c>
      <c r="AV144" s="14">
        <f>MIN(B144:G144)</f>
        <v>32.299999999999997</v>
      </c>
      <c r="AW144" s="14">
        <f>MAX(B144:G144)</f>
        <v>41</v>
      </c>
      <c r="AX144" s="14">
        <f>MIN(I144:N144)</f>
        <v>64.599999999999994</v>
      </c>
      <c r="AY144" s="14">
        <f>MAX(I144:N144)</f>
        <v>82</v>
      </c>
      <c r="AZ144" s="14" t="str">
        <f>VLOOKUP(A144,Bios!$B$2:$S$430,7,FALSE)</f>
        <v>CAN</v>
      </c>
      <c r="BA144" s="14" t="str">
        <f>VLOOKUP(A144,Bios!$B$2:$S$430,2,FALSE)</f>
        <v>TBL</v>
      </c>
      <c r="BB144" s="14">
        <f>113-BE144</f>
        <v>24</v>
      </c>
      <c r="BC144" s="14" t="str">
        <f>VLOOKUP(A144,Bios!$B$2:$S$430,3,FALSE)</f>
        <v>C</v>
      </c>
      <c r="BD144" s="4" t="str">
        <f>VLOOKUP(A144,Bios!$B$2:$S$430,4,FALSE)</f>
        <v>Sep 14 '89</v>
      </c>
      <c r="BE144" s="4" t="str">
        <f>RIGHT(BD144, LEN(BD144)-8)</f>
        <v>89</v>
      </c>
      <c r="BJ144" s="4" t="e">
        <f>VLOOKUP(A144,'Contracts 2014'!A143:K269,1,FALSE)</f>
        <v>#N/A</v>
      </c>
      <c r="BK144" s="4">
        <f>IF(ISNA(VLOOKUP(A144,'Contracts 2014'!$A$1:$K$127,1,FALSE)), 0, 1)</f>
        <v>0</v>
      </c>
    </row>
    <row r="145" spans="1:63">
      <c r="A145" s="13" t="s">
        <v>108</v>
      </c>
      <c r="B145" s="14">
        <f>VLOOKUP(A145,'2014'!$B$2:$S$430,7,FALSE)</f>
        <v>41</v>
      </c>
      <c r="C145" s="14">
        <f>IF(ISNA(VLOOKUP(A145,'2013'!$B$2:$S$401,7,FALSE)*1.7), B145, VLOOKUP(A145,'2013'!$B$2:$S$401,7,FALSE)*1.7)</f>
        <v>56.1</v>
      </c>
      <c r="D145" s="14">
        <f>IF(ISNA(VLOOKUP(A145,'2012'!$B$2:$S$401,7,FALSE)), C145, VLOOKUP(A145,'2012'!$B$2:$S$401,7,FALSE))</f>
        <v>57</v>
      </c>
      <c r="E145" s="14">
        <f>IF(ISNA(VLOOKUP(A145,'2011'!$B$2:$S$401,7,FALSE)), AVERAGE(C145:D145), VLOOKUP(A145,'2011'!$B$2:$S$401,7,FALSE))</f>
        <v>43</v>
      </c>
      <c r="F145" s="14">
        <f>IF(ISNA(VLOOKUP(A145,'2010'!$B$2:$S$401,7,FALSE)), AVERAGE(C145:E145), VLOOKUP(A145,'2010'!$B$2:$S$401,7,FALSE))</f>
        <v>52.033333333333331</v>
      </c>
      <c r="G145" s="14">
        <f>IF(ISNA(VLOOKUP(A145,'2009'!$B$2:$S$401,7,FALSE)), AVERAGE(C145:F145), VLOOKUP(A145,'2009'!$B$2:$S$401,7,FALSE))</f>
        <v>26</v>
      </c>
      <c r="H145" s="14">
        <f>AVERAGE(B145:G145)</f>
        <v>45.855555555555554</v>
      </c>
      <c r="I145" s="14">
        <f>VLOOKUP(A145,'2014'!$B$2:$S$430,4,FALSE)</f>
        <v>63</v>
      </c>
      <c r="J145" s="14">
        <f>IF(ISNA(VLOOKUP(A145,'2013'!$B$2:$S$401,4,FALSE)), I145, VLOOKUP(A145,'2013'!$B$2:$S$401,4,FALSE)*1.7)</f>
        <v>81.599999999999994</v>
      </c>
      <c r="K145" s="14">
        <f>IF(ISNA(VLOOKUP(A145,'2012'!$B$2:$S$401,4,FALSE)), J145, VLOOKUP(A145,'2012'!$B$2:$S$401,4,FALSE))</f>
        <v>74</v>
      </c>
      <c r="L145" s="14">
        <f>IF(ISNA(VLOOKUP(A145,'2011'!$B$2:$S$401,4,FALSE)), AVERAGE(J145:K145), VLOOKUP(A145,'2011'!$B$2:$S$401,4,FALSE))</f>
        <v>73</v>
      </c>
      <c r="M145" s="14">
        <f>IF(ISNA(VLOOKUP(A145,'2010'!$B$2:$S$401,4,FALSE)), AVERAGE(J145:L145), VLOOKUP(A145,'2010'!$B$2:$S$401,4,FALSE))</f>
        <v>76.2</v>
      </c>
      <c r="N145" s="14">
        <f>IF(ISNA(VLOOKUP(A145,'2009'!$B$2:$S$401,4,FALSE)), AVERAGE(J145:M145), VLOOKUP(A145,'2009'!$B$2:$S$401,4,FALSE))</f>
        <v>66</v>
      </c>
      <c r="O145" s="14">
        <f>AVERAGE(I145:N145)</f>
        <v>72.3</v>
      </c>
      <c r="P145" s="14">
        <f>H145/O145</f>
        <v>0.63424004917780852</v>
      </c>
      <c r="Q145" s="14">
        <f>VLOOKUP($A145,'2014'!$B$2:$S$430,5,FALSE)</f>
        <v>19</v>
      </c>
      <c r="R145" s="14">
        <f>IF(ISNA(VLOOKUP(A145,'2013'!$B$2:$S$401,5,FALSE)), Q145, VLOOKUP(A145,'2013'!$B$2:$S$401,5,FALSE)*1.7)</f>
        <v>28.9</v>
      </c>
      <c r="S145" s="14">
        <f>IF(ISNA(VLOOKUP($A145,'2012'!$B$2:$S$401,5,FALSE)), R145, VLOOKUP($A145,'2012'!$B$2:$S$401,5,FALSE))</f>
        <v>30</v>
      </c>
      <c r="T145" s="14">
        <f>IF(ISNA(VLOOKUP($A145,'2011'!$B$2:$S$401,5,FALSE)), S145, VLOOKUP($A145,'2011'!$B$2:$S$401,5,FALSE))</f>
        <v>19</v>
      </c>
      <c r="U145" s="14">
        <f>IF(ISNA(VLOOKUP($A145,'2010'!$B$2:$S$401,5,FALSE)), T145, VLOOKUP($A145,'2010'!$B$2:$S$401,5,FALSE))</f>
        <v>19</v>
      </c>
      <c r="V145" s="14">
        <f>IF(ISNA(VLOOKUP($A145,'2009'!$B$2:$S$401,5,FALSE)), U145, VLOOKUP($A145,'2009'!$B$2:$S$401,5,FALSE))</f>
        <v>14</v>
      </c>
      <c r="W145" s="14">
        <f>AVERAGE(Q145:V145)</f>
        <v>21.650000000000002</v>
      </c>
      <c r="X145" s="14">
        <f>VLOOKUP($A145,'2014'!$B$2:$S$430,6,FALSE)</f>
        <v>22</v>
      </c>
      <c r="Y145" s="14">
        <f>IF(ISNA(VLOOKUP($A145,'2013'!$B$2:$S$401,6,FALSE)), X145, VLOOKUP($A145,'2013'!$B$2:$S$401,6,FALSE)*1.7)</f>
        <v>27.2</v>
      </c>
      <c r="Z145" s="14">
        <f>IF(ISNA(VLOOKUP($A145,'2012'!$B$2:$S$401,6,FALSE)), Y145, VLOOKUP($A145,'2012'!$B$2:$S$401,6,FALSE))</f>
        <v>27</v>
      </c>
      <c r="AA145" s="14">
        <f>IF(ISNA(VLOOKUP($A145,'2011'!$B$2:$S$401,6,FALSE)), Z145, VLOOKUP($A145,'2011'!$B$2:$S$401,6,FALSE))</f>
        <v>24</v>
      </c>
      <c r="AB145" s="14">
        <f>IF(ISNA(VLOOKUP($A145,'2010'!$B$2:$S$401,6,FALSE)), AA145, VLOOKUP($A145,'2010'!$B$2:$S$401,6,FALSE))</f>
        <v>24</v>
      </c>
      <c r="AC145" s="14">
        <f>IF(ISNA(VLOOKUP($A145,'2009'!$B$2:$S$401,6,FALSE)), AB145, VLOOKUP($A145,'2009'!$B$2:$S$401,6,FALSE))</f>
        <v>12</v>
      </c>
      <c r="AD145" s="14">
        <f>AVERAGE(X145:AC145)</f>
        <v>22.7</v>
      </c>
      <c r="AE145" s="14">
        <f>VLOOKUP($A145,'2014'!$B$2:$S$430,10,FALSE)</f>
        <v>1</v>
      </c>
      <c r="AF145" s="14">
        <f>IF(ISNA(VLOOKUP($A145,'2013'!$B$2:$S$401,10,FALSE)), AE145, VLOOKUP($A145,'2013'!$B$2:$S$401,10,FALSE)*1.7)</f>
        <v>3.4</v>
      </c>
      <c r="AG145" s="14">
        <f>IF(ISNA(VLOOKUP($A145,'2012'!$B$2:$S$401,10,FALSE)), AF145, VLOOKUP($A145,'2012'!$B$2:$S$401,10,FALSE))</f>
        <v>6</v>
      </c>
      <c r="AH145" s="14">
        <f>IF(ISNA(VLOOKUP($A145,'2011'!$B$2:$S$401,10,FALSE)), AG145, VLOOKUP($A145,'2011'!$B$2:$S$401,10,FALSE))</f>
        <v>4</v>
      </c>
      <c r="AI145" s="14">
        <f>IF(ISNA(VLOOKUP($A145,'2010'!$B$2:$S$401,10,FALSE)), AH145, VLOOKUP($A145,'2010'!$B$2:$S$401,10,FALSE))</f>
        <v>4</v>
      </c>
      <c r="AJ145" s="14">
        <f>IF(ISNA(VLOOKUP($A145,'2009'!$B$2:$S$401,10,FALSE)), AI145, VLOOKUP($A145,'2009'!$B$2:$S$401,10,FALSE))</f>
        <v>0</v>
      </c>
      <c r="AK145" s="14">
        <f>AVERAGE(AE145:AJ145)</f>
        <v>3.0666666666666664</v>
      </c>
      <c r="AL145" s="14">
        <f>VLOOKUP($A145,'2014'!$B$2:$S$430,11,FALSE)</f>
        <v>5</v>
      </c>
      <c r="AM145" s="14">
        <f>IF(ISNA(VLOOKUP($A145,'2013'!$B$2:$S$401,11,FALSE)), AL145, VLOOKUP($A145,'2013'!$B$2:$S$401,11,FALSE)*1.7)</f>
        <v>6.8</v>
      </c>
      <c r="AN145" s="14">
        <f>AVERAGE(AL145:AM145)</f>
        <v>5.9</v>
      </c>
      <c r="AO145" s="14">
        <f>VLOOKUP($A145,'2014'!$B$2:$S$430,8,FALSE)</f>
        <v>-7</v>
      </c>
      <c r="AP145" s="14">
        <f>IF(ISNA(VLOOKUP($A145,'2013'!$B$2:$S$401,8,FALSE)), AO145, VLOOKUP($A145,'2013'!$B$2:$S$401,8,FALSE)*1.7)</f>
        <v>-5.0999999999999996</v>
      </c>
      <c r="AQ145" s="14">
        <f>IF(ISNA(VLOOKUP($A145,'2012'!$B$2:$S$401,8,FALSE)), AP145, VLOOKUP($A145,'2012'!$B$2:$S$401,8,FALSE))</f>
        <v>11</v>
      </c>
      <c r="AR145" s="14">
        <f>IF(ISNA(VLOOKUP($A145,'2011'!$B$2:$S$401,8,FALSE)), AQ145, VLOOKUP($A145,'2011'!$B$2:$S$401,8,FALSE))</f>
        <v>-12</v>
      </c>
      <c r="AS145" s="14">
        <f>IF(ISNA(VLOOKUP($A145,'2010'!$B$2:$S$401,8,FALSE)), AR145, VLOOKUP($A145,'2010'!$B$2:$S$401,8,FALSE))</f>
        <v>-12</v>
      </c>
      <c r="AT145" s="14">
        <f>IF(ISNA(VLOOKUP($A145,'2009'!$B$2:$S$401,8,FALSE)), AS145, VLOOKUP($A145,'2009'!$B$2:$S$401,8,FALSE))</f>
        <v>2</v>
      </c>
      <c r="AU145" s="14">
        <f>AVERAGE(AO145:AT145)</f>
        <v>-3.85</v>
      </c>
      <c r="AV145" s="14">
        <f>MIN(B145:G145)</f>
        <v>26</v>
      </c>
      <c r="AW145" s="14">
        <f>MAX(B145:G145)</f>
        <v>57</v>
      </c>
      <c r="AX145" s="14">
        <f>MIN(I145:N145)</f>
        <v>63</v>
      </c>
      <c r="AY145" s="14">
        <f>MAX(I145:N145)</f>
        <v>81.599999999999994</v>
      </c>
      <c r="AZ145" s="14" t="str">
        <f>VLOOKUP(A145,Bios!$B$2:$S$430,7,FALSE)</f>
        <v>CAN</v>
      </c>
      <c r="BA145" s="14" t="str">
        <f>VLOOKUP(A145,Bios!$B$2:$S$430,2,FALSE)</f>
        <v>WPG</v>
      </c>
      <c r="BB145" s="14">
        <f>113-BE145</f>
        <v>22</v>
      </c>
      <c r="BC145" s="14" t="str">
        <f>VLOOKUP(A145,Bios!$B$2:$S$430,3,FALSE)</f>
        <v>L</v>
      </c>
      <c r="BD145" s="4" t="str">
        <f>VLOOKUP(A145,Bios!$B$2:$S$430,4,FALSE)</f>
        <v>Aug 02 '91</v>
      </c>
      <c r="BE145" s="4" t="str">
        <f>RIGHT(BD145, LEN(BD145)-8)</f>
        <v>91</v>
      </c>
      <c r="BJ145" s="4" t="e">
        <f>VLOOKUP(A145,'Contracts 2014'!A144:K270,1,FALSE)</f>
        <v>#N/A</v>
      </c>
      <c r="BK145" s="4">
        <f>IF(ISNA(VLOOKUP(A145,'Contracts 2014'!$A$1:$K$127,1,FALSE)), 0, 1)</f>
        <v>0</v>
      </c>
    </row>
    <row r="146" spans="1:63">
      <c r="A146" s="13" t="s">
        <v>1849</v>
      </c>
      <c r="B146" s="14">
        <f>VLOOKUP(A146,'2014'!$B$2:$S$430,7,FALSE)</f>
        <v>41</v>
      </c>
      <c r="C146" s="14">
        <f>IF(ISNA(VLOOKUP(A146,'2013'!$B$2:$S$401,7,FALSE)*1.7), B146, VLOOKUP(A146,'2013'!$B$2:$S$401,7,FALSE)*1.7)</f>
        <v>41</v>
      </c>
      <c r="D146" s="14">
        <f>IF(ISNA(VLOOKUP(A146,'2012'!$B$2:$S$401,7,FALSE)), C146, VLOOKUP(A146,'2012'!$B$2:$S$401,7,FALSE))</f>
        <v>41</v>
      </c>
      <c r="E146" s="14">
        <f>IF(ISNA(VLOOKUP(A146,'2011'!$B$2:$S$401,7,FALSE)), AVERAGE(C146:D146), VLOOKUP(A146,'2011'!$B$2:$S$401,7,FALSE))</f>
        <v>41</v>
      </c>
      <c r="F146" s="14">
        <f>IF(ISNA(VLOOKUP(A146,'2010'!$B$2:$S$401,7,FALSE)), AVERAGE(C146:E146), VLOOKUP(A146,'2010'!$B$2:$S$401,7,FALSE))</f>
        <v>41</v>
      </c>
      <c r="G146" s="14">
        <f>IF(ISNA(VLOOKUP(A146,'2009'!$B$2:$S$401,7,FALSE)), AVERAGE(C146:F146), VLOOKUP(A146,'2009'!$B$2:$S$401,7,FALSE))</f>
        <v>41</v>
      </c>
      <c r="H146" s="14">
        <f>AVERAGE(B146:G146)</f>
        <v>41</v>
      </c>
      <c r="I146" s="14">
        <f>VLOOKUP(A146,'2014'!$B$2:$S$430,4,FALSE)</f>
        <v>63</v>
      </c>
      <c r="J146" s="14">
        <f>IF(ISNA(VLOOKUP(A146,'2013'!$B$2:$S$401,4,FALSE)), I146, VLOOKUP(A146,'2013'!$B$2:$S$401,4,FALSE)*1.7)</f>
        <v>63</v>
      </c>
      <c r="K146" s="14">
        <f>IF(ISNA(VLOOKUP(A146,'2012'!$B$2:$S$401,4,FALSE)), J146, VLOOKUP(A146,'2012'!$B$2:$S$401,4,FALSE))</f>
        <v>63</v>
      </c>
      <c r="L146" s="14">
        <f>IF(ISNA(VLOOKUP(A146,'2011'!$B$2:$S$401,4,FALSE)), AVERAGE(J146:K146), VLOOKUP(A146,'2011'!$B$2:$S$401,4,FALSE))</f>
        <v>63</v>
      </c>
      <c r="M146" s="14">
        <f>IF(ISNA(VLOOKUP(A146,'2010'!$B$2:$S$401,4,FALSE)), AVERAGE(J146:L146), VLOOKUP(A146,'2010'!$B$2:$S$401,4,FALSE))</f>
        <v>63</v>
      </c>
      <c r="N146" s="14">
        <f>IF(ISNA(VLOOKUP(A146,'2009'!$B$2:$S$401,4,FALSE)), AVERAGE(J146:M146), VLOOKUP(A146,'2009'!$B$2:$S$401,4,FALSE))</f>
        <v>63</v>
      </c>
      <c r="O146" s="14">
        <f>AVERAGE(I146:N146)</f>
        <v>63</v>
      </c>
      <c r="P146" s="14">
        <f>H146/O146</f>
        <v>0.65079365079365081</v>
      </c>
      <c r="Q146" s="14">
        <f>VLOOKUP($A146,'2014'!$B$2:$S$430,5,FALSE)</f>
        <v>8</v>
      </c>
      <c r="R146" s="14">
        <f>IF(ISNA(VLOOKUP(A146,'2013'!$B$2:$S$401,5,FALSE)), Q146, VLOOKUP(A146,'2013'!$B$2:$S$401,5,FALSE)*1.7)</f>
        <v>8</v>
      </c>
      <c r="S146" s="14">
        <f>IF(ISNA(VLOOKUP($A146,'2012'!$B$2:$S$401,5,FALSE)), R146, VLOOKUP($A146,'2012'!$B$2:$S$401,5,FALSE))</f>
        <v>8</v>
      </c>
      <c r="T146" s="14">
        <f>IF(ISNA(VLOOKUP($A146,'2011'!$B$2:$S$401,5,FALSE)), S146, VLOOKUP($A146,'2011'!$B$2:$S$401,5,FALSE))</f>
        <v>8</v>
      </c>
      <c r="U146" s="14">
        <f>IF(ISNA(VLOOKUP($A146,'2010'!$B$2:$S$401,5,FALSE)), T146, VLOOKUP($A146,'2010'!$B$2:$S$401,5,FALSE))</f>
        <v>8</v>
      </c>
      <c r="V146" s="14">
        <f>IF(ISNA(VLOOKUP($A146,'2009'!$B$2:$S$401,5,FALSE)), U146, VLOOKUP($A146,'2009'!$B$2:$S$401,5,FALSE))</f>
        <v>8</v>
      </c>
      <c r="W146" s="14">
        <f>AVERAGE(Q146:V146)</f>
        <v>8</v>
      </c>
      <c r="X146" s="14">
        <f>VLOOKUP($A146,'2014'!$B$2:$S$430,6,FALSE)</f>
        <v>33</v>
      </c>
      <c r="Y146" s="14">
        <f>IF(ISNA(VLOOKUP($A146,'2013'!$B$2:$S$401,6,FALSE)), X146, VLOOKUP($A146,'2013'!$B$2:$S$401,6,FALSE)*1.7)</f>
        <v>33</v>
      </c>
      <c r="Z146" s="14">
        <f>IF(ISNA(VLOOKUP($A146,'2012'!$B$2:$S$401,6,FALSE)), Y146, VLOOKUP($A146,'2012'!$B$2:$S$401,6,FALSE))</f>
        <v>33</v>
      </c>
      <c r="AA146" s="14">
        <f>IF(ISNA(VLOOKUP($A146,'2011'!$B$2:$S$401,6,FALSE)), Z146, VLOOKUP($A146,'2011'!$B$2:$S$401,6,FALSE))</f>
        <v>33</v>
      </c>
      <c r="AB146" s="14">
        <f>IF(ISNA(VLOOKUP($A146,'2010'!$B$2:$S$401,6,FALSE)), AA146, VLOOKUP($A146,'2010'!$B$2:$S$401,6,FALSE))</f>
        <v>33</v>
      </c>
      <c r="AC146" s="14">
        <f>IF(ISNA(VLOOKUP($A146,'2009'!$B$2:$S$401,6,FALSE)), AB146, VLOOKUP($A146,'2009'!$B$2:$S$401,6,FALSE))</f>
        <v>33</v>
      </c>
      <c r="AD146" s="14">
        <f>AVERAGE(X146:AC146)</f>
        <v>33</v>
      </c>
      <c r="AE146" s="14">
        <f>VLOOKUP($A146,'2014'!$B$2:$S$430,10,FALSE)</f>
        <v>2</v>
      </c>
      <c r="AF146" s="14">
        <f>IF(ISNA(VLOOKUP($A146,'2013'!$B$2:$S$401,10,FALSE)), AE146, VLOOKUP($A146,'2013'!$B$2:$S$401,10,FALSE)*1.7)</f>
        <v>2</v>
      </c>
      <c r="AG146" s="14">
        <f>IF(ISNA(VLOOKUP($A146,'2012'!$B$2:$S$401,10,FALSE)), AF146, VLOOKUP($A146,'2012'!$B$2:$S$401,10,FALSE))</f>
        <v>2</v>
      </c>
      <c r="AH146" s="14">
        <f>IF(ISNA(VLOOKUP($A146,'2011'!$B$2:$S$401,10,FALSE)), AG146, VLOOKUP($A146,'2011'!$B$2:$S$401,10,FALSE))</f>
        <v>2</v>
      </c>
      <c r="AI146" s="14">
        <f>IF(ISNA(VLOOKUP($A146,'2010'!$B$2:$S$401,10,FALSE)), AH146, VLOOKUP($A146,'2010'!$B$2:$S$401,10,FALSE))</f>
        <v>2</v>
      </c>
      <c r="AJ146" s="14">
        <f>IF(ISNA(VLOOKUP($A146,'2009'!$B$2:$S$401,10,FALSE)), AI146, VLOOKUP($A146,'2009'!$B$2:$S$401,10,FALSE))</f>
        <v>2</v>
      </c>
      <c r="AK146" s="14">
        <f>AVERAGE(AE146:AJ146)</f>
        <v>2</v>
      </c>
      <c r="AL146" s="14">
        <f>VLOOKUP($A146,'2014'!$B$2:$S$430,11,FALSE)</f>
        <v>12</v>
      </c>
      <c r="AM146" s="14">
        <f>IF(ISNA(VLOOKUP($A146,'2013'!$B$2:$S$401,11,FALSE)), AL146, VLOOKUP($A146,'2013'!$B$2:$S$401,11,FALSE)*1.7)</f>
        <v>12</v>
      </c>
      <c r="AN146" s="14">
        <f>AVERAGE(AL146:AM146)</f>
        <v>12</v>
      </c>
      <c r="AO146" s="14">
        <f>VLOOKUP($A146,'2014'!$B$2:$S$430,8,FALSE)</f>
        <v>-3</v>
      </c>
      <c r="AP146" s="14">
        <f>IF(ISNA(VLOOKUP($A146,'2013'!$B$2:$S$401,8,FALSE)), AO146, VLOOKUP($A146,'2013'!$B$2:$S$401,8,FALSE)*1.7)</f>
        <v>-3</v>
      </c>
      <c r="AQ146" s="14">
        <f>IF(ISNA(VLOOKUP($A146,'2012'!$B$2:$S$401,8,FALSE)), AP146, VLOOKUP($A146,'2012'!$B$2:$S$401,8,FALSE))</f>
        <v>-3</v>
      </c>
      <c r="AR146" s="14">
        <f>IF(ISNA(VLOOKUP($A146,'2011'!$B$2:$S$401,8,FALSE)), AQ146, VLOOKUP($A146,'2011'!$B$2:$S$401,8,FALSE))</f>
        <v>-3</v>
      </c>
      <c r="AS146" s="14">
        <f>IF(ISNA(VLOOKUP($A146,'2010'!$B$2:$S$401,8,FALSE)), AR146, VLOOKUP($A146,'2010'!$B$2:$S$401,8,FALSE))</f>
        <v>-3</v>
      </c>
      <c r="AT146" s="14">
        <f>IF(ISNA(VLOOKUP($A146,'2009'!$B$2:$S$401,8,FALSE)), AS146, VLOOKUP($A146,'2009'!$B$2:$S$401,8,FALSE))</f>
        <v>-3</v>
      </c>
      <c r="AU146" s="14">
        <f>AVERAGE(AO146:AT146)</f>
        <v>-3</v>
      </c>
      <c r="AV146" s="14">
        <f>MIN(B146:G146)</f>
        <v>41</v>
      </c>
      <c r="AW146" s="14">
        <f>MAX(B146:G146)</f>
        <v>41</v>
      </c>
      <c r="AX146" s="14">
        <f>MIN(I146:N146)</f>
        <v>63</v>
      </c>
      <c r="AY146" s="14">
        <f>MAX(I146:N146)</f>
        <v>63</v>
      </c>
      <c r="AZ146" s="14" t="str">
        <f>VLOOKUP(A146,Bios!$B$2:$S$430,7,FALSE)</f>
        <v>FIN</v>
      </c>
      <c r="BA146" s="14" t="str">
        <f>VLOOKUP(A146,Bios!$B$2:$S$430,2,FALSE)</f>
        <v>MIN</v>
      </c>
      <c r="BB146" s="14">
        <f>113-BE146</f>
        <v>21</v>
      </c>
      <c r="BC146" s="14" t="str">
        <f>VLOOKUP(A146,Bios!$B$2:$S$430,3,FALSE)</f>
        <v>C</v>
      </c>
      <c r="BD146" s="4" t="str">
        <f>VLOOKUP(A146,Bios!$B$2:$S$430,4,FALSE)</f>
        <v>Feb 26 '92</v>
      </c>
      <c r="BE146" s="4" t="str">
        <f>RIGHT(BD146, LEN(BD146)-8)</f>
        <v>92</v>
      </c>
      <c r="BJ146" s="4" t="e">
        <f>VLOOKUP(A146,'Contracts 2014'!A145:K271,1,FALSE)</f>
        <v>#N/A</v>
      </c>
      <c r="BK146" s="4">
        <f>IF(ISNA(VLOOKUP(A146,'Contracts 2014'!$A$1:$K$127,1,FALSE)), 0, 1)</f>
        <v>0</v>
      </c>
    </row>
    <row r="147" spans="1:63">
      <c r="A147" s="13" t="s">
        <v>122</v>
      </c>
      <c r="B147" s="14">
        <f>VLOOKUP(A147,'2014'!$B$2:$S$430,7,FALSE)</f>
        <v>41</v>
      </c>
      <c r="C147" s="14">
        <f>IF(ISNA(VLOOKUP(A147,'2013'!$B$2:$S$401,7,FALSE)*1.7), B147, VLOOKUP(A147,'2013'!$B$2:$S$401,7,FALSE)*1.7)</f>
        <v>54.4</v>
      </c>
      <c r="D147" s="14">
        <f>IF(ISNA(VLOOKUP(A147,'2012'!$B$2:$S$401,7,FALSE)), C147, VLOOKUP(A147,'2012'!$B$2:$S$401,7,FALSE))</f>
        <v>44</v>
      </c>
      <c r="E147" s="14">
        <f>IF(ISNA(VLOOKUP(A147,'2011'!$B$2:$S$401,7,FALSE)), AVERAGE(C147:D147), VLOOKUP(A147,'2011'!$B$2:$S$401,7,FALSE))</f>
        <v>66</v>
      </c>
      <c r="F147" s="14">
        <f>IF(ISNA(VLOOKUP(A147,'2010'!$B$2:$S$401,7,FALSE)), AVERAGE(C147:E147), VLOOKUP(A147,'2010'!$B$2:$S$401,7,FALSE))</f>
        <v>62</v>
      </c>
      <c r="G147" s="14">
        <f>IF(ISNA(VLOOKUP(A147,'2009'!$B$2:$S$401,7,FALSE)), AVERAGE(C147:F147), VLOOKUP(A147,'2009'!$B$2:$S$401,7,FALSE))</f>
        <v>80</v>
      </c>
      <c r="H147" s="14">
        <f>AVERAGE(B147:G147)</f>
        <v>57.9</v>
      </c>
      <c r="I147" s="14">
        <f>VLOOKUP(A147,'2014'!$B$2:$S$430,4,FALSE)</f>
        <v>82</v>
      </c>
      <c r="J147" s="14">
        <f>IF(ISNA(VLOOKUP(A147,'2013'!$B$2:$S$401,4,FALSE)), I147, VLOOKUP(A147,'2013'!$B$2:$S$401,4,FALSE)*1.7)</f>
        <v>81.599999999999994</v>
      </c>
      <c r="K147" s="14">
        <f>IF(ISNA(VLOOKUP(A147,'2012'!$B$2:$S$401,4,FALSE)), J147, VLOOKUP(A147,'2012'!$B$2:$S$401,4,FALSE))</f>
        <v>74</v>
      </c>
      <c r="L147" s="14">
        <f>IF(ISNA(VLOOKUP(A147,'2011'!$B$2:$S$401,4,FALSE)), AVERAGE(J147:K147), VLOOKUP(A147,'2011'!$B$2:$S$401,4,FALSE))</f>
        <v>81</v>
      </c>
      <c r="M147" s="14">
        <f>IF(ISNA(VLOOKUP(A147,'2010'!$B$2:$S$401,4,FALSE)), AVERAGE(J147:L147), VLOOKUP(A147,'2010'!$B$2:$S$401,4,FALSE))</f>
        <v>82</v>
      </c>
      <c r="N147" s="14">
        <f>IF(ISNA(VLOOKUP(A147,'2009'!$B$2:$S$401,4,FALSE)), AVERAGE(J147:M147), VLOOKUP(A147,'2009'!$B$2:$S$401,4,FALSE))</f>
        <v>79</v>
      </c>
      <c r="O147" s="14">
        <f>AVERAGE(I147:N147)</f>
        <v>79.933333333333337</v>
      </c>
      <c r="P147" s="14">
        <f>H147/O147</f>
        <v>0.72435362802335279</v>
      </c>
      <c r="Q147" s="14">
        <f>VLOOKUP($A147,'2014'!$B$2:$S$430,5,FALSE)</f>
        <v>11</v>
      </c>
      <c r="R147" s="14">
        <f>IF(ISNA(VLOOKUP(A147,'2013'!$B$2:$S$401,5,FALSE)), Q147, VLOOKUP(A147,'2013'!$B$2:$S$401,5,FALSE)*1.7)</f>
        <v>20.399999999999999</v>
      </c>
      <c r="S147" s="14">
        <f>IF(ISNA(VLOOKUP($A147,'2012'!$B$2:$S$401,5,FALSE)), R147, VLOOKUP($A147,'2012'!$B$2:$S$401,5,FALSE))</f>
        <v>18</v>
      </c>
      <c r="T147" s="14">
        <f>IF(ISNA(VLOOKUP($A147,'2011'!$B$2:$S$401,5,FALSE)), S147, VLOOKUP($A147,'2011'!$B$2:$S$401,5,FALSE))</f>
        <v>23</v>
      </c>
      <c r="U147" s="14">
        <f>IF(ISNA(VLOOKUP($A147,'2010'!$B$2:$S$401,5,FALSE)), T147, VLOOKUP($A147,'2010'!$B$2:$S$401,5,FALSE))</f>
        <v>31</v>
      </c>
      <c r="V147" s="14">
        <f>IF(ISNA(VLOOKUP($A147,'2009'!$B$2:$S$401,5,FALSE)), U147, VLOOKUP($A147,'2009'!$B$2:$S$401,5,FALSE))</f>
        <v>30</v>
      </c>
      <c r="W147" s="14">
        <f>AVERAGE(Q147:V147)</f>
        <v>22.233333333333334</v>
      </c>
      <c r="X147" s="14">
        <f>VLOOKUP($A147,'2014'!$B$2:$S$430,6,FALSE)</f>
        <v>30</v>
      </c>
      <c r="Y147" s="14">
        <f>IF(ISNA(VLOOKUP($A147,'2013'!$B$2:$S$401,6,FALSE)), X147, VLOOKUP($A147,'2013'!$B$2:$S$401,6,FALSE)*1.7)</f>
        <v>34</v>
      </c>
      <c r="Z147" s="14">
        <f>IF(ISNA(VLOOKUP($A147,'2012'!$B$2:$S$401,6,FALSE)), Y147, VLOOKUP($A147,'2012'!$B$2:$S$401,6,FALSE))</f>
        <v>26</v>
      </c>
      <c r="AA147" s="14">
        <f>IF(ISNA(VLOOKUP($A147,'2011'!$B$2:$S$401,6,FALSE)), Z147, VLOOKUP($A147,'2011'!$B$2:$S$401,6,FALSE))</f>
        <v>43</v>
      </c>
      <c r="AB147" s="14">
        <f>IF(ISNA(VLOOKUP($A147,'2010'!$B$2:$S$401,6,FALSE)), AA147, VLOOKUP($A147,'2010'!$B$2:$S$401,6,FALSE))</f>
        <v>31</v>
      </c>
      <c r="AC147" s="14">
        <f>IF(ISNA(VLOOKUP($A147,'2009'!$B$2:$S$401,6,FALSE)), AB147, VLOOKUP($A147,'2009'!$B$2:$S$401,6,FALSE))</f>
        <v>50</v>
      </c>
      <c r="AD147" s="14">
        <f>AVERAGE(X147:AC147)</f>
        <v>35.666666666666664</v>
      </c>
      <c r="AE147" s="14">
        <f>VLOOKUP($A147,'2014'!$B$2:$S$430,10,FALSE)</f>
        <v>4</v>
      </c>
      <c r="AF147" s="14">
        <f>IF(ISNA(VLOOKUP($A147,'2013'!$B$2:$S$401,10,FALSE)), AE147, VLOOKUP($A147,'2013'!$B$2:$S$401,10,FALSE)*1.7)</f>
        <v>10.199999999999999</v>
      </c>
      <c r="AG147" s="14">
        <f>IF(ISNA(VLOOKUP($A147,'2012'!$B$2:$S$401,10,FALSE)), AF147, VLOOKUP($A147,'2012'!$B$2:$S$401,10,FALSE))</f>
        <v>3</v>
      </c>
      <c r="AH147" s="14">
        <f>IF(ISNA(VLOOKUP($A147,'2011'!$B$2:$S$401,10,FALSE)), AG147, VLOOKUP($A147,'2011'!$B$2:$S$401,10,FALSE))</f>
        <v>5</v>
      </c>
      <c r="AI147" s="14">
        <f>IF(ISNA(VLOOKUP($A147,'2010'!$B$2:$S$401,10,FALSE)), AH147, VLOOKUP($A147,'2010'!$B$2:$S$401,10,FALSE))</f>
        <v>13</v>
      </c>
      <c r="AJ147" s="14">
        <f>IF(ISNA(VLOOKUP($A147,'2009'!$B$2:$S$401,10,FALSE)), AI147, VLOOKUP($A147,'2009'!$B$2:$S$401,10,FALSE))</f>
        <v>8</v>
      </c>
      <c r="AK147" s="14">
        <f>AVERAGE(AE147:AJ147)</f>
        <v>7.2</v>
      </c>
      <c r="AL147" s="14">
        <f>VLOOKUP($A147,'2014'!$B$2:$S$430,11,FALSE)</f>
        <v>12</v>
      </c>
      <c r="AM147" s="14">
        <f>IF(ISNA(VLOOKUP($A147,'2013'!$B$2:$S$401,11,FALSE)), AL147, VLOOKUP($A147,'2013'!$B$2:$S$401,11,FALSE)*1.7)</f>
        <v>25.5</v>
      </c>
      <c r="AN147" s="14">
        <f>AVERAGE(AL147:AM147)</f>
        <v>18.75</v>
      </c>
      <c r="AO147" s="14">
        <f>VLOOKUP($A147,'2014'!$B$2:$S$430,8,FALSE)</f>
        <v>-6</v>
      </c>
      <c r="AP147" s="14">
        <f>IF(ISNA(VLOOKUP($A147,'2013'!$B$2:$S$401,8,FALSE)), AO147, VLOOKUP($A147,'2013'!$B$2:$S$401,8,FALSE)*1.7)</f>
        <v>-13.6</v>
      </c>
      <c r="AQ147" s="14">
        <f>IF(ISNA(VLOOKUP($A147,'2012'!$B$2:$S$401,8,FALSE)), AP147, VLOOKUP($A147,'2012'!$B$2:$S$401,8,FALSE))</f>
        <v>3</v>
      </c>
      <c r="AR147" s="14">
        <f>IF(ISNA(VLOOKUP($A147,'2011'!$B$2:$S$401,8,FALSE)), AQ147, VLOOKUP($A147,'2011'!$B$2:$S$401,8,FALSE))</f>
        <v>11</v>
      </c>
      <c r="AS147" s="14">
        <f>IF(ISNA(VLOOKUP($A147,'2010'!$B$2:$S$401,8,FALSE)), AR147, VLOOKUP($A147,'2010'!$B$2:$S$401,8,FALSE))</f>
        <v>-2</v>
      </c>
      <c r="AT147" s="14">
        <f>IF(ISNA(VLOOKUP($A147,'2009'!$B$2:$S$401,8,FALSE)), AS147, VLOOKUP($A147,'2009'!$B$2:$S$401,8,FALSE))</f>
        <v>22</v>
      </c>
      <c r="AU147" s="14">
        <f>AVERAGE(AO147:AT147)</f>
        <v>2.4</v>
      </c>
      <c r="AV147" s="14">
        <f>MIN(B147:G147)</f>
        <v>41</v>
      </c>
      <c r="AW147" s="14">
        <f>MAX(B147:G147)</f>
        <v>80</v>
      </c>
      <c r="AX147" s="14">
        <f>MIN(I147:N147)</f>
        <v>74</v>
      </c>
      <c r="AY147" s="14">
        <f>MAX(I147:N147)</f>
        <v>82</v>
      </c>
      <c r="AZ147" s="14" t="str">
        <f>VLOOKUP(A147,Bios!$B$2:$S$430,7,FALSE)</f>
        <v>CAN</v>
      </c>
      <c r="BA147" s="14" t="str">
        <f>VLOOKUP(A147,Bios!$B$2:$S$430,2,FALSE)</f>
        <v>LAK</v>
      </c>
      <c r="BB147" s="14">
        <f>113-BE147</f>
        <v>28</v>
      </c>
      <c r="BC147" s="14" t="str">
        <f>VLOOKUP(A147,Bios!$B$2:$S$430,3,FALSE)</f>
        <v>C</v>
      </c>
      <c r="BD147" s="4" t="str">
        <f>VLOOKUP(A147,Bios!$B$2:$S$430,4,FALSE)</f>
        <v>Feb 11 '85</v>
      </c>
      <c r="BE147" s="4" t="str">
        <f>RIGHT(BD147, LEN(BD147)-8)</f>
        <v>85</v>
      </c>
      <c r="BJ147" s="4" t="e">
        <f>VLOOKUP(A147,'Contracts 2014'!A146:K272,1,FALSE)</f>
        <v>#N/A</v>
      </c>
      <c r="BK147" s="4">
        <f>IF(ISNA(VLOOKUP(A147,'Contracts 2014'!$A$1:$K$127,1,FALSE)), 0, 1)</f>
        <v>0</v>
      </c>
    </row>
    <row r="148" spans="1:63">
      <c r="A148" s="13" t="s">
        <v>278</v>
      </c>
      <c r="B148" s="14">
        <f>VLOOKUP(A148,'2014'!$B$2:$S$430,7,FALSE)</f>
        <v>41</v>
      </c>
      <c r="C148" s="14">
        <f>IF(ISNA(VLOOKUP(A148,'2013'!$B$2:$S$401,7,FALSE)*1.7), B148, VLOOKUP(A148,'2013'!$B$2:$S$401,7,FALSE)*1.7)</f>
        <v>34</v>
      </c>
      <c r="D148" s="14">
        <f>IF(ISNA(VLOOKUP(A148,'2012'!$B$2:$S$401,7,FALSE)), C148, VLOOKUP(A148,'2012'!$B$2:$S$401,7,FALSE))</f>
        <v>34</v>
      </c>
      <c r="E148" s="14">
        <f>IF(ISNA(VLOOKUP(A148,'2011'!$B$2:$S$401,7,FALSE)), AVERAGE(C148:D148), VLOOKUP(A148,'2011'!$B$2:$S$401,7,FALSE))</f>
        <v>48</v>
      </c>
      <c r="F148" s="14">
        <f>IF(ISNA(VLOOKUP(A148,'2010'!$B$2:$S$401,7,FALSE)), AVERAGE(C148:E148), VLOOKUP(A148,'2010'!$B$2:$S$401,7,FALSE))</f>
        <v>38.666666666666664</v>
      </c>
      <c r="G148" s="14">
        <f>IF(ISNA(VLOOKUP(A148,'2009'!$B$2:$S$401,7,FALSE)), AVERAGE(C148:F148), VLOOKUP(A148,'2009'!$B$2:$S$401,7,FALSE))</f>
        <v>38.666666666666664</v>
      </c>
      <c r="H148" s="14">
        <f>AVERAGE(B148:G148)</f>
        <v>39.05555555555555</v>
      </c>
      <c r="I148" s="14">
        <f>VLOOKUP(A148,'2014'!$B$2:$S$430,4,FALSE)</f>
        <v>82</v>
      </c>
      <c r="J148" s="14">
        <f>IF(ISNA(VLOOKUP(A148,'2013'!$B$2:$S$401,4,FALSE)), I148, VLOOKUP(A148,'2013'!$B$2:$S$401,4,FALSE)*1.7)</f>
        <v>79.899999999999991</v>
      </c>
      <c r="K148" s="14">
        <f>IF(ISNA(VLOOKUP(A148,'2012'!$B$2:$S$401,4,FALSE)), J148, VLOOKUP(A148,'2012'!$B$2:$S$401,4,FALSE))</f>
        <v>78</v>
      </c>
      <c r="L148" s="14">
        <f>IF(ISNA(VLOOKUP(A148,'2011'!$B$2:$S$401,4,FALSE)), AVERAGE(J148:K148), VLOOKUP(A148,'2011'!$B$2:$S$401,4,FALSE))</f>
        <v>82</v>
      </c>
      <c r="M148" s="14">
        <f>IF(ISNA(VLOOKUP(A148,'2010'!$B$2:$S$401,4,FALSE)), AVERAGE(J148:L148), VLOOKUP(A148,'2010'!$B$2:$S$401,4,FALSE))</f>
        <v>79.966666666666654</v>
      </c>
      <c r="N148" s="14">
        <f>IF(ISNA(VLOOKUP(A148,'2009'!$B$2:$S$401,4,FALSE)), AVERAGE(J148:M148), VLOOKUP(A148,'2009'!$B$2:$S$401,4,FALSE))</f>
        <v>79.966666666666654</v>
      </c>
      <c r="O148" s="14">
        <f>AVERAGE(I148:N148)</f>
        <v>80.305555555555543</v>
      </c>
      <c r="P148" s="14">
        <f>H148/O148</f>
        <v>0.48633690764441373</v>
      </c>
      <c r="Q148" s="14">
        <f>VLOOKUP($A148,'2014'!$B$2:$S$430,5,FALSE)</f>
        <v>7</v>
      </c>
      <c r="R148" s="14">
        <f>IF(ISNA(VLOOKUP(A148,'2013'!$B$2:$S$401,5,FALSE)), Q148, VLOOKUP(A148,'2013'!$B$2:$S$401,5,FALSE)*1.7)</f>
        <v>13.6</v>
      </c>
      <c r="S148" s="14">
        <f>IF(ISNA(VLOOKUP($A148,'2012'!$B$2:$S$401,5,FALSE)), R148, VLOOKUP($A148,'2012'!$B$2:$S$401,5,FALSE))</f>
        <v>9</v>
      </c>
      <c r="T148" s="14">
        <f>IF(ISNA(VLOOKUP($A148,'2011'!$B$2:$S$401,5,FALSE)), S148, VLOOKUP($A148,'2011'!$B$2:$S$401,5,FALSE))</f>
        <v>9</v>
      </c>
      <c r="U148" s="14">
        <f>IF(ISNA(VLOOKUP($A148,'2010'!$B$2:$S$401,5,FALSE)), T148, VLOOKUP($A148,'2010'!$B$2:$S$401,5,FALSE))</f>
        <v>9</v>
      </c>
      <c r="V148" s="14">
        <f>IF(ISNA(VLOOKUP($A148,'2009'!$B$2:$S$401,5,FALSE)), U148, VLOOKUP($A148,'2009'!$B$2:$S$401,5,FALSE))</f>
        <v>9</v>
      </c>
      <c r="W148" s="14">
        <f>AVERAGE(Q148:V148)</f>
        <v>9.4333333333333336</v>
      </c>
      <c r="X148" s="14">
        <f>VLOOKUP($A148,'2014'!$B$2:$S$430,6,FALSE)</f>
        <v>34</v>
      </c>
      <c r="Y148" s="14">
        <f>IF(ISNA(VLOOKUP($A148,'2013'!$B$2:$S$401,6,FALSE)), X148, VLOOKUP($A148,'2013'!$B$2:$S$401,6,FALSE)*1.7)</f>
        <v>20.399999999999999</v>
      </c>
      <c r="Z148" s="14">
        <f>IF(ISNA(VLOOKUP($A148,'2012'!$B$2:$S$401,6,FALSE)), Y148, VLOOKUP($A148,'2012'!$B$2:$S$401,6,FALSE))</f>
        <v>25</v>
      </c>
      <c r="AA148" s="14">
        <f>IF(ISNA(VLOOKUP($A148,'2011'!$B$2:$S$401,6,FALSE)), Z148, VLOOKUP($A148,'2011'!$B$2:$S$401,6,FALSE))</f>
        <v>39</v>
      </c>
      <c r="AB148" s="14">
        <f>IF(ISNA(VLOOKUP($A148,'2010'!$B$2:$S$401,6,FALSE)), AA148, VLOOKUP($A148,'2010'!$B$2:$S$401,6,FALSE))</f>
        <v>39</v>
      </c>
      <c r="AC148" s="14">
        <f>IF(ISNA(VLOOKUP($A148,'2009'!$B$2:$S$401,6,FALSE)), AB148, VLOOKUP($A148,'2009'!$B$2:$S$401,6,FALSE))</f>
        <v>39</v>
      </c>
      <c r="AD148" s="14">
        <f>AVERAGE(X148:AC148)</f>
        <v>32.733333333333334</v>
      </c>
      <c r="AE148" s="14">
        <f>VLOOKUP($A148,'2014'!$B$2:$S$430,10,FALSE)</f>
        <v>3</v>
      </c>
      <c r="AF148" s="14">
        <f>IF(ISNA(VLOOKUP($A148,'2013'!$B$2:$S$401,10,FALSE)), AE148, VLOOKUP($A148,'2013'!$B$2:$S$401,10,FALSE)*1.7)</f>
        <v>5.0999999999999996</v>
      </c>
      <c r="AG148" s="14">
        <f>IF(ISNA(VLOOKUP($A148,'2012'!$B$2:$S$401,10,FALSE)), AF148, VLOOKUP($A148,'2012'!$B$2:$S$401,10,FALSE))</f>
        <v>2</v>
      </c>
      <c r="AH148" s="14">
        <f>IF(ISNA(VLOOKUP($A148,'2011'!$B$2:$S$401,10,FALSE)), AG148, VLOOKUP($A148,'2011'!$B$2:$S$401,10,FALSE))</f>
        <v>5</v>
      </c>
      <c r="AI148" s="14">
        <f>IF(ISNA(VLOOKUP($A148,'2010'!$B$2:$S$401,10,FALSE)), AH148, VLOOKUP($A148,'2010'!$B$2:$S$401,10,FALSE))</f>
        <v>5</v>
      </c>
      <c r="AJ148" s="14">
        <f>IF(ISNA(VLOOKUP($A148,'2009'!$B$2:$S$401,10,FALSE)), AI148, VLOOKUP($A148,'2009'!$B$2:$S$401,10,FALSE))</f>
        <v>5</v>
      </c>
      <c r="AK148" s="14">
        <f>AVERAGE(AE148:AJ148)</f>
        <v>4.1833333333333336</v>
      </c>
      <c r="AL148" s="14">
        <f>VLOOKUP($A148,'2014'!$B$2:$S$430,11,FALSE)</f>
        <v>9</v>
      </c>
      <c r="AM148" s="14">
        <f>IF(ISNA(VLOOKUP($A148,'2013'!$B$2:$S$401,11,FALSE)), AL148, VLOOKUP($A148,'2013'!$B$2:$S$401,11,FALSE)*1.7)</f>
        <v>11.9</v>
      </c>
      <c r="AN148" s="14">
        <f>AVERAGE(AL148:AM148)</f>
        <v>10.45</v>
      </c>
      <c r="AO148" s="14">
        <f>VLOOKUP($A148,'2014'!$B$2:$S$430,8,FALSE)</f>
        <v>23</v>
      </c>
      <c r="AP148" s="14">
        <f>IF(ISNA(VLOOKUP($A148,'2013'!$B$2:$S$401,8,FALSE)), AO148, VLOOKUP($A148,'2013'!$B$2:$S$401,8,FALSE)*1.7)</f>
        <v>20.399999999999999</v>
      </c>
      <c r="AQ148" s="14">
        <f>IF(ISNA(VLOOKUP($A148,'2012'!$B$2:$S$401,8,FALSE)), AP148, VLOOKUP($A148,'2012'!$B$2:$S$401,8,FALSE))</f>
        <v>21</v>
      </c>
      <c r="AR148" s="14">
        <f>IF(ISNA(VLOOKUP($A148,'2011'!$B$2:$S$401,8,FALSE)), AQ148, VLOOKUP($A148,'2011'!$B$2:$S$401,8,FALSE))</f>
        <v>0</v>
      </c>
      <c r="AS148" s="14">
        <f>IF(ISNA(VLOOKUP($A148,'2010'!$B$2:$S$401,8,FALSE)), AR148, VLOOKUP($A148,'2010'!$B$2:$S$401,8,FALSE))</f>
        <v>0</v>
      </c>
      <c r="AT148" s="14">
        <f>IF(ISNA(VLOOKUP($A148,'2009'!$B$2:$S$401,8,FALSE)), AS148, VLOOKUP($A148,'2009'!$B$2:$S$401,8,FALSE))</f>
        <v>0</v>
      </c>
      <c r="AU148" s="14">
        <f>AVERAGE(AO148:AT148)</f>
        <v>10.733333333333334</v>
      </c>
      <c r="AV148" s="14">
        <f>MIN(B148:G148)</f>
        <v>34</v>
      </c>
      <c r="AW148" s="14">
        <f>MAX(B148:G148)</f>
        <v>48</v>
      </c>
      <c r="AX148" s="14">
        <f>MIN(I148:N148)</f>
        <v>78</v>
      </c>
      <c r="AY148" s="14">
        <f>MAX(I148:N148)</f>
        <v>82</v>
      </c>
      <c r="AZ148" s="14" t="str">
        <f>VLOOKUP(A148,Bios!$B$2:$S$430,7,FALSE)</f>
        <v>CAN</v>
      </c>
      <c r="BA148" s="14" t="str">
        <f>VLOOKUP(A148,Bios!$B$2:$S$430,2,FALSE)</f>
        <v>CHI</v>
      </c>
      <c r="BB148" s="14">
        <f>113-BE148</f>
        <v>28</v>
      </c>
      <c r="BC148" s="14" t="str">
        <f>VLOOKUP(A148,Bios!$B$2:$S$430,3,FALSE)</f>
        <v>D</v>
      </c>
      <c r="BD148" s="4" t="str">
        <f>VLOOKUP(A148,Bios!$B$2:$S$430,4,FALSE)</f>
        <v>Apr 20 '85</v>
      </c>
      <c r="BE148" s="4" t="str">
        <f>RIGHT(BD148, LEN(BD148)-8)</f>
        <v>85</v>
      </c>
      <c r="BJ148" s="4" t="e">
        <f>VLOOKUP(A148,'Contracts 2014'!A147:K273,1,FALSE)</f>
        <v>#N/A</v>
      </c>
      <c r="BK148" s="4">
        <f>IF(ISNA(VLOOKUP(A148,'Contracts 2014'!$A$1:$K$127,1,FALSE)), 0, 1)</f>
        <v>0</v>
      </c>
    </row>
    <row r="149" spans="1:63">
      <c r="A149" s="13" t="s">
        <v>134</v>
      </c>
      <c r="B149" s="14">
        <f>VLOOKUP(A149,'2014'!$B$2:$S$430,7,FALSE)</f>
        <v>41</v>
      </c>
      <c r="C149" s="14">
        <f>IF(ISNA(VLOOKUP(A149,'2013'!$B$2:$S$401,7,FALSE)*1.7), B149, VLOOKUP(A149,'2013'!$B$2:$S$401,7,FALSE)*1.7)</f>
        <v>52.699999999999996</v>
      </c>
      <c r="D149" s="14">
        <f>IF(ISNA(VLOOKUP(A149,'2012'!$B$2:$S$401,7,FALSE)), C149, VLOOKUP(A149,'2012'!$B$2:$S$401,7,FALSE))</f>
        <v>56</v>
      </c>
      <c r="E149" s="14">
        <f>IF(ISNA(VLOOKUP(A149,'2011'!$B$2:$S$401,7,FALSE)), AVERAGE(C149:D149), VLOOKUP(A149,'2011'!$B$2:$S$401,7,FALSE))</f>
        <v>55</v>
      </c>
      <c r="F149" s="14">
        <f>IF(ISNA(VLOOKUP(A149,'2010'!$B$2:$S$401,7,FALSE)), AVERAGE(C149:E149), VLOOKUP(A149,'2010'!$B$2:$S$401,7,FALSE))</f>
        <v>54.566666666666663</v>
      </c>
      <c r="G149" s="14">
        <f>IF(ISNA(VLOOKUP(A149,'2009'!$B$2:$S$401,7,FALSE)), AVERAGE(C149:F149), VLOOKUP(A149,'2009'!$B$2:$S$401,7,FALSE))</f>
        <v>59</v>
      </c>
      <c r="H149" s="14">
        <f>AVERAGE(B149:G149)</f>
        <v>53.044444444444444</v>
      </c>
      <c r="I149" s="14">
        <f>VLOOKUP(A149,'2014'!$B$2:$S$430,4,FALSE)</f>
        <v>54</v>
      </c>
      <c r="J149" s="14">
        <f>IF(ISNA(VLOOKUP(A149,'2013'!$B$2:$S$401,4,FALSE)), I149, VLOOKUP(A149,'2013'!$B$2:$S$401,4,FALSE)*1.7)</f>
        <v>69.7</v>
      </c>
      <c r="K149" s="14">
        <f>IF(ISNA(VLOOKUP(A149,'2012'!$B$2:$S$401,4,FALSE)), J149, VLOOKUP(A149,'2012'!$B$2:$S$401,4,FALSE))</f>
        <v>77</v>
      </c>
      <c r="L149" s="14">
        <f>IF(ISNA(VLOOKUP(A149,'2011'!$B$2:$S$401,4,FALSE)), AVERAGE(J149:K149), VLOOKUP(A149,'2011'!$B$2:$S$401,4,FALSE))</f>
        <v>76</v>
      </c>
      <c r="M149" s="14">
        <f>IF(ISNA(VLOOKUP(A149,'2010'!$B$2:$S$401,4,FALSE)), AVERAGE(J149:L149), VLOOKUP(A149,'2010'!$B$2:$S$401,4,FALSE))</f>
        <v>74.233333333333334</v>
      </c>
      <c r="N149" s="14">
        <f>IF(ISNA(VLOOKUP(A149,'2009'!$B$2:$S$401,4,FALSE)), AVERAGE(J149:M149), VLOOKUP(A149,'2009'!$B$2:$S$401,4,FALSE))</f>
        <v>71</v>
      </c>
      <c r="O149" s="14">
        <f>AVERAGE(I149:N149)</f>
        <v>70.322222222222223</v>
      </c>
      <c r="P149" s="14">
        <f>H149/O149</f>
        <v>0.75430557750039495</v>
      </c>
      <c r="Q149" s="14">
        <f>VLOOKUP($A149,'2014'!$B$2:$S$430,5,FALSE)</f>
        <v>16</v>
      </c>
      <c r="R149" s="14">
        <f>IF(ISNA(VLOOKUP(A149,'2013'!$B$2:$S$401,5,FALSE)), Q149, VLOOKUP(A149,'2013'!$B$2:$S$401,5,FALSE)*1.7)</f>
        <v>23.8</v>
      </c>
      <c r="S149" s="14">
        <f>IF(ISNA(VLOOKUP($A149,'2012'!$B$2:$S$401,5,FALSE)), R149, VLOOKUP($A149,'2012'!$B$2:$S$401,5,FALSE))</f>
        <v>29</v>
      </c>
      <c r="T149" s="14">
        <f>IF(ISNA(VLOOKUP($A149,'2011'!$B$2:$S$401,5,FALSE)), S149, VLOOKUP($A149,'2011'!$B$2:$S$401,5,FALSE))</f>
        <v>28</v>
      </c>
      <c r="U149" s="14">
        <f>IF(ISNA(VLOOKUP($A149,'2010'!$B$2:$S$401,5,FALSE)), T149, VLOOKUP($A149,'2010'!$B$2:$S$401,5,FALSE))</f>
        <v>28</v>
      </c>
      <c r="V149" s="14">
        <f>IF(ISNA(VLOOKUP($A149,'2009'!$B$2:$S$401,5,FALSE)), U149, VLOOKUP($A149,'2009'!$B$2:$S$401,5,FALSE))</f>
        <v>34</v>
      </c>
      <c r="W149" s="14">
        <f>AVERAGE(Q149:V149)</f>
        <v>26.466666666666669</v>
      </c>
      <c r="X149" s="14">
        <f>VLOOKUP($A149,'2014'!$B$2:$S$430,6,FALSE)</f>
        <v>25</v>
      </c>
      <c r="Y149" s="14">
        <f>IF(ISNA(VLOOKUP($A149,'2013'!$B$2:$S$401,6,FALSE)), X149, VLOOKUP($A149,'2013'!$B$2:$S$401,6,FALSE)*1.7)</f>
        <v>28.9</v>
      </c>
      <c r="Z149" s="14">
        <f>IF(ISNA(VLOOKUP($A149,'2012'!$B$2:$S$401,6,FALSE)), Y149, VLOOKUP($A149,'2012'!$B$2:$S$401,6,FALSE))</f>
        <v>27</v>
      </c>
      <c r="AA149" s="14">
        <f>IF(ISNA(VLOOKUP($A149,'2011'!$B$2:$S$401,6,FALSE)), Z149, VLOOKUP($A149,'2011'!$B$2:$S$401,6,FALSE))</f>
        <v>27</v>
      </c>
      <c r="AB149" s="14">
        <f>IF(ISNA(VLOOKUP($A149,'2010'!$B$2:$S$401,6,FALSE)), AA149, VLOOKUP($A149,'2010'!$B$2:$S$401,6,FALSE))</f>
        <v>27</v>
      </c>
      <c r="AC149" s="14">
        <f>IF(ISNA(VLOOKUP($A149,'2009'!$B$2:$S$401,6,FALSE)), AB149, VLOOKUP($A149,'2009'!$B$2:$S$401,6,FALSE))</f>
        <v>25</v>
      </c>
      <c r="AD149" s="14">
        <f>AVERAGE(X149:AC149)</f>
        <v>26.650000000000002</v>
      </c>
      <c r="AE149" s="14">
        <f>VLOOKUP($A149,'2014'!$B$2:$S$430,10,FALSE)</f>
        <v>7</v>
      </c>
      <c r="AF149" s="14">
        <f>IF(ISNA(VLOOKUP($A149,'2013'!$B$2:$S$401,10,FALSE)), AE149, VLOOKUP($A149,'2013'!$B$2:$S$401,10,FALSE)*1.7)</f>
        <v>10.199999999999999</v>
      </c>
      <c r="AG149" s="14">
        <f>IF(ISNA(VLOOKUP($A149,'2012'!$B$2:$S$401,10,FALSE)), AF149, VLOOKUP($A149,'2012'!$B$2:$S$401,10,FALSE))</f>
        <v>11</v>
      </c>
      <c r="AH149" s="14">
        <f>IF(ISNA(VLOOKUP($A149,'2011'!$B$2:$S$401,10,FALSE)), AG149, VLOOKUP($A149,'2011'!$B$2:$S$401,10,FALSE))</f>
        <v>10</v>
      </c>
      <c r="AI149" s="14">
        <f>IF(ISNA(VLOOKUP($A149,'2010'!$B$2:$S$401,10,FALSE)), AH149, VLOOKUP($A149,'2010'!$B$2:$S$401,10,FALSE))</f>
        <v>10</v>
      </c>
      <c r="AJ149" s="14">
        <f>IF(ISNA(VLOOKUP($A149,'2009'!$B$2:$S$401,10,FALSE)), AI149, VLOOKUP($A149,'2009'!$B$2:$S$401,10,FALSE))</f>
        <v>11</v>
      </c>
      <c r="AK149" s="14">
        <f>AVERAGE(AE149:AJ149)</f>
        <v>9.8666666666666671</v>
      </c>
      <c r="AL149" s="14">
        <f>VLOOKUP($A149,'2014'!$B$2:$S$430,11,FALSE)</f>
        <v>17</v>
      </c>
      <c r="AM149" s="14">
        <f>IF(ISNA(VLOOKUP($A149,'2013'!$B$2:$S$401,11,FALSE)), AL149, VLOOKUP($A149,'2013'!$B$2:$S$401,11,FALSE)*1.7)</f>
        <v>20.399999999999999</v>
      </c>
      <c r="AN149" s="14">
        <f>AVERAGE(AL149:AM149)</f>
        <v>18.7</v>
      </c>
      <c r="AO149" s="14">
        <f>VLOOKUP($A149,'2014'!$B$2:$S$430,8,FALSE)</f>
        <v>6</v>
      </c>
      <c r="AP149" s="14">
        <f>IF(ISNA(VLOOKUP($A149,'2013'!$B$2:$S$401,8,FALSE)), AO149, VLOOKUP($A149,'2013'!$B$2:$S$401,8,FALSE)*1.7)</f>
        <v>22.099999999999998</v>
      </c>
      <c r="AQ149" s="14">
        <f>IF(ISNA(VLOOKUP($A149,'2012'!$B$2:$S$401,8,FALSE)), AP149, VLOOKUP($A149,'2012'!$B$2:$S$401,8,FALSE))</f>
        <v>23</v>
      </c>
      <c r="AR149" s="14">
        <f>IF(ISNA(VLOOKUP($A149,'2011'!$B$2:$S$401,8,FALSE)), AQ149, VLOOKUP($A149,'2011'!$B$2:$S$401,8,FALSE))</f>
        <v>5</v>
      </c>
      <c r="AS149" s="14">
        <f>IF(ISNA(VLOOKUP($A149,'2010'!$B$2:$S$401,8,FALSE)), AR149, VLOOKUP($A149,'2010'!$B$2:$S$401,8,FALSE))</f>
        <v>5</v>
      </c>
      <c r="AT149" s="14">
        <f>IF(ISNA(VLOOKUP($A149,'2009'!$B$2:$S$401,8,FALSE)), AS149, VLOOKUP($A149,'2009'!$B$2:$S$401,8,FALSE))</f>
        <v>21</v>
      </c>
      <c r="AU149" s="14">
        <f>AVERAGE(AO149:AT149)</f>
        <v>13.683333333333332</v>
      </c>
      <c r="AV149" s="14">
        <f>MIN(B149:G149)</f>
        <v>41</v>
      </c>
      <c r="AW149" s="14">
        <f>MAX(B149:G149)</f>
        <v>59</v>
      </c>
      <c r="AX149" s="14">
        <f>MIN(I149:N149)</f>
        <v>54</v>
      </c>
      <c r="AY149" s="14">
        <f>MAX(I149:N149)</f>
        <v>77</v>
      </c>
      <c r="AZ149" s="14" t="str">
        <f>VLOOKUP(A149,Bios!$B$2:$S$430,7,FALSE)</f>
        <v>SWE</v>
      </c>
      <c r="BA149" s="14" t="str">
        <f>VLOOKUP(A149,Bios!$B$2:$S$430,2,FALSE)</f>
        <v>DET</v>
      </c>
      <c r="BB149" s="14">
        <f>113-BE149</f>
        <v>34</v>
      </c>
      <c r="BC149" s="14" t="str">
        <f>VLOOKUP(A149,Bios!$B$2:$S$430,3,FALSE)</f>
        <v>R</v>
      </c>
      <c r="BD149" s="4" t="str">
        <f>VLOOKUP(A149,Bios!$B$2:$S$430,4,FALSE)</f>
        <v>Dec 23 '79</v>
      </c>
      <c r="BE149" s="4" t="str">
        <f>RIGHT(BD149, LEN(BD149)-8)</f>
        <v>79</v>
      </c>
      <c r="BJ149" s="4" t="e">
        <f>VLOOKUP(A149,'Contracts 2014'!A148:K274,1,FALSE)</f>
        <v>#N/A</v>
      </c>
      <c r="BK149" s="4">
        <f>IF(ISNA(VLOOKUP(A149,'Contracts 2014'!$A$1:$K$127,1,FALSE)), 0, 1)</f>
        <v>0</v>
      </c>
    </row>
    <row r="150" spans="1:63">
      <c r="A150" s="13" t="s">
        <v>640</v>
      </c>
      <c r="B150" s="14">
        <f>VLOOKUP(A150,'2014'!$B$2:$S$430,7,FALSE)</f>
        <v>41</v>
      </c>
      <c r="C150" s="14">
        <f>IF(ISNA(VLOOKUP(A150,'2013'!$B$2:$S$401,7,FALSE)*1.7), B150, VLOOKUP(A150,'2013'!$B$2:$S$401,7,FALSE)*1.7)</f>
        <v>47.6</v>
      </c>
      <c r="D150" s="14">
        <f>IF(ISNA(VLOOKUP(A150,'2012'!$B$2:$S$401,7,FALSE)), C150, VLOOKUP(A150,'2012'!$B$2:$S$401,7,FALSE))</f>
        <v>47.6</v>
      </c>
      <c r="E150" s="14">
        <f>IF(ISNA(VLOOKUP(A150,'2011'!$B$2:$S$401,7,FALSE)), AVERAGE(C150:D150), VLOOKUP(A150,'2011'!$B$2:$S$401,7,FALSE))</f>
        <v>47.6</v>
      </c>
      <c r="F150" s="14">
        <f>IF(ISNA(VLOOKUP(A150,'2010'!$B$2:$S$401,7,FALSE)), AVERAGE(C150:E150), VLOOKUP(A150,'2010'!$B$2:$S$401,7,FALSE))</f>
        <v>47.6</v>
      </c>
      <c r="G150" s="14">
        <f>IF(ISNA(VLOOKUP(A150,'2009'!$B$2:$S$401,7,FALSE)), AVERAGE(C150:F150), VLOOKUP(A150,'2009'!$B$2:$S$401,7,FALSE))</f>
        <v>47.6</v>
      </c>
      <c r="H150" s="14">
        <f>AVERAGE(B150:G150)</f>
        <v>46.5</v>
      </c>
      <c r="I150" s="14">
        <f>VLOOKUP(A150,'2014'!$B$2:$S$430,4,FALSE)</f>
        <v>81</v>
      </c>
      <c r="J150" s="14">
        <f>IF(ISNA(VLOOKUP(A150,'2013'!$B$2:$S$401,4,FALSE)), I150, VLOOKUP(A150,'2013'!$B$2:$S$401,4,FALSE)*1.7)</f>
        <v>74.8</v>
      </c>
      <c r="K150" s="14">
        <f>IF(ISNA(VLOOKUP(A150,'2012'!$B$2:$S$401,4,FALSE)), J150, VLOOKUP(A150,'2012'!$B$2:$S$401,4,FALSE))</f>
        <v>74.8</v>
      </c>
      <c r="L150" s="14">
        <f>IF(ISNA(VLOOKUP(A150,'2011'!$B$2:$S$401,4,FALSE)), AVERAGE(J150:K150), VLOOKUP(A150,'2011'!$B$2:$S$401,4,FALSE))</f>
        <v>74.8</v>
      </c>
      <c r="M150" s="14">
        <f>IF(ISNA(VLOOKUP(A150,'2010'!$B$2:$S$401,4,FALSE)), AVERAGE(J150:L150), VLOOKUP(A150,'2010'!$B$2:$S$401,4,FALSE))</f>
        <v>74.8</v>
      </c>
      <c r="N150" s="14">
        <f>IF(ISNA(VLOOKUP(A150,'2009'!$B$2:$S$401,4,FALSE)), AVERAGE(J150:M150), VLOOKUP(A150,'2009'!$B$2:$S$401,4,FALSE))</f>
        <v>74.8</v>
      </c>
      <c r="O150" s="14">
        <f>AVERAGE(I150:N150)</f>
        <v>75.833333333333343</v>
      </c>
      <c r="P150" s="14">
        <f>H150/O150</f>
        <v>0.61318681318681312</v>
      </c>
      <c r="Q150" s="14">
        <f>VLOOKUP($A150,'2014'!$B$2:$S$430,5,FALSE)</f>
        <v>19</v>
      </c>
      <c r="R150" s="14">
        <f>IF(ISNA(VLOOKUP(A150,'2013'!$B$2:$S$401,5,FALSE)), Q150, VLOOKUP(A150,'2013'!$B$2:$S$401,5,FALSE)*1.7)</f>
        <v>25.5</v>
      </c>
      <c r="S150" s="14">
        <f>IF(ISNA(VLOOKUP($A150,'2012'!$B$2:$S$401,5,FALSE)), R150, VLOOKUP($A150,'2012'!$B$2:$S$401,5,FALSE))</f>
        <v>25.5</v>
      </c>
      <c r="T150" s="14">
        <f>IF(ISNA(VLOOKUP($A150,'2011'!$B$2:$S$401,5,FALSE)), S150, VLOOKUP($A150,'2011'!$B$2:$S$401,5,FALSE))</f>
        <v>25.5</v>
      </c>
      <c r="U150" s="14">
        <f>IF(ISNA(VLOOKUP($A150,'2010'!$B$2:$S$401,5,FALSE)), T150, VLOOKUP($A150,'2010'!$B$2:$S$401,5,FALSE))</f>
        <v>25.5</v>
      </c>
      <c r="V150" s="14">
        <f>IF(ISNA(VLOOKUP($A150,'2009'!$B$2:$S$401,5,FALSE)), U150, VLOOKUP($A150,'2009'!$B$2:$S$401,5,FALSE))</f>
        <v>25.5</v>
      </c>
      <c r="W150" s="14">
        <f>AVERAGE(Q150:V150)</f>
        <v>24.416666666666668</v>
      </c>
      <c r="X150" s="14">
        <f>VLOOKUP($A150,'2014'!$B$2:$S$430,6,FALSE)</f>
        <v>22</v>
      </c>
      <c r="Y150" s="14">
        <f>IF(ISNA(VLOOKUP($A150,'2013'!$B$2:$S$401,6,FALSE)), X150, VLOOKUP($A150,'2013'!$B$2:$S$401,6,FALSE)*1.7)</f>
        <v>22.099999999999998</v>
      </c>
      <c r="Z150" s="14">
        <f>IF(ISNA(VLOOKUP($A150,'2012'!$B$2:$S$401,6,FALSE)), Y150, VLOOKUP($A150,'2012'!$B$2:$S$401,6,FALSE))</f>
        <v>22.099999999999998</v>
      </c>
      <c r="AA150" s="14">
        <f>IF(ISNA(VLOOKUP($A150,'2011'!$B$2:$S$401,6,FALSE)), Z150, VLOOKUP($A150,'2011'!$B$2:$S$401,6,FALSE))</f>
        <v>22.099999999999998</v>
      </c>
      <c r="AB150" s="14">
        <f>IF(ISNA(VLOOKUP($A150,'2010'!$B$2:$S$401,6,FALSE)), AA150, VLOOKUP($A150,'2010'!$B$2:$S$401,6,FALSE))</f>
        <v>22.099999999999998</v>
      </c>
      <c r="AC150" s="14">
        <f>IF(ISNA(VLOOKUP($A150,'2009'!$B$2:$S$401,6,FALSE)), AB150, VLOOKUP($A150,'2009'!$B$2:$S$401,6,FALSE))</f>
        <v>22.099999999999998</v>
      </c>
      <c r="AD150" s="14">
        <f>AVERAGE(X150:AC150)</f>
        <v>22.083333333333329</v>
      </c>
      <c r="AE150" s="14">
        <f>VLOOKUP($A150,'2014'!$B$2:$S$430,10,FALSE)</f>
        <v>8</v>
      </c>
      <c r="AF150" s="14">
        <f>IF(ISNA(VLOOKUP($A150,'2013'!$B$2:$S$401,10,FALSE)), AE150, VLOOKUP($A150,'2013'!$B$2:$S$401,10,FALSE)*1.7)</f>
        <v>5.0999999999999996</v>
      </c>
      <c r="AG150" s="14">
        <f>IF(ISNA(VLOOKUP($A150,'2012'!$B$2:$S$401,10,FALSE)), AF150, VLOOKUP($A150,'2012'!$B$2:$S$401,10,FALSE))</f>
        <v>5.0999999999999996</v>
      </c>
      <c r="AH150" s="14">
        <f>IF(ISNA(VLOOKUP($A150,'2011'!$B$2:$S$401,10,FALSE)), AG150, VLOOKUP($A150,'2011'!$B$2:$S$401,10,FALSE))</f>
        <v>5.0999999999999996</v>
      </c>
      <c r="AI150" s="14">
        <f>IF(ISNA(VLOOKUP($A150,'2010'!$B$2:$S$401,10,FALSE)), AH150, VLOOKUP($A150,'2010'!$B$2:$S$401,10,FALSE))</f>
        <v>5.0999999999999996</v>
      </c>
      <c r="AJ150" s="14">
        <f>IF(ISNA(VLOOKUP($A150,'2009'!$B$2:$S$401,10,FALSE)), AI150, VLOOKUP($A150,'2009'!$B$2:$S$401,10,FALSE))</f>
        <v>5.0999999999999996</v>
      </c>
      <c r="AK150" s="14">
        <f>AVERAGE(AE150:AJ150)</f>
        <v>5.583333333333333</v>
      </c>
      <c r="AL150" s="14">
        <f>VLOOKUP($A150,'2014'!$B$2:$S$430,11,FALSE)</f>
        <v>9</v>
      </c>
      <c r="AM150" s="14">
        <f>IF(ISNA(VLOOKUP($A150,'2013'!$B$2:$S$401,11,FALSE)), AL150, VLOOKUP($A150,'2013'!$B$2:$S$401,11,FALSE)*1.7)</f>
        <v>6.8</v>
      </c>
      <c r="AN150" s="14">
        <f>AVERAGE(AL150:AM150)</f>
        <v>7.9</v>
      </c>
      <c r="AO150" s="14">
        <f>VLOOKUP($A150,'2014'!$B$2:$S$430,8,FALSE)</f>
        <v>4</v>
      </c>
      <c r="AP150" s="14">
        <f>IF(ISNA(VLOOKUP($A150,'2013'!$B$2:$S$401,8,FALSE)), AO150, VLOOKUP($A150,'2013'!$B$2:$S$401,8,FALSE)*1.7)</f>
        <v>17</v>
      </c>
      <c r="AQ150" s="14">
        <f>IF(ISNA(VLOOKUP($A150,'2012'!$B$2:$S$401,8,FALSE)), AP150, VLOOKUP($A150,'2012'!$B$2:$S$401,8,FALSE))</f>
        <v>17</v>
      </c>
      <c r="AR150" s="14">
        <f>IF(ISNA(VLOOKUP($A150,'2011'!$B$2:$S$401,8,FALSE)), AQ150, VLOOKUP($A150,'2011'!$B$2:$S$401,8,FALSE))</f>
        <v>17</v>
      </c>
      <c r="AS150" s="14">
        <f>IF(ISNA(VLOOKUP($A150,'2010'!$B$2:$S$401,8,FALSE)), AR150, VLOOKUP($A150,'2010'!$B$2:$S$401,8,FALSE))</f>
        <v>17</v>
      </c>
      <c r="AT150" s="14">
        <f>IF(ISNA(VLOOKUP($A150,'2009'!$B$2:$S$401,8,FALSE)), AS150, VLOOKUP($A150,'2009'!$B$2:$S$401,8,FALSE))</f>
        <v>17</v>
      </c>
      <c r="AU150" s="14">
        <f>AVERAGE(AO150:AT150)</f>
        <v>14.833333333333334</v>
      </c>
      <c r="AV150" s="14">
        <f>MIN(B150:G150)</f>
        <v>41</v>
      </c>
      <c r="AW150" s="14">
        <f>MAX(B150:G150)</f>
        <v>47.6</v>
      </c>
      <c r="AX150" s="14">
        <f>MIN(I150:N150)</f>
        <v>74.8</v>
      </c>
      <c r="AY150" s="14">
        <f>MAX(I150:N150)</f>
        <v>81</v>
      </c>
      <c r="AZ150" s="14" t="str">
        <f>VLOOKUP(A150,Bios!$B$2:$S$430,7,FALSE)</f>
        <v>CAN</v>
      </c>
      <c r="BA150" s="14" t="str">
        <f>VLOOKUP(A150,Bios!$B$2:$S$430,2,FALSE)</f>
        <v>MTL</v>
      </c>
      <c r="BB150" s="14">
        <f>113-BE150</f>
        <v>21</v>
      </c>
      <c r="BC150" s="14" t="str">
        <f>VLOOKUP(A150,Bios!$B$2:$S$430,3,FALSE)</f>
        <v>R</v>
      </c>
      <c r="BD150" s="4" t="str">
        <f>VLOOKUP(A150,Bios!$B$2:$S$430,4,FALSE)</f>
        <v>May 06 '92</v>
      </c>
      <c r="BE150" s="4" t="str">
        <f>RIGHT(BD150, LEN(BD150)-8)</f>
        <v>92</v>
      </c>
      <c r="BJ150" s="4" t="e">
        <f>VLOOKUP(A150,'Contracts 2014'!A149:K275,1,FALSE)</f>
        <v>#N/A</v>
      </c>
      <c r="BK150" s="4">
        <f>IF(ISNA(VLOOKUP(A150,'Contracts 2014'!$A$1:$K$127,1,FALSE)), 0, 1)</f>
        <v>0</v>
      </c>
    </row>
    <row r="151" spans="1:63">
      <c r="A151" s="13" t="s">
        <v>921</v>
      </c>
      <c r="B151" s="14">
        <f>VLOOKUP(A151,'2014'!$B$2:$S$430,7,FALSE)</f>
        <v>40</v>
      </c>
      <c r="C151" s="14">
        <f>IF(ISNA(VLOOKUP(A151,'2013'!$B$2:$S$401,7,FALSE)*1.7), B151, VLOOKUP(A151,'2013'!$B$2:$S$401,7,FALSE)*1.7)</f>
        <v>30.599999999999998</v>
      </c>
      <c r="D151" s="14">
        <f>IF(ISNA(VLOOKUP(A151,'2012'!$B$2:$S$401,7,FALSE)), C151, VLOOKUP(A151,'2012'!$B$2:$S$401,7,FALSE))</f>
        <v>30.599999999999998</v>
      </c>
      <c r="E151" s="14">
        <f>IF(ISNA(VLOOKUP(A151,'2011'!$B$2:$S$401,7,FALSE)), AVERAGE(C151:D151), VLOOKUP(A151,'2011'!$B$2:$S$401,7,FALSE))</f>
        <v>16</v>
      </c>
      <c r="F151" s="14">
        <f>IF(ISNA(VLOOKUP(A151,'2010'!$B$2:$S$401,7,FALSE)), AVERAGE(C151:E151), VLOOKUP(A151,'2010'!$B$2:$S$401,7,FALSE))</f>
        <v>25.733333333333331</v>
      </c>
      <c r="G151" s="14">
        <f>IF(ISNA(VLOOKUP(A151,'2009'!$B$2:$S$401,7,FALSE)), AVERAGE(C151:F151), VLOOKUP(A151,'2009'!$B$2:$S$401,7,FALSE))</f>
        <v>25.733333333333331</v>
      </c>
      <c r="H151" s="14">
        <f>AVERAGE(B151:G151)</f>
        <v>28.111111111111104</v>
      </c>
      <c r="I151" s="14">
        <f>VLOOKUP(A151,'2014'!$B$2:$S$430,4,FALSE)</f>
        <v>72</v>
      </c>
      <c r="J151" s="14">
        <f>IF(ISNA(VLOOKUP(A151,'2013'!$B$2:$S$401,4,FALSE)), I151, VLOOKUP(A151,'2013'!$B$2:$S$401,4,FALSE)*1.7)</f>
        <v>81.599999999999994</v>
      </c>
      <c r="K151" s="14">
        <f>IF(ISNA(VLOOKUP(A151,'2012'!$B$2:$S$401,4,FALSE)), J151, VLOOKUP(A151,'2012'!$B$2:$S$401,4,FALSE))</f>
        <v>81.599999999999994</v>
      </c>
      <c r="L151" s="14">
        <f>IF(ISNA(VLOOKUP(A151,'2011'!$B$2:$S$401,4,FALSE)), AVERAGE(J151:K151), VLOOKUP(A151,'2011'!$B$2:$S$401,4,FALSE))</f>
        <v>52</v>
      </c>
      <c r="M151" s="14">
        <f>IF(ISNA(VLOOKUP(A151,'2010'!$B$2:$S$401,4,FALSE)), AVERAGE(J151:L151), VLOOKUP(A151,'2010'!$B$2:$S$401,4,FALSE))</f>
        <v>71.733333333333334</v>
      </c>
      <c r="N151" s="14">
        <f>IF(ISNA(VLOOKUP(A151,'2009'!$B$2:$S$401,4,FALSE)), AVERAGE(J151:M151), VLOOKUP(A151,'2009'!$B$2:$S$401,4,FALSE))</f>
        <v>71.733333333333334</v>
      </c>
      <c r="O151" s="14">
        <f>AVERAGE(I151:N151)</f>
        <v>71.777777777777786</v>
      </c>
      <c r="P151" s="14">
        <f>H151/O151</f>
        <v>0.39164086687306487</v>
      </c>
      <c r="Q151" s="14">
        <f>VLOOKUP($A151,'2014'!$B$2:$S$430,5,FALSE)</f>
        <v>13</v>
      </c>
      <c r="R151" s="14">
        <f>IF(ISNA(VLOOKUP(A151,'2013'!$B$2:$S$401,5,FALSE)), Q151, VLOOKUP(A151,'2013'!$B$2:$S$401,5,FALSE)*1.7)</f>
        <v>8.5</v>
      </c>
      <c r="S151" s="14">
        <f>IF(ISNA(VLOOKUP($A151,'2012'!$B$2:$S$401,5,FALSE)), R151, VLOOKUP($A151,'2012'!$B$2:$S$401,5,FALSE))</f>
        <v>8.5</v>
      </c>
      <c r="T151" s="14">
        <f>IF(ISNA(VLOOKUP($A151,'2011'!$B$2:$S$401,5,FALSE)), S151, VLOOKUP($A151,'2011'!$B$2:$S$401,5,FALSE))</f>
        <v>5</v>
      </c>
      <c r="U151" s="14">
        <f>IF(ISNA(VLOOKUP($A151,'2010'!$B$2:$S$401,5,FALSE)), T151, VLOOKUP($A151,'2010'!$B$2:$S$401,5,FALSE))</f>
        <v>5</v>
      </c>
      <c r="V151" s="14">
        <f>IF(ISNA(VLOOKUP($A151,'2009'!$B$2:$S$401,5,FALSE)), U151, VLOOKUP($A151,'2009'!$B$2:$S$401,5,FALSE))</f>
        <v>5</v>
      </c>
      <c r="W151" s="14">
        <f>AVERAGE(Q151:V151)</f>
        <v>7.5</v>
      </c>
      <c r="X151" s="14">
        <f>VLOOKUP($A151,'2014'!$B$2:$S$430,6,FALSE)</f>
        <v>27</v>
      </c>
      <c r="Y151" s="14">
        <f>IF(ISNA(VLOOKUP($A151,'2013'!$B$2:$S$401,6,FALSE)), X151, VLOOKUP($A151,'2013'!$B$2:$S$401,6,FALSE)*1.7)</f>
        <v>22.099999999999998</v>
      </c>
      <c r="Z151" s="14">
        <f>IF(ISNA(VLOOKUP($A151,'2012'!$B$2:$S$401,6,FALSE)), Y151, VLOOKUP($A151,'2012'!$B$2:$S$401,6,FALSE))</f>
        <v>22.099999999999998</v>
      </c>
      <c r="AA151" s="14">
        <f>IF(ISNA(VLOOKUP($A151,'2011'!$B$2:$S$401,6,FALSE)), Z151, VLOOKUP($A151,'2011'!$B$2:$S$401,6,FALSE))</f>
        <v>11</v>
      </c>
      <c r="AB151" s="14">
        <f>IF(ISNA(VLOOKUP($A151,'2010'!$B$2:$S$401,6,FALSE)), AA151, VLOOKUP($A151,'2010'!$B$2:$S$401,6,FALSE))</f>
        <v>11</v>
      </c>
      <c r="AC151" s="14">
        <f>IF(ISNA(VLOOKUP($A151,'2009'!$B$2:$S$401,6,FALSE)), AB151, VLOOKUP($A151,'2009'!$B$2:$S$401,6,FALSE))</f>
        <v>11</v>
      </c>
      <c r="AD151" s="14">
        <f>AVERAGE(X151:AC151)</f>
        <v>17.366666666666664</v>
      </c>
      <c r="AE151" s="14">
        <f>VLOOKUP($A151,'2014'!$B$2:$S$430,10,FALSE)</f>
        <v>3</v>
      </c>
      <c r="AF151" s="14">
        <f>IF(ISNA(VLOOKUP($A151,'2013'!$B$2:$S$401,10,FALSE)), AE151, VLOOKUP($A151,'2013'!$B$2:$S$401,10,FALSE)*1.7)</f>
        <v>1.7</v>
      </c>
      <c r="AG151" s="14">
        <f>IF(ISNA(VLOOKUP($A151,'2012'!$B$2:$S$401,10,FALSE)), AF151, VLOOKUP($A151,'2012'!$B$2:$S$401,10,FALSE))</f>
        <v>1.7</v>
      </c>
      <c r="AH151" s="14">
        <f>IF(ISNA(VLOOKUP($A151,'2011'!$B$2:$S$401,10,FALSE)), AG151, VLOOKUP($A151,'2011'!$B$2:$S$401,10,FALSE))</f>
        <v>1</v>
      </c>
      <c r="AI151" s="14">
        <f>IF(ISNA(VLOOKUP($A151,'2010'!$B$2:$S$401,10,FALSE)), AH151, VLOOKUP($A151,'2010'!$B$2:$S$401,10,FALSE))</f>
        <v>1</v>
      </c>
      <c r="AJ151" s="14">
        <f>IF(ISNA(VLOOKUP($A151,'2009'!$B$2:$S$401,10,FALSE)), AI151, VLOOKUP($A151,'2009'!$B$2:$S$401,10,FALSE))</f>
        <v>1</v>
      </c>
      <c r="AK151" s="14">
        <f>AVERAGE(AE151:AJ151)</f>
        <v>1.5666666666666667</v>
      </c>
      <c r="AL151" s="14">
        <f>VLOOKUP($A151,'2014'!$B$2:$S$430,11,FALSE)</f>
        <v>13</v>
      </c>
      <c r="AM151" s="14">
        <f>IF(ISNA(VLOOKUP($A151,'2013'!$B$2:$S$401,11,FALSE)), AL151, VLOOKUP($A151,'2013'!$B$2:$S$401,11,FALSE)*1.7)</f>
        <v>11.9</v>
      </c>
      <c r="AN151" s="14">
        <f>AVERAGE(AL151:AM151)</f>
        <v>12.45</v>
      </c>
      <c r="AO151" s="14">
        <f>VLOOKUP($A151,'2014'!$B$2:$S$430,8,FALSE)</f>
        <v>-2</v>
      </c>
      <c r="AP151" s="14">
        <f>IF(ISNA(VLOOKUP($A151,'2013'!$B$2:$S$401,8,FALSE)), AO151, VLOOKUP($A151,'2013'!$B$2:$S$401,8,FALSE)*1.7)</f>
        <v>-11.9</v>
      </c>
      <c r="AQ151" s="14">
        <f>IF(ISNA(VLOOKUP($A151,'2012'!$B$2:$S$401,8,FALSE)), AP151, VLOOKUP($A151,'2012'!$B$2:$S$401,8,FALSE))</f>
        <v>-11.9</v>
      </c>
      <c r="AR151" s="14">
        <f>IF(ISNA(VLOOKUP($A151,'2011'!$B$2:$S$401,8,FALSE)), AQ151, VLOOKUP($A151,'2011'!$B$2:$S$401,8,FALSE))</f>
        <v>1</v>
      </c>
      <c r="AS151" s="14">
        <f>IF(ISNA(VLOOKUP($A151,'2010'!$B$2:$S$401,8,FALSE)), AR151, VLOOKUP($A151,'2010'!$B$2:$S$401,8,FALSE))</f>
        <v>1</v>
      </c>
      <c r="AT151" s="14">
        <f>IF(ISNA(VLOOKUP($A151,'2009'!$B$2:$S$401,8,FALSE)), AS151, VLOOKUP($A151,'2009'!$B$2:$S$401,8,FALSE))</f>
        <v>1</v>
      </c>
      <c r="AU151" s="14">
        <f>AVERAGE(AO151:AT151)</f>
        <v>-3.8000000000000003</v>
      </c>
      <c r="AV151" s="14">
        <f>MIN(B151:G151)</f>
        <v>16</v>
      </c>
      <c r="AW151" s="14">
        <f>MAX(B151:G151)</f>
        <v>40</v>
      </c>
      <c r="AX151" s="14">
        <f>MIN(I151:N151)</f>
        <v>52</v>
      </c>
      <c r="AY151" s="14">
        <f>MAX(I151:N151)</f>
        <v>81.599999999999994</v>
      </c>
      <c r="AZ151" s="14" t="str">
        <f>VLOOKUP(A151,Bios!$B$2:$S$430,7,FALSE)</f>
        <v>CHE</v>
      </c>
      <c r="BA151" s="14" t="str">
        <f>VLOOKUP(A151,Bios!$B$2:$S$430,2,FALSE)</f>
        <v>NSH</v>
      </c>
      <c r="BB151" s="14">
        <f>113-BE151</f>
        <v>23</v>
      </c>
      <c r="BC151" s="14" t="str">
        <f>VLOOKUP(A151,Bios!$B$2:$S$430,3,FALSE)</f>
        <v>D</v>
      </c>
      <c r="BD151" s="4" t="str">
        <f>VLOOKUP(A151,Bios!$B$2:$S$430,4,FALSE)</f>
        <v>Jun 01 '90</v>
      </c>
      <c r="BE151" s="4" t="str">
        <f>RIGHT(BD151, LEN(BD151)-8)</f>
        <v>90</v>
      </c>
      <c r="BJ151" s="4" t="e">
        <f>VLOOKUP(A151,'Contracts 2014'!A150:K276,1,FALSE)</f>
        <v>#N/A</v>
      </c>
      <c r="BK151" s="4">
        <f>IF(ISNA(VLOOKUP(A151,'Contracts 2014'!$A$1:$K$127,1,FALSE)), 0, 1)</f>
        <v>0</v>
      </c>
    </row>
    <row r="152" spans="1:63">
      <c r="A152" s="13" t="s">
        <v>6</v>
      </c>
      <c r="B152" s="14">
        <f>VLOOKUP(A152,'2014'!$B$2:$S$430,7,FALSE)</f>
        <v>40</v>
      </c>
      <c r="C152" s="14">
        <f>IF(ISNA(VLOOKUP(A152,'2013'!$B$2:$S$401,7,FALSE)*1.7), B152, VLOOKUP(A152,'2013'!$B$2:$S$401,7,FALSE)*1.7)</f>
        <v>96.899999999999991</v>
      </c>
      <c r="D152" s="14">
        <f>IF(ISNA(VLOOKUP(A152,'2012'!$B$2:$S$401,7,FALSE)), C152, VLOOKUP(A152,'2012'!$B$2:$S$401,7,FALSE))</f>
        <v>97</v>
      </c>
      <c r="E152" s="14">
        <f>IF(ISNA(VLOOKUP(A152,'2011'!$B$2:$S$401,7,FALSE)), AVERAGE(C152:D152), VLOOKUP(A152,'2011'!$B$2:$S$401,7,FALSE))</f>
        <v>91</v>
      </c>
      <c r="F152" s="14">
        <f>IF(ISNA(VLOOKUP(A152,'2010'!$B$2:$S$401,7,FALSE)), AVERAGE(C152:E152), VLOOKUP(A152,'2010'!$B$2:$S$401,7,FALSE))</f>
        <v>95</v>
      </c>
      <c r="G152" s="14">
        <f>IF(ISNA(VLOOKUP(A152,'2009'!$B$2:$S$401,7,FALSE)), AVERAGE(C152:F152), VLOOKUP(A152,'2009'!$B$2:$S$401,7,FALSE))</f>
        <v>46</v>
      </c>
      <c r="H152" s="14">
        <f>AVERAGE(B152:G152)</f>
        <v>77.649999999999991</v>
      </c>
      <c r="I152" s="14">
        <f>VLOOKUP(A152,'2014'!$B$2:$S$430,4,FALSE)</f>
        <v>37</v>
      </c>
      <c r="J152" s="14">
        <f>IF(ISNA(VLOOKUP(A152,'2013'!$B$2:$S$401,4,FALSE)), I152, VLOOKUP(A152,'2013'!$B$2:$S$401,4,FALSE)*1.7)</f>
        <v>81.599999999999994</v>
      </c>
      <c r="K152" s="14">
        <f>IF(ISNA(VLOOKUP(A152,'2012'!$B$2:$S$401,4,FALSE)), J152, VLOOKUP(A152,'2012'!$B$2:$S$401,4,FALSE))</f>
        <v>82</v>
      </c>
      <c r="L152" s="14">
        <f>IF(ISNA(VLOOKUP(A152,'2011'!$B$2:$S$401,4,FALSE)), AVERAGE(J152:K152), VLOOKUP(A152,'2011'!$B$2:$S$401,4,FALSE))</f>
        <v>82</v>
      </c>
      <c r="M152" s="14">
        <f>IF(ISNA(VLOOKUP(A152,'2010'!$B$2:$S$401,4,FALSE)), AVERAGE(J152:L152), VLOOKUP(A152,'2010'!$B$2:$S$401,4,FALSE))</f>
        <v>82</v>
      </c>
      <c r="N152" s="14">
        <f>IF(ISNA(VLOOKUP(A152,'2009'!$B$2:$S$401,4,FALSE)), AVERAGE(J152:M152), VLOOKUP(A152,'2009'!$B$2:$S$401,4,FALSE))</f>
        <v>79</v>
      </c>
      <c r="O152" s="14">
        <f>AVERAGE(I152:N152)</f>
        <v>73.933333333333337</v>
      </c>
      <c r="P152" s="14">
        <f>H152/O152</f>
        <v>1.0502705139765554</v>
      </c>
      <c r="Q152" s="14">
        <f>VLOOKUP($A152,'2014'!$B$2:$S$430,5,FALSE)</f>
        <v>25</v>
      </c>
      <c r="R152" s="14">
        <f>IF(ISNA(VLOOKUP(A152,'2013'!$B$2:$S$401,5,FALSE)), Q152, VLOOKUP(A152,'2013'!$B$2:$S$401,5,FALSE)*1.7)</f>
        <v>49.3</v>
      </c>
      <c r="S152" s="14">
        <f>IF(ISNA(VLOOKUP($A152,'2012'!$B$2:$S$401,5,FALSE)), R152, VLOOKUP($A152,'2012'!$B$2:$S$401,5,FALSE))</f>
        <v>60</v>
      </c>
      <c r="T152" s="14">
        <f>IF(ISNA(VLOOKUP($A152,'2011'!$B$2:$S$401,5,FALSE)), S152, VLOOKUP($A152,'2011'!$B$2:$S$401,5,FALSE))</f>
        <v>45</v>
      </c>
      <c r="U152" s="14">
        <f>IF(ISNA(VLOOKUP($A152,'2010'!$B$2:$S$401,5,FALSE)), T152, VLOOKUP($A152,'2010'!$B$2:$S$401,5,FALSE))</f>
        <v>51</v>
      </c>
      <c r="V152" s="14">
        <f>IF(ISNA(VLOOKUP($A152,'2009'!$B$2:$S$401,5,FALSE)), U152, VLOOKUP($A152,'2009'!$B$2:$S$401,5,FALSE))</f>
        <v>23</v>
      </c>
      <c r="W152" s="14">
        <f>AVERAGE(Q152:V152)</f>
        <v>42.216666666666669</v>
      </c>
      <c r="X152" s="14">
        <f>VLOOKUP($A152,'2014'!$B$2:$S$430,6,FALSE)</f>
        <v>15</v>
      </c>
      <c r="Y152" s="14">
        <f>IF(ISNA(VLOOKUP($A152,'2013'!$B$2:$S$401,6,FALSE)), X152, VLOOKUP($A152,'2013'!$B$2:$S$401,6,FALSE)*1.7)</f>
        <v>47.6</v>
      </c>
      <c r="Z152" s="14">
        <f>IF(ISNA(VLOOKUP($A152,'2012'!$B$2:$S$401,6,FALSE)), Y152, VLOOKUP($A152,'2012'!$B$2:$S$401,6,FALSE))</f>
        <v>37</v>
      </c>
      <c r="AA152" s="14">
        <f>IF(ISNA(VLOOKUP($A152,'2011'!$B$2:$S$401,6,FALSE)), Z152, VLOOKUP($A152,'2011'!$B$2:$S$401,6,FALSE))</f>
        <v>46</v>
      </c>
      <c r="AB152" s="14">
        <f>IF(ISNA(VLOOKUP($A152,'2010'!$B$2:$S$401,6,FALSE)), AA152, VLOOKUP($A152,'2010'!$B$2:$S$401,6,FALSE))</f>
        <v>44</v>
      </c>
      <c r="AC152" s="14">
        <f>IF(ISNA(VLOOKUP($A152,'2009'!$B$2:$S$401,6,FALSE)), AB152, VLOOKUP($A152,'2009'!$B$2:$S$401,6,FALSE))</f>
        <v>23</v>
      </c>
      <c r="AD152" s="14">
        <f>AVERAGE(X152:AC152)</f>
        <v>35.43333333333333</v>
      </c>
      <c r="AE152" s="14">
        <f>VLOOKUP($A152,'2014'!$B$2:$S$430,10,FALSE)</f>
        <v>9</v>
      </c>
      <c r="AF152" s="14">
        <f>IF(ISNA(VLOOKUP($A152,'2013'!$B$2:$S$401,10,FALSE)), AE152, VLOOKUP($A152,'2013'!$B$2:$S$401,10,FALSE)*1.7)</f>
        <v>17</v>
      </c>
      <c r="AG152" s="14">
        <f>IF(ISNA(VLOOKUP($A152,'2012'!$B$2:$S$401,10,FALSE)), AF152, VLOOKUP($A152,'2012'!$B$2:$S$401,10,FALSE))</f>
        <v>12</v>
      </c>
      <c r="AH152" s="14">
        <f>IF(ISNA(VLOOKUP($A152,'2011'!$B$2:$S$401,10,FALSE)), AG152, VLOOKUP($A152,'2011'!$B$2:$S$401,10,FALSE))</f>
        <v>17</v>
      </c>
      <c r="AI152" s="14">
        <f>IF(ISNA(VLOOKUP($A152,'2010'!$B$2:$S$401,10,FALSE)), AH152, VLOOKUP($A152,'2010'!$B$2:$S$401,10,FALSE))</f>
        <v>24</v>
      </c>
      <c r="AJ152" s="14">
        <f>IF(ISNA(VLOOKUP($A152,'2009'!$B$2:$S$401,10,FALSE)), AI152, VLOOKUP($A152,'2009'!$B$2:$S$401,10,FALSE))</f>
        <v>9</v>
      </c>
      <c r="AK152" s="14">
        <f>AVERAGE(AE152:AJ152)</f>
        <v>14.666666666666666</v>
      </c>
      <c r="AL152" s="14">
        <f>VLOOKUP($A152,'2014'!$B$2:$S$430,11,FALSE)</f>
        <v>13</v>
      </c>
      <c r="AM152" s="14">
        <f>IF(ISNA(VLOOKUP($A152,'2013'!$B$2:$S$401,11,FALSE)), AL152, VLOOKUP($A152,'2013'!$B$2:$S$401,11,FALSE)*1.7)</f>
        <v>30.599999999999998</v>
      </c>
      <c r="AN152" s="14">
        <f>AVERAGE(AL152:AM152)</f>
        <v>21.799999999999997</v>
      </c>
      <c r="AO152" s="14">
        <f>VLOOKUP($A152,'2014'!$B$2:$S$430,8,FALSE)</f>
        <v>9</v>
      </c>
      <c r="AP152" s="14">
        <f>IF(ISNA(VLOOKUP($A152,'2013'!$B$2:$S$401,8,FALSE)), AO152, VLOOKUP($A152,'2013'!$B$2:$S$401,8,FALSE)*1.7)</f>
        <v>-6.8</v>
      </c>
      <c r="AQ152" s="14">
        <f>IF(ISNA(VLOOKUP($A152,'2012'!$B$2:$S$401,8,FALSE)), AP152, VLOOKUP($A152,'2012'!$B$2:$S$401,8,FALSE))</f>
        <v>7</v>
      </c>
      <c r="AR152" s="14">
        <f>IF(ISNA(VLOOKUP($A152,'2011'!$B$2:$S$401,8,FALSE)), AQ152, VLOOKUP($A152,'2011'!$B$2:$S$401,8,FALSE))</f>
        <v>3</v>
      </c>
      <c r="AS152" s="14">
        <f>IF(ISNA(VLOOKUP($A152,'2010'!$B$2:$S$401,8,FALSE)), AR152, VLOOKUP($A152,'2010'!$B$2:$S$401,8,FALSE))</f>
        <v>-2</v>
      </c>
      <c r="AT152" s="14">
        <f>IF(ISNA(VLOOKUP($A152,'2009'!$B$2:$S$401,8,FALSE)), AS152, VLOOKUP($A152,'2009'!$B$2:$S$401,8,FALSE))</f>
        <v>-13</v>
      </c>
      <c r="AU152" s="14">
        <f>AVERAGE(AO152:AT152)</f>
        <v>-0.46666666666666679</v>
      </c>
      <c r="AV152" s="14">
        <f>MIN(B152:G152)</f>
        <v>40</v>
      </c>
      <c r="AW152" s="14">
        <f>MAX(B152:G152)</f>
        <v>97</v>
      </c>
      <c r="AX152" s="14">
        <f>MIN(I152:N152)</f>
        <v>37</v>
      </c>
      <c r="AY152" s="14">
        <f>MAX(I152:N152)</f>
        <v>82</v>
      </c>
      <c r="AZ152" s="14" t="str">
        <f>VLOOKUP(A152,Bios!$B$2:$S$430,7,FALSE)</f>
        <v>CAN</v>
      </c>
      <c r="BA152" s="14" t="str">
        <f>VLOOKUP(A152,Bios!$B$2:$S$430,2,FALSE)</f>
        <v>TBL</v>
      </c>
      <c r="BB152" s="14">
        <f>113-BE152</f>
        <v>23</v>
      </c>
      <c r="BC152" s="14" t="str">
        <f>VLOOKUP(A152,Bios!$B$2:$S$430,3,FALSE)</f>
        <v>C</v>
      </c>
      <c r="BD152" s="4" t="str">
        <f>VLOOKUP(A152,Bios!$B$2:$S$430,4,FALSE)</f>
        <v>Feb 07 '90</v>
      </c>
      <c r="BE152" s="4" t="str">
        <f>RIGHT(BD152, LEN(BD152)-8)</f>
        <v>90</v>
      </c>
      <c r="BJ152" s="4" t="e">
        <f>VLOOKUP(A152,'Contracts 2014'!A151:K277,1,FALSE)</f>
        <v>#N/A</v>
      </c>
      <c r="BK152" s="4">
        <f>IF(ISNA(VLOOKUP(A152,'Contracts 2014'!$A$1:$K$127,1,FALSE)), 0, 1)</f>
        <v>0</v>
      </c>
    </row>
    <row r="153" spans="1:63">
      <c r="A153" s="13" t="s">
        <v>136</v>
      </c>
      <c r="B153" s="14">
        <f>VLOOKUP(A153,'2014'!$B$2:$S$430,7,FALSE)</f>
        <v>40</v>
      </c>
      <c r="C153" s="14">
        <f>IF(ISNA(VLOOKUP(A153,'2013'!$B$2:$S$401,7,FALSE)*1.7), B153, VLOOKUP(A153,'2013'!$B$2:$S$401,7,FALSE)*1.7)</f>
        <v>52.699999999999996</v>
      </c>
      <c r="D153" s="14">
        <f>IF(ISNA(VLOOKUP(A153,'2012'!$B$2:$S$401,7,FALSE)), C153, VLOOKUP(A153,'2012'!$B$2:$S$401,7,FALSE))</f>
        <v>50</v>
      </c>
      <c r="E153" s="14">
        <f>IF(ISNA(VLOOKUP(A153,'2011'!$B$2:$S$401,7,FALSE)), AVERAGE(C153:D153), VLOOKUP(A153,'2011'!$B$2:$S$401,7,FALSE))</f>
        <v>30</v>
      </c>
      <c r="F153" s="14">
        <f>IF(ISNA(VLOOKUP(A153,'2010'!$B$2:$S$401,7,FALSE)), AVERAGE(C153:E153), VLOOKUP(A153,'2010'!$B$2:$S$401,7,FALSE))</f>
        <v>49</v>
      </c>
      <c r="G153" s="14">
        <f>IF(ISNA(VLOOKUP(A153,'2009'!$B$2:$S$401,7,FALSE)), AVERAGE(C153:F153), VLOOKUP(A153,'2009'!$B$2:$S$401,7,FALSE))</f>
        <v>49</v>
      </c>
      <c r="H153" s="14">
        <f>AVERAGE(B153:G153)</f>
        <v>45.116666666666667</v>
      </c>
      <c r="I153" s="14">
        <f>VLOOKUP(A153,'2014'!$B$2:$S$430,4,FALSE)</f>
        <v>82</v>
      </c>
      <c r="J153" s="14">
        <f>IF(ISNA(VLOOKUP(A153,'2013'!$B$2:$S$401,4,FALSE)), I153, VLOOKUP(A153,'2013'!$B$2:$S$401,4,FALSE)*1.7)</f>
        <v>81.599999999999994</v>
      </c>
      <c r="K153" s="14">
        <f>IF(ISNA(VLOOKUP(A153,'2012'!$B$2:$S$401,4,FALSE)), J153, VLOOKUP(A153,'2012'!$B$2:$S$401,4,FALSE))</f>
        <v>62</v>
      </c>
      <c r="L153" s="14">
        <f>IF(ISNA(VLOOKUP(A153,'2011'!$B$2:$S$401,4,FALSE)), AVERAGE(J153:K153), VLOOKUP(A153,'2011'!$B$2:$S$401,4,FALSE))</f>
        <v>42</v>
      </c>
      <c r="M153" s="14">
        <f>IF(ISNA(VLOOKUP(A153,'2010'!$B$2:$S$401,4,FALSE)), AVERAGE(J153:L153), VLOOKUP(A153,'2010'!$B$2:$S$401,4,FALSE))</f>
        <v>82</v>
      </c>
      <c r="N153" s="14">
        <f>IF(ISNA(VLOOKUP(A153,'2009'!$B$2:$S$401,4,FALSE)), AVERAGE(J153:M153), VLOOKUP(A153,'2009'!$B$2:$S$401,4,FALSE))</f>
        <v>82</v>
      </c>
      <c r="O153" s="14">
        <f>AVERAGE(I153:N153)</f>
        <v>71.933333333333337</v>
      </c>
      <c r="P153" s="14">
        <f>H153/O153</f>
        <v>0.62720111214087115</v>
      </c>
      <c r="Q153" s="14">
        <f>VLOOKUP($A153,'2014'!$B$2:$S$430,5,FALSE)</f>
        <v>15</v>
      </c>
      <c r="R153" s="14">
        <f>IF(ISNA(VLOOKUP(A153,'2013'!$B$2:$S$401,5,FALSE)), Q153, VLOOKUP(A153,'2013'!$B$2:$S$401,5,FALSE)*1.7)</f>
        <v>17</v>
      </c>
      <c r="S153" s="14">
        <f>IF(ISNA(VLOOKUP($A153,'2012'!$B$2:$S$401,5,FALSE)), R153, VLOOKUP($A153,'2012'!$B$2:$S$401,5,FALSE))</f>
        <v>25</v>
      </c>
      <c r="T153" s="14">
        <f>IF(ISNA(VLOOKUP($A153,'2011'!$B$2:$S$401,5,FALSE)), S153, VLOOKUP($A153,'2011'!$B$2:$S$401,5,FALSE))</f>
        <v>11</v>
      </c>
      <c r="U153" s="14">
        <f>IF(ISNA(VLOOKUP($A153,'2010'!$B$2:$S$401,5,FALSE)), T153, VLOOKUP($A153,'2010'!$B$2:$S$401,5,FALSE))</f>
        <v>21</v>
      </c>
      <c r="V153" s="14">
        <f>IF(ISNA(VLOOKUP($A153,'2009'!$B$2:$S$401,5,FALSE)), U153, VLOOKUP($A153,'2009'!$B$2:$S$401,5,FALSE))</f>
        <v>22</v>
      </c>
      <c r="W153" s="14">
        <f>AVERAGE(Q153:V153)</f>
        <v>18.5</v>
      </c>
      <c r="X153" s="14">
        <f>VLOOKUP($A153,'2014'!$B$2:$S$430,6,FALSE)</f>
        <v>25</v>
      </c>
      <c r="Y153" s="14">
        <f>IF(ISNA(VLOOKUP($A153,'2013'!$B$2:$S$401,6,FALSE)), X153, VLOOKUP($A153,'2013'!$B$2:$S$401,6,FALSE)*1.7)</f>
        <v>35.699999999999996</v>
      </c>
      <c r="Z153" s="14">
        <f>IF(ISNA(VLOOKUP($A153,'2012'!$B$2:$S$401,6,FALSE)), Y153, VLOOKUP($A153,'2012'!$B$2:$S$401,6,FALSE))</f>
        <v>25</v>
      </c>
      <c r="AA153" s="14">
        <f>IF(ISNA(VLOOKUP($A153,'2011'!$B$2:$S$401,6,FALSE)), Z153, VLOOKUP($A153,'2011'!$B$2:$S$401,6,FALSE))</f>
        <v>19</v>
      </c>
      <c r="AB153" s="14">
        <f>IF(ISNA(VLOOKUP($A153,'2010'!$B$2:$S$401,6,FALSE)), AA153, VLOOKUP($A153,'2010'!$B$2:$S$401,6,FALSE))</f>
        <v>28</v>
      </c>
      <c r="AC153" s="14">
        <f>IF(ISNA(VLOOKUP($A153,'2009'!$B$2:$S$401,6,FALSE)), AB153, VLOOKUP($A153,'2009'!$B$2:$S$401,6,FALSE))</f>
        <v>27</v>
      </c>
      <c r="AD153" s="14">
        <f>AVERAGE(X153:AC153)</f>
        <v>26.616666666666664</v>
      </c>
      <c r="AE153" s="14">
        <f>VLOOKUP($A153,'2014'!$B$2:$S$430,10,FALSE)</f>
        <v>2</v>
      </c>
      <c r="AF153" s="14">
        <f>IF(ISNA(VLOOKUP($A153,'2013'!$B$2:$S$401,10,FALSE)), AE153, VLOOKUP($A153,'2013'!$B$2:$S$401,10,FALSE)*1.7)</f>
        <v>1.7</v>
      </c>
      <c r="AG153" s="14">
        <f>IF(ISNA(VLOOKUP($A153,'2012'!$B$2:$S$401,10,FALSE)), AF153, VLOOKUP($A153,'2012'!$B$2:$S$401,10,FALSE))</f>
        <v>5</v>
      </c>
      <c r="AH153" s="14">
        <f>IF(ISNA(VLOOKUP($A153,'2011'!$B$2:$S$401,10,FALSE)), AG153, VLOOKUP($A153,'2011'!$B$2:$S$401,10,FALSE))</f>
        <v>3</v>
      </c>
      <c r="AI153" s="14">
        <f>IF(ISNA(VLOOKUP($A153,'2010'!$B$2:$S$401,10,FALSE)), AH153, VLOOKUP($A153,'2010'!$B$2:$S$401,10,FALSE))</f>
        <v>1</v>
      </c>
      <c r="AJ153" s="14">
        <f>IF(ISNA(VLOOKUP($A153,'2009'!$B$2:$S$401,10,FALSE)), AI153, VLOOKUP($A153,'2009'!$B$2:$S$401,10,FALSE))</f>
        <v>2</v>
      </c>
      <c r="AK153" s="14">
        <f>AVERAGE(AE153:AJ153)</f>
        <v>2.4499999999999997</v>
      </c>
      <c r="AL153" s="14">
        <f>VLOOKUP($A153,'2014'!$B$2:$S$430,11,FALSE)</f>
        <v>10</v>
      </c>
      <c r="AM153" s="14">
        <f>IF(ISNA(VLOOKUP($A153,'2013'!$B$2:$S$401,11,FALSE)), AL153, VLOOKUP($A153,'2013'!$B$2:$S$401,11,FALSE)*1.7)</f>
        <v>11.9</v>
      </c>
      <c r="AN153" s="14">
        <f>AVERAGE(AL153:AM153)</f>
        <v>10.95</v>
      </c>
      <c r="AO153" s="14">
        <f>VLOOKUP($A153,'2014'!$B$2:$S$430,8,FALSE)</f>
        <v>2</v>
      </c>
      <c r="AP153" s="14">
        <f>IF(ISNA(VLOOKUP($A153,'2013'!$B$2:$S$401,8,FALSE)), AO153, VLOOKUP($A153,'2013'!$B$2:$S$401,8,FALSE)*1.7)</f>
        <v>-30.599999999999998</v>
      </c>
      <c r="AQ153" s="14">
        <f>IF(ISNA(VLOOKUP($A153,'2012'!$B$2:$S$401,8,FALSE)), AP153, VLOOKUP($A153,'2012'!$B$2:$S$401,8,FALSE))</f>
        <v>11</v>
      </c>
      <c r="AR153" s="14">
        <f>IF(ISNA(VLOOKUP($A153,'2011'!$B$2:$S$401,8,FALSE)), AQ153, VLOOKUP($A153,'2011'!$B$2:$S$401,8,FALSE))</f>
        <v>7</v>
      </c>
      <c r="AS153" s="14">
        <f>IF(ISNA(VLOOKUP($A153,'2010'!$B$2:$S$401,8,FALSE)), AR153, VLOOKUP($A153,'2010'!$B$2:$S$401,8,FALSE))</f>
        <v>19</v>
      </c>
      <c r="AT153" s="14">
        <f>IF(ISNA(VLOOKUP($A153,'2009'!$B$2:$S$401,8,FALSE)), AS153, VLOOKUP($A153,'2009'!$B$2:$S$401,8,FALSE))</f>
        <v>5</v>
      </c>
      <c r="AU153" s="14">
        <f>AVERAGE(AO153:AT153)</f>
        <v>2.2333333333333338</v>
      </c>
      <c r="AV153" s="14">
        <f>MIN(B153:G153)</f>
        <v>30</v>
      </c>
      <c r="AW153" s="14">
        <f>MAX(B153:G153)</f>
        <v>52.699999999999996</v>
      </c>
      <c r="AX153" s="14">
        <f>MIN(I153:N153)</f>
        <v>42</v>
      </c>
      <c r="AY153" s="14">
        <f>MAX(I153:N153)</f>
        <v>82</v>
      </c>
      <c r="AZ153" s="14" t="str">
        <f>VLOOKUP(A153,Bios!$B$2:$S$430,7,FALSE)</f>
        <v>CAN</v>
      </c>
      <c r="BA153" s="14" t="str">
        <f>VLOOKUP(A153,Bios!$B$2:$S$430,2,FALSE)</f>
        <v>CAR</v>
      </c>
      <c r="BB153" s="14">
        <f>113-BE153</f>
        <v>25</v>
      </c>
      <c r="BC153" s="14" t="str">
        <f>VLOOKUP(A153,Bios!$B$2:$S$430,3,FALSE)</f>
        <v>C</v>
      </c>
      <c r="BD153" s="4" t="str">
        <f>VLOOKUP(A153,Bios!$B$2:$S$430,4,FALSE)</f>
        <v>Sep 10 '88</v>
      </c>
      <c r="BE153" s="4" t="str">
        <f>RIGHT(BD153, LEN(BD153)-8)</f>
        <v>88</v>
      </c>
      <c r="BJ153" s="4" t="e">
        <f>VLOOKUP(A153,'Contracts 2014'!A152:K278,1,FALSE)</f>
        <v>#N/A</v>
      </c>
      <c r="BK153" s="4">
        <f>IF(ISNA(VLOOKUP(A153,'Contracts 2014'!$A$1:$K$127,1,FALSE)), 0, 1)</f>
        <v>0</v>
      </c>
    </row>
    <row r="154" spans="1:63">
      <c r="A154" s="13" t="s">
        <v>279</v>
      </c>
      <c r="B154" s="14">
        <f>VLOOKUP(A154,'2014'!$B$2:$S$430,7,FALSE)</f>
        <v>40</v>
      </c>
      <c r="C154" s="14">
        <f>IF(ISNA(VLOOKUP(A154,'2013'!$B$2:$S$401,7,FALSE)*1.7), B154, VLOOKUP(A154,'2013'!$B$2:$S$401,7,FALSE)*1.7)</f>
        <v>39.1</v>
      </c>
      <c r="D154" s="14">
        <f>IF(ISNA(VLOOKUP(A154,'2012'!$B$2:$S$401,7,FALSE)), C154, VLOOKUP(A154,'2012'!$B$2:$S$401,7,FALSE))</f>
        <v>34</v>
      </c>
      <c r="E154" s="14">
        <f>IF(ISNA(VLOOKUP(A154,'2011'!$B$2:$S$401,7,FALSE)), AVERAGE(C154:D154), VLOOKUP(A154,'2011'!$B$2:$S$401,7,FALSE))</f>
        <v>36.549999999999997</v>
      </c>
      <c r="F154" s="14">
        <f>IF(ISNA(VLOOKUP(A154,'2010'!$B$2:$S$401,7,FALSE)), AVERAGE(C154:E154), VLOOKUP(A154,'2010'!$B$2:$S$401,7,FALSE))</f>
        <v>33</v>
      </c>
      <c r="G154" s="14">
        <f>IF(ISNA(VLOOKUP(A154,'2009'!$B$2:$S$401,7,FALSE)), AVERAGE(C154:F154), VLOOKUP(A154,'2009'!$B$2:$S$401,7,FALSE))</f>
        <v>31</v>
      </c>
      <c r="H154" s="14">
        <f>AVERAGE(B154:G154)</f>
        <v>35.608333333333327</v>
      </c>
      <c r="I154" s="14">
        <f>VLOOKUP(A154,'2014'!$B$2:$S$430,4,FALSE)</f>
        <v>65</v>
      </c>
      <c r="J154" s="14">
        <f>IF(ISNA(VLOOKUP(A154,'2013'!$B$2:$S$401,4,FALSE)), I154, VLOOKUP(A154,'2013'!$B$2:$S$401,4,FALSE)*1.7)</f>
        <v>66.3</v>
      </c>
      <c r="K154" s="14">
        <f>IF(ISNA(VLOOKUP(A154,'2012'!$B$2:$S$401,4,FALSE)), J154, VLOOKUP(A154,'2012'!$B$2:$S$401,4,FALSE))</f>
        <v>64</v>
      </c>
      <c r="L154" s="14">
        <f>IF(ISNA(VLOOKUP(A154,'2011'!$B$2:$S$401,4,FALSE)), AVERAGE(J154:K154), VLOOKUP(A154,'2011'!$B$2:$S$401,4,FALSE))</f>
        <v>65.150000000000006</v>
      </c>
      <c r="M154" s="14">
        <f>IF(ISNA(VLOOKUP(A154,'2010'!$B$2:$S$401,4,FALSE)), AVERAGE(J154:L154), VLOOKUP(A154,'2010'!$B$2:$S$401,4,FALSE))</f>
        <v>81</v>
      </c>
      <c r="N154" s="14">
        <f>IF(ISNA(VLOOKUP(A154,'2009'!$B$2:$S$401,4,FALSE)), AVERAGE(J154:M154), VLOOKUP(A154,'2009'!$B$2:$S$401,4,FALSE))</f>
        <v>74</v>
      </c>
      <c r="O154" s="14">
        <f>AVERAGE(I154:N154)</f>
        <v>69.241666666666674</v>
      </c>
      <c r="P154" s="14">
        <f>H154/O154</f>
        <v>0.51426164400048124</v>
      </c>
      <c r="Q154" s="14">
        <f>VLOOKUP($A154,'2014'!$B$2:$S$430,5,FALSE)</f>
        <v>15</v>
      </c>
      <c r="R154" s="14">
        <f>IF(ISNA(VLOOKUP(A154,'2013'!$B$2:$S$401,5,FALSE)), Q154, VLOOKUP(A154,'2013'!$B$2:$S$401,5,FALSE)*1.7)</f>
        <v>18.7</v>
      </c>
      <c r="S154" s="14">
        <f>IF(ISNA(VLOOKUP($A154,'2012'!$B$2:$S$401,5,FALSE)), R154, VLOOKUP($A154,'2012'!$B$2:$S$401,5,FALSE))</f>
        <v>8</v>
      </c>
      <c r="T154" s="14">
        <f>IF(ISNA(VLOOKUP($A154,'2011'!$B$2:$S$401,5,FALSE)), S154, VLOOKUP($A154,'2011'!$B$2:$S$401,5,FALSE))</f>
        <v>8</v>
      </c>
      <c r="U154" s="14">
        <f>IF(ISNA(VLOOKUP($A154,'2010'!$B$2:$S$401,5,FALSE)), T154, VLOOKUP($A154,'2010'!$B$2:$S$401,5,FALSE))</f>
        <v>11</v>
      </c>
      <c r="V154" s="14">
        <f>IF(ISNA(VLOOKUP($A154,'2009'!$B$2:$S$401,5,FALSE)), U154, VLOOKUP($A154,'2009'!$B$2:$S$401,5,FALSE))</f>
        <v>11</v>
      </c>
      <c r="W154" s="14">
        <f>AVERAGE(Q154:V154)</f>
        <v>11.950000000000001</v>
      </c>
      <c r="X154" s="14">
        <f>VLOOKUP($A154,'2014'!$B$2:$S$430,6,FALSE)</f>
        <v>25</v>
      </c>
      <c r="Y154" s="14">
        <f>IF(ISNA(VLOOKUP($A154,'2013'!$B$2:$S$401,6,FALSE)), X154, VLOOKUP($A154,'2013'!$B$2:$S$401,6,FALSE)*1.7)</f>
        <v>20.399999999999999</v>
      </c>
      <c r="Z154" s="14">
        <f>IF(ISNA(VLOOKUP($A154,'2012'!$B$2:$S$401,6,FALSE)), Y154, VLOOKUP($A154,'2012'!$B$2:$S$401,6,FALSE))</f>
        <v>26</v>
      </c>
      <c r="AA154" s="14">
        <f>IF(ISNA(VLOOKUP($A154,'2011'!$B$2:$S$401,6,FALSE)), Z154, VLOOKUP($A154,'2011'!$B$2:$S$401,6,FALSE))</f>
        <v>26</v>
      </c>
      <c r="AB154" s="14">
        <f>IF(ISNA(VLOOKUP($A154,'2010'!$B$2:$S$401,6,FALSE)), AA154, VLOOKUP($A154,'2010'!$B$2:$S$401,6,FALSE))</f>
        <v>22</v>
      </c>
      <c r="AC154" s="14">
        <f>IF(ISNA(VLOOKUP($A154,'2009'!$B$2:$S$401,6,FALSE)), AB154, VLOOKUP($A154,'2009'!$B$2:$S$401,6,FALSE))</f>
        <v>20</v>
      </c>
      <c r="AD154" s="14">
        <f>AVERAGE(X154:AC154)</f>
        <v>23.233333333333334</v>
      </c>
      <c r="AE154" s="14">
        <f>VLOOKUP($A154,'2014'!$B$2:$S$430,10,FALSE)</f>
        <v>5</v>
      </c>
      <c r="AF154" s="14">
        <f>IF(ISNA(VLOOKUP($A154,'2013'!$B$2:$S$401,10,FALSE)), AE154, VLOOKUP($A154,'2013'!$B$2:$S$401,10,FALSE)*1.7)</f>
        <v>6.8</v>
      </c>
      <c r="AG154" s="14">
        <f>IF(ISNA(VLOOKUP($A154,'2012'!$B$2:$S$401,10,FALSE)), AF154, VLOOKUP($A154,'2012'!$B$2:$S$401,10,FALSE))</f>
        <v>3</v>
      </c>
      <c r="AH154" s="14">
        <f>IF(ISNA(VLOOKUP($A154,'2011'!$B$2:$S$401,10,FALSE)), AG154, VLOOKUP($A154,'2011'!$B$2:$S$401,10,FALSE))</f>
        <v>3</v>
      </c>
      <c r="AI154" s="14">
        <f>IF(ISNA(VLOOKUP($A154,'2010'!$B$2:$S$401,10,FALSE)), AH154, VLOOKUP($A154,'2010'!$B$2:$S$401,10,FALSE))</f>
        <v>2</v>
      </c>
      <c r="AJ154" s="14">
        <f>IF(ISNA(VLOOKUP($A154,'2009'!$B$2:$S$401,10,FALSE)), AI154, VLOOKUP($A154,'2009'!$B$2:$S$401,10,FALSE))</f>
        <v>0</v>
      </c>
      <c r="AK154" s="14">
        <f>AVERAGE(AE154:AJ154)</f>
        <v>3.3000000000000003</v>
      </c>
      <c r="AL154" s="14">
        <f>VLOOKUP($A154,'2014'!$B$2:$S$430,11,FALSE)</f>
        <v>13</v>
      </c>
      <c r="AM154" s="14">
        <f>IF(ISNA(VLOOKUP($A154,'2013'!$B$2:$S$401,11,FALSE)), AL154, VLOOKUP($A154,'2013'!$B$2:$S$401,11,FALSE)*1.7)</f>
        <v>11.9</v>
      </c>
      <c r="AN154" s="14">
        <f>AVERAGE(AL154:AM154)</f>
        <v>12.45</v>
      </c>
      <c r="AO154" s="14">
        <f>VLOOKUP($A154,'2014'!$B$2:$S$430,8,FALSE)</f>
        <v>-9</v>
      </c>
      <c r="AP154" s="14">
        <f>IF(ISNA(VLOOKUP($A154,'2013'!$B$2:$S$401,8,FALSE)), AO154, VLOOKUP($A154,'2013'!$B$2:$S$401,8,FALSE)*1.7)</f>
        <v>3.4</v>
      </c>
      <c r="AQ154" s="14">
        <f>IF(ISNA(VLOOKUP($A154,'2012'!$B$2:$S$401,8,FALSE)), AP154, VLOOKUP($A154,'2012'!$B$2:$S$401,8,FALSE))</f>
        <v>12</v>
      </c>
      <c r="AR154" s="14">
        <f>IF(ISNA(VLOOKUP($A154,'2011'!$B$2:$S$401,8,FALSE)), AQ154, VLOOKUP($A154,'2011'!$B$2:$S$401,8,FALSE))</f>
        <v>12</v>
      </c>
      <c r="AS154" s="14">
        <f>IF(ISNA(VLOOKUP($A154,'2010'!$B$2:$S$401,8,FALSE)), AR154, VLOOKUP($A154,'2010'!$B$2:$S$401,8,FALSE))</f>
        <v>0</v>
      </c>
      <c r="AT154" s="14">
        <f>IF(ISNA(VLOOKUP($A154,'2009'!$B$2:$S$401,8,FALSE)), AS154, VLOOKUP($A154,'2009'!$B$2:$S$401,8,FALSE))</f>
        <v>-4</v>
      </c>
      <c r="AU154" s="14">
        <f>AVERAGE(AO154:AT154)</f>
        <v>2.4</v>
      </c>
      <c r="AV154" s="14">
        <f>MIN(B154:G154)</f>
        <v>31</v>
      </c>
      <c r="AW154" s="14">
        <f>MAX(B154:G154)</f>
        <v>40</v>
      </c>
      <c r="AX154" s="14">
        <f>MIN(I154:N154)</f>
        <v>64</v>
      </c>
      <c r="AY154" s="14">
        <f>MAX(I154:N154)</f>
        <v>81</v>
      </c>
      <c r="AZ154" s="14" t="str">
        <f>VLOOKUP(A154,Bios!$B$2:$S$430,7,FALSE)</f>
        <v>CZE</v>
      </c>
      <c r="BA154" s="14" t="str">
        <f>VLOOKUP(A154,Bios!$B$2:$S$430,2,FALSE)</f>
        <v>PHX</v>
      </c>
      <c r="BB154" s="14">
        <f>113-BE154</f>
        <v>26</v>
      </c>
      <c r="BC154" s="14" t="str">
        <f>VLOOKUP(A154,Bios!$B$2:$S$430,3,FALSE)</f>
        <v>C</v>
      </c>
      <c r="BD154" s="4" t="str">
        <f>VLOOKUP(A154,Bios!$B$2:$S$430,4,FALSE)</f>
        <v>Feb 20 '87</v>
      </c>
      <c r="BE154" s="4" t="str">
        <f>RIGHT(BD154, LEN(BD154)-8)</f>
        <v>87</v>
      </c>
      <c r="BJ154" s="4" t="e">
        <f>VLOOKUP(A154,'Contracts 2014'!A153:K279,1,FALSE)</f>
        <v>#N/A</v>
      </c>
      <c r="BK154" s="4">
        <f>IF(ISNA(VLOOKUP(A154,'Contracts 2014'!$A$1:$K$127,1,FALSE)), 0, 1)</f>
        <v>0</v>
      </c>
    </row>
    <row r="155" spans="1:63">
      <c r="A155" s="13" t="s">
        <v>335</v>
      </c>
      <c r="B155" s="14">
        <f>VLOOKUP(A155,'2014'!$B$2:$S$430,7,FALSE)</f>
        <v>40</v>
      </c>
      <c r="C155" s="14">
        <f>IF(ISNA(VLOOKUP(A155,'2013'!$B$2:$S$401,7,FALSE)*1.7), B155, VLOOKUP(A155,'2013'!$B$2:$S$401,7,FALSE)*1.7)</f>
        <v>44.199999999999996</v>
      </c>
      <c r="D155" s="14">
        <f>IF(ISNA(VLOOKUP(A155,'2012'!$B$2:$S$401,7,FALSE)), C155, VLOOKUP(A155,'2012'!$B$2:$S$401,7,FALSE))</f>
        <v>44.199999999999996</v>
      </c>
      <c r="E155" s="14">
        <f>IF(ISNA(VLOOKUP(A155,'2011'!$B$2:$S$401,7,FALSE)), AVERAGE(C155:D155), VLOOKUP(A155,'2011'!$B$2:$S$401,7,FALSE))</f>
        <v>46</v>
      </c>
      <c r="F155" s="14">
        <f>IF(ISNA(VLOOKUP(A155,'2010'!$B$2:$S$401,7,FALSE)), AVERAGE(C155:E155), VLOOKUP(A155,'2010'!$B$2:$S$401,7,FALSE))</f>
        <v>46</v>
      </c>
      <c r="G155" s="14">
        <f>IF(ISNA(VLOOKUP(A155,'2009'!$B$2:$S$401,7,FALSE)), AVERAGE(C155:F155), VLOOKUP(A155,'2009'!$B$2:$S$401,7,FALSE))</f>
        <v>60</v>
      </c>
      <c r="H155" s="14">
        <f>AVERAGE(B155:G155)</f>
        <v>46.733333333333327</v>
      </c>
      <c r="I155" s="14">
        <f>VLOOKUP(A155,'2014'!$B$2:$S$430,4,FALSE)</f>
        <v>81</v>
      </c>
      <c r="J155" s="14">
        <f>IF(ISNA(VLOOKUP(A155,'2013'!$B$2:$S$401,4,FALSE)), I155, VLOOKUP(A155,'2013'!$B$2:$S$401,4,FALSE)*1.7)</f>
        <v>81.599999999999994</v>
      </c>
      <c r="K155" s="14">
        <f>IF(ISNA(VLOOKUP(A155,'2012'!$B$2:$S$401,4,FALSE)), J155, VLOOKUP(A155,'2012'!$B$2:$S$401,4,FALSE))</f>
        <v>81.599999999999994</v>
      </c>
      <c r="L155" s="14">
        <f>IF(ISNA(VLOOKUP(A155,'2011'!$B$2:$S$401,4,FALSE)), AVERAGE(J155:K155), VLOOKUP(A155,'2011'!$B$2:$S$401,4,FALSE))</f>
        <v>82</v>
      </c>
      <c r="M155" s="14">
        <f>IF(ISNA(VLOOKUP(A155,'2010'!$B$2:$S$401,4,FALSE)), AVERAGE(J155:L155), VLOOKUP(A155,'2010'!$B$2:$S$401,4,FALSE))</f>
        <v>61</v>
      </c>
      <c r="N155" s="14">
        <f>IF(ISNA(VLOOKUP(A155,'2009'!$B$2:$S$401,4,FALSE)), AVERAGE(J155:M155), VLOOKUP(A155,'2009'!$B$2:$S$401,4,FALSE))</f>
        <v>81</v>
      </c>
      <c r="O155" s="14">
        <f>AVERAGE(I155:N155)</f>
        <v>78.033333333333331</v>
      </c>
      <c r="P155" s="14">
        <f>H155/O155</f>
        <v>0.59888936351986322</v>
      </c>
      <c r="Q155" s="14">
        <f>VLOOKUP($A155,'2014'!$B$2:$S$430,5,FALSE)</f>
        <v>18</v>
      </c>
      <c r="R155" s="14">
        <f>IF(ISNA(VLOOKUP(A155,'2013'!$B$2:$S$401,5,FALSE)), Q155, VLOOKUP(A155,'2013'!$B$2:$S$401,5,FALSE)*1.7)</f>
        <v>23.8</v>
      </c>
      <c r="S155" s="14">
        <f>IF(ISNA(VLOOKUP($A155,'2012'!$B$2:$S$401,5,FALSE)), R155, VLOOKUP($A155,'2012'!$B$2:$S$401,5,FALSE))</f>
        <v>23.8</v>
      </c>
      <c r="T155" s="14">
        <f>IF(ISNA(VLOOKUP($A155,'2011'!$B$2:$S$401,5,FALSE)), S155, VLOOKUP($A155,'2011'!$B$2:$S$401,5,FALSE))</f>
        <v>29</v>
      </c>
      <c r="U155" s="14">
        <f>IF(ISNA(VLOOKUP($A155,'2010'!$B$2:$S$401,5,FALSE)), T155, VLOOKUP($A155,'2010'!$B$2:$S$401,5,FALSE))</f>
        <v>28</v>
      </c>
      <c r="V155" s="14">
        <f>IF(ISNA(VLOOKUP($A155,'2009'!$B$2:$S$401,5,FALSE)), U155, VLOOKUP($A155,'2009'!$B$2:$S$401,5,FALSE))</f>
        <v>20</v>
      </c>
      <c r="W155" s="14">
        <f>AVERAGE(Q155:V155)</f>
        <v>23.766666666666666</v>
      </c>
      <c r="X155" s="14">
        <f>VLOOKUP($A155,'2014'!$B$2:$S$430,6,FALSE)</f>
        <v>22</v>
      </c>
      <c r="Y155" s="14">
        <f>IF(ISNA(VLOOKUP($A155,'2013'!$B$2:$S$401,6,FALSE)), X155, VLOOKUP($A155,'2013'!$B$2:$S$401,6,FALSE)*1.7)</f>
        <v>20.399999999999999</v>
      </c>
      <c r="Z155" s="14">
        <f>IF(ISNA(VLOOKUP($A155,'2012'!$B$2:$S$401,6,FALSE)), Y155, VLOOKUP($A155,'2012'!$B$2:$S$401,6,FALSE))</f>
        <v>20.399999999999999</v>
      </c>
      <c r="AA155" s="14">
        <f>IF(ISNA(VLOOKUP($A155,'2011'!$B$2:$S$401,6,FALSE)), Z155, VLOOKUP($A155,'2011'!$B$2:$S$401,6,FALSE))</f>
        <v>17</v>
      </c>
      <c r="AB155" s="14">
        <f>IF(ISNA(VLOOKUP($A155,'2010'!$B$2:$S$401,6,FALSE)), AA155, VLOOKUP($A155,'2010'!$B$2:$S$401,6,FALSE))</f>
        <v>18</v>
      </c>
      <c r="AC155" s="14">
        <f>IF(ISNA(VLOOKUP($A155,'2009'!$B$2:$S$401,6,FALSE)), AB155, VLOOKUP($A155,'2009'!$B$2:$S$401,6,FALSE))</f>
        <v>40</v>
      </c>
      <c r="AD155" s="14">
        <f>AVERAGE(X155:AC155)</f>
        <v>22.966666666666669</v>
      </c>
      <c r="AE155" s="14">
        <f>VLOOKUP($A155,'2014'!$B$2:$S$430,10,FALSE)</f>
        <v>2</v>
      </c>
      <c r="AF155" s="14">
        <f>IF(ISNA(VLOOKUP($A155,'2013'!$B$2:$S$401,10,FALSE)), AE155, VLOOKUP($A155,'2013'!$B$2:$S$401,10,FALSE)*1.7)</f>
        <v>8.5</v>
      </c>
      <c r="AG155" s="14">
        <f>IF(ISNA(VLOOKUP($A155,'2012'!$B$2:$S$401,10,FALSE)), AF155, VLOOKUP($A155,'2012'!$B$2:$S$401,10,FALSE))</f>
        <v>8.5</v>
      </c>
      <c r="AH155" s="14">
        <f>IF(ISNA(VLOOKUP($A155,'2011'!$B$2:$S$401,10,FALSE)), AG155, VLOOKUP($A155,'2011'!$B$2:$S$401,10,FALSE))</f>
        <v>7</v>
      </c>
      <c r="AI155" s="14">
        <f>IF(ISNA(VLOOKUP($A155,'2010'!$B$2:$S$401,10,FALSE)), AH155, VLOOKUP($A155,'2010'!$B$2:$S$401,10,FALSE))</f>
        <v>10</v>
      </c>
      <c r="AJ155" s="14">
        <f>IF(ISNA(VLOOKUP($A155,'2009'!$B$2:$S$401,10,FALSE)), AI155, VLOOKUP($A155,'2009'!$B$2:$S$401,10,FALSE))</f>
        <v>3</v>
      </c>
      <c r="AK155" s="14">
        <f>AVERAGE(AE155:AJ155)</f>
        <v>6.5</v>
      </c>
      <c r="AL155" s="14">
        <f>VLOOKUP($A155,'2014'!$B$2:$S$430,11,FALSE)</f>
        <v>7</v>
      </c>
      <c r="AM155" s="14">
        <f>IF(ISNA(VLOOKUP($A155,'2013'!$B$2:$S$401,11,FALSE)), AL155, VLOOKUP($A155,'2013'!$B$2:$S$401,11,FALSE)*1.7)</f>
        <v>11.9</v>
      </c>
      <c r="AN155" s="14">
        <f>AVERAGE(AL155:AM155)</f>
        <v>9.4499999999999993</v>
      </c>
      <c r="AO155" s="14">
        <f>VLOOKUP($A155,'2014'!$B$2:$S$430,8,FALSE)</f>
        <v>1</v>
      </c>
      <c r="AP155" s="14">
        <f>IF(ISNA(VLOOKUP($A155,'2013'!$B$2:$S$401,8,FALSE)), AO155, VLOOKUP($A155,'2013'!$B$2:$S$401,8,FALSE)*1.7)</f>
        <v>5.0999999999999996</v>
      </c>
      <c r="AQ155" s="14">
        <f>IF(ISNA(VLOOKUP($A155,'2012'!$B$2:$S$401,8,FALSE)), AP155, VLOOKUP($A155,'2012'!$B$2:$S$401,8,FALSE))</f>
        <v>5.0999999999999996</v>
      </c>
      <c r="AR155" s="14">
        <f>IF(ISNA(VLOOKUP($A155,'2011'!$B$2:$S$401,8,FALSE)), AQ155, VLOOKUP($A155,'2011'!$B$2:$S$401,8,FALSE))</f>
        <v>3</v>
      </c>
      <c r="AS155" s="14">
        <f>IF(ISNA(VLOOKUP($A155,'2010'!$B$2:$S$401,8,FALSE)), AR155, VLOOKUP($A155,'2010'!$B$2:$S$401,8,FALSE))</f>
        <v>3</v>
      </c>
      <c r="AT155" s="14">
        <f>IF(ISNA(VLOOKUP($A155,'2009'!$B$2:$S$401,8,FALSE)), AS155, VLOOKUP($A155,'2009'!$B$2:$S$401,8,FALSE))</f>
        <v>12</v>
      </c>
      <c r="AU155" s="14">
        <f>AVERAGE(AO155:AT155)</f>
        <v>4.8666666666666663</v>
      </c>
      <c r="AV155" s="14">
        <f>MIN(B155:G155)</f>
        <v>40</v>
      </c>
      <c r="AW155" s="14">
        <f>MAX(B155:G155)</f>
        <v>60</v>
      </c>
      <c r="AX155" s="14">
        <f>MIN(I155:N155)</f>
        <v>61</v>
      </c>
      <c r="AY155" s="14">
        <f>MAX(I155:N155)</f>
        <v>82</v>
      </c>
      <c r="AZ155" s="14" t="str">
        <f>VLOOKUP(A155,Bios!$B$2:$S$430,7,FALSE)</f>
        <v>USA</v>
      </c>
      <c r="BA155" s="14" t="str">
        <f>VLOOKUP(A155,Bios!$B$2:$S$430,2,FALSE)</f>
        <v>MTL</v>
      </c>
      <c r="BB155" s="14">
        <f>113-BE155</f>
        <v>34</v>
      </c>
      <c r="BC155" s="14" t="str">
        <f>VLOOKUP(A155,Bios!$B$2:$S$430,3,FALSE)</f>
        <v>R</v>
      </c>
      <c r="BD155" s="4" t="str">
        <f>VLOOKUP(A155,Bios!$B$2:$S$430,4,FALSE)</f>
        <v>Jan 18 '79</v>
      </c>
      <c r="BE155" s="4" t="str">
        <f>RIGHT(BD155, LEN(BD155)-8)</f>
        <v>79</v>
      </c>
      <c r="BJ155" s="4" t="e">
        <f>VLOOKUP(A155,'Contracts 2014'!A154:K280,1,FALSE)</f>
        <v>#N/A</v>
      </c>
      <c r="BK155" s="4">
        <f>IF(ISNA(VLOOKUP(A155,'Contracts 2014'!$A$1:$K$127,1,FALSE)), 0, 1)</f>
        <v>0</v>
      </c>
    </row>
    <row r="156" spans="1:63">
      <c r="A156" s="13" t="s">
        <v>196</v>
      </c>
      <c r="B156" s="14">
        <f>VLOOKUP(A156,'2014'!$B$2:$S$430,7,FALSE)</f>
        <v>40</v>
      </c>
      <c r="C156" s="14">
        <f>IF(ISNA(VLOOKUP(A156,'2013'!$B$2:$S$401,7,FALSE)*1.7), B156, VLOOKUP(A156,'2013'!$B$2:$S$401,7,FALSE)*1.7)</f>
        <v>40.799999999999997</v>
      </c>
      <c r="D156" s="14">
        <f>IF(ISNA(VLOOKUP(A156,'2012'!$B$2:$S$401,7,FALSE)), C156, VLOOKUP(A156,'2012'!$B$2:$S$401,7,FALSE))</f>
        <v>47</v>
      </c>
      <c r="E156" s="14">
        <f>IF(ISNA(VLOOKUP(A156,'2011'!$B$2:$S$401,7,FALSE)), AVERAGE(C156:D156), VLOOKUP(A156,'2011'!$B$2:$S$401,7,FALSE))</f>
        <v>43.9</v>
      </c>
      <c r="F156" s="14">
        <f>IF(ISNA(VLOOKUP(A156,'2010'!$B$2:$S$401,7,FALSE)), AVERAGE(C156:E156), VLOOKUP(A156,'2010'!$B$2:$S$401,7,FALSE))</f>
        <v>43.9</v>
      </c>
      <c r="G156" s="14">
        <f>IF(ISNA(VLOOKUP(A156,'2009'!$B$2:$S$401,7,FALSE)), AVERAGE(C156:F156), VLOOKUP(A156,'2009'!$B$2:$S$401,7,FALSE))</f>
        <v>43.9</v>
      </c>
      <c r="H156" s="14">
        <f>AVERAGE(B156:G156)</f>
        <v>43.25</v>
      </c>
      <c r="I156" s="14">
        <f>VLOOKUP(A156,'2014'!$B$2:$S$430,4,FALSE)</f>
        <v>75</v>
      </c>
      <c r="J156" s="14">
        <f>IF(ISNA(VLOOKUP(A156,'2013'!$B$2:$S$401,4,FALSE)), I156, VLOOKUP(A156,'2013'!$B$2:$S$401,4,FALSE)*1.7)</f>
        <v>71.399999999999991</v>
      </c>
      <c r="K156" s="14">
        <f>IF(ISNA(VLOOKUP(A156,'2012'!$B$2:$S$401,4,FALSE)), J156, VLOOKUP(A156,'2012'!$B$2:$S$401,4,FALSE))</f>
        <v>79</v>
      </c>
      <c r="L156" s="14">
        <f>IF(ISNA(VLOOKUP(A156,'2011'!$B$2:$S$401,4,FALSE)), AVERAGE(J156:K156), VLOOKUP(A156,'2011'!$B$2:$S$401,4,FALSE))</f>
        <v>75.199999999999989</v>
      </c>
      <c r="M156" s="14">
        <f>IF(ISNA(VLOOKUP(A156,'2010'!$B$2:$S$401,4,FALSE)), AVERAGE(J156:L156), VLOOKUP(A156,'2010'!$B$2:$S$401,4,FALSE))</f>
        <v>75.199999999999989</v>
      </c>
      <c r="N156" s="14">
        <f>IF(ISNA(VLOOKUP(A156,'2009'!$B$2:$S$401,4,FALSE)), AVERAGE(J156:M156), VLOOKUP(A156,'2009'!$B$2:$S$401,4,FALSE))</f>
        <v>75.199999999999989</v>
      </c>
      <c r="O156" s="14">
        <f>AVERAGE(I156:N156)</f>
        <v>75.166666666666657</v>
      </c>
      <c r="P156" s="14">
        <f>H156/O156</f>
        <v>0.57538802660753885</v>
      </c>
      <c r="Q156" s="14">
        <f>VLOOKUP($A156,'2014'!$B$2:$S$430,5,FALSE)</f>
        <v>22</v>
      </c>
      <c r="R156" s="14">
        <f>IF(ISNA(VLOOKUP(A156,'2013'!$B$2:$S$401,5,FALSE)), Q156, VLOOKUP(A156,'2013'!$B$2:$S$401,5,FALSE)*1.7)</f>
        <v>18.7</v>
      </c>
      <c r="S156" s="14">
        <f>IF(ISNA(VLOOKUP($A156,'2012'!$B$2:$S$401,5,FALSE)), R156, VLOOKUP($A156,'2012'!$B$2:$S$401,5,FALSE))</f>
        <v>24</v>
      </c>
      <c r="T156" s="14">
        <f>IF(ISNA(VLOOKUP($A156,'2011'!$B$2:$S$401,5,FALSE)), S156, VLOOKUP($A156,'2011'!$B$2:$S$401,5,FALSE))</f>
        <v>24</v>
      </c>
      <c r="U156" s="14">
        <f>IF(ISNA(VLOOKUP($A156,'2010'!$B$2:$S$401,5,FALSE)), T156, VLOOKUP($A156,'2010'!$B$2:$S$401,5,FALSE))</f>
        <v>24</v>
      </c>
      <c r="V156" s="14">
        <f>IF(ISNA(VLOOKUP($A156,'2009'!$B$2:$S$401,5,FALSE)), U156, VLOOKUP($A156,'2009'!$B$2:$S$401,5,FALSE))</f>
        <v>24</v>
      </c>
      <c r="W156" s="14">
        <f>AVERAGE(Q156:V156)</f>
        <v>22.783333333333331</v>
      </c>
      <c r="X156" s="14">
        <f>VLOOKUP($A156,'2014'!$B$2:$S$430,6,FALSE)</f>
        <v>18</v>
      </c>
      <c r="Y156" s="14">
        <f>IF(ISNA(VLOOKUP($A156,'2013'!$B$2:$S$401,6,FALSE)), X156, VLOOKUP($A156,'2013'!$B$2:$S$401,6,FALSE)*1.7)</f>
        <v>22.099999999999998</v>
      </c>
      <c r="Z156" s="14">
        <f>IF(ISNA(VLOOKUP($A156,'2012'!$B$2:$S$401,6,FALSE)), Y156, VLOOKUP($A156,'2012'!$B$2:$S$401,6,FALSE))</f>
        <v>23</v>
      </c>
      <c r="AA156" s="14">
        <f>IF(ISNA(VLOOKUP($A156,'2011'!$B$2:$S$401,6,FALSE)), Z156, VLOOKUP($A156,'2011'!$B$2:$S$401,6,FALSE))</f>
        <v>23</v>
      </c>
      <c r="AB156" s="14">
        <f>IF(ISNA(VLOOKUP($A156,'2010'!$B$2:$S$401,6,FALSE)), AA156, VLOOKUP($A156,'2010'!$B$2:$S$401,6,FALSE))</f>
        <v>23</v>
      </c>
      <c r="AC156" s="14">
        <f>IF(ISNA(VLOOKUP($A156,'2009'!$B$2:$S$401,6,FALSE)), AB156, VLOOKUP($A156,'2009'!$B$2:$S$401,6,FALSE))</f>
        <v>23</v>
      </c>
      <c r="AD156" s="14">
        <f>AVERAGE(X156:AC156)</f>
        <v>22.016666666666666</v>
      </c>
      <c r="AE156" s="14">
        <f>VLOOKUP($A156,'2014'!$B$2:$S$430,10,FALSE)</f>
        <v>0</v>
      </c>
      <c r="AF156" s="14">
        <f>IF(ISNA(VLOOKUP($A156,'2013'!$B$2:$S$401,10,FALSE)), AE156, VLOOKUP($A156,'2013'!$B$2:$S$401,10,FALSE)*1.7)</f>
        <v>1.7</v>
      </c>
      <c r="AG156" s="14">
        <f>IF(ISNA(VLOOKUP($A156,'2012'!$B$2:$S$401,10,FALSE)), AF156, VLOOKUP($A156,'2012'!$B$2:$S$401,10,FALSE))</f>
        <v>4</v>
      </c>
      <c r="AH156" s="14">
        <f>IF(ISNA(VLOOKUP($A156,'2011'!$B$2:$S$401,10,FALSE)), AG156, VLOOKUP($A156,'2011'!$B$2:$S$401,10,FALSE))</f>
        <v>4</v>
      </c>
      <c r="AI156" s="14">
        <f>IF(ISNA(VLOOKUP($A156,'2010'!$B$2:$S$401,10,FALSE)), AH156, VLOOKUP($A156,'2010'!$B$2:$S$401,10,FALSE))</f>
        <v>4</v>
      </c>
      <c r="AJ156" s="14">
        <f>IF(ISNA(VLOOKUP($A156,'2009'!$B$2:$S$401,10,FALSE)), AI156, VLOOKUP($A156,'2009'!$B$2:$S$401,10,FALSE))</f>
        <v>4</v>
      </c>
      <c r="AK156" s="14">
        <f>AVERAGE(AE156:AJ156)</f>
        <v>2.9499999999999997</v>
      </c>
      <c r="AL156" s="14">
        <f>VLOOKUP($A156,'2014'!$B$2:$S$430,11,FALSE)</f>
        <v>2</v>
      </c>
      <c r="AM156" s="14">
        <f>IF(ISNA(VLOOKUP($A156,'2013'!$B$2:$S$401,11,FALSE)), AL156, VLOOKUP($A156,'2013'!$B$2:$S$401,11,FALSE)*1.7)</f>
        <v>5.0999999999999996</v>
      </c>
      <c r="AN156" s="14">
        <f>AVERAGE(AL156:AM156)</f>
        <v>3.55</v>
      </c>
      <c r="AO156" s="14">
        <f>VLOOKUP($A156,'2014'!$B$2:$S$430,8,FALSE)</f>
        <v>-4</v>
      </c>
      <c r="AP156" s="14">
        <f>IF(ISNA(VLOOKUP($A156,'2013'!$B$2:$S$401,8,FALSE)), AO156, VLOOKUP($A156,'2013'!$B$2:$S$401,8,FALSE)*1.7)</f>
        <v>1.7</v>
      </c>
      <c r="AQ156" s="14">
        <f>IF(ISNA(VLOOKUP($A156,'2012'!$B$2:$S$401,8,FALSE)), AP156, VLOOKUP($A156,'2012'!$B$2:$S$401,8,FALSE))</f>
        <v>13</v>
      </c>
      <c r="AR156" s="14">
        <f>IF(ISNA(VLOOKUP($A156,'2011'!$B$2:$S$401,8,FALSE)), AQ156, VLOOKUP($A156,'2011'!$B$2:$S$401,8,FALSE))</f>
        <v>13</v>
      </c>
      <c r="AS156" s="14">
        <f>IF(ISNA(VLOOKUP($A156,'2010'!$B$2:$S$401,8,FALSE)), AR156, VLOOKUP($A156,'2010'!$B$2:$S$401,8,FALSE))</f>
        <v>13</v>
      </c>
      <c r="AT156" s="14">
        <f>IF(ISNA(VLOOKUP($A156,'2009'!$B$2:$S$401,8,FALSE)), AS156, VLOOKUP($A156,'2009'!$B$2:$S$401,8,FALSE))</f>
        <v>13</v>
      </c>
      <c r="AU156" s="14">
        <f>AVERAGE(AO156:AT156)</f>
        <v>8.2833333333333332</v>
      </c>
      <c r="AV156" s="14">
        <f>MIN(B156:G156)</f>
        <v>40</v>
      </c>
      <c r="AW156" s="14">
        <f>MAX(B156:G156)</f>
        <v>47</v>
      </c>
      <c r="AX156" s="14">
        <f>MIN(I156:N156)</f>
        <v>71.399999999999991</v>
      </c>
      <c r="AY156" s="14">
        <f>MAX(I156:N156)</f>
        <v>79</v>
      </c>
      <c r="AZ156" s="14" t="str">
        <f>VLOOKUP(A156,Bios!$B$2:$S$430,7,FALSE)</f>
        <v>CAN</v>
      </c>
      <c r="BA156" s="14" t="str">
        <f>VLOOKUP(A156,Bios!$B$2:$S$430,2,FALSE)</f>
        <v>PHI</v>
      </c>
      <c r="BB156" s="14">
        <f>113-BE156</f>
        <v>27</v>
      </c>
      <c r="BC156" s="14" t="str">
        <f>VLOOKUP(A156,Bios!$B$2:$S$430,3,FALSE)</f>
        <v>R</v>
      </c>
      <c r="BD156" s="4" t="str">
        <f>VLOOKUP(A156,Bios!$B$2:$S$430,4,FALSE)</f>
        <v>Jun 14 '86</v>
      </c>
      <c r="BE156" s="4" t="str">
        <f>RIGHT(BD156, LEN(BD156)-8)</f>
        <v>86</v>
      </c>
      <c r="BJ156" s="4" t="e">
        <f>VLOOKUP(A156,'Contracts 2014'!A155:K281,1,FALSE)</f>
        <v>#N/A</v>
      </c>
      <c r="BK156" s="4">
        <f>IF(ISNA(VLOOKUP(A156,'Contracts 2014'!$A$1:$K$127,1,FALSE)), 0, 1)</f>
        <v>0</v>
      </c>
    </row>
    <row r="157" spans="1:63">
      <c r="A157" s="13" t="s">
        <v>919</v>
      </c>
      <c r="B157" s="14">
        <f>VLOOKUP(A157,'2014'!$B$2:$S$430,7,FALSE)</f>
        <v>40</v>
      </c>
      <c r="C157" s="14">
        <f>IF(ISNA(VLOOKUP(A157,'2013'!$B$2:$S$401,7,FALSE)*1.7), B157, VLOOKUP(A157,'2013'!$B$2:$S$401,7,FALSE)*1.7)</f>
        <v>30.599999999999998</v>
      </c>
      <c r="D157" s="14">
        <f>IF(ISNA(VLOOKUP(A157,'2012'!$B$2:$S$401,7,FALSE)), C157, VLOOKUP(A157,'2012'!$B$2:$S$401,7,FALSE))</f>
        <v>30.599999999999998</v>
      </c>
      <c r="E157" s="14">
        <f>IF(ISNA(VLOOKUP(A157,'2011'!$B$2:$S$401,7,FALSE)), AVERAGE(C157:D157), VLOOKUP(A157,'2011'!$B$2:$S$401,7,FALSE))</f>
        <v>30.599999999999998</v>
      </c>
      <c r="F157" s="14">
        <f>IF(ISNA(VLOOKUP(A157,'2010'!$B$2:$S$401,7,FALSE)), AVERAGE(C157:E157), VLOOKUP(A157,'2010'!$B$2:$S$401,7,FALSE))</f>
        <v>30.599999999999998</v>
      </c>
      <c r="G157" s="14">
        <f>IF(ISNA(VLOOKUP(A157,'2009'!$B$2:$S$401,7,FALSE)), AVERAGE(C157:F157), VLOOKUP(A157,'2009'!$B$2:$S$401,7,FALSE))</f>
        <v>30.599999999999998</v>
      </c>
      <c r="H157" s="14">
        <f>AVERAGE(B157:G157)</f>
        <v>32.166666666666664</v>
      </c>
      <c r="I157" s="14">
        <f>VLOOKUP(A157,'2014'!$B$2:$S$430,4,FALSE)</f>
        <v>79</v>
      </c>
      <c r="J157" s="14">
        <f>IF(ISNA(VLOOKUP(A157,'2013'!$B$2:$S$401,4,FALSE)), I157, VLOOKUP(A157,'2013'!$B$2:$S$401,4,FALSE)*1.7)</f>
        <v>59.5</v>
      </c>
      <c r="K157" s="14">
        <f>IF(ISNA(VLOOKUP(A157,'2012'!$B$2:$S$401,4,FALSE)), J157, VLOOKUP(A157,'2012'!$B$2:$S$401,4,FALSE))</f>
        <v>59.5</v>
      </c>
      <c r="L157" s="14">
        <f>IF(ISNA(VLOOKUP(A157,'2011'!$B$2:$S$401,4,FALSE)), AVERAGE(J157:K157), VLOOKUP(A157,'2011'!$B$2:$S$401,4,FALSE))</f>
        <v>59.5</v>
      </c>
      <c r="M157" s="14">
        <f>IF(ISNA(VLOOKUP(A157,'2010'!$B$2:$S$401,4,FALSE)), AVERAGE(J157:L157), VLOOKUP(A157,'2010'!$B$2:$S$401,4,FALSE))</f>
        <v>59.5</v>
      </c>
      <c r="N157" s="14">
        <f>IF(ISNA(VLOOKUP(A157,'2009'!$B$2:$S$401,4,FALSE)), AVERAGE(J157:M157), VLOOKUP(A157,'2009'!$B$2:$S$401,4,FALSE))</f>
        <v>59.5</v>
      </c>
      <c r="O157" s="14">
        <f>AVERAGE(I157:N157)</f>
        <v>62.75</v>
      </c>
      <c r="P157" s="14">
        <f>H157/O157</f>
        <v>0.51261620185922974</v>
      </c>
      <c r="Q157" s="14">
        <f>VLOOKUP($A157,'2014'!$B$2:$S$430,5,FALSE)</f>
        <v>21</v>
      </c>
      <c r="R157" s="14">
        <f>IF(ISNA(VLOOKUP(A157,'2013'!$B$2:$S$401,5,FALSE)), Q157, VLOOKUP(A157,'2013'!$B$2:$S$401,5,FALSE)*1.7)</f>
        <v>15.299999999999999</v>
      </c>
      <c r="S157" s="14">
        <f>IF(ISNA(VLOOKUP($A157,'2012'!$B$2:$S$401,5,FALSE)), R157, VLOOKUP($A157,'2012'!$B$2:$S$401,5,FALSE))</f>
        <v>15.299999999999999</v>
      </c>
      <c r="T157" s="14">
        <f>IF(ISNA(VLOOKUP($A157,'2011'!$B$2:$S$401,5,FALSE)), S157, VLOOKUP($A157,'2011'!$B$2:$S$401,5,FALSE))</f>
        <v>15.299999999999999</v>
      </c>
      <c r="U157" s="14">
        <f>IF(ISNA(VLOOKUP($A157,'2010'!$B$2:$S$401,5,FALSE)), T157, VLOOKUP($A157,'2010'!$B$2:$S$401,5,FALSE))</f>
        <v>15.299999999999999</v>
      </c>
      <c r="V157" s="14">
        <f>IF(ISNA(VLOOKUP($A157,'2009'!$B$2:$S$401,5,FALSE)), U157, VLOOKUP($A157,'2009'!$B$2:$S$401,5,FALSE))</f>
        <v>15.299999999999999</v>
      </c>
      <c r="W157" s="14">
        <f>AVERAGE(Q157:V157)</f>
        <v>16.249999999999996</v>
      </c>
      <c r="X157" s="14">
        <f>VLOOKUP($A157,'2014'!$B$2:$S$430,6,FALSE)</f>
        <v>19</v>
      </c>
      <c r="Y157" s="14">
        <f>IF(ISNA(VLOOKUP($A157,'2013'!$B$2:$S$401,6,FALSE)), X157, VLOOKUP($A157,'2013'!$B$2:$S$401,6,FALSE)*1.7)</f>
        <v>15.299999999999999</v>
      </c>
      <c r="Z157" s="14">
        <f>IF(ISNA(VLOOKUP($A157,'2012'!$B$2:$S$401,6,FALSE)), Y157, VLOOKUP($A157,'2012'!$B$2:$S$401,6,FALSE))</f>
        <v>15.299999999999999</v>
      </c>
      <c r="AA157" s="14">
        <f>IF(ISNA(VLOOKUP($A157,'2011'!$B$2:$S$401,6,FALSE)), Z157, VLOOKUP($A157,'2011'!$B$2:$S$401,6,FALSE))</f>
        <v>15.299999999999999</v>
      </c>
      <c r="AB157" s="14">
        <f>IF(ISNA(VLOOKUP($A157,'2010'!$B$2:$S$401,6,FALSE)), AA157, VLOOKUP($A157,'2010'!$B$2:$S$401,6,FALSE))</f>
        <v>15.299999999999999</v>
      </c>
      <c r="AC157" s="14">
        <f>IF(ISNA(VLOOKUP($A157,'2009'!$B$2:$S$401,6,FALSE)), AB157, VLOOKUP($A157,'2009'!$B$2:$S$401,6,FALSE))</f>
        <v>15.299999999999999</v>
      </c>
      <c r="AD157" s="14">
        <f>AVERAGE(X157:AC157)</f>
        <v>15.916666666666664</v>
      </c>
      <c r="AE157" s="14">
        <f>VLOOKUP($A157,'2014'!$B$2:$S$430,10,FALSE)</f>
        <v>4</v>
      </c>
      <c r="AF157" s="14">
        <f>IF(ISNA(VLOOKUP($A157,'2013'!$B$2:$S$401,10,FALSE)), AE157, VLOOKUP($A157,'2013'!$B$2:$S$401,10,FALSE)*1.7)</f>
        <v>1.7</v>
      </c>
      <c r="AG157" s="14">
        <f>IF(ISNA(VLOOKUP($A157,'2012'!$B$2:$S$401,10,FALSE)), AF157, VLOOKUP($A157,'2012'!$B$2:$S$401,10,FALSE))</f>
        <v>1.7</v>
      </c>
      <c r="AH157" s="14">
        <f>IF(ISNA(VLOOKUP($A157,'2011'!$B$2:$S$401,10,FALSE)), AG157, VLOOKUP($A157,'2011'!$B$2:$S$401,10,FALSE))</f>
        <v>1.7</v>
      </c>
      <c r="AI157" s="14">
        <f>IF(ISNA(VLOOKUP($A157,'2010'!$B$2:$S$401,10,FALSE)), AH157, VLOOKUP($A157,'2010'!$B$2:$S$401,10,FALSE))</f>
        <v>1.7</v>
      </c>
      <c r="AJ157" s="14">
        <f>IF(ISNA(VLOOKUP($A157,'2009'!$B$2:$S$401,10,FALSE)), AI157, VLOOKUP($A157,'2009'!$B$2:$S$401,10,FALSE))</f>
        <v>1.7</v>
      </c>
      <c r="AK157" s="14">
        <f>AVERAGE(AE157:AJ157)</f>
        <v>2.083333333333333</v>
      </c>
      <c r="AL157" s="14">
        <f>VLOOKUP($A157,'2014'!$B$2:$S$430,11,FALSE)</f>
        <v>9</v>
      </c>
      <c r="AM157" s="14">
        <f>IF(ISNA(VLOOKUP($A157,'2013'!$B$2:$S$401,11,FALSE)), AL157, VLOOKUP($A157,'2013'!$B$2:$S$401,11,FALSE)*1.7)</f>
        <v>3.4</v>
      </c>
      <c r="AN157" s="14">
        <f>AVERAGE(AL157:AM157)</f>
        <v>6.2</v>
      </c>
      <c r="AO157" s="14">
        <f>VLOOKUP($A157,'2014'!$B$2:$S$430,8,FALSE)</f>
        <v>-4</v>
      </c>
      <c r="AP157" s="14">
        <f>IF(ISNA(VLOOKUP($A157,'2013'!$B$2:$S$401,8,FALSE)), AO157, VLOOKUP($A157,'2013'!$B$2:$S$401,8,FALSE)*1.7)</f>
        <v>15.299999999999999</v>
      </c>
      <c r="AQ157" s="14">
        <f>IF(ISNA(VLOOKUP($A157,'2012'!$B$2:$S$401,8,FALSE)), AP157, VLOOKUP($A157,'2012'!$B$2:$S$401,8,FALSE))</f>
        <v>15.299999999999999</v>
      </c>
      <c r="AR157" s="14">
        <f>IF(ISNA(VLOOKUP($A157,'2011'!$B$2:$S$401,8,FALSE)), AQ157, VLOOKUP($A157,'2011'!$B$2:$S$401,8,FALSE))</f>
        <v>15.299999999999999</v>
      </c>
      <c r="AS157" s="14">
        <f>IF(ISNA(VLOOKUP($A157,'2010'!$B$2:$S$401,8,FALSE)), AR157, VLOOKUP($A157,'2010'!$B$2:$S$401,8,FALSE))</f>
        <v>15.299999999999999</v>
      </c>
      <c r="AT157" s="14">
        <f>IF(ISNA(VLOOKUP($A157,'2009'!$B$2:$S$401,8,FALSE)), AS157, VLOOKUP($A157,'2009'!$B$2:$S$401,8,FALSE))</f>
        <v>15.299999999999999</v>
      </c>
      <c r="AU157" s="14">
        <f>AVERAGE(AO157:AT157)</f>
        <v>12.083333333333334</v>
      </c>
      <c r="AV157" s="14">
        <f>MIN(B157:G157)</f>
        <v>30.599999999999998</v>
      </c>
      <c r="AW157" s="14">
        <f>MAX(B157:G157)</f>
        <v>40</v>
      </c>
      <c r="AX157" s="14">
        <f>MIN(I157:N157)</f>
        <v>59.5</v>
      </c>
      <c r="AY157" s="14">
        <f>MAX(I157:N157)</f>
        <v>79</v>
      </c>
      <c r="AZ157" s="14" t="str">
        <f>VLOOKUP(A157,Bios!$B$2:$S$430,7,FALSE)</f>
        <v>USA</v>
      </c>
      <c r="BA157" s="14" t="str">
        <f>VLOOKUP(A157,Bios!$B$2:$S$430,2,FALSE)</f>
        <v>CBJ</v>
      </c>
      <c r="BB157" s="14">
        <f>113-BE157</f>
        <v>24</v>
      </c>
      <c r="BC157" s="14" t="str">
        <f>VLOOKUP(A157,Bios!$B$2:$S$430,3,FALSE)</f>
        <v>R</v>
      </c>
      <c r="BD157" s="4" t="str">
        <f>VLOOKUP(A157,Bios!$B$2:$S$430,4,FALSE)</f>
        <v>Jun 05 '89</v>
      </c>
      <c r="BE157" s="4" t="str">
        <f>RIGHT(BD157, LEN(BD157)-8)</f>
        <v>89</v>
      </c>
      <c r="BJ157" s="4" t="e">
        <f>VLOOKUP(A157,'Contracts 2014'!A156:K282,1,FALSE)</f>
        <v>#N/A</v>
      </c>
      <c r="BK157" s="4">
        <f>IF(ISNA(VLOOKUP(A157,'Contracts 2014'!$A$1:$K$127,1,FALSE)), 0, 1)</f>
        <v>0</v>
      </c>
    </row>
    <row r="158" spans="1:63">
      <c r="A158" s="13" t="s">
        <v>1850</v>
      </c>
      <c r="B158" s="14">
        <f>VLOOKUP(A158,'2014'!$B$2:$S$430,7,FALSE)</f>
        <v>40</v>
      </c>
      <c r="C158" s="14">
        <f>IF(ISNA(VLOOKUP(A158,'2013'!$B$2:$S$401,7,FALSE)*1.7), B158, VLOOKUP(A158,'2013'!$B$2:$S$401,7,FALSE)*1.7)</f>
        <v>40</v>
      </c>
      <c r="D158" s="14">
        <f>IF(ISNA(VLOOKUP(A158,'2012'!$B$2:$S$401,7,FALSE)), C158, VLOOKUP(A158,'2012'!$B$2:$S$401,7,FALSE))</f>
        <v>40</v>
      </c>
      <c r="E158" s="14">
        <f>IF(ISNA(VLOOKUP(A158,'2011'!$B$2:$S$401,7,FALSE)), AVERAGE(C158:D158), VLOOKUP(A158,'2011'!$B$2:$S$401,7,FALSE))</f>
        <v>40</v>
      </c>
      <c r="F158" s="14">
        <f>IF(ISNA(VLOOKUP(A158,'2010'!$B$2:$S$401,7,FALSE)), AVERAGE(C158:E158), VLOOKUP(A158,'2010'!$B$2:$S$401,7,FALSE))</f>
        <v>40</v>
      </c>
      <c r="G158" s="14">
        <f>IF(ISNA(VLOOKUP(A158,'2009'!$B$2:$S$401,7,FALSE)), AVERAGE(C158:F158), VLOOKUP(A158,'2009'!$B$2:$S$401,7,FALSE))</f>
        <v>40</v>
      </c>
      <c r="H158" s="14">
        <f>AVERAGE(B158:G158)</f>
        <v>40</v>
      </c>
      <c r="I158" s="14">
        <f>VLOOKUP(A158,'2014'!$B$2:$S$430,4,FALSE)</f>
        <v>79</v>
      </c>
      <c r="J158" s="14">
        <f>IF(ISNA(VLOOKUP(A158,'2013'!$B$2:$S$401,4,FALSE)), I158, VLOOKUP(A158,'2013'!$B$2:$S$401,4,FALSE)*1.7)</f>
        <v>79</v>
      </c>
      <c r="K158" s="14">
        <f>IF(ISNA(VLOOKUP(A158,'2012'!$B$2:$S$401,4,FALSE)), J158, VLOOKUP(A158,'2012'!$B$2:$S$401,4,FALSE))</f>
        <v>79</v>
      </c>
      <c r="L158" s="14">
        <f>IF(ISNA(VLOOKUP(A158,'2011'!$B$2:$S$401,4,FALSE)), AVERAGE(J158:K158), VLOOKUP(A158,'2011'!$B$2:$S$401,4,FALSE))</f>
        <v>79</v>
      </c>
      <c r="M158" s="14">
        <f>IF(ISNA(VLOOKUP(A158,'2010'!$B$2:$S$401,4,FALSE)), AVERAGE(J158:L158), VLOOKUP(A158,'2010'!$B$2:$S$401,4,FALSE))</f>
        <v>79</v>
      </c>
      <c r="N158" s="14">
        <f>IF(ISNA(VLOOKUP(A158,'2009'!$B$2:$S$401,4,FALSE)), AVERAGE(J158:M158), VLOOKUP(A158,'2009'!$B$2:$S$401,4,FALSE))</f>
        <v>79</v>
      </c>
      <c r="O158" s="14">
        <f>AVERAGE(I158:N158)</f>
        <v>79</v>
      </c>
      <c r="P158" s="14">
        <f>H158/O158</f>
        <v>0.50632911392405067</v>
      </c>
      <c r="Q158" s="14">
        <f>VLOOKUP($A158,'2014'!$B$2:$S$430,5,FALSE)</f>
        <v>14</v>
      </c>
      <c r="R158" s="14">
        <f>IF(ISNA(VLOOKUP(A158,'2013'!$B$2:$S$401,5,FALSE)), Q158, VLOOKUP(A158,'2013'!$B$2:$S$401,5,FALSE)*1.7)</f>
        <v>14</v>
      </c>
      <c r="S158" s="14">
        <f>IF(ISNA(VLOOKUP($A158,'2012'!$B$2:$S$401,5,FALSE)), R158, VLOOKUP($A158,'2012'!$B$2:$S$401,5,FALSE))</f>
        <v>14</v>
      </c>
      <c r="T158" s="14">
        <f>IF(ISNA(VLOOKUP($A158,'2011'!$B$2:$S$401,5,FALSE)), S158, VLOOKUP($A158,'2011'!$B$2:$S$401,5,FALSE))</f>
        <v>14</v>
      </c>
      <c r="U158" s="14">
        <f>IF(ISNA(VLOOKUP($A158,'2010'!$B$2:$S$401,5,FALSE)), T158, VLOOKUP($A158,'2010'!$B$2:$S$401,5,FALSE))</f>
        <v>14</v>
      </c>
      <c r="V158" s="14">
        <f>IF(ISNA(VLOOKUP($A158,'2009'!$B$2:$S$401,5,FALSE)), U158, VLOOKUP($A158,'2009'!$B$2:$S$401,5,FALSE))</f>
        <v>14</v>
      </c>
      <c r="W158" s="14">
        <f>AVERAGE(Q158:V158)</f>
        <v>14</v>
      </c>
      <c r="X158" s="14">
        <f>VLOOKUP($A158,'2014'!$B$2:$S$430,6,FALSE)</f>
        <v>26</v>
      </c>
      <c r="Y158" s="14">
        <f>IF(ISNA(VLOOKUP($A158,'2013'!$B$2:$S$401,6,FALSE)), X158, VLOOKUP($A158,'2013'!$B$2:$S$401,6,FALSE)*1.7)</f>
        <v>26</v>
      </c>
      <c r="Z158" s="14">
        <f>IF(ISNA(VLOOKUP($A158,'2012'!$B$2:$S$401,6,FALSE)), Y158, VLOOKUP($A158,'2012'!$B$2:$S$401,6,FALSE))</f>
        <v>26</v>
      </c>
      <c r="AA158" s="14">
        <f>IF(ISNA(VLOOKUP($A158,'2011'!$B$2:$S$401,6,FALSE)), Z158, VLOOKUP($A158,'2011'!$B$2:$S$401,6,FALSE))</f>
        <v>26</v>
      </c>
      <c r="AB158" s="14">
        <f>IF(ISNA(VLOOKUP($A158,'2010'!$B$2:$S$401,6,FALSE)), AA158, VLOOKUP($A158,'2010'!$B$2:$S$401,6,FALSE))</f>
        <v>26</v>
      </c>
      <c r="AC158" s="14">
        <f>IF(ISNA(VLOOKUP($A158,'2009'!$B$2:$S$401,6,FALSE)), AB158, VLOOKUP($A158,'2009'!$B$2:$S$401,6,FALSE))</f>
        <v>26</v>
      </c>
      <c r="AD158" s="14">
        <f>AVERAGE(X158:AC158)</f>
        <v>26</v>
      </c>
      <c r="AE158" s="14">
        <f>VLOOKUP($A158,'2014'!$B$2:$S$430,10,FALSE)</f>
        <v>6</v>
      </c>
      <c r="AF158" s="14">
        <f>IF(ISNA(VLOOKUP($A158,'2013'!$B$2:$S$401,10,FALSE)), AE158, VLOOKUP($A158,'2013'!$B$2:$S$401,10,FALSE)*1.7)</f>
        <v>6</v>
      </c>
      <c r="AG158" s="14">
        <f>IF(ISNA(VLOOKUP($A158,'2012'!$B$2:$S$401,10,FALSE)), AF158, VLOOKUP($A158,'2012'!$B$2:$S$401,10,FALSE))</f>
        <v>6</v>
      </c>
      <c r="AH158" s="14">
        <f>IF(ISNA(VLOOKUP($A158,'2011'!$B$2:$S$401,10,FALSE)), AG158, VLOOKUP($A158,'2011'!$B$2:$S$401,10,FALSE))</f>
        <v>6</v>
      </c>
      <c r="AI158" s="14">
        <f>IF(ISNA(VLOOKUP($A158,'2010'!$B$2:$S$401,10,FALSE)), AH158, VLOOKUP($A158,'2010'!$B$2:$S$401,10,FALSE))</f>
        <v>6</v>
      </c>
      <c r="AJ158" s="14">
        <f>IF(ISNA(VLOOKUP($A158,'2009'!$B$2:$S$401,10,FALSE)), AI158, VLOOKUP($A158,'2009'!$B$2:$S$401,10,FALSE))</f>
        <v>6</v>
      </c>
      <c r="AK158" s="14">
        <f>AVERAGE(AE158:AJ158)</f>
        <v>6</v>
      </c>
      <c r="AL158" s="14">
        <f>VLOOKUP($A158,'2014'!$B$2:$S$430,11,FALSE)</f>
        <v>19</v>
      </c>
      <c r="AM158" s="14">
        <f>IF(ISNA(VLOOKUP($A158,'2013'!$B$2:$S$401,11,FALSE)), AL158, VLOOKUP($A158,'2013'!$B$2:$S$401,11,FALSE)*1.7)</f>
        <v>19</v>
      </c>
      <c r="AN158" s="14">
        <f>AVERAGE(AL158:AM158)</f>
        <v>19</v>
      </c>
      <c r="AO158" s="14">
        <f>VLOOKUP($A158,'2014'!$B$2:$S$430,8,FALSE)</f>
        <v>18</v>
      </c>
      <c r="AP158" s="14">
        <f>IF(ISNA(VLOOKUP($A158,'2013'!$B$2:$S$401,8,FALSE)), AO158, VLOOKUP($A158,'2013'!$B$2:$S$401,8,FALSE)*1.7)</f>
        <v>18</v>
      </c>
      <c r="AQ158" s="14">
        <f>IF(ISNA(VLOOKUP($A158,'2012'!$B$2:$S$401,8,FALSE)), AP158, VLOOKUP($A158,'2012'!$B$2:$S$401,8,FALSE))</f>
        <v>18</v>
      </c>
      <c r="AR158" s="14">
        <f>IF(ISNA(VLOOKUP($A158,'2011'!$B$2:$S$401,8,FALSE)), AQ158, VLOOKUP($A158,'2011'!$B$2:$S$401,8,FALSE))</f>
        <v>18</v>
      </c>
      <c r="AS158" s="14">
        <f>IF(ISNA(VLOOKUP($A158,'2010'!$B$2:$S$401,8,FALSE)), AR158, VLOOKUP($A158,'2010'!$B$2:$S$401,8,FALSE))</f>
        <v>18</v>
      </c>
      <c r="AT158" s="14">
        <f>IF(ISNA(VLOOKUP($A158,'2009'!$B$2:$S$401,8,FALSE)), AS158, VLOOKUP($A158,'2009'!$B$2:$S$401,8,FALSE))</f>
        <v>18</v>
      </c>
      <c r="AU158" s="14">
        <f>AVERAGE(AO158:AT158)</f>
        <v>18</v>
      </c>
      <c r="AV158" s="14">
        <f>MIN(B158:G158)</f>
        <v>40</v>
      </c>
      <c r="AW158" s="14">
        <f>MAX(B158:G158)</f>
        <v>40</v>
      </c>
      <c r="AX158" s="14">
        <f>MIN(I158:N158)</f>
        <v>79</v>
      </c>
      <c r="AY158" s="14">
        <f>MAX(I158:N158)</f>
        <v>79</v>
      </c>
      <c r="AZ158" s="14" t="str">
        <f>VLOOKUP(A158,Bios!$B$2:$S$430,7,FALSE)</f>
        <v>USA</v>
      </c>
      <c r="BA158" s="14" t="str">
        <f>VLOOKUP(A158,Bios!$B$2:$S$430,2,FALSE)</f>
        <v>BOS</v>
      </c>
      <c r="BB158" s="14">
        <f>113-BE158</f>
        <v>22</v>
      </c>
      <c r="BC158" s="14" t="str">
        <f>VLOOKUP(A158,Bios!$B$2:$S$430,3,FALSE)</f>
        <v>D</v>
      </c>
      <c r="BD158" s="4" t="str">
        <f>VLOOKUP(A158,Bios!$B$2:$S$430,4,FALSE)</f>
        <v>Apr 12 '91</v>
      </c>
      <c r="BE158" s="4" t="str">
        <f>RIGHT(BD158, LEN(BD158)-8)</f>
        <v>91</v>
      </c>
      <c r="BJ158" s="4" t="e">
        <f>VLOOKUP(A158,'Contracts 2014'!A157:K283,1,FALSE)</f>
        <v>#N/A</v>
      </c>
      <c r="BK158" s="4">
        <f>IF(ISNA(VLOOKUP(A158,'Contracts 2014'!$A$1:$K$127,1,FALSE)), 0, 1)</f>
        <v>0</v>
      </c>
    </row>
    <row r="159" spans="1:63">
      <c r="A159" s="13" t="s">
        <v>179</v>
      </c>
      <c r="B159" s="14">
        <f>VLOOKUP(A159,'2014'!$B$2:$S$430,7,FALSE)</f>
        <v>40</v>
      </c>
      <c r="C159" s="14">
        <f>IF(ISNA(VLOOKUP(A159,'2013'!$B$2:$S$401,7,FALSE)*1.7), B159, VLOOKUP(A159,'2013'!$B$2:$S$401,7,FALSE)*1.7)</f>
        <v>32.299999999999997</v>
      </c>
      <c r="D159" s="14">
        <f>IF(ISNA(VLOOKUP(A159,'2012'!$B$2:$S$401,7,FALSE)), C159, VLOOKUP(A159,'2012'!$B$2:$S$401,7,FALSE))</f>
        <v>52</v>
      </c>
      <c r="E159" s="14">
        <f>IF(ISNA(VLOOKUP(A159,'2011'!$B$2:$S$401,7,FALSE)), AVERAGE(C159:D159), VLOOKUP(A159,'2011'!$B$2:$S$401,7,FALSE))</f>
        <v>44</v>
      </c>
      <c r="F159" s="14">
        <f>IF(ISNA(VLOOKUP(A159,'2010'!$B$2:$S$401,7,FALSE)), AVERAGE(C159:E159), VLOOKUP(A159,'2010'!$B$2:$S$401,7,FALSE))</f>
        <v>44</v>
      </c>
      <c r="G159" s="14">
        <f>IF(ISNA(VLOOKUP(A159,'2009'!$B$2:$S$401,7,FALSE)), AVERAGE(C159:F159), VLOOKUP(A159,'2009'!$B$2:$S$401,7,FALSE))</f>
        <v>50</v>
      </c>
      <c r="H159" s="14">
        <f>AVERAGE(B159:G159)</f>
        <v>43.716666666666669</v>
      </c>
      <c r="I159" s="14">
        <f>VLOOKUP(A159,'2014'!$B$2:$S$430,4,FALSE)</f>
        <v>77</v>
      </c>
      <c r="J159" s="14">
        <f>IF(ISNA(VLOOKUP(A159,'2013'!$B$2:$S$401,4,FALSE)), I159, VLOOKUP(A159,'2013'!$B$2:$S$401,4,FALSE)*1.7)</f>
        <v>81.599999999999994</v>
      </c>
      <c r="K159" s="14">
        <f>IF(ISNA(VLOOKUP(A159,'2012'!$B$2:$S$401,4,FALSE)), J159, VLOOKUP(A159,'2012'!$B$2:$S$401,4,FALSE))</f>
        <v>79</v>
      </c>
      <c r="L159" s="14">
        <f>IF(ISNA(VLOOKUP(A159,'2011'!$B$2:$S$401,4,FALSE)), AVERAGE(J159:K159), VLOOKUP(A159,'2011'!$B$2:$S$401,4,FALSE))</f>
        <v>81</v>
      </c>
      <c r="M159" s="14">
        <f>IF(ISNA(VLOOKUP(A159,'2010'!$B$2:$S$401,4,FALSE)), AVERAGE(J159:L159), VLOOKUP(A159,'2010'!$B$2:$S$401,4,FALSE))</f>
        <v>80</v>
      </c>
      <c r="N159" s="14">
        <f>IF(ISNA(VLOOKUP(A159,'2009'!$B$2:$S$401,4,FALSE)), AVERAGE(J159:M159), VLOOKUP(A159,'2009'!$B$2:$S$401,4,FALSE))</f>
        <v>80</v>
      </c>
      <c r="O159" s="14">
        <f>AVERAGE(I159:N159)</f>
        <v>79.766666666666666</v>
      </c>
      <c r="P159" s="14">
        <f>H159/O159</f>
        <v>0.54805683242791481</v>
      </c>
      <c r="Q159" s="14">
        <f>VLOOKUP($A159,'2014'!$B$2:$S$430,5,FALSE)</f>
        <v>17</v>
      </c>
      <c r="R159" s="14">
        <f>IF(ISNA(VLOOKUP(A159,'2013'!$B$2:$S$401,5,FALSE)), Q159, VLOOKUP(A159,'2013'!$B$2:$S$401,5,FALSE)*1.7)</f>
        <v>11.9</v>
      </c>
      <c r="S159" s="14">
        <f>IF(ISNA(VLOOKUP($A159,'2012'!$B$2:$S$401,5,FALSE)), R159, VLOOKUP($A159,'2012'!$B$2:$S$401,5,FALSE))</f>
        <v>12</v>
      </c>
      <c r="T159" s="14">
        <f>IF(ISNA(VLOOKUP($A159,'2011'!$B$2:$S$401,5,FALSE)), S159, VLOOKUP($A159,'2011'!$B$2:$S$401,5,FALSE))</f>
        <v>14</v>
      </c>
      <c r="U159" s="14">
        <f>IF(ISNA(VLOOKUP($A159,'2010'!$B$2:$S$401,5,FALSE)), T159, VLOOKUP($A159,'2010'!$B$2:$S$401,5,FALSE))</f>
        <v>7</v>
      </c>
      <c r="V159" s="14">
        <f>IF(ISNA(VLOOKUP($A159,'2009'!$B$2:$S$401,5,FALSE)), U159, VLOOKUP($A159,'2009'!$B$2:$S$401,5,FALSE))</f>
        <v>19</v>
      </c>
      <c r="W159" s="14">
        <f>AVERAGE(Q159:V159)</f>
        <v>13.483333333333334</v>
      </c>
      <c r="X159" s="14">
        <f>VLOOKUP($A159,'2014'!$B$2:$S$430,6,FALSE)</f>
        <v>23</v>
      </c>
      <c r="Y159" s="14">
        <f>IF(ISNA(VLOOKUP($A159,'2013'!$B$2:$S$401,6,FALSE)), X159, VLOOKUP($A159,'2013'!$B$2:$S$401,6,FALSE)*1.7)</f>
        <v>20.399999999999999</v>
      </c>
      <c r="Z159" s="14">
        <f>IF(ISNA(VLOOKUP($A159,'2012'!$B$2:$S$401,6,FALSE)), Y159, VLOOKUP($A159,'2012'!$B$2:$S$401,6,FALSE))</f>
        <v>40</v>
      </c>
      <c r="AA159" s="14">
        <f>IF(ISNA(VLOOKUP($A159,'2011'!$B$2:$S$401,6,FALSE)), Z159, VLOOKUP($A159,'2011'!$B$2:$S$401,6,FALSE))</f>
        <v>30</v>
      </c>
      <c r="AB159" s="14">
        <f>IF(ISNA(VLOOKUP($A159,'2010'!$B$2:$S$401,6,FALSE)), AA159, VLOOKUP($A159,'2010'!$B$2:$S$401,6,FALSE))</f>
        <v>37</v>
      </c>
      <c r="AC159" s="14">
        <f>IF(ISNA(VLOOKUP($A159,'2009'!$B$2:$S$401,6,FALSE)), AB159, VLOOKUP($A159,'2009'!$B$2:$S$401,6,FALSE))</f>
        <v>31</v>
      </c>
      <c r="AD159" s="14">
        <f>AVERAGE(X159:AC159)</f>
        <v>30.233333333333334</v>
      </c>
      <c r="AE159" s="14">
        <f>VLOOKUP($A159,'2014'!$B$2:$S$430,10,FALSE)</f>
        <v>10</v>
      </c>
      <c r="AF159" s="14">
        <f>IF(ISNA(VLOOKUP($A159,'2013'!$B$2:$S$401,10,FALSE)), AE159, VLOOKUP($A159,'2013'!$B$2:$S$401,10,FALSE)*1.7)</f>
        <v>5.0999999999999996</v>
      </c>
      <c r="AG159" s="14">
        <f>IF(ISNA(VLOOKUP($A159,'2012'!$B$2:$S$401,10,FALSE)), AF159, VLOOKUP($A159,'2012'!$B$2:$S$401,10,FALSE))</f>
        <v>8</v>
      </c>
      <c r="AH159" s="14">
        <f>IF(ISNA(VLOOKUP($A159,'2011'!$B$2:$S$401,10,FALSE)), AG159, VLOOKUP($A159,'2011'!$B$2:$S$401,10,FALSE))</f>
        <v>8</v>
      </c>
      <c r="AI159" s="14">
        <f>IF(ISNA(VLOOKUP($A159,'2010'!$B$2:$S$401,10,FALSE)), AH159, VLOOKUP($A159,'2010'!$B$2:$S$401,10,FALSE))</f>
        <v>4</v>
      </c>
      <c r="AJ159" s="14">
        <f>IF(ISNA(VLOOKUP($A159,'2009'!$B$2:$S$401,10,FALSE)), AI159, VLOOKUP($A159,'2009'!$B$2:$S$401,10,FALSE))</f>
        <v>11</v>
      </c>
      <c r="AK159" s="14">
        <f>AVERAGE(AE159:AJ159)</f>
        <v>7.6833333333333336</v>
      </c>
      <c r="AL159" s="14">
        <f>VLOOKUP($A159,'2014'!$B$2:$S$430,11,FALSE)</f>
        <v>15</v>
      </c>
      <c r="AM159" s="14">
        <f>IF(ISNA(VLOOKUP($A159,'2013'!$B$2:$S$401,11,FALSE)), AL159, VLOOKUP($A159,'2013'!$B$2:$S$401,11,FALSE)*1.7)</f>
        <v>6.8</v>
      </c>
      <c r="AN159" s="14">
        <f>AVERAGE(AL159:AM159)</f>
        <v>10.9</v>
      </c>
      <c r="AO159" s="14">
        <f>VLOOKUP($A159,'2014'!$B$2:$S$430,8,FALSE)</f>
        <v>25</v>
      </c>
      <c r="AP159" s="14">
        <f>IF(ISNA(VLOOKUP($A159,'2013'!$B$2:$S$401,8,FALSE)), AO159, VLOOKUP($A159,'2013'!$B$2:$S$401,8,FALSE)*1.7)</f>
        <v>23.8</v>
      </c>
      <c r="AQ159" s="14">
        <f>IF(ISNA(VLOOKUP($A159,'2012'!$B$2:$S$401,8,FALSE)), AP159, VLOOKUP($A159,'2012'!$B$2:$S$401,8,FALSE))</f>
        <v>33</v>
      </c>
      <c r="AR159" s="14">
        <f>IF(ISNA(VLOOKUP($A159,'2011'!$B$2:$S$401,8,FALSE)), AQ159, VLOOKUP($A159,'2011'!$B$2:$S$401,8,FALSE))</f>
        <v>33</v>
      </c>
      <c r="AS159" s="14">
        <f>IF(ISNA(VLOOKUP($A159,'2010'!$B$2:$S$401,8,FALSE)), AR159, VLOOKUP($A159,'2010'!$B$2:$S$401,8,FALSE))</f>
        <v>19</v>
      </c>
      <c r="AT159" s="14">
        <f>IF(ISNA(VLOOKUP($A159,'2009'!$B$2:$S$401,8,FALSE)), AS159, VLOOKUP($A159,'2009'!$B$2:$S$401,8,FALSE))</f>
        <v>23</v>
      </c>
      <c r="AU159" s="14">
        <f>AVERAGE(AO159:AT159)</f>
        <v>26.133333333333336</v>
      </c>
      <c r="AV159" s="14">
        <f>MIN(B159:G159)</f>
        <v>32.299999999999997</v>
      </c>
      <c r="AW159" s="14">
        <f>MAX(B159:G159)</f>
        <v>52</v>
      </c>
      <c r="AX159" s="14">
        <f>MIN(I159:N159)</f>
        <v>77</v>
      </c>
      <c r="AY159" s="14">
        <f>MAX(I159:N159)</f>
        <v>81.599999999999994</v>
      </c>
      <c r="AZ159" s="14" t="str">
        <f>VLOOKUP(A159,Bios!$B$2:$S$430,7,FALSE)</f>
        <v>SVK</v>
      </c>
      <c r="BA159" s="14" t="str">
        <f>VLOOKUP(A159,Bios!$B$2:$S$430,2,FALSE)</f>
        <v>BOS</v>
      </c>
      <c r="BB159" s="14">
        <f>113-BE159</f>
        <v>36</v>
      </c>
      <c r="BC159" s="14" t="str">
        <f>VLOOKUP(A159,Bios!$B$2:$S$430,3,FALSE)</f>
        <v>D</v>
      </c>
      <c r="BD159" s="4" t="str">
        <f>VLOOKUP(A159,Bios!$B$2:$S$430,4,FALSE)</f>
        <v>Mar 18 '77</v>
      </c>
      <c r="BE159" s="4" t="str">
        <f>RIGHT(BD159, LEN(BD159)-8)</f>
        <v>77</v>
      </c>
      <c r="BJ159" s="4" t="e">
        <f>VLOOKUP(A159,'Contracts 2014'!A158:K284,1,FALSE)</f>
        <v>#N/A</v>
      </c>
      <c r="BK159" s="4">
        <f>IF(ISNA(VLOOKUP(A159,'Contracts 2014'!$A$1:$K$127,1,FALSE)), 0, 1)</f>
        <v>0</v>
      </c>
    </row>
    <row r="160" spans="1:63">
      <c r="A160" s="13" t="s">
        <v>200</v>
      </c>
      <c r="B160" s="14">
        <f>VLOOKUP(A160,'2014'!$B$2:$S$430,7,FALSE)</f>
        <v>39</v>
      </c>
      <c r="C160" s="14">
        <f>IF(ISNA(VLOOKUP(A160,'2013'!$B$2:$S$401,7,FALSE)*1.7), B160, VLOOKUP(A160,'2013'!$B$2:$S$401,7,FALSE)*1.7)</f>
        <v>32.299999999999997</v>
      </c>
      <c r="D160" s="14">
        <f>IF(ISNA(VLOOKUP(A160,'2012'!$B$2:$S$401,7,FALSE)), C160, VLOOKUP(A160,'2012'!$B$2:$S$401,7,FALSE))</f>
        <v>47</v>
      </c>
      <c r="E160" s="14">
        <f>IF(ISNA(VLOOKUP(A160,'2011'!$B$2:$S$401,7,FALSE)), AVERAGE(C160:D160), VLOOKUP(A160,'2011'!$B$2:$S$401,7,FALSE))</f>
        <v>34</v>
      </c>
      <c r="F160" s="14">
        <f>IF(ISNA(VLOOKUP(A160,'2010'!$B$2:$S$401,7,FALSE)), AVERAGE(C160:E160), VLOOKUP(A160,'2010'!$B$2:$S$401,7,FALSE))</f>
        <v>37.766666666666666</v>
      </c>
      <c r="G160" s="14">
        <f>IF(ISNA(VLOOKUP(A160,'2009'!$B$2:$S$401,7,FALSE)), AVERAGE(C160:F160), VLOOKUP(A160,'2009'!$B$2:$S$401,7,FALSE))</f>
        <v>32</v>
      </c>
      <c r="H160" s="14">
        <f>AVERAGE(B160:G160)</f>
        <v>37.011111111111113</v>
      </c>
      <c r="I160" s="14">
        <f>VLOOKUP(A160,'2014'!$B$2:$S$430,4,FALSE)</f>
        <v>70</v>
      </c>
      <c r="J160" s="14">
        <f>IF(ISNA(VLOOKUP(A160,'2013'!$B$2:$S$401,4,FALSE)), I160, VLOOKUP(A160,'2013'!$B$2:$S$401,4,FALSE)*1.7)</f>
        <v>76.5</v>
      </c>
      <c r="K160" s="14">
        <f>IF(ISNA(VLOOKUP(A160,'2012'!$B$2:$S$401,4,FALSE)), J160, VLOOKUP(A160,'2012'!$B$2:$S$401,4,FALSE))</f>
        <v>82</v>
      </c>
      <c r="L160" s="14">
        <f>IF(ISNA(VLOOKUP(A160,'2011'!$B$2:$S$401,4,FALSE)), AVERAGE(J160:K160), VLOOKUP(A160,'2011'!$B$2:$S$401,4,FALSE))</f>
        <v>82</v>
      </c>
      <c r="M160" s="14">
        <f>IF(ISNA(VLOOKUP(A160,'2010'!$B$2:$S$401,4,FALSE)), AVERAGE(J160:L160), VLOOKUP(A160,'2010'!$B$2:$S$401,4,FALSE))</f>
        <v>80.166666666666671</v>
      </c>
      <c r="N160" s="14">
        <f>IF(ISNA(VLOOKUP(A160,'2009'!$B$2:$S$401,4,FALSE)), AVERAGE(J160:M160), VLOOKUP(A160,'2009'!$B$2:$S$401,4,FALSE))</f>
        <v>81</v>
      </c>
      <c r="O160" s="14">
        <f>AVERAGE(I160:N160)</f>
        <v>78.611111111111114</v>
      </c>
      <c r="P160" s="14">
        <f>H160/O160</f>
        <v>0.47081272084805653</v>
      </c>
      <c r="Q160" s="14">
        <f>VLOOKUP($A160,'2014'!$B$2:$S$430,5,FALSE)</f>
        <v>18</v>
      </c>
      <c r="R160" s="14">
        <f>IF(ISNA(VLOOKUP(A160,'2013'!$B$2:$S$401,5,FALSE)), Q160, VLOOKUP(A160,'2013'!$B$2:$S$401,5,FALSE)*1.7)</f>
        <v>10.199999999999999</v>
      </c>
      <c r="S160" s="14">
        <f>IF(ISNA(VLOOKUP($A160,'2012'!$B$2:$S$401,5,FALSE)), R160, VLOOKUP($A160,'2012'!$B$2:$S$401,5,FALSE))</f>
        <v>15</v>
      </c>
      <c r="T160" s="14">
        <f>IF(ISNA(VLOOKUP($A160,'2011'!$B$2:$S$401,5,FALSE)), S160, VLOOKUP($A160,'2011'!$B$2:$S$401,5,FALSE))</f>
        <v>14</v>
      </c>
      <c r="U160" s="14">
        <f>IF(ISNA(VLOOKUP($A160,'2010'!$B$2:$S$401,5,FALSE)), T160, VLOOKUP($A160,'2010'!$B$2:$S$401,5,FALSE))</f>
        <v>14</v>
      </c>
      <c r="V160" s="14">
        <f>IF(ISNA(VLOOKUP($A160,'2009'!$B$2:$S$401,5,FALSE)), U160, VLOOKUP($A160,'2009'!$B$2:$S$401,5,FALSE))</f>
        <v>17</v>
      </c>
      <c r="W160" s="14">
        <f>AVERAGE(Q160:V160)</f>
        <v>14.700000000000001</v>
      </c>
      <c r="X160" s="14">
        <f>VLOOKUP($A160,'2014'!$B$2:$S$430,6,FALSE)</f>
        <v>21</v>
      </c>
      <c r="Y160" s="14">
        <f>IF(ISNA(VLOOKUP($A160,'2013'!$B$2:$S$401,6,FALSE)), X160, VLOOKUP($A160,'2013'!$B$2:$S$401,6,FALSE)*1.7)</f>
        <v>22.099999999999998</v>
      </c>
      <c r="Z160" s="14">
        <f>IF(ISNA(VLOOKUP($A160,'2012'!$B$2:$S$401,6,FALSE)), Y160, VLOOKUP($A160,'2012'!$B$2:$S$401,6,FALSE))</f>
        <v>32</v>
      </c>
      <c r="AA160" s="14">
        <f>IF(ISNA(VLOOKUP($A160,'2011'!$B$2:$S$401,6,FALSE)), Z160, VLOOKUP($A160,'2011'!$B$2:$S$401,6,FALSE))</f>
        <v>20</v>
      </c>
      <c r="AB160" s="14">
        <f>IF(ISNA(VLOOKUP($A160,'2010'!$B$2:$S$401,6,FALSE)), AA160, VLOOKUP($A160,'2010'!$B$2:$S$401,6,FALSE))</f>
        <v>20</v>
      </c>
      <c r="AC160" s="14">
        <f>IF(ISNA(VLOOKUP($A160,'2009'!$B$2:$S$401,6,FALSE)), AB160, VLOOKUP($A160,'2009'!$B$2:$S$401,6,FALSE))</f>
        <v>15</v>
      </c>
      <c r="AD160" s="14">
        <f>AVERAGE(X160:AC160)</f>
        <v>21.683333333333334</v>
      </c>
      <c r="AE160" s="14">
        <f>VLOOKUP($A160,'2014'!$B$2:$S$430,10,FALSE)</f>
        <v>3</v>
      </c>
      <c r="AF160" s="14">
        <f>IF(ISNA(VLOOKUP($A160,'2013'!$B$2:$S$401,10,FALSE)), AE160, VLOOKUP($A160,'2013'!$B$2:$S$401,10,FALSE)*1.7)</f>
        <v>1.7</v>
      </c>
      <c r="AG160" s="14">
        <f>IF(ISNA(VLOOKUP($A160,'2012'!$B$2:$S$401,10,FALSE)), AF160, VLOOKUP($A160,'2012'!$B$2:$S$401,10,FALSE))</f>
        <v>1</v>
      </c>
      <c r="AH160" s="14">
        <f>IF(ISNA(VLOOKUP($A160,'2011'!$B$2:$S$401,10,FALSE)), AG160, VLOOKUP($A160,'2011'!$B$2:$S$401,10,FALSE))</f>
        <v>5</v>
      </c>
      <c r="AI160" s="14">
        <f>IF(ISNA(VLOOKUP($A160,'2010'!$B$2:$S$401,10,FALSE)), AH160, VLOOKUP($A160,'2010'!$B$2:$S$401,10,FALSE))</f>
        <v>5</v>
      </c>
      <c r="AJ160" s="14">
        <f>IF(ISNA(VLOOKUP($A160,'2009'!$B$2:$S$401,10,FALSE)), AI160, VLOOKUP($A160,'2009'!$B$2:$S$401,10,FALSE))</f>
        <v>7</v>
      </c>
      <c r="AK160" s="14">
        <f>AVERAGE(AE160:AJ160)</f>
        <v>3.7833333333333332</v>
      </c>
      <c r="AL160" s="14">
        <f>VLOOKUP($A160,'2014'!$B$2:$S$430,11,FALSE)</f>
        <v>6</v>
      </c>
      <c r="AM160" s="14">
        <f>IF(ISNA(VLOOKUP($A160,'2013'!$B$2:$S$401,11,FALSE)), AL160, VLOOKUP($A160,'2013'!$B$2:$S$401,11,FALSE)*1.7)</f>
        <v>5.0999999999999996</v>
      </c>
      <c r="AN160" s="14">
        <f>AVERAGE(AL160:AM160)</f>
        <v>5.55</v>
      </c>
      <c r="AO160" s="14">
        <f>VLOOKUP($A160,'2014'!$B$2:$S$430,8,FALSE)</f>
        <v>5</v>
      </c>
      <c r="AP160" s="14">
        <f>IF(ISNA(VLOOKUP($A160,'2013'!$B$2:$S$401,8,FALSE)), AO160, VLOOKUP($A160,'2013'!$B$2:$S$401,8,FALSE)*1.7)</f>
        <v>10.199999999999999</v>
      </c>
      <c r="AQ160" s="14">
        <f>IF(ISNA(VLOOKUP($A160,'2012'!$B$2:$S$401,8,FALSE)), AP160, VLOOKUP($A160,'2012'!$B$2:$S$401,8,FALSE))</f>
        <v>2</v>
      </c>
      <c r="AR160" s="14">
        <f>IF(ISNA(VLOOKUP($A160,'2011'!$B$2:$S$401,8,FALSE)), AQ160, VLOOKUP($A160,'2011'!$B$2:$S$401,8,FALSE))</f>
        <v>-19</v>
      </c>
      <c r="AS160" s="14">
        <f>IF(ISNA(VLOOKUP($A160,'2010'!$B$2:$S$401,8,FALSE)), AR160, VLOOKUP($A160,'2010'!$B$2:$S$401,8,FALSE))</f>
        <v>-19</v>
      </c>
      <c r="AT160" s="14">
        <f>IF(ISNA(VLOOKUP($A160,'2009'!$B$2:$S$401,8,FALSE)), AS160, VLOOKUP($A160,'2009'!$B$2:$S$401,8,FALSE))</f>
        <v>-10</v>
      </c>
      <c r="AU160" s="14">
        <f>AVERAGE(AO160:AT160)</f>
        <v>-5.1333333333333337</v>
      </c>
      <c r="AV160" s="14">
        <f>MIN(B160:G160)</f>
        <v>32</v>
      </c>
      <c r="AW160" s="14">
        <f>MAX(B160:G160)</f>
        <v>47</v>
      </c>
      <c r="AX160" s="14">
        <f>MIN(I160:N160)</f>
        <v>70</v>
      </c>
      <c r="AY160" s="14">
        <f>MAX(I160:N160)</f>
        <v>82</v>
      </c>
      <c r="AZ160" s="14" t="str">
        <f>VLOOKUP(A160,Bios!$B$2:$S$430,7,FALSE)</f>
        <v>USA</v>
      </c>
      <c r="BA160" s="14" t="str">
        <f>VLOOKUP(A160,Bios!$B$2:$S$430,2,FALSE)</f>
        <v>CBJ</v>
      </c>
      <c r="BB160" s="14">
        <f>113-BE160</f>
        <v>26</v>
      </c>
      <c r="BC160" s="14" t="str">
        <f>VLOOKUP(A160,Bios!$B$2:$S$430,3,FALSE)</f>
        <v>L</v>
      </c>
      <c r="BD160" s="4" t="str">
        <f>VLOOKUP(A160,Bios!$B$2:$S$430,4,FALSE)</f>
        <v>Oct 31 '87</v>
      </c>
      <c r="BE160" s="4" t="str">
        <f>RIGHT(BD160, LEN(BD160)-8)</f>
        <v>87</v>
      </c>
      <c r="BJ160" s="4" t="e">
        <f>VLOOKUP(A160,'Contracts 2014'!A159:K285,1,FALSE)</f>
        <v>#N/A</v>
      </c>
      <c r="BK160" s="4">
        <f>IF(ISNA(VLOOKUP(A160,'Contracts 2014'!$A$1:$K$127,1,FALSE)), 0, 1)</f>
        <v>1</v>
      </c>
    </row>
    <row r="161" spans="1:63">
      <c r="A161" s="13" t="s">
        <v>161</v>
      </c>
      <c r="B161" s="14">
        <f>VLOOKUP(A161,'2014'!$B$2:$S$430,7,FALSE)</f>
        <v>39</v>
      </c>
      <c r="C161" s="14">
        <f>IF(ISNA(VLOOKUP(A161,'2013'!$B$2:$S$401,7,FALSE)*1.7), B161, VLOOKUP(A161,'2013'!$B$2:$S$401,7,FALSE)*1.7)</f>
        <v>23.8</v>
      </c>
      <c r="D161" s="14">
        <f>IF(ISNA(VLOOKUP(A161,'2012'!$B$2:$S$401,7,FALSE)), C161, VLOOKUP(A161,'2012'!$B$2:$S$401,7,FALSE))</f>
        <v>60</v>
      </c>
      <c r="E161" s="14">
        <f>IF(ISNA(VLOOKUP(A161,'2011'!$B$2:$S$401,7,FALSE)), AVERAGE(C161:D161), VLOOKUP(A161,'2011'!$B$2:$S$401,7,FALSE))</f>
        <v>33</v>
      </c>
      <c r="F161" s="14">
        <f>IF(ISNA(VLOOKUP(A161,'2010'!$B$2:$S$401,7,FALSE)), AVERAGE(C161:E161), VLOOKUP(A161,'2010'!$B$2:$S$401,7,FALSE))</f>
        <v>34</v>
      </c>
      <c r="G161" s="14">
        <f>IF(ISNA(VLOOKUP(A161,'2009'!$B$2:$S$401,7,FALSE)), AVERAGE(C161:F161), VLOOKUP(A161,'2009'!$B$2:$S$401,7,FALSE))</f>
        <v>57</v>
      </c>
      <c r="H161" s="14">
        <f>AVERAGE(B161:G161)</f>
        <v>41.133333333333333</v>
      </c>
      <c r="I161" s="14">
        <f>VLOOKUP(A161,'2014'!$B$2:$S$430,4,FALSE)</f>
        <v>82</v>
      </c>
      <c r="J161" s="14">
        <f>IF(ISNA(VLOOKUP(A161,'2013'!$B$2:$S$401,4,FALSE)), I161, VLOOKUP(A161,'2013'!$B$2:$S$401,4,FALSE)*1.7)</f>
        <v>39.1</v>
      </c>
      <c r="K161" s="14">
        <f>IF(ISNA(VLOOKUP(A161,'2012'!$B$2:$S$401,4,FALSE)), J161, VLOOKUP(A161,'2012'!$B$2:$S$401,4,FALSE))</f>
        <v>77</v>
      </c>
      <c r="L161" s="14">
        <f>IF(ISNA(VLOOKUP(A161,'2011'!$B$2:$S$401,4,FALSE)), AVERAGE(J161:K161), VLOOKUP(A161,'2011'!$B$2:$S$401,4,FALSE))</f>
        <v>66</v>
      </c>
      <c r="M161" s="14">
        <f>IF(ISNA(VLOOKUP(A161,'2010'!$B$2:$S$401,4,FALSE)), AVERAGE(J161:L161), VLOOKUP(A161,'2010'!$B$2:$S$401,4,FALSE))</f>
        <v>66</v>
      </c>
      <c r="N161" s="14">
        <f>IF(ISNA(VLOOKUP(A161,'2009'!$B$2:$S$401,4,FALSE)), AVERAGE(J161:M161), VLOOKUP(A161,'2009'!$B$2:$S$401,4,FALSE))</f>
        <v>77</v>
      </c>
      <c r="O161" s="14">
        <f>AVERAGE(I161:N161)</f>
        <v>67.850000000000009</v>
      </c>
      <c r="P161" s="14">
        <f>H161/O161</f>
        <v>0.60623925325472849</v>
      </c>
      <c r="Q161" s="14">
        <f>VLOOKUP($A161,'2014'!$B$2:$S$430,5,FALSE)</f>
        <v>17</v>
      </c>
      <c r="R161" s="14">
        <f>IF(ISNA(VLOOKUP(A161,'2013'!$B$2:$S$401,5,FALSE)), Q161, VLOOKUP(A161,'2013'!$B$2:$S$401,5,FALSE)*1.7)</f>
        <v>6.8</v>
      </c>
      <c r="S161" s="14">
        <f>IF(ISNA(VLOOKUP($A161,'2012'!$B$2:$S$401,5,FALSE)), R161, VLOOKUP($A161,'2012'!$B$2:$S$401,5,FALSE))</f>
        <v>35</v>
      </c>
      <c r="T161" s="14">
        <f>IF(ISNA(VLOOKUP($A161,'2011'!$B$2:$S$401,5,FALSE)), S161, VLOOKUP($A161,'2011'!$B$2:$S$401,5,FALSE))</f>
        <v>18</v>
      </c>
      <c r="U161" s="14">
        <f>IF(ISNA(VLOOKUP($A161,'2010'!$B$2:$S$401,5,FALSE)), T161, VLOOKUP($A161,'2010'!$B$2:$S$401,5,FALSE))</f>
        <v>22</v>
      </c>
      <c r="V161" s="14">
        <f>IF(ISNA(VLOOKUP($A161,'2009'!$B$2:$S$401,5,FALSE)), U161, VLOOKUP($A161,'2009'!$B$2:$S$401,5,FALSE))</f>
        <v>23</v>
      </c>
      <c r="W161" s="14">
        <f>AVERAGE(Q161:V161)</f>
        <v>20.3</v>
      </c>
      <c r="X161" s="14">
        <f>VLOOKUP($A161,'2014'!$B$2:$S$430,6,FALSE)</f>
        <v>22</v>
      </c>
      <c r="Y161" s="14">
        <f>IF(ISNA(VLOOKUP($A161,'2013'!$B$2:$S$401,6,FALSE)), X161, VLOOKUP($A161,'2013'!$B$2:$S$401,6,FALSE)*1.7)</f>
        <v>17</v>
      </c>
      <c r="Z161" s="14">
        <f>IF(ISNA(VLOOKUP($A161,'2012'!$B$2:$S$401,6,FALSE)), Y161, VLOOKUP($A161,'2012'!$B$2:$S$401,6,FALSE))</f>
        <v>25</v>
      </c>
      <c r="AA161" s="14">
        <f>IF(ISNA(VLOOKUP($A161,'2011'!$B$2:$S$401,6,FALSE)), Z161, VLOOKUP($A161,'2011'!$B$2:$S$401,6,FALSE))</f>
        <v>15</v>
      </c>
      <c r="AB161" s="14">
        <f>IF(ISNA(VLOOKUP($A161,'2010'!$B$2:$S$401,6,FALSE)), AA161, VLOOKUP($A161,'2010'!$B$2:$S$401,6,FALSE))</f>
        <v>12</v>
      </c>
      <c r="AC161" s="14">
        <f>IF(ISNA(VLOOKUP($A161,'2009'!$B$2:$S$401,6,FALSE)), AB161, VLOOKUP($A161,'2009'!$B$2:$S$401,6,FALSE))</f>
        <v>34</v>
      </c>
      <c r="AD161" s="14">
        <f>AVERAGE(X161:AC161)</f>
        <v>20.833333333333332</v>
      </c>
      <c r="AE161" s="14">
        <f>VLOOKUP($A161,'2014'!$B$2:$S$430,10,FALSE)</f>
        <v>4</v>
      </c>
      <c r="AF161" s="14">
        <f>IF(ISNA(VLOOKUP($A161,'2013'!$B$2:$S$401,10,FALSE)), AE161, VLOOKUP($A161,'2013'!$B$2:$S$401,10,FALSE)*1.7)</f>
        <v>0</v>
      </c>
      <c r="AG161" s="14">
        <f>IF(ISNA(VLOOKUP($A161,'2012'!$B$2:$S$401,10,FALSE)), AF161, VLOOKUP($A161,'2012'!$B$2:$S$401,10,FALSE))</f>
        <v>10</v>
      </c>
      <c r="AH161" s="14">
        <f>IF(ISNA(VLOOKUP($A161,'2011'!$B$2:$S$401,10,FALSE)), AG161, VLOOKUP($A161,'2011'!$B$2:$S$401,10,FALSE))</f>
        <v>1</v>
      </c>
      <c r="AI161" s="14">
        <f>IF(ISNA(VLOOKUP($A161,'2010'!$B$2:$S$401,10,FALSE)), AH161, VLOOKUP($A161,'2010'!$B$2:$S$401,10,FALSE))</f>
        <v>8</v>
      </c>
      <c r="AJ161" s="14">
        <f>IF(ISNA(VLOOKUP($A161,'2009'!$B$2:$S$401,10,FALSE)), AI161, VLOOKUP($A161,'2009'!$B$2:$S$401,10,FALSE))</f>
        <v>6</v>
      </c>
      <c r="AK161" s="14">
        <f>AVERAGE(AE161:AJ161)</f>
        <v>4.833333333333333</v>
      </c>
      <c r="AL161" s="14">
        <f>VLOOKUP($A161,'2014'!$B$2:$S$430,11,FALSE)</f>
        <v>8</v>
      </c>
      <c r="AM161" s="14">
        <f>IF(ISNA(VLOOKUP($A161,'2013'!$B$2:$S$401,11,FALSE)), AL161, VLOOKUP($A161,'2013'!$B$2:$S$401,11,FALSE)*1.7)</f>
        <v>3.4</v>
      </c>
      <c r="AN161" s="14">
        <f>AVERAGE(AL161:AM161)</f>
        <v>5.7</v>
      </c>
      <c r="AO161" s="14">
        <f>VLOOKUP($A161,'2014'!$B$2:$S$430,8,FALSE)</f>
        <v>-25</v>
      </c>
      <c r="AP161" s="14">
        <f>IF(ISNA(VLOOKUP($A161,'2013'!$B$2:$S$401,8,FALSE)), AO161, VLOOKUP($A161,'2013'!$B$2:$S$401,8,FALSE)*1.7)</f>
        <v>13.6</v>
      </c>
      <c r="AQ161" s="14">
        <f>IF(ISNA(VLOOKUP($A161,'2012'!$B$2:$S$401,8,FALSE)), AP161, VLOOKUP($A161,'2012'!$B$2:$S$401,8,FALSE))</f>
        <v>4</v>
      </c>
      <c r="AR161" s="14">
        <f>IF(ISNA(VLOOKUP($A161,'2011'!$B$2:$S$401,8,FALSE)), AQ161, VLOOKUP($A161,'2011'!$B$2:$S$401,8,FALSE))</f>
        <v>-12</v>
      </c>
      <c r="AS161" s="14">
        <f>IF(ISNA(VLOOKUP($A161,'2010'!$B$2:$S$401,8,FALSE)), AR161, VLOOKUP($A161,'2010'!$B$2:$S$401,8,FALSE))</f>
        <v>-12</v>
      </c>
      <c r="AT161" s="14">
        <f>IF(ISNA(VLOOKUP($A161,'2009'!$B$2:$S$401,8,FALSE)), AS161, VLOOKUP($A161,'2009'!$B$2:$S$401,8,FALSE))</f>
        <v>11</v>
      </c>
      <c r="AU161" s="14">
        <f>AVERAGE(AO161:AT161)</f>
        <v>-3.4</v>
      </c>
      <c r="AV161" s="14">
        <f>MIN(B161:G161)</f>
        <v>23.8</v>
      </c>
      <c r="AW161" s="14">
        <f>MAX(B161:G161)</f>
        <v>60</v>
      </c>
      <c r="AX161" s="14">
        <f>MIN(I161:N161)</f>
        <v>39.1</v>
      </c>
      <c r="AY161" s="14">
        <f>MAX(I161:N161)</f>
        <v>82</v>
      </c>
      <c r="AZ161" s="14" t="str">
        <f>VLOOKUP(A161,Bios!$B$2:$S$430,7,FALSE)</f>
        <v>CZE</v>
      </c>
      <c r="BA161" s="14" t="str">
        <f>VLOOKUP(A161,Bios!$B$2:$S$430,2,FALSE)</f>
        <v>OTT</v>
      </c>
      <c r="BB161" s="14">
        <f>113-BE161</f>
        <v>29</v>
      </c>
      <c r="BC161" s="14" t="str">
        <f>VLOOKUP(A161,Bios!$B$2:$S$430,3,FALSE)</f>
        <v>L</v>
      </c>
      <c r="BD161" s="4" t="str">
        <f>VLOOKUP(A161,Bios!$B$2:$S$430,4,FALSE)</f>
        <v>Dec 07 '84</v>
      </c>
      <c r="BE161" s="4" t="str">
        <f>RIGHT(BD161, LEN(BD161)-8)</f>
        <v>84</v>
      </c>
      <c r="BJ161" s="4" t="e">
        <f>VLOOKUP(A161,'Contracts 2014'!A160:K286,1,FALSE)</f>
        <v>#N/A</v>
      </c>
      <c r="BK161" s="4">
        <f>IF(ISNA(VLOOKUP(A161,'Contracts 2014'!$A$1:$K$127,1,FALSE)), 0, 1)</f>
        <v>0</v>
      </c>
    </row>
    <row r="162" spans="1:63">
      <c r="A162" s="13" t="s">
        <v>932</v>
      </c>
      <c r="B162" s="14">
        <f>VLOOKUP(A162,'2014'!$B$2:$S$430,7,FALSE)</f>
        <v>39</v>
      </c>
      <c r="C162" s="14">
        <f>IF(ISNA(VLOOKUP(A162,'2013'!$B$2:$S$401,7,FALSE)*1.7), B162, VLOOKUP(A162,'2013'!$B$2:$S$401,7,FALSE)*1.7)</f>
        <v>27.2</v>
      </c>
      <c r="D162" s="14">
        <f>IF(ISNA(VLOOKUP(A162,'2012'!$B$2:$S$401,7,FALSE)), C162, VLOOKUP(A162,'2012'!$B$2:$S$401,7,FALSE))</f>
        <v>27.2</v>
      </c>
      <c r="E162" s="14">
        <f>IF(ISNA(VLOOKUP(A162,'2011'!$B$2:$S$401,7,FALSE)), AVERAGE(C162:D162), VLOOKUP(A162,'2011'!$B$2:$S$401,7,FALSE))</f>
        <v>27.2</v>
      </c>
      <c r="F162" s="14">
        <f>IF(ISNA(VLOOKUP(A162,'2010'!$B$2:$S$401,7,FALSE)), AVERAGE(C162:E162), VLOOKUP(A162,'2010'!$B$2:$S$401,7,FALSE))</f>
        <v>25</v>
      </c>
      <c r="G162" s="14">
        <f>IF(ISNA(VLOOKUP(A162,'2009'!$B$2:$S$401,7,FALSE)), AVERAGE(C162:F162), VLOOKUP(A162,'2009'!$B$2:$S$401,7,FALSE))</f>
        <v>26.65</v>
      </c>
      <c r="H162" s="14">
        <f>AVERAGE(B162:G162)</f>
        <v>28.708333333333339</v>
      </c>
      <c r="I162" s="14">
        <f>VLOOKUP(A162,'2014'!$B$2:$S$430,4,FALSE)</f>
        <v>76</v>
      </c>
      <c r="J162" s="14">
        <f>IF(ISNA(VLOOKUP(A162,'2013'!$B$2:$S$401,4,FALSE)), I162, VLOOKUP(A162,'2013'!$B$2:$S$401,4,FALSE)*1.7)</f>
        <v>54.4</v>
      </c>
      <c r="K162" s="14">
        <f>IF(ISNA(VLOOKUP(A162,'2012'!$B$2:$S$401,4,FALSE)), J162, VLOOKUP(A162,'2012'!$B$2:$S$401,4,FALSE))</f>
        <v>54.4</v>
      </c>
      <c r="L162" s="14">
        <f>IF(ISNA(VLOOKUP(A162,'2011'!$B$2:$S$401,4,FALSE)), AVERAGE(J162:K162), VLOOKUP(A162,'2011'!$B$2:$S$401,4,FALSE))</f>
        <v>54.4</v>
      </c>
      <c r="M162" s="14">
        <f>IF(ISNA(VLOOKUP(A162,'2010'!$B$2:$S$401,4,FALSE)), AVERAGE(J162:L162), VLOOKUP(A162,'2010'!$B$2:$S$401,4,FALSE))</f>
        <v>73</v>
      </c>
      <c r="N162" s="14">
        <f>IF(ISNA(VLOOKUP(A162,'2009'!$B$2:$S$401,4,FALSE)), AVERAGE(J162:M162), VLOOKUP(A162,'2009'!$B$2:$S$401,4,FALSE))</f>
        <v>59.05</v>
      </c>
      <c r="O162" s="14">
        <f>AVERAGE(I162:N162)</f>
        <v>61.875000000000007</v>
      </c>
      <c r="P162" s="14">
        <f>H162/O162</f>
        <v>0.46397306397306404</v>
      </c>
      <c r="Q162" s="14">
        <f>VLOOKUP($A162,'2014'!$B$2:$S$430,5,FALSE)</f>
        <v>18</v>
      </c>
      <c r="R162" s="14">
        <f>IF(ISNA(VLOOKUP(A162,'2013'!$B$2:$S$401,5,FALSE)), Q162, VLOOKUP(A162,'2013'!$B$2:$S$401,5,FALSE)*1.7)</f>
        <v>13.6</v>
      </c>
      <c r="S162" s="14">
        <f>IF(ISNA(VLOOKUP($A162,'2012'!$B$2:$S$401,5,FALSE)), R162, VLOOKUP($A162,'2012'!$B$2:$S$401,5,FALSE))</f>
        <v>13.6</v>
      </c>
      <c r="T162" s="14">
        <f>IF(ISNA(VLOOKUP($A162,'2011'!$B$2:$S$401,5,FALSE)), S162, VLOOKUP($A162,'2011'!$B$2:$S$401,5,FALSE))</f>
        <v>13.6</v>
      </c>
      <c r="U162" s="14">
        <f>IF(ISNA(VLOOKUP($A162,'2010'!$B$2:$S$401,5,FALSE)), T162, VLOOKUP($A162,'2010'!$B$2:$S$401,5,FALSE))</f>
        <v>10</v>
      </c>
      <c r="V162" s="14">
        <f>IF(ISNA(VLOOKUP($A162,'2009'!$B$2:$S$401,5,FALSE)), U162, VLOOKUP($A162,'2009'!$B$2:$S$401,5,FALSE))</f>
        <v>10</v>
      </c>
      <c r="W162" s="14">
        <f>AVERAGE(Q162:V162)</f>
        <v>13.133333333333335</v>
      </c>
      <c r="X162" s="14">
        <f>VLOOKUP($A162,'2014'!$B$2:$S$430,6,FALSE)</f>
        <v>21</v>
      </c>
      <c r="Y162" s="14">
        <f>IF(ISNA(VLOOKUP($A162,'2013'!$B$2:$S$401,6,FALSE)), X162, VLOOKUP($A162,'2013'!$B$2:$S$401,6,FALSE)*1.7)</f>
        <v>13.6</v>
      </c>
      <c r="Z162" s="14">
        <f>IF(ISNA(VLOOKUP($A162,'2012'!$B$2:$S$401,6,FALSE)), Y162, VLOOKUP($A162,'2012'!$B$2:$S$401,6,FALSE))</f>
        <v>13.6</v>
      </c>
      <c r="AA162" s="14">
        <f>IF(ISNA(VLOOKUP($A162,'2011'!$B$2:$S$401,6,FALSE)), Z162, VLOOKUP($A162,'2011'!$B$2:$S$401,6,FALSE))</f>
        <v>13.6</v>
      </c>
      <c r="AB162" s="14">
        <f>IF(ISNA(VLOOKUP($A162,'2010'!$B$2:$S$401,6,FALSE)), AA162, VLOOKUP($A162,'2010'!$B$2:$S$401,6,FALSE))</f>
        <v>15</v>
      </c>
      <c r="AC162" s="14">
        <f>IF(ISNA(VLOOKUP($A162,'2009'!$B$2:$S$401,6,FALSE)), AB162, VLOOKUP($A162,'2009'!$B$2:$S$401,6,FALSE))</f>
        <v>15</v>
      </c>
      <c r="AD162" s="14">
        <f>AVERAGE(X162:AC162)</f>
        <v>15.300000000000002</v>
      </c>
      <c r="AE162" s="14">
        <f>VLOOKUP($A162,'2014'!$B$2:$S$430,10,FALSE)</f>
        <v>5</v>
      </c>
      <c r="AF162" s="14">
        <f>IF(ISNA(VLOOKUP($A162,'2013'!$B$2:$S$401,10,FALSE)), AE162, VLOOKUP($A162,'2013'!$B$2:$S$401,10,FALSE)*1.7)</f>
        <v>3.4</v>
      </c>
      <c r="AG162" s="14">
        <f>IF(ISNA(VLOOKUP($A162,'2012'!$B$2:$S$401,10,FALSE)), AF162, VLOOKUP($A162,'2012'!$B$2:$S$401,10,FALSE))</f>
        <v>3.4</v>
      </c>
      <c r="AH162" s="14">
        <f>IF(ISNA(VLOOKUP($A162,'2011'!$B$2:$S$401,10,FALSE)), AG162, VLOOKUP($A162,'2011'!$B$2:$S$401,10,FALSE))</f>
        <v>3.4</v>
      </c>
      <c r="AI162" s="14">
        <f>IF(ISNA(VLOOKUP($A162,'2010'!$B$2:$S$401,10,FALSE)), AH162, VLOOKUP($A162,'2010'!$B$2:$S$401,10,FALSE))</f>
        <v>2</v>
      </c>
      <c r="AJ162" s="14">
        <f>IF(ISNA(VLOOKUP($A162,'2009'!$B$2:$S$401,10,FALSE)), AI162, VLOOKUP($A162,'2009'!$B$2:$S$401,10,FALSE))</f>
        <v>2</v>
      </c>
      <c r="AK162" s="14">
        <f>AVERAGE(AE162:AJ162)</f>
        <v>3.2000000000000006</v>
      </c>
      <c r="AL162" s="14">
        <f>VLOOKUP($A162,'2014'!$B$2:$S$430,11,FALSE)</f>
        <v>11</v>
      </c>
      <c r="AM162" s="14">
        <f>IF(ISNA(VLOOKUP($A162,'2013'!$B$2:$S$401,11,FALSE)), AL162, VLOOKUP($A162,'2013'!$B$2:$S$401,11,FALSE)*1.7)</f>
        <v>6.8</v>
      </c>
      <c r="AN162" s="14">
        <f>AVERAGE(AL162:AM162)</f>
        <v>8.9</v>
      </c>
      <c r="AO162" s="14">
        <f>VLOOKUP($A162,'2014'!$B$2:$S$430,8,FALSE)</f>
        <v>4</v>
      </c>
      <c r="AP162" s="14">
        <f>IF(ISNA(VLOOKUP($A162,'2013'!$B$2:$S$401,8,FALSE)), AO162, VLOOKUP($A162,'2013'!$B$2:$S$401,8,FALSE)*1.7)</f>
        <v>-10.199999999999999</v>
      </c>
      <c r="AQ162" s="14">
        <f>IF(ISNA(VLOOKUP($A162,'2012'!$B$2:$S$401,8,FALSE)), AP162, VLOOKUP($A162,'2012'!$B$2:$S$401,8,FALSE))</f>
        <v>-10.199999999999999</v>
      </c>
      <c r="AR162" s="14">
        <f>IF(ISNA(VLOOKUP($A162,'2011'!$B$2:$S$401,8,FALSE)), AQ162, VLOOKUP($A162,'2011'!$B$2:$S$401,8,FALSE))</f>
        <v>-10.199999999999999</v>
      </c>
      <c r="AS162" s="14">
        <f>IF(ISNA(VLOOKUP($A162,'2010'!$B$2:$S$401,8,FALSE)), AR162, VLOOKUP($A162,'2010'!$B$2:$S$401,8,FALSE))</f>
        <v>4</v>
      </c>
      <c r="AT162" s="14">
        <f>IF(ISNA(VLOOKUP($A162,'2009'!$B$2:$S$401,8,FALSE)), AS162, VLOOKUP($A162,'2009'!$B$2:$S$401,8,FALSE))</f>
        <v>4</v>
      </c>
      <c r="AU162" s="14">
        <f>AVERAGE(AO162:AT162)</f>
        <v>-3.0999999999999996</v>
      </c>
      <c r="AV162" s="14">
        <f>MIN(B162:G162)</f>
        <v>25</v>
      </c>
      <c r="AW162" s="14">
        <f>MAX(B162:G162)</f>
        <v>39</v>
      </c>
      <c r="AX162" s="14">
        <f>MIN(I162:N162)</f>
        <v>54.4</v>
      </c>
      <c r="AY162" s="14">
        <f>MAX(I162:N162)</f>
        <v>76</v>
      </c>
      <c r="AZ162" s="14" t="str">
        <f>VLOOKUP(A162,Bios!$B$2:$S$430,7,FALSE)</f>
        <v>SWE</v>
      </c>
      <c r="BA162" s="14" t="str">
        <f>VLOOKUP(A162,Bios!$B$2:$S$430,2,FALSE)</f>
        <v>CGY</v>
      </c>
      <c r="BB162" s="14">
        <f>113-BE162</f>
        <v>24</v>
      </c>
      <c r="BC162" s="14" t="str">
        <f>VLOOKUP(A162,Bios!$B$2:$S$430,3,FALSE)</f>
        <v>C</v>
      </c>
      <c r="BD162" s="4" t="str">
        <f>VLOOKUP(A162,Bios!$B$2:$S$430,4,FALSE)</f>
        <v>Mar 17 '89</v>
      </c>
      <c r="BE162" s="4" t="str">
        <f>RIGHT(BD162, LEN(BD162)-8)</f>
        <v>89</v>
      </c>
      <c r="BJ162" s="4" t="e">
        <f>VLOOKUP(A162,'Contracts 2014'!A161:K287,1,FALSE)</f>
        <v>#N/A</v>
      </c>
      <c r="BK162" s="4">
        <f>IF(ISNA(VLOOKUP(A162,'Contracts 2014'!$A$1:$K$127,1,FALSE)), 0, 1)</f>
        <v>0</v>
      </c>
    </row>
    <row r="163" spans="1:63">
      <c r="A163" s="13" t="s">
        <v>219</v>
      </c>
      <c r="B163" s="14">
        <f>VLOOKUP(A163,'2014'!$B$2:$S$430,7,FALSE)</f>
        <v>39</v>
      </c>
      <c r="C163" s="14">
        <f>IF(ISNA(VLOOKUP(A163,'2013'!$B$2:$S$401,7,FALSE)*1.7), B163, VLOOKUP(A163,'2013'!$B$2:$S$401,7,FALSE)*1.7)</f>
        <v>25.5</v>
      </c>
      <c r="D163" s="14">
        <f>IF(ISNA(VLOOKUP(A163,'2012'!$B$2:$S$401,7,FALSE)), C163, VLOOKUP(A163,'2012'!$B$2:$S$401,7,FALSE))</f>
        <v>43</v>
      </c>
      <c r="E163" s="14">
        <f>IF(ISNA(VLOOKUP(A163,'2011'!$B$2:$S$401,7,FALSE)), AVERAGE(C163:D163), VLOOKUP(A163,'2011'!$B$2:$S$401,7,FALSE))</f>
        <v>28</v>
      </c>
      <c r="F163" s="14">
        <f>IF(ISNA(VLOOKUP(A163,'2010'!$B$2:$S$401,7,FALSE)), AVERAGE(C163:E163), VLOOKUP(A163,'2010'!$B$2:$S$401,7,FALSE))</f>
        <v>28</v>
      </c>
      <c r="G163" s="14">
        <f>IF(ISNA(VLOOKUP(A163,'2009'!$B$2:$S$401,7,FALSE)), AVERAGE(C163:F163), VLOOKUP(A163,'2009'!$B$2:$S$401,7,FALSE))</f>
        <v>17</v>
      </c>
      <c r="H163" s="14">
        <f>AVERAGE(B163:G163)</f>
        <v>30.083333333333332</v>
      </c>
      <c r="I163" s="14">
        <f>VLOOKUP(A163,'2014'!$B$2:$S$430,4,FALSE)</f>
        <v>78</v>
      </c>
      <c r="J163" s="14">
        <f>IF(ISNA(VLOOKUP(A163,'2013'!$B$2:$S$401,4,FALSE)), I163, VLOOKUP(A163,'2013'!$B$2:$S$401,4,FALSE)*1.7)</f>
        <v>69.7</v>
      </c>
      <c r="K163" s="14">
        <f>IF(ISNA(VLOOKUP(A163,'2012'!$B$2:$S$401,4,FALSE)), J163, VLOOKUP(A163,'2012'!$B$2:$S$401,4,FALSE))</f>
        <v>71</v>
      </c>
      <c r="L163" s="14">
        <f>IF(ISNA(VLOOKUP(A163,'2011'!$B$2:$S$401,4,FALSE)), AVERAGE(J163:K163), VLOOKUP(A163,'2011'!$B$2:$S$401,4,FALSE))</f>
        <v>62</v>
      </c>
      <c r="M163" s="14">
        <f>IF(ISNA(VLOOKUP(A163,'2010'!$B$2:$S$401,4,FALSE)), AVERAGE(J163:L163), VLOOKUP(A163,'2010'!$B$2:$S$401,4,FALSE))</f>
        <v>62</v>
      </c>
      <c r="N163" s="14">
        <f>IF(ISNA(VLOOKUP(A163,'2009'!$B$2:$S$401,4,FALSE)), AVERAGE(J163:M163), VLOOKUP(A163,'2009'!$B$2:$S$401,4,FALSE))</f>
        <v>67</v>
      </c>
      <c r="O163" s="14">
        <f>AVERAGE(I163:N163)</f>
        <v>68.283333333333331</v>
      </c>
      <c r="P163" s="14">
        <f>H163/O163</f>
        <v>0.44056626800097631</v>
      </c>
      <c r="Q163" s="14">
        <f>VLOOKUP($A163,'2014'!$B$2:$S$430,5,FALSE)</f>
        <v>17</v>
      </c>
      <c r="R163" s="14">
        <f>IF(ISNA(VLOOKUP(A163,'2013'!$B$2:$S$401,5,FALSE)), Q163, VLOOKUP(A163,'2013'!$B$2:$S$401,5,FALSE)*1.7)</f>
        <v>17</v>
      </c>
      <c r="S163" s="14">
        <f>IF(ISNA(VLOOKUP($A163,'2012'!$B$2:$S$401,5,FALSE)), R163, VLOOKUP($A163,'2012'!$B$2:$S$401,5,FALSE))</f>
        <v>18</v>
      </c>
      <c r="T163" s="14">
        <f>IF(ISNA(VLOOKUP($A163,'2011'!$B$2:$S$401,5,FALSE)), S163, VLOOKUP($A163,'2011'!$B$2:$S$401,5,FALSE))</f>
        <v>13</v>
      </c>
      <c r="U163" s="14">
        <f>IF(ISNA(VLOOKUP($A163,'2010'!$B$2:$S$401,5,FALSE)), T163, VLOOKUP($A163,'2010'!$B$2:$S$401,5,FALSE))</f>
        <v>13</v>
      </c>
      <c r="V163" s="14">
        <f>IF(ISNA(VLOOKUP($A163,'2009'!$B$2:$S$401,5,FALSE)), U163, VLOOKUP($A163,'2009'!$B$2:$S$401,5,FALSE))</f>
        <v>8</v>
      </c>
      <c r="W163" s="14">
        <f>AVERAGE(Q163:V163)</f>
        <v>14.333333333333334</v>
      </c>
      <c r="X163" s="14">
        <f>VLOOKUP($A163,'2014'!$B$2:$S$430,6,FALSE)</f>
        <v>22</v>
      </c>
      <c r="Y163" s="14">
        <f>IF(ISNA(VLOOKUP($A163,'2013'!$B$2:$S$401,6,FALSE)), X163, VLOOKUP($A163,'2013'!$B$2:$S$401,6,FALSE)*1.7)</f>
        <v>8.5</v>
      </c>
      <c r="Z163" s="14">
        <f>IF(ISNA(VLOOKUP($A163,'2012'!$B$2:$S$401,6,FALSE)), Y163, VLOOKUP($A163,'2012'!$B$2:$S$401,6,FALSE))</f>
        <v>25</v>
      </c>
      <c r="AA163" s="14">
        <f>IF(ISNA(VLOOKUP($A163,'2011'!$B$2:$S$401,6,FALSE)), Z163, VLOOKUP($A163,'2011'!$B$2:$S$401,6,FALSE))</f>
        <v>15</v>
      </c>
      <c r="AB163" s="14">
        <f>IF(ISNA(VLOOKUP($A163,'2010'!$B$2:$S$401,6,FALSE)), AA163, VLOOKUP($A163,'2010'!$B$2:$S$401,6,FALSE))</f>
        <v>15</v>
      </c>
      <c r="AC163" s="14">
        <f>IF(ISNA(VLOOKUP($A163,'2009'!$B$2:$S$401,6,FALSE)), AB163, VLOOKUP($A163,'2009'!$B$2:$S$401,6,FALSE))</f>
        <v>9</v>
      </c>
      <c r="AD163" s="14">
        <f>AVERAGE(X163:AC163)</f>
        <v>15.75</v>
      </c>
      <c r="AE163" s="14">
        <f>VLOOKUP($A163,'2014'!$B$2:$S$430,10,FALSE)</f>
        <v>2</v>
      </c>
      <c r="AF163" s="14">
        <f>IF(ISNA(VLOOKUP($A163,'2013'!$B$2:$S$401,10,FALSE)), AE163, VLOOKUP($A163,'2013'!$B$2:$S$401,10,FALSE)*1.7)</f>
        <v>0</v>
      </c>
      <c r="AG163" s="14">
        <f>IF(ISNA(VLOOKUP($A163,'2012'!$B$2:$S$401,10,FALSE)), AF163, VLOOKUP($A163,'2012'!$B$2:$S$401,10,FALSE))</f>
        <v>1</v>
      </c>
      <c r="AH163" s="14">
        <f>IF(ISNA(VLOOKUP($A163,'2011'!$B$2:$S$401,10,FALSE)), AG163, VLOOKUP($A163,'2011'!$B$2:$S$401,10,FALSE))</f>
        <v>1</v>
      </c>
      <c r="AI163" s="14">
        <f>IF(ISNA(VLOOKUP($A163,'2010'!$B$2:$S$401,10,FALSE)), AH163, VLOOKUP($A163,'2010'!$B$2:$S$401,10,FALSE))</f>
        <v>1</v>
      </c>
      <c r="AJ163" s="14">
        <f>IF(ISNA(VLOOKUP($A163,'2009'!$B$2:$S$401,10,FALSE)), AI163, VLOOKUP($A163,'2009'!$B$2:$S$401,10,FALSE))</f>
        <v>0</v>
      </c>
      <c r="AK163" s="14">
        <f>AVERAGE(AE163:AJ163)</f>
        <v>0.83333333333333337</v>
      </c>
      <c r="AL163" s="14">
        <f>VLOOKUP($A163,'2014'!$B$2:$S$430,11,FALSE)</f>
        <v>3</v>
      </c>
      <c r="AM163" s="14">
        <f>IF(ISNA(VLOOKUP($A163,'2013'!$B$2:$S$401,11,FALSE)), AL163, VLOOKUP($A163,'2013'!$B$2:$S$401,11,FALSE)*1.7)</f>
        <v>0</v>
      </c>
      <c r="AN163" s="14">
        <f>AVERAGE(AL163:AM163)</f>
        <v>1.5</v>
      </c>
      <c r="AO163" s="14">
        <f>VLOOKUP($A163,'2014'!$B$2:$S$430,8,FALSE)</f>
        <v>-14</v>
      </c>
      <c r="AP163" s="14">
        <f>IF(ISNA(VLOOKUP($A163,'2013'!$B$2:$S$401,8,FALSE)), AO163, VLOOKUP($A163,'2013'!$B$2:$S$401,8,FALSE)*1.7)</f>
        <v>-6.8</v>
      </c>
      <c r="AQ163" s="14">
        <f>IF(ISNA(VLOOKUP($A163,'2012'!$B$2:$S$401,8,FALSE)), AP163, VLOOKUP($A163,'2012'!$B$2:$S$401,8,FALSE))</f>
        <v>11</v>
      </c>
      <c r="AR163" s="14">
        <f>IF(ISNA(VLOOKUP($A163,'2011'!$B$2:$S$401,8,FALSE)), AQ163, VLOOKUP($A163,'2011'!$B$2:$S$401,8,FALSE))</f>
        <v>5</v>
      </c>
      <c r="AS163" s="14">
        <f>IF(ISNA(VLOOKUP($A163,'2010'!$B$2:$S$401,8,FALSE)), AR163, VLOOKUP($A163,'2010'!$B$2:$S$401,8,FALSE))</f>
        <v>5</v>
      </c>
      <c r="AT163" s="14">
        <f>IF(ISNA(VLOOKUP($A163,'2009'!$B$2:$S$401,8,FALSE)), AS163, VLOOKUP($A163,'2009'!$B$2:$S$401,8,FALSE))</f>
        <v>-9</v>
      </c>
      <c r="AU163" s="14">
        <f>AVERAGE(AO163:AT163)</f>
        <v>-1.4666666666666668</v>
      </c>
      <c r="AV163" s="14">
        <f>MIN(B163:G163)</f>
        <v>17</v>
      </c>
      <c r="AW163" s="14">
        <f>MAX(B163:G163)</f>
        <v>43</v>
      </c>
      <c r="AX163" s="14">
        <f>MIN(I163:N163)</f>
        <v>62</v>
      </c>
      <c r="AY163" s="14">
        <f>MAX(I163:N163)</f>
        <v>78</v>
      </c>
      <c r="AZ163" s="14" t="str">
        <f>VLOOKUP(A163,Bios!$B$2:$S$430,7,FALSE)</f>
        <v>USA</v>
      </c>
      <c r="BA163" s="14" t="str">
        <f>VLOOKUP(A163,Bios!$B$2:$S$430,2,FALSE)</f>
        <v>VAN</v>
      </c>
      <c r="BB163" s="14">
        <f>113-BE163</f>
        <v>30</v>
      </c>
      <c r="BC163" s="14" t="str">
        <f>VLOOKUP(A163,Bios!$B$2:$S$430,3,FALSE)</f>
        <v>L</v>
      </c>
      <c r="BD163" s="4" t="str">
        <f>VLOOKUP(A163,Bios!$B$2:$S$430,4,FALSE)</f>
        <v>Jun 02 '83</v>
      </c>
      <c r="BE163" s="4" t="str">
        <f>RIGHT(BD163, LEN(BD163)-8)</f>
        <v>83</v>
      </c>
      <c r="BJ163" s="4" t="e">
        <f>VLOOKUP(A163,'Contracts 2014'!A162:K288,1,FALSE)</f>
        <v>#N/A</v>
      </c>
      <c r="BK163" s="4">
        <f>IF(ISNA(VLOOKUP(A163,'Contracts 2014'!$A$1:$K$127,1,FALSE)), 0, 1)</f>
        <v>0</v>
      </c>
    </row>
    <row r="164" spans="1:63">
      <c r="A164" s="13" t="s">
        <v>417</v>
      </c>
      <c r="B164" s="14">
        <f>VLOOKUP(A164,'2014'!$B$2:$S$430,7,FALSE)</f>
        <v>39</v>
      </c>
      <c r="C164" s="14">
        <f>IF(ISNA(VLOOKUP(A164,'2013'!$B$2:$S$401,7,FALSE)*1.7), B164, VLOOKUP(A164,'2013'!$B$2:$S$401,7,FALSE)*1.7)</f>
        <v>39</v>
      </c>
      <c r="D164" s="14">
        <f>IF(ISNA(VLOOKUP(A164,'2012'!$B$2:$S$401,7,FALSE)), C164, VLOOKUP(A164,'2012'!$B$2:$S$401,7,FALSE))</f>
        <v>26</v>
      </c>
      <c r="E164" s="14">
        <f>IF(ISNA(VLOOKUP(A164,'2011'!$B$2:$S$401,7,FALSE)), AVERAGE(C164:D164), VLOOKUP(A164,'2011'!$B$2:$S$401,7,FALSE))</f>
        <v>29</v>
      </c>
      <c r="F164" s="14">
        <f>IF(ISNA(VLOOKUP(A164,'2010'!$B$2:$S$401,7,FALSE)), AVERAGE(C164:E164), VLOOKUP(A164,'2010'!$B$2:$S$401,7,FALSE))</f>
        <v>39</v>
      </c>
      <c r="G164" s="14">
        <f>IF(ISNA(VLOOKUP(A164,'2009'!$B$2:$S$401,7,FALSE)), AVERAGE(C164:F164), VLOOKUP(A164,'2009'!$B$2:$S$401,7,FALSE))</f>
        <v>33.25</v>
      </c>
      <c r="H164" s="14">
        <f>AVERAGE(B164:G164)</f>
        <v>34.208333333333336</v>
      </c>
      <c r="I164" s="14">
        <f>VLOOKUP(A164,'2014'!$B$2:$S$430,4,FALSE)</f>
        <v>80</v>
      </c>
      <c r="J164" s="14">
        <f>IF(ISNA(VLOOKUP(A164,'2013'!$B$2:$S$401,4,FALSE)), I164, VLOOKUP(A164,'2013'!$B$2:$S$401,4,FALSE)*1.7)</f>
        <v>80</v>
      </c>
      <c r="K164" s="14">
        <f>IF(ISNA(VLOOKUP(A164,'2012'!$B$2:$S$401,4,FALSE)), J164, VLOOKUP(A164,'2012'!$B$2:$S$401,4,FALSE))</f>
        <v>73</v>
      </c>
      <c r="L164" s="14">
        <f>IF(ISNA(VLOOKUP(A164,'2011'!$B$2:$S$401,4,FALSE)), AVERAGE(J164:K164), VLOOKUP(A164,'2011'!$B$2:$S$401,4,FALSE))</f>
        <v>77</v>
      </c>
      <c r="M164" s="14">
        <f>IF(ISNA(VLOOKUP(A164,'2010'!$B$2:$S$401,4,FALSE)), AVERAGE(J164:L164), VLOOKUP(A164,'2010'!$B$2:$S$401,4,FALSE))</f>
        <v>79</v>
      </c>
      <c r="N164" s="14">
        <f>IF(ISNA(VLOOKUP(A164,'2009'!$B$2:$S$401,4,FALSE)), AVERAGE(J164:M164), VLOOKUP(A164,'2009'!$B$2:$S$401,4,FALSE))</f>
        <v>77.25</v>
      </c>
      <c r="O164" s="14">
        <f>AVERAGE(I164:N164)</f>
        <v>77.708333333333329</v>
      </c>
      <c r="P164" s="14">
        <f>H164/O164</f>
        <v>0.4402144772117963</v>
      </c>
      <c r="Q164" s="14">
        <f>VLOOKUP($A164,'2014'!$B$2:$S$430,5,FALSE)</f>
        <v>9</v>
      </c>
      <c r="R164" s="14">
        <f>IF(ISNA(VLOOKUP(A164,'2013'!$B$2:$S$401,5,FALSE)), Q164, VLOOKUP(A164,'2013'!$B$2:$S$401,5,FALSE)*1.7)</f>
        <v>9</v>
      </c>
      <c r="S164" s="14">
        <f>IF(ISNA(VLOOKUP($A164,'2012'!$B$2:$S$401,5,FALSE)), R164, VLOOKUP($A164,'2012'!$B$2:$S$401,5,FALSE))</f>
        <v>4</v>
      </c>
      <c r="T164" s="14">
        <f>IF(ISNA(VLOOKUP($A164,'2011'!$B$2:$S$401,5,FALSE)), S164, VLOOKUP($A164,'2011'!$B$2:$S$401,5,FALSE))</f>
        <v>8</v>
      </c>
      <c r="U164" s="14">
        <f>IF(ISNA(VLOOKUP($A164,'2010'!$B$2:$S$401,5,FALSE)), T164, VLOOKUP($A164,'2010'!$B$2:$S$401,5,FALSE))</f>
        <v>10</v>
      </c>
      <c r="V164" s="14">
        <f>IF(ISNA(VLOOKUP($A164,'2009'!$B$2:$S$401,5,FALSE)), U164, VLOOKUP($A164,'2009'!$B$2:$S$401,5,FALSE))</f>
        <v>10</v>
      </c>
      <c r="W164" s="14">
        <f>AVERAGE(Q164:V164)</f>
        <v>8.3333333333333339</v>
      </c>
      <c r="X164" s="14">
        <f>VLOOKUP($A164,'2014'!$B$2:$S$430,6,FALSE)</f>
        <v>30</v>
      </c>
      <c r="Y164" s="14">
        <f>IF(ISNA(VLOOKUP($A164,'2013'!$B$2:$S$401,6,FALSE)), X164, VLOOKUP($A164,'2013'!$B$2:$S$401,6,FALSE)*1.7)</f>
        <v>30</v>
      </c>
      <c r="Z164" s="14">
        <f>IF(ISNA(VLOOKUP($A164,'2012'!$B$2:$S$401,6,FALSE)), Y164, VLOOKUP($A164,'2012'!$B$2:$S$401,6,FALSE))</f>
        <v>22</v>
      </c>
      <c r="AA164" s="14">
        <f>IF(ISNA(VLOOKUP($A164,'2011'!$B$2:$S$401,6,FALSE)), Z164, VLOOKUP($A164,'2011'!$B$2:$S$401,6,FALSE))</f>
        <v>21</v>
      </c>
      <c r="AB164" s="14">
        <f>IF(ISNA(VLOOKUP($A164,'2010'!$B$2:$S$401,6,FALSE)), AA164, VLOOKUP($A164,'2010'!$B$2:$S$401,6,FALSE))</f>
        <v>29</v>
      </c>
      <c r="AC164" s="14">
        <f>IF(ISNA(VLOOKUP($A164,'2009'!$B$2:$S$401,6,FALSE)), AB164, VLOOKUP($A164,'2009'!$B$2:$S$401,6,FALSE))</f>
        <v>29</v>
      </c>
      <c r="AD164" s="14">
        <f>AVERAGE(X164:AC164)</f>
        <v>26.833333333333332</v>
      </c>
      <c r="AE164" s="14">
        <f>VLOOKUP($A164,'2014'!$B$2:$S$430,10,FALSE)</f>
        <v>2</v>
      </c>
      <c r="AF164" s="14">
        <f>IF(ISNA(VLOOKUP($A164,'2013'!$B$2:$S$401,10,FALSE)), AE164, VLOOKUP($A164,'2013'!$B$2:$S$401,10,FALSE)*1.7)</f>
        <v>2</v>
      </c>
      <c r="AG164" s="14">
        <f>IF(ISNA(VLOOKUP($A164,'2012'!$B$2:$S$401,10,FALSE)), AF164, VLOOKUP($A164,'2012'!$B$2:$S$401,10,FALSE))</f>
        <v>1</v>
      </c>
      <c r="AH164" s="14">
        <f>IF(ISNA(VLOOKUP($A164,'2011'!$B$2:$S$401,10,FALSE)), AG164, VLOOKUP($A164,'2011'!$B$2:$S$401,10,FALSE))</f>
        <v>3</v>
      </c>
      <c r="AI164" s="14">
        <f>IF(ISNA(VLOOKUP($A164,'2010'!$B$2:$S$401,10,FALSE)), AH164, VLOOKUP($A164,'2010'!$B$2:$S$401,10,FALSE))</f>
        <v>6</v>
      </c>
      <c r="AJ164" s="14">
        <f>IF(ISNA(VLOOKUP($A164,'2009'!$B$2:$S$401,10,FALSE)), AI164, VLOOKUP($A164,'2009'!$B$2:$S$401,10,FALSE))</f>
        <v>6</v>
      </c>
      <c r="AK164" s="14">
        <f>AVERAGE(AE164:AJ164)</f>
        <v>3.3333333333333335</v>
      </c>
      <c r="AL164" s="14">
        <f>VLOOKUP($A164,'2014'!$B$2:$S$430,11,FALSE)</f>
        <v>14</v>
      </c>
      <c r="AM164" s="14">
        <f>IF(ISNA(VLOOKUP($A164,'2013'!$B$2:$S$401,11,FALSE)), AL164, VLOOKUP($A164,'2013'!$B$2:$S$401,11,FALSE)*1.7)</f>
        <v>14</v>
      </c>
      <c r="AN164" s="14">
        <f>AVERAGE(AL164:AM164)</f>
        <v>14</v>
      </c>
      <c r="AO164" s="14">
        <f>VLOOKUP($A164,'2014'!$B$2:$S$430,8,FALSE)</f>
        <v>5</v>
      </c>
      <c r="AP164" s="14">
        <f>IF(ISNA(VLOOKUP($A164,'2013'!$B$2:$S$401,8,FALSE)), AO164, VLOOKUP($A164,'2013'!$B$2:$S$401,8,FALSE)*1.7)</f>
        <v>5</v>
      </c>
      <c r="AQ164" s="14">
        <f>IF(ISNA(VLOOKUP($A164,'2012'!$B$2:$S$401,8,FALSE)), AP164, VLOOKUP($A164,'2012'!$B$2:$S$401,8,FALSE))</f>
        <v>-7</v>
      </c>
      <c r="AR164" s="14">
        <f>IF(ISNA(VLOOKUP($A164,'2011'!$B$2:$S$401,8,FALSE)), AQ164, VLOOKUP($A164,'2011'!$B$2:$S$401,8,FALSE))</f>
        <v>-13</v>
      </c>
      <c r="AS164" s="14">
        <f>IF(ISNA(VLOOKUP($A164,'2010'!$B$2:$S$401,8,FALSE)), AR164, VLOOKUP($A164,'2010'!$B$2:$S$401,8,FALSE))</f>
        <v>1</v>
      </c>
      <c r="AT164" s="14">
        <f>IF(ISNA(VLOOKUP($A164,'2009'!$B$2:$S$401,8,FALSE)), AS164, VLOOKUP($A164,'2009'!$B$2:$S$401,8,FALSE))</f>
        <v>1</v>
      </c>
      <c r="AU164" s="14">
        <f>AVERAGE(AO164:AT164)</f>
        <v>-1.3333333333333333</v>
      </c>
      <c r="AV164" s="14">
        <f>MIN(B164:G164)</f>
        <v>26</v>
      </c>
      <c r="AW164" s="14">
        <f>MAX(B164:G164)</f>
        <v>39</v>
      </c>
      <c r="AX164" s="14">
        <f>MIN(I164:N164)</f>
        <v>73</v>
      </c>
      <c r="AY164" s="14">
        <f>MAX(I164:N164)</f>
        <v>80</v>
      </c>
      <c r="AZ164" s="14" t="str">
        <f>VLOOKUP(A164,Bios!$B$2:$S$430,7,FALSE)</f>
        <v>USA</v>
      </c>
      <c r="BA164" s="14" t="str">
        <f>VLOOKUP(A164,Bios!$B$2:$S$430,2,FALSE)</f>
        <v>COL</v>
      </c>
      <c r="BB164" s="14">
        <f>113-BE164</f>
        <v>25</v>
      </c>
      <c r="BC164" s="14" t="str">
        <f>VLOOKUP(A164,Bios!$B$2:$S$430,3,FALSE)</f>
        <v>D</v>
      </c>
      <c r="BD164" s="4" t="str">
        <f>VLOOKUP(A164,Bios!$B$2:$S$430,4,FALSE)</f>
        <v>Mar 21 '88</v>
      </c>
      <c r="BE164" s="4" t="str">
        <f>RIGHT(BD164, LEN(BD164)-8)</f>
        <v>88</v>
      </c>
      <c r="BJ164" s="4" t="e">
        <f>VLOOKUP(A164,'Contracts 2014'!A163:K289,1,FALSE)</f>
        <v>#N/A</v>
      </c>
      <c r="BK164" s="4">
        <f>IF(ISNA(VLOOKUP(A164,'Contracts 2014'!$A$1:$K$127,1,FALSE)), 0, 1)</f>
        <v>0</v>
      </c>
    </row>
    <row r="165" spans="1:63">
      <c r="A165" s="13" t="s">
        <v>270</v>
      </c>
      <c r="B165" s="14">
        <f>VLOOKUP(A165,'2014'!$B$2:$S$430,7,FALSE)</f>
        <v>39</v>
      </c>
      <c r="C165" s="14">
        <f>IF(ISNA(VLOOKUP(A165,'2013'!$B$2:$S$401,7,FALSE)*1.7), B165, VLOOKUP(A165,'2013'!$B$2:$S$401,7,FALSE)*1.7)</f>
        <v>45.9</v>
      </c>
      <c r="D165" s="14">
        <f>IF(ISNA(VLOOKUP(A165,'2012'!$B$2:$S$401,7,FALSE)), C165, VLOOKUP(A165,'2012'!$B$2:$S$401,7,FALSE))</f>
        <v>35</v>
      </c>
      <c r="E165" s="14">
        <f>IF(ISNA(VLOOKUP(A165,'2011'!$B$2:$S$401,7,FALSE)), AVERAGE(C165:D165), VLOOKUP(A165,'2011'!$B$2:$S$401,7,FALSE))</f>
        <v>39</v>
      </c>
      <c r="F165" s="14">
        <f>IF(ISNA(VLOOKUP(A165,'2010'!$B$2:$S$401,7,FALSE)), AVERAGE(C165:E165), VLOOKUP(A165,'2010'!$B$2:$S$401,7,FALSE))</f>
        <v>48</v>
      </c>
      <c r="G165" s="14">
        <f>IF(ISNA(VLOOKUP(A165,'2009'!$B$2:$S$401,7,FALSE)), AVERAGE(C165:F165), VLOOKUP(A165,'2009'!$B$2:$S$401,7,FALSE))</f>
        <v>43</v>
      </c>
      <c r="H165" s="14">
        <f>AVERAGE(B165:G165)</f>
        <v>41.65</v>
      </c>
      <c r="I165" s="14">
        <f>VLOOKUP(A165,'2014'!$B$2:$S$430,4,FALSE)</f>
        <v>77</v>
      </c>
      <c r="J165" s="14">
        <f>IF(ISNA(VLOOKUP(A165,'2013'!$B$2:$S$401,4,FALSE)), I165, VLOOKUP(A165,'2013'!$B$2:$S$401,4,FALSE)*1.7)</f>
        <v>71.399999999999991</v>
      </c>
      <c r="K165" s="14">
        <f>IF(ISNA(VLOOKUP(A165,'2012'!$B$2:$S$401,4,FALSE)), J165, VLOOKUP(A165,'2012'!$B$2:$S$401,4,FALSE))</f>
        <v>73</v>
      </c>
      <c r="L165" s="14">
        <f>IF(ISNA(VLOOKUP(A165,'2011'!$B$2:$S$401,4,FALSE)), AVERAGE(J165:K165), VLOOKUP(A165,'2011'!$B$2:$S$401,4,FALSE))</f>
        <v>78</v>
      </c>
      <c r="M165" s="14">
        <f>IF(ISNA(VLOOKUP(A165,'2010'!$B$2:$S$401,4,FALSE)), AVERAGE(J165:L165), VLOOKUP(A165,'2010'!$B$2:$S$401,4,FALSE))</f>
        <v>81</v>
      </c>
      <c r="N165" s="14">
        <f>IF(ISNA(VLOOKUP(A165,'2009'!$B$2:$S$401,4,FALSE)), AVERAGE(J165:M165), VLOOKUP(A165,'2009'!$B$2:$S$401,4,FALSE))</f>
        <v>69</v>
      </c>
      <c r="O165" s="14">
        <f>AVERAGE(I165:N165)</f>
        <v>74.899999999999991</v>
      </c>
      <c r="P165" s="14">
        <f>H165/O165</f>
        <v>0.55607476635514019</v>
      </c>
      <c r="Q165" s="14">
        <f>VLOOKUP($A165,'2014'!$B$2:$S$430,5,FALSE)</f>
        <v>10</v>
      </c>
      <c r="R165" s="14">
        <f>IF(ISNA(VLOOKUP(A165,'2013'!$B$2:$S$401,5,FALSE)), Q165, VLOOKUP(A165,'2013'!$B$2:$S$401,5,FALSE)*1.7)</f>
        <v>11.9</v>
      </c>
      <c r="S165" s="14">
        <f>IF(ISNA(VLOOKUP($A165,'2012'!$B$2:$S$401,5,FALSE)), R165, VLOOKUP($A165,'2012'!$B$2:$S$401,5,FALSE))</f>
        <v>14</v>
      </c>
      <c r="T165" s="14">
        <f>IF(ISNA(VLOOKUP($A165,'2011'!$B$2:$S$401,5,FALSE)), S165, VLOOKUP($A165,'2011'!$B$2:$S$401,5,FALSE))</f>
        <v>12</v>
      </c>
      <c r="U165" s="14">
        <f>IF(ISNA(VLOOKUP($A165,'2010'!$B$2:$S$401,5,FALSE)), T165, VLOOKUP($A165,'2010'!$B$2:$S$401,5,FALSE))</f>
        <v>16</v>
      </c>
      <c r="V165" s="14">
        <f>IF(ISNA(VLOOKUP($A165,'2009'!$B$2:$S$401,5,FALSE)), U165, VLOOKUP($A165,'2009'!$B$2:$S$401,5,FALSE))</f>
        <v>22</v>
      </c>
      <c r="W165" s="14">
        <f>AVERAGE(Q165:V165)</f>
        <v>14.316666666666668</v>
      </c>
      <c r="X165" s="14">
        <f>VLOOKUP($A165,'2014'!$B$2:$S$430,6,FALSE)</f>
        <v>29</v>
      </c>
      <c r="Y165" s="14">
        <f>IF(ISNA(VLOOKUP($A165,'2013'!$B$2:$S$401,6,FALSE)), X165, VLOOKUP($A165,'2013'!$B$2:$S$401,6,FALSE)*1.7)</f>
        <v>34</v>
      </c>
      <c r="Z165" s="14">
        <f>IF(ISNA(VLOOKUP($A165,'2012'!$B$2:$S$401,6,FALSE)), Y165, VLOOKUP($A165,'2012'!$B$2:$S$401,6,FALSE))</f>
        <v>21</v>
      </c>
      <c r="AA165" s="14">
        <f>IF(ISNA(VLOOKUP($A165,'2011'!$B$2:$S$401,6,FALSE)), Z165, VLOOKUP($A165,'2011'!$B$2:$S$401,6,FALSE))</f>
        <v>27</v>
      </c>
      <c r="AB165" s="14">
        <f>IF(ISNA(VLOOKUP($A165,'2010'!$B$2:$S$401,6,FALSE)), AA165, VLOOKUP($A165,'2010'!$B$2:$S$401,6,FALSE))</f>
        <v>32</v>
      </c>
      <c r="AC165" s="14">
        <f>IF(ISNA(VLOOKUP($A165,'2009'!$B$2:$S$401,6,FALSE)), AB165, VLOOKUP($A165,'2009'!$B$2:$S$401,6,FALSE))</f>
        <v>21</v>
      </c>
      <c r="AD165" s="14">
        <f>AVERAGE(X165:AC165)</f>
        <v>27.333333333333332</v>
      </c>
      <c r="AE165" s="14">
        <f>VLOOKUP($A165,'2014'!$B$2:$S$430,10,FALSE)</f>
        <v>1</v>
      </c>
      <c r="AF165" s="14">
        <f>IF(ISNA(VLOOKUP($A165,'2013'!$B$2:$S$401,10,FALSE)), AE165, VLOOKUP($A165,'2013'!$B$2:$S$401,10,FALSE)*1.7)</f>
        <v>0</v>
      </c>
      <c r="AG165" s="14">
        <f>IF(ISNA(VLOOKUP($A165,'2012'!$B$2:$S$401,10,FALSE)), AF165, VLOOKUP($A165,'2012'!$B$2:$S$401,10,FALSE))</f>
        <v>4</v>
      </c>
      <c r="AH165" s="14">
        <f>IF(ISNA(VLOOKUP($A165,'2011'!$B$2:$S$401,10,FALSE)), AG165, VLOOKUP($A165,'2011'!$B$2:$S$401,10,FALSE))</f>
        <v>5</v>
      </c>
      <c r="AI165" s="14">
        <f>IF(ISNA(VLOOKUP($A165,'2010'!$B$2:$S$401,10,FALSE)), AH165, VLOOKUP($A165,'2010'!$B$2:$S$401,10,FALSE))</f>
        <v>2</v>
      </c>
      <c r="AJ165" s="14">
        <f>IF(ISNA(VLOOKUP($A165,'2009'!$B$2:$S$401,10,FALSE)), AI165, VLOOKUP($A165,'2009'!$B$2:$S$401,10,FALSE))</f>
        <v>4</v>
      </c>
      <c r="AK165" s="14">
        <f>AVERAGE(AE165:AJ165)</f>
        <v>2.6666666666666665</v>
      </c>
      <c r="AL165" s="14">
        <f>VLOOKUP($A165,'2014'!$B$2:$S$430,11,FALSE)</f>
        <v>9</v>
      </c>
      <c r="AM165" s="14">
        <f>IF(ISNA(VLOOKUP($A165,'2013'!$B$2:$S$401,11,FALSE)), AL165, VLOOKUP($A165,'2013'!$B$2:$S$401,11,FALSE)*1.7)</f>
        <v>6.8</v>
      </c>
      <c r="AN165" s="14">
        <f>AVERAGE(AL165:AM165)</f>
        <v>7.9</v>
      </c>
      <c r="AO165" s="14">
        <f>VLOOKUP($A165,'2014'!$B$2:$S$430,8,FALSE)</f>
        <v>4</v>
      </c>
      <c r="AP165" s="14">
        <f>IF(ISNA(VLOOKUP($A165,'2013'!$B$2:$S$401,8,FALSE)), AO165, VLOOKUP($A165,'2013'!$B$2:$S$401,8,FALSE)*1.7)</f>
        <v>15.299999999999999</v>
      </c>
      <c r="AQ165" s="14">
        <f>IF(ISNA(VLOOKUP($A165,'2012'!$B$2:$S$401,8,FALSE)), AP165, VLOOKUP($A165,'2012'!$B$2:$S$401,8,FALSE))</f>
        <v>-10</v>
      </c>
      <c r="AR165" s="14">
        <f>IF(ISNA(VLOOKUP($A165,'2011'!$B$2:$S$401,8,FALSE)), AQ165, VLOOKUP($A165,'2011'!$B$2:$S$401,8,FALSE))</f>
        <v>-14</v>
      </c>
      <c r="AS165" s="14">
        <f>IF(ISNA(VLOOKUP($A165,'2010'!$B$2:$S$401,8,FALSE)), AR165, VLOOKUP($A165,'2010'!$B$2:$S$401,8,FALSE))</f>
        <v>-7</v>
      </c>
      <c r="AT165" s="14">
        <f>IF(ISNA(VLOOKUP($A165,'2009'!$B$2:$S$401,8,FALSE)), AS165, VLOOKUP($A165,'2009'!$B$2:$S$401,8,FALSE))</f>
        <v>11</v>
      </c>
      <c r="AU165" s="14">
        <f>AVERAGE(AO165:AT165)</f>
        <v>-0.11666666666666714</v>
      </c>
      <c r="AV165" s="14">
        <f>MIN(B165:G165)</f>
        <v>35</v>
      </c>
      <c r="AW165" s="14">
        <f>MAX(B165:G165)</f>
        <v>48</v>
      </c>
      <c r="AX165" s="14">
        <f>MIN(I165:N165)</f>
        <v>69</v>
      </c>
      <c r="AY165" s="14">
        <f>MAX(I165:N165)</f>
        <v>81</v>
      </c>
      <c r="AZ165" s="14" t="str">
        <f>VLOOKUP(A165,Bios!$B$2:$S$430,7,FALSE)</f>
        <v>USA</v>
      </c>
      <c r="BA165" s="14" t="str">
        <f>VLOOKUP(A165,Bios!$B$2:$S$430,2,FALSE)</f>
        <v>NSH</v>
      </c>
      <c r="BB165" s="14">
        <f>113-BE165</f>
        <v>37</v>
      </c>
      <c r="BC165" s="14" t="str">
        <f>VLOOKUP(A165,Bios!$B$2:$S$430,3,FALSE)</f>
        <v>C</v>
      </c>
      <c r="BD165" s="4" t="str">
        <f>VLOOKUP(A165,Bios!$B$2:$S$430,4,FALSE)</f>
        <v>Nov 02 '76</v>
      </c>
      <c r="BE165" s="4" t="str">
        <f>RIGHT(BD165, LEN(BD165)-8)</f>
        <v>76</v>
      </c>
      <c r="BJ165" s="4" t="e">
        <f>VLOOKUP(A165,'Contracts 2014'!A164:K290,1,FALSE)</f>
        <v>#N/A</v>
      </c>
      <c r="BK165" s="4">
        <f>IF(ISNA(VLOOKUP(A165,'Contracts 2014'!$A$1:$K$127,1,FALSE)), 0, 1)</f>
        <v>1</v>
      </c>
    </row>
    <row r="166" spans="1:63">
      <c r="A166" s="13" t="s">
        <v>260</v>
      </c>
      <c r="B166" s="14">
        <f>VLOOKUP(A166,'2014'!$B$2:$S$430,7,FALSE)</f>
        <v>39</v>
      </c>
      <c r="C166" s="14">
        <f>IF(ISNA(VLOOKUP(A166,'2013'!$B$2:$S$401,7,FALSE)*1.7), B166, VLOOKUP(A166,'2013'!$B$2:$S$401,7,FALSE)*1.7)</f>
        <v>30.599999999999998</v>
      </c>
      <c r="D166" s="14">
        <f>IF(ISNA(VLOOKUP(A166,'2012'!$B$2:$S$401,7,FALSE)), C166, VLOOKUP(A166,'2012'!$B$2:$S$401,7,FALSE))</f>
        <v>36</v>
      </c>
      <c r="E166" s="14">
        <f>IF(ISNA(VLOOKUP(A166,'2011'!$B$2:$S$401,7,FALSE)), AVERAGE(C166:D166), VLOOKUP(A166,'2011'!$B$2:$S$401,7,FALSE))</f>
        <v>44</v>
      </c>
      <c r="F166" s="14">
        <f>IF(ISNA(VLOOKUP(A166,'2010'!$B$2:$S$401,7,FALSE)), AVERAGE(C166:E166), VLOOKUP(A166,'2010'!$B$2:$S$401,7,FALSE))</f>
        <v>36.866666666666667</v>
      </c>
      <c r="G166" s="14">
        <f>IF(ISNA(VLOOKUP(A166,'2009'!$B$2:$S$401,7,FALSE)), AVERAGE(C166:F166), VLOOKUP(A166,'2009'!$B$2:$S$401,7,FALSE))</f>
        <v>36.866666666666667</v>
      </c>
      <c r="H166" s="14">
        <f>AVERAGE(B166:G166)</f>
        <v>37.222222222222221</v>
      </c>
      <c r="I166" s="14">
        <f>VLOOKUP(A166,'2014'!$B$2:$S$430,4,FALSE)</f>
        <v>81</v>
      </c>
      <c r="J166" s="14">
        <f>IF(ISNA(VLOOKUP(A166,'2013'!$B$2:$S$401,4,FALSE)), I166, VLOOKUP(A166,'2013'!$B$2:$S$401,4,FALSE)*1.7)</f>
        <v>59.5</v>
      </c>
      <c r="K166" s="14">
        <f>IF(ISNA(VLOOKUP(A166,'2012'!$B$2:$S$401,4,FALSE)), J166, VLOOKUP(A166,'2012'!$B$2:$S$401,4,FALSE))</f>
        <v>79</v>
      </c>
      <c r="L166" s="14">
        <f>IF(ISNA(VLOOKUP(A166,'2011'!$B$2:$S$401,4,FALSE)), AVERAGE(J166:K166), VLOOKUP(A166,'2011'!$B$2:$S$401,4,FALSE))</f>
        <v>82</v>
      </c>
      <c r="M166" s="14">
        <f>IF(ISNA(VLOOKUP(A166,'2010'!$B$2:$S$401,4,FALSE)), AVERAGE(J166:L166), VLOOKUP(A166,'2010'!$B$2:$S$401,4,FALSE))</f>
        <v>73.5</v>
      </c>
      <c r="N166" s="14">
        <f>IF(ISNA(VLOOKUP(A166,'2009'!$B$2:$S$401,4,FALSE)), AVERAGE(J166:M166), VLOOKUP(A166,'2009'!$B$2:$S$401,4,FALSE))</f>
        <v>73.5</v>
      </c>
      <c r="O166" s="14">
        <f>AVERAGE(I166:N166)</f>
        <v>74.75</v>
      </c>
      <c r="P166" s="14">
        <f>H166/O166</f>
        <v>0.49795615013006317</v>
      </c>
      <c r="Q166" s="14">
        <f>VLOOKUP($A166,'2014'!$B$2:$S$430,5,FALSE)</f>
        <v>22</v>
      </c>
      <c r="R166" s="14">
        <f>IF(ISNA(VLOOKUP(A166,'2013'!$B$2:$S$401,5,FALSE)), Q166, VLOOKUP(A166,'2013'!$B$2:$S$401,5,FALSE)*1.7)</f>
        <v>18.7</v>
      </c>
      <c r="S166" s="14">
        <f>IF(ISNA(VLOOKUP($A166,'2012'!$B$2:$S$401,5,FALSE)), R166, VLOOKUP($A166,'2012'!$B$2:$S$401,5,FALSE))</f>
        <v>16</v>
      </c>
      <c r="T166" s="14">
        <f>IF(ISNA(VLOOKUP($A166,'2011'!$B$2:$S$401,5,FALSE)), S166, VLOOKUP($A166,'2011'!$B$2:$S$401,5,FALSE))</f>
        <v>18</v>
      </c>
      <c r="U166" s="14">
        <f>IF(ISNA(VLOOKUP($A166,'2010'!$B$2:$S$401,5,FALSE)), T166, VLOOKUP($A166,'2010'!$B$2:$S$401,5,FALSE))</f>
        <v>18</v>
      </c>
      <c r="V166" s="14">
        <f>IF(ISNA(VLOOKUP($A166,'2009'!$B$2:$S$401,5,FALSE)), U166, VLOOKUP($A166,'2009'!$B$2:$S$401,5,FALSE))</f>
        <v>18</v>
      </c>
      <c r="W166" s="14">
        <f>AVERAGE(Q166:V166)</f>
        <v>18.45</v>
      </c>
      <c r="X166" s="14">
        <f>VLOOKUP($A166,'2014'!$B$2:$S$430,6,FALSE)</f>
        <v>17</v>
      </c>
      <c r="Y166" s="14">
        <f>IF(ISNA(VLOOKUP($A166,'2013'!$B$2:$S$401,6,FALSE)), X166, VLOOKUP($A166,'2013'!$B$2:$S$401,6,FALSE)*1.7)</f>
        <v>11.9</v>
      </c>
      <c r="Z166" s="14">
        <f>IF(ISNA(VLOOKUP($A166,'2012'!$B$2:$S$401,6,FALSE)), Y166, VLOOKUP($A166,'2012'!$B$2:$S$401,6,FALSE))</f>
        <v>20</v>
      </c>
      <c r="AA166" s="14">
        <f>IF(ISNA(VLOOKUP($A166,'2011'!$B$2:$S$401,6,FALSE)), Z166, VLOOKUP($A166,'2011'!$B$2:$S$401,6,FALSE))</f>
        <v>26</v>
      </c>
      <c r="AB166" s="14">
        <f>IF(ISNA(VLOOKUP($A166,'2010'!$B$2:$S$401,6,FALSE)), AA166, VLOOKUP($A166,'2010'!$B$2:$S$401,6,FALSE))</f>
        <v>26</v>
      </c>
      <c r="AC166" s="14">
        <f>IF(ISNA(VLOOKUP($A166,'2009'!$B$2:$S$401,6,FALSE)), AB166, VLOOKUP($A166,'2009'!$B$2:$S$401,6,FALSE))</f>
        <v>26</v>
      </c>
      <c r="AD166" s="14">
        <f>AVERAGE(X166:AC166)</f>
        <v>21.150000000000002</v>
      </c>
      <c r="AE166" s="14">
        <f>VLOOKUP($A166,'2014'!$B$2:$S$430,10,FALSE)</f>
        <v>3</v>
      </c>
      <c r="AF166" s="14">
        <f>IF(ISNA(VLOOKUP($A166,'2013'!$B$2:$S$401,10,FALSE)), AE166, VLOOKUP($A166,'2013'!$B$2:$S$401,10,FALSE)*1.7)</f>
        <v>1.7</v>
      </c>
      <c r="AG166" s="14">
        <f>IF(ISNA(VLOOKUP($A166,'2012'!$B$2:$S$401,10,FALSE)), AF166, VLOOKUP($A166,'2012'!$B$2:$S$401,10,FALSE))</f>
        <v>4</v>
      </c>
      <c r="AH166" s="14">
        <f>IF(ISNA(VLOOKUP($A166,'2011'!$B$2:$S$401,10,FALSE)), AG166, VLOOKUP($A166,'2011'!$B$2:$S$401,10,FALSE))</f>
        <v>3</v>
      </c>
      <c r="AI166" s="14">
        <f>IF(ISNA(VLOOKUP($A166,'2010'!$B$2:$S$401,10,FALSE)), AH166, VLOOKUP($A166,'2010'!$B$2:$S$401,10,FALSE))</f>
        <v>3</v>
      </c>
      <c r="AJ166" s="14">
        <f>IF(ISNA(VLOOKUP($A166,'2009'!$B$2:$S$401,10,FALSE)), AI166, VLOOKUP($A166,'2009'!$B$2:$S$401,10,FALSE))</f>
        <v>3</v>
      </c>
      <c r="AK166" s="14">
        <f>AVERAGE(AE166:AJ166)</f>
        <v>2.9499999999999997</v>
      </c>
      <c r="AL166" s="14">
        <f>VLOOKUP($A166,'2014'!$B$2:$S$430,11,FALSE)</f>
        <v>6</v>
      </c>
      <c r="AM166" s="14">
        <f>IF(ISNA(VLOOKUP($A166,'2013'!$B$2:$S$401,11,FALSE)), AL166, VLOOKUP($A166,'2013'!$B$2:$S$401,11,FALSE)*1.7)</f>
        <v>1.7</v>
      </c>
      <c r="AN166" s="14">
        <f>AVERAGE(AL166:AM166)</f>
        <v>3.85</v>
      </c>
      <c r="AO166" s="14">
        <f>VLOOKUP($A166,'2014'!$B$2:$S$430,8,FALSE)</f>
        <v>-2</v>
      </c>
      <c r="AP166" s="14">
        <f>IF(ISNA(VLOOKUP($A166,'2013'!$B$2:$S$401,8,FALSE)), AO166, VLOOKUP($A166,'2013'!$B$2:$S$401,8,FALSE)*1.7)</f>
        <v>-10.199999999999999</v>
      </c>
      <c r="AQ166" s="14">
        <f>IF(ISNA(VLOOKUP($A166,'2012'!$B$2:$S$401,8,FALSE)), AP166, VLOOKUP($A166,'2012'!$B$2:$S$401,8,FALSE))</f>
        <v>12</v>
      </c>
      <c r="AR166" s="14">
        <f>IF(ISNA(VLOOKUP($A166,'2011'!$B$2:$S$401,8,FALSE)), AQ166, VLOOKUP($A166,'2011'!$B$2:$S$401,8,FALSE))</f>
        <v>3</v>
      </c>
      <c r="AS166" s="14">
        <f>IF(ISNA(VLOOKUP($A166,'2010'!$B$2:$S$401,8,FALSE)), AR166, VLOOKUP($A166,'2010'!$B$2:$S$401,8,FALSE))</f>
        <v>3</v>
      </c>
      <c r="AT166" s="14">
        <f>IF(ISNA(VLOOKUP($A166,'2009'!$B$2:$S$401,8,FALSE)), AS166, VLOOKUP($A166,'2009'!$B$2:$S$401,8,FALSE))</f>
        <v>3</v>
      </c>
      <c r="AU166" s="14">
        <f>AVERAGE(AO166:AT166)</f>
        <v>1.4666666666666668</v>
      </c>
      <c r="AV166" s="14">
        <f>MIN(B166:G166)</f>
        <v>30.599999999999998</v>
      </c>
      <c r="AW166" s="14">
        <f>MAX(B166:G166)</f>
        <v>44</v>
      </c>
      <c r="AX166" s="14">
        <f>MIN(I166:N166)</f>
        <v>59.5</v>
      </c>
      <c r="AY166" s="14">
        <f>MAX(I166:N166)</f>
        <v>82</v>
      </c>
      <c r="AZ166" s="14" t="str">
        <f>VLOOKUP(A166,Bios!$B$2:$S$430,7,FALSE)</f>
        <v>RUS</v>
      </c>
      <c r="BA166" s="14" t="str">
        <f>VLOOKUP(A166,Bios!$B$2:$S$430,2,FALSE)</f>
        <v>CBJ</v>
      </c>
      <c r="BB166" s="14">
        <f>113-BE166</f>
        <v>25</v>
      </c>
      <c r="BC166" s="14" t="str">
        <f>VLOOKUP(A166,Bios!$B$2:$S$430,3,FALSE)</f>
        <v>C</v>
      </c>
      <c r="BD166" s="4" t="str">
        <f>VLOOKUP(A166,Bios!$B$2:$S$430,4,FALSE)</f>
        <v>May 24 '88</v>
      </c>
      <c r="BE166" s="4" t="str">
        <f>RIGHT(BD166, LEN(BD166)-8)</f>
        <v>88</v>
      </c>
      <c r="BJ166" s="4" t="e">
        <f>VLOOKUP(A166,'Contracts 2014'!A165:K291,1,FALSE)</f>
        <v>#N/A</v>
      </c>
      <c r="BK166" s="4">
        <f>IF(ISNA(VLOOKUP(A166,'Contracts 2014'!$A$1:$K$127,1,FALSE)), 0, 1)</f>
        <v>0</v>
      </c>
    </row>
    <row r="167" spans="1:63">
      <c r="A167" s="13" t="s">
        <v>769</v>
      </c>
      <c r="B167" s="14">
        <f>VLOOKUP(A167,'2014'!$B$2:$S$430,7,FALSE)</f>
        <v>39</v>
      </c>
      <c r="C167" s="14">
        <f>IF(ISNA(VLOOKUP(A167,'2013'!$B$2:$S$401,7,FALSE)*1.7), B167, VLOOKUP(A167,'2013'!$B$2:$S$401,7,FALSE)*1.7)</f>
        <v>25.5</v>
      </c>
      <c r="D167" s="14">
        <f>IF(ISNA(VLOOKUP(A167,'2012'!$B$2:$S$401,7,FALSE)), C167, VLOOKUP(A167,'2012'!$B$2:$S$401,7,FALSE))</f>
        <v>23</v>
      </c>
      <c r="E167" s="14">
        <f>IF(ISNA(VLOOKUP(A167,'2011'!$B$2:$S$401,7,FALSE)), AVERAGE(C167:D167), VLOOKUP(A167,'2011'!$B$2:$S$401,7,FALSE))</f>
        <v>23</v>
      </c>
      <c r="F167" s="14">
        <f>IF(ISNA(VLOOKUP(A167,'2010'!$B$2:$S$401,7,FALSE)), AVERAGE(C167:E167), VLOOKUP(A167,'2010'!$B$2:$S$401,7,FALSE))</f>
        <v>23.833333333333332</v>
      </c>
      <c r="G167" s="14">
        <f>IF(ISNA(VLOOKUP(A167,'2009'!$B$2:$S$401,7,FALSE)), AVERAGE(C167:F167), VLOOKUP(A167,'2009'!$B$2:$S$401,7,FALSE))</f>
        <v>23.833333333333332</v>
      </c>
      <c r="H167" s="14">
        <f>AVERAGE(B167:G167)</f>
        <v>26.361111111111114</v>
      </c>
      <c r="I167" s="14">
        <f>VLOOKUP(A167,'2014'!$B$2:$S$430,4,FALSE)</f>
        <v>80</v>
      </c>
      <c r="J167" s="14">
        <f>IF(ISNA(VLOOKUP(A167,'2013'!$B$2:$S$401,4,FALSE)), I167, VLOOKUP(A167,'2013'!$B$2:$S$401,4,FALSE)*1.7)</f>
        <v>81.599999999999994</v>
      </c>
      <c r="K167" s="14">
        <f>IF(ISNA(VLOOKUP(A167,'2012'!$B$2:$S$401,4,FALSE)), J167, VLOOKUP(A167,'2012'!$B$2:$S$401,4,FALSE))</f>
        <v>37</v>
      </c>
      <c r="L167" s="14">
        <f>IF(ISNA(VLOOKUP(A167,'2011'!$B$2:$S$401,4,FALSE)), AVERAGE(J167:K167), VLOOKUP(A167,'2011'!$B$2:$S$401,4,FALSE))</f>
        <v>37</v>
      </c>
      <c r="M167" s="14">
        <f>IF(ISNA(VLOOKUP(A167,'2010'!$B$2:$S$401,4,FALSE)), AVERAGE(J167:L167), VLOOKUP(A167,'2010'!$B$2:$S$401,4,FALSE))</f>
        <v>51.866666666666667</v>
      </c>
      <c r="N167" s="14">
        <f>IF(ISNA(VLOOKUP(A167,'2009'!$B$2:$S$401,4,FALSE)), AVERAGE(J167:M167), VLOOKUP(A167,'2009'!$B$2:$S$401,4,FALSE))</f>
        <v>51.866666666666667</v>
      </c>
      <c r="O167" s="14">
        <f>AVERAGE(I167:N167)</f>
        <v>56.55555555555555</v>
      </c>
      <c r="P167" s="14">
        <f>H167/O167</f>
        <v>0.4661100196463655</v>
      </c>
      <c r="Q167" s="14">
        <f>VLOOKUP($A167,'2014'!$B$2:$S$430,5,FALSE)</f>
        <v>20</v>
      </c>
      <c r="R167" s="14">
        <f>IF(ISNA(VLOOKUP(A167,'2013'!$B$2:$S$401,5,FALSE)), Q167, VLOOKUP(A167,'2013'!$B$2:$S$401,5,FALSE)*1.7)</f>
        <v>15.299999999999999</v>
      </c>
      <c r="S167" s="14">
        <f>IF(ISNA(VLOOKUP($A167,'2012'!$B$2:$S$401,5,FALSE)), R167, VLOOKUP($A167,'2012'!$B$2:$S$401,5,FALSE))</f>
        <v>12</v>
      </c>
      <c r="T167" s="14">
        <f>IF(ISNA(VLOOKUP($A167,'2011'!$B$2:$S$401,5,FALSE)), S167, VLOOKUP($A167,'2011'!$B$2:$S$401,5,FALSE))</f>
        <v>12</v>
      </c>
      <c r="U167" s="14">
        <f>IF(ISNA(VLOOKUP($A167,'2010'!$B$2:$S$401,5,FALSE)), T167, VLOOKUP($A167,'2010'!$B$2:$S$401,5,FALSE))</f>
        <v>12</v>
      </c>
      <c r="V167" s="14">
        <f>IF(ISNA(VLOOKUP($A167,'2009'!$B$2:$S$401,5,FALSE)), U167, VLOOKUP($A167,'2009'!$B$2:$S$401,5,FALSE))</f>
        <v>12</v>
      </c>
      <c r="W167" s="14">
        <f>AVERAGE(Q167:V167)</f>
        <v>13.883333333333333</v>
      </c>
      <c r="X167" s="14">
        <f>VLOOKUP($A167,'2014'!$B$2:$S$430,6,FALSE)</f>
        <v>19</v>
      </c>
      <c r="Y167" s="14">
        <f>IF(ISNA(VLOOKUP($A167,'2013'!$B$2:$S$401,6,FALSE)), X167, VLOOKUP($A167,'2013'!$B$2:$S$401,6,FALSE)*1.7)</f>
        <v>10.199999999999999</v>
      </c>
      <c r="Z167" s="14">
        <f>IF(ISNA(VLOOKUP($A167,'2012'!$B$2:$S$401,6,FALSE)), Y167, VLOOKUP($A167,'2012'!$B$2:$S$401,6,FALSE))</f>
        <v>11</v>
      </c>
      <c r="AA167" s="14">
        <f>IF(ISNA(VLOOKUP($A167,'2011'!$B$2:$S$401,6,FALSE)), Z167, VLOOKUP($A167,'2011'!$B$2:$S$401,6,FALSE))</f>
        <v>11</v>
      </c>
      <c r="AB167" s="14">
        <f>IF(ISNA(VLOOKUP($A167,'2010'!$B$2:$S$401,6,FALSE)), AA167, VLOOKUP($A167,'2010'!$B$2:$S$401,6,FALSE))</f>
        <v>11</v>
      </c>
      <c r="AC167" s="14">
        <f>IF(ISNA(VLOOKUP($A167,'2009'!$B$2:$S$401,6,FALSE)), AB167, VLOOKUP($A167,'2009'!$B$2:$S$401,6,FALSE))</f>
        <v>11</v>
      </c>
      <c r="AD167" s="14">
        <f>AVERAGE(X167:AC167)</f>
        <v>12.200000000000001</v>
      </c>
      <c r="AE167" s="14">
        <f>VLOOKUP($A167,'2014'!$B$2:$S$430,10,FALSE)</f>
        <v>5</v>
      </c>
      <c r="AF167" s="14">
        <f>IF(ISNA(VLOOKUP($A167,'2013'!$B$2:$S$401,10,FALSE)), AE167, VLOOKUP($A167,'2013'!$B$2:$S$401,10,FALSE)*1.7)</f>
        <v>3.4</v>
      </c>
      <c r="AG167" s="14">
        <f>IF(ISNA(VLOOKUP($A167,'2012'!$B$2:$S$401,10,FALSE)), AF167, VLOOKUP($A167,'2012'!$B$2:$S$401,10,FALSE))</f>
        <v>0</v>
      </c>
      <c r="AH167" s="14">
        <f>IF(ISNA(VLOOKUP($A167,'2011'!$B$2:$S$401,10,FALSE)), AG167, VLOOKUP($A167,'2011'!$B$2:$S$401,10,FALSE))</f>
        <v>0</v>
      </c>
      <c r="AI167" s="14">
        <f>IF(ISNA(VLOOKUP($A167,'2010'!$B$2:$S$401,10,FALSE)), AH167, VLOOKUP($A167,'2010'!$B$2:$S$401,10,FALSE))</f>
        <v>0</v>
      </c>
      <c r="AJ167" s="14">
        <f>IF(ISNA(VLOOKUP($A167,'2009'!$B$2:$S$401,10,FALSE)), AI167, VLOOKUP($A167,'2009'!$B$2:$S$401,10,FALSE))</f>
        <v>0</v>
      </c>
      <c r="AK167" s="14">
        <f>AVERAGE(AE167:AJ167)</f>
        <v>1.4000000000000001</v>
      </c>
      <c r="AL167" s="14">
        <f>VLOOKUP($A167,'2014'!$B$2:$S$430,11,FALSE)</f>
        <v>9</v>
      </c>
      <c r="AM167" s="14">
        <f>IF(ISNA(VLOOKUP($A167,'2013'!$B$2:$S$401,11,FALSE)), AL167, VLOOKUP($A167,'2013'!$B$2:$S$401,11,FALSE)*1.7)</f>
        <v>3.4</v>
      </c>
      <c r="AN167" s="14">
        <f>AVERAGE(AL167:AM167)</f>
        <v>6.2</v>
      </c>
      <c r="AO167" s="14">
        <f>VLOOKUP($A167,'2014'!$B$2:$S$430,8,FALSE)</f>
        <v>12</v>
      </c>
      <c r="AP167" s="14">
        <f>IF(ISNA(VLOOKUP($A167,'2013'!$B$2:$S$401,8,FALSE)), AO167, VLOOKUP($A167,'2013'!$B$2:$S$401,8,FALSE)*1.7)</f>
        <v>10.199999999999999</v>
      </c>
      <c r="AQ167" s="14">
        <f>IF(ISNA(VLOOKUP($A167,'2012'!$B$2:$S$401,8,FALSE)), AP167, VLOOKUP($A167,'2012'!$B$2:$S$401,8,FALSE))</f>
        <v>-1</v>
      </c>
      <c r="AR167" s="14">
        <f>IF(ISNA(VLOOKUP($A167,'2011'!$B$2:$S$401,8,FALSE)), AQ167, VLOOKUP($A167,'2011'!$B$2:$S$401,8,FALSE))</f>
        <v>-1</v>
      </c>
      <c r="AS167" s="14">
        <f>IF(ISNA(VLOOKUP($A167,'2010'!$B$2:$S$401,8,FALSE)), AR167, VLOOKUP($A167,'2010'!$B$2:$S$401,8,FALSE))</f>
        <v>-1</v>
      </c>
      <c r="AT167" s="14">
        <f>IF(ISNA(VLOOKUP($A167,'2009'!$B$2:$S$401,8,FALSE)), AS167, VLOOKUP($A167,'2009'!$B$2:$S$401,8,FALSE))</f>
        <v>-1</v>
      </c>
      <c r="AU167" s="14">
        <f>AVERAGE(AO167:AT167)</f>
        <v>3.0333333333333332</v>
      </c>
      <c r="AV167" s="14">
        <f>MIN(B167:G167)</f>
        <v>23</v>
      </c>
      <c r="AW167" s="14">
        <f>MAX(B167:G167)</f>
        <v>39</v>
      </c>
      <c r="AX167" s="14">
        <f>MIN(I167:N167)</f>
        <v>37</v>
      </c>
      <c r="AY167" s="14">
        <f>MAX(I167:N167)</f>
        <v>81.599999999999994</v>
      </c>
      <c r="AZ167" s="14" t="str">
        <f>VLOOKUP(A167,Bios!$B$2:$S$430,7,FALSE)</f>
        <v>CAN</v>
      </c>
      <c r="BA167" s="14" t="str">
        <f>VLOOKUP(A167,Bios!$B$2:$S$430,2,FALSE)</f>
        <v>CHI</v>
      </c>
      <c r="BB167" s="14">
        <f>113-BE167</f>
        <v>22</v>
      </c>
      <c r="BC167" s="14" t="str">
        <f>VLOOKUP(A167,Bios!$B$2:$S$430,3,FALSE)</f>
        <v>C</v>
      </c>
      <c r="BD167" s="4" t="str">
        <f>VLOOKUP(A167,Bios!$B$2:$S$430,4,FALSE)</f>
        <v>Jul 20 '91</v>
      </c>
      <c r="BE167" s="4" t="str">
        <f>RIGHT(BD167, LEN(BD167)-8)</f>
        <v>91</v>
      </c>
      <c r="BJ167" s="4" t="e">
        <f>VLOOKUP(A167,'Contracts 2014'!A166:K292,1,FALSE)</f>
        <v>#N/A</v>
      </c>
      <c r="BK167" s="4">
        <f>IF(ISNA(VLOOKUP(A167,'Contracts 2014'!$A$1:$K$127,1,FALSE)), 0, 1)</f>
        <v>0</v>
      </c>
    </row>
    <row r="168" spans="1:63">
      <c r="A168" s="13" t="s">
        <v>47</v>
      </c>
      <c r="B168" s="14">
        <f>VLOOKUP(A168,'2014'!$B$2:$S$430,7,FALSE)</f>
        <v>39</v>
      </c>
      <c r="C168" s="14">
        <f>IF(ISNA(VLOOKUP(A168,'2013'!$B$2:$S$401,7,FALSE)*1.7), B168, VLOOKUP(A168,'2013'!$B$2:$S$401,7,FALSE)*1.7)</f>
        <v>71.399999999999991</v>
      </c>
      <c r="D168" s="14">
        <f>IF(ISNA(VLOOKUP(A168,'2012'!$B$2:$S$401,7,FALSE)), C168, VLOOKUP(A168,'2012'!$B$2:$S$401,7,FALSE))</f>
        <v>59</v>
      </c>
      <c r="E168" s="14">
        <f>IF(ISNA(VLOOKUP(A168,'2011'!$B$2:$S$401,7,FALSE)), AVERAGE(C168:D168), VLOOKUP(A168,'2011'!$B$2:$S$401,7,FALSE))</f>
        <v>66</v>
      </c>
      <c r="F168" s="14">
        <f>IF(ISNA(VLOOKUP(A168,'2010'!$B$2:$S$401,7,FALSE)), AVERAGE(C168:E168), VLOOKUP(A168,'2010'!$B$2:$S$401,7,FALSE))</f>
        <v>67</v>
      </c>
      <c r="G168" s="14">
        <f>IF(ISNA(VLOOKUP(A168,'2009'!$B$2:$S$401,7,FALSE)), AVERAGE(C168:F168), VLOOKUP(A168,'2009'!$B$2:$S$401,7,FALSE))</f>
        <v>79</v>
      </c>
      <c r="H168" s="14">
        <f>AVERAGE(B168:G168)</f>
        <v>63.566666666666663</v>
      </c>
      <c r="I168" s="14">
        <f>VLOOKUP(A168,'2014'!$B$2:$S$430,4,FALSE)</f>
        <v>65</v>
      </c>
      <c r="J168" s="14">
        <f>IF(ISNA(VLOOKUP(A168,'2013'!$B$2:$S$401,4,FALSE)), I168, VLOOKUP(A168,'2013'!$B$2:$S$401,4,FALSE)*1.7)</f>
        <v>74.8</v>
      </c>
      <c r="K168" s="14">
        <f>IF(ISNA(VLOOKUP(A168,'2012'!$B$2:$S$401,4,FALSE)), J168, VLOOKUP(A168,'2012'!$B$2:$S$401,4,FALSE))</f>
        <v>82</v>
      </c>
      <c r="L168" s="14">
        <f>IF(ISNA(VLOOKUP(A168,'2011'!$B$2:$S$401,4,FALSE)), AVERAGE(J168:K168), VLOOKUP(A168,'2011'!$B$2:$S$401,4,FALSE))</f>
        <v>75</v>
      </c>
      <c r="M168" s="14">
        <f>IF(ISNA(VLOOKUP(A168,'2010'!$B$2:$S$401,4,FALSE)), AVERAGE(J168:L168), VLOOKUP(A168,'2010'!$B$2:$S$401,4,FALSE))</f>
        <v>76</v>
      </c>
      <c r="N168" s="14">
        <f>IF(ISNA(VLOOKUP(A168,'2009'!$B$2:$S$401,4,FALSE)), AVERAGE(J168:M168), VLOOKUP(A168,'2009'!$B$2:$S$401,4,FALSE))</f>
        <v>78</v>
      </c>
      <c r="O168" s="14">
        <f>AVERAGE(I168:N168)</f>
        <v>75.13333333333334</v>
      </c>
      <c r="P168" s="14">
        <f>H168/O168</f>
        <v>0.84605146406388632</v>
      </c>
      <c r="Q168" s="14">
        <f>VLOOKUP($A168,'2014'!$B$2:$S$430,5,FALSE)</f>
        <v>26</v>
      </c>
      <c r="R168" s="14">
        <f>IF(ISNA(VLOOKUP(A168,'2013'!$B$2:$S$401,5,FALSE)), Q168, VLOOKUP(A168,'2013'!$B$2:$S$401,5,FALSE)*1.7)</f>
        <v>35.699999999999996</v>
      </c>
      <c r="S168" s="14">
        <f>IF(ISNA(VLOOKUP($A168,'2012'!$B$2:$S$401,5,FALSE)), R168, VLOOKUP($A168,'2012'!$B$2:$S$401,5,FALSE))</f>
        <v>30</v>
      </c>
      <c r="T168" s="14">
        <f>IF(ISNA(VLOOKUP($A168,'2011'!$B$2:$S$401,5,FALSE)), S168, VLOOKUP($A168,'2011'!$B$2:$S$401,5,FALSE))</f>
        <v>32</v>
      </c>
      <c r="U168" s="14">
        <f>IF(ISNA(VLOOKUP($A168,'2010'!$B$2:$S$401,5,FALSE)), T168, VLOOKUP($A168,'2010'!$B$2:$S$401,5,FALSE))</f>
        <v>33</v>
      </c>
      <c r="V168" s="14">
        <f>IF(ISNA(VLOOKUP($A168,'2009'!$B$2:$S$401,5,FALSE)), U168, VLOOKUP($A168,'2009'!$B$2:$S$401,5,FALSE))</f>
        <v>40</v>
      </c>
      <c r="W168" s="14">
        <f>AVERAGE(Q168:V168)</f>
        <v>32.783333333333331</v>
      </c>
      <c r="X168" s="14">
        <f>VLOOKUP($A168,'2014'!$B$2:$S$430,6,FALSE)</f>
        <v>13</v>
      </c>
      <c r="Y168" s="14">
        <f>IF(ISNA(VLOOKUP($A168,'2013'!$B$2:$S$401,6,FALSE)), X168, VLOOKUP($A168,'2013'!$B$2:$S$401,6,FALSE)*1.7)</f>
        <v>35.699999999999996</v>
      </c>
      <c r="Z168" s="14">
        <f>IF(ISNA(VLOOKUP($A168,'2012'!$B$2:$S$401,6,FALSE)), Y168, VLOOKUP($A168,'2012'!$B$2:$S$401,6,FALSE))</f>
        <v>29</v>
      </c>
      <c r="AA168" s="14">
        <f>IF(ISNA(VLOOKUP($A168,'2011'!$B$2:$S$401,6,FALSE)), Z168, VLOOKUP($A168,'2011'!$B$2:$S$401,6,FALSE))</f>
        <v>34</v>
      </c>
      <c r="AB168" s="14">
        <f>IF(ISNA(VLOOKUP($A168,'2010'!$B$2:$S$401,6,FALSE)), AA168, VLOOKUP($A168,'2010'!$B$2:$S$401,6,FALSE))</f>
        <v>34</v>
      </c>
      <c r="AC168" s="14">
        <f>IF(ISNA(VLOOKUP($A168,'2009'!$B$2:$S$401,6,FALSE)), AB168, VLOOKUP($A168,'2009'!$B$2:$S$401,6,FALSE))</f>
        <v>39</v>
      </c>
      <c r="AD168" s="14">
        <f>AVERAGE(X168:AC168)</f>
        <v>30.783333333333331</v>
      </c>
      <c r="AE168" s="14">
        <f>VLOOKUP($A168,'2014'!$B$2:$S$430,10,FALSE)</f>
        <v>4</v>
      </c>
      <c r="AF168" s="14">
        <f>IF(ISNA(VLOOKUP($A168,'2013'!$B$2:$S$401,10,FALSE)), AE168, VLOOKUP($A168,'2013'!$B$2:$S$401,10,FALSE)*1.7)</f>
        <v>5.0999999999999996</v>
      </c>
      <c r="AG168" s="14">
        <f>IF(ISNA(VLOOKUP($A168,'2012'!$B$2:$S$401,10,FALSE)), AF168, VLOOKUP($A168,'2012'!$B$2:$S$401,10,FALSE))</f>
        <v>6</v>
      </c>
      <c r="AH168" s="14">
        <f>IF(ISNA(VLOOKUP($A168,'2011'!$B$2:$S$401,10,FALSE)), AG168, VLOOKUP($A168,'2011'!$B$2:$S$401,10,FALSE))</f>
        <v>6</v>
      </c>
      <c r="AI168" s="14">
        <f>IF(ISNA(VLOOKUP($A168,'2010'!$B$2:$S$401,10,FALSE)), AH168, VLOOKUP($A168,'2010'!$B$2:$S$401,10,FALSE))</f>
        <v>10</v>
      </c>
      <c r="AJ168" s="14">
        <f>IF(ISNA(VLOOKUP($A168,'2009'!$B$2:$S$401,10,FALSE)), AI168, VLOOKUP($A168,'2009'!$B$2:$S$401,10,FALSE))</f>
        <v>6</v>
      </c>
      <c r="AK168" s="14">
        <f>AVERAGE(AE168:AJ168)</f>
        <v>6.1833333333333336</v>
      </c>
      <c r="AL168" s="14">
        <f>VLOOKUP($A168,'2014'!$B$2:$S$430,11,FALSE)</f>
        <v>7</v>
      </c>
      <c r="AM168" s="14">
        <f>IF(ISNA(VLOOKUP($A168,'2013'!$B$2:$S$401,11,FALSE)), AL168, VLOOKUP($A168,'2013'!$B$2:$S$401,11,FALSE)*1.7)</f>
        <v>15.299999999999999</v>
      </c>
      <c r="AN168" s="14">
        <f>AVERAGE(AL168:AM168)</f>
        <v>11.149999999999999</v>
      </c>
      <c r="AO168" s="14">
        <f>VLOOKUP($A168,'2014'!$B$2:$S$430,8,FALSE)</f>
        <v>10</v>
      </c>
      <c r="AP168" s="14">
        <f>IF(ISNA(VLOOKUP($A168,'2013'!$B$2:$S$401,8,FALSE)), AO168, VLOOKUP($A168,'2013'!$B$2:$S$401,8,FALSE)*1.7)</f>
        <v>27.2</v>
      </c>
      <c r="AQ168" s="14">
        <f>IF(ISNA(VLOOKUP($A168,'2012'!$B$2:$S$401,8,FALSE)), AP168, VLOOKUP($A168,'2012'!$B$2:$S$401,8,FALSE))</f>
        <v>-19</v>
      </c>
      <c r="AR168" s="14">
        <f>IF(ISNA(VLOOKUP($A168,'2011'!$B$2:$S$401,8,FALSE)), AQ168, VLOOKUP($A168,'2011'!$B$2:$S$401,8,FALSE))</f>
        <v>2</v>
      </c>
      <c r="AS168" s="14">
        <f>IF(ISNA(VLOOKUP($A168,'2010'!$B$2:$S$401,8,FALSE)), AR168, VLOOKUP($A168,'2010'!$B$2:$S$401,8,FALSE))</f>
        <v>-2</v>
      </c>
      <c r="AT168" s="14">
        <f>IF(ISNA(VLOOKUP($A168,'2009'!$B$2:$S$401,8,FALSE)), AS168, VLOOKUP($A168,'2009'!$B$2:$S$401,8,FALSE))</f>
        <v>11</v>
      </c>
      <c r="AU168" s="14">
        <f>AVERAGE(AO168:AT168)</f>
        <v>4.8666666666666671</v>
      </c>
      <c r="AV168" s="14">
        <f>MIN(B168:G168)</f>
        <v>39</v>
      </c>
      <c r="AW168" s="14">
        <f>MAX(B168:G168)</f>
        <v>79</v>
      </c>
      <c r="AX168" s="14">
        <f>MIN(I168:N168)</f>
        <v>65</v>
      </c>
      <c r="AY168" s="14">
        <f>MAX(I168:N168)</f>
        <v>82</v>
      </c>
      <c r="AZ168" s="14" t="str">
        <f>VLOOKUP(A168,Bios!$B$2:$S$430,7,FALSE)</f>
        <v>CAN</v>
      </c>
      <c r="BA168" s="14" t="str">
        <f>VLOOKUP(A168,Bios!$B$2:$S$430,2,FALSE)</f>
        <v>NYR</v>
      </c>
      <c r="BB168" s="14">
        <f>113-BE168</f>
        <v>29</v>
      </c>
      <c r="BC168" s="14" t="str">
        <f>VLOOKUP(A168,Bios!$B$2:$S$430,3,FALSE)</f>
        <v>L</v>
      </c>
      <c r="BD168" s="4" t="str">
        <f>VLOOKUP(A168,Bios!$B$2:$S$430,4,FALSE)</f>
        <v>Jun 16 '84</v>
      </c>
      <c r="BE168" s="4" t="str">
        <f>RIGHT(BD168, LEN(BD168)-8)</f>
        <v>84</v>
      </c>
      <c r="BJ168" s="4" t="e">
        <f>VLOOKUP(A168,'Contracts 2014'!A167:K293,1,FALSE)</f>
        <v>#N/A</v>
      </c>
      <c r="BK168" s="4">
        <f>IF(ISNA(VLOOKUP(A168,'Contracts 2014'!$A$1:$K$127,1,FALSE)), 0, 1)</f>
        <v>0</v>
      </c>
    </row>
    <row r="169" spans="1:63">
      <c r="A169" s="13" t="s">
        <v>741</v>
      </c>
      <c r="B169" s="14">
        <f>VLOOKUP(A169,'2014'!$B$2:$S$430,7,FALSE)</f>
        <v>39</v>
      </c>
      <c r="C169" s="14">
        <f>IF(ISNA(VLOOKUP(A169,'2013'!$B$2:$S$401,7,FALSE)*1.7), B169, VLOOKUP(A169,'2013'!$B$2:$S$401,7,FALSE)*1.7)</f>
        <v>25.5</v>
      </c>
      <c r="D169" s="14">
        <f>IF(ISNA(VLOOKUP(A169,'2012'!$B$2:$S$401,7,FALSE)), C169, VLOOKUP(A169,'2012'!$B$2:$S$401,7,FALSE))</f>
        <v>27</v>
      </c>
      <c r="E169" s="14">
        <f>IF(ISNA(VLOOKUP(A169,'2011'!$B$2:$S$401,7,FALSE)), AVERAGE(C169:D169), VLOOKUP(A169,'2011'!$B$2:$S$401,7,FALSE))</f>
        <v>26.25</v>
      </c>
      <c r="F169" s="14">
        <f>IF(ISNA(VLOOKUP(A169,'2010'!$B$2:$S$401,7,FALSE)), AVERAGE(C169:E169), VLOOKUP(A169,'2010'!$B$2:$S$401,7,FALSE))</f>
        <v>26.25</v>
      </c>
      <c r="G169" s="14">
        <f>IF(ISNA(VLOOKUP(A169,'2009'!$B$2:$S$401,7,FALSE)), AVERAGE(C169:F169), VLOOKUP(A169,'2009'!$B$2:$S$401,7,FALSE))</f>
        <v>26.25</v>
      </c>
      <c r="H169" s="14">
        <f>AVERAGE(B169:G169)</f>
        <v>28.375</v>
      </c>
      <c r="I169" s="14">
        <f>VLOOKUP(A169,'2014'!$B$2:$S$430,4,FALSE)</f>
        <v>82</v>
      </c>
      <c r="J169" s="14">
        <f>IF(ISNA(VLOOKUP(A169,'2013'!$B$2:$S$401,4,FALSE)), I169, VLOOKUP(A169,'2013'!$B$2:$S$401,4,FALSE)*1.7)</f>
        <v>78.2</v>
      </c>
      <c r="K169" s="14">
        <f>IF(ISNA(VLOOKUP(A169,'2012'!$B$2:$S$401,4,FALSE)), J169, VLOOKUP(A169,'2012'!$B$2:$S$401,4,FALSE))</f>
        <v>77</v>
      </c>
      <c r="L169" s="14">
        <f>IF(ISNA(VLOOKUP(A169,'2011'!$B$2:$S$401,4,FALSE)), AVERAGE(J169:K169), VLOOKUP(A169,'2011'!$B$2:$S$401,4,FALSE))</f>
        <v>77.599999999999994</v>
      </c>
      <c r="M169" s="14">
        <f>IF(ISNA(VLOOKUP(A169,'2010'!$B$2:$S$401,4,FALSE)), AVERAGE(J169:L169), VLOOKUP(A169,'2010'!$B$2:$S$401,4,FALSE))</f>
        <v>77.599999999999994</v>
      </c>
      <c r="N169" s="14">
        <f>IF(ISNA(VLOOKUP(A169,'2009'!$B$2:$S$401,4,FALSE)), AVERAGE(J169:M169), VLOOKUP(A169,'2009'!$B$2:$S$401,4,FALSE))</f>
        <v>77.599999999999994</v>
      </c>
      <c r="O169" s="14">
        <f>AVERAGE(I169:N169)</f>
        <v>78.333333333333329</v>
      </c>
      <c r="P169" s="14">
        <f>H169/O169</f>
        <v>0.36223404255319153</v>
      </c>
      <c r="Q169" s="14">
        <f>VLOOKUP($A169,'2014'!$B$2:$S$430,5,FALSE)</f>
        <v>13</v>
      </c>
      <c r="R169" s="14">
        <f>IF(ISNA(VLOOKUP(A169,'2013'!$B$2:$S$401,5,FALSE)), Q169, VLOOKUP(A169,'2013'!$B$2:$S$401,5,FALSE)*1.7)</f>
        <v>6.8</v>
      </c>
      <c r="S169" s="14">
        <f>IF(ISNA(VLOOKUP($A169,'2012'!$B$2:$S$401,5,FALSE)), R169, VLOOKUP($A169,'2012'!$B$2:$S$401,5,FALSE))</f>
        <v>13</v>
      </c>
      <c r="T169" s="14">
        <f>IF(ISNA(VLOOKUP($A169,'2011'!$B$2:$S$401,5,FALSE)), S169, VLOOKUP($A169,'2011'!$B$2:$S$401,5,FALSE))</f>
        <v>13</v>
      </c>
      <c r="U169" s="14">
        <f>IF(ISNA(VLOOKUP($A169,'2010'!$B$2:$S$401,5,FALSE)), T169, VLOOKUP($A169,'2010'!$B$2:$S$401,5,FALSE))</f>
        <v>13</v>
      </c>
      <c r="V169" s="14">
        <f>IF(ISNA(VLOOKUP($A169,'2009'!$B$2:$S$401,5,FALSE)), U169, VLOOKUP($A169,'2009'!$B$2:$S$401,5,FALSE))</f>
        <v>13</v>
      </c>
      <c r="W169" s="14">
        <f>AVERAGE(Q169:V169)</f>
        <v>11.966666666666667</v>
      </c>
      <c r="X169" s="14">
        <f>VLOOKUP($A169,'2014'!$B$2:$S$430,6,FALSE)</f>
        <v>26</v>
      </c>
      <c r="Y169" s="14">
        <f>IF(ISNA(VLOOKUP($A169,'2013'!$B$2:$S$401,6,FALSE)), X169, VLOOKUP($A169,'2013'!$B$2:$S$401,6,FALSE)*1.7)</f>
        <v>18.7</v>
      </c>
      <c r="Z169" s="14">
        <f>IF(ISNA(VLOOKUP($A169,'2012'!$B$2:$S$401,6,FALSE)), Y169, VLOOKUP($A169,'2012'!$B$2:$S$401,6,FALSE))</f>
        <v>14</v>
      </c>
      <c r="AA169" s="14">
        <f>IF(ISNA(VLOOKUP($A169,'2011'!$B$2:$S$401,6,FALSE)), Z169, VLOOKUP($A169,'2011'!$B$2:$S$401,6,FALSE))</f>
        <v>14</v>
      </c>
      <c r="AB169" s="14">
        <f>IF(ISNA(VLOOKUP($A169,'2010'!$B$2:$S$401,6,FALSE)), AA169, VLOOKUP($A169,'2010'!$B$2:$S$401,6,FALSE))</f>
        <v>14</v>
      </c>
      <c r="AC169" s="14">
        <f>IF(ISNA(VLOOKUP($A169,'2009'!$B$2:$S$401,6,FALSE)), AB169, VLOOKUP($A169,'2009'!$B$2:$S$401,6,FALSE))</f>
        <v>14</v>
      </c>
      <c r="AD169" s="14">
        <f>AVERAGE(X169:AC169)</f>
        <v>16.783333333333335</v>
      </c>
      <c r="AE169" s="14">
        <f>VLOOKUP($A169,'2014'!$B$2:$S$430,10,FALSE)</f>
        <v>0</v>
      </c>
      <c r="AF169" s="14">
        <f>IF(ISNA(VLOOKUP($A169,'2013'!$B$2:$S$401,10,FALSE)), AE169, VLOOKUP($A169,'2013'!$B$2:$S$401,10,FALSE)*1.7)</f>
        <v>0</v>
      </c>
      <c r="AG169" s="14">
        <f>IF(ISNA(VLOOKUP($A169,'2012'!$B$2:$S$401,10,FALSE)), AF169, VLOOKUP($A169,'2012'!$B$2:$S$401,10,FALSE))</f>
        <v>0</v>
      </c>
      <c r="AH169" s="14">
        <f>IF(ISNA(VLOOKUP($A169,'2011'!$B$2:$S$401,10,FALSE)), AG169, VLOOKUP($A169,'2011'!$B$2:$S$401,10,FALSE))</f>
        <v>0</v>
      </c>
      <c r="AI169" s="14">
        <f>IF(ISNA(VLOOKUP($A169,'2010'!$B$2:$S$401,10,FALSE)), AH169, VLOOKUP($A169,'2010'!$B$2:$S$401,10,FALSE))</f>
        <v>0</v>
      </c>
      <c r="AJ169" s="14">
        <f>IF(ISNA(VLOOKUP($A169,'2009'!$B$2:$S$401,10,FALSE)), AI169, VLOOKUP($A169,'2009'!$B$2:$S$401,10,FALSE))</f>
        <v>0</v>
      </c>
      <c r="AK169" s="14">
        <f>AVERAGE(AE169:AJ169)</f>
        <v>0</v>
      </c>
      <c r="AL169" s="14">
        <f>VLOOKUP($A169,'2014'!$B$2:$S$430,11,FALSE)</f>
        <v>3</v>
      </c>
      <c r="AM169" s="14">
        <f>IF(ISNA(VLOOKUP($A169,'2013'!$B$2:$S$401,11,FALSE)), AL169, VLOOKUP($A169,'2013'!$B$2:$S$401,11,FALSE)*1.7)</f>
        <v>6.8</v>
      </c>
      <c r="AN169" s="14">
        <f>AVERAGE(AL169:AM169)</f>
        <v>4.9000000000000004</v>
      </c>
      <c r="AO169" s="14">
        <f>VLOOKUP($A169,'2014'!$B$2:$S$430,8,FALSE)</f>
        <v>1</v>
      </c>
      <c r="AP169" s="14">
        <f>IF(ISNA(VLOOKUP($A169,'2013'!$B$2:$S$401,8,FALSE)), AO169, VLOOKUP($A169,'2013'!$B$2:$S$401,8,FALSE)*1.7)</f>
        <v>-13.6</v>
      </c>
      <c r="AQ169" s="14">
        <f>IF(ISNA(VLOOKUP($A169,'2012'!$B$2:$S$401,8,FALSE)), AP169, VLOOKUP($A169,'2012'!$B$2:$S$401,8,FALSE))</f>
        <v>18</v>
      </c>
      <c r="AR169" s="14">
        <f>IF(ISNA(VLOOKUP($A169,'2011'!$B$2:$S$401,8,FALSE)), AQ169, VLOOKUP($A169,'2011'!$B$2:$S$401,8,FALSE))</f>
        <v>18</v>
      </c>
      <c r="AS169" s="14">
        <f>IF(ISNA(VLOOKUP($A169,'2010'!$B$2:$S$401,8,FALSE)), AR169, VLOOKUP($A169,'2010'!$B$2:$S$401,8,FALSE))</f>
        <v>18</v>
      </c>
      <c r="AT169" s="14">
        <f>IF(ISNA(VLOOKUP($A169,'2009'!$B$2:$S$401,8,FALSE)), AS169, VLOOKUP($A169,'2009'!$B$2:$S$401,8,FALSE))</f>
        <v>18</v>
      </c>
      <c r="AU169" s="14">
        <f>AVERAGE(AO169:AT169)</f>
        <v>9.9</v>
      </c>
      <c r="AV169" s="14">
        <f>MIN(B169:G169)</f>
        <v>25.5</v>
      </c>
      <c r="AW169" s="14">
        <f>MAX(B169:G169)</f>
        <v>39</v>
      </c>
      <c r="AX169" s="14">
        <f>MIN(I169:N169)</f>
        <v>77</v>
      </c>
      <c r="AY169" s="14">
        <f>MAX(I169:N169)</f>
        <v>82</v>
      </c>
      <c r="AZ169" s="14" t="str">
        <f>VLOOKUP(A169,Bios!$B$2:$S$430,7,FALSE)</f>
        <v>USA</v>
      </c>
      <c r="BA169" s="14" t="str">
        <f>VLOOKUP(A169,Bios!$B$2:$S$430,2,FALSE)</f>
        <v>PHI</v>
      </c>
      <c r="BB169" s="14">
        <f>113-BE169</f>
        <v>21</v>
      </c>
      <c r="BC169" s="14" t="str">
        <f>VLOOKUP(A169,Bios!$B$2:$S$430,3,FALSE)</f>
        <v>C</v>
      </c>
      <c r="BD169" s="4" t="str">
        <f>VLOOKUP(A169,Bios!$B$2:$S$430,4,FALSE)</f>
        <v>Dec 07 '92</v>
      </c>
      <c r="BE169" s="4" t="str">
        <f>RIGHT(BD169, LEN(BD169)-8)</f>
        <v>92</v>
      </c>
      <c r="BJ169" s="4" t="e">
        <f>VLOOKUP(A169,'Contracts 2014'!A168:K294,1,FALSE)</f>
        <v>#N/A</v>
      </c>
      <c r="BK169" s="4">
        <f>IF(ISNA(VLOOKUP(A169,'Contracts 2014'!$A$1:$K$127,1,FALSE)), 0, 1)</f>
        <v>0</v>
      </c>
    </row>
    <row r="170" spans="1:63">
      <c r="A170" s="13" t="s">
        <v>1851</v>
      </c>
      <c r="B170" s="14">
        <f>VLOOKUP(A170,'2014'!$B$2:$S$430,7,FALSE)</f>
        <v>39</v>
      </c>
      <c r="C170" s="14">
        <f>IF(ISNA(VLOOKUP(A170,'2013'!$B$2:$S$401,7,FALSE)*1.7), B170, VLOOKUP(A170,'2013'!$B$2:$S$401,7,FALSE)*1.7)</f>
        <v>39</v>
      </c>
      <c r="D170" s="14">
        <f>IF(ISNA(VLOOKUP(A170,'2012'!$B$2:$S$401,7,FALSE)), C170, VLOOKUP(A170,'2012'!$B$2:$S$401,7,FALSE))</f>
        <v>39</v>
      </c>
      <c r="E170" s="14">
        <f>IF(ISNA(VLOOKUP(A170,'2011'!$B$2:$S$401,7,FALSE)), AVERAGE(C170:D170), VLOOKUP(A170,'2011'!$B$2:$S$401,7,FALSE))</f>
        <v>39</v>
      </c>
      <c r="F170" s="14">
        <f>IF(ISNA(VLOOKUP(A170,'2010'!$B$2:$S$401,7,FALSE)), AVERAGE(C170:E170), VLOOKUP(A170,'2010'!$B$2:$S$401,7,FALSE))</f>
        <v>39</v>
      </c>
      <c r="G170" s="14">
        <f>IF(ISNA(VLOOKUP(A170,'2009'!$B$2:$S$401,7,FALSE)), AVERAGE(C170:F170), VLOOKUP(A170,'2009'!$B$2:$S$401,7,FALSE))</f>
        <v>39</v>
      </c>
      <c r="H170" s="14">
        <f>AVERAGE(B170:G170)</f>
        <v>39</v>
      </c>
      <c r="I170" s="14">
        <f>VLOOKUP(A170,'2014'!$B$2:$S$430,4,FALSE)</f>
        <v>73</v>
      </c>
      <c r="J170" s="14">
        <f>IF(ISNA(VLOOKUP(A170,'2013'!$B$2:$S$401,4,FALSE)), I170, VLOOKUP(A170,'2013'!$B$2:$S$401,4,FALSE)*1.7)</f>
        <v>73</v>
      </c>
      <c r="K170" s="14">
        <f>IF(ISNA(VLOOKUP(A170,'2012'!$B$2:$S$401,4,FALSE)), J170, VLOOKUP(A170,'2012'!$B$2:$S$401,4,FALSE))</f>
        <v>73</v>
      </c>
      <c r="L170" s="14">
        <f>IF(ISNA(VLOOKUP(A170,'2011'!$B$2:$S$401,4,FALSE)), AVERAGE(J170:K170), VLOOKUP(A170,'2011'!$B$2:$S$401,4,FALSE))</f>
        <v>73</v>
      </c>
      <c r="M170" s="14">
        <f>IF(ISNA(VLOOKUP(A170,'2010'!$B$2:$S$401,4,FALSE)), AVERAGE(J170:L170), VLOOKUP(A170,'2010'!$B$2:$S$401,4,FALSE))</f>
        <v>73</v>
      </c>
      <c r="N170" s="14">
        <f>IF(ISNA(VLOOKUP(A170,'2009'!$B$2:$S$401,4,FALSE)), AVERAGE(J170:M170), VLOOKUP(A170,'2009'!$B$2:$S$401,4,FALSE))</f>
        <v>73</v>
      </c>
      <c r="O170" s="14">
        <f>AVERAGE(I170:N170)</f>
        <v>73</v>
      </c>
      <c r="P170" s="14">
        <f>H170/O170</f>
        <v>0.53424657534246578</v>
      </c>
      <c r="Q170" s="14">
        <f>VLOOKUP($A170,'2014'!$B$2:$S$430,5,FALSE)</f>
        <v>19</v>
      </c>
      <c r="R170" s="14">
        <f>IF(ISNA(VLOOKUP(A170,'2013'!$B$2:$S$401,5,FALSE)), Q170, VLOOKUP(A170,'2013'!$B$2:$S$401,5,FALSE)*1.7)</f>
        <v>19</v>
      </c>
      <c r="S170" s="14">
        <f>IF(ISNA(VLOOKUP($A170,'2012'!$B$2:$S$401,5,FALSE)), R170, VLOOKUP($A170,'2012'!$B$2:$S$401,5,FALSE))</f>
        <v>19</v>
      </c>
      <c r="T170" s="14">
        <f>IF(ISNA(VLOOKUP($A170,'2011'!$B$2:$S$401,5,FALSE)), S170, VLOOKUP($A170,'2011'!$B$2:$S$401,5,FALSE))</f>
        <v>19</v>
      </c>
      <c r="U170" s="14">
        <f>IF(ISNA(VLOOKUP($A170,'2010'!$B$2:$S$401,5,FALSE)), T170, VLOOKUP($A170,'2010'!$B$2:$S$401,5,FALSE))</f>
        <v>19</v>
      </c>
      <c r="V170" s="14">
        <f>IF(ISNA(VLOOKUP($A170,'2009'!$B$2:$S$401,5,FALSE)), U170, VLOOKUP($A170,'2009'!$B$2:$S$401,5,FALSE))</f>
        <v>19</v>
      </c>
      <c r="W170" s="14">
        <f>AVERAGE(Q170:V170)</f>
        <v>19</v>
      </c>
      <c r="X170" s="14">
        <f>VLOOKUP($A170,'2014'!$B$2:$S$430,6,FALSE)</f>
        <v>20</v>
      </c>
      <c r="Y170" s="14">
        <f>IF(ISNA(VLOOKUP($A170,'2013'!$B$2:$S$401,6,FALSE)), X170, VLOOKUP($A170,'2013'!$B$2:$S$401,6,FALSE)*1.7)</f>
        <v>20</v>
      </c>
      <c r="Z170" s="14">
        <f>IF(ISNA(VLOOKUP($A170,'2012'!$B$2:$S$401,6,FALSE)), Y170, VLOOKUP($A170,'2012'!$B$2:$S$401,6,FALSE))</f>
        <v>20</v>
      </c>
      <c r="AA170" s="14">
        <f>IF(ISNA(VLOOKUP($A170,'2011'!$B$2:$S$401,6,FALSE)), Z170, VLOOKUP($A170,'2011'!$B$2:$S$401,6,FALSE))</f>
        <v>20</v>
      </c>
      <c r="AB170" s="14">
        <f>IF(ISNA(VLOOKUP($A170,'2010'!$B$2:$S$401,6,FALSE)), AA170, VLOOKUP($A170,'2010'!$B$2:$S$401,6,FALSE))</f>
        <v>20</v>
      </c>
      <c r="AC170" s="14">
        <f>IF(ISNA(VLOOKUP($A170,'2009'!$B$2:$S$401,6,FALSE)), AB170, VLOOKUP($A170,'2009'!$B$2:$S$401,6,FALSE))</f>
        <v>20</v>
      </c>
      <c r="AD170" s="14">
        <f>AVERAGE(X170:AC170)</f>
        <v>20</v>
      </c>
      <c r="AE170" s="14">
        <f>VLOOKUP($A170,'2014'!$B$2:$S$430,10,FALSE)</f>
        <v>2</v>
      </c>
      <c r="AF170" s="14">
        <f>IF(ISNA(VLOOKUP($A170,'2013'!$B$2:$S$401,10,FALSE)), AE170, VLOOKUP($A170,'2013'!$B$2:$S$401,10,FALSE)*1.7)</f>
        <v>2</v>
      </c>
      <c r="AG170" s="14">
        <f>IF(ISNA(VLOOKUP($A170,'2012'!$B$2:$S$401,10,FALSE)), AF170, VLOOKUP($A170,'2012'!$B$2:$S$401,10,FALSE))</f>
        <v>2</v>
      </c>
      <c r="AH170" s="14">
        <f>IF(ISNA(VLOOKUP($A170,'2011'!$B$2:$S$401,10,FALSE)), AG170, VLOOKUP($A170,'2011'!$B$2:$S$401,10,FALSE))</f>
        <v>2</v>
      </c>
      <c r="AI170" s="14">
        <f>IF(ISNA(VLOOKUP($A170,'2010'!$B$2:$S$401,10,FALSE)), AH170, VLOOKUP($A170,'2010'!$B$2:$S$401,10,FALSE))</f>
        <v>2</v>
      </c>
      <c r="AJ170" s="14">
        <f>IF(ISNA(VLOOKUP($A170,'2009'!$B$2:$S$401,10,FALSE)), AI170, VLOOKUP($A170,'2009'!$B$2:$S$401,10,FALSE))</f>
        <v>2</v>
      </c>
      <c r="AK170" s="14">
        <f>AVERAGE(AE170:AJ170)</f>
        <v>2</v>
      </c>
      <c r="AL170" s="14">
        <f>VLOOKUP($A170,'2014'!$B$2:$S$430,11,FALSE)</f>
        <v>6</v>
      </c>
      <c r="AM170" s="14">
        <f>IF(ISNA(VLOOKUP($A170,'2013'!$B$2:$S$401,11,FALSE)), AL170, VLOOKUP($A170,'2013'!$B$2:$S$401,11,FALSE)*1.7)</f>
        <v>6</v>
      </c>
      <c r="AN170" s="14">
        <f>AVERAGE(AL170:AM170)</f>
        <v>6</v>
      </c>
      <c r="AO170" s="14">
        <f>VLOOKUP($A170,'2014'!$B$2:$S$430,8,FALSE)</f>
        <v>12</v>
      </c>
      <c r="AP170" s="14">
        <f>IF(ISNA(VLOOKUP($A170,'2013'!$B$2:$S$401,8,FALSE)), AO170, VLOOKUP($A170,'2013'!$B$2:$S$401,8,FALSE)*1.7)</f>
        <v>12</v>
      </c>
      <c r="AQ170" s="14">
        <f>IF(ISNA(VLOOKUP($A170,'2012'!$B$2:$S$401,8,FALSE)), AP170, VLOOKUP($A170,'2012'!$B$2:$S$401,8,FALSE))</f>
        <v>12</v>
      </c>
      <c r="AR170" s="14">
        <f>IF(ISNA(VLOOKUP($A170,'2011'!$B$2:$S$401,8,FALSE)), AQ170, VLOOKUP($A170,'2011'!$B$2:$S$401,8,FALSE))</f>
        <v>12</v>
      </c>
      <c r="AS170" s="14">
        <f>IF(ISNA(VLOOKUP($A170,'2010'!$B$2:$S$401,8,FALSE)), AR170, VLOOKUP($A170,'2010'!$B$2:$S$401,8,FALSE))</f>
        <v>12</v>
      </c>
      <c r="AT170" s="14">
        <f>IF(ISNA(VLOOKUP($A170,'2009'!$B$2:$S$401,8,FALSE)), AS170, VLOOKUP($A170,'2009'!$B$2:$S$401,8,FALSE))</f>
        <v>12</v>
      </c>
      <c r="AU170" s="14">
        <f>AVERAGE(AO170:AT170)</f>
        <v>12</v>
      </c>
      <c r="AV170" s="14">
        <f>MIN(B170:G170)</f>
        <v>39</v>
      </c>
      <c r="AW170" s="14">
        <f>MAX(B170:G170)</f>
        <v>39</v>
      </c>
      <c r="AX170" s="14">
        <f>MIN(I170:N170)</f>
        <v>73</v>
      </c>
      <c r="AY170" s="14">
        <f>MAX(I170:N170)</f>
        <v>73</v>
      </c>
      <c r="AZ170" s="14" t="str">
        <f>VLOOKUP(A170,Bios!$B$2:$S$430,7,FALSE)</f>
        <v>SVK</v>
      </c>
      <c r="BA170" s="14" t="str">
        <f>VLOOKUP(A170,Bios!$B$2:$S$430,2,FALSE)</f>
        <v>DET</v>
      </c>
      <c r="BB170" s="14">
        <f>113-BE170</f>
        <v>23</v>
      </c>
      <c r="BC170" s="14" t="str">
        <f>VLOOKUP(A170,Bios!$B$2:$S$430,3,FALSE)</f>
        <v>L</v>
      </c>
      <c r="BD170" s="4" t="str">
        <f>VLOOKUP(A170,Bios!$B$2:$S$430,4,FALSE)</f>
        <v>Dec 01 '90</v>
      </c>
      <c r="BE170" s="4" t="str">
        <f>RIGHT(BD170, LEN(BD170)-8)</f>
        <v>90</v>
      </c>
      <c r="BJ170" s="4" t="e">
        <f>VLOOKUP(A170,'Contracts 2014'!A169:K295,1,FALSE)</f>
        <v>#N/A</v>
      </c>
      <c r="BK170" s="4">
        <f>IF(ISNA(VLOOKUP(A170,'Contracts 2014'!$A$1:$K$127,1,FALSE)), 0, 1)</f>
        <v>0</v>
      </c>
    </row>
    <row r="171" spans="1:63">
      <c r="A171" s="13" t="s">
        <v>1852</v>
      </c>
      <c r="B171" s="14">
        <f>VLOOKUP(A171,'2014'!$B$2:$S$430,7,FALSE)</f>
        <v>38</v>
      </c>
      <c r="C171" s="14">
        <f>IF(ISNA(VLOOKUP(A171,'2013'!$B$2:$S$401,7,FALSE)*1.7), B171, VLOOKUP(A171,'2013'!$B$2:$S$401,7,FALSE)*1.7)</f>
        <v>38</v>
      </c>
      <c r="D171" s="14">
        <f>IF(ISNA(VLOOKUP(A171,'2012'!$B$2:$S$401,7,FALSE)), C171, VLOOKUP(A171,'2012'!$B$2:$S$401,7,FALSE))</f>
        <v>38</v>
      </c>
      <c r="E171" s="14">
        <f>IF(ISNA(VLOOKUP(A171,'2011'!$B$2:$S$401,7,FALSE)), AVERAGE(C171:D171), VLOOKUP(A171,'2011'!$B$2:$S$401,7,FALSE))</f>
        <v>38</v>
      </c>
      <c r="F171" s="14">
        <f>IF(ISNA(VLOOKUP(A171,'2010'!$B$2:$S$401,7,FALSE)), AVERAGE(C171:E171), VLOOKUP(A171,'2010'!$B$2:$S$401,7,FALSE))</f>
        <v>38</v>
      </c>
      <c r="G171" s="14">
        <f>IF(ISNA(VLOOKUP(A171,'2009'!$B$2:$S$401,7,FALSE)), AVERAGE(C171:F171), VLOOKUP(A171,'2009'!$B$2:$S$401,7,FALSE))</f>
        <v>38</v>
      </c>
      <c r="H171" s="14">
        <f>AVERAGE(B171:G171)</f>
        <v>38</v>
      </c>
      <c r="I171" s="14">
        <f>VLOOKUP(A171,'2014'!$B$2:$S$430,4,FALSE)</f>
        <v>76</v>
      </c>
      <c r="J171" s="14">
        <f>IF(ISNA(VLOOKUP(A171,'2013'!$B$2:$S$401,4,FALSE)), I171, VLOOKUP(A171,'2013'!$B$2:$S$401,4,FALSE)*1.7)</f>
        <v>76</v>
      </c>
      <c r="K171" s="14">
        <f>IF(ISNA(VLOOKUP(A171,'2012'!$B$2:$S$401,4,FALSE)), J171, VLOOKUP(A171,'2012'!$B$2:$S$401,4,FALSE))</f>
        <v>76</v>
      </c>
      <c r="L171" s="14">
        <f>IF(ISNA(VLOOKUP(A171,'2011'!$B$2:$S$401,4,FALSE)), AVERAGE(J171:K171), VLOOKUP(A171,'2011'!$B$2:$S$401,4,FALSE))</f>
        <v>76</v>
      </c>
      <c r="M171" s="14">
        <f>IF(ISNA(VLOOKUP(A171,'2010'!$B$2:$S$401,4,FALSE)), AVERAGE(J171:L171), VLOOKUP(A171,'2010'!$B$2:$S$401,4,FALSE))</f>
        <v>76</v>
      </c>
      <c r="N171" s="14">
        <f>IF(ISNA(VLOOKUP(A171,'2009'!$B$2:$S$401,4,FALSE)), AVERAGE(J171:M171), VLOOKUP(A171,'2009'!$B$2:$S$401,4,FALSE))</f>
        <v>76</v>
      </c>
      <c r="O171" s="14">
        <f>AVERAGE(I171:N171)</f>
        <v>76</v>
      </c>
      <c r="P171" s="14">
        <f>H171/O171</f>
        <v>0.5</v>
      </c>
      <c r="Q171" s="14">
        <f>VLOOKUP($A171,'2014'!$B$2:$S$430,5,FALSE)</f>
        <v>16</v>
      </c>
      <c r="R171" s="14">
        <f>IF(ISNA(VLOOKUP(A171,'2013'!$B$2:$S$401,5,FALSE)), Q171, VLOOKUP(A171,'2013'!$B$2:$S$401,5,FALSE)*1.7)</f>
        <v>16</v>
      </c>
      <c r="S171" s="14">
        <f>IF(ISNA(VLOOKUP($A171,'2012'!$B$2:$S$401,5,FALSE)), R171, VLOOKUP($A171,'2012'!$B$2:$S$401,5,FALSE))</f>
        <v>16</v>
      </c>
      <c r="T171" s="14">
        <f>IF(ISNA(VLOOKUP($A171,'2011'!$B$2:$S$401,5,FALSE)), S171, VLOOKUP($A171,'2011'!$B$2:$S$401,5,FALSE))</f>
        <v>16</v>
      </c>
      <c r="U171" s="14">
        <f>IF(ISNA(VLOOKUP($A171,'2010'!$B$2:$S$401,5,FALSE)), T171, VLOOKUP($A171,'2010'!$B$2:$S$401,5,FALSE))</f>
        <v>16</v>
      </c>
      <c r="V171" s="14">
        <f>IF(ISNA(VLOOKUP($A171,'2009'!$B$2:$S$401,5,FALSE)), U171, VLOOKUP($A171,'2009'!$B$2:$S$401,5,FALSE))</f>
        <v>16</v>
      </c>
      <c r="W171" s="14">
        <f>AVERAGE(Q171:V171)</f>
        <v>16</v>
      </c>
      <c r="X171" s="14">
        <f>VLOOKUP($A171,'2014'!$B$2:$S$430,6,FALSE)</f>
        <v>22</v>
      </c>
      <c r="Y171" s="14">
        <f>IF(ISNA(VLOOKUP($A171,'2013'!$B$2:$S$401,6,FALSE)), X171, VLOOKUP($A171,'2013'!$B$2:$S$401,6,FALSE)*1.7)</f>
        <v>22</v>
      </c>
      <c r="Z171" s="14">
        <f>IF(ISNA(VLOOKUP($A171,'2012'!$B$2:$S$401,6,FALSE)), Y171, VLOOKUP($A171,'2012'!$B$2:$S$401,6,FALSE))</f>
        <v>22</v>
      </c>
      <c r="AA171" s="14">
        <f>IF(ISNA(VLOOKUP($A171,'2011'!$B$2:$S$401,6,FALSE)), Z171, VLOOKUP($A171,'2011'!$B$2:$S$401,6,FALSE))</f>
        <v>22</v>
      </c>
      <c r="AB171" s="14">
        <f>IF(ISNA(VLOOKUP($A171,'2010'!$B$2:$S$401,6,FALSE)), AA171, VLOOKUP($A171,'2010'!$B$2:$S$401,6,FALSE))</f>
        <v>22</v>
      </c>
      <c r="AC171" s="14">
        <f>IF(ISNA(VLOOKUP($A171,'2009'!$B$2:$S$401,6,FALSE)), AB171, VLOOKUP($A171,'2009'!$B$2:$S$401,6,FALSE))</f>
        <v>22</v>
      </c>
      <c r="AD171" s="14">
        <f>AVERAGE(X171:AC171)</f>
        <v>22</v>
      </c>
      <c r="AE171" s="14">
        <f>VLOOKUP($A171,'2014'!$B$2:$S$430,10,FALSE)</f>
        <v>0</v>
      </c>
      <c r="AF171" s="14">
        <f>IF(ISNA(VLOOKUP($A171,'2013'!$B$2:$S$401,10,FALSE)), AE171, VLOOKUP($A171,'2013'!$B$2:$S$401,10,FALSE)*1.7)</f>
        <v>0</v>
      </c>
      <c r="AG171" s="14">
        <f>IF(ISNA(VLOOKUP($A171,'2012'!$B$2:$S$401,10,FALSE)), AF171, VLOOKUP($A171,'2012'!$B$2:$S$401,10,FALSE))</f>
        <v>0</v>
      </c>
      <c r="AH171" s="14">
        <f>IF(ISNA(VLOOKUP($A171,'2011'!$B$2:$S$401,10,FALSE)), AG171, VLOOKUP($A171,'2011'!$B$2:$S$401,10,FALSE))</f>
        <v>0</v>
      </c>
      <c r="AI171" s="14">
        <f>IF(ISNA(VLOOKUP($A171,'2010'!$B$2:$S$401,10,FALSE)), AH171, VLOOKUP($A171,'2010'!$B$2:$S$401,10,FALSE))</f>
        <v>0</v>
      </c>
      <c r="AJ171" s="14">
        <f>IF(ISNA(VLOOKUP($A171,'2009'!$B$2:$S$401,10,FALSE)), AI171, VLOOKUP($A171,'2009'!$B$2:$S$401,10,FALSE))</f>
        <v>0</v>
      </c>
      <c r="AK171" s="14">
        <f>AVERAGE(AE171:AJ171)</f>
        <v>0</v>
      </c>
      <c r="AL171" s="14">
        <f>VLOOKUP($A171,'2014'!$B$2:$S$430,11,FALSE)</f>
        <v>3</v>
      </c>
      <c r="AM171" s="14">
        <f>IF(ISNA(VLOOKUP($A171,'2013'!$B$2:$S$401,11,FALSE)), AL171, VLOOKUP($A171,'2013'!$B$2:$S$401,11,FALSE)*1.7)</f>
        <v>3</v>
      </c>
      <c r="AN171" s="14">
        <f>AVERAGE(AL171:AM171)</f>
        <v>3</v>
      </c>
      <c r="AO171" s="14">
        <f>VLOOKUP($A171,'2014'!$B$2:$S$430,8,FALSE)</f>
        <v>-14</v>
      </c>
      <c r="AP171" s="14">
        <f>IF(ISNA(VLOOKUP($A171,'2013'!$B$2:$S$401,8,FALSE)), AO171, VLOOKUP($A171,'2013'!$B$2:$S$401,8,FALSE)*1.7)</f>
        <v>-14</v>
      </c>
      <c r="AQ171" s="14">
        <f>IF(ISNA(VLOOKUP($A171,'2012'!$B$2:$S$401,8,FALSE)), AP171, VLOOKUP($A171,'2012'!$B$2:$S$401,8,FALSE))</f>
        <v>-14</v>
      </c>
      <c r="AR171" s="14">
        <f>IF(ISNA(VLOOKUP($A171,'2011'!$B$2:$S$401,8,FALSE)), AQ171, VLOOKUP($A171,'2011'!$B$2:$S$401,8,FALSE))</f>
        <v>-14</v>
      </c>
      <c r="AS171" s="14">
        <f>IF(ISNA(VLOOKUP($A171,'2010'!$B$2:$S$401,8,FALSE)), AR171, VLOOKUP($A171,'2010'!$B$2:$S$401,8,FALSE))</f>
        <v>-14</v>
      </c>
      <c r="AT171" s="14">
        <f>IF(ISNA(VLOOKUP($A171,'2009'!$B$2:$S$401,8,FALSE)), AS171, VLOOKUP($A171,'2009'!$B$2:$S$401,8,FALSE))</f>
        <v>-14</v>
      </c>
      <c r="AU171" s="14">
        <f>AVERAGE(AO171:AT171)</f>
        <v>-14</v>
      </c>
      <c r="AV171" s="14">
        <f>MIN(B171:G171)</f>
        <v>38</v>
      </c>
      <c r="AW171" s="14">
        <f>MAX(B171:G171)</f>
        <v>38</v>
      </c>
      <c r="AX171" s="14">
        <f>MIN(I171:N171)</f>
        <v>76</v>
      </c>
      <c r="AY171" s="14">
        <f>MAX(I171:N171)</f>
        <v>76</v>
      </c>
      <c r="AZ171" s="14" t="str">
        <f>VLOOKUP(A171,Bios!$B$2:$S$430,7,FALSE)</f>
        <v>USA</v>
      </c>
      <c r="BA171" s="14" t="str">
        <f>VLOOKUP(A171,Bios!$B$2:$S$430,2,FALSE)</f>
        <v>FLA</v>
      </c>
      <c r="BB171" s="14">
        <f>113-BE171</f>
        <v>21</v>
      </c>
      <c r="BC171" s="14" t="str">
        <f>VLOOKUP(A171,Bios!$B$2:$S$430,3,FALSE)</f>
        <v>C</v>
      </c>
      <c r="BD171" s="4" t="str">
        <f>VLOOKUP(A171,Bios!$B$2:$S$430,4,FALSE)</f>
        <v>Jul 17 '92</v>
      </c>
      <c r="BE171" s="4" t="str">
        <f>RIGHT(BD171, LEN(BD171)-8)</f>
        <v>92</v>
      </c>
      <c r="BJ171" s="4" t="e">
        <f>VLOOKUP(A171,'Contracts 2014'!A170:K296,1,FALSE)</f>
        <v>#N/A</v>
      </c>
      <c r="BK171" s="4">
        <f>IF(ISNA(VLOOKUP(A171,'Contracts 2014'!$A$1:$K$127,1,FALSE)), 0, 1)</f>
        <v>0</v>
      </c>
    </row>
    <row r="172" spans="1:63">
      <c r="A172" s="13" t="s">
        <v>1189</v>
      </c>
      <c r="B172" s="14">
        <f>VLOOKUP(A172,'2014'!$B$2:$S$430,7,FALSE)</f>
        <v>38</v>
      </c>
      <c r="C172" s="14">
        <f>IF(ISNA(VLOOKUP(A172,'2013'!$B$2:$S$401,7,FALSE)*1.7), B172, VLOOKUP(A172,'2013'!$B$2:$S$401,7,FALSE)*1.7)</f>
        <v>22.099999999999998</v>
      </c>
      <c r="D172" s="14">
        <f>IF(ISNA(VLOOKUP(A172,'2012'!$B$2:$S$401,7,FALSE)), C172, VLOOKUP(A172,'2012'!$B$2:$S$401,7,FALSE))</f>
        <v>22.099999999999998</v>
      </c>
      <c r="E172" s="14">
        <f>IF(ISNA(VLOOKUP(A172,'2011'!$B$2:$S$401,7,FALSE)), AVERAGE(C172:D172), VLOOKUP(A172,'2011'!$B$2:$S$401,7,FALSE))</f>
        <v>22.099999999999998</v>
      </c>
      <c r="F172" s="14">
        <f>IF(ISNA(VLOOKUP(A172,'2010'!$B$2:$S$401,7,FALSE)), AVERAGE(C172:E172), VLOOKUP(A172,'2010'!$B$2:$S$401,7,FALSE))</f>
        <v>22.099999999999998</v>
      </c>
      <c r="G172" s="14">
        <f>IF(ISNA(VLOOKUP(A172,'2009'!$B$2:$S$401,7,FALSE)), AVERAGE(C172:F172), VLOOKUP(A172,'2009'!$B$2:$S$401,7,FALSE))</f>
        <v>22.099999999999998</v>
      </c>
      <c r="H172" s="14">
        <f>AVERAGE(B172:G172)</f>
        <v>24.749999999999996</v>
      </c>
      <c r="I172" s="14">
        <f>VLOOKUP(A172,'2014'!$B$2:$S$430,4,FALSE)</f>
        <v>64</v>
      </c>
      <c r="J172" s="14">
        <f>IF(ISNA(VLOOKUP(A172,'2013'!$B$2:$S$401,4,FALSE)), I172, VLOOKUP(A172,'2013'!$B$2:$S$401,4,FALSE)*1.7)</f>
        <v>54.4</v>
      </c>
      <c r="K172" s="14">
        <f>IF(ISNA(VLOOKUP(A172,'2012'!$B$2:$S$401,4,FALSE)), J172, VLOOKUP(A172,'2012'!$B$2:$S$401,4,FALSE))</f>
        <v>54.4</v>
      </c>
      <c r="L172" s="14">
        <f>IF(ISNA(VLOOKUP(A172,'2011'!$B$2:$S$401,4,FALSE)), AVERAGE(J172:K172), VLOOKUP(A172,'2011'!$B$2:$S$401,4,FALSE))</f>
        <v>54.4</v>
      </c>
      <c r="M172" s="14">
        <f>IF(ISNA(VLOOKUP(A172,'2010'!$B$2:$S$401,4,FALSE)), AVERAGE(J172:L172), VLOOKUP(A172,'2010'!$B$2:$S$401,4,FALSE))</f>
        <v>54.4</v>
      </c>
      <c r="N172" s="14">
        <f>IF(ISNA(VLOOKUP(A172,'2009'!$B$2:$S$401,4,FALSE)), AVERAGE(J172:M172), VLOOKUP(A172,'2009'!$B$2:$S$401,4,FALSE))</f>
        <v>54.4</v>
      </c>
      <c r="O172" s="14">
        <f>AVERAGE(I172:N172)</f>
        <v>56</v>
      </c>
      <c r="P172" s="14">
        <f>H172/O172</f>
        <v>0.44196428571428564</v>
      </c>
      <c r="Q172" s="14">
        <f>VLOOKUP($A172,'2014'!$B$2:$S$430,5,FALSE)</f>
        <v>13</v>
      </c>
      <c r="R172" s="14">
        <f>IF(ISNA(VLOOKUP(A172,'2013'!$B$2:$S$401,5,FALSE)), Q172, VLOOKUP(A172,'2013'!$B$2:$S$401,5,FALSE)*1.7)</f>
        <v>3.4</v>
      </c>
      <c r="S172" s="14">
        <f>IF(ISNA(VLOOKUP($A172,'2012'!$B$2:$S$401,5,FALSE)), R172, VLOOKUP($A172,'2012'!$B$2:$S$401,5,FALSE))</f>
        <v>3.4</v>
      </c>
      <c r="T172" s="14">
        <f>IF(ISNA(VLOOKUP($A172,'2011'!$B$2:$S$401,5,FALSE)), S172, VLOOKUP($A172,'2011'!$B$2:$S$401,5,FALSE))</f>
        <v>3.4</v>
      </c>
      <c r="U172" s="14">
        <f>IF(ISNA(VLOOKUP($A172,'2010'!$B$2:$S$401,5,FALSE)), T172, VLOOKUP($A172,'2010'!$B$2:$S$401,5,FALSE))</f>
        <v>3.4</v>
      </c>
      <c r="V172" s="14">
        <f>IF(ISNA(VLOOKUP($A172,'2009'!$B$2:$S$401,5,FALSE)), U172, VLOOKUP($A172,'2009'!$B$2:$S$401,5,FALSE))</f>
        <v>3.4</v>
      </c>
      <c r="W172" s="14">
        <f>AVERAGE(Q172:V172)</f>
        <v>4.9999999999999991</v>
      </c>
      <c r="X172" s="14">
        <f>VLOOKUP($A172,'2014'!$B$2:$S$430,6,FALSE)</f>
        <v>25</v>
      </c>
      <c r="Y172" s="14">
        <f>IF(ISNA(VLOOKUP($A172,'2013'!$B$2:$S$401,6,FALSE)), X172, VLOOKUP($A172,'2013'!$B$2:$S$401,6,FALSE)*1.7)</f>
        <v>18.7</v>
      </c>
      <c r="Z172" s="14">
        <f>IF(ISNA(VLOOKUP($A172,'2012'!$B$2:$S$401,6,FALSE)), Y172, VLOOKUP($A172,'2012'!$B$2:$S$401,6,FALSE))</f>
        <v>18.7</v>
      </c>
      <c r="AA172" s="14">
        <f>IF(ISNA(VLOOKUP($A172,'2011'!$B$2:$S$401,6,FALSE)), Z172, VLOOKUP($A172,'2011'!$B$2:$S$401,6,FALSE))</f>
        <v>18.7</v>
      </c>
      <c r="AB172" s="14">
        <f>IF(ISNA(VLOOKUP($A172,'2010'!$B$2:$S$401,6,FALSE)), AA172, VLOOKUP($A172,'2010'!$B$2:$S$401,6,FALSE))</f>
        <v>18.7</v>
      </c>
      <c r="AC172" s="14">
        <f>IF(ISNA(VLOOKUP($A172,'2009'!$B$2:$S$401,6,FALSE)), AB172, VLOOKUP($A172,'2009'!$B$2:$S$401,6,FALSE))</f>
        <v>18.7</v>
      </c>
      <c r="AD172" s="14">
        <f>AVERAGE(X172:AC172)</f>
        <v>19.750000000000004</v>
      </c>
      <c r="AE172" s="14">
        <f>VLOOKUP($A172,'2014'!$B$2:$S$430,10,FALSE)</f>
        <v>4</v>
      </c>
      <c r="AF172" s="14">
        <f>IF(ISNA(VLOOKUP($A172,'2013'!$B$2:$S$401,10,FALSE)), AE172, VLOOKUP($A172,'2013'!$B$2:$S$401,10,FALSE)*1.7)</f>
        <v>1.7</v>
      </c>
      <c r="AG172" s="14">
        <f>IF(ISNA(VLOOKUP($A172,'2012'!$B$2:$S$401,10,FALSE)), AF172, VLOOKUP($A172,'2012'!$B$2:$S$401,10,FALSE))</f>
        <v>1.7</v>
      </c>
      <c r="AH172" s="14">
        <f>IF(ISNA(VLOOKUP($A172,'2011'!$B$2:$S$401,10,FALSE)), AG172, VLOOKUP($A172,'2011'!$B$2:$S$401,10,FALSE))</f>
        <v>1.7</v>
      </c>
      <c r="AI172" s="14">
        <f>IF(ISNA(VLOOKUP($A172,'2010'!$B$2:$S$401,10,FALSE)), AH172, VLOOKUP($A172,'2010'!$B$2:$S$401,10,FALSE))</f>
        <v>1.7</v>
      </c>
      <c r="AJ172" s="14">
        <f>IF(ISNA(VLOOKUP($A172,'2009'!$B$2:$S$401,10,FALSE)), AI172, VLOOKUP($A172,'2009'!$B$2:$S$401,10,FALSE))</f>
        <v>1.7</v>
      </c>
      <c r="AK172" s="14">
        <f>AVERAGE(AE172:AJ172)</f>
        <v>2.083333333333333</v>
      </c>
      <c r="AL172" s="14">
        <f>VLOOKUP($A172,'2014'!$B$2:$S$430,11,FALSE)</f>
        <v>10</v>
      </c>
      <c r="AM172" s="14">
        <f>IF(ISNA(VLOOKUP($A172,'2013'!$B$2:$S$401,11,FALSE)), AL172, VLOOKUP($A172,'2013'!$B$2:$S$401,11,FALSE)*1.7)</f>
        <v>8.5</v>
      </c>
      <c r="AN172" s="14">
        <f>AVERAGE(AL172:AM172)</f>
        <v>9.25</v>
      </c>
      <c r="AO172" s="14">
        <f>VLOOKUP($A172,'2014'!$B$2:$S$430,8,FALSE)</f>
        <v>17</v>
      </c>
      <c r="AP172" s="14">
        <f>IF(ISNA(VLOOKUP($A172,'2013'!$B$2:$S$401,8,FALSE)), AO172, VLOOKUP($A172,'2013'!$B$2:$S$401,8,FALSE)*1.7)</f>
        <v>-18.7</v>
      </c>
      <c r="AQ172" s="14">
        <f>IF(ISNA(VLOOKUP($A172,'2012'!$B$2:$S$401,8,FALSE)), AP172, VLOOKUP($A172,'2012'!$B$2:$S$401,8,FALSE))</f>
        <v>-18.7</v>
      </c>
      <c r="AR172" s="14">
        <f>IF(ISNA(VLOOKUP($A172,'2011'!$B$2:$S$401,8,FALSE)), AQ172, VLOOKUP($A172,'2011'!$B$2:$S$401,8,FALSE))</f>
        <v>-18.7</v>
      </c>
      <c r="AS172" s="14">
        <f>IF(ISNA(VLOOKUP($A172,'2010'!$B$2:$S$401,8,FALSE)), AR172, VLOOKUP($A172,'2010'!$B$2:$S$401,8,FALSE))</f>
        <v>-18.7</v>
      </c>
      <c r="AT172" s="14">
        <f>IF(ISNA(VLOOKUP($A172,'2009'!$B$2:$S$401,8,FALSE)), AS172, VLOOKUP($A172,'2009'!$B$2:$S$401,8,FALSE))</f>
        <v>-18.7</v>
      </c>
      <c r="AU172" s="14">
        <f>AVERAGE(AO172:AT172)</f>
        <v>-12.75</v>
      </c>
      <c r="AV172" s="14">
        <f>MIN(B172:G172)</f>
        <v>22.099999999999998</v>
      </c>
      <c r="AW172" s="14">
        <f>MAX(B172:G172)</f>
        <v>38</v>
      </c>
      <c r="AX172" s="14">
        <f>MIN(I172:N172)</f>
        <v>54.4</v>
      </c>
      <c r="AY172" s="14">
        <f>MAX(I172:N172)</f>
        <v>64</v>
      </c>
      <c r="AZ172" s="14" t="str">
        <f>VLOOKUP(A172,Bios!$B$2:$S$430,7,FALSE)</f>
        <v>CAN</v>
      </c>
      <c r="BA172" s="14" t="str">
        <f>VLOOKUP(A172,Bios!$B$2:$S$430,2,FALSE)</f>
        <v>COL</v>
      </c>
      <c r="BB172" s="14">
        <f>113-BE172</f>
        <v>22</v>
      </c>
      <c r="BC172" s="14" t="str">
        <f>VLOOKUP(A172,Bios!$B$2:$S$430,3,FALSE)</f>
        <v>D</v>
      </c>
      <c r="BD172" s="4" t="str">
        <f>VLOOKUP(A172,Bios!$B$2:$S$430,4,FALSE)</f>
        <v>Jul 26 '91</v>
      </c>
      <c r="BE172" s="4" t="str">
        <f>RIGHT(BD172, LEN(BD172)-8)</f>
        <v>91</v>
      </c>
      <c r="BJ172" s="4" t="e">
        <f>VLOOKUP(A172,'Contracts 2014'!A171:K297,1,FALSE)</f>
        <v>#N/A</v>
      </c>
      <c r="BK172" s="4">
        <f>IF(ISNA(VLOOKUP(A172,'Contracts 2014'!$A$1:$K$127,1,FALSE)), 0, 1)</f>
        <v>0</v>
      </c>
    </row>
    <row r="173" spans="1:63">
      <c r="A173" s="13" t="s">
        <v>1176</v>
      </c>
      <c r="B173" s="14">
        <f>VLOOKUP(A173,'2014'!$B$2:$S$430,7,FALSE)</f>
        <v>38</v>
      </c>
      <c r="C173" s="14">
        <f>IF(ISNA(VLOOKUP(A173,'2013'!$B$2:$S$401,7,FALSE)*1.7), B173, VLOOKUP(A173,'2013'!$B$2:$S$401,7,FALSE)*1.7)</f>
        <v>22.099999999999998</v>
      </c>
      <c r="D173" s="14">
        <f>IF(ISNA(VLOOKUP(A173,'2012'!$B$2:$S$401,7,FALSE)), C173, VLOOKUP(A173,'2012'!$B$2:$S$401,7,FALSE))</f>
        <v>22.099999999999998</v>
      </c>
      <c r="E173" s="14">
        <f>IF(ISNA(VLOOKUP(A173,'2011'!$B$2:$S$401,7,FALSE)), AVERAGE(C173:D173), VLOOKUP(A173,'2011'!$B$2:$S$401,7,FALSE))</f>
        <v>22.099999999999998</v>
      </c>
      <c r="F173" s="14">
        <f>IF(ISNA(VLOOKUP(A173,'2010'!$B$2:$S$401,7,FALSE)), AVERAGE(C173:E173), VLOOKUP(A173,'2010'!$B$2:$S$401,7,FALSE))</f>
        <v>22.099999999999998</v>
      </c>
      <c r="G173" s="14">
        <f>IF(ISNA(VLOOKUP(A173,'2009'!$B$2:$S$401,7,FALSE)), AVERAGE(C173:F173), VLOOKUP(A173,'2009'!$B$2:$S$401,7,FALSE))</f>
        <v>22.099999999999998</v>
      </c>
      <c r="H173" s="14">
        <f>AVERAGE(B173:G173)</f>
        <v>24.749999999999996</v>
      </c>
      <c r="I173" s="14">
        <f>VLOOKUP(A173,'2014'!$B$2:$S$430,4,FALSE)</f>
        <v>77</v>
      </c>
      <c r="J173" s="14">
        <f>IF(ISNA(VLOOKUP(A173,'2013'!$B$2:$S$401,4,FALSE)), I173, VLOOKUP(A173,'2013'!$B$2:$S$401,4,FALSE)*1.7)</f>
        <v>71.399999999999991</v>
      </c>
      <c r="K173" s="14">
        <f>IF(ISNA(VLOOKUP(A173,'2012'!$B$2:$S$401,4,FALSE)), J173, VLOOKUP(A173,'2012'!$B$2:$S$401,4,FALSE))</f>
        <v>71.399999999999991</v>
      </c>
      <c r="L173" s="14">
        <f>IF(ISNA(VLOOKUP(A173,'2011'!$B$2:$S$401,4,FALSE)), AVERAGE(J173:K173), VLOOKUP(A173,'2011'!$B$2:$S$401,4,FALSE))</f>
        <v>71.399999999999991</v>
      </c>
      <c r="M173" s="14">
        <f>IF(ISNA(VLOOKUP(A173,'2010'!$B$2:$S$401,4,FALSE)), AVERAGE(J173:L173), VLOOKUP(A173,'2010'!$B$2:$S$401,4,FALSE))</f>
        <v>71.399999999999991</v>
      </c>
      <c r="N173" s="14">
        <f>IF(ISNA(VLOOKUP(A173,'2009'!$B$2:$S$401,4,FALSE)), AVERAGE(J173:M173), VLOOKUP(A173,'2009'!$B$2:$S$401,4,FALSE))</f>
        <v>71.399999999999991</v>
      </c>
      <c r="O173" s="14">
        <f>AVERAGE(I173:N173)</f>
        <v>72.333333333333314</v>
      </c>
      <c r="P173" s="14">
        <f>H173/O173</f>
        <v>0.34216589861751157</v>
      </c>
      <c r="Q173" s="14">
        <f>VLOOKUP($A173,'2014'!$B$2:$S$430,5,FALSE)</f>
        <v>16</v>
      </c>
      <c r="R173" s="14">
        <f>IF(ISNA(VLOOKUP(A173,'2013'!$B$2:$S$401,5,FALSE)), Q173, VLOOKUP(A173,'2013'!$B$2:$S$401,5,FALSE)*1.7)</f>
        <v>8.5</v>
      </c>
      <c r="S173" s="14">
        <f>IF(ISNA(VLOOKUP($A173,'2012'!$B$2:$S$401,5,FALSE)), R173, VLOOKUP($A173,'2012'!$B$2:$S$401,5,FALSE))</f>
        <v>8.5</v>
      </c>
      <c r="T173" s="14">
        <f>IF(ISNA(VLOOKUP($A173,'2011'!$B$2:$S$401,5,FALSE)), S173, VLOOKUP($A173,'2011'!$B$2:$S$401,5,FALSE))</f>
        <v>8.5</v>
      </c>
      <c r="U173" s="14">
        <f>IF(ISNA(VLOOKUP($A173,'2010'!$B$2:$S$401,5,FALSE)), T173, VLOOKUP($A173,'2010'!$B$2:$S$401,5,FALSE))</f>
        <v>8.5</v>
      </c>
      <c r="V173" s="14">
        <f>IF(ISNA(VLOOKUP($A173,'2009'!$B$2:$S$401,5,FALSE)), U173, VLOOKUP($A173,'2009'!$B$2:$S$401,5,FALSE))</f>
        <v>8.5</v>
      </c>
      <c r="W173" s="14">
        <f>AVERAGE(Q173:V173)</f>
        <v>9.75</v>
      </c>
      <c r="X173" s="14">
        <f>VLOOKUP($A173,'2014'!$B$2:$S$430,6,FALSE)</f>
        <v>22</v>
      </c>
      <c r="Y173" s="14">
        <f>IF(ISNA(VLOOKUP($A173,'2013'!$B$2:$S$401,6,FALSE)), X173, VLOOKUP($A173,'2013'!$B$2:$S$401,6,FALSE)*1.7)</f>
        <v>13.6</v>
      </c>
      <c r="Z173" s="14">
        <f>IF(ISNA(VLOOKUP($A173,'2012'!$B$2:$S$401,6,FALSE)), Y173, VLOOKUP($A173,'2012'!$B$2:$S$401,6,FALSE))</f>
        <v>13.6</v>
      </c>
      <c r="AA173" s="14">
        <f>IF(ISNA(VLOOKUP($A173,'2011'!$B$2:$S$401,6,FALSE)), Z173, VLOOKUP($A173,'2011'!$B$2:$S$401,6,FALSE))</f>
        <v>13.6</v>
      </c>
      <c r="AB173" s="14">
        <f>IF(ISNA(VLOOKUP($A173,'2010'!$B$2:$S$401,6,FALSE)), AA173, VLOOKUP($A173,'2010'!$B$2:$S$401,6,FALSE))</f>
        <v>13.6</v>
      </c>
      <c r="AC173" s="14">
        <f>IF(ISNA(VLOOKUP($A173,'2009'!$B$2:$S$401,6,FALSE)), AB173, VLOOKUP($A173,'2009'!$B$2:$S$401,6,FALSE))</f>
        <v>13.6</v>
      </c>
      <c r="AD173" s="14">
        <f>AVERAGE(X173:AC173)</f>
        <v>15</v>
      </c>
      <c r="AE173" s="14">
        <f>VLOOKUP($A173,'2014'!$B$2:$S$430,10,FALSE)</f>
        <v>0</v>
      </c>
      <c r="AF173" s="14">
        <f>IF(ISNA(VLOOKUP($A173,'2013'!$B$2:$S$401,10,FALSE)), AE173, VLOOKUP($A173,'2013'!$B$2:$S$401,10,FALSE)*1.7)</f>
        <v>0</v>
      </c>
      <c r="AG173" s="14">
        <f>IF(ISNA(VLOOKUP($A173,'2012'!$B$2:$S$401,10,FALSE)), AF173, VLOOKUP($A173,'2012'!$B$2:$S$401,10,FALSE))</f>
        <v>0</v>
      </c>
      <c r="AH173" s="14">
        <f>IF(ISNA(VLOOKUP($A173,'2011'!$B$2:$S$401,10,FALSE)), AG173, VLOOKUP($A173,'2011'!$B$2:$S$401,10,FALSE))</f>
        <v>0</v>
      </c>
      <c r="AI173" s="14">
        <f>IF(ISNA(VLOOKUP($A173,'2010'!$B$2:$S$401,10,FALSE)), AH173, VLOOKUP($A173,'2010'!$B$2:$S$401,10,FALSE))</f>
        <v>0</v>
      </c>
      <c r="AJ173" s="14">
        <f>IF(ISNA(VLOOKUP($A173,'2009'!$B$2:$S$401,10,FALSE)), AI173, VLOOKUP($A173,'2009'!$B$2:$S$401,10,FALSE))</f>
        <v>0</v>
      </c>
      <c r="AK173" s="14">
        <f>AVERAGE(AE173:AJ173)</f>
        <v>0</v>
      </c>
      <c r="AL173" s="14">
        <f>VLOOKUP($A173,'2014'!$B$2:$S$430,11,FALSE)</f>
        <v>5</v>
      </c>
      <c r="AM173" s="14">
        <f>IF(ISNA(VLOOKUP($A173,'2013'!$B$2:$S$401,11,FALSE)), AL173, VLOOKUP($A173,'2013'!$B$2:$S$401,11,FALSE)*1.7)</f>
        <v>1.7</v>
      </c>
      <c r="AN173" s="14">
        <f>AVERAGE(AL173:AM173)</f>
        <v>3.35</v>
      </c>
      <c r="AO173" s="14">
        <f>VLOOKUP($A173,'2014'!$B$2:$S$430,8,FALSE)</f>
        <v>11</v>
      </c>
      <c r="AP173" s="14">
        <f>IF(ISNA(VLOOKUP($A173,'2013'!$B$2:$S$401,8,FALSE)), AO173, VLOOKUP($A173,'2013'!$B$2:$S$401,8,FALSE)*1.7)</f>
        <v>-15.299999999999999</v>
      </c>
      <c r="AQ173" s="14">
        <f>IF(ISNA(VLOOKUP($A173,'2012'!$B$2:$S$401,8,FALSE)), AP173, VLOOKUP($A173,'2012'!$B$2:$S$401,8,FALSE))</f>
        <v>-15.299999999999999</v>
      </c>
      <c r="AR173" s="14">
        <f>IF(ISNA(VLOOKUP($A173,'2011'!$B$2:$S$401,8,FALSE)), AQ173, VLOOKUP($A173,'2011'!$B$2:$S$401,8,FALSE))</f>
        <v>-15.299999999999999</v>
      </c>
      <c r="AS173" s="14">
        <f>IF(ISNA(VLOOKUP($A173,'2010'!$B$2:$S$401,8,FALSE)), AR173, VLOOKUP($A173,'2010'!$B$2:$S$401,8,FALSE))</f>
        <v>-15.299999999999999</v>
      </c>
      <c r="AT173" s="14">
        <f>IF(ISNA(VLOOKUP($A173,'2009'!$B$2:$S$401,8,FALSE)), AS173, VLOOKUP($A173,'2009'!$B$2:$S$401,8,FALSE))</f>
        <v>-15.299999999999999</v>
      </c>
      <c r="AU173" s="14">
        <f>AVERAGE(AO173:AT173)</f>
        <v>-10.916666666666666</v>
      </c>
      <c r="AV173" s="14">
        <f>MIN(B173:G173)</f>
        <v>22.099999999999998</v>
      </c>
      <c r="AW173" s="14">
        <f>MAX(B173:G173)</f>
        <v>38</v>
      </c>
      <c r="AX173" s="14">
        <f>MIN(I173:N173)</f>
        <v>71.399999999999991</v>
      </c>
      <c r="AY173" s="14">
        <f>MAX(I173:N173)</f>
        <v>77</v>
      </c>
      <c r="AZ173" s="14" t="str">
        <f>VLOOKUP(A173,Bios!$B$2:$S$430,7,FALSE)</f>
        <v>USA</v>
      </c>
      <c r="BA173" s="14" t="str">
        <f>VLOOKUP(A173,Bios!$B$2:$S$430,2,FALSE)</f>
        <v>SJS</v>
      </c>
      <c r="BB173" s="14">
        <f>113-BE173</f>
        <v>25</v>
      </c>
      <c r="BC173" s="14" t="str">
        <f>VLOOKUP(A173,Bios!$B$2:$S$430,3,FALSE)</f>
        <v>C</v>
      </c>
      <c r="BD173" s="4" t="str">
        <f>VLOOKUP(A173,Bios!$B$2:$S$430,4,FALSE)</f>
        <v>Apr 12 '88</v>
      </c>
      <c r="BE173" s="4" t="str">
        <f>RIGHT(BD173, LEN(BD173)-8)</f>
        <v>88</v>
      </c>
      <c r="BJ173" s="4" t="e">
        <f>VLOOKUP(A173,'Contracts 2014'!A172:K298,1,FALSE)</f>
        <v>#N/A</v>
      </c>
      <c r="BK173" s="4">
        <f>IF(ISNA(VLOOKUP(A173,'Contracts 2014'!$A$1:$K$127,1,FALSE)), 0, 1)</f>
        <v>0</v>
      </c>
    </row>
    <row r="174" spans="1:63">
      <c r="A174" s="13" t="s">
        <v>247</v>
      </c>
      <c r="B174" s="14">
        <f>VLOOKUP(A174,'2014'!$B$2:$S$430,7,FALSE)</f>
        <v>38</v>
      </c>
      <c r="C174" s="14">
        <f>IF(ISNA(VLOOKUP(A174,'2013'!$B$2:$S$401,7,FALSE)*1.7), B174, VLOOKUP(A174,'2013'!$B$2:$S$401,7,FALSE)*1.7)</f>
        <v>37.4</v>
      </c>
      <c r="D174" s="14">
        <f>IF(ISNA(VLOOKUP(A174,'2012'!$B$2:$S$401,7,FALSE)), C174, VLOOKUP(A174,'2012'!$B$2:$S$401,7,FALSE))</f>
        <v>37</v>
      </c>
      <c r="E174" s="14">
        <f>IF(ISNA(VLOOKUP(A174,'2011'!$B$2:$S$401,7,FALSE)), AVERAGE(C174:D174), VLOOKUP(A174,'2011'!$B$2:$S$401,7,FALSE))</f>
        <v>37.200000000000003</v>
      </c>
      <c r="F174" s="14">
        <f>IF(ISNA(VLOOKUP(A174,'2010'!$B$2:$S$401,7,FALSE)), AVERAGE(C174:E174), VLOOKUP(A174,'2010'!$B$2:$S$401,7,FALSE))</f>
        <v>37.200000000000003</v>
      </c>
      <c r="G174" s="14">
        <f>IF(ISNA(VLOOKUP(A174,'2009'!$B$2:$S$401,7,FALSE)), AVERAGE(C174:F174), VLOOKUP(A174,'2009'!$B$2:$S$401,7,FALSE))</f>
        <v>37.200000000000003</v>
      </c>
      <c r="H174" s="14">
        <f>AVERAGE(B174:G174)</f>
        <v>37.333333333333336</v>
      </c>
      <c r="I174" s="14">
        <f>VLOOKUP(A174,'2014'!$B$2:$S$430,4,FALSE)</f>
        <v>79</v>
      </c>
      <c r="J174" s="14">
        <f>IF(ISNA(VLOOKUP(A174,'2013'!$B$2:$S$401,4,FALSE)), I174, VLOOKUP(A174,'2013'!$B$2:$S$401,4,FALSE)*1.7)</f>
        <v>79.899999999999991</v>
      </c>
      <c r="K174" s="14">
        <f>IF(ISNA(VLOOKUP(A174,'2012'!$B$2:$S$401,4,FALSE)), J174, VLOOKUP(A174,'2012'!$B$2:$S$401,4,FALSE))</f>
        <v>78</v>
      </c>
      <c r="L174" s="14">
        <f>IF(ISNA(VLOOKUP(A174,'2011'!$B$2:$S$401,4,FALSE)), AVERAGE(J174:K174), VLOOKUP(A174,'2011'!$B$2:$S$401,4,FALSE))</f>
        <v>78.949999999999989</v>
      </c>
      <c r="M174" s="14">
        <f>IF(ISNA(VLOOKUP(A174,'2010'!$B$2:$S$401,4,FALSE)), AVERAGE(J174:L174), VLOOKUP(A174,'2010'!$B$2:$S$401,4,FALSE))</f>
        <v>78.949999999999989</v>
      </c>
      <c r="N174" s="14">
        <f>IF(ISNA(VLOOKUP(A174,'2009'!$B$2:$S$401,4,FALSE)), AVERAGE(J174:M174), VLOOKUP(A174,'2009'!$B$2:$S$401,4,FALSE))</f>
        <v>78.949999999999989</v>
      </c>
      <c r="O174" s="14">
        <f>AVERAGE(I174:N174)</f>
        <v>78.958333333333329</v>
      </c>
      <c r="P174" s="14">
        <f>H174/O174</f>
        <v>0.47282321899736152</v>
      </c>
      <c r="Q174" s="14">
        <f>VLOOKUP($A174,'2014'!$B$2:$S$430,5,FALSE)</f>
        <v>19</v>
      </c>
      <c r="R174" s="14">
        <f>IF(ISNA(VLOOKUP(A174,'2013'!$B$2:$S$401,5,FALSE)), Q174, VLOOKUP(A174,'2013'!$B$2:$S$401,5,FALSE)*1.7)</f>
        <v>18.7</v>
      </c>
      <c r="S174" s="14">
        <f>IF(ISNA(VLOOKUP($A174,'2012'!$B$2:$S$401,5,FALSE)), R174, VLOOKUP($A174,'2012'!$B$2:$S$401,5,FALSE))</f>
        <v>20</v>
      </c>
      <c r="T174" s="14">
        <f>IF(ISNA(VLOOKUP($A174,'2011'!$B$2:$S$401,5,FALSE)), S174, VLOOKUP($A174,'2011'!$B$2:$S$401,5,FALSE))</f>
        <v>20</v>
      </c>
      <c r="U174" s="14">
        <f>IF(ISNA(VLOOKUP($A174,'2010'!$B$2:$S$401,5,FALSE)), T174, VLOOKUP($A174,'2010'!$B$2:$S$401,5,FALSE))</f>
        <v>20</v>
      </c>
      <c r="V174" s="14">
        <f>IF(ISNA(VLOOKUP($A174,'2009'!$B$2:$S$401,5,FALSE)), U174, VLOOKUP($A174,'2009'!$B$2:$S$401,5,FALSE))</f>
        <v>20</v>
      </c>
      <c r="W174" s="14">
        <f>AVERAGE(Q174:V174)</f>
        <v>19.616666666666667</v>
      </c>
      <c r="X174" s="14">
        <f>VLOOKUP($A174,'2014'!$B$2:$S$430,6,FALSE)</f>
        <v>19</v>
      </c>
      <c r="Y174" s="14">
        <f>IF(ISNA(VLOOKUP($A174,'2013'!$B$2:$S$401,6,FALSE)), X174, VLOOKUP($A174,'2013'!$B$2:$S$401,6,FALSE)*1.7)</f>
        <v>18.7</v>
      </c>
      <c r="Z174" s="14">
        <f>IF(ISNA(VLOOKUP($A174,'2012'!$B$2:$S$401,6,FALSE)), Y174, VLOOKUP($A174,'2012'!$B$2:$S$401,6,FALSE))</f>
        <v>17</v>
      </c>
      <c r="AA174" s="14">
        <f>IF(ISNA(VLOOKUP($A174,'2011'!$B$2:$S$401,6,FALSE)), Z174, VLOOKUP($A174,'2011'!$B$2:$S$401,6,FALSE))</f>
        <v>17</v>
      </c>
      <c r="AB174" s="14">
        <f>IF(ISNA(VLOOKUP($A174,'2010'!$B$2:$S$401,6,FALSE)), AA174, VLOOKUP($A174,'2010'!$B$2:$S$401,6,FALSE))</f>
        <v>17</v>
      </c>
      <c r="AC174" s="14">
        <f>IF(ISNA(VLOOKUP($A174,'2009'!$B$2:$S$401,6,FALSE)), AB174, VLOOKUP($A174,'2009'!$B$2:$S$401,6,FALSE))</f>
        <v>17</v>
      </c>
      <c r="AD174" s="14">
        <f>AVERAGE(X174:AC174)</f>
        <v>17.616666666666667</v>
      </c>
      <c r="AE174" s="14">
        <f>VLOOKUP($A174,'2014'!$B$2:$S$430,10,FALSE)</f>
        <v>5</v>
      </c>
      <c r="AF174" s="14">
        <f>IF(ISNA(VLOOKUP($A174,'2013'!$B$2:$S$401,10,FALSE)), AE174, VLOOKUP($A174,'2013'!$B$2:$S$401,10,FALSE)*1.7)</f>
        <v>5.0999999999999996</v>
      </c>
      <c r="AG174" s="14">
        <f>IF(ISNA(VLOOKUP($A174,'2012'!$B$2:$S$401,10,FALSE)), AF174, VLOOKUP($A174,'2012'!$B$2:$S$401,10,FALSE))</f>
        <v>6</v>
      </c>
      <c r="AH174" s="14">
        <f>IF(ISNA(VLOOKUP($A174,'2011'!$B$2:$S$401,10,FALSE)), AG174, VLOOKUP($A174,'2011'!$B$2:$S$401,10,FALSE))</f>
        <v>6</v>
      </c>
      <c r="AI174" s="14">
        <f>IF(ISNA(VLOOKUP($A174,'2010'!$B$2:$S$401,10,FALSE)), AH174, VLOOKUP($A174,'2010'!$B$2:$S$401,10,FALSE))</f>
        <v>6</v>
      </c>
      <c r="AJ174" s="14">
        <f>IF(ISNA(VLOOKUP($A174,'2009'!$B$2:$S$401,10,FALSE)), AI174, VLOOKUP($A174,'2009'!$B$2:$S$401,10,FALSE))</f>
        <v>6</v>
      </c>
      <c r="AK174" s="14">
        <f>AVERAGE(AE174:AJ174)</f>
        <v>5.6833333333333336</v>
      </c>
      <c r="AL174" s="14">
        <f>VLOOKUP($A174,'2014'!$B$2:$S$430,11,FALSE)</f>
        <v>9</v>
      </c>
      <c r="AM174" s="14">
        <f>IF(ISNA(VLOOKUP($A174,'2013'!$B$2:$S$401,11,FALSE)), AL174, VLOOKUP($A174,'2013'!$B$2:$S$401,11,FALSE)*1.7)</f>
        <v>11.9</v>
      </c>
      <c r="AN174" s="14">
        <f>AVERAGE(AL174:AM174)</f>
        <v>10.45</v>
      </c>
      <c r="AO174" s="14">
        <f>VLOOKUP($A174,'2014'!$B$2:$S$430,8,FALSE)</f>
        <v>-3</v>
      </c>
      <c r="AP174" s="14">
        <f>IF(ISNA(VLOOKUP($A174,'2013'!$B$2:$S$401,8,FALSE)), AO174, VLOOKUP($A174,'2013'!$B$2:$S$401,8,FALSE)*1.7)</f>
        <v>-22.099999999999998</v>
      </c>
      <c r="AQ174" s="14">
        <f>IF(ISNA(VLOOKUP($A174,'2012'!$B$2:$S$401,8,FALSE)), AP174, VLOOKUP($A174,'2012'!$B$2:$S$401,8,FALSE))</f>
        <v>-3</v>
      </c>
      <c r="AR174" s="14">
        <f>IF(ISNA(VLOOKUP($A174,'2011'!$B$2:$S$401,8,FALSE)), AQ174, VLOOKUP($A174,'2011'!$B$2:$S$401,8,FALSE))</f>
        <v>-3</v>
      </c>
      <c r="AS174" s="14">
        <f>IF(ISNA(VLOOKUP($A174,'2010'!$B$2:$S$401,8,FALSE)), AR174, VLOOKUP($A174,'2010'!$B$2:$S$401,8,FALSE))</f>
        <v>-3</v>
      </c>
      <c r="AT174" s="14">
        <f>IF(ISNA(VLOOKUP($A174,'2009'!$B$2:$S$401,8,FALSE)), AS174, VLOOKUP($A174,'2009'!$B$2:$S$401,8,FALSE))</f>
        <v>-3</v>
      </c>
      <c r="AU174" s="14">
        <f>AVERAGE(AO174:AT174)</f>
        <v>-6.1833333333333327</v>
      </c>
      <c r="AV174" s="14">
        <f>MIN(B174:G174)</f>
        <v>37</v>
      </c>
      <c r="AW174" s="14">
        <f>MAX(B174:G174)</f>
        <v>38</v>
      </c>
      <c r="AX174" s="14">
        <f>MIN(I174:N174)</f>
        <v>78</v>
      </c>
      <c r="AY174" s="14">
        <f>MAX(I174:N174)</f>
        <v>79.899999999999991</v>
      </c>
      <c r="AZ174" s="14" t="str">
        <f>VLOOKUP(A174,Bios!$B$2:$S$430,7,FALSE)</f>
        <v>CAN</v>
      </c>
      <c r="BA174" s="14" t="str">
        <f>VLOOKUP(A174,Bios!$B$2:$S$430,2,FALSE)</f>
        <v>COL</v>
      </c>
      <c r="BB174" s="14">
        <f>113-BE174</f>
        <v>25</v>
      </c>
      <c r="BC174" s="14" t="str">
        <f>VLOOKUP(A174,Bios!$B$2:$S$430,3,FALSE)</f>
        <v>L</v>
      </c>
      <c r="BD174" s="4" t="str">
        <f>VLOOKUP(A174,Bios!$B$2:$S$430,4,FALSE)</f>
        <v>Aug 05 '88</v>
      </c>
      <c r="BE174" s="4" t="str">
        <f>RIGHT(BD174, LEN(BD174)-8)</f>
        <v>88</v>
      </c>
      <c r="BJ174" s="4" t="e">
        <f>VLOOKUP(A174,'Contracts 2014'!A173:K299,1,FALSE)</f>
        <v>#N/A</v>
      </c>
      <c r="BK174" s="4">
        <f>IF(ISNA(VLOOKUP(A174,'Contracts 2014'!$A$1:$K$127,1,FALSE)), 0, 1)</f>
        <v>0</v>
      </c>
    </row>
    <row r="175" spans="1:63">
      <c r="A175" s="13" t="s">
        <v>293</v>
      </c>
      <c r="B175" s="14">
        <f>VLOOKUP(A175,'2014'!$B$2:$S$430,7,FALSE)</f>
        <v>38</v>
      </c>
      <c r="C175" s="14">
        <f>IF(ISNA(VLOOKUP(A175,'2013'!$B$2:$S$401,7,FALSE)*1.7), B175, VLOOKUP(A175,'2013'!$B$2:$S$401,7,FALSE)*1.7)</f>
        <v>32.299999999999997</v>
      </c>
      <c r="D175" s="14">
        <f>IF(ISNA(VLOOKUP(A175,'2012'!$B$2:$S$401,7,FALSE)), C175, VLOOKUP(A175,'2012'!$B$2:$S$401,7,FALSE))</f>
        <v>32</v>
      </c>
      <c r="E175" s="14">
        <f>IF(ISNA(VLOOKUP(A175,'2011'!$B$2:$S$401,7,FALSE)), AVERAGE(C175:D175), VLOOKUP(A175,'2011'!$B$2:$S$401,7,FALSE))</f>
        <v>28</v>
      </c>
      <c r="F175" s="14">
        <f>IF(ISNA(VLOOKUP(A175,'2010'!$B$2:$S$401,7,FALSE)), AVERAGE(C175:E175), VLOOKUP(A175,'2010'!$B$2:$S$401,7,FALSE))</f>
        <v>35</v>
      </c>
      <c r="G175" s="14">
        <f>IF(ISNA(VLOOKUP(A175,'2009'!$B$2:$S$401,7,FALSE)), AVERAGE(C175:F175), VLOOKUP(A175,'2009'!$B$2:$S$401,7,FALSE))</f>
        <v>31.824999999999999</v>
      </c>
      <c r="H175" s="14">
        <f>AVERAGE(B175:G175)</f>
        <v>32.854166666666664</v>
      </c>
      <c r="I175" s="14">
        <f>VLOOKUP(A175,'2014'!$B$2:$S$430,4,FALSE)</f>
        <v>77</v>
      </c>
      <c r="J175" s="14">
        <f>IF(ISNA(VLOOKUP(A175,'2013'!$B$2:$S$401,4,FALSE)), I175, VLOOKUP(A175,'2013'!$B$2:$S$401,4,FALSE)*1.7)</f>
        <v>64.599999999999994</v>
      </c>
      <c r="K175" s="14">
        <f>IF(ISNA(VLOOKUP(A175,'2012'!$B$2:$S$401,4,FALSE)), J175, VLOOKUP(A175,'2012'!$B$2:$S$401,4,FALSE))</f>
        <v>80</v>
      </c>
      <c r="L175" s="14">
        <f>IF(ISNA(VLOOKUP(A175,'2011'!$B$2:$S$401,4,FALSE)), AVERAGE(J175:K175), VLOOKUP(A175,'2011'!$B$2:$S$401,4,FALSE))</f>
        <v>70</v>
      </c>
      <c r="M175" s="14">
        <f>IF(ISNA(VLOOKUP(A175,'2010'!$B$2:$S$401,4,FALSE)), AVERAGE(J175:L175), VLOOKUP(A175,'2010'!$B$2:$S$401,4,FALSE))</f>
        <v>73</v>
      </c>
      <c r="N175" s="14">
        <f>IF(ISNA(VLOOKUP(A175,'2009'!$B$2:$S$401,4,FALSE)), AVERAGE(J175:M175), VLOOKUP(A175,'2009'!$B$2:$S$401,4,FALSE))</f>
        <v>71.900000000000006</v>
      </c>
      <c r="O175" s="14">
        <f>AVERAGE(I175:N175)</f>
        <v>72.75</v>
      </c>
      <c r="P175" s="14">
        <f>H175/O175</f>
        <v>0.45160366552119124</v>
      </c>
      <c r="Q175" s="14">
        <f>VLOOKUP($A175,'2014'!$B$2:$S$430,5,FALSE)</f>
        <v>8</v>
      </c>
      <c r="R175" s="14">
        <f>IF(ISNA(VLOOKUP(A175,'2013'!$B$2:$S$401,5,FALSE)), Q175, VLOOKUP(A175,'2013'!$B$2:$S$401,5,FALSE)*1.7)</f>
        <v>18.7</v>
      </c>
      <c r="S175" s="14">
        <f>IF(ISNA(VLOOKUP($A175,'2012'!$B$2:$S$401,5,FALSE)), R175, VLOOKUP($A175,'2012'!$B$2:$S$401,5,FALSE))</f>
        <v>13</v>
      </c>
      <c r="T175" s="14">
        <f>IF(ISNA(VLOOKUP($A175,'2011'!$B$2:$S$401,5,FALSE)), S175, VLOOKUP($A175,'2011'!$B$2:$S$401,5,FALSE))</f>
        <v>11</v>
      </c>
      <c r="U175" s="14">
        <f>IF(ISNA(VLOOKUP($A175,'2010'!$B$2:$S$401,5,FALSE)), T175, VLOOKUP($A175,'2010'!$B$2:$S$401,5,FALSE))</f>
        <v>16</v>
      </c>
      <c r="V175" s="14">
        <f>IF(ISNA(VLOOKUP($A175,'2009'!$B$2:$S$401,5,FALSE)), U175, VLOOKUP($A175,'2009'!$B$2:$S$401,5,FALSE))</f>
        <v>16</v>
      </c>
      <c r="W175" s="14">
        <f>AVERAGE(Q175:V175)</f>
        <v>13.783333333333333</v>
      </c>
      <c r="X175" s="14">
        <f>VLOOKUP($A175,'2014'!$B$2:$S$430,6,FALSE)</f>
        <v>30</v>
      </c>
      <c r="Y175" s="14">
        <f>IF(ISNA(VLOOKUP($A175,'2013'!$B$2:$S$401,6,FALSE)), X175, VLOOKUP($A175,'2013'!$B$2:$S$401,6,FALSE)*1.7)</f>
        <v>13.6</v>
      </c>
      <c r="Z175" s="14">
        <f>IF(ISNA(VLOOKUP($A175,'2012'!$B$2:$S$401,6,FALSE)), Y175, VLOOKUP($A175,'2012'!$B$2:$S$401,6,FALSE))</f>
        <v>19</v>
      </c>
      <c r="AA175" s="14">
        <f>IF(ISNA(VLOOKUP($A175,'2011'!$B$2:$S$401,6,FALSE)), Z175, VLOOKUP($A175,'2011'!$B$2:$S$401,6,FALSE))</f>
        <v>17</v>
      </c>
      <c r="AB175" s="14">
        <f>IF(ISNA(VLOOKUP($A175,'2010'!$B$2:$S$401,6,FALSE)), AA175, VLOOKUP($A175,'2010'!$B$2:$S$401,6,FALSE))</f>
        <v>19</v>
      </c>
      <c r="AC175" s="14">
        <f>IF(ISNA(VLOOKUP($A175,'2009'!$B$2:$S$401,6,FALSE)), AB175, VLOOKUP($A175,'2009'!$B$2:$S$401,6,FALSE))</f>
        <v>19</v>
      </c>
      <c r="AD175" s="14">
        <f>AVERAGE(X175:AC175)</f>
        <v>19.599999999999998</v>
      </c>
      <c r="AE175" s="14">
        <f>VLOOKUP($A175,'2014'!$B$2:$S$430,10,FALSE)</f>
        <v>2</v>
      </c>
      <c r="AF175" s="14">
        <f>IF(ISNA(VLOOKUP($A175,'2013'!$B$2:$S$401,10,FALSE)), AE175, VLOOKUP($A175,'2013'!$B$2:$S$401,10,FALSE)*1.7)</f>
        <v>0</v>
      </c>
      <c r="AG175" s="14">
        <f>IF(ISNA(VLOOKUP($A175,'2012'!$B$2:$S$401,10,FALSE)), AF175, VLOOKUP($A175,'2012'!$B$2:$S$401,10,FALSE))</f>
        <v>1</v>
      </c>
      <c r="AH175" s="14">
        <f>IF(ISNA(VLOOKUP($A175,'2011'!$B$2:$S$401,10,FALSE)), AG175, VLOOKUP($A175,'2011'!$B$2:$S$401,10,FALSE))</f>
        <v>5</v>
      </c>
      <c r="AI175" s="14">
        <f>IF(ISNA(VLOOKUP($A175,'2010'!$B$2:$S$401,10,FALSE)), AH175, VLOOKUP($A175,'2010'!$B$2:$S$401,10,FALSE))</f>
        <v>3</v>
      </c>
      <c r="AJ175" s="14">
        <f>IF(ISNA(VLOOKUP($A175,'2009'!$B$2:$S$401,10,FALSE)), AI175, VLOOKUP($A175,'2009'!$B$2:$S$401,10,FALSE))</f>
        <v>3</v>
      </c>
      <c r="AK175" s="14">
        <f>AVERAGE(AE175:AJ175)</f>
        <v>2.3333333333333335</v>
      </c>
      <c r="AL175" s="14">
        <f>VLOOKUP($A175,'2014'!$B$2:$S$430,11,FALSE)</f>
        <v>10</v>
      </c>
      <c r="AM175" s="14">
        <f>IF(ISNA(VLOOKUP($A175,'2013'!$B$2:$S$401,11,FALSE)), AL175, VLOOKUP($A175,'2013'!$B$2:$S$401,11,FALSE)*1.7)</f>
        <v>3.4</v>
      </c>
      <c r="AN175" s="14">
        <f>AVERAGE(AL175:AM175)</f>
        <v>6.7</v>
      </c>
      <c r="AO175" s="14">
        <f>VLOOKUP($A175,'2014'!$B$2:$S$430,8,FALSE)</f>
        <v>-8</v>
      </c>
      <c r="AP175" s="14">
        <f>IF(ISNA(VLOOKUP($A175,'2013'!$B$2:$S$401,8,FALSE)), AO175, VLOOKUP($A175,'2013'!$B$2:$S$401,8,FALSE)*1.7)</f>
        <v>11.9</v>
      </c>
      <c r="AQ175" s="14">
        <f>IF(ISNA(VLOOKUP($A175,'2012'!$B$2:$S$401,8,FALSE)), AP175, VLOOKUP($A175,'2012'!$B$2:$S$401,8,FALSE))</f>
        <v>-10</v>
      </c>
      <c r="AR175" s="14">
        <f>IF(ISNA(VLOOKUP($A175,'2011'!$B$2:$S$401,8,FALSE)), AQ175, VLOOKUP($A175,'2011'!$B$2:$S$401,8,FALSE))</f>
        <v>-13</v>
      </c>
      <c r="AS175" s="14">
        <f>IF(ISNA(VLOOKUP($A175,'2010'!$B$2:$S$401,8,FALSE)), AR175, VLOOKUP($A175,'2010'!$B$2:$S$401,8,FALSE))</f>
        <v>5</v>
      </c>
      <c r="AT175" s="14">
        <f>IF(ISNA(VLOOKUP($A175,'2009'!$B$2:$S$401,8,FALSE)), AS175, VLOOKUP($A175,'2009'!$B$2:$S$401,8,FALSE))</f>
        <v>5</v>
      </c>
      <c r="AU175" s="14">
        <f>AVERAGE(AO175:AT175)</f>
        <v>-1.5166666666666668</v>
      </c>
      <c r="AV175" s="14">
        <f>MIN(B175:G175)</f>
        <v>28</v>
      </c>
      <c r="AW175" s="14">
        <f>MAX(B175:G175)</f>
        <v>38</v>
      </c>
      <c r="AX175" s="14">
        <f>MIN(I175:N175)</f>
        <v>64.599999999999994</v>
      </c>
      <c r="AY175" s="14">
        <f>MAX(I175:N175)</f>
        <v>80</v>
      </c>
      <c r="AZ175" s="14" t="str">
        <f>VLOOKUP(A175,Bios!$B$2:$S$430,7,FALSE)</f>
        <v>CAN</v>
      </c>
      <c r="BA175" s="14" t="str">
        <f>VLOOKUP(A175,Bios!$B$2:$S$430,2,FALSE)</f>
        <v>NYI</v>
      </c>
      <c r="BB175" s="14">
        <f>113-BE175</f>
        <v>24</v>
      </c>
      <c r="BC175" s="14" t="str">
        <f>VLOOKUP(A175,Bios!$B$2:$S$430,3,FALSE)</f>
        <v>L</v>
      </c>
      <c r="BD175" s="4" t="str">
        <f>VLOOKUP(A175,Bios!$B$2:$S$430,4,FALSE)</f>
        <v>Oct 02 '89</v>
      </c>
      <c r="BE175" s="4" t="str">
        <f>RIGHT(BD175, LEN(BD175)-8)</f>
        <v>89</v>
      </c>
      <c r="BJ175" s="4" t="e">
        <f>VLOOKUP(A175,'Contracts 2014'!A174:K300,1,FALSE)</f>
        <v>#N/A</v>
      </c>
      <c r="BK175" s="4">
        <f>IF(ISNA(VLOOKUP(A175,'Contracts 2014'!$A$1:$K$127,1,FALSE)), 0, 1)</f>
        <v>0</v>
      </c>
    </row>
    <row r="176" spans="1:63">
      <c r="A176" s="13" t="s">
        <v>699</v>
      </c>
      <c r="B176" s="14">
        <f>VLOOKUP(A176,'2014'!$B$2:$S$430,7,FALSE)</f>
        <v>38</v>
      </c>
      <c r="C176" s="14">
        <f>IF(ISNA(VLOOKUP(A176,'2013'!$B$2:$S$401,7,FALSE)*1.7), B176, VLOOKUP(A176,'2013'!$B$2:$S$401,7,FALSE)*1.7)</f>
        <v>44.199999999999996</v>
      </c>
      <c r="D176" s="14">
        <f>IF(ISNA(VLOOKUP(A176,'2012'!$B$2:$S$401,7,FALSE)), C176, VLOOKUP(A176,'2012'!$B$2:$S$401,7,FALSE))</f>
        <v>44.199999999999996</v>
      </c>
      <c r="E176" s="14">
        <f>IF(ISNA(VLOOKUP(A176,'2011'!$B$2:$S$401,7,FALSE)), AVERAGE(C176:D176), VLOOKUP(A176,'2011'!$B$2:$S$401,7,FALSE))</f>
        <v>44.199999999999996</v>
      </c>
      <c r="F176" s="14">
        <f>IF(ISNA(VLOOKUP(A176,'2010'!$B$2:$S$401,7,FALSE)), AVERAGE(C176:E176), VLOOKUP(A176,'2010'!$B$2:$S$401,7,FALSE))</f>
        <v>76</v>
      </c>
      <c r="G176" s="14">
        <f>IF(ISNA(VLOOKUP(A176,'2009'!$B$2:$S$401,7,FALSE)), AVERAGE(C176:F176), VLOOKUP(A176,'2009'!$B$2:$S$401,7,FALSE))</f>
        <v>73</v>
      </c>
      <c r="H176" s="14">
        <f>AVERAGE(B176:G176)</f>
        <v>53.266666666666659</v>
      </c>
      <c r="I176" s="14">
        <f>VLOOKUP(A176,'2014'!$B$2:$S$430,4,FALSE)</f>
        <v>70</v>
      </c>
      <c r="J176" s="14">
        <f>IF(ISNA(VLOOKUP(A176,'2013'!$B$2:$S$401,4,FALSE)), I176, VLOOKUP(A176,'2013'!$B$2:$S$401,4,FALSE)*1.7)</f>
        <v>59.5</v>
      </c>
      <c r="K176" s="14">
        <f>IF(ISNA(VLOOKUP(A176,'2012'!$B$2:$S$401,4,FALSE)), J176, VLOOKUP(A176,'2012'!$B$2:$S$401,4,FALSE))</f>
        <v>59.5</v>
      </c>
      <c r="L176" s="14">
        <f>IF(ISNA(VLOOKUP(A176,'2011'!$B$2:$S$401,4,FALSE)), AVERAGE(J176:K176), VLOOKUP(A176,'2011'!$B$2:$S$401,4,FALSE))</f>
        <v>59.5</v>
      </c>
      <c r="M176" s="14">
        <f>IF(ISNA(VLOOKUP(A176,'2010'!$B$2:$S$401,4,FALSE)), AVERAGE(J176:L176), VLOOKUP(A176,'2010'!$B$2:$S$401,4,FALSE))</f>
        <v>75</v>
      </c>
      <c r="N176" s="14">
        <f>IF(ISNA(VLOOKUP(A176,'2009'!$B$2:$S$401,4,FALSE)), AVERAGE(J176:M176), VLOOKUP(A176,'2009'!$B$2:$S$401,4,FALSE))</f>
        <v>68</v>
      </c>
      <c r="O176" s="14">
        <f>AVERAGE(I176:N176)</f>
        <v>65.25</v>
      </c>
      <c r="P176" s="14">
        <f>H176/O176</f>
        <v>0.81634738186462308</v>
      </c>
      <c r="Q176" s="14">
        <f>VLOOKUP($A176,'2014'!$B$2:$S$430,5,FALSE)</f>
        <v>9</v>
      </c>
      <c r="R176" s="14">
        <f>IF(ISNA(VLOOKUP(A176,'2013'!$B$2:$S$401,5,FALSE)), Q176, VLOOKUP(A176,'2013'!$B$2:$S$401,5,FALSE)*1.7)</f>
        <v>20.399999999999999</v>
      </c>
      <c r="S176" s="14">
        <f>IF(ISNA(VLOOKUP($A176,'2012'!$B$2:$S$401,5,FALSE)), R176, VLOOKUP($A176,'2012'!$B$2:$S$401,5,FALSE))</f>
        <v>20.399999999999999</v>
      </c>
      <c r="T176" s="14">
        <f>IF(ISNA(VLOOKUP($A176,'2011'!$B$2:$S$401,5,FALSE)), S176, VLOOKUP($A176,'2011'!$B$2:$S$401,5,FALSE))</f>
        <v>20.399999999999999</v>
      </c>
      <c r="U176" s="14">
        <f>IF(ISNA(VLOOKUP($A176,'2010'!$B$2:$S$401,5,FALSE)), T176, VLOOKUP($A176,'2010'!$B$2:$S$401,5,FALSE))</f>
        <v>19</v>
      </c>
      <c r="V176" s="14">
        <f>IF(ISNA(VLOOKUP($A176,'2009'!$B$2:$S$401,5,FALSE)), U176, VLOOKUP($A176,'2009'!$B$2:$S$401,5,FALSE))</f>
        <v>31</v>
      </c>
      <c r="W176" s="14">
        <f>AVERAGE(Q176:V176)</f>
        <v>20.033333333333331</v>
      </c>
      <c r="X176" s="14">
        <f>VLOOKUP($A176,'2014'!$B$2:$S$430,6,FALSE)</f>
        <v>29</v>
      </c>
      <c r="Y176" s="14">
        <f>IF(ISNA(VLOOKUP($A176,'2013'!$B$2:$S$401,6,FALSE)), X176, VLOOKUP($A176,'2013'!$B$2:$S$401,6,FALSE)*1.7)</f>
        <v>23.8</v>
      </c>
      <c r="Z176" s="14">
        <f>IF(ISNA(VLOOKUP($A176,'2012'!$B$2:$S$401,6,FALSE)), Y176, VLOOKUP($A176,'2012'!$B$2:$S$401,6,FALSE))</f>
        <v>23.8</v>
      </c>
      <c r="AA176" s="14">
        <f>IF(ISNA(VLOOKUP($A176,'2011'!$B$2:$S$401,6,FALSE)), Z176, VLOOKUP($A176,'2011'!$B$2:$S$401,6,FALSE))</f>
        <v>23.8</v>
      </c>
      <c r="AB176" s="14">
        <f>IF(ISNA(VLOOKUP($A176,'2010'!$B$2:$S$401,6,FALSE)), AA176, VLOOKUP($A176,'2010'!$B$2:$S$401,6,FALSE))</f>
        <v>57</v>
      </c>
      <c r="AC176" s="14">
        <f>IF(ISNA(VLOOKUP($A176,'2009'!$B$2:$S$401,6,FALSE)), AB176, VLOOKUP($A176,'2009'!$B$2:$S$401,6,FALSE))</f>
        <v>42</v>
      </c>
      <c r="AD176" s="14">
        <f>AVERAGE(X176:AC176)</f>
        <v>33.233333333333327</v>
      </c>
      <c r="AE176" s="14">
        <f>VLOOKUP($A176,'2014'!$B$2:$S$430,10,FALSE)</f>
        <v>3</v>
      </c>
      <c r="AF176" s="14">
        <f>IF(ISNA(VLOOKUP($A176,'2013'!$B$2:$S$401,10,FALSE)), AE176, VLOOKUP($A176,'2013'!$B$2:$S$401,10,FALSE)*1.7)</f>
        <v>6.8</v>
      </c>
      <c r="AG176" s="14">
        <f>IF(ISNA(VLOOKUP($A176,'2012'!$B$2:$S$401,10,FALSE)), AF176, VLOOKUP($A176,'2012'!$B$2:$S$401,10,FALSE))</f>
        <v>6.8</v>
      </c>
      <c r="AH176" s="14">
        <f>IF(ISNA(VLOOKUP($A176,'2011'!$B$2:$S$401,10,FALSE)), AG176, VLOOKUP($A176,'2011'!$B$2:$S$401,10,FALSE))</f>
        <v>6.8</v>
      </c>
      <c r="AI176" s="14">
        <f>IF(ISNA(VLOOKUP($A176,'2010'!$B$2:$S$401,10,FALSE)), AH176, VLOOKUP($A176,'2010'!$B$2:$S$401,10,FALSE))</f>
        <v>10</v>
      </c>
      <c r="AJ176" s="14">
        <f>IF(ISNA(VLOOKUP($A176,'2009'!$B$2:$S$401,10,FALSE)), AI176, VLOOKUP($A176,'2009'!$B$2:$S$401,10,FALSE))</f>
        <v>18</v>
      </c>
      <c r="AK176" s="14">
        <f>AVERAGE(AE176:AJ176)</f>
        <v>8.5666666666666682</v>
      </c>
      <c r="AL176" s="14">
        <f>VLOOKUP($A176,'2014'!$B$2:$S$430,11,FALSE)</f>
        <v>15</v>
      </c>
      <c r="AM176" s="14">
        <f>IF(ISNA(VLOOKUP($A176,'2013'!$B$2:$S$401,11,FALSE)), AL176, VLOOKUP($A176,'2013'!$B$2:$S$401,11,FALSE)*1.7)</f>
        <v>23.8</v>
      </c>
      <c r="AN176" s="14">
        <f>AVERAGE(AL176:AM176)</f>
        <v>19.399999999999999</v>
      </c>
      <c r="AO176" s="14">
        <f>VLOOKUP($A176,'2014'!$B$2:$S$430,8,FALSE)</f>
        <v>-16</v>
      </c>
      <c r="AP176" s="14">
        <f>IF(ISNA(VLOOKUP($A176,'2013'!$B$2:$S$401,8,FALSE)), AO176, VLOOKUP($A176,'2013'!$B$2:$S$401,8,FALSE)*1.7)</f>
        <v>-5.0999999999999996</v>
      </c>
      <c r="AQ176" s="14">
        <f>IF(ISNA(VLOOKUP($A176,'2012'!$B$2:$S$401,8,FALSE)), AP176, VLOOKUP($A176,'2012'!$B$2:$S$401,8,FALSE))</f>
        <v>-5.0999999999999996</v>
      </c>
      <c r="AR176" s="14">
        <f>IF(ISNA(VLOOKUP($A176,'2011'!$B$2:$S$401,8,FALSE)), AQ176, VLOOKUP($A176,'2011'!$B$2:$S$401,8,FALSE))</f>
        <v>-5.0999999999999996</v>
      </c>
      <c r="AS176" s="14">
        <f>IF(ISNA(VLOOKUP($A176,'2010'!$B$2:$S$401,8,FALSE)), AR176, VLOOKUP($A176,'2010'!$B$2:$S$401,8,FALSE))</f>
        <v>39</v>
      </c>
      <c r="AT176" s="14">
        <f>IF(ISNA(VLOOKUP($A176,'2009'!$B$2:$S$401,8,FALSE)), AS176, VLOOKUP($A176,'2009'!$B$2:$S$401,8,FALSE))</f>
        <v>24</v>
      </c>
      <c r="AU176" s="14">
        <f>AVERAGE(AO176:AT176)</f>
        <v>5.2833333333333323</v>
      </c>
      <c r="AV176" s="14">
        <f>MIN(B176:G176)</f>
        <v>38</v>
      </c>
      <c r="AW176" s="14">
        <f>MAX(B176:G176)</f>
        <v>76</v>
      </c>
      <c r="AX176" s="14">
        <f>MIN(I176:N176)</f>
        <v>59.5</v>
      </c>
      <c r="AY176" s="14">
        <f>MAX(I176:N176)</f>
        <v>75</v>
      </c>
      <c r="AZ176" s="14" t="str">
        <f>VLOOKUP(A176,Bios!$B$2:$S$430,7,FALSE)</f>
        <v>CAN</v>
      </c>
      <c r="BA176" s="14" t="str">
        <f>VLOOKUP(A176,Bios!$B$2:$S$430,2,FALSE)</f>
        <v>WSH</v>
      </c>
      <c r="BB176" s="14">
        <f>113-BE176</f>
        <v>28</v>
      </c>
      <c r="BC176" s="14" t="str">
        <f>VLOOKUP(A176,Bios!$B$2:$S$430,3,FALSE)</f>
        <v>D</v>
      </c>
      <c r="BD176" s="4" t="str">
        <f>VLOOKUP(A176,Bios!$B$2:$S$430,4,FALSE)</f>
        <v>Oct 12 '85</v>
      </c>
      <c r="BE176" s="4" t="str">
        <f>RIGHT(BD176, LEN(BD176)-8)</f>
        <v>85</v>
      </c>
      <c r="BJ176" s="4" t="e">
        <f>VLOOKUP(A176,'Contracts 2014'!A175:K301,1,FALSE)</f>
        <v>#N/A</v>
      </c>
      <c r="BK176" s="4">
        <f>IF(ISNA(VLOOKUP(A176,'Contracts 2014'!$A$1:$K$127,1,FALSE)), 0, 1)</f>
        <v>1</v>
      </c>
    </row>
    <row r="177" spans="1:63">
      <c r="A177" s="13" t="s">
        <v>79</v>
      </c>
      <c r="B177" s="14">
        <f>VLOOKUP(A177,'2014'!$B$2:$S$430,7,FALSE)</f>
        <v>37</v>
      </c>
      <c r="C177" s="14">
        <f>IF(ISNA(VLOOKUP(A177,'2013'!$B$2:$S$401,7,FALSE)*1.7), B177, VLOOKUP(A177,'2013'!$B$2:$S$401,7,FALSE)*1.7)</f>
        <v>64.599999999999994</v>
      </c>
      <c r="D177" s="14">
        <f>IF(ISNA(VLOOKUP(A177,'2012'!$B$2:$S$401,7,FALSE)), C177, VLOOKUP(A177,'2012'!$B$2:$S$401,7,FALSE))</f>
        <v>47</v>
      </c>
      <c r="E177" s="14">
        <f>IF(ISNA(VLOOKUP(A177,'2011'!$B$2:$S$401,7,FALSE)), AVERAGE(C177:D177), VLOOKUP(A177,'2011'!$B$2:$S$401,7,FALSE))</f>
        <v>42</v>
      </c>
      <c r="F177" s="14">
        <f>IF(ISNA(VLOOKUP(A177,'2010'!$B$2:$S$401,7,FALSE)), AVERAGE(C177:E177), VLOOKUP(A177,'2010'!$B$2:$S$401,7,FALSE))</f>
        <v>41</v>
      </c>
      <c r="G177" s="14">
        <f>IF(ISNA(VLOOKUP(A177,'2009'!$B$2:$S$401,7,FALSE)), AVERAGE(C177:F177), VLOOKUP(A177,'2009'!$B$2:$S$401,7,FALSE))</f>
        <v>41</v>
      </c>
      <c r="H177" s="14">
        <f>AVERAGE(B177:G177)</f>
        <v>45.433333333333337</v>
      </c>
      <c r="I177" s="14">
        <f>VLOOKUP(A177,'2014'!$B$2:$S$430,4,FALSE)</f>
        <v>67</v>
      </c>
      <c r="J177" s="14">
        <f>IF(ISNA(VLOOKUP(A177,'2013'!$B$2:$S$401,4,FALSE)), I177, VLOOKUP(A177,'2013'!$B$2:$S$401,4,FALSE)*1.7)</f>
        <v>81.599999999999994</v>
      </c>
      <c r="K177" s="14">
        <f>IF(ISNA(VLOOKUP(A177,'2012'!$B$2:$S$401,4,FALSE)), J177, VLOOKUP(A177,'2012'!$B$2:$S$401,4,FALSE))</f>
        <v>75</v>
      </c>
      <c r="L177" s="14">
        <f>IF(ISNA(VLOOKUP(A177,'2011'!$B$2:$S$401,4,FALSE)), AVERAGE(J177:K177), VLOOKUP(A177,'2011'!$B$2:$S$401,4,FALSE))</f>
        <v>68</v>
      </c>
      <c r="M177" s="14">
        <f>IF(ISNA(VLOOKUP(A177,'2010'!$B$2:$S$401,4,FALSE)), AVERAGE(J177:L177), VLOOKUP(A177,'2010'!$B$2:$S$401,4,FALSE))</f>
        <v>68</v>
      </c>
      <c r="N177" s="14">
        <f>IF(ISNA(VLOOKUP(A177,'2009'!$B$2:$S$401,4,FALSE)), AVERAGE(J177:M177), VLOOKUP(A177,'2009'!$B$2:$S$401,4,FALSE))</f>
        <v>76</v>
      </c>
      <c r="O177" s="14">
        <f>AVERAGE(I177:N177)</f>
        <v>72.600000000000009</v>
      </c>
      <c r="P177" s="14">
        <f>H177/O177</f>
        <v>0.62580348943985309</v>
      </c>
      <c r="Q177" s="14">
        <f>VLOOKUP($A177,'2014'!$B$2:$S$430,5,FALSE)</f>
        <v>10</v>
      </c>
      <c r="R177" s="14">
        <f>IF(ISNA(VLOOKUP(A177,'2013'!$B$2:$S$401,5,FALSE)), Q177, VLOOKUP(A177,'2013'!$B$2:$S$401,5,FALSE)*1.7)</f>
        <v>23.8</v>
      </c>
      <c r="S177" s="14">
        <f>IF(ISNA(VLOOKUP($A177,'2012'!$B$2:$S$401,5,FALSE)), R177, VLOOKUP($A177,'2012'!$B$2:$S$401,5,FALSE))</f>
        <v>18</v>
      </c>
      <c r="T177" s="14">
        <f>IF(ISNA(VLOOKUP($A177,'2011'!$B$2:$S$401,5,FALSE)), S177, VLOOKUP($A177,'2011'!$B$2:$S$401,5,FALSE))</f>
        <v>15</v>
      </c>
      <c r="U177" s="14">
        <f>IF(ISNA(VLOOKUP($A177,'2010'!$B$2:$S$401,5,FALSE)), T177, VLOOKUP($A177,'2010'!$B$2:$S$401,5,FALSE))</f>
        <v>15</v>
      </c>
      <c r="V177" s="14">
        <f>IF(ISNA(VLOOKUP($A177,'2009'!$B$2:$S$401,5,FALSE)), U177, VLOOKUP($A177,'2009'!$B$2:$S$401,5,FALSE))</f>
        <v>16</v>
      </c>
      <c r="W177" s="14">
        <f>AVERAGE(Q177:V177)</f>
        <v>16.3</v>
      </c>
      <c r="X177" s="14">
        <f>VLOOKUP($A177,'2014'!$B$2:$S$430,6,FALSE)</f>
        <v>27</v>
      </c>
      <c r="Y177" s="14">
        <f>IF(ISNA(VLOOKUP($A177,'2013'!$B$2:$S$401,6,FALSE)), X177, VLOOKUP($A177,'2013'!$B$2:$S$401,6,FALSE)*1.7)</f>
        <v>40.799999999999997</v>
      </c>
      <c r="Z177" s="14">
        <f>IF(ISNA(VLOOKUP($A177,'2012'!$B$2:$S$401,6,FALSE)), Y177, VLOOKUP($A177,'2012'!$B$2:$S$401,6,FALSE))</f>
        <v>29</v>
      </c>
      <c r="AA177" s="14">
        <f>IF(ISNA(VLOOKUP($A177,'2011'!$B$2:$S$401,6,FALSE)), Z177, VLOOKUP($A177,'2011'!$B$2:$S$401,6,FALSE))</f>
        <v>27</v>
      </c>
      <c r="AB177" s="14">
        <f>IF(ISNA(VLOOKUP($A177,'2010'!$B$2:$S$401,6,FALSE)), AA177, VLOOKUP($A177,'2010'!$B$2:$S$401,6,FALSE))</f>
        <v>26</v>
      </c>
      <c r="AC177" s="14">
        <f>IF(ISNA(VLOOKUP($A177,'2009'!$B$2:$S$401,6,FALSE)), AB177, VLOOKUP($A177,'2009'!$B$2:$S$401,6,FALSE))</f>
        <v>25</v>
      </c>
      <c r="AD177" s="14">
        <f>AVERAGE(X177:AC177)</f>
        <v>29.133333333333336</v>
      </c>
      <c r="AE177" s="14">
        <f>VLOOKUP($A177,'2014'!$B$2:$S$430,10,FALSE)</f>
        <v>1</v>
      </c>
      <c r="AF177" s="14">
        <f>IF(ISNA(VLOOKUP($A177,'2013'!$B$2:$S$401,10,FALSE)), AE177, VLOOKUP($A177,'2013'!$B$2:$S$401,10,FALSE)*1.7)</f>
        <v>6.8</v>
      </c>
      <c r="AG177" s="14">
        <f>IF(ISNA(VLOOKUP($A177,'2012'!$B$2:$S$401,10,FALSE)), AF177, VLOOKUP($A177,'2012'!$B$2:$S$401,10,FALSE))</f>
        <v>6</v>
      </c>
      <c r="AH177" s="14">
        <f>IF(ISNA(VLOOKUP($A177,'2011'!$B$2:$S$401,10,FALSE)), AG177, VLOOKUP($A177,'2011'!$B$2:$S$401,10,FALSE))</f>
        <v>3</v>
      </c>
      <c r="AI177" s="14">
        <f>IF(ISNA(VLOOKUP($A177,'2010'!$B$2:$S$401,10,FALSE)), AH177, VLOOKUP($A177,'2010'!$B$2:$S$401,10,FALSE))</f>
        <v>6</v>
      </c>
      <c r="AJ177" s="14">
        <f>IF(ISNA(VLOOKUP($A177,'2009'!$B$2:$S$401,10,FALSE)), AI177, VLOOKUP($A177,'2009'!$B$2:$S$401,10,FALSE))</f>
        <v>6</v>
      </c>
      <c r="AK177" s="14">
        <f>AVERAGE(AE177:AJ177)</f>
        <v>4.8</v>
      </c>
      <c r="AL177" s="14">
        <f>VLOOKUP($A177,'2014'!$B$2:$S$430,11,FALSE)</f>
        <v>7</v>
      </c>
      <c r="AM177" s="14">
        <f>IF(ISNA(VLOOKUP($A177,'2013'!$B$2:$S$401,11,FALSE)), AL177, VLOOKUP($A177,'2013'!$B$2:$S$401,11,FALSE)*1.7)</f>
        <v>25.5</v>
      </c>
      <c r="AN177" s="14">
        <f>AVERAGE(AL177:AM177)</f>
        <v>16.25</v>
      </c>
      <c r="AO177" s="14">
        <f>VLOOKUP($A177,'2014'!$B$2:$S$430,8,FALSE)</f>
        <v>-29</v>
      </c>
      <c r="AP177" s="14">
        <f>IF(ISNA(VLOOKUP($A177,'2013'!$B$2:$S$401,8,FALSE)), AO177, VLOOKUP($A177,'2013'!$B$2:$S$401,8,FALSE)*1.7)</f>
        <v>-10.199999999999999</v>
      </c>
      <c r="AQ177" s="14">
        <f>IF(ISNA(VLOOKUP($A177,'2012'!$B$2:$S$401,8,FALSE)), AP177, VLOOKUP($A177,'2012'!$B$2:$S$401,8,FALSE))</f>
        <v>5</v>
      </c>
      <c r="AR177" s="14">
        <f>IF(ISNA(VLOOKUP($A177,'2011'!$B$2:$S$401,8,FALSE)), AQ177, VLOOKUP($A177,'2011'!$B$2:$S$401,8,FALSE))</f>
        <v>-17</v>
      </c>
      <c r="AS177" s="14">
        <f>IF(ISNA(VLOOKUP($A177,'2010'!$B$2:$S$401,8,FALSE)), AR177, VLOOKUP($A177,'2010'!$B$2:$S$401,8,FALSE))</f>
        <v>-8</v>
      </c>
      <c r="AT177" s="14">
        <f>IF(ISNA(VLOOKUP($A177,'2009'!$B$2:$S$401,8,FALSE)), AS177, VLOOKUP($A177,'2009'!$B$2:$S$401,8,FALSE))</f>
        <v>-1</v>
      </c>
      <c r="AU177" s="14">
        <f>AVERAGE(AO177:AT177)</f>
        <v>-10.033333333333333</v>
      </c>
      <c r="AV177" s="14">
        <f>MIN(B177:G177)</f>
        <v>37</v>
      </c>
      <c r="AW177" s="14">
        <f>MAX(B177:G177)</f>
        <v>64.599999999999994</v>
      </c>
      <c r="AX177" s="14">
        <f>MIN(I177:N177)</f>
        <v>67</v>
      </c>
      <c r="AY177" s="14">
        <f>MAX(I177:N177)</f>
        <v>81.599999999999994</v>
      </c>
      <c r="AZ177" s="14" t="str">
        <f>VLOOKUP(A177,Bios!$B$2:$S$430,7,FALSE)</f>
        <v>CAN</v>
      </c>
      <c r="BA177" s="14" t="str">
        <f>VLOOKUP(A177,Bios!$B$2:$S$430,2,FALSE)</f>
        <v>EDM</v>
      </c>
      <c r="BB177" s="14">
        <f>113-BE177</f>
        <v>24</v>
      </c>
      <c r="BC177" s="14" t="str">
        <f>VLOOKUP(A177,Bios!$B$2:$S$430,3,FALSE)</f>
        <v>C</v>
      </c>
      <c r="BD177" s="4" t="str">
        <f>VLOOKUP(A177,Bios!$B$2:$S$430,4,FALSE)</f>
        <v>Aug 10 '89</v>
      </c>
      <c r="BE177" s="4" t="str">
        <f>RIGHT(BD177, LEN(BD177)-8)</f>
        <v>89</v>
      </c>
      <c r="BJ177" s="4" t="e">
        <f>VLOOKUP(A177,'Contracts 2014'!A176:K302,1,FALSE)</f>
        <v>#N/A</v>
      </c>
      <c r="BK177" s="4">
        <f>IF(ISNA(VLOOKUP(A177,'Contracts 2014'!$A$1:$K$127,1,FALSE)), 0, 1)</f>
        <v>0</v>
      </c>
    </row>
    <row r="178" spans="1:63">
      <c r="A178" s="13" t="s">
        <v>124</v>
      </c>
      <c r="B178" s="14">
        <f>VLOOKUP(A178,'2014'!$B$2:$S$430,7,FALSE)</f>
        <v>37</v>
      </c>
      <c r="C178" s="14">
        <f>IF(ISNA(VLOOKUP(A178,'2013'!$B$2:$S$401,7,FALSE)*1.7), B178, VLOOKUP(A178,'2013'!$B$2:$S$401,7,FALSE)*1.7)</f>
        <v>54.4</v>
      </c>
      <c r="D178" s="14">
        <f>IF(ISNA(VLOOKUP(A178,'2012'!$B$2:$S$401,7,FALSE)), C178, VLOOKUP(A178,'2012'!$B$2:$S$401,7,FALSE))</f>
        <v>49</v>
      </c>
      <c r="E178" s="14">
        <f>IF(ISNA(VLOOKUP(A178,'2011'!$B$2:$S$401,7,FALSE)), AVERAGE(C178:D178), VLOOKUP(A178,'2011'!$B$2:$S$401,7,FALSE))</f>
        <v>54</v>
      </c>
      <c r="F178" s="14">
        <f>IF(ISNA(VLOOKUP(A178,'2010'!$B$2:$S$401,7,FALSE)), AVERAGE(C178:E178), VLOOKUP(A178,'2010'!$B$2:$S$401,7,FALSE))</f>
        <v>70</v>
      </c>
      <c r="G178" s="14">
        <f>IF(ISNA(VLOOKUP(A178,'2009'!$B$2:$S$401,7,FALSE)), AVERAGE(C178:F178), VLOOKUP(A178,'2009'!$B$2:$S$401,7,FALSE))</f>
        <v>67</v>
      </c>
      <c r="H178" s="14">
        <f>AVERAGE(B178:G178)</f>
        <v>55.233333333333327</v>
      </c>
      <c r="I178" s="14">
        <f>VLOOKUP(A178,'2014'!$B$2:$S$430,4,FALSE)</f>
        <v>69</v>
      </c>
      <c r="J178" s="14">
        <f>IF(ISNA(VLOOKUP(A178,'2013'!$B$2:$S$401,4,FALSE)), I178, VLOOKUP(A178,'2013'!$B$2:$S$401,4,FALSE)*1.7)</f>
        <v>66.3</v>
      </c>
      <c r="K178" s="14">
        <f>IF(ISNA(VLOOKUP(A178,'2012'!$B$2:$S$401,4,FALSE)), J178, VLOOKUP(A178,'2012'!$B$2:$S$401,4,FALSE))</f>
        <v>64</v>
      </c>
      <c r="L178" s="14">
        <f>IF(ISNA(VLOOKUP(A178,'2011'!$B$2:$S$401,4,FALSE)), AVERAGE(J178:K178), VLOOKUP(A178,'2011'!$B$2:$S$401,4,FALSE))</f>
        <v>65</v>
      </c>
      <c r="M178" s="14">
        <f>IF(ISNA(VLOOKUP(A178,'2010'!$B$2:$S$401,4,FALSE)), AVERAGE(J178:L178), VLOOKUP(A178,'2010'!$B$2:$S$401,4,FALSE))</f>
        <v>82</v>
      </c>
      <c r="N178" s="14">
        <f>IF(ISNA(VLOOKUP(A178,'2009'!$B$2:$S$401,4,FALSE)), AVERAGE(J178:M178), VLOOKUP(A178,'2009'!$B$2:$S$401,4,FALSE))</f>
        <v>77</v>
      </c>
      <c r="O178" s="14">
        <f>AVERAGE(I178:N178)</f>
        <v>70.55</v>
      </c>
      <c r="P178" s="14">
        <f>H178/O178</f>
        <v>0.78289629104653902</v>
      </c>
      <c r="Q178" s="14">
        <f>VLOOKUP($A178,'2014'!$B$2:$S$430,5,FALSE)</f>
        <v>20</v>
      </c>
      <c r="R178" s="14">
        <f>IF(ISNA(VLOOKUP(A178,'2013'!$B$2:$S$401,5,FALSE)), Q178, VLOOKUP(A178,'2013'!$B$2:$S$401,5,FALSE)*1.7)</f>
        <v>17</v>
      </c>
      <c r="S178" s="14">
        <f>IF(ISNA(VLOOKUP($A178,'2012'!$B$2:$S$401,5,FALSE)), R178, VLOOKUP($A178,'2012'!$B$2:$S$401,5,FALSE))</f>
        <v>22</v>
      </c>
      <c r="T178" s="14">
        <f>IF(ISNA(VLOOKUP($A178,'2011'!$B$2:$S$401,5,FALSE)), S178, VLOOKUP($A178,'2011'!$B$2:$S$401,5,FALSE))</f>
        <v>25</v>
      </c>
      <c r="U178" s="14">
        <f>IF(ISNA(VLOOKUP($A178,'2010'!$B$2:$S$401,5,FALSE)), T178, VLOOKUP($A178,'2010'!$B$2:$S$401,5,FALSE))</f>
        <v>24</v>
      </c>
      <c r="V178" s="14">
        <f>IF(ISNA(VLOOKUP($A178,'2009'!$B$2:$S$401,5,FALSE)), U178, VLOOKUP($A178,'2009'!$B$2:$S$401,5,FALSE))</f>
        <v>29</v>
      </c>
      <c r="W178" s="14">
        <f>AVERAGE(Q178:V178)</f>
        <v>22.833333333333332</v>
      </c>
      <c r="X178" s="14">
        <f>VLOOKUP($A178,'2014'!$B$2:$S$430,6,FALSE)</f>
        <v>17</v>
      </c>
      <c r="Y178" s="14">
        <f>IF(ISNA(VLOOKUP($A178,'2013'!$B$2:$S$401,6,FALSE)), X178, VLOOKUP($A178,'2013'!$B$2:$S$401,6,FALSE)*1.7)</f>
        <v>37.4</v>
      </c>
      <c r="Z178" s="14">
        <f>IF(ISNA(VLOOKUP($A178,'2012'!$B$2:$S$401,6,FALSE)), Y178, VLOOKUP($A178,'2012'!$B$2:$S$401,6,FALSE))</f>
        <v>27</v>
      </c>
      <c r="AA178" s="14">
        <f>IF(ISNA(VLOOKUP($A178,'2011'!$B$2:$S$401,6,FALSE)), Z178, VLOOKUP($A178,'2011'!$B$2:$S$401,6,FALSE))</f>
        <v>29</v>
      </c>
      <c r="AB178" s="14">
        <f>IF(ISNA(VLOOKUP($A178,'2010'!$B$2:$S$401,6,FALSE)), AA178, VLOOKUP($A178,'2010'!$B$2:$S$401,6,FALSE))</f>
        <v>46</v>
      </c>
      <c r="AC178" s="14">
        <f>IF(ISNA(VLOOKUP($A178,'2009'!$B$2:$S$401,6,FALSE)), AB178, VLOOKUP($A178,'2009'!$B$2:$S$401,6,FALSE))</f>
        <v>38</v>
      </c>
      <c r="AD178" s="14">
        <f>AVERAGE(X178:AC178)</f>
        <v>32.4</v>
      </c>
      <c r="AE178" s="14">
        <f>VLOOKUP($A178,'2014'!$B$2:$S$430,10,FALSE)</f>
        <v>8</v>
      </c>
      <c r="AF178" s="14">
        <f>IF(ISNA(VLOOKUP($A178,'2013'!$B$2:$S$401,10,FALSE)), AE178, VLOOKUP($A178,'2013'!$B$2:$S$401,10,FALSE)*1.7)</f>
        <v>8.5</v>
      </c>
      <c r="AG178" s="14">
        <f>IF(ISNA(VLOOKUP($A178,'2012'!$B$2:$S$401,10,FALSE)), AF178, VLOOKUP($A178,'2012'!$B$2:$S$401,10,FALSE))</f>
        <v>5</v>
      </c>
      <c r="AH178" s="14">
        <f>IF(ISNA(VLOOKUP($A178,'2011'!$B$2:$S$401,10,FALSE)), AG178, VLOOKUP($A178,'2011'!$B$2:$S$401,10,FALSE))</f>
        <v>12</v>
      </c>
      <c r="AI178" s="14">
        <f>IF(ISNA(VLOOKUP($A178,'2010'!$B$2:$S$401,10,FALSE)), AH178, VLOOKUP($A178,'2010'!$B$2:$S$401,10,FALSE))</f>
        <v>5</v>
      </c>
      <c r="AJ178" s="14">
        <f>IF(ISNA(VLOOKUP($A178,'2009'!$B$2:$S$401,10,FALSE)), AI178, VLOOKUP($A178,'2009'!$B$2:$S$401,10,FALSE))</f>
        <v>10</v>
      </c>
      <c r="AK178" s="14">
        <f>AVERAGE(AE178:AJ178)</f>
        <v>8.0833333333333339</v>
      </c>
      <c r="AL178" s="14">
        <f>VLOOKUP($A178,'2014'!$B$2:$S$430,11,FALSE)</f>
        <v>13</v>
      </c>
      <c r="AM178" s="14">
        <f>IF(ISNA(VLOOKUP($A178,'2013'!$B$2:$S$401,11,FALSE)), AL178, VLOOKUP($A178,'2013'!$B$2:$S$401,11,FALSE)*1.7)</f>
        <v>15.299999999999999</v>
      </c>
      <c r="AN178" s="14">
        <f>AVERAGE(AL178:AM178)</f>
        <v>14.149999999999999</v>
      </c>
      <c r="AO178" s="14">
        <f>VLOOKUP($A178,'2014'!$B$2:$S$430,8,FALSE)</f>
        <v>-16</v>
      </c>
      <c r="AP178" s="14">
        <f>IF(ISNA(VLOOKUP($A178,'2013'!$B$2:$S$401,8,FALSE)), AO178, VLOOKUP($A178,'2013'!$B$2:$S$401,8,FALSE)*1.7)</f>
        <v>-8.5</v>
      </c>
      <c r="AQ178" s="14">
        <f>IF(ISNA(VLOOKUP($A178,'2012'!$B$2:$S$401,8,FALSE)), AP178, VLOOKUP($A178,'2012'!$B$2:$S$401,8,FALSE))</f>
        <v>-2</v>
      </c>
      <c r="AR178" s="14">
        <f>IF(ISNA(VLOOKUP($A178,'2011'!$B$2:$S$401,8,FALSE)), AQ178, VLOOKUP($A178,'2011'!$B$2:$S$401,8,FALSE))</f>
        <v>-5</v>
      </c>
      <c r="AS178" s="14">
        <f>IF(ISNA(VLOOKUP($A178,'2010'!$B$2:$S$401,8,FALSE)), AR178, VLOOKUP($A178,'2010'!$B$2:$S$401,8,FALSE))</f>
        <v>-16</v>
      </c>
      <c r="AT178" s="14">
        <f>IF(ISNA(VLOOKUP($A178,'2009'!$B$2:$S$401,8,FALSE)), AS178, VLOOKUP($A178,'2009'!$B$2:$S$401,8,FALSE))</f>
        <v>-9</v>
      </c>
      <c r="AU178" s="14">
        <f>AVERAGE(AO178:AT178)</f>
        <v>-9.4166666666666661</v>
      </c>
      <c r="AV178" s="14">
        <f>MIN(B178:G178)</f>
        <v>37</v>
      </c>
      <c r="AW178" s="14">
        <f>MAX(B178:G178)</f>
        <v>70</v>
      </c>
      <c r="AX178" s="14">
        <f>MIN(I178:N178)</f>
        <v>64</v>
      </c>
      <c r="AY178" s="14">
        <f>MAX(I178:N178)</f>
        <v>82</v>
      </c>
      <c r="AZ178" s="14" t="str">
        <f>VLOOKUP(A178,Bios!$B$2:$S$430,7,FALSE)</f>
        <v>CAN</v>
      </c>
      <c r="BA178" s="14" t="str">
        <f>VLOOKUP(A178,Bios!$B$2:$S$430,2,FALSE)</f>
        <v>PHI</v>
      </c>
      <c r="BB178" s="14">
        <f>113-BE178</f>
        <v>33</v>
      </c>
      <c r="BC178" s="14" t="str">
        <f>VLOOKUP(A178,Bios!$B$2:$S$430,3,FALSE)</f>
        <v>C</v>
      </c>
      <c r="BD178" s="4" t="str">
        <f>VLOOKUP(A178,Bios!$B$2:$S$430,4,FALSE)</f>
        <v>Apr 21 '80</v>
      </c>
      <c r="BE178" s="4" t="str">
        <f>RIGHT(BD178, LEN(BD178)-8)</f>
        <v>80</v>
      </c>
      <c r="BJ178" s="4" t="e">
        <f>VLOOKUP(A178,'Contracts 2014'!A177:K303,1,FALSE)</f>
        <v>#N/A</v>
      </c>
      <c r="BK178" s="4">
        <f>IF(ISNA(VLOOKUP(A178,'Contracts 2014'!$A$1:$K$127,1,FALSE)), 0, 1)</f>
        <v>0</v>
      </c>
    </row>
    <row r="179" spans="1:63">
      <c r="A179" s="13" t="s">
        <v>175</v>
      </c>
      <c r="B179" s="14">
        <f>VLOOKUP(A179,'2014'!$B$2:$S$430,7,FALSE)</f>
        <v>37</v>
      </c>
      <c r="C179" s="14">
        <f>IF(ISNA(VLOOKUP(A179,'2013'!$B$2:$S$401,7,FALSE)*1.7), B179, VLOOKUP(A179,'2013'!$B$2:$S$401,7,FALSE)*1.7)</f>
        <v>45.9</v>
      </c>
      <c r="D179" s="14">
        <f>IF(ISNA(VLOOKUP(A179,'2012'!$B$2:$S$401,7,FALSE)), C179, VLOOKUP(A179,'2012'!$B$2:$S$401,7,FALSE))</f>
        <v>53</v>
      </c>
      <c r="E179" s="14">
        <f>IF(ISNA(VLOOKUP(A179,'2011'!$B$2:$S$401,7,FALSE)), AVERAGE(C179:D179), VLOOKUP(A179,'2011'!$B$2:$S$401,7,FALSE))</f>
        <v>49.45</v>
      </c>
      <c r="F179" s="14">
        <f>IF(ISNA(VLOOKUP(A179,'2010'!$B$2:$S$401,7,FALSE)), AVERAGE(C179:E179), VLOOKUP(A179,'2010'!$B$2:$S$401,7,FALSE))</f>
        <v>38</v>
      </c>
      <c r="G179" s="14">
        <f>IF(ISNA(VLOOKUP(A179,'2009'!$B$2:$S$401,7,FALSE)), AVERAGE(C179:F179), VLOOKUP(A179,'2009'!$B$2:$S$401,7,FALSE))</f>
        <v>52</v>
      </c>
      <c r="H179" s="14">
        <f>AVERAGE(B179:G179)</f>
        <v>45.891666666666673</v>
      </c>
      <c r="I179" s="14">
        <f>VLOOKUP(A179,'2014'!$B$2:$S$430,4,FALSE)</f>
        <v>82</v>
      </c>
      <c r="J179" s="14">
        <f>IF(ISNA(VLOOKUP(A179,'2013'!$B$2:$S$401,4,FALSE)), I179, VLOOKUP(A179,'2013'!$B$2:$S$401,4,FALSE)*1.7)</f>
        <v>81.599999999999994</v>
      </c>
      <c r="K179" s="14">
        <f>IF(ISNA(VLOOKUP(A179,'2012'!$B$2:$S$401,4,FALSE)), J179, VLOOKUP(A179,'2012'!$B$2:$S$401,4,FALSE))</f>
        <v>82</v>
      </c>
      <c r="L179" s="14">
        <f>IF(ISNA(VLOOKUP(A179,'2011'!$B$2:$S$401,4,FALSE)), AVERAGE(J179:K179), VLOOKUP(A179,'2011'!$B$2:$S$401,4,FALSE))</f>
        <v>81.8</v>
      </c>
      <c r="M179" s="14">
        <f>IF(ISNA(VLOOKUP(A179,'2010'!$B$2:$S$401,4,FALSE)), AVERAGE(J179:L179), VLOOKUP(A179,'2010'!$B$2:$S$401,4,FALSE))</f>
        <v>68</v>
      </c>
      <c r="N179" s="14">
        <f>IF(ISNA(VLOOKUP(A179,'2009'!$B$2:$S$401,4,FALSE)), AVERAGE(J179:M179), VLOOKUP(A179,'2009'!$B$2:$S$401,4,FALSE))</f>
        <v>82</v>
      </c>
      <c r="O179" s="14">
        <f>AVERAGE(I179:N179)</f>
        <v>79.566666666666663</v>
      </c>
      <c r="P179" s="14">
        <f>H179/O179</f>
        <v>0.57677000418935909</v>
      </c>
      <c r="Q179" s="14">
        <f>VLOOKUP($A179,'2014'!$B$2:$S$430,5,FALSE)</f>
        <v>7</v>
      </c>
      <c r="R179" s="14">
        <f>IF(ISNA(VLOOKUP(A179,'2013'!$B$2:$S$401,5,FALSE)), Q179, VLOOKUP(A179,'2013'!$B$2:$S$401,5,FALSE)*1.7)</f>
        <v>13.6</v>
      </c>
      <c r="S179" s="14">
        <f>IF(ISNA(VLOOKUP($A179,'2012'!$B$2:$S$401,5,FALSE)), R179, VLOOKUP($A179,'2012'!$B$2:$S$401,5,FALSE))</f>
        <v>4</v>
      </c>
      <c r="T179" s="14">
        <f>IF(ISNA(VLOOKUP($A179,'2011'!$B$2:$S$401,5,FALSE)), S179, VLOOKUP($A179,'2011'!$B$2:$S$401,5,FALSE))</f>
        <v>4</v>
      </c>
      <c r="U179" s="14">
        <f>IF(ISNA(VLOOKUP($A179,'2010'!$B$2:$S$401,5,FALSE)), T179, VLOOKUP($A179,'2010'!$B$2:$S$401,5,FALSE))</f>
        <v>7</v>
      </c>
      <c r="V179" s="14">
        <f>IF(ISNA(VLOOKUP($A179,'2009'!$B$2:$S$401,5,FALSE)), U179, VLOOKUP($A179,'2009'!$B$2:$S$401,5,FALSE))</f>
        <v>7</v>
      </c>
      <c r="W179" s="14">
        <f>AVERAGE(Q179:V179)</f>
        <v>7.1000000000000005</v>
      </c>
      <c r="X179" s="14">
        <f>VLOOKUP($A179,'2014'!$B$2:$S$430,6,FALSE)</f>
        <v>30</v>
      </c>
      <c r="Y179" s="14">
        <f>IF(ISNA(VLOOKUP($A179,'2013'!$B$2:$S$401,6,FALSE)), X179, VLOOKUP($A179,'2013'!$B$2:$S$401,6,FALSE)*1.7)</f>
        <v>32.299999999999997</v>
      </c>
      <c r="Z179" s="14">
        <f>IF(ISNA(VLOOKUP($A179,'2012'!$B$2:$S$401,6,FALSE)), Y179, VLOOKUP($A179,'2012'!$B$2:$S$401,6,FALSE))</f>
        <v>49</v>
      </c>
      <c r="AA179" s="14">
        <f>IF(ISNA(VLOOKUP($A179,'2011'!$B$2:$S$401,6,FALSE)), Z179, VLOOKUP($A179,'2011'!$B$2:$S$401,6,FALSE))</f>
        <v>49</v>
      </c>
      <c r="AB179" s="14">
        <f>IF(ISNA(VLOOKUP($A179,'2010'!$B$2:$S$401,6,FALSE)), AA179, VLOOKUP($A179,'2010'!$B$2:$S$401,6,FALSE))</f>
        <v>31</v>
      </c>
      <c r="AC179" s="14">
        <f>IF(ISNA(VLOOKUP($A179,'2009'!$B$2:$S$401,6,FALSE)), AB179, VLOOKUP($A179,'2009'!$B$2:$S$401,6,FALSE))</f>
        <v>45</v>
      </c>
      <c r="AD179" s="14">
        <f>AVERAGE(X179:AC179)</f>
        <v>39.383333333333333</v>
      </c>
      <c r="AE179" s="14">
        <f>VLOOKUP($A179,'2014'!$B$2:$S$430,10,FALSE)</f>
        <v>2</v>
      </c>
      <c r="AF179" s="14">
        <f>IF(ISNA(VLOOKUP($A179,'2013'!$B$2:$S$401,10,FALSE)), AE179, VLOOKUP($A179,'2013'!$B$2:$S$401,10,FALSE)*1.7)</f>
        <v>10.199999999999999</v>
      </c>
      <c r="AG179" s="14">
        <f>IF(ISNA(VLOOKUP($A179,'2012'!$B$2:$S$401,10,FALSE)), AF179, VLOOKUP($A179,'2012'!$B$2:$S$401,10,FALSE))</f>
        <v>1</v>
      </c>
      <c r="AH179" s="14">
        <f>IF(ISNA(VLOOKUP($A179,'2011'!$B$2:$S$401,10,FALSE)), AG179, VLOOKUP($A179,'2011'!$B$2:$S$401,10,FALSE))</f>
        <v>1</v>
      </c>
      <c r="AI179" s="14">
        <f>IF(ISNA(VLOOKUP($A179,'2010'!$B$2:$S$401,10,FALSE)), AH179, VLOOKUP($A179,'2010'!$B$2:$S$401,10,FALSE))</f>
        <v>3</v>
      </c>
      <c r="AJ179" s="14">
        <f>IF(ISNA(VLOOKUP($A179,'2009'!$B$2:$S$401,10,FALSE)), AI179, VLOOKUP($A179,'2009'!$B$2:$S$401,10,FALSE))</f>
        <v>4</v>
      </c>
      <c r="AK179" s="14">
        <f>AVERAGE(AE179:AJ179)</f>
        <v>3.5333333333333332</v>
      </c>
      <c r="AL179" s="14">
        <f>VLOOKUP($A179,'2014'!$B$2:$S$430,11,FALSE)</f>
        <v>12</v>
      </c>
      <c r="AM179" s="14">
        <f>IF(ISNA(VLOOKUP($A179,'2013'!$B$2:$S$401,11,FALSE)), AL179, VLOOKUP($A179,'2013'!$B$2:$S$401,11,FALSE)*1.7)</f>
        <v>28.9</v>
      </c>
      <c r="AN179" s="14">
        <f>AVERAGE(AL179:AM179)</f>
        <v>20.45</v>
      </c>
      <c r="AO179" s="14">
        <f>VLOOKUP($A179,'2014'!$B$2:$S$430,8,FALSE)</f>
        <v>-6</v>
      </c>
      <c r="AP179" s="14">
        <f>IF(ISNA(VLOOKUP($A179,'2013'!$B$2:$S$401,8,FALSE)), AO179, VLOOKUP($A179,'2013'!$B$2:$S$401,8,FALSE)*1.7)</f>
        <v>-37.4</v>
      </c>
      <c r="AQ179" s="14">
        <f>IF(ISNA(VLOOKUP($A179,'2012'!$B$2:$S$401,8,FALSE)), AP179, VLOOKUP($A179,'2012'!$B$2:$S$401,8,FALSE))</f>
        <v>-9</v>
      </c>
      <c r="AR179" s="14">
        <f>IF(ISNA(VLOOKUP($A179,'2011'!$B$2:$S$401,8,FALSE)), AQ179, VLOOKUP($A179,'2011'!$B$2:$S$401,8,FALSE))</f>
        <v>-9</v>
      </c>
      <c r="AS179" s="14">
        <f>IF(ISNA(VLOOKUP($A179,'2010'!$B$2:$S$401,8,FALSE)), AR179, VLOOKUP($A179,'2010'!$B$2:$S$401,8,FALSE))</f>
        <v>18</v>
      </c>
      <c r="AT179" s="14">
        <f>IF(ISNA(VLOOKUP($A179,'2009'!$B$2:$S$401,8,FALSE)), AS179, VLOOKUP($A179,'2009'!$B$2:$S$401,8,FALSE))</f>
        <v>5</v>
      </c>
      <c r="AU179" s="14">
        <f>AVERAGE(AO179:AT179)</f>
        <v>-6.3999999999999995</v>
      </c>
      <c r="AV179" s="14">
        <f>MIN(B179:G179)</f>
        <v>37</v>
      </c>
      <c r="AW179" s="14">
        <f>MAX(B179:G179)</f>
        <v>53</v>
      </c>
      <c r="AX179" s="14">
        <f>MIN(I179:N179)</f>
        <v>68</v>
      </c>
      <c r="AY179" s="14">
        <f>MAX(I179:N179)</f>
        <v>82</v>
      </c>
      <c r="AZ179" s="14" t="str">
        <f>VLOOKUP(A179,Bios!$B$2:$S$430,7,FALSE)</f>
        <v>CAN</v>
      </c>
      <c r="BA179" s="14" t="str">
        <f>VLOOKUP(A179,Bios!$B$2:$S$430,2,FALSE)</f>
        <v>FLA</v>
      </c>
      <c r="BB179" s="14">
        <f>113-BE179</f>
        <v>34</v>
      </c>
      <c r="BC179" s="14" t="str">
        <f>VLOOKUP(A179,Bios!$B$2:$S$430,3,FALSE)</f>
        <v>D</v>
      </c>
      <c r="BD179" s="4" t="str">
        <f>VLOOKUP(A179,Bios!$B$2:$S$430,4,FALSE)</f>
        <v>May 23 '79</v>
      </c>
      <c r="BE179" s="4" t="str">
        <f>RIGHT(BD179, LEN(BD179)-8)</f>
        <v>79</v>
      </c>
      <c r="BJ179" s="4" t="e">
        <f>VLOOKUP(A179,'Contracts 2014'!A178:K304,1,FALSE)</f>
        <v>#N/A</v>
      </c>
      <c r="BK179" s="4">
        <f>IF(ISNA(VLOOKUP(A179,'Contracts 2014'!$A$1:$K$127,1,FALSE)), 0, 1)</f>
        <v>0</v>
      </c>
    </row>
    <row r="180" spans="1:63">
      <c r="A180" s="13" t="s">
        <v>317</v>
      </c>
      <c r="B180" s="14">
        <f>VLOOKUP(A180,'2014'!$B$2:$S$430,7,FALSE)</f>
        <v>37</v>
      </c>
      <c r="C180" s="14">
        <f>IF(ISNA(VLOOKUP(A180,'2013'!$B$2:$S$401,7,FALSE)*1.7), B180, VLOOKUP(A180,'2013'!$B$2:$S$401,7,FALSE)*1.7)</f>
        <v>37.4</v>
      </c>
      <c r="D180" s="14">
        <f>IF(ISNA(VLOOKUP(A180,'2012'!$B$2:$S$401,7,FALSE)), C180, VLOOKUP(A180,'2012'!$B$2:$S$401,7,FALSE))</f>
        <v>29</v>
      </c>
      <c r="E180" s="14">
        <f>IF(ISNA(VLOOKUP(A180,'2011'!$B$2:$S$401,7,FALSE)), AVERAGE(C180:D180), VLOOKUP(A180,'2011'!$B$2:$S$401,7,FALSE))</f>
        <v>33.200000000000003</v>
      </c>
      <c r="F180" s="14">
        <f>IF(ISNA(VLOOKUP(A180,'2010'!$B$2:$S$401,7,FALSE)), AVERAGE(C180:E180), VLOOKUP(A180,'2010'!$B$2:$S$401,7,FALSE))</f>
        <v>24</v>
      </c>
      <c r="G180" s="14">
        <f>IF(ISNA(VLOOKUP(A180,'2009'!$B$2:$S$401,7,FALSE)), AVERAGE(C180:F180), VLOOKUP(A180,'2009'!$B$2:$S$401,7,FALSE))</f>
        <v>42</v>
      </c>
      <c r="H180" s="14">
        <f>AVERAGE(B180:G180)</f>
        <v>33.766666666666673</v>
      </c>
      <c r="I180" s="14">
        <f>VLOOKUP(A180,'2014'!$B$2:$S$430,4,FALSE)</f>
        <v>82</v>
      </c>
      <c r="J180" s="14">
        <f>IF(ISNA(VLOOKUP(A180,'2013'!$B$2:$S$401,4,FALSE)), I180, VLOOKUP(A180,'2013'!$B$2:$S$401,4,FALSE)*1.7)</f>
        <v>79.899999999999991</v>
      </c>
      <c r="K180" s="14">
        <f>IF(ISNA(VLOOKUP(A180,'2012'!$B$2:$S$401,4,FALSE)), J180, VLOOKUP(A180,'2012'!$B$2:$S$401,4,FALSE))</f>
        <v>82</v>
      </c>
      <c r="L180" s="14">
        <f>IF(ISNA(VLOOKUP(A180,'2011'!$B$2:$S$401,4,FALSE)), AVERAGE(J180:K180), VLOOKUP(A180,'2011'!$B$2:$S$401,4,FALSE))</f>
        <v>80.949999999999989</v>
      </c>
      <c r="M180" s="14">
        <f>IF(ISNA(VLOOKUP(A180,'2010'!$B$2:$S$401,4,FALSE)), AVERAGE(J180:L180), VLOOKUP(A180,'2010'!$B$2:$S$401,4,FALSE))</f>
        <v>82</v>
      </c>
      <c r="N180" s="14">
        <f>IF(ISNA(VLOOKUP(A180,'2009'!$B$2:$S$401,4,FALSE)), AVERAGE(J180:M180), VLOOKUP(A180,'2009'!$B$2:$S$401,4,FALSE))</f>
        <v>82</v>
      </c>
      <c r="O180" s="14">
        <f>AVERAGE(I180:N180)</f>
        <v>81.474999999999994</v>
      </c>
      <c r="P180" s="14">
        <f>H180/O180</f>
        <v>0.41444205789096872</v>
      </c>
      <c r="Q180" s="14">
        <f>VLOOKUP($A180,'2014'!$B$2:$S$430,5,FALSE)</f>
        <v>4</v>
      </c>
      <c r="R180" s="14">
        <f>IF(ISNA(VLOOKUP(A180,'2013'!$B$2:$S$401,5,FALSE)), Q180, VLOOKUP(A180,'2013'!$B$2:$S$401,5,FALSE)*1.7)</f>
        <v>11.9</v>
      </c>
      <c r="S180" s="14">
        <f>IF(ISNA(VLOOKUP($A180,'2012'!$B$2:$S$401,5,FALSE)), R180, VLOOKUP($A180,'2012'!$B$2:$S$401,5,FALSE))</f>
        <v>5</v>
      </c>
      <c r="T180" s="14">
        <f>IF(ISNA(VLOOKUP($A180,'2011'!$B$2:$S$401,5,FALSE)), S180, VLOOKUP($A180,'2011'!$B$2:$S$401,5,FALSE))</f>
        <v>5</v>
      </c>
      <c r="U180" s="14">
        <f>IF(ISNA(VLOOKUP($A180,'2010'!$B$2:$S$401,5,FALSE)), T180, VLOOKUP($A180,'2010'!$B$2:$S$401,5,FALSE))</f>
        <v>4</v>
      </c>
      <c r="V180" s="14">
        <f>IF(ISNA(VLOOKUP($A180,'2009'!$B$2:$S$401,5,FALSE)), U180, VLOOKUP($A180,'2009'!$B$2:$S$401,5,FALSE))</f>
        <v>15</v>
      </c>
      <c r="W180" s="14">
        <f>AVERAGE(Q180:V180)</f>
        <v>7.4833333333333334</v>
      </c>
      <c r="X180" s="14">
        <f>VLOOKUP($A180,'2014'!$B$2:$S$430,6,FALSE)</f>
        <v>33</v>
      </c>
      <c r="Y180" s="14">
        <f>IF(ISNA(VLOOKUP($A180,'2013'!$B$2:$S$401,6,FALSE)), X180, VLOOKUP($A180,'2013'!$B$2:$S$401,6,FALSE)*1.7)</f>
        <v>25.5</v>
      </c>
      <c r="Z180" s="14">
        <f>IF(ISNA(VLOOKUP($A180,'2012'!$B$2:$S$401,6,FALSE)), Y180, VLOOKUP($A180,'2012'!$B$2:$S$401,6,FALSE))</f>
        <v>24</v>
      </c>
      <c r="AA180" s="14">
        <f>IF(ISNA(VLOOKUP($A180,'2011'!$B$2:$S$401,6,FALSE)), Z180, VLOOKUP($A180,'2011'!$B$2:$S$401,6,FALSE))</f>
        <v>24</v>
      </c>
      <c r="AB180" s="14">
        <f>IF(ISNA(VLOOKUP($A180,'2010'!$B$2:$S$401,6,FALSE)), AA180, VLOOKUP($A180,'2010'!$B$2:$S$401,6,FALSE))</f>
        <v>20</v>
      </c>
      <c r="AC180" s="14">
        <f>IF(ISNA(VLOOKUP($A180,'2009'!$B$2:$S$401,6,FALSE)), AB180, VLOOKUP($A180,'2009'!$B$2:$S$401,6,FALSE))</f>
        <v>27</v>
      </c>
      <c r="AD180" s="14">
        <f>AVERAGE(X180:AC180)</f>
        <v>25.583333333333332</v>
      </c>
      <c r="AE180" s="14">
        <f>VLOOKUP($A180,'2014'!$B$2:$S$430,10,FALSE)</f>
        <v>1</v>
      </c>
      <c r="AF180" s="14">
        <f>IF(ISNA(VLOOKUP($A180,'2013'!$B$2:$S$401,10,FALSE)), AE180, VLOOKUP($A180,'2013'!$B$2:$S$401,10,FALSE)*1.7)</f>
        <v>1.7</v>
      </c>
      <c r="AG180" s="14">
        <f>IF(ISNA(VLOOKUP($A180,'2012'!$B$2:$S$401,10,FALSE)), AF180, VLOOKUP($A180,'2012'!$B$2:$S$401,10,FALSE))</f>
        <v>2</v>
      </c>
      <c r="AH180" s="14">
        <f>IF(ISNA(VLOOKUP($A180,'2011'!$B$2:$S$401,10,FALSE)), AG180, VLOOKUP($A180,'2011'!$B$2:$S$401,10,FALSE))</f>
        <v>2</v>
      </c>
      <c r="AI180" s="14">
        <f>IF(ISNA(VLOOKUP($A180,'2010'!$B$2:$S$401,10,FALSE)), AH180, VLOOKUP($A180,'2010'!$B$2:$S$401,10,FALSE))</f>
        <v>1</v>
      </c>
      <c r="AJ180" s="14">
        <f>IF(ISNA(VLOOKUP($A180,'2009'!$B$2:$S$401,10,FALSE)), AI180, VLOOKUP($A180,'2009'!$B$2:$S$401,10,FALSE))</f>
        <v>9</v>
      </c>
      <c r="AK180" s="14">
        <f>AVERAGE(AE180:AJ180)</f>
        <v>2.7833333333333332</v>
      </c>
      <c r="AL180" s="14">
        <f>VLOOKUP($A180,'2014'!$B$2:$S$430,11,FALSE)</f>
        <v>11</v>
      </c>
      <c r="AM180" s="14">
        <f>IF(ISNA(VLOOKUP($A180,'2013'!$B$2:$S$401,11,FALSE)), AL180, VLOOKUP($A180,'2013'!$B$2:$S$401,11,FALSE)*1.7)</f>
        <v>11.9</v>
      </c>
      <c r="AN180" s="14">
        <f>AVERAGE(AL180:AM180)</f>
        <v>11.45</v>
      </c>
      <c r="AO180" s="14">
        <f>VLOOKUP($A180,'2014'!$B$2:$S$430,8,FALSE)</f>
        <v>26</v>
      </c>
      <c r="AP180" s="14">
        <f>IF(ISNA(VLOOKUP($A180,'2013'!$B$2:$S$401,8,FALSE)), AO180, VLOOKUP($A180,'2013'!$B$2:$S$401,8,FALSE)*1.7)</f>
        <v>-10.199999999999999</v>
      </c>
      <c r="AQ180" s="14">
        <f>IF(ISNA(VLOOKUP($A180,'2012'!$B$2:$S$401,8,FALSE)), AP180, VLOOKUP($A180,'2012'!$B$2:$S$401,8,FALSE))</f>
        <v>-21</v>
      </c>
      <c r="AR180" s="14">
        <f>IF(ISNA(VLOOKUP($A180,'2011'!$B$2:$S$401,8,FALSE)), AQ180, VLOOKUP($A180,'2011'!$B$2:$S$401,8,FALSE))</f>
        <v>-21</v>
      </c>
      <c r="AS180" s="14">
        <f>IF(ISNA(VLOOKUP($A180,'2010'!$B$2:$S$401,8,FALSE)), AR180, VLOOKUP($A180,'2010'!$B$2:$S$401,8,FALSE))</f>
        <v>-2</v>
      </c>
      <c r="AT180" s="14">
        <f>IF(ISNA(VLOOKUP($A180,'2009'!$B$2:$S$401,8,FALSE)), AS180, VLOOKUP($A180,'2009'!$B$2:$S$401,8,FALSE))</f>
        <v>-2</v>
      </c>
      <c r="AU180" s="14">
        <f>AVERAGE(AO180:AT180)</f>
        <v>-5.0333333333333332</v>
      </c>
      <c r="AV180" s="14">
        <f>MIN(B180:G180)</f>
        <v>24</v>
      </c>
      <c r="AW180" s="14">
        <f>MAX(B180:G180)</f>
        <v>42</v>
      </c>
      <c r="AX180" s="14">
        <f>MIN(I180:N180)</f>
        <v>79.899999999999991</v>
      </c>
      <c r="AY180" s="14">
        <f>MAX(I180:N180)</f>
        <v>82</v>
      </c>
      <c r="AZ180" s="14" t="str">
        <f>VLOOKUP(A180,Bios!$B$2:$S$430,7,FALSE)</f>
        <v>CAN</v>
      </c>
      <c r="BA180" s="14" t="str">
        <f>VLOOKUP(A180,Bios!$B$2:$S$430,2,FALSE)</f>
        <v>STL</v>
      </c>
      <c r="BB180" s="14">
        <f>113-BE180</f>
        <v>30</v>
      </c>
      <c r="BC180" s="14" t="str">
        <f>VLOOKUP(A180,Bios!$B$2:$S$430,3,FALSE)</f>
        <v>D</v>
      </c>
      <c r="BD180" s="4" t="str">
        <f>VLOOKUP(A180,Bios!$B$2:$S$430,4,FALSE)</f>
        <v>Sep 27 '83</v>
      </c>
      <c r="BE180" s="4" t="str">
        <f>RIGHT(BD180, LEN(BD180)-8)</f>
        <v>83</v>
      </c>
      <c r="BJ180" s="4" t="e">
        <f>VLOOKUP(A180,'Contracts 2014'!A179:K305,1,FALSE)</f>
        <v>#N/A</v>
      </c>
      <c r="BK180" s="4">
        <f>IF(ISNA(VLOOKUP(A180,'Contracts 2014'!$A$1:$K$127,1,FALSE)), 0, 1)</f>
        <v>0</v>
      </c>
    </row>
    <row r="181" spans="1:63">
      <c r="A181" s="13" t="s">
        <v>212</v>
      </c>
      <c r="B181" s="14">
        <f>VLOOKUP(A181,'2014'!$B$2:$S$430,7,FALSE)</f>
        <v>37</v>
      </c>
      <c r="C181" s="14">
        <f>IF(ISNA(VLOOKUP(A181,'2013'!$B$2:$S$401,7,FALSE)*1.7), B181, VLOOKUP(A181,'2013'!$B$2:$S$401,7,FALSE)*1.7)</f>
        <v>47.6</v>
      </c>
      <c r="D181" s="14">
        <f>IF(ISNA(VLOOKUP(A181,'2012'!$B$2:$S$401,7,FALSE)), C181, VLOOKUP(A181,'2012'!$B$2:$S$401,7,FALSE))</f>
        <v>44</v>
      </c>
      <c r="E181" s="14">
        <f>IF(ISNA(VLOOKUP(A181,'2011'!$B$2:$S$401,7,FALSE)), AVERAGE(C181:D181), VLOOKUP(A181,'2011'!$B$2:$S$401,7,FALSE))</f>
        <v>35</v>
      </c>
      <c r="F181" s="14">
        <f>IF(ISNA(VLOOKUP(A181,'2010'!$B$2:$S$401,7,FALSE)), AVERAGE(C181:E181), VLOOKUP(A181,'2010'!$B$2:$S$401,7,FALSE))</f>
        <v>69</v>
      </c>
      <c r="G181" s="14">
        <f>IF(ISNA(VLOOKUP(A181,'2009'!$B$2:$S$401,7,FALSE)), AVERAGE(C181:F181), VLOOKUP(A181,'2009'!$B$2:$S$401,7,FALSE))</f>
        <v>70</v>
      </c>
      <c r="H181" s="14">
        <f>AVERAGE(B181:G181)</f>
        <v>50.433333333333337</v>
      </c>
      <c r="I181" s="14">
        <f>VLOOKUP(A181,'2014'!$B$2:$S$430,4,FALSE)</f>
        <v>75</v>
      </c>
      <c r="J181" s="14">
        <f>IF(ISNA(VLOOKUP(A181,'2013'!$B$2:$S$401,4,FALSE)), I181, VLOOKUP(A181,'2013'!$B$2:$S$401,4,FALSE)*1.7)</f>
        <v>71.399999999999991</v>
      </c>
      <c r="K181" s="14">
        <f>IF(ISNA(VLOOKUP(A181,'2012'!$B$2:$S$401,4,FALSE)), J181, VLOOKUP(A181,'2012'!$B$2:$S$401,4,FALSE))</f>
        <v>80</v>
      </c>
      <c r="L181" s="14">
        <f>IF(ISNA(VLOOKUP(A181,'2011'!$B$2:$S$401,4,FALSE)), AVERAGE(J181:K181), VLOOKUP(A181,'2011'!$B$2:$S$401,4,FALSE))</f>
        <v>35</v>
      </c>
      <c r="M181" s="14">
        <f>IF(ISNA(VLOOKUP(A181,'2010'!$B$2:$S$401,4,FALSE)), AVERAGE(J181:L181), VLOOKUP(A181,'2010'!$B$2:$S$401,4,FALSE))</f>
        <v>80</v>
      </c>
      <c r="N181" s="14">
        <f>IF(ISNA(VLOOKUP(A181,'2009'!$B$2:$S$401,4,FALSE)), AVERAGE(J181:M181), VLOOKUP(A181,'2009'!$B$2:$S$401,4,FALSE))</f>
        <v>82</v>
      </c>
      <c r="O181" s="14">
        <f>AVERAGE(I181:N181)</f>
        <v>70.566666666666663</v>
      </c>
      <c r="P181" s="14">
        <f>H181/O181</f>
        <v>0.71469059990552675</v>
      </c>
      <c r="Q181" s="14">
        <f>VLOOKUP($A181,'2014'!$B$2:$S$430,5,FALSE)</f>
        <v>9</v>
      </c>
      <c r="R181" s="14">
        <f>IF(ISNA(VLOOKUP(A181,'2013'!$B$2:$S$401,5,FALSE)), Q181, VLOOKUP(A181,'2013'!$B$2:$S$401,5,FALSE)*1.7)</f>
        <v>11.9</v>
      </c>
      <c r="S181" s="14">
        <f>IF(ISNA(VLOOKUP($A181,'2012'!$B$2:$S$401,5,FALSE)), R181, VLOOKUP($A181,'2012'!$B$2:$S$401,5,FALSE))</f>
        <v>17</v>
      </c>
      <c r="T181" s="14">
        <f>IF(ISNA(VLOOKUP($A181,'2011'!$B$2:$S$401,5,FALSE)), S181, VLOOKUP($A181,'2011'!$B$2:$S$401,5,FALSE))</f>
        <v>10</v>
      </c>
      <c r="U181" s="14">
        <f>IF(ISNA(VLOOKUP($A181,'2010'!$B$2:$S$401,5,FALSE)), T181, VLOOKUP($A181,'2010'!$B$2:$S$401,5,FALSE))</f>
        <v>26</v>
      </c>
      <c r="V181" s="14">
        <f>IF(ISNA(VLOOKUP($A181,'2009'!$B$2:$S$401,5,FALSE)), U181, VLOOKUP($A181,'2009'!$B$2:$S$401,5,FALSE))</f>
        <v>28</v>
      </c>
      <c r="W181" s="14">
        <f>AVERAGE(Q181:V181)</f>
        <v>16.983333333333334</v>
      </c>
      <c r="X181" s="14">
        <f>VLOOKUP($A181,'2014'!$B$2:$S$430,6,FALSE)</f>
        <v>28</v>
      </c>
      <c r="Y181" s="14">
        <f>IF(ISNA(VLOOKUP($A181,'2013'!$B$2:$S$401,6,FALSE)), X181, VLOOKUP($A181,'2013'!$B$2:$S$401,6,FALSE)*1.7)</f>
        <v>35.699999999999996</v>
      </c>
      <c r="Z181" s="14">
        <f>IF(ISNA(VLOOKUP($A181,'2012'!$B$2:$S$401,6,FALSE)), Y181, VLOOKUP($A181,'2012'!$B$2:$S$401,6,FALSE))</f>
        <v>27</v>
      </c>
      <c r="AA181" s="14">
        <f>IF(ISNA(VLOOKUP($A181,'2011'!$B$2:$S$401,6,FALSE)), Z181, VLOOKUP($A181,'2011'!$B$2:$S$401,6,FALSE))</f>
        <v>25</v>
      </c>
      <c r="AB181" s="14">
        <f>IF(ISNA(VLOOKUP($A181,'2010'!$B$2:$S$401,6,FALSE)), AA181, VLOOKUP($A181,'2010'!$B$2:$S$401,6,FALSE))</f>
        <v>43</v>
      </c>
      <c r="AC181" s="14">
        <f>IF(ISNA(VLOOKUP($A181,'2009'!$B$2:$S$401,6,FALSE)), AB181, VLOOKUP($A181,'2009'!$B$2:$S$401,6,FALSE))</f>
        <v>42</v>
      </c>
      <c r="AD181" s="14">
        <f>AVERAGE(X181:AC181)</f>
        <v>33.449999999999996</v>
      </c>
      <c r="AE181" s="14">
        <f>VLOOKUP($A181,'2014'!$B$2:$S$430,10,FALSE)</f>
        <v>4</v>
      </c>
      <c r="AF181" s="14">
        <f>IF(ISNA(VLOOKUP($A181,'2013'!$B$2:$S$401,10,FALSE)), AE181, VLOOKUP($A181,'2013'!$B$2:$S$401,10,FALSE)*1.7)</f>
        <v>3.4</v>
      </c>
      <c r="AG181" s="14">
        <f>IF(ISNA(VLOOKUP($A181,'2012'!$B$2:$S$401,10,FALSE)), AF181, VLOOKUP($A181,'2012'!$B$2:$S$401,10,FALSE))</f>
        <v>6</v>
      </c>
      <c r="AH181" s="14">
        <f>IF(ISNA(VLOOKUP($A181,'2011'!$B$2:$S$401,10,FALSE)), AG181, VLOOKUP($A181,'2011'!$B$2:$S$401,10,FALSE))</f>
        <v>2</v>
      </c>
      <c r="AI181" s="14">
        <f>IF(ISNA(VLOOKUP($A181,'2010'!$B$2:$S$401,10,FALSE)), AH181, VLOOKUP($A181,'2010'!$B$2:$S$401,10,FALSE))</f>
        <v>10</v>
      </c>
      <c r="AJ181" s="14">
        <f>IF(ISNA(VLOOKUP($A181,'2009'!$B$2:$S$401,10,FALSE)), AI181, VLOOKUP($A181,'2009'!$B$2:$S$401,10,FALSE))</f>
        <v>9</v>
      </c>
      <c r="AK181" s="14">
        <f>AVERAGE(AE181:AJ181)</f>
        <v>5.7333333333333334</v>
      </c>
      <c r="AL181" s="14">
        <f>VLOOKUP($A181,'2014'!$B$2:$S$430,11,FALSE)</f>
        <v>16</v>
      </c>
      <c r="AM181" s="14">
        <f>IF(ISNA(VLOOKUP($A181,'2013'!$B$2:$S$401,11,FALSE)), AL181, VLOOKUP($A181,'2013'!$B$2:$S$401,11,FALSE)*1.7)</f>
        <v>13.6</v>
      </c>
      <c r="AN181" s="14">
        <f>AVERAGE(AL181:AM181)</f>
        <v>14.8</v>
      </c>
      <c r="AO181" s="14">
        <f>VLOOKUP($A181,'2014'!$B$2:$S$430,8,FALSE)</f>
        <v>-1</v>
      </c>
      <c r="AP181" s="14">
        <f>IF(ISNA(VLOOKUP($A181,'2013'!$B$2:$S$401,8,FALSE)), AO181, VLOOKUP($A181,'2013'!$B$2:$S$401,8,FALSE)*1.7)</f>
        <v>6.8</v>
      </c>
      <c r="AQ181" s="14">
        <f>IF(ISNA(VLOOKUP($A181,'2012'!$B$2:$S$401,8,FALSE)), AP181, VLOOKUP($A181,'2012'!$B$2:$S$401,8,FALSE))</f>
        <v>-7</v>
      </c>
      <c r="AR181" s="14">
        <f>IF(ISNA(VLOOKUP($A181,'2011'!$B$2:$S$401,8,FALSE)), AQ181, VLOOKUP($A181,'2011'!$B$2:$S$401,8,FALSE))</f>
        <v>-1</v>
      </c>
      <c r="AS181" s="14">
        <f>IF(ISNA(VLOOKUP($A181,'2010'!$B$2:$S$401,8,FALSE)), AR181, VLOOKUP($A181,'2010'!$B$2:$S$401,8,FALSE))</f>
        <v>9</v>
      </c>
      <c r="AT181" s="14">
        <f>IF(ISNA(VLOOKUP($A181,'2009'!$B$2:$S$401,8,FALSE)), AS181, VLOOKUP($A181,'2009'!$B$2:$S$401,8,FALSE))</f>
        <v>-5</v>
      </c>
      <c r="AU181" s="14">
        <f>AVERAGE(AO181:AT181)</f>
        <v>0.3</v>
      </c>
      <c r="AV181" s="14">
        <f>MIN(B181:G181)</f>
        <v>35</v>
      </c>
      <c r="AW181" s="14">
        <f>MAX(B181:G181)</f>
        <v>70</v>
      </c>
      <c r="AX181" s="14">
        <f>MIN(I181:N181)</f>
        <v>35</v>
      </c>
      <c r="AY181" s="14">
        <f>MAX(I181:N181)</f>
        <v>82</v>
      </c>
      <c r="AZ181" s="14" t="str">
        <f>VLOOKUP(A181,Bios!$B$2:$S$430,7,FALSE)</f>
        <v>CAN</v>
      </c>
      <c r="BA181" s="14" t="str">
        <f>VLOOKUP(A181,Bios!$B$2:$S$430,2,FALSE)</f>
        <v>STL</v>
      </c>
      <c r="BB181" s="14">
        <f>113-BE181</f>
        <v>30</v>
      </c>
      <c r="BC181" s="14" t="str">
        <f>VLOOKUP(A181,Bios!$B$2:$S$430,3,FALSE)</f>
        <v>C</v>
      </c>
      <c r="BD181" s="4" t="str">
        <f>VLOOKUP(A181,Bios!$B$2:$S$430,4,FALSE)</f>
        <v>May 04 '83</v>
      </c>
      <c r="BE181" s="4" t="str">
        <f>RIGHT(BD181, LEN(BD181)-8)</f>
        <v>83</v>
      </c>
      <c r="BJ181" s="4" t="e">
        <f>VLOOKUP(A181,'Contracts 2014'!A180:K306,1,FALSE)</f>
        <v>#N/A</v>
      </c>
      <c r="BK181" s="4">
        <f>IF(ISNA(VLOOKUP(A181,'Contracts 2014'!$A$1:$K$127,1,FALSE)), 0, 1)</f>
        <v>1</v>
      </c>
    </row>
    <row r="182" spans="1:63">
      <c r="A182" s="13" t="s">
        <v>382</v>
      </c>
      <c r="B182" s="14">
        <f>VLOOKUP(A182,'2014'!$B$2:$S$430,7,FALSE)</f>
        <v>37</v>
      </c>
      <c r="C182" s="14">
        <f>IF(ISNA(VLOOKUP(A182,'2013'!$B$2:$S$401,7,FALSE)*1.7), B182, VLOOKUP(A182,'2013'!$B$2:$S$401,7,FALSE)*1.7)</f>
        <v>37</v>
      </c>
      <c r="D182" s="14">
        <f>IF(ISNA(VLOOKUP(A182,'2012'!$B$2:$S$401,7,FALSE)), C182, VLOOKUP(A182,'2012'!$B$2:$S$401,7,FALSE))</f>
        <v>37</v>
      </c>
      <c r="E182" s="14">
        <f>IF(ISNA(VLOOKUP(A182,'2011'!$B$2:$S$401,7,FALSE)), AVERAGE(C182:D182), VLOOKUP(A182,'2011'!$B$2:$S$401,7,FALSE))</f>
        <v>34</v>
      </c>
      <c r="F182" s="14">
        <f>IF(ISNA(VLOOKUP(A182,'2010'!$B$2:$S$401,7,FALSE)), AVERAGE(C182:E182), VLOOKUP(A182,'2010'!$B$2:$S$401,7,FALSE))</f>
        <v>32</v>
      </c>
      <c r="G182" s="14">
        <f>IF(ISNA(VLOOKUP(A182,'2009'!$B$2:$S$401,7,FALSE)), AVERAGE(C182:F182), VLOOKUP(A182,'2009'!$B$2:$S$401,7,FALSE))</f>
        <v>34</v>
      </c>
      <c r="H182" s="14">
        <f>AVERAGE(B182:G182)</f>
        <v>35.166666666666664</v>
      </c>
      <c r="I182" s="14">
        <f>VLOOKUP(A182,'2014'!$B$2:$S$430,4,FALSE)</f>
        <v>76</v>
      </c>
      <c r="J182" s="14">
        <f>IF(ISNA(VLOOKUP(A182,'2013'!$B$2:$S$401,4,FALSE)), I182, VLOOKUP(A182,'2013'!$B$2:$S$401,4,FALSE)*1.7)</f>
        <v>76</v>
      </c>
      <c r="K182" s="14">
        <f>IF(ISNA(VLOOKUP(A182,'2012'!$B$2:$S$401,4,FALSE)), J182, VLOOKUP(A182,'2012'!$B$2:$S$401,4,FALSE))</f>
        <v>76</v>
      </c>
      <c r="L182" s="14">
        <f>IF(ISNA(VLOOKUP(A182,'2011'!$B$2:$S$401,4,FALSE)), AVERAGE(J182:K182), VLOOKUP(A182,'2011'!$B$2:$S$401,4,FALSE))</f>
        <v>82</v>
      </c>
      <c r="M182" s="14">
        <f>IF(ISNA(VLOOKUP(A182,'2010'!$B$2:$S$401,4,FALSE)), AVERAGE(J182:L182), VLOOKUP(A182,'2010'!$B$2:$S$401,4,FALSE))</f>
        <v>49</v>
      </c>
      <c r="N182" s="14">
        <f>IF(ISNA(VLOOKUP(A182,'2009'!$B$2:$S$401,4,FALSE)), AVERAGE(J182:M182), VLOOKUP(A182,'2009'!$B$2:$S$401,4,FALSE))</f>
        <v>74</v>
      </c>
      <c r="O182" s="14">
        <f>AVERAGE(I182:N182)</f>
        <v>72.166666666666671</v>
      </c>
      <c r="P182" s="14">
        <f>H182/O182</f>
        <v>0.48729792147806</v>
      </c>
      <c r="Q182" s="14">
        <f>VLOOKUP($A182,'2014'!$B$2:$S$430,5,FALSE)</f>
        <v>15</v>
      </c>
      <c r="R182" s="14">
        <f>IF(ISNA(VLOOKUP(A182,'2013'!$B$2:$S$401,5,FALSE)), Q182, VLOOKUP(A182,'2013'!$B$2:$S$401,5,FALSE)*1.7)</f>
        <v>15</v>
      </c>
      <c r="S182" s="14">
        <f>IF(ISNA(VLOOKUP($A182,'2012'!$B$2:$S$401,5,FALSE)), R182, VLOOKUP($A182,'2012'!$B$2:$S$401,5,FALSE))</f>
        <v>15</v>
      </c>
      <c r="T182" s="14">
        <f>IF(ISNA(VLOOKUP($A182,'2011'!$B$2:$S$401,5,FALSE)), S182, VLOOKUP($A182,'2011'!$B$2:$S$401,5,FALSE))</f>
        <v>22</v>
      </c>
      <c r="U182" s="14">
        <f>IF(ISNA(VLOOKUP($A182,'2010'!$B$2:$S$401,5,FALSE)), T182, VLOOKUP($A182,'2010'!$B$2:$S$401,5,FALSE))</f>
        <v>18</v>
      </c>
      <c r="V182" s="14">
        <f>IF(ISNA(VLOOKUP($A182,'2009'!$B$2:$S$401,5,FALSE)), U182, VLOOKUP($A182,'2009'!$B$2:$S$401,5,FALSE))</f>
        <v>15</v>
      </c>
      <c r="W182" s="14">
        <f>AVERAGE(Q182:V182)</f>
        <v>16.666666666666668</v>
      </c>
      <c r="X182" s="14">
        <f>VLOOKUP($A182,'2014'!$B$2:$S$430,6,FALSE)</f>
        <v>22</v>
      </c>
      <c r="Y182" s="14">
        <f>IF(ISNA(VLOOKUP($A182,'2013'!$B$2:$S$401,6,FALSE)), X182, VLOOKUP($A182,'2013'!$B$2:$S$401,6,FALSE)*1.7)</f>
        <v>22</v>
      </c>
      <c r="Z182" s="14">
        <f>IF(ISNA(VLOOKUP($A182,'2012'!$B$2:$S$401,6,FALSE)), Y182, VLOOKUP($A182,'2012'!$B$2:$S$401,6,FALSE))</f>
        <v>22</v>
      </c>
      <c r="AA182" s="14">
        <f>IF(ISNA(VLOOKUP($A182,'2011'!$B$2:$S$401,6,FALSE)), Z182, VLOOKUP($A182,'2011'!$B$2:$S$401,6,FALSE))</f>
        <v>12</v>
      </c>
      <c r="AB182" s="14">
        <f>IF(ISNA(VLOOKUP($A182,'2010'!$B$2:$S$401,6,FALSE)), AA182, VLOOKUP($A182,'2010'!$B$2:$S$401,6,FALSE))</f>
        <v>14</v>
      </c>
      <c r="AC182" s="14">
        <f>IF(ISNA(VLOOKUP($A182,'2009'!$B$2:$S$401,6,FALSE)), AB182, VLOOKUP($A182,'2009'!$B$2:$S$401,6,FALSE))</f>
        <v>19</v>
      </c>
      <c r="AD182" s="14">
        <f>AVERAGE(X182:AC182)</f>
        <v>18.5</v>
      </c>
      <c r="AE182" s="14">
        <f>VLOOKUP($A182,'2014'!$B$2:$S$430,10,FALSE)</f>
        <v>1</v>
      </c>
      <c r="AF182" s="14">
        <f>IF(ISNA(VLOOKUP($A182,'2013'!$B$2:$S$401,10,FALSE)), AE182, VLOOKUP($A182,'2013'!$B$2:$S$401,10,FALSE)*1.7)</f>
        <v>1</v>
      </c>
      <c r="AG182" s="14">
        <f>IF(ISNA(VLOOKUP($A182,'2012'!$B$2:$S$401,10,FALSE)), AF182, VLOOKUP($A182,'2012'!$B$2:$S$401,10,FALSE))</f>
        <v>1</v>
      </c>
      <c r="AH182" s="14">
        <f>IF(ISNA(VLOOKUP($A182,'2011'!$B$2:$S$401,10,FALSE)), AG182, VLOOKUP($A182,'2011'!$B$2:$S$401,10,FALSE))</f>
        <v>2</v>
      </c>
      <c r="AI182" s="14">
        <f>IF(ISNA(VLOOKUP($A182,'2010'!$B$2:$S$401,10,FALSE)), AH182, VLOOKUP($A182,'2010'!$B$2:$S$401,10,FALSE))</f>
        <v>2</v>
      </c>
      <c r="AJ182" s="14">
        <f>IF(ISNA(VLOOKUP($A182,'2009'!$B$2:$S$401,10,FALSE)), AI182, VLOOKUP($A182,'2009'!$B$2:$S$401,10,FALSE))</f>
        <v>5</v>
      </c>
      <c r="AK182" s="14">
        <f>AVERAGE(AE182:AJ182)</f>
        <v>2</v>
      </c>
      <c r="AL182" s="14">
        <f>VLOOKUP($A182,'2014'!$B$2:$S$430,11,FALSE)</f>
        <v>6</v>
      </c>
      <c r="AM182" s="14">
        <f>IF(ISNA(VLOOKUP($A182,'2013'!$B$2:$S$401,11,FALSE)), AL182, VLOOKUP($A182,'2013'!$B$2:$S$401,11,FALSE)*1.7)</f>
        <v>6</v>
      </c>
      <c r="AN182" s="14">
        <f>AVERAGE(AL182:AM182)</f>
        <v>6</v>
      </c>
      <c r="AO182" s="14">
        <f>VLOOKUP($A182,'2014'!$B$2:$S$430,8,FALSE)</f>
        <v>1</v>
      </c>
      <c r="AP182" s="14">
        <f>IF(ISNA(VLOOKUP($A182,'2013'!$B$2:$S$401,8,FALSE)), AO182, VLOOKUP($A182,'2013'!$B$2:$S$401,8,FALSE)*1.7)</f>
        <v>1</v>
      </c>
      <c r="AQ182" s="14">
        <f>IF(ISNA(VLOOKUP($A182,'2012'!$B$2:$S$401,8,FALSE)), AP182, VLOOKUP($A182,'2012'!$B$2:$S$401,8,FALSE))</f>
        <v>1</v>
      </c>
      <c r="AR182" s="14">
        <f>IF(ISNA(VLOOKUP($A182,'2011'!$B$2:$S$401,8,FALSE)), AQ182, VLOOKUP($A182,'2011'!$B$2:$S$401,8,FALSE))</f>
        <v>-7</v>
      </c>
      <c r="AS182" s="14">
        <f>IF(ISNA(VLOOKUP($A182,'2010'!$B$2:$S$401,8,FALSE)), AR182, VLOOKUP($A182,'2010'!$B$2:$S$401,8,FALSE))</f>
        <v>5</v>
      </c>
      <c r="AT182" s="14">
        <f>IF(ISNA(VLOOKUP($A182,'2009'!$B$2:$S$401,8,FALSE)), AS182, VLOOKUP($A182,'2009'!$B$2:$S$401,8,FALSE))</f>
        <v>7</v>
      </c>
      <c r="AU182" s="14">
        <f>AVERAGE(AO182:AT182)</f>
        <v>1.3333333333333333</v>
      </c>
      <c r="AV182" s="14">
        <f>MIN(B182:G182)</f>
        <v>32</v>
      </c>
      <c r="AW182" s="14">
        <f>MAX(B182:G182)</f>
        <v>37</v>
      </c>
      <c r="AX182" s="14">
        <f>MIN(I182:N182)</f>
        <v>49</v>
      </c>
      <c r="AY182" s="14">
        <f>MAX(I182:N182)</f>
        <v>82</v>
      </c>
      <c r="AZ182" s="14" t="str">
        <f>VLOOKUP(A182,Bios!$B$2:$S$430,7,FALSE)</f>
        <v>CAN</v>
      </c>
      <c r="BA182" s="14" t="str">
        <f>VLOOKUP(A182,Bios!$B$2:$S$430,2,FALSE)</f>
        <v>FLA</v>
      </c>
      <c r="BB182" s="14">
        <f>113-BE182</f>
        <v>30</v>
      </c>
      <c r="BC182" s="14" t="str">
        <f>VLOOKUP(A182,Bios!$B$2:$S$430,3,FALSE)</f>
        <v>L</v>
      </c>
      <c r="BD182" s="4" t="str">
        <f>VLOOKUP(A182,Bios!$B$2:$S$430,4,FALSE)</f>
        <v>Oct 07 '83</v>
      </c>
      <c r="BE182" s="4" t="str">
        <f>RIGHT(BD182, LEN(BD182)-8)</f>
        <v>83</v>
      </c>
      <c r="BJ182" s="4" t="e">
        <f>VLOOKUP(A182,'Contracts 2014'!A181:K307,1,FALSE)</f>
        <v>#N/A</v>
      </c>
      <c r="BK182" s="4">
        <f>IF(ISNA(VLOOKUP(A182,'Contracts 2014'!$A$1:$K$127,1,FALSE)), 0, 1)</f>
        <v>1</v>
      </c>
    </row>
    <row r="183" spans="1:63">
      <c r="A183" s="13" t="s">
        <v>151</v>
      </c>
      <c r="B183" s="14">
        <f>VLOOKUP(A183,'2014'!$B$2:$S$430,7,FALSE)</f>
        <v>37</v>
      </c>
      <c r="C183" s="14">
        <f>IF(ISNA(VLOOKUP(A183,'2013'!$B$2:$S$401,7,FALSE)*1.7), B183, VLOOKUP(A183,'2013'!$B$2:$S$401,7,FALSE)*1.7)</f>
        <v>49.3</v>
      </c>
      <c r="D183" s="14">
        <f>IF(ISNA(VLOOKUP(A183,'2012'!$B$2:$S$401,7,FALSE)), C183, VLOOKUP(A183,'2012'!$B$2:$S$401,7,FALSE))</f>
        <v>71</v>
      </c>
      <c r="E183" s="14">
        <f>IF(ISNA(VLOOKUP(A183,'2011'!$B$2:$S$401,7,FALSE)), AVERAGE(C183:D183), VLOOKUP(A183,'2011'!$B$2:$S$401,7,FALSE))</f>
        <v>73</v>
      </c>
      <c r="F183" s="14">
        <f>IF(ISNA(VLOOKUP(A183,'2010'!$B$2:$S$401,7,FALSE)), AVERAGE(C183:E183), VLOOKUP(A183,'2010'!$B$2:$S$401,7,FALSE))</f>
        <v>71</v>
      </c>
      <c r="G183" s="14">
        <f>IF(ISNA(VLOOKUP(A183,'2009'!$B$2:$S$401,7,FALSE)), AVERAGE(C183:F183), VLOOKUP(A183,'2009'!$B$2:$S$401,7,FALSE))</f>
        <v>63</v>
      </c>
      <c r="H183" s="14">
        <f>AVERAGE(B183:G183)</f>
        <v>60.716666666666669</v>
      </c>
      <c r="I183" s="14">
        <f>VLOOKUP(A183,'2014'!$B$2:$S$430,4,FALSE)</f>
        <v>61</v>
      </c>
      <c r="J183" s="14">
        <f>IF(ISNA(VLOOKUP(A183,'2013'!$B$2:$S$401,4,FALSE)), I183, VLOOKUP(A183,'2013'!$B$2:$S$401,4,FALSE)*1.7)</f>
        <v>81.599999999999994</v>
      </c>
      <c r="K183" s="14">
        <f>IF(ISNA(VLOOKUP(A183,'2012'!$B$2:$S$401,4,FALSE)), J183, VLOOKUP(A183,'2012'!$B$2:$S$401,4,FALSE))</f>
        <v>82</v>
      </c>
      <c r="L183" s="14">
        <f>IF(ISNA(VLOOKUP(A183,'2011'!$B$2:$S$401,4,FALSE)), AVERAGE(J183:K183), VLOOKUP(A183,'2011'!$B$2:$S$401,4,FALSE))</f>
        <v>79</v>
      </c>
      <c r="M183" s="14">
        <f>IF(ISNA(VLOOKUP(A183,'2010'!$B$2:$S$401,4,FALSE)), AVERAGE(J183:L183), VLOOKUP(A183,'2010'!$B$2:$S$401,4,FALSE))</f>
        <v>82</v>
      </c>
      <c r="N183" s="14">
        <f>IF(ISNA(VLOOKUP(A183,'2009'!$B$2:$S$401,4,FALSE)), AVERAGE(J183:M183), VLOOKUP(A183,'2009'!$B$2:$S$401,4,FALSE))</f>
        <v>82</v>
      </c>
      <c r="O183" s="14">
        <f>AVERAGE(I183:N183)</f>
        <v>77.933333333333337</v>
      </c>
      <c r="P183" s="14">
        <f>H183/O183</f>
        <v>0.77908468776732254</v>
      </c>
      <c r="Q183" s="14">
        <f>VLOOKUP($A183,'2014'!$B$2:$S$430,5,FALSE)</f>
        <v>10</v>
      </c>
      <c r="R183" s="14">
        <f>IF(ISNA(VLOOKUP(A183,'2013'!$B$2:$S$401,5,FALSE)), Q183, VLOOKUP(A183,'2013'!$B$2:$S$401,5,FALSE)*1.7)</f>
        <v>20.399999999999999</v>
      </c>
      <c r="S183" s="14">
        <f>IF(ISNA(VLOOKUP($A183,'2012'!$B$2:$S$401,5,FALSE)), R183, VLOOKUP($A183,'2012'!$B$2:$S$401,5,FALSE))</f>
        <v>26</v>
      </c>
      <c r="T183" s="14">
        <f>IF(ISNA(VLOOKUP($A183,'2011'!$B$2:$S$401,5,FALSE)), S183, VLOOKUP($A183,'2011'!$B$2:$S$401,5,FALSE))</f>
        <v>27</v>
      </c>
      <c r="U183" s="14">
        <f>IF(ISNA(VLOOKUP($A183,'2010'!$B$2:$S$401,5,FALSE)), T183, VLOOKUP($A183,'2010'!$B$2:$S$401,5,FALSE))</f>
        <v>29</v>
      </c>
      <c r="V183" s="14">
        <f>IF(ISNA(VLOOKUP($A183,'2009'!$B$2:$S$401,5,FALSE)), U183, VLOOKUP($A183,'2009'!$B$2:$S$401,5,FALSE))</f>
        <v>36</v>
      </c>
      <c r="W183" s="14">
        <f>AVERAGE(Q183:V183)</f>
        <v>24.733333333333334</v>
      </c>
      <c r="X183" s="14">
        <f>VLOOKUP($A183,'2014'!$B$2:$S$430,6,FALSE)</f>
        <v>27</v>
      </c>
      <c r="Y183" s="14">
        <f>IF(ISNA(VLOOKUP($A183,'2013'!$B$2:$S$401,6,FALSE)), X183, VLOOKUP($A183,'2013'!$B$2:$S$401,6,FALSE)*1.7)</f>
        <v>28.9</v>
      </c>
      <c r="Z183" s="14">
        <f>IF(ISNA(VLOOKUP($A183,'2012'!$B$2:$S$401,6,FALSE)), Y183, VLOOKUP($A183,'2012'!$B$2:$S$401,6,FALSE))</f>
        <v>45</v>
      </c>
      <c r="AA183" s="14">
        <f>IF(ISNA(VLOOKUP($A183,'2011'!$B$2:$S$401,6,FALSE)), Z183, VLOOKUP($A183,'2011'!$B$2:$S$401,6,FALSE))</f>
        <v>46</v>
      </c>
      <c r="AB183" s="14">
        <f>IF(ISNA(VLOOKUP($A183,'2010'!$B$2:$S$401,6,FALSE)), AA183, VLOOKUP($A183,'2010'!$B$2:$S$401,6,FALSE))</f>
        <v>42</v>
      </c>
      <c r="AC183" s="14">
        <f>IF(ISNA(VLOOKUP($A183,'2009'!$B$2:$S$401,6,FALSE)), AB183, VLOOKUP($A183,'2009'!$B$2:$S$401,6,FALSE))</f>
        <v>27</v>
      </c>
      <c r="AD183" s="14">
        <f>AVERAGE(X183:AC183)</f>
        <v>35.983333333333334</v>
      </c>
      <c r="AE183" s="14">
        <f>VLOOKUP($A183,'2014'!$B$2:$S$430,10,FALSE)</f>
        <v>2</v>
      </c>
      <c r="AF183" s="14">
        <f>IF(ISNA(VLOOKUP($A183,'2013'!$B$2:$S$401,10,FALSE)), AE183, VLOOKUP($A183,'2013'!$B$2:$S$401,10,FALSE)*1.7)</f>
        <v>3.4</v>
      </c>
      <c r="AG183" s="14">
        <f>IF(ISNA(VLOOKUP($A183,'2012'!$B$2:$S$401,10,FALSE)), AF183, VLOOKUP($A183,'2012'!$B$2:$S$401,10,FALSE))</f>
        <v>5</v>
      </c>
      <c r="AH183" s="14">
        <f>IF(ISNA(VLOOKUP($A183,'2011'!$B$2:$S$401,10,FALSE)), AG183, VLOOKUP($A183,'2011'!$B$2:$S$401,10,FALSE))</f>
        <v>10</v>
      </c>
      <c r="AI183" s="14">
        <f>IF(ISNA(VLOOKUP($A183,'2010'!$B$2:$S$401,10,FALSE)), AH183, VLOOKUP($A183,'2010'!$B$2:$S$401,10,FALSE))</f>
        <v>6</v>
      </c>
      <c r="AJ183" s="14">
        <f>IF(ISNA(VLOOKUP($A183,'2009'!$B$2:$S$401,10,FALSE)), AI183, VLOOKUP($A183,'2009'!$B$2:$S$401,10,FALSE))</f>
        <v>7</v>
      </c>
      <c r="AK183" s="14">
        <f>AVERAGE(AE183:AJ183)</f>
        <v>5.5666666666666664</v>
      </c>
      <c r="AL183" s="14">
        <f>VLOOKUP($A183,'2014'!$B$2:$S$430,11,FALSE)</f>
        <v>11</v>
      </c>
      <c r="AM183" s="14">
        <f>IF(ISNA(VLOOKUP($A183,'2013'!$B$2:$S$401,11,FALSE)), AL183, VLOOKUP($A183,'2013'!$B$2:$S$401,11,FALSE)*1.7)</f>
        <v>17</v>
      </c>
      <c r="AN183" s="14">
        <f>AVERAGE(AL183:AM183)</f>
        <v>14</v>
      </c>
      <c r="AO183" s="14">
        <f>VLOOKUP($A183,'2014'!$B$2:$S$430,8,FALSE)</f>
        <v>14</v>
      </c>
      <c r="AP183" s="14">
        <f>IF(ISNA(VLOOKUP($A183,'2013'!$B$2:$S$401,8,FALSE)), AO183, VLOOKUP($A183,'2013'!$B$2:$S$401,8,FALSE)*1.7)</f>
        <v>-15.299999999999999</v>
      </c>
      <c r="AQ183" s="14">
        <f>IF(ISNA(VLOOKUP($A183,'2012'!$B$2:$S$401,8,FALSE)), AP183, VLOOKUP($A183,'2012'!$B$2:$S$401,8,FALSE))</f>
        <v>18</v>
      </c>
      <c r="AR183" s="14">
        <f>IF(ISNA(VLOOKUP($A183,'2011'!$B$2:$S$401,8,FALSE)), AQ183, VLOOKUP($A183,'2011'!$B$2:$S$401,8,FALSE))</f>
        <v>10</v>
      </c>
      <c r="AS183" s="14">
        <f>IF(ISNA(VLOOKUP($A183,'2010'!$B$2:$S$401,8,FALSE)), AR183, VLOOKUP($A183,'2010'!$B$2:$S$401,8,FALSE))</f>
        <v>-4</v>
      </c>
      <c r="AT183" s="14">
        <f>IF(ISNA(VLOOKUP($A183,'2009'!$B$2:$S$401,8,FALSE)), AS183, VLOOKUP($A183,'2009'!$B$2:$S$401,8,FALSE))</f>
        <v>14</v>
      </c>
      <c r="AU183" s="14">
        <f>AVERAGE(AO183:AT183)</f>
        <v>6.1166666666666671</v>
      </c>
      <c r="AV183" s="14">
        <f>MIN(B183:G183)</f>
        <v>37</v>
      </c>
      <c r="AW183" s="14">
        <f>MAX(B183:G183)</f>
        <v>73</v>
      </c>
      <c r="AX183" s="14">
        <f>MIN(I183:N183)</f>
        <v>61</v>
      </c>
      <c r="AY183" s="14">
        <f>MAX(I183:N183)</f>
        <v>82</v>
      </c>
      <c r="AZ183" s="14" t="str">
        <f>VLOOKUP(A183,Bios!$B$2:$S$430,7,FALSE)</f>
        <v>SWE</v>
      </c>
      <c r="BA183" s="14" t="str">
        <f>VLOOKUP(A183,Bios!$B$2:$S$430,2,FALSE)</f>
        <v>BOS</v>
      </c>
      <c r="BB183" s="14">
        <f>113-BE183</f>
        <v>28</v>
      </c>
      <c r="BC183" s="14" t="str">
        <f>VLOOKUP(A183,Bios!$B$2:$S$430,3,FALSE)</f>
        <v>R</v>
      </c>
      <c r="BD183" s="4" t="str">
        <f>VLOOKUP(A183,Bios!$B$2:$S$430,4,FALSE)</f>
        <v>Jul 17 '85</v>
      </c>
      <c r="BE183" s="4" t="str">
        <f>RIGHT(BD183, LEN(BD183)-8)</f>
        <v>85</v>
      </c>
      <c r="BJ183" s="4" t="e">
        <f>VLOOKUP(A183,'Contracts 2014'!A182:K308,1,FALSE)</f>
        <v>#N/A</v>
      </c>
      <c r="BK183" s="4">
        <f>IF(ISNA(VLOOKUP(A183,'Contracts 2014'!$A$1:$K$127,1,FALSE)), 0, 1)</f>
        <v>0</v>
      </c>
    </row>
    <row r="184" spans="1:63">
      <c r="A184" s="13" t="s">
        <v>295</v>
      </c>
      <c r="B184" s="14">
        <f>VLOOKUP(A184,'2014'!$B$2:$S$430,7,FALSE)</f>
        <v>37</v>
      </c>
      <c r="C184" s="14">
        <f>IF(ISNA(VLOOKUP(A184,'2013'!$B$2:$S$401,7,FALSE)*1.7), B184, VLOOKUP(A184,'2013'!$B$2:$S$401,7,FALSE)*1.7)</f>
        <v>37.4</v>
      </c>
      <c r="D184" s="14">
        <f>IF(ISNA(VLOOKUP(A184,'2012'!$B$2:$S$401,7,FALSE)), C184, VLOOKUP(A184,'2012'!$B$2:$S$401,7,FALSE))</f>
        <v>32</v>
      </c>
      <c r="E184" s="14">
        <f>IF(ISNA(VLOOKUP(A184,'2011'!$B$2:$S$401,7,FALSE)), AVERAGE(C184:D184), VLOOKUP(A184,'2011'!$B$2:$S$401,7,FALSE))</f>
        <v>37</v>
      </c>
      <c r="F184" s="14">
        <f>IF(ISNA(VLOOKUP(A184,'2010'!$B$2:$S$401,7,FALSE)), AVERAGE(C184:E184), VLOOKUP(A184,'2010'!$B$2:$S$401,7,FALSE))</f>
        <v>35.466666666666669</v>
      </c>
      <c r="G184" s="14">
        <f>IF(ISNA(VLOOKUP(A184,'2009'!$B$2:$S$401,7,FALSE)), AVERAGE(C184:F184), VLOOKUP(A184,'2009'!$B$2:$S$401,7,FALSE))</f>
        <v>35.466666666666669</v>
      </c>
      <c r="H184" s="14">
        <f>AVERAGE(B184:G184)</f>
        <v>35.722222222222221</v>
      </c>
      <c r="I184" s="14">
        <f>VLOOKUP(A184,'2014'!$B$2:$S$430,4,FALSE)</f>
        <v>82</v>
      </c>
      <c r="J184" s="14">
        <f>IF(ISNA(VLOOKUP(A184,'2013'!$B$2:$S$401,4,FALSE)), I184, VLOOKUP(A184,'2013'!$B$2:$S$401,4,FALSE)*1.7)</f>
        <v>81.599999999999994</v>
      </c>
      <c r="K184" s="14">
        <f>IF(ISNA(VLOOKUP(A184,'2012'!$B$2:$S$401,4,FALSE)), J184, VLOOKUP(A184,'2012'!$B$2:$S$401,4,FALSE))</f>
        <v>82</v>
      </c>
      <c r="L184" s="14">
        <f>IF(ISNA(VLOOKUP(A184,'2011'!$B$2:$S$401,4,FALSE)), AVERAGE(J184:K184), VLOOKUP(A184,'2011'!$B$2:$S$401,4,FALSE))</f>
        <v>82</v>
      </c>
      <c r="M184" s="14">
        <f>IF(ISNA(VLOOKUP(A184,'2010'!$B$2:$S$401,4,FALSE)), AVERAGE(J184:L184), VLOOKUP(A184,'2010'!$B$2:$S$401,4,FALSE))</f>
        <v>81.86666666666666</v>
      </c>
      <c r="N184" s="14">
        <f>IF(ISNA(VLOOKUP(A184,'2009'!$B$2:$S$401,4,FALSE)), AVERAGE(J184:M184), VLOOKUP(A184,'2009'!$B$2:$S$401,4,FALSE))</f>
        <v>81.86666666666666</v>
      </c>
      <c r="O184" s="14">
        <f>AVERAGE(I184:N184)</f>
        <v>81.8888888888889</v>
      </c>
      <c r="P184" s="14">
        <f>H184/O184</f>
        <v>0.43622795115332424</v>
      </c>
      <c r="Q184" s="14">
        <f>VLOOKUP($A184,'2014'!$B$2:$S$430,5,FALSE)</f>
        <v>10</v>
      </c>
      <c r="R184" s="14">
        <f>IF(ISNA(VLOOKUP(A184,'2013'!$B$2:$S$401,5,FALSE)), Q184, VLOOKUP(A184,'2013'!$B$2:$S$401,5,FALSE)*1.7)</f>
        <v>10.199999999999999</v>
      </c>
      <c r="S184" s="14">
        <f>IF(ISNA(VLOOKUP($A184,'2012'!$B$2:$S$401,5,FALSE)), R184, VLOOKUP($A184,'2012'!$B$2:$S$401,5,FALSE))</f>
        <v>9</v>
      </c>
      <c r="T184" s="14">
        <f>IF(ISNA(VLOOKUP($A184,'2011'!$B$2:$S$401,5,FALSE)), S184, VLOOKUP($A184,'2011'!$B$2:$S$401,5,FALSE))</f>
        <v>7</v>
      </c>
      <c r="U184" s="14">
        <f>IF(ISNA(VLOOKUP($A184,'2010'!$B$2:$S$401,5,FALSE)), T184, VLOOKUP($A184,'2010'!$B$2:$S$401,5,FALSE))</f>
        <v>7</v>
      </c>
      <c r="V184" s="14">
        <f>IF(ISNA(VLOOKUP($A184,'2009'!$B$2:$S$401,5,FALSE)), U184, VLOOKUP($A184,'2009'!$B$2:$S$401,5,FALSE))</f>
        <v>7</v>
      </c>
      <c r="W184" s="14">
        <f>AVERAGE(Q184:V184)</f>
        <v>8.3666666666666671</v>
      </c>
      <c r="X184" s="14">
        <f>VLOOKUP($A184,'2014'!$B$2:$S$430,6,FALSE)</f>
        <v>27</v>
      </c>
      <c r="Y184" s="14">
        <f>IF(ISNA(VLOOKUP($A184,'2013'!$B$2:$S$401,6,FALSE)), X184, VLOOKUP($A184,'2013'!$B$2:$S$401,6,FALSE)*1.7)</f>
        <v>27.2</v>
      </c>
      <c r="Z184" s="14">
        <f>IF(ISNA(VLOOKUP($A184,'2012'!$B$2:$S$401,6,FALSE)), Y184, VLOOKUP($A184,'2012'!$B$2:$S$401,6,FALSE))</f>
        <v>23</v>
      </c>
      <c r="AA184" s="14">
        <f>IF(ISNA(VLOOKUP($A184,'2011'!$B$2:$S$401,6,FALSE)), Z184, VLOOKUP($A184,'2011'!$B$2:$S$401,6,FALSE))</f>
        <v>30</v>
      </c>
      <c r="AB184" s="14">
        <f>IF(ISNA(VLOOKUP($A184,'2010'!$B$2:$S$401,6,FALSE)), AA184, VLOOKUP($A184,'2010'!$B$2:$S$401,6,FALSE))</f>
        <v>30</v>
      </c>
      <c r="AC184" s="14">
        <f>IF(ISNA(VLOOKUP($A184,'2009'!$B$2:$S$401,6,FALSE)), AB184, VLOOKUP($A184,'2009'!$B$2:$S$401,6,FALSE))</f>
        <v>30</v>
      </c>
      <c r="AD184" s="14">
        <f>AVERAGE(X184:AC184)</f>
        <v>27.866666666666664</v>
      </c>
      <c r="AE184" s="14">
        <f>VLOOKUP($A184,'2014'!$B$2:$S$430,10,FALSE)</f>
        <v>5</v>
      </c>
      <c r="AF184" s="14">
        <f>IF(ISNA(VLOOKUP($A184,'2013'!$B$2:$S$401,10,FALSE)), AE184, VLOOKUP($A184,'2013'!$B$2:$S$401,10,FALSE)*1.7)</f>
        <v>0</v>
      </c>
      <c r="AG184" s="14">
        <f>IF(ISNA(VLOOKUP($A184,'2012'!$B$2:$S$401,10,FALSE)), AF184, VLOOKUP($A184,'2012'!$B$2:$S$401,10,FALSE))</f>
        <v>4</v>
      </c>
      <c r="AH184" s="14">
        <f>IF(ISNA(VLOOKUP($A184,'2011'!$B$2:$S$401,10,FALSE)), AG184, VLOOKUP($A184,'2011'!$B$2:$S$401,10,FALSE))</f>
        <v>1</v>
      </c>
      <c r="AI184" s="14">
        <f>IF(ISNA(VLOOKUP($A184,'2010'!$B$2:$S$401,10,FALSE)), AH184, VLOOKUP($A184,'2010'!$B$2:$S$401,10,FALSE))</f>
        <v>1</v>
      </c>
      <c r="AJ184" s="14">
        <f>IF(ISNA(VLOOKUP($A184,'2009'!$B$2:$S$401,10,FALSE)), AI184, VLOOKUP($A184,'2009'!$B$2:$S$401,10,FALSE))</f>
        <v>1</v>
      </c>
      <c r="AK184" s="14">
        <f>AVERAGE(AE184:AJ184)</f>
        <v>2</v>
      </c>
      <c r="AL184" s="14">
        <f>VLOOKUP($A184,'2014'!$B$2:$S$430,11,FALSE)</f>
        <v>22</v>
      </c>
      <c r="AM184" s="14">
        <f>IF(ISNA(VLOOKUP($A184,'2013'!$B$2:$S$401,11,FALSE)), AL184, VLOOKUP($A184,'2013'!$B$2:$S$401,11,FALSE)*1.7)</f>
        <v>8.5</v>
      </c>
      <c r="AN184" s="14">
        <f>AVERAGE(AL184:AM184)</f>
        <v>15.25</v>
      </c>
      <c r="AO184" s="14">
        <f>VLOOKUP($A184,'2014'!$B$2:$S$430,8,FALSE)</f>
        <v>-3</v>
      </c>
      <c r="AP184" s="14">
        <f>IF(ISNA(VLOOKUP($A184,'2013'!$B$2:$S$401,8,FALSE)), AO184, VLOOKUP($A184,'2013'!$B$2:$S$401,8,FALSE)*1.7)</f>
        <v>18.7</v>
      </c>
      <c r="AQ184" s="14">
        <f>IF(ISNA(VLOOKUP($A184,'2012'!$B$2:$S$401,8,FALSE)), AP184, VLOOKUP($A184,'2012'!$B$2:$S$401,8,FALSE))</f>
        <v>-15</v>
      </c>
      <c r="AR184" s="14">
        <f>IF(ISNA(VLOOKUP($A184,'2011'!$B$2:$S$401,8,FALSE)), AQ184, VLOOKUP($A184,'2011'!$B$2:$S$401,8,FALSE))</f>
        <v>21</v>
      </c>
      <c r="AS184" s="14">
        <f>IF(ISNA(VLOOKUP($A184,'2010'!$B$2:$S$401,8,FALSE)), AR184, VLOOKUP($A184,'2010'!$B$2:$S$401,8,FALSE))</f>
        <v>21</v>
      </c>
      <c r="AT184" s="14">
        <f>IF(ISNA(VLOOKUP($A184,'2009'!$B$2:$S$401,8,FALSE)), AS184, VLOOKUP($A184,'2009'!$B$2:$S$401,8,FALSE))</f>
        <v>21</v>
      </c>
      <c r="AU184" s="14">
        <f>AVERAGE(AO184:AT184)</f>
        <v>10.616666666666667</v>
      </c>
      <c r="AV184" s="14">
        <f>MIN(B184:G184)</f>
        <v>32</v>
      </c>
      <c r="AW184" s="14">
        <f>MAX(B184:G184)</f>
        <v>37.4</v>
      </c>
      <c r="AX184" s="14">
        <f>MIN(I184:N184)</f>
        <v>81.599999999999994</v>
      </c>
      <c r="AY184" s="14">
        <f>MAX(I184:N184)</f>
        <v>82</v>
      </c>
      <c r="AZ184" s="14" t="str">
        <f>VLOOKUP(A184,Bios!$B$2:$S$430,7,FALSE)</f>
        <v>USA</v>
      </c>
      <c r="BA184" s="14" t="str">
        <f>VLOOKUP(A184,Bios!$B$2:$S$430,2,FALSE)</f>
        <v>WSH</v>
      </c>
      <c r="BB184" s="14">
        <f>113-BE184</f>
        <v>23</v>
      </c>
      <c r="BC184" s="14" t="str">
        <f>VLOOKUP(A184,Bios!$B$2:$S$430,3,FALSE)</f>
        <v>D</v>
      </c>
      <c r="BD184" s="4" t="str">
        <f>VLOOKUP(A184,Bios!$B$2:$S$430,4,FALSE)</f>
        <v>Jan 10 '90</v>
      </c>
      <c r="BE184" s="4" t="str">
        <f>RIGHT(BD184, LEN(BD184)-8)</f>
        <v>90</v>
      </c>
      <c r="BJ184" s="4" t="e">
        <f>VLOOKUP(A184,'Contracts 2014'!A183:K309,1,FALSE)</f>
        <v>#N/A</v>
      </c>
      <c r="BK184" s="4">
        <f>IF(ISNA(VLOOKUP(A184,'Contracts 2014'!$A$1:$K$127,1,FALSE)), 0, 1)</f>
        <v>0</v>
      </c>
    </row>
    <row r="185" spans="1:63">
      <c r="A185" s="13" t="s">
        <v>266</v>
      </c>
      <c r="B185" s="14">
        <f>VLOOKUP(A185,'2014'!$B$2:$S$430,7,FALSE)</f>
        <v>37</v>
      </c>
      <c r="C185" s="14">
        <f>IF(ISNA(VLOOKUP(A185,'2013'!$B$2:$S$401,7,FALSE)*1.7), B185, VLOOKUP(A185,'2013'!$B$2:$S$401,7,FALSE)*1.7)</f>
        <v>37.4</v>
      </c>
      <c r="D185" s="14">
        <f>IF(ISNA(VLOOKUP(A185,'2012'!$B$2:$S$401,7,FALSE)), C185, VLOOKUP(A185,'2012'!$B$2:$S$401,7,FALSE))</f>
        <v>36</v>
      </c>
      <c r="E185" s="14">
        <f>IF(ISNA(VLOOKUP(A185,'2011'!$B$2:$S$401,7,FALSE)), AVERAGE(C185:D185), VLOOKUP(A185,'2011'!$B$2:$S$401,7,FALSE))</f>
        <v>40</v>
      </c>
      <c r="F185" s="14">
        <f>IF(ISNA(VLOOKUP(A185,'2010'!$B$2:$S$401,7,FALSE)), AVERAGE(C185:E185), VLOOKUP(A185,'2010'!$B$2:$S$401,7,FALSE))</f>
        <v>59</v>
      </c>
      <c r="G185" s="14">
        <f>IF(ISNA(VLOOKUP(A185,'2009'!$B$2:$S$401,7,FALSE)), AVERAGE(C185:F185), VLOOKUP(A185,'2009'!$B$2:$S$401,7,FALSE))</f>
        <v>43.1</v>
      </c>
      <c r="H185" s="14">
        <f>AVERAGE(B185:G185)</f>
        <v>42.083333333333336</v>
      </c>
      <c r="I185" s="14">
        <f>VLOOKUP(A185,'2014'!$B$2:$S$430,4,FALSE)</f>
        <v>78</v>
      </c>
      <c r="J185" s="14">
        <f>IF(ISNA(VLOOKUP(A185,'2013'!$B$2:$S$401,4,FALSE)), I185, VLOOKUP(A185,'2013'!$B$2:$S$401,4,FALSE)*1.7)</f>
        <v>81.599999999999994</v>
      </c>
      <c r="K185" s="14">
        <f>IF(ISNA(VLOOKUP(A185,'2012'!$B$2:$S$401,4,FALSE)), J185, VLOOKUP(A185,'2012'!$B$2:$S$401,4,FALSE))</f>
        <v>77</v>
      </c>
      <c r="L185" s="14">
        <f>IF(ISNA(VLOOKUP(A185,'2011'!$B$2:$S$401,4,FALSE)), AVERAGE(J185:K185), VLOOKUP(A185,'2011'!$B$2:$S$401,4,FALSE))</f>
        <v>76</v>
      </c>
      <c r="M185" s="14">
        <f>IF(ISNA(VLOOKUP(A185,'2010'!$B$2:$S$401,4,FALSE)), AVERAGE(J185:L185), VLOOKUP(A185,'2010'!$B$2:$S$401,4,FALSE))</f>
        <v>82</v>
      </c>
      <c r="N185" s="14">
        <f>IF(ISNA(VLOOKUP(A185,'2009'!$B$2:$S$401,4,FALSE)), AVERAGE(J185:M185), VLOOKUP(A185,'2009'!$B$2:$S$401,4,FALSE))</f>
        <v>79.150000000000006</v>
      </c>
      <c r="O185" s="14">
        <f>AVERAGE(I185:N185)</f>
        <v>78.958333333333329</v>
      </c>
      <c r="P185" s="14">
        <f>H185/O185</f>
        <v>0.53298153034300799</v>
      </c>
      <c r="Q185" s="14">
        <f>VLOOKUP($A185,'2014'!$B$2:$S$430,5,FALSE)</f>
        <v>10</v>
      </c>
      <c r="R185" s="14">
        <f>IF(ISNA(VLOOKUP(A185,'2013'!$B$2:$S$401,5,FALSE)), Q185, VLOOKUP(A185,'2013'!$B$2:$S$401,5,FALSE)*1.7)</f>
        <v>10.199999999999999</v>
      </c>
      <c r="S185" s="14">
        <f>IF(ISNA(VLOOKUP($A185,'2012'!$B$2:$S$401,5,FALSE)), R185, VLOOKUP($A185,'2012'!$B$2:$S$401,5,FALSE))</f>
        <v>10</v>
      </c>
      <c r="T185" s="14">
        <f>IF(ISNA(VLOOKUP($A185,'2011'!$B$2:$S$401,5,FALSE)), S185, VLOOKUP($A185,'2011'!$B$2:$S$401,5,FALSE))</f>
        <v>11</v>
      </c>
      <c r="U185" s="14">
        <f>IF(ISNA(VLOOKUP($A185,'2010'!$B$2:$S$401,5,FALSE)), T185, VLOOKUP($A185,'2010'!$B$2:$S$401,5,FALSE))</f>
        <v>16</v>
      </c>
      <c r="V185" s="14">
        <f>IF(ISNA(VLOOKUP($A185,'2009'!$B$2:$S$401,5,FALSE)), U185, VLOOKUP($A185,'2009'!$B$2:$S$401,5,FALSE))</f>
        <v>16</v>
      </c>
      <c r="W185" s="14">
        <f>AVERAGE(Q185:V185)</f>
        <v>12.200000000000001</v>
      </c>
      <c r="X185" s="14">
        <f>VLOOKUP($A185,'2014'!$B$2:$S$430,6,FALSE)</f>
        <v>27</v>
      </c>
      <c r="Y185" s="14">
        <f>IF(ISNA(VLOOKUP($A185,'2013'!$B$2:$S$401,6,FALSE)), X185, VLOOKUP($A185,'2013'!$B$2:$S$401,6,FALSE)*1.7)</f>
        <v>27.2</v>
      </c>
      <c r="Z185" s="14">
        <f>IF(ISNA(VLOOKUP($A185,'2012'!$B$2:$S$401,6,FALSE)), Y185, VLOOKUP($A185,'2012'!$B$2:$S$401,6,FALSE))</f>
        <v>26</v>
      </c>
      <c r="AA185" s="14">
        <f>IF(ISNA(VLOOKUP($A185,'2011'!$B$2:$S$401,6,FALSE)), Z185, VLOOKUP($A185,'2011'!$B$2:$S$401,6,FALSE))</f>
        <v>29</v>
      </c>
      <c r="AB185" s="14">
        <f>IF(ISNA(VLOOKUP($A185,'2010'!$B$2:$S$401,6,FALSE)), AA185, VLOOKUP($A185,'2010'!$B$2:$S$401,6,FALSE))</f>
        <v>43</v>
      </c>
      <c r="AC185" s="14">
        <f>IF(ISNA(VLOOKUP($A185,'2009'!$B$2:$S$401,6,FALSE)), AB185, VLOOKUP($A185,'2009'!$B$2:$S$401,6,FALSE))</f>
        <v>43</v>
      </c>
      <c r="AD185" s="14">
        <f>AVERAGE(X185:AC185)</f>
        <v>32.533333333333331</v>
      </c>
      <c r="AE185" s="14">
        <f>VLOOKUP($A185,'2014'!$B$2:$S$430,10,FALSE)</f>
        <v>6</v>
      </c>
      <c r="AF185" s="14">
        <f>IF(ISNA(VLOOKUP($A185,'2013'!$B$2:$S$401,10,FALSE)), AE185, VLOOKUP($A185,'2013'!$B$2:$S$401,10,FALSE)*1.7)</f>
        <v>5.0999999999999996</v>
      </c>
      <c r="AG185" s="14">
        <f>IF(ISNA(VLOOKUP($A185,'2012'!$B$2:$S$401,10,FALSE)), AF185, VLOOKUP($A185,'2012'!$B$2:$S$401,10,FALSE))</f>
        <v>3</v>
      </c>
      <c r="AH185" s="14">
        <f>IF(ISNA(VLOOKUP($A185,'2011'!$B$2:$S$401,10,FALSE)), AG185, VLOOKUP($A185,'2011'!$B$2:$S$401,10,FALSE))</f>
        <v>5</v>
      </c>
      <c r="AI185" s="14">
        <f>IF(ISNA(VLOOKUP($A185,'2010'!$B$2:$S$401,10,FALSE)), AH185, VLOOKUP($A185,'2010'!$B$2:$S$401,10,FALSE))</f>
        <v>9</v>
      </c>
      <c r="AJ185" s="14">
        <f>IF(ISNA(VLOOKUP($A185,'2009'!$B$2:$S$401,10,FALSE)), AI185, VLOOKUP($A185,'2009'!$B$2:$S$401,10,FALSE))</f>
        <v>9</v>
      </c>
      <c r="AK185" s="14">
        <f>AVERAGE(AE185:AJ185)</f>
        <v>6.1833333333333336</v>
      </c>
      <c r="AL185" s="14">
        <f>VLOOKUP($A185,'2014'!$B$2:$S$430,11,FALSE)</f>
        <v>16</v>
      </c>
      <c r="AM185" s="14">
        <f>IF(ISNA(VLOOKUP($A185,'2013'!$B$2:$S$401,11,FALSE)), AL185, VLOOKUP($A185,'2013'!$B$2:$S$401,11,FALSE)*1.7)</f>
        <v>17</v>
      </c>
      <c r="AN185" s="14">
        <f>AVERAGE(AL185:AM185)</f>
        <v>16.5</v>
      </c>
      <c r="AO185" s="14">
        <f>VLOOKUP($A185,'2014'!$B$2:$S$430,8,FALSE)</f>
        <v>18</v>
      </c>
      <c r="AP185" s="14">
        <f>IF(ISNA(VLOOKUP($A185,'2013'!$B$2:$S$401,8,FALSE)), AO185, VLOOKUP($A185,'2013'!$B$2:$S$401,8,FALSE)*1.7)</f>
        <v>6.8</v>
      </c>
      <c r="AQ185" s="14">
        <f>IF(ISNA(VLOOKUP($A185,'2012'!$B$2:$S$401,8,FALSE)), AP185, VLOOKUP($A185,'2012'!$B$2:$S$401,8,FALSE))</f>
        <v>-2</v>
      </c>
      <c r="AR185" s="14">
        <f>IF(ISNA(VLOOKUP($A185,'2011'!$B$2:$S$401,8,FALSE)), AQ185, VLOOKUP($A185,'2011'!$B$2:$S$401,8,FALSE))</f>
        <v>13</v>
      </c>
      <c r="AS185" s="14">
        <f>IF(ISNA(VLOOKUP($A185,'2010'!$B$2:$S$401,8,FALSE)), AR185, VLOOKUP($A185,'2010'!$B$2:$S$401,8,FALSE))</f>
        <v>20</v>
      </c>
      <c r="AT185" s="14">
        <f>IF(ISNA(VLOOKUP($A185,'2009'!$B$2:$S$401,8,FALSE)), AS185, VLOOKUP($A185,'2009'!$B$2:$S$401,8,FALSE))</f>
        <v>20</v>
      </c>
      <c r="AU185" s="14">
        <f>AVERAGE(AO185:AT185)</f>
        <v>12.633333333333333</v>
      </c>
      <c r="AV185" s="14">
        <f>MIN(B185:G185)</f>
        <v>36</v>
      </c>
      <c r="AW185" s="14">
        <f>MAX(B185:G185)</f>
        <v>59</v>
      </c>
      <c r="AX185" s="14">
        <f>MIN(I185:N185)</f>
        <v>76</v>
      </c>
      <c r="AY185" s="14">
        <f>MAX(I185:N185)</f>
        <v>82</v>
      </c>
      <c r="AZ185" s="14" t="str">
        <f>VLOOKUP(A185,Bios!$B$2:$S$430,7,FALSE)</f>
        <v>CAN</v>
      </c>
      <c r="BA185" s="14" t="str">
        <f>VLOOKUP(A185,Bios!$B$2:$S$430,2,FALSE)</f>
        <v>LAK</v>
      </c>
      <c r="BB185" s="14">
        <f>113-BE185</f>
        <v>24</v>
      </c>
      <c r="BC185" s="14" t="str">
        <f>VLOOKUP(A185,Bios!$B$2:$S$430,3,FALSE)</f>
        <v>D</v>
      </c>
      <c r="BD185" s="4" t="str">
        <f>VLOOKUP(A185,Bios!$B$2:$S$430,4,FALSE)</f>
        <v>Dec 08 '89</v>
      </c>
      <c r="BE185" s="4" t="str">
        <f>RIGHT(BD185, LEN(BD185)-8)</f>
        <v>89</v>
      </c>
      <c r="BJ185" s="4" t="e">
        <f>VLOOKUP(A185,'Contracts 2014'!A184:K310,1,FALSE)</f>
        <v>#N/A</v>
      </c>
      <c r="BK185" s="4">
        <f>IF(ISNA(VLOOKUP(A185,'Contracts 2014'!$A$1:$K$127,1,FALSE)), 0, 1)</f>
        <v>0</v>
      </c>
    </row>
    <row r="186" spans="1:63">
      <c r="A186" s="13" t="s">
        <v>1853</v>
      </c>
      <c r="B186" s="14">
        <f>VLOOKUP(A186,'2014'!$B$2:$S$430,7,FALSE)</f>
        <v>37</v>
      </c>
      <c r="C186" s="14">
        <f>IF(ISNA(VLOOKUP(A186,'2013'!$B$2:$S$401,7,FALSE)*1.7), B186, VLOOKUP(A186,'2013'!$B$2:$S$401,7,FALSE)*1.7)</f>
        <v>37</v>
      </c>
      <c r="D186" s="14">
        <f>IF(ISNA(VLOOKUP(A186,'2012'!$B$2:$S$401,7,FALSE)), C186, VLOOKUP(A186,'2012'!$B$2:$S$401,7,FALSE))</f>
        <v>37</v>
      </c>
      <c r="E186" s="14">
        <f>IF(ISNA(VLOOKUP(A186,'2011'!$B$2:$S$401,7,FALSE)), AVERAGE(C186:D186), VLOOKUP(A186,'2011'!$B$2:$S$401,7,FALSE))</f>
        <v>37</v>
      </c>
      <c r="F186" s="14">
        <f>IF(ISNA(VLOOKUP(A186,'2010'!$B$2:$S$401,7,FALSE)), AVERAGE(C186:E186), VLOOKUP(A186,'2010'!$B$2:$S$401,7,FALSE))</f>
        <v>37</v>
      </c>
      <c r="G186" s="14">
        <f>IF(ISNA(VLOOKUP(A186,'2009'!$B$2:$S$401,7,FALSE)), AVERAGE(C186:F186), VLOOKUP(A186,'2009'!$B$2:$S$401,7,FALSE))</f>
        <v>37</v>
      </c>
      <c r="H186" s="14">
        <f>AVERAGE(B186:G186)</f>
        <v>37</v>
      </c>
      <c r="I186" s="14">
        <f>VLOOKUP(A186,'2014'!$B$2:$S$430,4,FALSE)</f>
        <v>66</v>
      </c>
      <c r="J186" s="14">
        <f>IF(ISNA(VLOOKUP(A186,'2013'!$B$2:$S$401,4,FALSE)), I186, VLOOKUP(A186,'2013'!$B$2:$S$401,4,FALSE)*1.7)</f>
        <v>66</v>
      </c>
      <c r="K186" s="14">
        <f>IF(ISNA(VLOOKUP(A186,'2012'!$B$2:$S$401,4,FALSE)), J186, VLOOKUP(A186,'2012'!$B$2:$S$401,4,FALSE))</f>
        <v>66</v>
      </c>
      <c r="L186" s="14">
        <f>IF(ISNA(VLOOKUP(A186,'2011'!$B$2:$S$401,4,FALSE)), AVERAGE(J186:K186), VLOOKUP(A186,'2011'!$B$2:$S$401,4,FALSE))</f>
        <v>66</v>
      </c>
      <c r="M186" s="14">
        <f>IF(ISNA(VLOOKUP(A186,'2010'!$B$2:$S$401,4,FALSE)), AVERAGE(J186:L186), VLOOKUP(A186,'2010'!$B$2:$S$401,4,FALSE))</f>
        <v>66</v>
      </c>
      <c r="N186" s="14">
        <f>IF(ISNA(VLOOKUP(A186,'2009'!$B$2:$S$401,4,FALSE)), AVERAGE(J186:M186), VLOOKUP(A186,'2009'!$B$2:$S$401,4,FALSE))</f>
        <v>66</v>
      </c>
      <c r="O186" s="14">
        <f>AVERAGE(I186:N186)</f>
        <v>66</v>
      </c>
      <c r="P186" s="14">
        <f>H186/O186</f>
        <v>0.56060606060606055</v>
      </c>
      <c r="Q186" s="14">
        <f>VLOOKUP($A186,'2014'!$B$2:$S$430,5,FALSE)</f>
        <v>17</v>
      </c>
      <c r="R186" s="14">
        <f>IF(ISNA(VLOOKUP(A186,'2013'!$B$2:$S$401,5,FALSE)), Q186, VLOOKUP(A186,'2013'!$B$2:$S$401,5,FALSE)*1.7)</f>
        <v>17</v>
      </c>
      <c r="S186" s="14">
        <f>IF(ISNA(VLOOKUP($A186,'2012'!$B$2:$S$401,5,FALSE)), R186, VLOOKUP($A186,'2012'!$B$2:$S$401,5,FALSE))</f>
        <v>17</v>
      </c>
      <c r="T186" s="14">
        <f>IF(ISNA(VLOOKUP($A186,'2011'!$B$2:$S$401,5,FALSE)), S186, VLOOKUP($A186,'2011'!$B$2:$S$401,5,FALSE))</f>
        <v>17</v>
      </c>
      <c r="U186" s="14">
        <f>IF(ISNA(VLOOKUP($A186,'2010'!$B$2:$S$401,5,FALSE)), T186, VLOOKUP($A186,'2010'!$B$2:$S$401,5,FALSE))</f>
        <v>17</v>
      </c>
      <c r="V186" s="14">
        <f>IF(ISNA(VLOOKUP($A186,'2009'!$B$2:$S$401,5,FALSE)), U186, VLOOKUP($A186,'2009'!$B$2:$S$401,5,FALSE))</f>
        <v>17</v>
      </c>
      <c r="W186" s="14">
        <f>AVERAGE(Q186:V186)</f>
        <v>17</v>
      </c>
      <c r="X186" s="14">
        <f>VLOOKUP($A186,'2014'!$B$2:$S$430,6,FALSE)</f>
        <v>20</v>
      </c>
      <c r="Y186" s="14">
        <f>IF(ISNA(VLOOKUP($A186,'2013'!$B$2:$S$401,6,FALSE)), X186, VLOOKUP($A186,'2013'!$B$2:$S$401,6,FALSE)*1.7)</f>
        <v>20</v>
      </c>
      <c r="Z186" s="14">
        <f>IF(ISNA(VLOOKUP($A186,'2012'!$B$2:$S$401,6,FALSE)), Y186, VLOOKUP($A186,'2012'!$B$2:$S$401,6,FALSE))</f>
        <v>20</v>
      </c>
      <c r="AA186" s="14">
        <f>IF(ISNA(VLOOKUP($A186,'2011'!$B$2:$S$401,6,FALSE)), Z186, VLOOKUP($A186,'2011'!$B$2:$S$401,6,FALSE))</f>
        <v>20</v>
      </c>
      <c r="AB186" s="14">
        <f>IF(ISNA(VLOOKUP($A186,'2010'!$B$2:$S$401,6,FALSE)), AA186, VLOOKUP($A186,'2010'!$B$2:$S$401,6,FALSE))</f>
        <v>20</v>
      </c>
      <c r="AC186" s="14">
        <f>IF(ISNA(VLOOKUP($A186,'2009'!$B$2:$S$401,6,FALSE)), AB186, VLOOKUP($A186,'2009'!$B$2:$S$401,6,FALSE))</f>
        <v>20</v>
      </c>
      <c r="AD186" s="14">
        <f>AVERAGE(X186:AC186)</f>
        <v>20</v>
      </c>
      <c r="AE186" s="14">
        <f>VLOOKUP($A186,'2014'!$B$2:$S$430,10,FALSE)</f>
        <v>6</v>
      </c>
      <c r="AF186" s="14">
        <f>IF(ISNA(VLOOKUP($A186,'2013'!$B$2:$S$401,10,FALSE)), AE186, VLOOKUP($A186,'2013'!$B$2:$S$401,10,FALSE)*1.7)</f>
        <v>6</v>
      </c>
      <c r="AG186" s="14">
        <f>IF(ISNA(VLOOKUP($A186,'2012'!$B$2:$S$401,10,FALSE)), AF186, VLOOKUP($A186,'2012'!$B$2:$S$401,10,FALSE))</f>
        <v>6</v>
      </c>
      <c r="AH186" s="14">
        <f>IF(ISNA(VLOOKUP($A186,'2011'!$B$2:$S$401,10,FALSE)), AG186, VLOOKUP($A186,'2011'!$B$2:$S$401,10,FALSE))</f>
        <v>6</v>
      </c>
      <c r="AI186" s="14">
        <f>IF(ISNA(VLOOKUP($A186,'2010'!$B$2:$S$401,10,FALSE)), AH186, VLOOKUP($A186,'2010'!$B$2:$S$401,10,FALSE))</f>
        <v>6</v>
      </c>
      <c r="AJ186" s="14">
        <f>IF(ISNA(VLOOKUP($A186,'2009'!$B$2:$S$401,10,FALSE)), AI186, VLOOKUP($A186,'2009'!$B$2:$S$401,10,FALSE))</f>
        <v>6</v>
      </c>
      <c r="AK186" s="14">
        <f>AVERAGE(AE186:AJ186)</f>
        <v>6</v>
      </c>
      <c r="AL186" s="14">
        <f>VLOOKUP($A186,'2014'!$B$2:$S$430,11,FALSE)</f>
        <v>12</v>
      </c>
      <c r="AM186" s="14">
        <f>IF(ISNA(VLOOKUP($A186,'2013'!$B$2:$S$401,11,FALSE)), AL186, VLOOKUP($A186,'2013'!$B$2:$S$401,11,FALSE)*1.7)</f>
        <v>12</v>
      </c>
      <c r="AN186" s="14">
        <f>AVERAGE(AL186:AM186)</f>
        <v>12</v>
      </c>
      <c r="AO186" s="14">
        <f>VLOOKUP($A186,'2014'!$B$2:$S$430,8,FALSE)</f>
        <v>14</v>
      </c>
      <c r="AP186" s="14">
        <f>IF(ISNA(VLOOKUP($A186,'2013'!$B$2:$S$401,8,FALSE)), AO186, VLOOKUP($A186,'2013'!$B$2:$S$401,8,FALSE)*1.7)</f>
        <v>14</v>
      </c>
      <c r="AQ186" s="14">
        <f>IF(ISNA(VLOOKUP($A186,'2012'!$B$2:$S$401,8,FALSE)), AP186, VLOOKUP($A186,'2012'!$B$2:$S$401,8,FALSE))</f>
        <v>14</v>
      </c>
      <c r="AR186" s="14">
        <f>IF(ISNA(VLOOKUP($A186,'2011'!$B$2:$S$401,8,FALSE)), AQ186, VLOOKUP($A186,'2011'!$B$2:$S$401,8,FALSE))</f>
        <v>14</v>
      </c>
      <c r="AS186" s="14">
        <f>IF(ISNA(VLOOKUP($A186,'2010'!$B$2:$S$401,8,FALSE)), AR186, VLOOKUP($A186,'2010'!$B$2:$S$401,8,FALSE))</f>
        <v>14</v>
      </c>
      <c r="AT186" s="14">
        <f>IF(ISNA(VLOOKUP($A186,'2009'!$B$2:$S$401,8,FALSE)), AS186, VLOOKUP($A186,'2009'!$B$2:$S$401,8,FALSE))</f>
        <v>14</v>
      </c>
      <c r="AU186" s="14">
        <f>AVERAGE(AO186:AT186)</f>
        <v>14</v>
      </c>
      <c r="AV186" s="14">
        <f>MIN(B186:G186)</f>
        <v>37</v>
      </c>
      <c r="AW186" s="14">
        <f>MAX(B186:G186)</f>
        <v>37</v>
      </c>
      <c r="AX186" s="14">
        <f>MIN(I186:N186)</f>
        <v>66</v>
      </c>
      <c r="AY186" s="14">
        <f>MAX(I186:N186)</f>
        <v>66</v>
      </c>
      <c r="AZ186" s="14" t="str">
        <f>VLOOKUP(A186,Bios!$B$2:$S$430,7,FALSE)</f>
        <v>USA</v>
      </c>
      <c r="BA186" s="14" t="str">
        <f>VLOOKUP(A186,Bios!$B$2:$S$430,2,FALSE)</f>
        <v>NYR</v>
      </c>
      <c r="BB186" s="14">
        <f>113-BE186</f>
        <v>22</v>
      </c>
      <c r="BC186" s="14" t="str">
        <f>VLOOKUP(A186,Bios!$B$2:$S$430,3,FALSE)</f>
        <v>L</v>
      </c>
      <c r="BD186" s="4" t="str">
        <f>VLOOKUP(A186,Bios!$B$2:$S$430,4,FALSE)</f>
        <v>Apr 30 '91</v>
      </c>
      <c r="BE186" s="4" t="str">
        <f>RIGHT(BD186, LEN(BD186)-8)</f>
        <v>91</v>
      </c>
      <c r="BJ186" s="4" t="e">
        <f>VLOOKUP(A186,'Contracts 2014'!A185:K311,1,FALSE)</f>
        <v>#N/A</v>
      </c>
      <c r="BK186" s="4">
        <f>IF(ISNA(VLOOKUP(A186,'Contracts 2014'!$A$1:$K$127,1,FALSE)), 0, 1)</f>
        <v>0</v>
      </c>
    </row>
    <row r="187" spans="1:63">
      <c r="A187" s="13" t="s">
        <v>22</v>
      </c>
      <c r="B187" s="14">
        <f>VLOOKUP(A187,'2014'!$B$2:$S$430,7,FALSE)</f>
        <v>37</v>
      </c>
      <c r="C187" s="14">
        <f>IF(ISNA(VLOOKUP(A187,'2013'!$B$2:$S$401,7,FALSE)*1.7), B187, VLOOKUP(A187,'2013'!$B$2:$S$401,7,FALSE)*1.7)</f>
        <v>83.3</v>
      </c>
      <c r="D187" s="14">
        <f>IF(ISNA(VLOOKUP(A187,'2012'!$B$2:$S$401,7,FALSE)), C187, VLOOKUP(A187,'2012'!$B$2:$S$401,7,FALSE))</f>
        <v>67</v>
      </c>
      <c r="E187" s="14">
        <f>IF(ISNA(VLOOKUP(A187,'2011'!$B$2:$S$401,7,FALSE)), AVERAGE(C187:D187), VLOOKUP(A187,'2011'!$B$2:$S$401,7,FALSE))</f>
        <v>59</v>
      </c>
      <c r="F187" s="14">
        <f>IF(ISNA(VLOOKUP(A187,'2010'!$B$2:$S$401,7,FALSE)), AVERAGE(C187:E187), VLOOKUP(A187,'2010'!$B$2:$S$401,7,FALSE))</f>
        <v>70</v>
      </c>
      <c r="G187" s="14">
        <f>IF(ISNA(VLOOKUP(A187,'2009'!$B$2:$S$401,7,FALSE)), AVERAGE(C187:F187), VLOOKUP(A187,'2009'!$B$2:$S$401,7,FALSE))</f>
        <v>97</v>
      </c>
      <c r="H187" s="14">
        <f>AVERAGE(B187:G187)</f>
        <v>68.88333333333334</v>
      </c>
      <c r="I187" s="14">
        <f>VLOOKUP(A187,'2014'!$B$2:$S$430,4,FALSE)</f>
        <v>45</v>
      </c>
      <c r="J187" s="14">
        <f>IF(ISNA(VLOOKUP(A187,'2013'!$B$2:$S$401,4,FALSE)), I187, VLOOKUP(A187,'2013'!$B$2:$S$401,4,FALSE)*1.7)</f>
        <v>79.899999999999991</v>
      </c>
      <c r="K187" s="14">
        <f>IF(ISNA(VLOOKUP(A187,'2012'!$B$2:$S$401,4,FALSE)), J187, VLOOKUP(A187,'2012'!$B$2:$S$401,4,FALSE))</f>
        <v>70</v>
      </c>
      <c r="L187" s="14">
        <f>IF(ISNA(VLOOKUP(A187,'2011'!$B$2:$S$401,4,FALSE)), AVERAGE(J187:K187), VLOOKUP(A187,'2011'!$B$2:$S$401,4,FALSE))</f>
        <v>56</v>
      </c>
      <c r="M187" s="14">
        <f>IF(ISNA(VLOOKUP(A187,'2010'!$B$2:$S$401,4,FALSE)), AVERAGE(J187:L187), VLOOKUP(A187,'2010'!$B$2:$S$401,4,FALSE))</f>
        <v>80</v>
      </c>
      <c r="N187" s="14">
        <f>IF(ISNA(VLOOKUP(A187,'2009'!$B$2:$S$401,4,FALSE)), AVERAGE(J187:M187), VLOOKUP(A187,'2009'!$B$2:$S$401,4,FALSE))</f>
        <v>81</v>
      </c>
      <c r="O187" s="14">
        <f>AVERAGE(I187:N187)</f>
        <v>68.649999999999991</v>
      </c>
      <c r="P187" s="14">
        <f>H187/O187</f>
        <v>1.0033988832240837</v>
      </c>
      <c r="Q187" s="14">
        <f>VLOOKUP($A187,'2014'!$B$2:$S$430,5,FALSE)</f>
        <v>17</v>
      </c>
      <c r="R187" s="14">
        <f>IF(ISNA(VLOOKUP(A187,'2013'!$B$2:$S$401,5,FALSE)), Q187, VLOOKUP(A187,'2013'!$B$2:$S$401,5,FALSE)*1.7)</f>
        <v>25.5</v>
      </c>
      <c r="S187" s="14">
        <f>IF(ISNA(VLOOKUP($A187,'2012'!$B$2:$S$401,5,FALSE)), R187, VLOOKUP($A187,'2012'!$B$2:$S$401,5,FALSE))</f>
        <v>19</v>
      </c>
      <c r="T187" s="14">
        <f>IF(ISNA(VLOOKUP($A187,'2011'!$B$2:$S$401,5,FALSE)), S187, VLOOKUP($A187,'2011'!$B$2:$S$401,5,FALSE))</f>
        <v>23</v>
      </c>
      <c r="U187" s="14">
        <f>IF(ISNA(VLOOKUP($A187,'2010'!$B$2:$S$401,5,FALSE)), T187, VLOOKUP($A187,'2010'!$B$2:$S$401,5,FALSE))</f>
        <v>27</v>
      </c>
      <c r="V187" s="14">
        <f>IF(ISNA(VLOOKUP($A187,'2009'!$B$2:$S$401,5,FALSE)), U187, VLOOKUP($A187,'2009'!$B$2:$S$401,5,FALSE))</f>
        <v>32</v>
      </c>
      <c r="W187" s="14">
        <f>AVERAGE(Q187:V187)</f>
        <v>23.916666666666668</v>
      </c>
      <c r="X187" s="14">
        <f>VLOOKUP($A187,'2014'!$B$2:$S$430,6,FALSE)</f>
        <v>20</v>
      </c>
      <c r="Y187" s="14">
        <f>IF(ISNA(VLOOKUP($A187,'2013'!$B$2:$S$401,6,FALSE)), X187, VLOOKUP($A187,'2013'!$B$2:$S$401,6,FALSE)*1.7)</f>
        <v>57.8</v>
      </c>
      <c r="Z187" s="14">
        <f>IF(ISNA(VLOOKUP($A187,'2012'!$B$2:$S$401,6,FALSE)), Y187, VLOOKUP($A187,'2012'!$B$2:$S$401,6,FALSE))</f>
        <v>48</v>
      </c>
      <c r="AA187" s="14">
        <f>IF(ISNA(VLOOKUP($A187,'2011'!$B$2:$S$401,6,FALSE)), Z187, VLOOKUP($A187,'2011'!$B$2:$S$401,6,FALSE))</f>
        <v>36</v>
      </c>
      <c r="AB187" s="14">
        <f>IF(ISNA(VLOOKUP($A187,'2010'!$B$2:$S$401,6,FALSE)), AA187, VLOOKUP($A187,'2010'!$B$2:$S$401,6,FALSE))</f>
        <v>43</v>
      </c>
      <c r="AC187" s="14">
        <f>IF(ISNA(VLOOKUP($A187,'2009'!$B$2:$S$401,6,FALSE)), AB187, VLOOKUP($A187,'2009'!$B$2:$S$401,6,FALSE))</f>
        <v>65</v>
      </c>
      <c r="AD187" s="14">
        <f>AVERAGE(X187:AC187)</f>
        <v>44.966666666666669</v>
      </c>
      <c r="AE187" s="14">
        <f>VLOOKUP($A187,'2014'!$B$2:$S$430,10,FALSE)</f>
        <v>6</v>
      </c>
      <c r="AF187" s="14">
        <f>IF(ISNA(VLOOKUP($A187,'2013'!$B$2:$S$401,10,FALSE)), AE187, VLOOKUP($A187,'2013'!$B$2:$S$401,10,FALSE)*1.7)</f>
        <v>13.6</v>
      </c>
      <c r="AG187" s="14">
        <f>IF(ISNA(VLOOKUP($A187,'2012'!$B$2:$S$401,10,FALSE)), AF187, VLOOKUP($A187,'2012'!$B$2:$S$401,10,FALSE))</f>
        <v>4</v>
      </c>
      <c r="AH187" s="14">
        <f>IF(ISNA(VLOOKUP($A187,'2011'!$B$2:$S$401,10,FALSE)), AG187, VLOOKUP($A187,'2011'!$B$2:$S$401,10,FALSE))</f>
        <v>6</v>
      </c>
      <c r="AI187" s="14">
        <f>IF(ISNA(VLOOKUP($A187,'2010'!$B$2:$S$401,10,FALSE)), AH187, VLOOKUP($A187,'2010'!$B$2:$S$401,10,FALSE))</f>
        <v>9</v>
      </c>
      <c r="AJ187" s="14">
        <f>IF(ISNA(VLOOKUP($A187,'2009'!$B$2:$S$401,10,FALSE)), AI187, VLOOKUP($A187,'2009'!$B$2:$S$401,10,FALSE))</f>
        <v>11</v>
      </c>
      <c r="AK187" s="14">
        <f>AVERAGE(AE187:AJ187)</f>
        <v>8.2666666666666675</v>
      </c>
      <c r="AL187" s="14">
        <f>VLOOKUP($A187,'2014'!$B$2:$S$430,11,FALSE)</f>
        <v>12</v>
      </c>
      <c r="AM187" s="14">
        <f>IF(ISNA(VLOOKUP($A187,'2013'!$B$2:$S$401,11,FALSE)), AL187, VLOOKUP($A187,'2013'!$B$2:$S$401,11,FALSE)*1.7)</f>
        <v>27.2</v>
      </c>
      <c r="AN187" s="14">
        <f>AVERAGE(AL187:AM187)</f>
        <v>19.600000000000001</v>
      </c>
      <c r="AO187" s="14">
        <f>VLOOKUP($A187,'2014'!$B$2:$S$430,8,FALSE)</f>
        <v>1</v>
      </c>
      <c r="AP187" s="14">
        <f>IF(ISNA(VLOOKUP($A187,'2013'!$B$2:$S$401,8,FALSE)), AO187, VLOOKUP($A187,'2013'!$B$2:$S$401,8,FALSE)*1.7)</f>
        <v>35.699999999999996</v>
      </c>
      <c r="AQ187" s="14">
        <f>IF(ISNA(VLOOKUP($A187,'2012'!$B$2:$S$401,8,FALSE)), AP187, VLOOKUP($A187,'2012'!$B$2:$S$401,8,FALSE))</f>
        <v>21</v>
      </c>
      <c r="AR187" s="14">
        <f>IF(ISNA(VLOOKUP($A187,'2011'!$B$2:$S$401,8,FALSE)), AQ187, VLOOKUP($A187,'2011'!$B$2:$S$401,8,FALSE))</f>
        <v>11</v>
      </c>
      <c r="AS187" s="14">
        <f>IF(ISNA(VLOOKUP($A187,'2010'!$B$2:$S$401,8,FALSE)), AR187, VLOOKUP($A187,'2010'!$B$2:$S$401,8,FALSE))</f>
        <v>17</v>
      </c>
      <c r="AT187" s="14">
        <f>IF(ISNA(VLOOKUP($A187,'2009'!$B$2:$S$401,8,FALSE)), AS187, VLOOKUP($A187,'2009'!$B$2:$S$401,8,FALSE))</f>
        <v>34</v>
      </c>
      <c r="AU187" s="14">
        <f>AVERAGE(AO187:AT187)</f>
        <v>19.95</v>
      </c>
      <c r="AV187" s="14">
        <f>MIN(B187:G187)</f>
        <v>37</v>
      </c>
      <c r="AW187" s="14">
        <f>MAX(B187:G187)</f>
        <v>97</v>
      </c>
      <c r="AX187" s="14">
        <f>MIN(I187:N187)</f>
        <v>45</v>
      </c>
      <c r="AY187" s="14">
        <f>MAX(I187:N187)</f>
        <v>81</v>
      </c>
      <c r="AZ187" s="14" t="str">
        <f>VLOOKUP(A187,Bios!$B$2:$S$430,7,FALSE)</f>
        <v>RUS</v>
      </c>
      <c r="BA187" s="14" t="str">
        <f>VLOOKUP(A187,Bios!$B$2:$S$430,2,FALSE)</f>
        <v>DET</v>
      </c>
      <c r="BB187" s="14">
        <f>113-BE187</f>
        <v>35</v>
      </c>
      <c r="BC187" s="14" t="str">
        <f>VLOOKUP(A187,Bios!$B$2:$S$430,3,FALSE)</f>
        <v>C</v>
      </c>
      <c r="BD187" s="4" t="str">
        <f>VLOOKUP(A187,Bios!$B$2:$S$430,4,FALSE)</f>
        <v>Jul 20 '78</v>
      </c>
      <c r="BE187" s="4" t="str">
        <f>RIGHT(BD187, LEN(BD187)-8)</f>
        <v>78</v>
      </c>
      <c r="BJ187" s="4" t="e">
        <f>VLOOKUP(A187,'Contracts 2014'!A186:K312,1,FALSE)</f>
        <v>#N/A</v>
      </c>
      <c r="BK187" s="4">
        <f>IF(ISNA(VLOOKUP(A187,'Contracts 2014'!$A$1:$K$127,1,FALSE)), 0, 1)</f>
        <v>0</v>
      </c>
    </row>
    <row r="188" spans="1:63">
      <c r="A188" s="13" t="s">
        <v>318</v>
      </c>
      <c r="B188" s="14">
        <f>VLOOKUP(A188,'2014'!$B$2:$S$430,7,FALSE)</f>
        <v>36</v>
      </c>
      <c r="C188" s="14">
        <f>IF(ISNA(VLOOKUP(A188,'2013'!$B$2:$S$401,7,FALSE)*1.7), B188, VLOOKUP(A188,'2013'!$B$2:$S$401,7,FALSE)*1.7)</f>
        <v>18.7</v>
      </c>
      <c r="D188" s="14">
        <f>IF(ISNA(VLOOKUP(A188,'2012'!$B$2:$S$401,7,FALSE)), C188, VLOOKUP(A188,'2012'!$B$2:$S$401,7,FALSE))</f>
        <v>29</v>
      </c>
      <c r="E188" s="14">
        <f>IF(ISNA(VLOOKUP(A188,'2011'!$B$2:$S$401,7,FALSE)), AVERAGE(C188:D188), VLOOKUP(A188,'2011'!$B$2:$S$401,7,FALSE))</f>
        <v>40</v>
      </c>
      <c r="F188" s="14">
        <f>IF(ISNA(VLOOKUP(A188,'2010'!$B$2:$S$401,7,FALSE)), AVERAGE(C188:E188), VLOOKUP(A188,'2010'!$B$2:$S$401,7,FALSE))</f>
        <v>29.233333333333334</v>
      </c>
      <c r="G188" s="14">
        <f>IF(ISNA(VLOOKUP(A188,'2009'!$B$2:$S$401,7,FALSE)), AVERAGE(C188:F188), VLOOKUP(A188,'2009'!$B$2:$S$401,7,FALSE))</f>
        <v>29.233333333333334</v>
      </c>
      <c r="H188" s="14">
        <f>AVERAGE(B188:G188)</f>
        <v>30.361111111111114</v>
      </c>
      <c r="I188" s="14">
        <f>VLOOKUP(A188,'2014'!$B$2:$S$430,4,FALSE)</f>
        <v>70</v>
      </c>
      <c r="J188" s="14">
        <f>IF(ISNA(VLOOKUP(A188,'2013'!$B$2:$S$401,4,FALSE)), I188, VLOOKUP(A188,'2013'!$B$2:$S$401,4,FALSE)*1.7)</f>
        <v>62.9</v>
      </c>
      <c r="K188" s="14">
        <f>IF(ISNA(VLOOKUP(A188,'2012'!$B$2:$S$401,4,FALSE)), J188, VLOOKUP(A188,'2012'!$B$2:$S$401,4,FALSE))</f>
        <v>82</v>
      </c>
      <c r="L188" s="14">
        <f>IF(ISNA(VLOOKUP(A188,'2011'!$B$2:$S$401,4,FALSE)), AVERAGE(J188:K188), VLOOKUP(A188,'2011'!$B$2:$S$401,4,FALSE))</f>
        <v>76</v>
      </c>
      <c r="M188" s="14">
        <f>IF(ISNA(VLOOKUP(A188,'2010'!$B$2:$S$401,4,FALSE)), AVERAGE(J188:L188), VLOOKUP(A188,'2010'!$B$2:$S$401,4,FALSE))</f>
        <v>73.63333333333334</v>
      </c>
      <c r="N188" s="14">
        <f>IF(ISNA(VLOOKUP(A188,'2009'!$B$2:$S$401,4,FALSE)), AVERAGE(J188:M188), VLOOKUP(A188,'2009'!$B$2:$S$401,4,FALSE))</f>
        <v>73.63333333333334</v>
      </c>
      <c r="O188" s="14">
        <f>AVERAGE(I188:N188)</f>
        <v>73.027777777777771</v>
      </c>
      <c r="P188" s="14">
        <f>H188/O188</f>
        <v>0.41574743248383422</v>
      </c>
      <c r="Q188" s="14">
        <f>VLOOKUP($A188,'2014'!$B$2:$S$430,5,FALSE)</f>
        <v>6</v>
      </c>
      <c r="R188" s="14">
        <f>IF(ISNA(VLOOKUP(A188,'2013'!$B$2:$S$401,5,FALSE)), Q188, VLOOKUP(A188,'2013'!$B$2:$S$401,5,FALSE)*1.7)</f>
        <v>1.7</v>
      </c>
      <c r="S188" s="14">
        <f>IF(ISNA(VLOOKUP($A188,'2012'!$B$2:$S$401,5,FALSE)), R188, VLOOKUP($A188,'2012'!$B$2:$S$401,5,FALSE))</f>
        <v>5</v>
      </c>
      <c r="T188" s="14">
        <f>IF(ISNA(VLOOKUP($A188,'2011'!$B$2:$S$401,5,FALSE)), S188, VLOOKUP($A188,'2011'!$B$2:$S$401,5,FALSE))</f>
        <v>10</v>
      </c>
      <c r="U188" s="14">
        <f>IF(ISNA(VLOOKUP($A188,'2010'!$B$2:$S$401,5,FALSE)), T188, VLOOKUP($A188,'2010'!$B$2:$S$401,5,FALSE))</f>
        <v>10</v>
      </c>
      <c r="V188" s="14">
        <f>IF(ISNA(VLOOKUP($A188,'2009'!$B$2:$S$401,5,FALSE)), U188, VLOOKUP($A188,'2009'!$B$2:$S$401,5,FALSE))</f>
        <v>10</v>
      </c>
      <c r="W188" s="14">
        <f>AVERAGE(Q188:V188)</f>
        <v>7.1166666666666671</v>
      </c>
      <c r="X188" s="14">
        <f>VLOOKUP($A188,'2014'!$B$2:$S$430,6,FALSE)</f>
        <v>30</v>
      </c>
      <c r="Y188" s="14">
        <f>IF(ISNA(VLOOKUP($A188,'2013'!$B$2:$S$401,6,FALSE)), X188, VLOOKUP($A188,'2013'!$B$2:$S$401,6,FALSE)*1.7)</f>
        <v>17</v>
      </c>
      <c r="Z188" s="14">
        <f>IF(ISNA(VLOOKUP($A188,'2012'!$B$2:$S$401,6,FALSE)), Y188, VLOOKUP($A188,'2012'!$B$2:$S$401,6,FALSE))</f>
        <v>24</v>
      </c>
      <c r="AA188" s="14">
        <f>IF(ISNA(VLOOKUP($A188,'2011'!$B$2:$S$401,6,FALSE)), Z188, VLOOKUP($A188,'2011'!$B$2:$S$401,6,FALSE))</f>
        <v>30</v>
      </c>
      <c r="AB188" s="14">
        <f>IF(ISNA(VLOOKUP($A188,'2010'!$B$2:$S$401,6,FALSE)), AA188, VLOOKUP($A188,'2010'!$B$2:$S$401,6,FALSE))</f>
        <v>30</v>
      </c>
      <c r="AC188" s="14">
        <f>IF(ISNA(VLOOKUP($A188,'2009'!$B$2:$S$401,6,FALSE)), AB188, VLOOKUP($A188,'2009'!$B$2:$S$401,6,FALSE))</f>
        <v>30</v>
      </c>
      <c r="AD188" s="14">
        <f>AVERAGE(X188:AC188)</f>
        <v>26.833333333333332</v>
      </c>
      <c r="AE188" s="14">
        <f>VLOOKUP($A188,'2014'!$B$2:$S$430,10,FALSE)</f>
        <v>4</v>
      </c>
      <c r="AF188" s="14">
        <f>IF(ISNA(VLOOKUP($A188,'2013'!$B$2:$S$401,10,FALSE)), AE188, VLOOKUP($A188,'2013'!$B$2:$S$401,10,FALSE)*1.7)</f>
        <v>1.7</v>
      </c>
      <c r="AG188" s="14">
        <f>IF(ISNA(VLOOKUP($A188,'2012'!$B$2:$S$401,10,FALSE)), AF188, VLOOKUP($A188,'2012'!$B$2:$S$401,10,FALSE))</f>
        <v>2</v>
      </c>
      <c r="AH188" s="14">
        <f>IF(ISNA(VLOOKUP($A188,'2011'!$B$2:$S$401,10,FALSE)), AG188, VLOOKUP($A188,'2011'!$B$2:$S$401,10,FALSE))</f>
        <v>6</v>
      </c>
      <c r="AI188" s="14">
        <f>IF(ISNA(VLOOKUP($A188,'2010'!$B$2:$S$401,10,FALSE)), AH188, VLOOKUP($A188,'2010'!$B$2:$S$401,10,FALSE))</f>
        <v>6</v>
      </c>
      <c r="AJ188" s="14">
        <f>IF(ISNA(VLOOKUP($A188,'2009'!$B$2:$S$401,10,FALSE)), AI188, VLOOKUP($A188,'2009'!$B$2:$S$401,10,FALSE))</f>
        <v>6</v>
      </c>
      <c r="AK188" s="14">
        <f>AVERAGE(AE188:AJ188)</f>
        <v>4.2833333333333332</v>
      </c>
      <c r="AL188" s="14">
        <f>VLOOKUP($A188,'2014'!$B$2:$S$430,11,FALSE)</f>
        <v>15</v>
      </c>
      <c r="AM188" s="14">
        <f>IF(ISNA(VLOOKUP($A188,'2013'!$B$2:$S$401,11,FALSE)), AL188, VLOOKUP($A188,'2013'!$B$2:$S$401,11,FALSE)*1.7)</f>
        <v>10.199999999999999</v>
      </c>
      <c r="AN188" s="14">
        <f>AVERAGE(AL188:AM188)</f>
        <v>12.6</v>
      </c>
      <c r="AO188" s="14">
        <f>VLOOKUP($A188,'2014'!$B$2:$S$430,8,FALSE)</f>
        <v>15</v>
      </c>
      <c r="AP188" s="14">
        <f>IF(ISNA(VLOOKUP($A188,'2013'!$B$2:$S$401,8,FALSE)), AO188, VLOOKUP($A188,'2013'!$B$2:$S$401,8,FALSE)*1.7)</f>
        <v>-6.8</v>
      </c>
      <c r="AQ188" s="14">
        <f>IF(ISNA(VLOOKUP($A188,'2012'!$B$2:$S$401,8,FALSE)), AP188, VLOOKUP($A188,'2012'!$B$2:$S$401,8,FALSE))</f>
        <v>-28</v>
      </c>
      <c r="AR188" s="14">
        <f>IF(ISNA(VLOOKUP($A188,'2011'!$B$2:$S$401,8,FALSE)), AQ188, VLOOKUP($A188,'2011'!$B$2:$S$401,8,FALSE))</f>
        <v>-25</v>
      </c>
      <c r="AS188" s="14">
        <f>IF(ISNA(VLOOKUP($A188,'2010'!$B$2:$S$401,8,FALSE)), AR188, VLOOKUP($A188,'2010'!$B$2:$S$401,8,FALSE))</f>
        <v>-25</v>
      </c>
      <c r="AT188" s="14">
        <f>IF(ISNA(VLOOKUP($A188,'2009'!$B$2:$S$401,8,FALSE)), AS188, VLOOKUP($A188,'2009'!$B$2:$S$401,8,FALSE))</f>
        <v>-25</v>
      </c>
      <c r="AU188" s="14">
        <f>AVERAGE(AO188:AT188)</f>
        <v>-15.799999999999999</v>
      </c>
      <c r="AV188" s="14">
        <f>MIN(B188:G188)</f>
        <v>18.7</v>
      </c>
      <c r="AW188" s="14">
        <f>MAX(B188:G188)</f>
        <v>40</v>
      </c>
      <c r="AX188" s="14">
        <f>MIN(I188:N188)</f>
        <v>62.9</v>
      </c>
      <c r="AY188" s="14">
        <f>MAX(I188:N188)</f>
        <v>82</v>
      </c>
      <c r="AZ188" s="14" t="str">
        <f>VLOOKUP(A188,Bios!$B$2:$S$430,7,FALSE)</f>
        <v>CAN</v>
      </c>
      <c r="BA188" s="14" t="str">
        <f>VLOOKUP(A188,Bios!$B$2:$S$430,2,FALSE)</f>
        <v>ANA</v>
      </c>
      <c r="BB188" s="14">
        <f>113-BE188</f>
        <v>22</v>
      </c>
      <c r="BC188" s="14" t="str">
        <f>VLOOKUP(A188,Bios!$B$2:$S$430,3,FALSE)</f>
        <v>D</v>
      </c>
      <c r="BD188" s="4" t="str">
        <f>VLOOKUP(A188,Bios!$B$2:$S$430,4,FALSE)</f>
        <v>Dec 05 '91</v>
      </c>
      <c r="BE188" s="4" t="str">
        <f>RIGHT(BD188, LEN(BD188)-8)</f>
        <v>91</v>
      </c>
      <c r="BJ188" s="4" t="e">
        <f>VLOOKUP(A188,'Contracts 2014'!A187:K313,1,FALSE)</f>
        <v>#N/A</v>
      </c>
      <c r="BK188" s="4">
        <f>IF(ISNA(VLOOKUP(A188,'Contracts 2014'!$A$1:$K$127,1,FALSE)), 0, 1)</f>
        <v>0</v>
      </c>
    </row>
    <row r="189" spans="1:63">
      <c r="A189" s="13" t="s">
        <v>101</v>
      </c>
      <c r="B189" s="14">
        <f>VLOOKUP(A189,'2014'!$B$2:$S$430,7,FALSE)</f>
        <v>36</v>
      </c>
      <c r="C189" s="14">
        <f>IF(ISNA(VLOOKUP(A189,'2013'!$B$2:$S$401,7,FALSE)*1.7), B189, VLOOKUP(A189,'2013'!$B$2:$S$401,7,FALSE)*1.7)</f>
        <v>59.5</v>
      </c>
      <c r="D189" s="14">
        <f>IF(ISNA(VLOOKUP(A189,'2012'!$B$2:$S$401,7,FALSE)), C189, VLOOKUP(A189,'2012'!$B$2:$S$401,7,FALSE))</f>
        <v>23</v>
      </c>
      <c r="E189" s="14">
        <f>IF(ISNA(VLOOKUP(A189,'2011'!$B$2:$S$401,7,FALSE)), AVERAGE(C189:D189), VLOOKUP(A189,'2011'!$B$2:$S$401,7,FALSE))</f>
        <v>55</v>
      </c>
      <c r="F189" s="14">
        <f>IF(ISNA(VLOOKUP(A189,'2010'!$B$2:$S$401,7,FALSE)), AVERAGE(C189:E189), VLOOKUP(A189,'2010'!$B$2:$S$401,7,FALSE))</f>
        <v>42</v>
      </c>
      <c r="G189" s="14">
        <f>IF(ISNA(VLOOKUP(A189,'2009'!$B$2:$S$401,7,FALSE)), AVERAGE(C189:F189), VLOOKUP(A189,'2009'!$B$2:$S$401,7,FALSE))</f>
        <v>72</v>
      </c>
      <c r="H189" s="14">
        <f>AVERAGE(B189:G189)</f>
        <v>47.916666666666664</v>
      </c>
      <c r="I189" s="14">
        <f>VLOOKUP(A189,'2014'!$B$2:$S$430,4,FALSE)</f>
        <v>78</v>
      </c>
      <c r="J189" s="14">
        <f>IF(ISNA(VLOOKUP(A189,'2013'!$B$2:$S$401,4,FALSE)), I189, VLOOKUP(A189,'2013'!$B$2:$S$401,4,FALSE)*1.7)</f>
        <v>81.599999999999994</v>
      </c>
      <c r="K189" s="14">
        <f>IF(ISNA(VLOOKUP(A189,'2012'!$B$2:$S$401,4,FALSE)), J189, VLOOKUP(A189,'2012'!$B$2:$S$401,4,FALSE))</f>
        <v>65</v>
      </c>
      <c r="L189" s="14">
        <f>IF(ISNA(VLOOKUP(A189,'2011'!$B$2:$S$401,4,FALSE)), AVERAGE(J189:K189), VLOOKUP(A189,'2011'!$B$2:$S$401,4,FALSE))</f>
        <v>83</v>
      </c>
      <c r="M189" s="14">
        <f>IF(ISNA(VLOOKUP(A189,'2010'!$B$2:$S$401,4,FALSE)), AVERAGE(J189:L189), VLOOKUP(A189,'2010'!$B$2:$S$401,4,FALSE))</f>
        <v>82</v>
      </c>
      <c r="N189" s="14">
        <f>IF(ISNA(VLOOKUP(A189,'2009'!$B$2:$S$401,4,FALSE)), AVERAGE(J189:M189), VLOOKUP(A189,'2009'!$B$2:$S$401,4,FALSE))</f>
        <v>82</v>
      </c>
      <c r="O189" s="14">
        <f>AVERAGE(I189:N189)</f>
        <v>78.600000000000009</v>
      </c>
      <c r="P189" s="14">
        <f>H189/O189</f>
        <v>0.60962680237489386</v>
      </c>
      <c r="Q189" s="14">
        <f>VLOOKUP($A189,'2014'!$B$2:$S$430,5,FALSE)</f>
        <v>21</v>
      </c>
      <c r="R189" s="14">
        <f>IF(ISNA(VLOOKUP(A189,'2013'!$B$2:$S$401,5,FALSE)), Q189, VLOOKUP(A189,'2013'!$B$2:$S$401,5,FALSE)*1.7)</f>
        <v>17</v>
      </c>
      <c r="S189" s="14">
        <f>IF(ISNA(VLOOKUP($A189,'2012'!$B$2:$S$401,5,FALSE)), R189, VLOOKUP($A189,'2012'!$B$2:$S$401,5,FALSE))</f>
        <v>8</v>
      </c>
      <c r="T189" s="14">
        <f>IF(ISNA(VLOOKUP($A189,'2011'!$B$2:$S$401,5,FALSE)), S189, VLOOKUP($A189,'2011'!$B$2:$S$401,5,FALSE))</f>
        <v>17</v>
      </c>
      <c r="U189" s="14">
        <f>IF(ISNA(VLOOKUP($A189,'2010'!$B$2:$S$401,5,FALSE)), T189, VLOOKUP($A189,'2010'!$B$2:$S$401,5,FALSE))</f>
        <v>14</v>
      </c>
      <c r="V189" s="14">
        <f>IF(ISNA(VLOOKUP($A189,'2009'!$B$2:$S$401,5,FALSE)), U189, VLOOKUP($A189,'2009'!$B$2:$S$401,5,FALSE))</f>
        <v>33</v>
      </c>
      <c r="W189" s="14">
        <f>AVERAGE(Q189:V189)</f>
        <v>18.333333333333332</v>
      </c>
      <c r="X189" s="14">
        <f>VLOOKUP($A189,'2014'!$B$2:$S$430,6,FALSE)</f>
        <v>15</v>
      </c>
      <c r="Y189" s="14">
        <f>IF(ISNA(VLOOKUP($A189,'2013'!$B$2:$S$401,6,FALSE)), X189, VLOOKUP($A189,'2013'!$B$2:$S$401,6,FALSE)*1.7)</f>
        <v>42.5</v>
      </c>
      <c r="Z189" s="14">
        <f>IF(ISNA(VLOOKUP($A189,'2012'!$B$2:$S$401,6,FALSE)), Y189, VLOOKUP($A189,'2012'!$B$2:$S$401,6,FALSE))</f>
        <v>15</v>
      </c>
      <c r="AA189" s="14">
        <f>IF(ISNA(VLOOKUP($A189,'2011'!$B$2:$S$401,6,FALSE)), Z189, VLOOKUP($A189,'2011'!$B$2:$S$401,6,FALSE))</f>
        <v>38</v>
      </c>
      <c r="AB189" s="14">
        <f>IF(ISNA(VLOOKUP($A189,'2010'!$B$2:$S$401,6,FALSE)), AA189, VLOOKUP($A189,'2010'!$B$2:$S$401,6,FALSE))</f>
        <v>28</v>
      </c>
      <c r="AC189" s="14">
        <f>IF(ISNA(VLOOKUP($A189,'2009'!$B$2:$S$401,6,FALSE)), AB189, VLOOKUP($A189,'2009'!$B$2:$S$401,6,FALSE))</f>
        <v>39</v>
      </c>
      <c r="AD189" s="14">
        <f>AVERAGE(X189:AC189)</f>
        <v>29.583333333333332</v>
      </c>
      <c r="AE189" s="14">
        <f>VLOOKUP($A189,'2014'!$B$2:$S$430,10,FALSE)</f>
        <v>2</v>
      </c>
      <c r="AF189" s="14">
        <f>IF(ISNA(VLOOKUP($A189,'2013'!$B$2:$S$401,10,FALSE)), AE189, VLOOKUP($A189,'2013'!$B$2:$S$401,10,FALSE)*1.7)</f>
        <v>1.7</v>
      </c>
      <c r="AG189" s="14">
        <f>IF(ISNA(VLOOKUP($A189,'2012'!$B$2:$S$401,10,FALSE)), AF189, VLOOKUP($A189,'2012'!$B$2:$S$401,10,FALSE))</f>
        <v>2</v>
      </c>
      <c r="AH189" s="14">
        <f>IF(ISNA(VLOOKUP($A189,'2011'!$B$2:$S$401,10,FALSE)), AG189, VLOOKUP($A189,'2011'!$B$2:$S$401,10,FALSE))</f>
        <v>6</v>
      </c>
      <c r="AI189" s="14">
        <f>IF(ISNA(VLOOKUP($A189,'2010'!$B$2:$S$401,10,FALSE)), AH189, VLOOKUP($A189,'2010'!$B$2:$S$401,10,FALSE))</f>
        <v>2</v>
      </c>
      <c r="AJ189" s="14">
        <f>IF(ISNA(VLOOKUP($A189,'2009'!$B$2:$S$401,10,FALSE)), AI189, VLOOKUP($A189,'2009'!$B$2:$S$401,10,FALSE))</f>
        <v>16</v>
      </c>
      <c r="AK189" s="14">
        <f>AVERAGE(AE189:AJ189)</f>
        <v>4.95</v>
      </c>
      <c r="AL189" s="14">
        <f>VLOOKUP($A189,'2014'!$B$2:$S$430,11,FALSE)</f>
        <v>3</v>
      </c>
      <c r="AM189" s="14">
        <f>IF(ISNA(VLOOKUP($A189,'2013'!$B$2:$S$401,11,FALSE)), AL189, VLOOKUP($A189,'2013'!$B$2:$S$401,11,FALSE)*1.7)</f>
        <v>22.099999999999998</v>
      </c>
      <c r="AN189" s="14">
        <f>AVERAGE(AL189:AM189)</f>
        <v>12.549999999999999</v>
      </c>
      <c r="AO189" s="14">
        <f>VLOOKUP($A189,'2014'!$B$2:$S$430,8,FALSE)</f>
        <v>-6</v>
      </c>
      <c r="AP189" s="14">
        <f>IF(ISNA(VLOOKUP($A189,'2013'!$B$2:$S$401,8,FALSE)), AO189, VLOOKUP($A189,'2013'!$B$2:$S$401,8,FALSE)*1.7)</f>
        <v>-10.199999999999999</v>
      </c>
      <c r="AQ189" s="14">
        <f>IF(ISNA(VLOOKUP($A189,'2012'!$B$2:$S$401,8,FALSE)), AP189, VLOOKUP($A189,'2012'!$B$2:$S$401,8,FALSE))</f>
        <v>2</v>
      </c>
      <c r="AR189" s="14">
        <f>IF(ISNA(VLOOKUP($A189,'2011'!$B$2:$S$401,8,FALSE)), AQ189, VLOOKUP($A189,'2011'!$B$2:$S$401,8,FALSE))</f>
        <v>13</v>
      </c>
      <c r="AS189" s="14">
        <f>IF(ISNA(VLOOKUP($A189,'2010'!$B$2:$S$401,8,FALSE)), AR189, VLOOKUP($A189,'2010'!$B$2:$S$401,8,FALSE))</f>
        <v>1</v>
      </c>
      <c r="AT189" s="14">
        <f>IF(ISNA(VLOOKUP($A189,'2009'!$B$2:$S$401,8,FALSE)), AS189, VLOOKUP($A189,'2009'!$B$2:$S$401,8,FALSE))</f>
        <v>-20</v>
      </c>
      <c r="AU189" s="14">
        <f>AVERAGE(AO189:AT189)</f>
        <v>-3.3666666666666667</v>
      </c>
      <c r="AV189" s="14">
        <f>MIN(B189:G189)</f>
        <v>23</v>
      </c>
      <c r="AW189" s="14">
        <f>MAX(B189:G189)</f>
        <v>72</v>
      </c>
      <c r="AX189" s="14">
        <f>MIN(I189:N189)</f>
        <v>65</v>
      </c>
      <c r="AY189" s="14">
        <f>MAX(I189:N189)</f>
        <v>83</v>
      </c>
      <c r="AZ189" s="14" t="str">
        <f>VLOOKUP(A189,Bios!$B$2:$S$430,7,FALSE)</f>
        <v>CAN</v>
      </c>
      <c r="BA189" s="14" t="str">
        <f>VLOOKUP(A189,Bios!$B$2:$S$430,2,FALSE)</f>
        <v>FLA</v>
      </c>
      <c r="BB189" s="14">
        <f>113-BE189</f>
        <v>31</v>
      </c>
      <c r="BC189" s="14" t="str">
        <f>VLOOKUP(A189,Bios!$B$2:$S$430,3,FALSE)</f>
        <v>R</v>
      </c>
      <c r="BD189" s="4" t="str">
        <f>VLOOKUP(A189,Bios!$B$2:$S$430,4,FALSE)</f>
        <v>Apr 17 '82</v>
      </c>
      <c r="BE189" s="4" t="str">
        <f>RIGHT(BD189, LEN(BD189)-8)</f>
        <v>82</v>
      </c>
      <c r="BJ189" s="4" t="e">
        <f>VLOOKUP(A189,'Contracts 2014'!A188:K314,1,FALSE)</f>
        <v>#N/A</v>
      </c>
      <c r="BK189" s="4">
        <f>IF(ISNA(VLOOKUP(A189,'Contracts 2014'!$A$1:$K$127,1,FALSE)), 0, 1)</f>
        <v>0</v>
      </c>
    </row>
    <row r="190" spans="1:63">
      <c r="A190" s="13" t="s">
        <v>131</v>
      </c>
      <c r="B190" s="14">
        <f>VLOOKUP(A190,'2014'!$B$2:$S$430,7,FALSE)</f>
        <v>36</v>
      </c>
      <c r="C190" s="14">
        <f>IF(ISNA(VLOOKUP(A190,'2013'!$B$2:$S$401,7,FALSE)*1.7), B190, VLOOKUP(A190,'2013'!$B$2:$S$401,7,FALSE)*1.7)</f>
        <v>52.699999999999996</v>
      </c>
      <c r="D190" s="14">
        <f>IF(ISNA(VLOOKUP(A190,'2012'!$B$2:$S$401,7,FALSE)), C190, VLOOKUP(A190,'2012'!$B$2:$S$401,7,FALSE))</f>
        <v>54</v>
      </c>
      <c r="E190" s="14">
        <f>IF(ISNA(VLOOKUP(A190,'2011'!$B$2:$S$401,7,FALSE)), AVERAGE(C190:D190), VLOOKUP(A190,'2011'!$B$2:$S$401,7,FALSE))</f>
        <v>48</v>
      </c>
      <c r="F190" s="14">
        <f>IF(ISNA(VLOOKUP(A190,'2010'!$B$2:$S$401,7,FALSE)), AVERAGE(C190:E190), VLOOKUP(A190,'2010'!$B$2:$S$401,7,FALSE))</f>
        <v>37</v>
      </c>
      <c r="G190" s="14">
        <f>IF(ISNA(VLOOKUP(A190,'2009'!$B$2:$S$401,7,FALSE)), AVERAGE(C190:F190), VLOOKUP(A190,'2009'!$B$2:$S$401,7,FALSE))</f>
        <v>40</v>
      </c>
      <c r="H190" s="14">
        <f>AVERAGE(B190:G190)</f>
        <v>44.616666666666667</v>
      </c>
      <c r="I190" s="14">
        <f>VLOOKUP(A190,'2014'!$B$2:$S$430,4,FALSE)</f>
        <v>65</v>
      </c>
      <c r="J190" s="14">
        <f>IF(ISNA(VLOOKUP(A190,'2013'!$B$2:$S$401,4,FALSE)), I190, VLOOKUP(A190,'2013'!$B$2:$S$401,4,FALSE)*1.7)</f>
        <v>76.5</v>
      </c>
      <c r="K190" s="14">
        <f>IF(ISNA(VLOOKUP(A190,'2012'!$B$2:$S$401,4,FALSE)), J190, VLOOKUP(A190,'2012'!$B$2:$S$401,4,FALSE))</f>
        <v>76</v>
      </c>
      <c r="L190" s="14">
        <f>IF(ISNA(VLOOKUP(A190,'2011'!$B$2:$S$401,4,FALSE)), AVERAGE(J190:K190), VLOOKUP(A190,'2011'!$B$2:$S$401,4,FALSE))</f>
        <v>60</v>
      </c>
      <c r="M190" s="14">
        <f>IF(ISNA(VLOOKUP(A190,'2010'!$B$2:$S$401,4,FALSE)), AVERAGE(J190:L190), VLOOKUP(A190,'2010'!$B$2:$S$401,4,FALSE))</f>
        <v>77</v>
      </c>
      <c r="N190" s="14">
        <f>IF(ISNA(VLOOKUP(A190,'2009'!$B$2:$S$401,4,FALSE)), AVERAGE(J190:M190), VLOOKUP(A190,'2009'!$B$2:$S$401,4,FALSE))</f>
        <v>81</v>
      </c>
      <c r="O190" s="14">
        <f>AVERAGE(I190:N190)</f>
        <v>72.583333333333329</v>
      </c>
      <c r="P190" s="14">
        <f>H190/O190</f>
        <v>0.61469575200918491</v>
      </c>
      <c r="Q190" s="14">
        <f>VLOOKUP($A190,'2014'!$B$2:$S$430,5,FALSE)</f>
        <v>17</v>
      </c>
      <c r="R190" s="14">
        <f>IF(ISNA(VLOOKUP(A190,'2013'!$B$2:$S$401,5,FALSE)), Q190, VLOOKUP(A190,'2013'!$B$2:$S$401,5,FALSE)*1.7)</f>
        <v>27.2</v>
      </c>
      <c r="S190" s="14">
        <f>IF(ISNA(VLOOKUP($A190,'2012'!$B$2:$S$401,5,FALSE)), R190, VLOOKUP($A190,'2012'!$B$2:$S$401,5,FALSE))</f>
        <v>29</v>
      </c>
      <c r="T190" s="14">
        <f>IF(ISNA(VLOOKUP($A190,'2011'!$B$2:$S$401,5,FALSE)), S190, VLOOKUP($A190,'2011'!$B$2:$S$401,5,FALSE))</f>
        <v>23</v>
      </c>
      <c r="U190" s="14">
        <f>IF(ISNA(VLOOKUP($A190,'2010'!$B$2:$S$401,5,FALSE)), T190, VLOOKUP($A190,'2010'!$B$2:$S$401,5,FALSE))</f>
        <v>19</v>
      </c>
      <c r="V190" s="14">
        <f>IF(ISNA(VLOOKUP($A190,'2009'!$B$2:$S$401,5,FALSE)), U190, VLOOKUP($A190,'2009'!$B$2:$S$401,5,FALSE))</f>
        <v>22</v>
      </c>
      <c r="W190" s="14">
        <f>AVERAGE(Q190:V190)</f>
        <v>22.866666666666664</v>
      </c>
      <c r="X190" s="14">
        <f>VLOOKUP($A190,'2014'!$B$2:$S$430,6,FALSE)</f>
        <v>19</v>
      </c>
      <c r="Y190" s="14">
        <f>IF(ISNA(VLOOKUP($A190,'2013'!$B$2:$S$401,6,FALSE)), X190, VLOOKUP($A190,'2013'!$B$2:$S$401,6,FALSE)*1.7)</f>
        <v>25.5</v>
      </c>
      <c r="Z190" s="14">
        <f>IF(ISNA(VLOOKUP($A190,'2012'!$B$2:$S$401,6,FALSE)), Y190, VLOOKUP($A190,'2012'!$B$2:$S$401,6,FALSE))</f>
        <v>25</v>
      </c>
      <c r="AA190" s="14">
        <f>IF(ISNA(VLOOKUP($A190,'2011'!$B$2:$S$401,6,FALSE)), Z190, VLOOKUP($A190,'2011'!$B$2:$S$401,6,FALSE))</f>
        <v>25</v>
      </c>
      <c r="AB190" s="14">
        <f>IF(ISNA(VLOOKUP($A190,'2010'!$B$2:$S$401,6,FALSE)), AA190, VLOOKUP($A190,'2010'!$B$2:$S$401,6,FALSE))</f>
        <v>18</v>
      </c>
      <c r="AC190" s="14">
        <f>IF(ISNA(VLOOKUP($A190,'2009'!$B$2:$S$401,6,FALSE)), AB190, VLOOKUP($A190,'2009'!$B$2:$S$401,6,FALSE))</f>
        <v>18</v>
      </c>
      <c r="AD190" s="14">
        <f>AVERAGE(X190:AC190)</f>
        <v>21.75</v>
      </c>
      <c r="AE190" s="14">
        <f>VLOOKUP($A190,'2014'!$B$2:$S$430,10,FALSE)</f>
        <v>7</v>
      </c>
      <c r="AF190" s="14">
        <f>IF(ISNA(VLOOKUP($A190,'2013'!$B$2:$S$401,10,FALSE)), AE190, VLOOKUP($A190,'2013'!$B$2:$S$401,10,FALSE)*1.7)</f>
        <v>10.199999999999999</v>
      </c>
      <c r="AG190" s="14">
        <f>IF(ISNA(VLOOKUP($A190,'2012'!$B$2:$S$401,10,FALSE)), AF190, VLOOKUP($A190,'2012'!$B$2:$S$401,10,FALSE))</f>
        <v>13</v>
      </c>
      <c r="AH190" s="14">
        <f>IF(ISNA(VLOOKUP($A190,'2011'!$B$2:$S$401,10,FALSE)), AG190, VLOOKUP($A190,'2011'!$B$2:$S$401,10,FALSE))</f>
        <v>10</v>
      </c>
      <c r="AI190" s="14">
        <f>IF(ISNA(VLOOKUP($A190,'2010'!$B$2:$S$401,10,FALSE)), AH190, VLOOKUP($A190,'2010'!$B$2:$S$401,10,FALSE))</f>
        <v>9</v>
      </c>
      <c r="AJ190" s="14">
        <f>IF(ISNA(VLOOKUP($A190,'2009'!$B$2:$S$401,10,FALSE)), AI190, VLOOKUP($A190,'2009'!$B$2:$S$401,10,FALSE))</f>
        <v>2</v>
      </c>
      <c r="AK190" s="14">
        <f>AVERAGE(AE190:AJ190)</f>
        <v>8.5333333333333332</v>
      </c>
      <c r="AL190" s="14">
        <f>VLOOKUP($A190,'2014'!$B$2:$S$430,11,FALSE)</f>
        <v>12</v>
      </c>
      <c r="AM190" s="14">
        <f>IF(ISNA(VLOOKUP($A190,'2013'!$B$2:$S$401,11,FALSE)), AL190, VLOOKUP($A190,'2013'!$B$2:$S$401,11,FALSE)*1.7)</f>
        <v>13.6</v>
      </c>
      <c r="AN190" s="14">
        <f>AVERAGE(AL190:AM190)</f>
        <v>12.8</v>
      </c>
      <c r="AO190" s="14">
        <f>VLOOKUP($A190,'2014'!$B$2:$S$430,8,FALSE)</f>
        <v>1</v>
      </c>
      <c r="AP190" s="14">
        <f>IF(ISNA(VLOOKUP($A190,'2013'!$B$2:$S$401,8,FALSE)), AO190, VLOOKUP($A190,'2013'!$B$2:$S$401,8,FALSE)*1.7)</f>
        <v>15.299999999999999</v>
      </c>
      <c r="AQ190" s="14">
        <f>IF(ISNA(VLOOKUP($A190,'2012'!$B$2:$S$401,8,FALSE)), AP190, VLOOKUP($A190,'2012'!$B$2:$S$401,8,FALSE))</f>
        <v>-8</v>
      </c>
      <c r="AR190" s="14">
        <f>IF(ISNA(VLOOKUP($A190,'2011'!$B$2:$S$401,8,FALSE)), AQ190, VLOOKUP($A190,'2011'!$B$2:$S$401,8,FALSE))</f>
        <v>-7</v>
      </c>
      <c r="AS190" s="14">
        <f>IF(ISNA(VLOOKUP($A190,'2010'!$B$2:$S$401,8,FALSE)), AR190, VLOOKUP($A190,'2010'!$B$2:$S$401,8,FALSE))</f>
        <v>-12</v>
      </c>
      <c r="AT190" s="14">
        <f>IF(ISNA(VLOOKUP($A190,'2009'!$B$2:$S$401,8,FALSE)), AS190, VLOOKUP($A190,'2009'!$B$2:$S$401,8,FALSE))</f>
        <v>7</v>
      </c>
      <c r="AU190" s="14">
        <f>AVERAGE(AO190:AT190)</f>
        <v>-0.61666666666666714</v>
      </c>
      <c r="AV190" s="14">
        <f>MIN(B190:G190)</f>
        <v>36</v>
      </c>
      <c r="AW190" s="14">
        <f>MAX(B190:G190)</f>
        <v>54</v>
      </c>
      <c r="AX190" s="14">
        <f>MIN(I190:N190)</f>
        <v>60</v>
      </c>
      <c r="AY190" s="14">
        <f>MAX(I190:N190)</f>
        <v>81</v>
      </c>
      <c r="AZ190" s="14" t="str">
        <f>VLOOKUP(A190,Bios!$B$2:$S$430,7,FALSE)</f>
        <v>USA</v>
      </c>
      <c r="BA190" s="14" t="str">
        <f>VLOOKUP(A190,Bios!$B$2:$S$430,2,FALSE)</f>
        <v>NYR, TBL</v>
      </c>
      <c r="BB190" s="14">
        <f>113-BE190</f>
        <v>28</v>
      </c>
      <c r="BC190" s="14" t="str">
        <f>VLOOKUP(A190,Bios!$B$2:$S$430,3,FALSE)</f>
        <v>R</v>
      </c>
      <c r="BD190" s="4" t="str">
        <f>VLOOKUP(A190,Bios!$B$2:$S$430,4,FALSE)</f>
        <v>Mar 21 '85</v>
      </c>
      <c r="BE190" s="4" t="str">
        <f>RIGHT(BD190, LEN(BD190)-8)</f>
        <v>85</v>
      </c>
      <c r="BJ190" s="4" t="e">
        <f>VLOOKUP(A190,'Contracts 2014'!A189:K315,1,FALSE)</f>
        <v>#N/A</v>
      </c>
      <c r="BK190" s="4">
        <f>IF(ISNA(VLOOKUP(A190,'Contracts 2014'!$A$1:$K$127,1,FALSE)), 0, 1)</f>
        <v>0</v>
      </c>
    </row>
    <row r="191" spans="1:63">
      <c r="A191" s="13" t="s">
        <v>169</v>
      </c>
      <c r="B191" s="14">
        <f>VLOOKUP(A191,'2014'!$B$2:$S$430,7,FALSE)</f>
        <v>36</v>
      </c>
      <c r="C191" s="14">
        <f>IF(ISNA(VLOOKUP(A191,'2013'!$B$2:$S$401,7,FALSE)*1.7), B191, VLOOKUP(A191,'2013'!$B$2:$S$401,7,FALSE)*1.7)</f>
        <v>36</v>
      </c>
      <c r="D191" s="14">
        <f>IF(ISNA(VLOOKUP(A191,'2012'!$B$2:$S$401,7,FALSE)), C191, VLOOKUP(A191,'2012'!$B$2:$S$401,7,FALSE))</f>
        <v>54</v>
      </c>
      <c r="E191" s="14">
        <f>IF(ISNA(VLOOKUP(A191,'2011'!$B$2:$S$401,7,FALSE)), AVERAGE(C191:D191), VLOOKUP(A191,'2011'!$B$2:$S$401,7,FALSE))</f>
        <v>46</v>
      </c>
      <c r="F191" s="14">
        <f>IF(ISNA(VLOOKUP(A191,'2010'!$B$2:$S$401,7,FALSE)), AVERAGE(C191:E191), VLOOKUP(A191,'2010'!$B$2:$S$401,7,FALSE))</f>
        <v>44</v>
      </c>
      <c r="G191" s="14">
        <f>IF(ISNA(VLOOKUP(A191,'2009'!$B$2:$S$401,7,FALSE)), AVERAGE(C191:F191), VLOOKUP(A191,'2009'!$B$2:$S$401,7,FALSE))</f>
        <v>53</v>
      </c>
      <c r="H191" s="14">
        <f>AVERAGE(B191:G191)</f>
        <v>44.833333333333336</v>
      </c>
      <c r="I191" s="14">
        <f>VLOOKUP(A191,'2014'!$B$2:$S$430,4,FALSE)</f>
        <v>81</v>
      </c>
      <c r="J191" s="14">
        <f>IF(ISNA(VLOOKUP(A191,'2013'!$B$2:$S$401,4,FALSE)), I191, VLOOKUP(A191,'2013'!$B$2:$S$401,4,FALSE)*1.7)</f>
        <v>81</v>
      </c>
      <c r="K191" s="14">
        <f>IF(ISNA(VLOOKUP(A191,'2012'!$B$2:$S$401,4,FALSE)), J191, VLOOKUP(A191,'2012'!$B$2:$S$401,4,FALSE))</f>
        <v>71</v>
      </c>
      <c r="L191" s="14">
        <f>IF(ISNA(VLOOKUP(A191,'2011'!$B$2:$S$401,4,FALSE)), AVERAGE(J191:K191), VLOOKUP(A191,'2011'!$B$2:$S$401,4,FALSE))</f>
        <v>80</v>
      </c>
      <c r="M191" s="14">
        <f>IF(ISNA(VLOOKUP(A191,'2010'!$B$2:$S$401,4,FALSE)), AVERAGE(J191:L191), VLOOKUP(A191,'2010'!$B$2:$S$401,4,FALSE))</f>
        <v>79</v>
      </c>
      <c r="N191" s="14">
        <f>IF(ISNA(VLOOKUP(A191,'2009'!$B$2:$S$401,4,FALSE)), AVERAGE(J191:M191), VLOOKUP(A191,'2009'!$B$2:$S$401,4,FALSE))</f>
        <v>78</v>
      </c>
      <c r="O191" s="14">
        <f>AVERAGE(I191:N191)</f>
        <v>78.333333333333329</v>
      </c>
      <c r="P191" s="14">
        <f>H191/O191</f>
        <v>0.572340425531915</v>
      </c>
      <c r="Q191" s="14">
        <f>VLOOKUP($A191,'2014'!$B$2:$S$430,5,FALSE)</f>
        <v>12</v>
      </c>
      <c r="R191" s="14">
        <f>IF(ISNA(VLOOKUP(A191,'2013'!$B$2:$S$401,5,FALSE)), Q191, VLOOKUP(A191,'2013'!$B$2:$S$401,5,FALSE)*1.7)</f>
        <v>12</v>
      </c>
      <c r="S191" s="14">
        <f>IF(ISNA(VLOOKUP($A191,'2012'!$B$2:$S$401,5,FALSE)), R191, VLOOKUP($A191,'2012'!$B$2:$S$401,5,FALSE))</f>
        <v>23</v>
      </c>
      <c r="T191" s="14">
        <f>IF(ISNA(VLOOKUP($A191,'2011'!$B$2:$S$401,5,FALSE)), S191, VLOOKUP($A191,'2011'!$B$2:$S$401,5,FALSE))</f>
        <v>21</v>
      </c>
      <c r="U191" s="14">
        <f>IF(ISNA(VLOOKUP($A191,'2010'!$B$2:$S$401,5,FALSE)), T191, VLOOKUP($A191,'2010'!$B$2:$S$401,5,FALSE))</f>
        <v>20</v>
      </c>
      <c r="V191" s="14">
        <f>IF(ISNA(VLOOKUP($A191,'2009'!$B$2:$S$401,5,FALSE)), U191, VLOOKUP($A191,'2009'!$B$2:$S$401,5,FALSE))</f>
        <v>22</v>
      </c>
      <c r="W191" s="14">
        <f>AVERAGE(Q191:V191)</f>
        <v>18.333333333333332</v>
      </c>
      <c r="X191" s="14">
        <f>VLOOKUP($A191,'2014'!$B$2:$S$430,6,FALSE)</f>
        <v>24</v>
      </c>
      <c r="Y191" s="14">
        <f>IF(ISNA(VLOOKUP($A191,'2013'!$B$2:$S$401,6,FALSE)), X191, VLOOKUP($A191,'2013'!$B$2:$S$401,6,FALSE)*1.7)</f>
        <v>24</v>
      </c>
      <c r="Z191" s="14">
        <f>IF(ISNA(VLOOKUP($A191,'2012'!$B$2:$S$401,6,FALSE)), Y191, VLOOKUP($A191,'2012'!$B$2:$S$401,6,FALSE))</f>
        <v>31</v>
      </c>
      <c r="AA191" s="14">
        <f>IF(ISNA(VLOOKUP($A191,'2011'!$B$2:$S$401,6,FALSE)), Z191, VLOOKUP($A191,'2011'!$B$2:$S$401,6,FALSE))</f>
        <v>25</v>
      </c>
      <c r="AB191" s="14">
        <f>IF(ISNA(VLOOKUP($A191,'2010'!$B$2:$S$401,6,FALSE)), AA191, VLOOKUP($A191,'2010'!$B$2:$S$401,6,FALSE))</f>
        <v>24</v>
      </c>
      <c r="AC191" s="14">
        <f>IF(ISNA(VLOOKUP($A191,'2009'!$B$2:$S$401,6,FALSE)), AB191, VLOOKUP($A191,'2009'!$B$2:$S$401,6,FALSE))</f>
        <v>31</v>
      </c>
      <c r="AD191" s="14">
        <f>AVERAGE(X191:AC191)</f>
        <v>26.5</v>
      </c>
      <c r="AE191" s="14">
        <f>VLOOKUP($A191,'2014'!$B$2:$S$430,10,FALSE)</f>
        <v>1</v>
      </c>
      <c r="AF191" s="14">
        <f>IF(ISNA(VLOOKUP($A191,'2013'!$B$2:$S$401,10,FALSE)), AE191, VLOOKUP($A191,'2013'!$B$2:$S$401,10,FALSE)*1.7)</f>
        <v>1</v>
      </c>
      <c r="AG191" s="14">
        <f>IF(ISNA(VLOOKUP($A191,'2012'!$B$2:$S$401,10,FALSE)), AF191, VLOOKUP($A191,'2012'!$B$2:$S$401,10,FALSE))</f>
        <v>8</v>
      </c>
      <c r="AH191" s="14">
        <f>IF(ISNA(VLOOKUP($A191,'2011'!$B$2:$S$401,10,FALSE)), AG191, VLOOKUP($A191,'2011'!$B$2:$S$401,10,FALSE))</f>
        <v>6</v>
      </c>
      <c r="AI191" s="14">
        <f>IF(ISNA(VLOOKUP($A191,'2010'!$B$2:$S$401,10,FALSE)), AH191, VLOOKUP($A191,'2010'!$B$2:$S$401,10,FALSE))</f>
        <v>4</v>
      </c>
      <c r="AJ191" s="14">
        <f>IF(ISNA(VLOOKUP($A191,'2009'!$B$2:$S$401,10,FALSE)), AI191, VLOOKUP($A191,'2009'!$B$2:$S$401,10,FALSE))</f>
        <v>6</v>
      </c>
      <c r="AK191" s="14">
        <f>AVERAGE(AE191:AJ191)</f>
        <v>4.333333333333333</v>
      </c>
      <c r="AL191" s="14">
        <f>VLOOKUP($A191,'2014'!$B$2:$S$430,11,FALSE)</f>
        <v>8</v>
      </c>
      <c r="AM191" s="14">
        <f>IF(ISNA(VLOOKUP($A191,'2013'!$B$2:$S$401,11,FALSE)), AL191, VLOOKUP($A191,'2013'!$B$2:$S$401,11,FALSE)*1.7)</f>
        <v>8</v>
      </c>
      <c r="AN191" s="14">
        <f>AVERAGE(AL191:AM191)</f>
        <v>8</v>
      </c>
      <c r="AO191" s="14">
        <f>VLOOKUP($A191,'2014'!$B$2:$S$430,8,FALSE)</f>
        <v>0</v>
      </c>
      <c r="AP191" s="14">
        <f>IF(ISNA(VLOOKUP($A191,'2013'!$B$2:$S$401,8,FALSE)), AO191, VLOOKUP($A191,'2013'!$B$2:$S$401,8,FALSE)*1.7)</f>
        <v>0</v>
      </c>
      <c r="AQ191" s="14">
        <f>IF(ISNA(VLOOKUP($A191,'2012'!$B$2:$S$401,8,FALSE)), AP191, VLOOKUP($A191,'2012'!$B$2:$S$401,8,FALSE))</f>
        <v>4</v>
      </c>
      <c r="AR191" s="14">
        <f>IF(ISNA(VLOOKUP($A191,'2011'!$B$2:$S$401,8,FALSE)), AQ191, VLOOKUP($A191,'2011'!$B$2:$S$401,8,FALSE))</f>
        <v>-9</v>
      </c>
      <c r="AS191" s="14">
        <f>IF(ISNA(VLOOKUP($A191,'2010'!$B$2:$S$401,8,FALSE)), AR191, VLOOKUP($A191,'2010'!$B$2:$S$401,8,FALSE))</f>
        <v>8</v>
      </c>
      <c r="AT191" s="14">
        <f>IF(ISNA(VLOOKUP($A191,'2009'!$B$2:$S$401,8,FALSE)), AS191, VLOOKUP($A191,'2009'!$B$2:$S$401,8,FALSE))</f>
        <v>15</v>
      </c>
      <c r="AU191" s="14">
        <f>AVERAGE(AO191:AT191)</f>
        <v>3</v>
      </c>
      <c r="AV191" s="14">
        <f>MIN(B191:G191)</f>
        <v>36</v>
      </c>
      <c r="AW191" s="14">
        <f>MAX(B191:G191)</f>
        <v>54</v>
      </c>
      <c r="AX191" s="14">
        <f>MIN(I191:N191)</f>
        <v>71</v>
      </c>
      <c r="AY191" s="14">
        <f>MAX(I191:N191)</f>
        <v>81</v>
      </c>
      <c r="AZ191" s="14" t="str">
        <f>VLOOKUP(A191,Bios!$B$2:$S$430,7,FALSE)</f>
        <v>CAN</v>
      </c>
      <c r="BA191" s="14" t="str">
        <f>VLOOKUP(A191,Bios!$B$2:$S$430,2,FALSE)</f>
        <v>FLA, CHI</v>
      </c>
      <c r="BB191" s="14">
        <f>113-BE191</f>
        <v>27</v>
      </c>
      <c r="BC191" s="14" t="str">
        <f>VLOOKUP(A191,Bios!$B$2:$S$430,3,FALSE)</f>
        <v>L</v>
      </c>
      <c r="BD191" s="4" t="str">
        <f>VLOOKUP(A191,Bios!$B$2:$S$430,4,FALSE)</f>
        <v>May 13 '86</v>
      </c>
      <c r="BE191" s="4" t="str">
        <f>RIGHT(BD191, LEN(BD191)-8)</f>
        <v>86</v>
      </c>
      <c r="BJ191" s="4" t="e">
        <f>VLOOKUP(A191,'Contracts 2014'!A190:K316,1,FALSE)</f>
        <v>#N/A</v>
      </c>
      <c r="BK191" s="4">
        <f>IF(ISNA(VLOOKUP(A191,'Contracts 2014'!$A$1:$K$127,1,FALSE)), 0, 1)</f>
        <v>0</v>
      </c>
    </row>
    <row r="192" spans="1:63">
      <c r="A192" s="13" t="s">
        <v>195</v>
      </c>
      <c r="B192" s="14">
        <f>VLOOKUP(A192,'2014'!$B$2:$S$430,7,FALSE)</f>
        <v>36</v>
      </c>
      <c r="C192" s="14">
        <f>IF(ISNA(VLOOKUP(A192,'2013'!$B$2:$S$401,7,FALSE)*1.7), B192, VLOOKUP(A192,'2013'!$B$2:$S$401,7,FALSE)*1.7)</f>
        <v>34</v>
      </c>
      <c r="D192" s="14">
        <f>IF(ISNA(VLOOKUP(A192,'2012'!$B$2:$S$401,7,FALSE)), C192, VLOOKUP(A192,'2012'!$B$2:$S$401,7,FALSE))</f>
        <v>48</v>
      </c>
      <c r="E192" s="14">
        <f>IF(ISNA(VLOOKUP(A192,'2011'!$B$2:$S$401,7,FALSE)), AVERAGE(C192:D192), VLOOKUP(A192,'2011'!$B$2:$S$401,7,FALSE))</f>
        <v>50</v>
      </c>
      <c r="F192" s="14">
        <f>IF(ISNA(VLOOKUP(A192,'2010'!$B$2:$S$401,7,FALSE)), AVERAGE(C192:E192), VLOOKUP(A192,'2010'!$B$2:$S$401,7,FALSE))</f>
        <v>58</v>
      </c>
      <c r="G192" s="14">
        <f>IF(ISNA(VLOOKUP(A192,'2009'!$B$2:$S$401,7,FALSE)), AVERAGE(C192:F192), VLOOKUP(A192,'2009'!$B$2:$S$401,7,FALSE))</f>
        <v>57</v>
      </c>
      <c r="H192" s="14">
        <f>AVERAGE(B192:G192)</f>
        <v>47.166666666666664</v>
      </c>
      <c r="I192" s="14">
        <f>VLOOKUP(A192,'2014'!$B$2:$S$430,4,FALSE)</f>
        <v>75</v>
      </c>
      <c r="J192" s="14">
        <f>IF(ISNA(VLOOKUP(A192,'2013'!$B$2:$S$401,4,FALSE)), I192, VLOOKUP(A192,'2013'!$B$2:$S$401,4,FALSE)*1.7)</f>
        <v>78.2</v>
      </c>
      <c r="K192" s="14">
        <f>IF(ISNA(VLOOKUP(A192,'2012'!$B$2:$S$401,4,FALSE)), J192, VLOOKUP(A192,'2012'!$B$2:$S$401,4,FALSE))</f>
        <v>81</v>
      </c>
      <c r="L192" s="14">
        <f>IF(ISNA(VLOOKUP(A192,'2011'!$B$2:$S$401,4,FALSE)), AVERAGE(J192:K192), VLOOKUP(A192,'2011'!$B$2:$S$401,4,FALSE))</f>
        <v>76</v>
      </c>
      <c r="M192" s="14">
        <f>IF(ISNA(VLOOKUP(A192,'2010'!$B$2:$S$401,4,FALSE)), AVERAGE(J192:L192), VLOOKUP(A192,'2010'!$B$2:$S$401,4,FALSE))</f>
        <v>76</v>
      </c>
      <c r="N192" s="14">
        <f>IF(ISNA(VLOOKUP(A192,'2009'!$B$2:$S$401,4,FALSE)), AVERAGE(J192:M192), VLOOKUP(A192,'2009'!$B$2:$S$401,4,FALSE))</f>
        <v>77</v>
      </c>
      <c r="O192" s="14">
        <f>AVERAGE(I192:N192)</f>
        <v>77.2</v>
      </c>
      <c r="P192" s="14">
        <f>H192/O192</f>
        <v>0.61096718480138168</v>
      </c>
      <c r="Q192" s="14">
        <f>VLOOKUP($A192,'2014'!$B$2:$S$430,5,FALSE)</f>
        <v>12</v>
      </c>
      <c r="R192" s="14">
        <f>IF(ISNA(VLOOKUP(A192,'2013'!$B$2:$S$401,5,FALSE)), Q192, VLOOKUP(A192,'2013'!$B$2:$S$401,5,FALSE)*1.7)</f>
        <v>11.9</v>
      </c>
      <c r="S192" s="14">
        <f>IF(ISNA(VLOOKUP($A192,'2012'!$B$2:$S$401,5,FALSE)), R192, VLOOKUP($A192,'2012'!$B$2:$S$401,5,FALSE))</f>
        <v>9</v>
      </c>
      <c r="T192" s="14">
        <f>IF(ISNA(VLOOKUP($A192,'2011'!$B$2:$S$401,5,FALSE)), S192, VLOOKUP($A192,'2011'!$B$2:$S$401,5,FALSE))</f>
        <v>9</v>
      </c>
      <c r="U192" s="14">
        <f>IF(ISNA(VLOOKUP($A192,'2010'!$B$2:$S$401,5,FALSE)), T192, VLOOKUP($A192,'2010'!$B$2:$S$401,5,FALSE))</f>
        <v>15</v>
      </c>
      <c r="V192" s="14">
        <f>IF(ISNA(VLOOKUP($A192,'2009'!$B$2:$S$401,5,FALSE)), U192, VLOOKUP($A192,'2009'!$B$2:$S$401,5,FALSE))</f>
        <v>16</v>
      </c>
      <c r="W192" s="14">
        <f>AVERAGE(Q192:V192)</f>
        <v>12.15</v>
      </c>
      <c r="X192" s="14">
        <f>VLOOKUP($A192,'2014'!$B$2:$S$430,6,FALSE)</f>
        <v>24</v>
      </c>
      <c r="Y192" s="14">
        <f>IF(ISNA(VLOOKUP($A192,'2013'!$B$2:$S$401,6,FALSE)), X192, VLOOKUP($A192,'2013'!$B$2:$S$401,6,FALSE)*1.7)</f>
        <v>22.099999999999998</v>
      </c>
      <c r="Z192" s="14">
        <f>IF(ISNA(VLOOKUP($A192,'2012'!$B$2:$S$401,6,FALSE)), Y192, VLOOKUP($A192,'2012'!$B$2:$S$401,6,FALSE))</f>
        <v>39</v>
      </c>
      <c r="AA192" s="14">
        <f>IF(ISNA(VLOOKUP($A192,'2011'!$B$2:$S$401,6,FALSE)), Z192, VLOOKUP($A192,'2011'!$B$2:$S$401,6,FALSE))</f>
        <v>41</v>
      </c>
      <c r="AB192" s="14">
        <f>IF(ISNA(VLOOKUP($A192,'2010'!$B$2:$S$401,6,FALSE)), AA192, VLOOKUP($A192,'2010'!$B$2:$S$401,6,FALSE))</f>
        <v>43</v>
      </c>
      <c r="AC192" s="14">
        <f>IF(ISNA(VLOOKUP($A192,'2009'!$B$2:$S$401,6,FALSE)), AB192, VLOOKUP($A192,'2009'!$B$2:$S$401,6,FALSE))</f>
        <v>41</v>
      </c>
      <c r="AD192" s="14">
        <f>AVERAGE(X192:AC192)</f>
        <v>35.016666666666666</v>
      </c>
      <c r="AE192" s="14">
        <f>VLOOKUP($A192,'2014'!$B$2:$S$430,10,FALSE)</f>
        <v>6</v>
      </c>
      <c r="AF192" s="14">
        <f>IF(ISNA(VLOOKUP($A192,'2013'!$B$2:$S$401,10,FALSE)), AE192, VLOOKUP($A192,'2013'!$B$2:$S$401,10,FALSE)*1.7)</f>
        <v>8.5</v>
      </c>
      <c r="AG192" s="14">
        <f>IF(ISNA(VLOOKUP($A192,'2012'!$B$2:$S$401,10,FALSE)), AF192, VLOOKUP($A192,'2012'!$B$2:$S$401,10,FALSE))</f>
        <v>3</v>
      </c>
      <c r="AH192" s="14">
        <f>IF(ISNA(VLOOKUP($A192,'2011'!$B$2:$S$401,10,FALSE)), AG192, VLOOKUP($A192,'2011'!$B$2:$S$401,10,FALSE))</f>
        <v>4</v>
      </c>
      <c r="AI192" s="14">
        <f>IF(ISNA(VLOOKUP($A192,'2010'!$B$2:$S$401,10,FALSE)), AH192, VLOOKUP($A192,'2010'!$B$2:$S$401,10,FALSE))</f>
        <v>6</v>
      </c>
      <c r="AJ192" s="14">
        <f>IF(ISNA(VLOOKUP($A192,'2009'!$B$2:$S$401,10,FALSE)), AI192, VLOOKUP($A192,'2009'!$B$2:$S$401,10,FALSE))</f>
        <v>8</v>
      </c>
      <c r="AK192" s="14">
        <f>AVERAGE(AE192:AJ192)</f>
        <v>5.916666666666667</v>
      </c>
      <c r="AL192" s="14">
        <f>VLOOKUP($A192,'2014'!$B$2:$S$430,11,FALSE)</f>
        <v>18</v>
      </c>
      <c r="AM192" s="14">
        <f>IF(ISNA(VLOOKUP($A192,'2013'!$B$2:$S$401,11,FALSE)), AL192, VLOOKUP($A192,'2013'!$B$2:$S$401,11,FALSE)*1.7)</f>
        <v>22.099999999999998</v>
      </c>
      <c r="AN192" s="14">
        <f>AVERAGE(AL192:AM192)</f>
        <v>20.049999999999997</v>
      </c>
      <c r="AO192" s="14">
        <f>VLOOKUP($A192,'2014'!$B$2:$S$430,8,FALSE)</f>
        <v>-8</v>
      </c>
      <c r="AP192" s="14">
        <f>IF(ISNA(VLOOKUP($A192,'2013'!$B$2:$S$401,8,FALSE)), AO192, VLOOKUP($A192,'2013'!$B$2:$S$401,8,FALSE)*1.7)</f>
        <v>5.0999999999999996</v>
      </c>
      <c r="AQ192" s="14">
        <f>IF(ISNA(VLOOKUP($A192,'2012'!$B$2:$S$401,8,FALSE)), AP192, VLOOKUP($A192,'2012'!$B$2:$S$401,8,FALSE))</f>
        <v>10</v>
      </c>
      <c r="AR192" s="14">
        <f>IF(ISNA(VLOOKUP($A192,'2011'!$B$2:$S$401,8,FALSE)), AQ192, VLOOKUP($A192,'2011'!$B$2:$S$401,8,FALSE))</f>
        <v>2</v>
      </c>
      <c r="AS192" s="14">
        <f>IF(ISNA(VLOOKUP($A192,'2010'!$B$2:$S$401,8,FALSE)), AR192, VLOOKUP($A192,'2010'!$B$2:$S$401,8,FALSE))</f>
        <v>6</v>
      </c>
      <c r="AT192" s="14">
        <f>IF(ISNA(VLOOKUP($A192,'2009'!$B$2:$S$401,8,FALSE)), AS192, VLOOKUP($A192,'2009'!$B$2:$S$401,8,FALSE))</f>
        <v>6</v>
      </c>
      <c r="AU192" s="14">
        <f>AVERAGE(AO192:AT192)</f>
        <v>3.5166666666666671</v>
      </c>
      <c r="AV192" s="14">
        <f>MIN(B192:G192)</f>
        <v>34</v>
      </c>
      <c r="AW192" s="14">
        <f>MAX(B192:G192)</f>
        <v>58</v>
      </c>
      <c r="AX192" s="14">
        <f>MIN(I192:N192)</f>
        <v>75</v>
      </c>
      <c r="AY192" s="14">
        <f>MAX(I192:N192)</f>
        <v>81</v>
      </c>
      <c r="AZ192" s="14" t="str">
        <f>VLOOKUP(A192,Bios!$B$2:$S$430,7,FALSE)</f>
        <v>CAN</v>
      </c>
      <c r="BA192" s="14" t="str">
        <f>VLOOKUP(A192,Bios!$B$2:$S$430,2,FALSE)</f>
        <v>SJS</v>
      </c>
      <c r="BB192" s="14">
        <f>113-BE192</f>
        <v>37</v>
      </c>
      <c r="BC192" s="14" t="str">
        <f>VLOOKUP(A192,Bios!$B$2:$S$430,3,FALSE)</f>
        <v>D</v>
      </c>
      <c r="BD192" s="4" t="str">
        <f>VLOOKUP(A192,Bios!$B$2:$S$430,4,FALSE)</f>
        <v>Jul 12 '76</v>
      </c>
      <c r="BE192" s="4" t="str">
        <f>RIGHT(BD192, LEN(BD192)-8)</f>
        <v>76</v>
      </c>
      <c r="BJ192" s="4" t="e">
        <f>VLOOKUP(A192,'Contracts 2014'!A191:K317,1,FALSE)</f>
        <v>#N/A</v>
      </c>
      <c r="BK192" s="4">
        <f>IF(ISNA(VLOOKUP(A192,'Contracts 2014'!$A$1:$K$127,1,FALSE)), 0, 1)</f>
        <v>0</v>
      </c>
    </row>
    <row r="193" spans="1:63">
      <c r="A193" s="13" t="s">
        <v>291</v>
      </c>
      <c r="B193" s="14">
        <f>VLOOKUP(A193,'2014'!$B$2:$S$430,7,FALSE)</f>
        <v>36</v>
      </c>
      <c r="C193" s="14">
        <f>IF(ISNA(VLOOKUP(A193,'2013'!$B$2:$S$401,7,FALSE)*1.7), B193, VLOOKUP(A193,'2013'!$B$2:$S$401,7,FALSE)*1.7)</f>
        <v>34</v>
      </c>
      <c r="D193" s="14">
        <f>IF(ISNA(VLOOKUP(A193,'2012'!$B$2:$S$401,7,FALSE)), C193, VLOOKUP(A193,'2012'!$B$2:$S$401,7,FALSE))</f>
        <v>32</v>
      </c>
      <c r="E193" s="14">
        <f>IF(ISNA(VLOOKUP(A193,'2011'!$B$2:$S$401,7,FALSE)), AVERAGE(C193:D193), VLOOKUP(A193,'2011'!$B$2:$S$401,7,FALSE))</f>
        <v>30</v>
      </c>
      <c r="F193" s="14">
        <f>IF(ISNA(VLOOKUP(A193,'2010'!$B$2:$S$401,7,FALSE)), AVERAGE(C193:E193), VLOOKUP(A193,'2010'!$B$2:$S$401,7,FALSE))</f>
        <v>30</v>
      </c>
      <c r="G193" s="14">
        <f>IF(ISNA(VLOOKUP(A193,'2009'!$B$2:$S$401,7,FALSE)), AVERAGE(C193:F193), VLOOKUP(A193,'2009'!$B$2:$S$401,7,FALSE))</f>
        <v>31.5</v>
      </c>
      <c r="H193" s="14">
        <f>AVERAGE(B193:G193)</f>
        <v>32.25</v>
      </c>
      <c r="I193" s="14">
        <f>VLOOKUP(A193,'2014'!$B$2:$S$430,4,FALSE)</f>
        <v>80</v>
      </c>
      <c r="J193" s="14">
        <f>IF(ISNA(VLOOKUP(A193,'2013'!$B$2:$S$401,4,FALSE)), I193, VLOOKUP(A193,'2013'!$B$2:$S$401,4,FALSE)*1.7)</f>
        <v>57.8</v>
      </c>
      <c r="K193" s="14">
        <f>IF(ISNA(VLOOKUP(A193,'2012'!$B$2:$S$401,4,FALSE)), J193, VLOOKUP(A193,'2012'!$B$2:$S$401,4,FALSE))</f>
        <v>74</v>
      </c>
      <c r="L193" s="14">
        <f>IF(ISNA(VLOOKUP(A193,'2011'!$B$2:$S$401,4,FALSE)), AVERAGE(J193:K193), VLOOKUP(A193,'2011'!$B$2:$S$401,4,FALSE))</f>
        <v>79</v>
      </c>
      <c r="M193" s="14">
        <f>IF(ISNA(VLOOKUP(A193,'2010'!$B$2:$S$401,4,FALSE)), AVERAGE(J193:L193), VLOOKUP(A193,'2010'!$B$2:$S$401,4,FALSE))</f>
        <v>79</v>
      </c>
      <c r="N193" s="14">
        <f>IF(ISNA(VLOOKUP(A193,'2009'!$B$2:$S$401,4,FALSE)), AVERAGE(J193:M193), VLOOKUP(A193,'2009'!$B$2:$S$401,4,FALSE))</f>
        <v>72.45</v>
      </c>
      <c r="O193" s="14">
        <f>AVERAGE(I193:N193)</f>
        <v>73.708333333333329</v>
      </c>
      <c r="P193" s="14">
        <f>H193/O193</f>
        <v>0.43753533069530809</v>
      </c>
      <c r="Q193" s="14">
        <f>VLOOKUP($A193,'2014'!$B$2:$S$430,5,FALSE)</f>
        <v>15</v>
      </c>
      <c r="R193" s="14">
        <f>IF(ISNA(VLOOKUP(A193,'2013'!$B$2:$S$401,5,FALSE)), Q193, VLOOKUP(A193,'2013'!$B$2:$S$401,5,FALSE)*1.7)</f>
        <v>13.6</v>
      </c>
      <c r="S193" s="14">
        <f>IF(ISNA(VLOOKUP($A193,'2012'!$B$2:$S$401,5,FALSE)), R193, VLOOKUP($A193,'2012'!$B$2:$S$401,5,FALSE))</f>
        <v>16</v>
      </c>
      <c r="T193" s="14">
        <f>IF(ISNA(VLOOKUP($A193,'2011'!$B$2:$S$401,5,FALSE)), S193, VLOOKUP($A193,'2011'!$B$2:$S$401,5,FALSE))</f>
        <v>13</v>
      </c>
      <c r="U193" s="14">
        <f>IF(ISNA(VLOOKUP($A193,'2010'!$B$2:$S$401,5,FALSE)), T193, VLOOKUP($A193,'2010'!$B$2:$S$401,5,FALSE))</f>
        <v>13</v>
      </c>
      <c r="V193" s="14">
        <f>IF(ISNA(VLOOKUP($A193,'2009'!$B$2:$S$401,5,FALSE)), U193, VLOOKUP($A193,'2009'!$B$2:$S$401,5,FALSE))</f>
        <v>13</v>
      </c>
      <c r="W193" s="14">
        <f>AVERAGE(Q193:V193)</f>
        <v>13.933333333333332</v>
      </c>
      <c r="X193" s="14">
        <f>VLOOKUP($A193,'2014'!$B$2:$S$430,6,FALSE)</f>
        <v>21</v>
      </c>
      <c r="Y193" s="14">
        <f>IF(ISNA(VLOOKUP($A193,'2013'!$B$2:$S$401,6,FALSE)), X193, VLOOKUP($A193,'2013'!$B$2:$S$401,6,FALSE)*1.7)</f>
        <v>20.399999999999999</v>
      </c>
      <c r="Z193" s="14">
        <f>IF(ISNA(VLOOKUP($A193,'2012'!$B$2:$S$401,6,FALSE)), Y193, VLOOKUP($A193,'2012'!$B$2:$S$401,6,FALSE))</f>
        <v>16</v>
      </c>
      <c r="AA193" s="14">
        <f>IF(ISNA(VLOOKUP($A193,'2011'!$B$2:$S$401,6,FALSE)), Z193, VLOOKUP($A193,'2011'!$B$2:$S$401,6,FALSE))</f>
        <v>17</v>
      </c>
      <c r="AB193" s="14">
        <f>IF(ISNA(VLOOKUP($A193,'2010'!$B$2:$S$401,6,FALSE)), AA193, VLOOKUP($A193,'2010'!$B$2:$S$401,6,FALSE))</f>
        <v>17</v>
      </c>
      <c r="AC193" s="14">
        <f>IF(ISNA(VLOOKUP($A193,'2009'!$B$2:$S$401,6,FALSE)), AB193, VLOOKUP($A193,'2009'!$B$2:$S$401,6,FALSE))</f>
        <v>17</v>
      </c>
      <c r="AD193" s="14">
        <f>AVERAGE(X193:AC193)</f>
        <v>18.066666666666666</v>
      </c>
      <c r="AE193" s="14">
        <f>VLOOKUP($A193,'2014'!$B$2:$S$430,10,FALSE)</f>
        <v>7</v>
      </c>
      <c r="AF193" s="14">
        <f>IF(ISNA(VLOOKUP($A193,'2013'!$B$2:$S$401,10,FALSE)), AE193, VLOOKUP($A193,'2013'!$B$2:$S$401,10,FALSE)*1.7)</f>
        <v>0</v>
      </c>
      <c r="AG193" s="14">
        <f>IF(ISNA(VLOOKUP($A193,'2012'!$B$2:$S$401,10,FALSE)), AF193, VLOOKUP($A193,'2012'!$B$2:$S$401,10,FALSE))</f>
        <v>1</v>
      </c>
      <c r="AH193" s="14">
        <f>IF(ISNA(VLOOKUP($A193,'2011'!$B$2:$S$401,10,FALSE)), AG193, VLOOKUP($A193,'2011'!$B$2:$S$401,10,FALSE))</f>
        <v>1</v>
      </c>
      <c r="AI193" s="14">
        <f>IF(ISNA(VLOOKUP($A193,'2010'!$B$2:$S$401,10,FALSE)), AH193, VLOOKUP($A193,'2010'!$B$2:$S$401,10,FALSE))</f>
        <v>1</v>
      </c>
      <c r="AJ193" s="14">
        <f>IF(ISNA(VLOOKUP($A193,'2009'!$B$2:$S$401,10,FALSE)), AI193, VLOOKUP($A193,'2009'!$B$2:$S$401,10,FALSE))</f>
        <v>1</v>
      </c>
      <c r="AK193" s="14">
        <f>AVERAGE(AE193:AJ193)</f>
        <v>1.8333333333333333</v>
      </c>
      <c r="AL193" s="14">
        <f>VLOOKUP($A193,'2014'!$B$2:$S$430,11,FALSE)</f>
        <v>8</v>
      </c>
      <c r="AM193" s="14">
        <f>IF(ISNA(VLOOKUP($A193,'2013'!$B$2:$S$401,11,FALSE)), AL193, VLOOKUP($A193,'2013'!$B$2:$S$401,11,FALSE)*1.7)</f>
        <v>5.0999999999999996</v>
      </c>
      <c r="AN193" s="14">
        <f>AVERAGE(AL193:AM193)</f>
        <v>6.55</v>
      </c>
      <c r="AO193" s="14">
        <f>VLOOKUP($A193,'2014'!$B$2:$S$430,8,FALSE)</f>
        <v>10</v>
      </c>
      <c r="AP193" s="14">
        <f>IF(ISNA(VLOOKUP($A193,'2013'!$B$2:$S$401,8,FALSE)), AO193, VLOOKUP($A193,'2013'!$B$2:$S$401,8,FALSE)*1.7)</f>
        <v>13.6</v>
      </c>
      <c r="AQ193" s="14">
        <f>IF(ISNA(VLOOKUP($A193,'2012'!$B$2:$S$401,8,FALSE)), AP193, VLOOKUP($A193,'2012'!$B$2:$S$401,8,FALSE))</f>
        <v>18</v>
      </c>
      <c r="AR193" s="14">
        <f>IF(ISNA(VLOOKUP($A193,'2011'!$B$2:$S$401,8,FALSE)), AQ193, VLOOKUP($A193,'2011'!$B$2:$S$401,8,FALSE))</f>
        <v>2</v>
      </c>
      <c r="AS193" s="14">
        <f>IF(ISNA(VLOOKUP($A193,'2010'!$B$2:$S$401,8,FALSE)), AR193, VLOOKUP($A193,'2010'!$B$2:$S$401,8,FALSE))</f>
        <v>2</v>
      </c>
      <c r="AT193" s="14">
        <f>IF(ISNA(VLOOKUP($A193,'2009'!$B$2:$S$401,8,FALSE)), AS193, VLOOKUP($A193,'2009'!$B$2:$S$401,8,FALSE))</f>
        <v>2</v>
      </c>
      <c r="AU193" s="14">
        <f>AVERAGE(AO193:AT193)</f>
        <v>7.9333333333333336</v>
      </c>
      <c r="AV193" s="14">
        <f>MIN(B193:G193)</f>
        <v>30</v>
      </c>
      <c r="AW193" s="14">
        <f>MAX(B193:G193)</f>
        <v>36</v>
      </c>
      <c r="AX193" s="14">
        <f>MIN(I193:N193)</f>
        <v>57.8</v>
      </c>
      <c r="AY193" s="14">
        <f>MAX(I193:N193)</f>
        <v>80</v>
      </c>
      <c r="AZ193" s="14" t="str">
        <f>VLOOKUP(A193,Bios!$B$2:$S$430,7,FALSE)</f>
        <v>CAN</v>
      </c>
      <c r="BA193" s="14" t="str">
        <f>VLOOKUP(A193,Bios!$B$2:$S$430,2,FALSE)</f>
        <v>NYR</v>
      </c>
      <c r="BB193" s="14">
        <f>113-BE193</f>
        <v>27</v>
      </c>
      <c r="BC193" s="14" t="str">
        <f>VLOOKUP(A193,Bios!$B$2:$S$430,3,FALSE)</f>
        <v>L</v>
      </c>
      <c r="BD193" s="4" t="str">
        <f>VLOOKUP(A193,Bios!$B$2:$S$430,4,FALSE)</f>
        <v>Sep 29 '86</v>
      </c>
      <c r="BE193" s="4" t="str">
        <f>RIGHT(BD193, LEN(BD193)-8)</f>
        <v>86</v>
      </c>
      <c r="BJ193" s="4" t="e">
        <f>VLOOKUP(A193,'Contracts 2014'!A192:K318,1,FALSE)</f>
        <v>#N/A</v>
      </c>
      <c r="BK193" s="4">
        <f>IF(ISNA(VLOOKUP(A193,'Contracts 2014'!$A$1:$K$127,1,FALSE)), 0, 1)</f>
        <v>0</v>
      </c>
    </row>
    <row r="194" spans="1:63">
      <c r="A194" s="13" t="s">
        <v>1855</v>
      </c>
      <c r="B194" s="14">
        <f>VLOOKUP(A194,'2014'!$B$2:$S$430,7,FALSE)</f>
        <v>36</v>
      </c>
      <c r="C194" s="14">
        <f>IF(ISNA(VLOOKUP(A194,'2013'!$B$2:$S$401,7,FALSE)*1.7), B194, VLOOKUP(A194,'2013'!$B$2:$S$401,7,FALSE)*1.7)</f>
        <v>36</v>
      </c>
      <c r="D194" s="14">
        <f>IF(ISNA(VLOOKUP(A194,'2012'!$B$2:$S$401,7,FALSE)), C194, VLOOKUP(A194,'2012'!$B$2:$S$401,7,FALSE))</f>
        <v>36</v>
      </c>
      <c r="E194" s="14">
        <f>IF(ISNA(VLOOKUP(A194,'2011'!$B$2:$S$401,7,FALSE)), AVERAGE(C194:D194), VLOOKUP(A194,'2011'!$B$2:$S$401,7,FALSE))</f>
        <v>36</v>
      </c>
      <c r="F194" s="14">
        <f>IF(ISNA(VLOOKUP(A194,'2010'!$B$2:$S$401,7,FALSE)), AVERAGE(C194:E194), VLOOKUP(A194,'2010'!$B$2:$S$401,7,FALSE))</f>
        <v>36</v>
      </c>
      <c r="G194" s="14">
        <f>IF(ISNA(VLOOKUP(A194,'2009'!$B$2:$S$401,7,FALSE)), AVERAGE(C194:F194), VLOOKUP(A194,'2009'!$B$2:$S$401,7,FALSE))</f>
        <v>36</v>
      </c>
      <c r="H194" s="14">
        <f>AVERAGE(B194:G194)</f>
        <v>36</v>
      </c>
      <c r="I194" s="14">
        <f>VLOOKUP(A194,'2014'!$B$2:$S$430,4,FALSE)</f>
        <v>81</v>
      </c>
      <c r="J194" s="14">
        <f>IF(ISNA(VLOOKUP(A194,'2013'!$B$2:$S$401,4,FALSE)), I194, VLOOKUP(A194,'2013'!$B$2:$S$401,4,FALSE)*1.7)</f>
        <v>81</v>
      </c>
      <c r="K194" s="14">
        <f>IF(ISNA(VLOOKUP(A194,'2012'!$B$2:$S$401,4,FALSE)), J194, VLOOKUP(A194,'2012'!$B$2:$S$401,4,FALSE))</f>
        <v>81</v>
      </c>
      <c r="L194" s="14">
        <f>IF(ISNA(VLOOKUP(A194,'2011'!$B$2:$S$401,4,FALSE)), AVERAGE(J194:K194), VLOOKUP(A194,'2011'!$B$2:$S$401,4,FALSE))</f>
        <v>81</v>
      </c>
      <c r="M194" s="14">
        <f>IF(ISNA(VLOOKUP(A194,'2010'!$B$2:$S$401,4,FALSE)), AVERAGE(J194:L194), VLOOKUP(A194,'2010'!$B$2:$S$401,4,FALSE))</f>
        <v>81</v>
      </c>
      <c r="N194" s="14">
        <f>IF(ISNA(VLOOKUP(A194,'2009'!$B$2:$S$401,4,FALSE)), AVERAGE(J194:M194), VLOOKUP(A194,'2009'!$B$2:$S$401,4,FALSE))</f>
        <v>81</v>
      </c>
      <c r="O194" s="14">
        <f>AVERAGE(I194:N194)</f>
        <v>81</v>
      </c>
      <c r="P194" s="14">
        <f>H194/O194</f>
        <v>0.44444444444444442</v>
      </c>
      <c r="Q194" s="14">
        <f>VLOOKUP($A194,'2014'!$B$2:$S$430,5,FALSE)</f>
        <v>14</v>
      </c>
      <c r="R194" s="14">
        <f>IF(ISNA(VLOOKUP(A194,'2013'!$B$2:$S$401,5,FALSE)), Q194, VLOOKUP(A194,'2013'!$B$2:$S$401,5,FALSE)*1.7)</f>
        <v>14</v>
      </c>
      <c r="S194" s="14">
        <f>IF(ISNA(VLOOKUP($A194,'2012'!$B$2:$S$401,5,FALSE)), R194, VLOOKUP($A194,'2012'!$B$2:$S$401,5,FALSE))</f>
        <v>14</v>
      </c>
      <c r="T194" s="14">
        <f>IF(ISNA(VLOOKUP($A194,'2011'!$B$2:$S$401,5,FALSE)), S194, VLOOKUP($A194,'2011'!$B$2:$S$401,5,FALSE))</f>
        <v>14</v>
      </c>
      <c r="U194" s="14">
        <f>IF(ISNA(VLOOKUP($A194,'2010'!$B$2:$S$401,5,FALSE)), T194, VLOOKUP($A194,'2010'!$B$2:$S$401,5,FALSE))</f>
        <v>14</v>
      </c>
      <c r="V194" s="14">
        <f>IF(ISNA(VLOOKUP($A194,'2009'!$B$2:$S$401,5,FALSE)), U194, VLOOKUP($A194,'2009'!$B$2:$S$401,5,FALSE))</f>
        <v>14</v>
      </c>
      <c r="W194" s="14">
        <f>AVERAGE(Q194:V194)</f>
        <v>14</v>
      </c>
      <c r="X194" s="14">
        <f>VLOOKUP($A194,'2014'!$B$2:$S$430,6,FALSE)</f>
        <v>22</v>
      </c>
      <c r="Y194" s="14">
        <f>IF(ISNA(VLOOKUP($A194,'2013'!$B$2:$S$401,6,FALSE)), X194, VLOOKUP($A194,'2013'!$B$2:$S$401,6,FALSE)*1.7)</f>
        <v>22</v>
      </c>
      <c r="Z194" s="14">
        <f>IF(ISNA(VLOOKUP($A194,'2012'!$B$2:$S$401,6,FALSE)), Y194, VLOOKUP($A194,'2012'!$B$2:$S$401,6,FALSE))</f>
        <v>22</v>
      </c>
      <c r="AA194" s="14">
        <f>IF(ISNA(VLOOKUP($A194,'2011'!$B$2:$S$401,6,FALSE)), Z194, VLOOKUP($A194,'2011'!$B$2:$S$401,6,FALSE))</f>
        <v>22</v>
      </c>
      <c r="AB194" s="14">
        <f>IF(ISNA(VLOOKUP($A194,'2010'!$B$2:$S$401,6,FALSE)), AA194, VLOOKUP($A194,'2010'!$B$2:$S$401,6,FALSE))</f>
        <v>22</v>
      </c>
      <c r="AC194" s="14">
        <f>IF(ISNA(VLOOKUP($A194,'2009'!$B$2:$S$401,6,FALSE)), AB194, VLOOKUP($A194,'2009'!$B$2:$S$401,6,FALSE))</f>
        <v>22</v>
      </c>
      <c r="AD194" s="14">
        <f>AVERAGE(X194:AC194)</f>
        <v>22</v>
      </c>
      <c r="AE194" s="14">
        <f>VLOOKUP($A194,'2014'!$B$2:$S$430,10,FALSE)</f>
        <v>2</v>
      </c>
      <c r="AF194" s="14">
        <f>IF(ISNA(VLOOKUP($A194,'2013'!$B$2:$S$401,10,FALSE)), AE194, VLOOKUP($A194,'2013'!$B$2:$S$401,10,FALSE)*1.7)</f>
        <v>2</v>
      </c>
      <c r="AG194" s="14">
        <f>IF(ISNA(VLOOKUP($A194,'2012'!$B$2:$S$401,10,FALSE)), AF194, VLOOKUP($A194,'2012'!$B$2:$S$401,10,FALSE))</f>
        <v>2</v>
      </c>
      <c r="AH194" s="14">
        <f>IF(ISNA(VLOOKUP($A194,'2011'!$B$2:$S$401,10,FALSE)), AG194, VLOOKUP($A194,'2011'!$B$2:$S$401,10,FALSE))</f>
        <v>2</v>
      </c>
      <c r="AI194" s="14">
        <f>IF(ISNA(VLOOKUP($A194,'2010'!$B$2:$S$401,10,FALSE)), AH194, VLOOKUP($A194,'2010'!$B$2:$S$401,10,FALSE))</f>
        <v>2</v>
      </c>
      <c r="AJ194" s="14">
        <f>IF(ISNA(VLOOKUP($A194,'2009'!$B$2:$S$401,10,FALSE)), AI194, VLOOKUP($A194,'2009'!$B$2:$S$401,10,FALSE))</f>
        <v>2</v>
      </c>
      <c r="AK194" s="14">
        <f>AVERAGE(AE194:AJ194)</f>
        <v>2</v>
      </c>
      <c r="AL194" s="14">
        <f>VLOOKUP($A194,'2014'!$B$2:$S$430,11,FALSE)</f>
        <v>6</v>
      </c>
      <c r="AM194" s="14">
        <f>IF(ISNA(VLOOKUP($A194,'2013'!$B$2:$S$401,11,FALSE)), AL194, VLOOKUP($A194,'2013'!$B$2:$S$401,11,FALSE)*1.7)</f>
        <v>6</v>
      </c>
      <c r="AN194" s="14">
        <f>AVERAGE(AL194:AM194)</f>
        <v>6</v>
      </c>
      <c r="AO194" s="14">
        <f>VLOOKUP($A194,'2014'!$B$2:$S$430,8,FALSE)</f>
        <v>12</v>
      </c>
      <c r="AP194" s="14">
        <f>IF(ISNA(VLOOKUP($A194,'2013'!$B$2:$S$401,8,FALSE)), AO194, VLOOKUP($A194,'2013'!$B$2:$S$401,8,FALSE)*1.7)</f>
        <v>12</v>
      </c>
      <c r="AQ194" s="14">
        <f>IF(ISNA(VLOOKUP($A194,'2012'!$B$2:$S$401,8,FALSE)), AP194, VLOOKUP($A194,'2012'!$B$2:$S$401,8,FALSE))</f>
        <v>12</v>
      </c>
      <c r="AR194" s="14">
        <f>IF(ISNA(VLOOKUP($A194,'2011'!$B$2:$S$401,8,FALSE)), AQ194, VLOOKUP($A194,'2011'!$B$2:$S$401,8,FALSE))</f>
        <v>12</v>
      </c>
      <c r="AS194" s="14">
        <f>IF(ISNA(VLOOKUP($A194,'2010'!$B$2:$S$401,8,FALSE)), AR194, VLOOKUP($A194,'2010'!$B$2:$S$401,8,FALSE))</f>
        <v>12</v>
      </c>
      <c r="AT194" s="14">
        <f>IF(ISNA(VLOOKUP($A194,'2009'!$B$2:$S$401,8,FALSE)), AS194, VLOOKUP($A194,'2009'!$B$2:$S$401,8,FALSE))</f>
        <v>12</v>
      </c>
      <c r="AU194" s="14">
        <f>AVERAGE(AO194:AT194)</f>
        <v>12</v>
      </c>
      <c r="AV194" s="14">
        <f>MIN(B194:G194)</f>
        <v>36</v>
      </c>
      <c r="AW194" s="14">
        <f>MAX(B194:G194)</f>
        <v>36</v>
      </c>
      <c r="AX194" s="14">
        <f>MIN(I194:N194)</f>
        <v>81</v>
      </c>
      <c r="AY194" s="14">
        <f>MAX(I194:N194)</f>
        <v>81</v>
      </c>
      <c r="AZ194" s="14" t="str">
        <f>VLOOKUP(A194,Bios!$B$2:$S$430,7,FALSE)</f>
        <v>CHE</v>
      </c>
      <c r="BA194" s="14" t="str">
        <f>VLOOKUP(A194,Bios!$B$2:$S$430,2,FALSE)</f>
        <v>MIN</v>
      </c>
      <c r="BB194" s="14">
        <f>113-BE194</f>
        <v>21</v>
      </c>
      <c r="BC194" s="14" t="str">
        <f>VLOOKUP(A194,Bios!$B$2:$S$430,3,FALSE)</f>
        <v>R</v>
      </c>
      <c r="BD194" s="4" t="str">
        <f>VLOOKUP(A194,Bios!$B$2:$S$430,4,FALSE)</f>
        <v>Sep 08 '92</v>
      </c>
      <c r="BE194" s="4" t="str">
        <f>RIGHT(BD194, LEN(BD194)-8)</f>
        <v>92</v>
      </c>
      <c r="BJ194" s="4" t="e">
        <f>VLOOKUP(A194,'Contracts 2014'!A193:K319,1,FALSE)</f>
        <v>#N/A</v>
      </c>
      <c r="BK194" s="4">
        <f>IF(ISNA(VLOOKUP(A194,'Contracts 2014'!$A$1:$K$127,1,FALSE)), 0, 1)</f>
        <v>0</v>
      </c>
    </row>
    <row r="195" spans="1:63">
      <c r="A195" s="13" t="s">
        <v>1857</v>
      </c>
      <c r="B195" s="14">
        <f>VLOOKUP(A195,'2014'!$B$2:$S$430,7,FALSE)</f>
        <v>35</v>
      </c>
      <c r="C195" s="14">
        <f>IF(ISNA(VLOOKUP(A195,'2013'!$B$2:$S$401,7,FALSE)*1.7), B195, VLOOKUP(A195,'2013'!$B$2:$S$401,7,FALSE)*1.7)</f>
        <v>35</v>
      </c>
      <c r="D195" s="14">
        <f>IF(ISNA(VLOOKUP(A195,'2012'!$B$2:$S$401,7,FALSE)), C195, VLOOKUP(A195,'2012'!$B$2:$S$401,7,FALSE))</f>
        <v>35</v>
      </c>
      <c r="E195" s="14">
        <f>IF(ISNA(VLOOKUP(A195,'2011'!$B$2:$S$401,7,FALSE)), AVERAGE(C195:D195), VLOOKUP(A195,'2011'!$B$2:$S$401,7,FALSE))</f>
        <v>35</v>
      </c>
      <c r="F195" s="14">
        <f>IF(ISNA(VLOOKUP(A195,'2010'!$B$2:$S$401,7,FALSE)), AVERAGE(C195:E195), VLOOKUP(A195,'2010'!$B$2:$S$401,7,FALSE))</f>
        <v>35</v>
      </c>
      <c r="G195" s="14">
        <f>IF(ISNA(VLOOKUP(A195,'2009'!$B$2:$S$401,7,FALSE)), AVERAGE(C195:F195), VLOOKUP(A195,'2009'!$B$2:$S$401,7,FALSE))</f>
        <v>35</v>
      </c>
      <c r="H195" s="14">
        <f>AVERAGE(B195:G195)</f>
        <v>35</v>
      </c>
      <c r="I195" s="14">
        <f>VLOOKUP(A195,'2014'!$B$2:$S$430,4,FALSE)</f>
        <v>79</v>
      </c>
      <c r="J195" s="14">
        <f>IF(ISNA(VLOOKUP(A195,'2013'!$B$2:$S$401,4,FALSE)), I195, VLOOKUP(A195,'2013'!$B$2:$S$401,4,FALSE)*1.7)</f>
        <v>79</v>
      </c>
      <c r="K195" s="14">
        <f>IF(ISNA(VLOOKUP(A195,'2012'!$B$2:$S$401,4,FALSE)), J195, VLOOKUP(A195,'2012'!$B$2:$S$401,4,FALSE))</f>
        <v>79</v>
      </c>
      <c r="L195" s="14">
        <f>IF(ISNA(VLOOKUP(A195,'2011'!$B$2:$S$401,4,FALSE)), AVERAGE(J195:K195), VLOOKUP(A195,'2011'!$B$2:$S$401,4,FALSE))</f>
        <v>79</v>
      </c>
      <c r="M195" s="14">
        <f>IF(ISNA(VLOOKUP(A195,'2010'!$B$2:$S$401,4,FALSE)), AVERAGE(J195:L195), VLOOKUP(A195,'2010'!$B$2:$S$401,4,FALSE))</f>
        <v>79</v>
      </c>
      <c r="N195" s="14">
        <f>IF(ISNA(VLOOKUP(A195,'2009'!$B$2:$S$401,4,FALSE)), AVERAGE(J195:M195), VLOOKUP(A195,'2009'!$B$2:$S$401,4,FALSE))</f>
        <v>79</v>
      </c>
      <c r="O195" s="14">
        <f>AVERAGE(I195:N195)</f>
        <v>79</v>
      </c>
      <c r="P195" s="14">
        <f>H195/O195</f>
        <v>0.44303797468354428</v>
      </c>
      <c r="Q195" s="14">
        <f>VLOOKUP($A195,'2014'!$B$2:$S$430,5,FALSE)</f>
        <v>13</v>
      </c>
      <c r="R195" s="14">
        <f>IF(ISNA(VLOOKUP(A195,'2013'!$B$2:$S$401,5,FALSE)), Q195, VLOOKUP(A195,'2013'!$B$2:$S$401,5,FALSE)*1.7)</f>
        <v>13</v>
      </c>
      <c r="S195" s="14">
        <f>IF(ISNA(VLOOKUP($A195,'2012'!$B$2:$S$401,5,FALSE)), R195, VLOOKUP($A195,'2012'!$B$2:$S$401,5,FALSE))</f>
        <v>13</v>
      </c>
      <c r="T195" s="14">
        <f>IF(ISNA(VLOOKUP($A195,'2011'!$B$2:$S$401,5,FALSE)), S195, VLOOKUP($A195,'2011'!$B$2:$S$401,5,FALSE))</f>
        <v>13</v>
      </c>
      <c r="U195" s="14">
        <f>IF(ISNA(VLOOKUP($A195,'2010'!$B$2:$S$401,5,FALSE)), T195, VLOOKUP($A195,'2010'!$B$2:$S$401,5,FALSE))</f>
        <v>13</v>
      </c>
      <c r="V195" s="14">
        <f>IF(ISNA(VLOOKUP($A195,'2009'!$B$2:$S$401,5,FALSE)), U195, VLOOKUP($A195,'2009'!$B$2:$S$401,5,FALSE))</f>
        <v>13</v>
      </c>
      <c r="W195" s="14">
        <f>AVERAGE(Q195:V195)</f>
        <v>13</v>
      </c>
      <c r="X195" s="14">
        <f>VLOOKUP($A195,'2014'!$B$2:$S$430,6,FALSE)</f>
        <v>22</v>
      </c>
      <c r="Y195" s="14">
        <f>IF(ISNA(VLOOKUP($A195,'2013'!$B$2:$S$401,6,FALSE)), X195, VLOOKUP($A195,'2013'!$B$2:$S$401,6,FALSE)*1.7)</f>
        <v>22</v>
      </c>
      <c r="Z195" s="14">
        <f>IF(ISNA(VLOOKUP($A195,'2012'!$B$2:$S$401,6,FALSE)), Y195, VLOOKUP($A195,'2012'!$B$2:$S$401,6,FALSE))</f>
        <v>22</v>
      </c>
      <c r="AA195" s="14">
        <f>IF(ISNA(VLOOKUP($A195,'2011'!$B$2:$S$401,6,FALSE)), Z195, VLOOKUP($A195,'2011'!$B$2:$S$401,6,FALSE))</f>
        <v>22</v>
      </c>
      <c r="AB195" s="14">
        <f>IF(ISNA(VLOOKUP($A195,'2010'!$B$2:$S$401,6,FALSE)), AA195, VLOOKUP($A195,'2010'!$B$2:$S$401,6,FALSE))</f>
        <v>22</v>
      </c>
      <c r="AC195" s="14">
        <f>IF(ISNA(VLOOKUP($A195,'2009'!$B$2:$S$401,6,FALSE)), AB195, VLOOKUP($A195,'2009'!$B$2:$S$401,6,FALSE))</f>
        <v>22</v>
      </c>
      <c r="AD195" s="14">
        <f>AVERAGE(X195:AC195)</f>
        <v>22</v>
      </c>
      <c r="AE195" s="14">
        <f>VLOOKUP($A195,'2014'!$B$2:$S$430,10,FALSE)</f>
        <v>6</v>
      </c>
      <c r="AF195" s="14">
        <f>IF(ISNA(VLOOKUP($A195,'2013'!$B$2:$S$401,10,FALSE)), AE195, VLOOKUP($A195,'2013'!$B$2:$S$401,10,FALSE)*1.7)</f>
        <v>6</v>
      </c>
      <c r="AG195" s="14">
        <f>IF(ISNA(VLOOKUP($A195,'2012'!$B$2:$S$401,10,FALSE)), AF195, VLOOKUP($A195,'2012'!$B$2:$S$401,10,FALSE))</f>
        <v>6</v>
      </c>
      <c r="AH195" s="14">
        <f>IF(ISNA(VLOOKUP($A195,'2011'!$B$2:$S$401,10,FALSE)), AG195, VLOOKUP($A195,'2011'!$B$2:$S$401,10,FALSE))</f>
        <v>6</v>
      </c>
      <c r="AI195" s="14">
        <f>IF(ISNA(VLOOKUP($A195,'2010'!$B$2:$S$401,10,FALSE)), AH195, VLOOKUP($A195,'2010'!$B$2:$S$401,10,FALSE))</f>
        <v>6</v>
      </c>
      <c r="AJ195" s="14">
        <f>IF(ISNA(VLOOKUP($A195,'2009'!$B$2:$S$401,10,FALSE)), AI195, VLOOKUP($A195,'2009'!$B$2:$S$401,10,FALSE))</f>
        <v>6</v>
      </c>
      <c r="AK195" s="14">
        <f>AVERAGE(AE195:AJ195)</f>
        <v>6</v>
      </c>
      <c r="AL195" s="14">
        <f>VLOOKUP($A195,'2014'!$B$2:$S$430,11,FALSE)</f>
        <v>13</v>
      </c>
      <c r="AM195" s="14">
        <f>IF(ISNA(VLOOKUP($A195,'2013'!$B$2:$S$401,11,FALSE)), AL195, VLOOKUP($A195,'2013'!$B$2:$S$401,11,FALSE)*1.7)</f>
        <v>13</v>
      </c>
      <c r="AN195" s="14">
        <f>AVERAGE(AL195:AM195)</f>
        <v>13</v>
      </c>
      <c r="AO195" s="14">
        <f>VLOOKUP($A195,'2014'!$B$2:$S$430,8,FALSE)</f>
        <v>-21</v>
      </c>
      <c r="AP195" s="14">
        <f>IF(ISNA(VLOOKUP($A195,'2013'!$B$2:$S$401,8,FALSE)), AO195, VLOOKUP($A195,'2013'!$B$2:$S$401,8,FALSE)*1.7)</f>
        <v>-21</v>
      </c>
      <c r="AQ195" s="14">
        <f>IF(ISNA(VLOOKUP($A195,'2012'!$B$2:$S$401,8,FALSE)), AP195, VLOOKUP($A195,'2012'!$B$2:$S$401,8,FALSE))</f>
        <v>-21</v>
      </c>
      <c r="AR195" s="14">
        <f>IF(ISNA(VLOOKUP($A195,'2011'!$B$2:$S$401,8,FALSE)), AQ195, VLOOKUP($A195,'2011'!$B$2:$S$401,8,FALSE))</f>
        <v>-21</v>
      </c>
      <c r="AS195" s="14">
        <f>IF(ISNA(VLOOKUP($A195,'2010'!$B$2:$S$401,8,FALSE)), AR195, VLOOKUP($A195,'2010'!$B$2:$S$401,8,FALSE))</f>
        <v>-21</v>
      </c>
      <c r="AT195" s="14">
        <f>IF(ISNA(VLOOKUP($A195,'2009'!$B$2:$S$401,8,FALSE)), AS195, VLOOKUP($A195,'2009'!$B$2:$S$401,8,FALSE))</f>
        <v>-21</v>
      </c>
      <c r="AU195" s="14">
        <f>AVERAGE(AO195:AT195)</f>
        <v>-21</v>
      </c>
      <c r="AV195" s="14">
        <f>MIN(B195:G195)</f>
        <v>35</v>
      </c>
      <c r="AW195" s="14">
        <f>MAX(B195:G195)</f>
        <v>35</v>
      </c>
      <c r="AX195" s="14">
        <f>MIN(I195:N195)</f>
        <v>79</v>
      </c>
      <c r="AY195" s="14">
        <f>MAX(I195:N195)</f>
        <v>79</v>
      </c>
      <c r="AZ195" s="14" t="str">
        <f>VLOOKUP(A195,Bios!$B$2:$S$430,7,FALSE)</f>
        <v>CAN</v>
      </c>
      <c r="BA195" s="14" t="str">
        <f>VLOOKUP(A195,Bios!$B$2:$S$430,2,FALSE)</f>
        <v>DAL</v>
      </c>
      <c r="BB195" s="14">
        <f>113-BE195</f>
        <v>23</v>
      </c>
      <c r="BC195" s="14" t="str">
        <f>VLOOKUP(A195,Bios!$B$2:$S$430,3,FALSE)</f>
        <v>R</v>
      </c>
      <c r="BD195" s="4" t="str">
        <f>VLOOKUP(A195,Bios!$B$2:$S$430,4,FALSE)</f>
        <v>Oct 01 '90</v>
      </c>
      <c r="BE195" s="4" t="str">
        <f>RIGHT(BD195, LEN(BD195)-8)</f>
        <v>90</v>
      </c>
      <c r="BJ195" s="4" t="e">
        <f>VLOOKUP(A195,'Contracts 2014'!A194:K320,1,FALSE)</f>
        <v>#N/A</v>
      </c>
      <c r="BK195" s="4">
        <f>IF(ISNA(VLOOKUP(A195,'Contracts 2014'!$A$1:$K$127,1,FALSE)), 0, 1)</f>
        <v>0</v>
      </c>
    </row>
    <row r="196" spans="1:63">
      <c r="A196" s="13" t="s">
        <v>181</v>
      </c>
      <c r="B196" s="14">
        <f>VLOOKUP(A196,'2014'!$B$2:$S$430,7,FALSE)</f>
        <v>35</v>
      </c>
      <c r="C196" s="14">
        <f>IF(ISNA(VLOOKUP(A196,'2013'!$B$2:$S$401,7,FALSE)*1.7), B196, VLOOKUP(A196,'2013'!$B$2:$S$401,7,FALSE)*1.7)</f>
        <v>27.2</v>
      </c>
      <c r="D196" s="14">
        <f>IF(ISNA(VLOOKUP(A196,'2012'!$B$2:$S$401,7,FALSE)), C196, VLOOKUP(A196,'2012'!$B$2:$S$401,7,FALSE))</f>
        <v>51</v>
      </c>
      <c r="E196" s="14">
        <f>IF(ISNA(VLOOKUP(A196,'2011'!$B$2:$S$401,7,FALSE)), AVERAGE(C196:D196), VLOOKUP(A196,'2011'!$B$2:$S$401,7,FALSE))</f>
        <v>58</v>
      </c>
      <c r="F196" s="14">
        <f>IF(ISNA(VLOOKUP(A196,'2010'!$B$2:$S$401,7,FALSE)), AVERAGE(C196:E196), VLOOKUP(A196,'2010'!$B$2:$S$401,7,FALSE))</f>
        <v>35</v>
      </c>
      <c r="G196" s="14">
        <f>IF(ISNA(VLOOKUP(A196,'2009'!$B$2:$S$401,7,FALSE)), AVERAGE(C196:F196), VLOOKUP(A196,'2009'!$B$2:$S$401,7,FALSE))</f>
        <v>48</v>
      </c>
      <c r="H196" s="14">
        <f>AVERAGE(B196:G196)</f>
        <v>42.366666666666667</v>
      </c>
      <c r="I196" s="14">
        <f>VLOOKUP(A196,'2014'!$B$2:$S$430,4,FALSE)</f>
        <v>58</v>
      </c>
      <c r="J196" s="14">
        <f>IF(ISNA(VLOOKUP(A196,'2013'!$B$2:$S$401,4,FALSE)), I196, VLOOKUP(A196,'2013'!$B$2:$S$401,4,FALSE)*1.7)</f>
        <v>81.599999999999994</v>
      </c>
      <c r="K196" s="14">
        <f>IF(ISNA(VLOOKUP(A196,'2012'!$B$2:$S$401,4,FALSE)), J196, VLOOKUP(A196,'2012'!$B$2:$S$401,4,FALSE))</f>
        <v>74</v>
      </c>
      <c r="L196" s="14">
        <f>IF(ISNA(VLOOKUP(A196,'2011'!$B$2:$S$401,4,FALSE)), AVERAGE(J196:K196), VLOOKUP(A196,'2011'!$B$2:$S$401,4,FALSE))</f>
        <v>81</v>
      </c>
      <c r="M196" s="14">
        <f>IF(ISNA(VLOOKUP(A196,'2010'!$B$2:$S$401,4,FALSE)), AVERAGE(J196:L196), VLOOKUP(A196,'2010'!$B$2:$S$401,4,FALSE))</f>
        <v>59</v>
      </c>
      <c r="N196" s="14">
        <f>IF(ISNA(VLOOKUP(A196,'2009'!$B$2:$S$401,4,FALSE)), AVERAGE(J196:M196), VLOOKUP(A196,'2009'!$B$2:$S$401,4,FALSE))</f>
        <v>78</v>
      </c>
      <c r="O196" s="14">
        <f>AVERAGE(I196:N196)</f>
        <v>71.933333333333337</v>
      </c>
      <c r="P196" s="14">
        <f>H196/O196</f>
        <v>0.58897126969416125</v>
      </c>
      <c r="Q196" s="14">
        <f>VLOOKUP($A196,'2014'!$B$2:$S$430,5,FALSE)</f>
        <v>13</v>
      </c>
      <c r="R196" s="14">
        <f>IF(ISNA(VLOOKUP(A196,'2013'!$B$2:$S$401,5,FALSE)), Q196, VLOOKUP(A196,'2013'!$B$2:$S$401,5,FALSE)*1.7)</f>
        <v>15.299999999999999</v>
      </c>
      <c r="S196" s="14">
        <f>IF(ISNA(VLOOKUP($A196,'2012'!$B$2:$S$401,5,FALSE)), R196, VLOOKUP($A196,'2012'!$B$2:$S$401,5,FALSE))</f>
        <v>23</v>
      </c>
      <c r="T196" s="14">
        <f>IF(ISNA(VLOOKUP($A196,'2011'!$B$2:$S$401,5,FALSE)), S196, VLOOKUP($A196,'2011'!$B$2:$S$401,5,FALSE))</f>
        <v>29</v>
      </c>
      <c r="U196" s="14">
        <f>IF(ISNA(VLOOKUP($A196,'2010'!$B$2:$S$401,5,FALSE)), T196, VLOOKUP($A196,'2010'!$B$2:$S$401,5,FALSE))</f>
        <v>10</v>
      </c>
      <c r="V196" s="14">
        <f>IF(ISNA(VLOOKUP($A196,'2009'!$B$2:$S$401,5,FALSE)), U196, VLOOKUP($A196,'2009'!$B$2:$S$401,5,FALSE))</f>
        <v>20</v>
      </c>
      <c r="W196" s="14">
        <f>AVERAGE(Q196:V196)</f>
        <v>18.383333333333333</v>
      </c>
      <c r="X196" s="14">
        <f>VLOOKUP($A196,'2014'!$B$2:$S$430,6,FALSE)</f>
        <v>22</v>
      </c>
      <c r="Y196" s="14">
        <f>IF(ISNA(VLOOKUP($A196,'2013'!$B$2:$S$401,6,FALSE)), X196, VLOOKUP($A196,'2013'!$B$2:$S$401,6,FALSE)*1.7)</f>
        <v>11.9</v>
      </c>
      <c r="Z196" s="14">
        <f>IF(ISNA(VLOOKUP($A196,'2012'!$B$2:$S$401,6,FALSE)), Y196, VLOOKUP($A196,'2012'!$B$2:$S$401,6,FALSE))</f>
        <v>28</v>
      </c>
      <c r="AA196" s="14">
        <f>IF(ISNA(VLOOKUP($A196,'2011'!$B$2:$S$401,6,FALSE)), Z196, VLOOKUP($A196,'2011'!$B$2:$S$401,6,FALSE))</f>
        <v>29</v>
      </c>
      <c r="AB196" s="14">
        <f>IF(ISNA(VLOOKUP($A196,'2010'!$B$2:$S$401,6,FALSE)), AA196, VLOOKUP($A196,'2010'!$B$2:$S$401,6,FALSE))</f>
        <v>25</v>
      </c>
      <c r="AC196" s="14">
        <f>IF(ISNA(VLOOKUP($A196,'2009'!$B$2:$S$401,6,FALSE)), AB196, VLOOKUP($A196,'2009'!$B$2:$S$401,6,FALSE))</f>
        <v>28</v>
      </c>
      <c r="AD196" s="14">
        <f>AVERAGE(X196:AC196)</f>
        <v>23.983333333333334</v>
      </c>
      <c r="AE196" s="14">
        <f>VLOOKUP($A196,'2014'!$B$2:$S$430,10,FALSE)</f>
        <v>3</v>
      </c>
      <c r="AF196" s="14">
        <f>IF(ISNA(VLOOKUP($A196,'2013'!$B$2:$S$401,10,FALSE)), AE196, VLOOKUP($A196,'2013'!$B$2:$S$401,10,FALSE)*1.7)</f>
        <v>0</v>
      </c>
      <c r="AG196" s="14">
        <f>IF(ISNA(VLOOKUP($A196,'2012'!$B$2:$S$401,10,FALSE)), AF196, VLOOKUP($A196,'2012'!$B$2:$S$401,10,FALSE))</f>
        <v>5</v>
      </c>
      <c r="AH196" s="14">
        <f>IF(ISNA(VLOOKUP($A196,'2011'!$B$2:$S$401,10,FALSE)), AG196, VLOOKUP($A196,'2011'!$B$2:$S$401,10,FALSE))</f>
        <v>10</v>
      </c>
      <c r="AI196" s="14">
        <f>IF(ISNA(VLOOKUP($A196,'2010'!$B$2:$S$401,10,FALSE)), AH196, VLOOKUP($A196,'2010'!$B$2:$S$401,10,FALSE))</f>
        <v>2</v>
      </c>
      <c r="AJ196" s="14">
        <f>IF(ISNA(VLOOKUP($A196,'2009'!$B$2:$S$401,10,FALSE)), AI196, VLOOKUP($A196,'2009'!$B$2:$S$401,10,FALSE))</f>
        <v>6</v>
      </c>
      <c r="AK196" s="14">
        <f>AVERAGE(AE196:AJ196)</f>
        <v>4.333333333333333</v>
      </c>
      <c r="AL196" s="14">
        <f>VLOOKUP($A196,'2014'!$B$2:$S$430,11,FALSE)</f>
        <v>8</v>
      </c>
      <c r="AM196" s="14">
        <f>IF(ISNA(VLOOKUP($A196,'2013'!$B$2:$S$401,11,FALSE)), AL196, VLOOKUP($A196,'2013'!$B$2:$S$401,11,FALSE)*1.7)</f>
        <v>5.0999999999999996</v>
      </c>
      <c r="AN196" s="14">
        <f>AVERAGE(AL196:AM196)</f>
        <v>6.55</v>
      </c>
      <c r="AO196" s="14">
        <f>VLOOKUP($A196,'2014'!$B$2:$S$430,8,FALSE)</f>
        <v>6</v>
      </c>
      <c r="AP196" s="14">
        <f>IF(ISNA(VLOOKUP($A196,'2013'!$B$2:$S$401,8,FALSE)), AO196, VLOOKUP($A196,'2013'!$B$2:$S$401,8,FALSE)*1.7)</f>
        <v>-17</v>
      </c>
      <c r="AQ196" s="14">
        <f>IF(ISNA(VLOOKUP($A196,'2012'!$B$2:$S$401,8,FALSE)), AP196, VLOOKUP($A196,'2012'!$B$2:$S$401,8,FALSE))</f>
        <v>0</v>
      </c>
      <c r="AR196" s="14">
        <f>IF(ISNA(VLOOKUP($A196,'2011'!$B$2:$S$401,8,FALSE)), AQ196, VLOOKUP($A196,'2011'!$B$2:$S$401,8,FALSE))</f>
        <v>14</v>
      </c>
      <c r="AS196" s="14">
        <f>IF(ISNA(VLOOKUP($A196,'2010'!$B$2:$S$401,8,FALSE)), AR196, VLOOKUP($A196,'2010'!$B$2:$S$401,8,FALSE))</f>
        <v>3</v>
      </c>
      <c r="AT196" s="14">
        <f>IF(ISNA(VLOOKUP($A196,'2009'!$B$2:$S$401,8,FALSE)), AS196, VLOOKUP($A196,'2009'!$B$2:$S$401,8,FALSE))</f>
        <v>-8</v>
      </c>
      <c r="AU196" s="14">
        <f>AVERAGE(AO196:AT196)</f>
        <v>-0.33333333333333331</v>
      </c>
      <c r="AV196" s="14">
        <f>MIN(B196:G196)</f>
        <v>27.2</v>
      </c>
      <c r="AW196" s="14">
        <f>MAX(B196:G196)</f>
        <v>58</v>
      </c>
      <c r="AX196" s="14">
        <f>MIN(I196:N196)</f>
        <v>58</v>
      </c>
      <c r="AY196" s="14">
        <f>MAX(I196:N196)</f>
        <v>81.599999999999994</v>
      </c>
      <c r="AZ196" s="14" t="str">
        <f>VLOOKUP(A196,Bios!$B$2:$S$430,7,FALSE)</f>
        <v>DEU</v>
      </c>
      <c r="BA196" s="14" t="str">
        <f>VLOOKUP(A196,Bios!$B$2:$S$430,2,FALSE)</f>
        <v>WSH</v>
      </c>
      <c r="BB196" s="14">
        <f>113-BE196</f>
        <v>29</v>
      </c>
      <c r="BC196" s="14" t="str">
        <f>VLOOKUP(A196,Bios!$B$2:$S$430,3,FALSE)</f>
        <v>C</v>
      </c>
      <c r="BD196" s="4" t="str">
        <f>VLOOKUP(A196,Bios!$B$2:$S$430,4,FALSE)</f>
        <v>Jan 31 '84</v>
      </c>
      <c r="BE196" s="4" t="str">
        <f>RIGHT(BD196, LEN(BD196)-8)</f>
        <v>84</v>
      </c>
      <c r="BJ196" s="4" t="e">
        <f>VLOOKUP(A196,'Contracts 2014'!A195:K321,1,FALSE)</f>
        <v>#N/A</v>
      </c>
      <c r="BK196" s="4">
        <f>IF(ISNA(VLOOKUP(A196,'Contracts 2014'!$A$1:$K$127,1,FALSE)), 0, 1)</f>
        <v>0</v>
      </c>
    </row>
    <row r="197" spans="1:63">
      <c r="A197" s="13" t="s">
        <v>732</v>
      </c>
      <c r="B197" s="14">
        <f>VLOOKUP(A197,'2014'!$B$2:$S$430,7,FALSE)</f>
        <v>35</v>
      </c>
      <c r="C197" s="14">
        <f>IF(ISNA(VLOOKUP(A197,'2013'!$B$2:$S$401,7,FALSE)*1.7), B197, VLOOKUP(A197,'2013'!$B$2:$S$401,7,FALSE)*1.7)</f>
        <v>40.799999999999997</v>
      </c>
      <c r="D197" s="14">
        <f>IF(ISNA(VLOOKUP(A197,'2012'!$B$2:$S$401,7,FALSE)), C197, VLOOKUP(A197,'2012'!$B$2:$S$401,7,FALSE))</f>
        <v>40.799999999999997</v>
      </c>
      <c r="E197" s="14">
        <f>IF(ISNA(VLOOKUP(A197,'2011'!$B$2:$S$401,7,FALSE)), AVERAGE(C197:D197), VLOOKUP(A197,'2011'!$B$2:$S$401,7,FALSE))</f>
        <v>40.799999999999997</v>
      </c>
      <c r="F197" s="14">
        <f>IF(ISNA(VLOOKUP(A197,'2010'!$B$2:$S$401,7,FALSE)), AVERAGE(C197:E197), VLOOKUP(A197,'2010'!$B$2:$S$401,7,FALSE))</f>
        <v>40.799999999999997</v>
      </c>
      <c r="G197" s="14">
        <f>IF(ISNA(VLOOKUP(A197,'2009'!$B$2:$S$401,7,FALSE)), AVERAGE(C197:F197), VLOOKUP(A197,'2009'!$B$2:$S$401,7,FALSE))</f>
        <v>40.799999999999997</v>
      </c>
      <c r="H197" s="14">
        <f>AVERAGE(B197:G197)</f>
        <v>39.833333333333336</v>
      </c>
      <c r="I197" s="14">
        <f>VLOOKUP(A197,'2014'!$B$2:$S$430,4,FALSE)</f>
        <v>81</v>
      </c>
      <c r="J197" s="14">
        <f>IF(ISNA(VLOOKUP(A197,'2013'!$B$2:$S$401,4,FALSE)), I197, VLOOKUP(A197,'2013'!$B$2:$S$401,4,FALSE)*1.7)</f>
        <v>81.599999999999994</v>
      </c>
      <c r="K197" s="14">
        <f>IF(ISNA(VLOOKUP(A197,'2012'!$B$2:$S$401,4,FALSE)), J197, VLOOKUP(A197,'2012'!$B$2:$S$401,4,FALSE))</f>
        <v>81.599999999999994</v>
      </c>
      <c r="L197" s="14">
        <f>IF(ISNA(VLOOKUP(A197,'2011'!$B$2:$S$401,4,FALSE)), AVERAGE(J197:K197), VLOOKUP(A197,'2011'!$B$2:$S$401,4,FALSE))</f>
        <v>81.599999999999994</v>
      </c>
      <c r="M197" s="14">
        <f>IF(ISNA(VLOOKUP(A197,'2010'!$B$2:$S$401,4,FALSE)), AVERAGE(J197:L197), VLOOKUP(A197,'2010'!$B$2:$S$401,4,FALSE))</f>
        <v>81.599999999999994</v>
      </c>
      <c r="N197" s="14">
        <f>IF(ISNA(VLOOKUP(A197,'2009'!$B$2:$S$401,4,FALSE)), AVERAGE(J197:M197), VLOOKUP(A197,'2009'!$B$2:$S$401,4,FALSE))</f>
        <v>81.599999999999994</v>
      </c>
      <c r="O197" s="14">
        <f>AVERAGE(I197:N197)</f>
        <v>81.5</v>
      </c>
      <c r="P197" s="14">
        <f>H197/O197</f>
        <v>0.48875255623721886</v>
      </c>
      <c r="Q197" s="14">
        <f>VLOOKUP($A197,'2014'!$B$2:$S$430,5,FALSE)</f>
        <v>16</v>
      </c>
      <c r="R197" s="14">
        <f>IF(ISNA(VLOOKUP(A197,'2013'!$B$2:$S$401,5,FALSE)), Q197, VLOOKUP(A197,'2013'!$B$2:$S$401,5,FALSE)*1.7)</f>
        <v>11.9</v>
      </c>
      <c r="S197" s="14">
        <f>IF(ISNA(VLOOKUP($A197,'2012'!$B$2:$S$401,5,FALSE)), R197, VLOOKUP($A197,'2012'!$B$2:$S$401,5,FALSE))</f>
        <v>11.9</v>
      </c>
      <c r="T197" s="14">
        <f>IF(ISNA(VLOOKUP($A197,'2011'!$B$2:$S$401,5,FALSE)), S197, VLOOKUP($A197,'2011'!$B$2:$S$401,5,FALSE))</f>
        <v>11.9</v>
      </c>
      <c r="U197" s="14">
        <f>IF(ISNA(VLOOKUP($A197,'2010'!$B$2:$S$401,5,FALSE)), T197, VLOOKUP($A197,'2010'!$B$2:$S$401,5,FALSE))</f>
        <v>11.9</v>
      </c>
      <c r="V197" s="14">
        <f>IF(ISNA(VLOOKUP($A197,'2009'!$B$2:$S$401,5,FALSE)), U197, VLOOKUP($A197,'2009'!$B$2:$S$401,5,FALSE))</f>
        <v>11.9</v>
      </c>
      <c r="W197" s="14">
        <f>AVERAGE(Q197:V197)</f>
        <v>12.583333333333334</v>
      </c>
      <c r="X197" s="14">
        <f>VLOOKUP($A197,'2014'!$B$2:$S$430,6,FALSE)</f>
        <v>19</v>
      </c>
      <c r="Y197" s="14">
        <f>IF(ISNA(VLOOKUP($A197,'2013'!$B$2:$S$401,6,FALSE)), X197, VLOOKUP($A197,'2013'!$B$2:$S$401,6,FALSE)*1.7)</f>
        <v>28.9</v>
      </c>
      <c r="Z197" s="14">
        <f>IF(ISNA(VLOOKUP($A197,'2012'!$B$2:$S$401,6,FALSE)), Y197, VLOOKUP($A197,'2012'!$B$2:$S$401,6,FALSE))</f>
        <v>28.9</v>
      </c>
      <c r="AA197" s="14">
        <f>IF(ISNA(VLOOKUP($A197,'2011'!$B$2:$S$401,6,FALSE)), Z197, VLOOKUP($A197,'2011'!$B$2:$S$401,6,FALSE))</f>
        <v>28.9</v>
      </c>
      <c r="AB197" s="14">
        <f>IF(ISNA(VLOOKUP($A197,'2010'!$B$2:$S$401,6,FALSE)), AA197, VLOOKUP($A197,'2010'!$B$2:$S$401,6,FALSE))</f>
        <v>28.9</v>
      </c>
      <c r="AC197" s="14">
        <f>IF(ISNA(VLOOKUP($A197,'2009'!$B$2:$S$401,6,FALSE)), AB197, VLOOKUP($A197,'2009'!$B$2:$S$401,6,FALSE))</f>
        <v>28.9</v>
      </c>
      <c r="AD197" s="14">
        <f>AVERAGE(X197:AC197)</f>
        <v>27.25</v>
      </c>
      <c r="AE197" s="14">
        <f>VLOOKUP($A197,'2014'!$B$2:$S$430,10,FALSE)</f>
        <v>3</v>
      </c>
      <c r="AF197" s="14">
        <f>IF(ISNA(VLOOKUP($A197,'2013'!$B$2:$S$401,10,FALSE)), AE197, VLOOKUP($A197,'2013'!$B$2:$S$401,10,FALSE)*1.7)</f>
        <v>5.0999999999999996</v>
      </c>
      <c r="AG197" s="14">
        <f>IF(ISNA(VLOOKUP($A197,'2012'!$B$2:$S$401,10,FALSE)), AF197, VLOOKUP($A197,'2012'!$B$2:$S$401,10,FALSE))</f>
        <v>5.0999999999999996</v>
      </c>
      <c r="AH197" s="14">
        <f>IF(ISNA(VLOOKUP($A197,'2011'!$B$2:$S$401,10,FALSE)), AG197, VLOOKUP($A197,'2011'!$B$2:$S$401,10,FALSE))</f>
        <v>5.0999999999999996</v>
      </c>
      <c r="AI197" s="14">
        <f>IF(ISNA(VLOOKUP($A197,'2010'!$B$2:$S$401,10,FALSE)), AH197, VLOOKUP($A197,'2010'!$B$2:$S$401,10,FALSE))</f>
        <v>5.0999999999999996</v>
      </c>
      <c r="AJ197" s="14">
        <f>IF(ISNA(VLOOKUP($A197,'2009'!$B$2:$S$401,10,FALSE)), AI197, VLOOKUP($A197,'2009'!$B$2:$S$401,10,FALSE))</f>
        <v>5.0999999999999996</v>
      </c>
      <c r="AK197" s="14">
        <f>AVERAGE(AE197:AJ197)</f>
        <v>4.75</v>
      </c>
      <c r="AL197" s="14">
        <f>VLOOKUP($A197,'2014'!$B$2:$S$430,11,FALSE)</f>
        <v>6</v>
      </c>
      <c r="AM197" s="14">
        <f>IF(ISNA(VLOOKUP($A197,'2013'!$B$2:$S$401,11,FALSE)), AL197, VLOOKUP($A197,'2013'!$B$2:$S$401,11,FALSE)*1.7)</f>
        <v>5.0999999999999996</v>
      </c>
      <c r="AN197" s="14">
        <f>AVERAGE(AL197:AM197)</f>
        <v>5.55</v>
      </c>
      <c r="AO197" s="14">
        <f>VLOOKUP($A197,'2014'!$B$2:$S$430,8,FALSE)</f>
        <v>-9</v>
      </c>
      <c r="AP197" s="14">
        <f>IF(ISNA(VLOOKUP($A197,'2013'!$B$2:$S$401,8,FALSE)), AO197, VLOOKUP($A197,'2013'!$B$2:$S$401,8,FALSE)*1.7)</f>
        <v>1.7</v>
      </c>
      <c r="AQ197" s="14">
        <f>IF(ISNA(VLOOKUP($A197,'2012'!$B$2:$S$401,8,FALSE)), AP197, VLOOKUP($A197,'2012'!$B$2:$S$401,8,FALSE))</f>
        <v>1.7</v>
      </c>
      <c r="AR197" s="14">
        <f>IF(ISNA(VLOOKUP($A197,'2011'!$B$2:$S$401,8,FALSE)), AQ197, VLOOKUP($A197,'2011'!$B$2:$S$401,8,FALSE))</f>
        <v>1.7</v>
      </c>
      <c r="AS197" s="14">
        <f>IF(ISNA(VLOOKUP($A197,'2010'!$B$2:$S$401,8,FALSE)), AR197, VLOOKUP($A197,'2010'!$B$2:$S$401,8,FALSE))</f>
        <v>1.7</v>
      </c>
      <c r="AT197" s="14">
        <f>IF(ISNA(VLOOKUP($A197,'2009'!$B$2:$S$401,8,FALSE)), AS197, VLOOKUP($A197,'2009'!$B$2:$S$401,8,FALSE))</f>
        <v>1.7</v>
      </c>
      <c r="AU197" s="14">
        <f>AVERAGE(AO197:AT197)</f>
        <v>-8.3333333333333218E-2</v>
      </c>
      <c r="AV197" s="14">
        <f>MIN(B197:G197)</f>
        <v>35</v>
      </c>
      <c r="AW197" s="14">
        <f>MAX(B197:G197)</f>
        <v>40.799999999999997</v>
      </c>
      <c r="AX197" s="14">
        <f>MIN(I197:N197)</f>
        <v>81</v>
      </c>
      <c r="AY197" s="14">
        <f>MAX(I197:N197)</f>
        <v>81.599999999999994</v>
      </c>
      <c r="AZ197" s="14" t="str">
        <f>VLOOKUP(A197,Bios!$B$2:$S$430,7,FALSE)</f>
        <v>CAN</v>
      </c>
      <c r="BA197" s="14" t="str">
        <f>VLOOKUP(A197,Bios!$B$2:$S$430,2,FALSE)</f>
        <v>DAL</v>
      </c>
      <c r="BB197" s="14">
        <f>113-BE197</f>
        <v>22</v>
      </c>
      <c r="BC197" s="14" t="str">
        <f>VLOOKUP(A197,Bios!$B$2:$S$430,3,FALSE)</f>
        <v>C</v>
      </c>
      <c r="BD197" s="4" t="str">
        <f>VLOOKUP(A197,Bios!$B$2:$S$430,4,FALSE)</f>
        <v>May 24 '91</v>
      </c>
      <c r="BE197" s="4" t="str">
        <f>RIGHT(BD197, LEN(BD197)-8)</f>
        <v>91</v>
      </c>
      <c r="BJ197" s="4" t="e">
        <f>VLOOKUP(A197,'Contracts 2014'!A196:K322,1,FALSE)</f>
        <v>#N/A</v>
      </c>
      <c r="BK197" s="4">
        <f>IF(ISNA(VLOOKUP(A197,'Contracts 2014'!$A$1:$K$127,1,FALSE)), 0, 1)</f>
        <v>0</v>
      </c>
    </row>
    <row r="198" spans="1:63">
      <c r="A198" s="13" t="s">
        <v>342</v>
      </c>
      <c r="B198" s="14">
        <f>VLOOKUP(A198,'2014'!$B$2:$S$430,7,FALSE)</f>
        <v>35</v>
      </c>
      <c r="C198" s="14">
        <f>IF(ISNA(VLOOKUP(A198,'2013'!$B$2:$S$401,7,FALSE)*1.7), B198, VLOOKUP(A198,'2013'!$B$2:$S$401,7,FALSE)*1.7)</f>
        <v>23.8</v>
      </c>
      <c r="D198" s="14">
        <f>IF(ISNA(VLOOKUP(A198,'2012'!$B$2:$S$401,7,FALSE)), C198, VLOOKUP(A198,'2012'!$B$2:$S$401,7,FALSE))</f>
        <v>23.8</v>
      </c>
      <c r="E198" s="14">
        <f>IF(ISNA(VLOOKUP(A198,'2011'!$B$2:$S$401,7,FALSE)), AVERAGE(C198:D198), VLOOKUP(A198,'2011'!$B$2:$S$401,7,FALSE))</f>
        <v>45</v>
      </c>
      <c r="F198" s="14">
        <f>IF(ISNA(VLOOKUP(A198,'2010'!$B$2:$S$401,7,FALSE)), AVERAGE(C198:E198), VLOOKUP(A198,'2010'!$B$2:$S$401,7,FALSE))</f>
        <v>63</v>
      </c>
      <c r="G198" s="14">
        <f>IF(ISNA(VLOOKUP(A198,'2009'!$B$2:$S$401,7,FALSE)), AVERAGE(C198:F198), VLOOKUP(A198,'2009'!$B$2:$S$401,7,FALSE))</f>
        <v>37</v>
      </c>
      <c r="H198" s="14">
        <f>AVERAGE(B198:G198)</f>
        <v>37.93333333333333</v>
      </c>
      <c r="I198" s="14">
        <f>VLOOKUP(A198,'2014'!$B$2:$S$430,4,FALSE)</f>
        <v>67</v>
      </c>
      <c r="J198" s="14">
        <f>IF(ISNA(VLOOKUP(A198,'2013'!$B$2:$S$401,4,FALSE)), I198, VLOOKUP(A198,'2013'!$B$2:$S$401,4,FALSE)*1.7)</f>
        <v>56.1</v>
      </c>
      <c r="K198" s="14">
        <f>IF(ISNA(VLOOKUP(A198,'2012'!$B$2:$S$401,4,FALSE)), J198, VLOOKUP(A198,'2012'!$B$2:$S$401,4,FALSE))</f>
        <v>56.1</v>
      </c>
      <c r="L198" s="14">
        <f>IF(ISNA(VLOOKUP(A198,'2011'!$B$2:$S$401,4,FALSE)), AVERAGE(J198:K198), VLOOKUP(A198,'2011'!$B$2:$S$401,4,FALSE))</f>
        <v>81</v>
      </c>
      <c r="M198" s="14">
        <f>IF(ISNA(VLOOKUP(A198,'2010'!$B$2:$S$401,4,FALSE)), AVERAGE(J198:L198), VLOOKUP(A198,'2010'!$B$2:$S$401,4,FALSE))</f>
        <v>82</v>
      </c>
      <c r="N198" s="14">
        <f>IF(ISNA(VLOOKUP(A198,'2009'!$B$2:$S$401,4,FALSE)), AVERAGE(J198:M198), VLOOKUP(A198,'2009'!$B$2:$S$401,4,FALSE))</f>
        <v>78</v>
      </c>
      <c r="O198" s="14">
        <f>AVERAGE(I198:N198)</f>
        <v>70.033333333333331</v>
      </c>
      <c r="P198" s="14">
        <f>H198/O198</f>
        <v>0.54164683484055209</v>
      </c>
      <c r="Q198" s="14">
        <f>VLOOKUP($A198,'2014'!$B$2:$S$430,5,FALSE)</f>
        <v>14</v>
      </c>
      <c r="R198" s="14">
        <f>IF(ISNA(VLOOKUP(A198,'2013'!$B$2:$S$401,5,FALSE)), Q198, VLOOKUP(A198,'2013'!$B$2:$S$401,5,FALSE)*1.7)</f>
        <v>3.4</v>
      </c>
      <c r="S198" s="14">
        <f>IF(ISNA(VLOOKUP($A198,'2012'!$B$2:$S$401,5,FALSE)), R198, VLOOKUP($A198,'2012'!$B$2:$S$401,5,FALSE))</f>
        <v>3.4</v>
      </c>
      <c r="T198" s="14">
        <f>IF(ISNA(VLOOKUP($A198,'2011'!$B$2:$S$401,5,FALSE)), S198, VLOOKUP($A198,'2011'!$B$2:$S$401,5,FALSE))</f>
        <v>23</v>
      </c>
      <c r="U198" s="14">
        <f>IF(ISNA(VLOOKUP($A198,'2010'!$B$2:$S$401,5,FALSE)), T198, VLOOKUP($A198,'2010'!$B$2:$S$401,5,FALSE))</f>
        <v>32</v>
      </c>
      <c r="V198" s="14">
        <f>IF(ISNA(VLOOKUP($A198,'2009'!$B$2:$S$401,5,FALSE)), U198, VLOOKUP($A198,'2009'!$B$2:$S$401,5,FALSE))</f>
        <v>17</v>
      </c>
      <c r="W198" s="14">
        <f>AVERAGE(Q198:V198)</f>
        <v>15.466666666666667</v>
      </c>
      <c r="X198" s="14">
        <f>VLOOKUP($A198,'2014'!$B$2:$S$430,6,FALSE)</f>
        <v>21</v>
      </c>
      <c r="Y198" s="14">
        <f>IF(ISNA(VLOOKUP($A198,'2013'!$B$2:$S$401,6,FALSE)), X198, VLOOKUP($A198,'2013'!$B$2:$S$401,6,FALSE)*1.7)</f>
        <v>20.399999999999999</v>
      </c>
      <c r="Z198" s="14">
        <f>IF(ISNA(VLOOKUP($A198,'2012'!$B$2:$S$401,6,FALSE)), Y198, VLOOKUP($A198,'2012'!$B$2:$S$401,6,FALSE))</f>
        <v>20.399999999999999</v>
      </c>
      <c r="AA198" s="14">
        <f>IF(ISNA(VLOOKUP($A198,'2011'!$B$2:$S$401,6,FALSE)), Z198, VLOOKUP($A198,'2011'!$B$2:$S$401,6,FALSE))</f>
        <v>22</v>
      </c>
      <c r="AB198" s="14">
        <f>IF(ISNA(VLOOKUP($A198,'2010'!$B$2:$S$401,6,FALSE)), AA198, VLOOKUP($A198,'2010'!$B$2:$S$401,6,FALSE))</f>
        <v>31</v>
      </c>
      <c r="AC198" s="14">
        <f>IF(ISNA(VLOOKUP($A198,'2009'!$B$2:$S$401,6,FALSE)), AB198, VLOOKUP($A198,'2009'!$B$2:$S$401,6,FALSE))</f>
        <v>20</v>
      </c>
      <c r="AD198" s="14">
        <f>AVERAGE(X198:AC198)</f>
        <v>22.466666666666669</v>
      </c>
      <c r="AE198" s="14">
        <f>VLOOKUP($A198,'2014'!$B$2:$S$430,10,FALSE)</f>
        <v>5</v>
      </c>
      <c r="AF198" s="14">
        <f>IF(ISNA(VLOOKUP($A198,'2013'!$B$2:$S$401,10,FALSE)), AE198, VLOOKUP($A198,'2013'!$B$2:$S$401,10,FALSE)*1.7)</f>
        <v>0</v>
      </c>
      <c r="AG198" s="14">
        <f>IF(ISNA(VLOOKUP($A198,'2012'!$B$2:$S$401,10,FALSE)), AF198, VLOOKUP($A198,'2012'!$B$2:$S$401,10,FALSE))</f>
        <v>0</v>
      </c>
      <c r="AH198" s="14">
        <f>IF(ISNA(VLOOKUP($A198,'2011'!$B$2:$S$401,10,FALSE)), AG198, VLOOKUP($A198,'2011'!$B$2:$S$401,10,FALSE))</f>
        <v>6</v>
      </c>
      <c r="AI198" s="14">
        <f>IF(ISNA(VLOOKUP($A198,'2010'!$B$2:$S$401,10,FALSE)), AH198, VLOOKUP($A198,'2010'!$B$2:$S$401,10,FALSE))</f>
        <v>9</v>
      </c>
      <c r="AJ198" s="14">
        <f>IF(ISNA(VLOOKUP($A198,'2009'!$B$2:$S$401,10,FALSE)), AI198, VLOOKUP($A198,'2009'!$B$2:$S$401,10,FALSE))</f>
        <v>5</v>
      </c>
      <c r="AK198" s="14">
        <f>AVERAGE(AE198:AJ198)</f>
        <v>4.166666666666667</v>
      </c>
      <c r="AL198" s="14">
        <f>VLOOKUP($A198,'2014'!$B$2:$S$430,11,FALSE)</f>
        <v>11</v>
      </c>
      <c r="AM198" s="14">
        <f>IF(ISNA(VLOOKUP($A198,'2013'!$B$2:$S$401,11,FALSE)), AL198, VLOOKUP($A198,'2013'!$B$2:$S$401,11,FALSE)*1.7)</f>
        <v>1.7</v>
      </c>
      <c r="AN198" s="14">
        <f>AVERAGE(AL198:AM198)</f>
        <v>6.35</v>
      </c>
      <c r="AO198" s="14">
        <f>VLOOKUP($A198,'2014'!$B$2:$S$430,8,FALSE)</f>
        <v>25</v>
      </c>
      <c r="AP198" s="14">
        <f>IF(ISNA(VLOOKUP($A198,'2013'!$B$2:$S$401,8,FALSE)), AO198, VLOOKUP($A198,'2013'!$B$2:$S$401,8,FALSE)*1.7)</f>
        <v>-3.4</v>
      </c>
      <c r="AQ198" s="14">
        <f>IF(ISNA(VLOOKUP($A198,'2012'!$B$2:$S$401,8,FALSE)), AP198, VLOOKUP($A198,'2012'!$B$2:$S$401,8,FALSE))</f>
        <v>-3.4</v>
      </c>
      <c r="AR198" s="14">
        <f>IF(ISNA(VLOOKUP($A198,'2011'!$B$2:$S$401,8,FALSE)), AQ198, VLOOKUP($A198,'2011'!$B$2:$S$401,8,FALSE))</f>
        <v>-12</v>
      </c>
      <c r="AS198" s="14">
        <f>IF(ISNA(VLOOKUP($A198,'2010'!$B$2:$S$401,8,FALSE)), AR198, VLOOKUP($A198,'2010'!$B$2:$S$401,8,FALSE))</f>
        <v>6</v>
      </c>
      <c r="AT198" s="14">
        <f>IF(ISNA(VLOOKUP($A198,'2009'!$B$2:$S$401,8,FALSE)), AS198, VLOOKUP($A198,'2009'!$B$2:$S$401,8,FALSE))</f>
        <v>7</v>
      </c>
      <c r="AU198" s="14">
        <f>AVERAGE(AO198:AT198)</f>
        <v>3.2000000000000006</v>
      </c>
      <c r="AV198" s="14">
        <f>MIN(B198:G198)</f>
        <v>23.8</v>
      </c>
      <c r="AW198" s="14">
        <f>MAX(B198:G198)</f>
        <v>63</v>
      </c>
      <c r="AX198" s="14">
        <f>MIN(I198:N198)</f>
        <v>56.1</v>
      </c>
      <c r="AY198" s="14">
        <f>MAX(I198:N198)</f>
        <v>82</v>
      </c>
      <c r="AZ198" s="14" t="str">
        <f>VLOOKUP(A198,Bios!$B$2:$S$430,7,FALSE)</f>
        <v>CAN</v>
      </c>
      <c r="BA198" s="14" t="str">
        <f>VLOOKUP(A198,Bios!$B$2:$S$430,2,FALSE)</f>
        <v>ANA, WSH</v>
      </c>
      <c r="BB198" s="14">
        <f>113-BE198</f>
        <v>31</v>
      </c>
      <c r="BC198" s="14" t="str">
        <f>VLOOKUP(A198,Bios!$B$2:$S$430,3,FALSE)</f>
        <v>R</v>
      </c>
      <c r="BD198" s="4" t="str">
        <f>VLOOKUP(A198,Bios!$B$2:$S$430,4,FALSE)</f>
        <v>Sep 28 '82</v>
      </c>
      <c r="BE198" s="4" t="str">
        <f>RIGHT(BD198, LEN(BD198)-8)</f>
        <v>82</v>
      </c>
      <c r="BJ198" s="4" t="e">
        <f>VLOOKUP(A198,'Contracts 2014'!A197:K323,1,FALSE)</f>
        <v>#N/A</v>
      </c>
      <c r="BK198" s="4">
        <f>IF(ISNA(VLOOKUP(A198,'Contracts 2014'!$A$1:$K$127,1,FALSE)), 0, 1)</f>
        <v>0</v>
      </c>
    </row>
    <row r="199" spans="1:63">
      <c r="A199" s="13" t="s">
        <v>222</v>
      </c>
      <c r="B199" s="14">
        <f>VLOOKUP(A199,'2014'!$B$2:$S$430,7,FALSE)</f>
        <v>35</v>
      </c>
      <c r="C199" s="14">
        <f>IF(ISNA(VLOOKUP(A199,'2013'!$B$2:$S$401,7,FALSE)*1.7), B199, VLOOKUP(A199,'2013'!$B$2:$S$401,7,FALSE)*1.7)</f>
        <v>49.3</v>
      </c>
      <c r="D199" s="14">
        <f>IF(ISNA(VLOOKUP(A199,'2012'!$B$2:$S$401,7,FALSE)), C199, VLOOKUP(A199,'2012'!$B$2:$S$401,7,FALSE))</f>
        <v>43</v>
      </c>
      <c r="E199" s="14">
        <f>IF(ISNA(VLOOKUP(A199,'2011'!$B$2:$S$401,7,FALSE)), AVERAGE(C199:D199), VLOOKUP(A199,'2011'!$B$2:$S$401,7,FALSE))</f>
        <v>37</v>
      </c>
      <c r="F199" s="14">
        <f>IF(ISNA(VLOOKUP(A199,'2010'!$B$2:$S$401,7,FALSE)), AVERAGE(C199:E199), VLOOKUP(A199,'2010'!$B$2:$S$401,7,FALSE))</f>
        <v>39</v>
      </c>
      <c r="G199" s="14">
        <f>IF(ISNA(VLOOKUP(A199,'2009'!$B$2:$S$401,7,FALSE)), AVERAGE(C199:F199), VLOOKUP(A199,'2009'!$B$2:$S$401,7,FALSE))</f>
        <v>43</v>
      </c>
      <c r="H199" s="14">
        <f>AVERAGE(B199:G199)</f>
        <v>41.050000000000004</v>
      </c>
      <c r="I199" s="14">
        <f>VLOOKUP(A199,'2014'!$B$2:$S$430,4,FALSE)</f>
        <v>77</v>
      </c>
      <c r="J199" s="14">
        <f>IF(ISNA(VLOOKUP(A199,'2013'!$B$2:$S$401,4,FALSE)), I199, VLOOKUP(A199,'2013'!$B$2:$S$401,4,FALSE)*1.7)</f>
        <v>76.5</v>
      </c>
      <c r="K199" s="14">
        <f>IF(ISNA(VLOOKUP(A199,'2012'!$B$2:$S$401,4,FALSE)), J199, VLOOKUP(A199,'2012'!$B$2:$S$401,4,FALSE))</f>
        <v>76</v>
      </c>
      <c r="L199" s="14">
        <f>IF(ISNA(VLOOKUP(A199,'2011'!$B$2:$S$401,4,FALSE)), AVERAGE(J199:K199), VLOOKUP(A199,'2011'!$B$2:$S$401,4,FALSE))</f>
        <v>82</v>
      </c>
      <c r="M199" s="14">
        <f>IF(ISNA(VLOOKUP(A199,'2010'!$B$2:$S$401,4,FALSE)), AVERAGE(J199:L199), VLOOKUP(A199,'2010'!$B$2:$S$401,4,FALSE))</f>
        <v>82</v>
      </c>
      <c r="N199" s="14">
        <f>IF(ISNA(VLOOKUP(A199,'2009'!$B$2:$S$401,4,FALSE)), AVERAGE(J199:M199), VLOOKUP(A199,'2009'!$B$2:$S$401,4,FALSE))</f>
        <v>77</v>
      </c>
      <c r="O199" s="14">
        <f>AVERAGE(I199:N199)</f>
        <v>78.416666666666671</v>
      </c>
      <c r="P199" s="14">
        <f>H199/O199</f>
        <v>0.52348565356004251</v>
      </c>
      <c r="Q199" s="14">
        <f>VLOOKUP($A199,'2014'!$B$2:$S$430,5,FALSE)</f>
        <v>6</v>
      </c>
      <c r="R199" s="14">
        <f>IF(ISNA(VLOOKUP(A199,'2013'!$B$2:$S$401,5,FALSE)), Q199, VLOOKUP(A199,'2013'!$B$2:$S$401,5,FALSE)*1.7)</f>
        <v>8.5</v>
      </c>
      <c r="S199" s="14">
        <f>IF(ISNA(VLOOKUP($A199,'2012'!$B$2:$S$401,5,FALSE)), R199, VLOOKUP($A199,'2012'!$B$2:$S$401,5,FALSE))</f>
        <v>4</v>
      </c>
      <c r="T199" s="14">
        <f>IF(ISNA(VLOOKUP($A199,'2011'!$B$2:$S$401,5,FALSE)), S199, VLOOKUP($A199,'2011'!$B$2:$S$401,5,FALSE))</f>
        <v>6</v>
      </c>
      <c r="U199" s="14">
        <f>IF(ISNA(VLOOKUP($A199,'2010'!$B$2:$S$401,5,FALSE)), T199, VLOOKUP($A199,'2010'!$B$2:$S$401,5,FALSE))</f>
        <v>6</v>
      </c>
      <c r="V199" s="14">
        <f>IF(ISNA(VLOOKUP($A199,'2009'!$B$2:$S$401,5,FALSE)), U199, VLOOKUP($A199,'2009'!$B$2:$S$401,5,FALSE))</f>
        <v>3</v>
      </c>
      <c r="W199" s="14">
        <f>AVERAGE(Q199:V199)</f>
        <v>5.583333333333333</v>
      </c>
      <c r="X199" s="14">
        <f>VLOOKUP($A199,'2014'!$B$2:$S$430,6,FALSE)</f>
        <v>29</v>
      </c>
      <c r="Y199" s="14">
        <f>IF(ISNA(VLOOKUP($A199,'2013'!$B$2:$S$401,6,FALSE)), X199, VLOOKUP($A199,'2013'!$B$2:$S$401,6,FALSE)*1.7)</f>
        <v>40.799999999999997</v>
      </c>
      <c r="Z199" s="14">
        <f>IF(ISNA(VLOOKUP($A199,'2012'!$B$2:$S$401,6,FALSE)), Y199, VLOOKUP($A199,'2012'!$B$2:$S$401,6,FALSE))</f>
        <v>39</v>
      </c>
      <c r="AA199" s="14">
        <f>IF(ISNA(VLOOKUP($A199,'2011'!$B$2:$S$401,6,FALSE)), Z199, VLOOKUP($A199,'2011'!$B$2:$S$401,6,FALSE))</f>
        <v>31</v>
      </c>
      <c r="AB199" s="14">
        <f>IF(ISNA(VLOOKUP($A199,'2010'!$B$2:$S$401,6,FALSE)), AA199, VLOOKUP($A199,'2010'!$B$2:$S$401,6,FALSE))</f>
        <v>33</v>
      </c>
      <c r="AC199" s="14">
        <f>IF(ISNA(VLOOKUP($A199,'2009'!$B$2:$S$401,6,FALSE)), AB199, VLOOKUP($A199,'2009'!$B$2:$S$401,6,FALSE))</f>
        <v>40</v>
      </c>
      <c r="AD199" s="14">
        <f>AVERAGE(X199:AC199)</f>
        <v>35.466666666666669</v>
      </c>
      <c r="AE199" s="14">
        <f>VLOOKUP($A199,'2014'!$B$2:$S$430,10,FALSE)</f>
        <v>1</v>
      </c>
      <c r="AF199" s="14">
        <f>IF(ISNA(VLOOKUP($A199,'2013'!$B$2:$S$401,10,FALSE)), AE199, VLOOKUP($A199,'2013'!$B$2:$S$401,10,FALSE)*1.7)</f>
        <v>5.0999999999999996</v>
      </c>
      <c r="AG199" s="14">
        <f>IF(ISNA(VLOOKUP($A199,'2012'!$B$2:$S$401,10,FALSE)), AF199, VLOOKUP($A199,'2012'!$B$2:$S$401,10,FALSE))</f>
        <v>4</v>
      </c>
      <c r="AH199" s="14">
        <f>IF(ISNA(VLOOKUP($A199,'2011'!$B$2:$S$401,10,FALSE)), AG199, VLOOKUP($A199,'2011'!$B$2:$S$401,10,FALSE))</f>
        <v>1</v>
      </c>
      <c r="AI199" s="14">
        <f>IF(ISNA(VLOOKUP($A199,'2010'!$B$2:$S$401,10,FALSE)), AH199, VLOOKUP($A199,'2010'!$B$2:$S$401,10,FALSE))</f>
        <v>1</v>
      </c>
      <c r="AJ199" s="14">
        <f>IF(ISNA(VLOOKUP($A199,'2009'!$B$2:$S$401,10,FALSE)), AI199, VLOOKUP($A199,'2009'!$B$2:$S$401,10,FALSE))</f>
        <v>2</v>
      </c>
      <c r="AK199" s="14">
        <f>AVERAGE(AE199:AJ199)</f>
        <v>2.35</v>
      </c>
      <c r="AL199" s="14">
        <f>VLOOKUP($A199,'2014'!$B$2:$S$430,11,FALSE)</f>
        <v>20</v>
      </c>
      <c r="AM199" s="14">
        <f>IF(ISNA(VLOOKUP($A199,'2013'!$B$2:$S$401,11,FALSE)), AL199, VLOOKUP($A199,'2013'!$B$2:$S$401,11,FALSE)*1.7)</f>
        <v>28.9</v>
      </c>
      <c r="AN199" s="14">
        <f>AVERAGE(AL199:AM199)</f>
        <v>24.45</v>
      </c>
      <c r="AO199" s="14">
        <f>VLOOKUP($A199,'2014'!$B$2:$S$430,8,FALSE)</f>
        <v>5</v>
      </c>
      <c r="AP199" s="14">
        <f>IF(ISNA(VLOOKUP($A199,'2013'!$B$2:$S$401,8,FALSE)), AO199, VLOOKUP($A199,'2013'!$B$2:$S$401,8,FALSE)*1.7)</f>
        <v>5.0999999999999996</v>
      </c>
      <c r="AQ199" s="14">
        <f>IF(ISNA(VLOOKUP($A199,'2012'!$B$2:$S$401,8,FALSE)), AP199, VLOOKUP($A199,'2012'!$B$2:$S$401,8,FALSE))</f>
        <v>8</v>
      </c>
      <c r="AR199" s="14">
        <f>IF(ISNA(VLOOKUP($A199,'2011'!$B$2:$S$401,8,FALSE)), AQ199, VLOOKUP($A199,'2011'!$B$2:$S$401,8,FALSE))</f>
        <v>11</v>
      </c>
      <c r="AS199" s="14">
        <f>IF(ISNA(VLOOKUP($A199,'2010'!$B$2:$S$401,8,FALSE)), AR199, VLOOKUP($A199,'2010'!$B$2:$S$401,8,FALSE))</f>
        <v>-2</v>
      </c>
      <c r="AT199" s="14">
        <f>IF(ISNA(VLOOKUP($A199,'2009'!$B$2:$S$401,8,FALSE)), AS199, VLOOKUP($A199,'2009'!$B$2:$S$401,8,FALSE))</f>
        <v>19</v>
      </c>
      <c r="AU199" s="14">
        <f>AVERAGE(AO199:AT199)</f>
        <v>7.6833333333333336</v>
      </c>
      <c r="AV199" s="14">
        <f>MIN(B199:G199)</f>
        <v>35</v>
      </c>
      <c r="AW199" s="14">
        <f>MAX(B199:G199)</f>
        <v>49.3</v>
      </c>
      <c r="AX199" s="14">
        <f>MIN(I199:N199)</f>
        <v>76</v>
      </c>
      <c r="AY199" s="14">
        <f>MAX(I199:N199)</f>
        <v>82</v>
      </c>
      <c r="AZ199" s="14" t="str">
        <f>VLOOKUP(A199,Bios!$B$2:$S$430,7,FALSE)</f>
        <v>FIN</v>
      </c>
      <c r="BA199" s="14" t="str">
        <f>VLOOKUP(A199,Bios!$B$2:$S$430,2,FALSE)</f>
        <v>PHI</v>
      </c>
      <c r="BB199" s="14">
        <f>113-BE199</f>
        <v>38</v>
      </c>
      <c r="BC199" s="14" t="str">
        <f>VLOOKUP(A199,Bios!$B$2:$S$430,3,FALSE)</f>
        <v>D</v>
      </c>
      <c r="BD199" s="4" t="str">
        <f>VLOOKUP(A199,Bios!$B$2:$S$430,4,FALSE)</f>
        <v>Mar 18 '75</v>
      </c>
      <c r="BE199" s="4" t="str">
        <f>RIGHT(BD199, LEN(BD199)-8)</f>
        <v>75</v>
      </c>
      <c r="BJ199" s="4" t="e">
        <f>VLOOKUP(A199,'Contracts 2014'!A198:K324,1,FALSE)</f>
        <v>#N/A</v>
      </c>
      <c r="BK199" s="4">
        <f>IF(ISNA(VLOOKUP(A199,'Contracts 2014'!$A$1:$K$127,1,FALSE)), 0, 1)</f>
        <v>1</v>
      </c>
    </row>
    <row r="200" spans="1:63">
      <c r="A200" s="13" t="s">
        <v>1858</v>
      </c>
      <c r="B200" s="14">
        <f>VLOOKUP(A200,'2014'!$B$2:$S$430,7,FALSE)</f>
        <v>34</v>
      </c>
      <c r="C200" s="14">
        <f>IF(ISNA(VLOOKUP(A200,'2013'!$B$2:$S$401,7,FALSE)*1.7), B200, VLOOKUP(A200,'2013'!$B$2:$S$401,7,FALSE)*1.7)</f>
        <v>34</v>
      </c>
      <c r="D200" s="14">
        <f>IF(ISNA(VLOOKUP(A200,'2012'!$B$2:$S$401,7,FALSE)), C200, VLOOKUP(A200,'2012'!$B$2:$S$401,7,FALSE))</f>
        <v>34</v>
      </c>
      <c r="E200" s="14">
        <f>IF(ISNA(VLOOKUP(A200,'2011'!$B$2:$S$401,7,FALSE)), AVERAGE(C200:D200), VLOOKUP(A200,'2011'!$B$2:$S$401,7,FALSE))</f>
        <v>34</v>
      </c>
      <c r="F200" s="14">
        <f>IF(ISNA(VLOOKUP(A200,'2010'!$B$2:$S$401,7,FALSE)), AVERAGE(C200:E200), VLOOKUP(A200,'2010'!$B$2:$S$401,7,FALSE))</f>
        <v>34</v>
      </c>
      <c r="G200" s="14">
        <f>IF(ISNA(VLOOKUP(A200,'2009'!$B$2:$S$401,7,FALSE)), AVERAGE(C200:F200), VLOOKUP(A200,'2009'!$B$2:$S$401,7,FALSE))</f>
        <v>34</v>
      </c>
      <c r="H200" s="14">
        <f>AVERAGE(B200:G200)</f>
        <v>34</v>
      </c>
      <c r="I200" s="14">
        <f>VLOOKUP(A200,'2014'!$B$2:$S$430,4,FALSE)</f>
        <v>75</v>
      </c>
      <c r="J200" s="14">
        <f>IF(ISNA(VLOOKUP(A200,'2013'!$B$2:$S$401,4,FALSE)), I200, VLOOKUP(A200,'2013'!$B$2:$S$401,4,FALSE)*1.7)</f>
        <v>75</v>
      </c>
      <c r="K200" s="14">
        <f>IF(ISNA(VLOOKUP(A200,'2012'!$B$2:$S$401,4,FALSE)), J200, VLOOKUP(A200,'2012'!$B$2:$S$401,4,FALSE))</f>
        <v>75</v>
      </c>
      <c r="L200" s="14">
        <f>IF(ISNA(VLOOKUP(A200,'2011'!$B$2:$S$401,4,FALSE)), AVERAGE(J200:K200), VLOOKUP(A200,'2011'!$B$2:$S$401,4,FALSE))</f>
        <v>75</v>
      </c>
      <c r="M200" s="14">
        <f>IF(ISNA(VLOOKUP(A200,'2010'!$B$2:$S$401,4,FALSE)), AVERAGE(J200:L200), VLOOKUP(A200,'2010'!$B$2:$S$401,4,FALSE))</f>
        <v>75</v>
      </c>
      <c r="N200" s="14">
        <f>IF(ISNA(VLOOKUP(A200,'2009'!$B$2:$S$401,4,FALSE)), AVERAGE(J200:M200), VLOOKUP(A200,'2009'!$B$2:$S$401,4,FALSE))</f>
        <v>75</v>
      </c>
      <c r="O200" s="14">
        <f>AVERAGE(I200:N200)</f>
        <v>75</v>
      </c>
      <c r="P200" s="14">
        <f>H200/O200</f>
        <v>0.45333333333333331</v>
      </c>
      <c r="Q200" s="14">
        <f>VLOOKUP($A200,'2014'!$B$2:$S$430,5,FALSE)</f>
        <v>22</v>
      </c>
      <c r="R200" s="14">
        <f>IF(ISNA(VLOOKUP(A200,'2013'!$B$2:$S$401,5,FALSE)), Q200, VLOOKUP(A200,'2013'!$B$2:$S$401,5,FALSE)*1.7)</f>
        <v>22</v>
      </c>
      <c r="S200" s="14">
        <f>IF(ISNA(VLOOKUP($A200,'2012'!$B$2:$S$401,5,FALSE)), R200, VLOOKUP($A200,'2012'!$B$2:$S$401,5,FALSE))</f>
        <v>22</v>
      </c>
      <c r="T200" s="14">
        <f>IF(ISNA(VLOOKUP($A200,'2011'!$B$2:$S$401,5,FALSE)), S200, VLOOKUP($A200,'2011'!$B$2:$S$401,5,FALSE))</f>
        <v>22</v>
      </c>
      <c r="U200" s="14">
        <f>IF(ISNA(VLOOKUP($A200,'2010'!$B$2:$S$401,5,FALSE)), T200, VLOOKUP($A200,'2010'!$B$2:$S$401,5,FALSE))</f>
        <v>22</v>
      </c>
      <c r="V200" s="14">
        <f>IF(ISNA(VLOOKUP($A200,'2009'!$B$2:$S$401,5,FALSE)), U200, VLOOKUP($A200,'2009'!$B$2:$S$401,5,FALSE))</f>
        <v>22</v>
      </c>
      <c r="W200" s="14">
        <f>AVERAGE(Q200:V200)</f>
        <v>22</v>
      </c>
      <c r="X200" s="14">
        <f>VLOOKUP($A200,'2014'!$B$2:$S$430,6,FALSE)</f>
        <v>12</v>
      </c>
      <c r="Y200" s="14">
        <f>IF(ISNA(VLOOKUP($A200,'2013'!$B$2:$S$401,6,FALSE)), X200, VLOOKUP($A200,'2013'!$B$2:$S$401,6,FALSE)*1.7)</f>
        <v>12</v>
      </c>
      <c r="Z200" s="14">
        <f>IF(ISNA(VLOOKUP($A200,'2012'!$B$2:$S$401,6,FALSE)), Y200, VLOOKUP($A200,'2012'!$B$2:$S$401,6,FALSE))</f>
        <v>12</v>
      </c>
      <c r="AA200" s="14">
        <f>IF(ISNA(VLOOKUP($A200,'2011'!$B$2:$S$401,6,FALSE)), Z200, VLOOKUP($A200,'2011'!$B$2:$S$401,6,FALSE))</f>
        <v>12</v>
      </c>
      <c r="AB200" s="14">
        <f>IF(ISNA(VLOOKUP($A200,'2010'!$B$2:$S$401,6,FALSE)), AA200, VLOOKUP($A200,'2010'!$B$2:$S$401,6,FALSE))</f>
        <v>12</v>
      </c>
      <c r="AC200" s="14">
        <f>IF(ISNA(VLOOKUP($A200,'2009'!$B$2:$S$401,6,FALSE)), AB200, VLOOKUP($A200,'2009'!$B$2:$S$401,6,FALSE))</f>
        <v>12</v>
      </c>
      <c r="AD200" s="14">
        <f>AVERAGE(X200:AC200)</f>
        <v>12</v>
      </c>
      <c r="AE200" s="14">
        <f>VLOOKUP($A200,'2014'!$B$2:$S$430,10,FALSE)</f>
        <v>3</v>
      </c>
      <c r="AF200" s="14">
        <f>IF(ISNA(VLOOKUP($A200,'2013'!$B$2:$S$401,10,FALSE)), AE200, VLOOKUP($A200,'2013'!$B$2:$S$401,10,FALSE)*1.7)</f>
        <v>3</v>
      </c>
      <c r="AG200" s="14">
        <f>IF(ISNA(VLOOKUP($A200,'2012'!$B$2:$S$401,10,FALSE)), AF200, VLOOKUP($A200,'2012'!$B$2:$S$401,10,FALSE))</f>
        <v>3</v>
      </c>
      <c r="AH200" s="14">
        <f>IF(ISNA(VLOOKUP($A200,'2011'!$B$2:$S$401,10,FALSE)), AG200, VLOOKUP($A200,'2011'!$B$2:$S$401,10,FALSE))</f>
        <v>3</v>
      </c>
      <c r="AI200" s="14">
        <f>IF(ISNA(VLOOKUP($A200,'2010'!$B$2:$S$401,10,FALSE)), AH200, VLOOKUP($A200,'2010'!$B$2:$S$401,10,FALSE))</f>
        <v>3</v>
      </c>
      <c r="AJ200" s="14">
        <f>IF(ISNA(VLOOKUP($A200,'2009'!$B$2:$S$401,10,FALSE)), AI200, VLOOKUP($A200,'2009'!$B$2:$S$401,10,FALSE))</f>
        <v>3</v>
      </c>
      <c r="AK200" s="14">
        <f>AVERAGE(AE200:AJ200)</f>
        <v>3</v>
      </c>
      <c r="AL200" s="14">
        <f>VLOOKUP($A200,'2014'!$B$2:$S$430,11,FALSE)</f>
        <v>7</v>
      </c>
      <c r="AM200" s="14">
        <f>IF(ISNA(VLOOKUP($A200,'2013'!$B$2:$S$401,11,FALSE)), AL200, VLOOKUP($A200,'2013'!$B$2:$S$401,11,FALSE)*1.7)</f>
        <v>7</v>
      </c>
      <c r="AN200" s="14">
        <f>AVERAGE(AL200:AM200)</f>
        <v>7</v>
      </c>
      <c r="AO200" s="14">
        <f>VLOOKUP($A200,'2014'!$B$2:$S$430,8,FALSE)</f>
        <v>-20</v>
      </c>
      <c r="AP200" s="14">
        <f>IF(ISNA(VLOOKUP($A200,'2013'!$B$2:$S$401,8,FALSE)), AO200, VLOOKUP($A200,'2013'!$B$2:$S$401,8,FALSE)*1.7)</f>
        <v>-20</v>
      </c>
      <c r="AQ200" s="14">
        <f>IF(ISNA(VLOOKUP($A200,'2012'!$B$2:$S$401,8,FALSE)), AP200, VLOOKUP($A200,'2012'!$B$2:$S$401,8,FALSE))</f>
        <v>-20</v>
      </c>
      <c r="AR200" s="14">
        <f>IF(ISNA(VLOOKUP($A200,'2011'!$B$2:$S$401,8,FALSE)), AQ200, VLOOKUP($A200,'2011'!$B$2:$S$401,8,FALSE))</f>
        <v>-20</v>
      </c>
      <c r="AS200" s="14">
        <f>IF(ISNA(VLOOKUP($A200,'2010'!$B$2:$S$401,8,FALSE)), AR200, VLOOKUP($A200,'2010'!$B$2:$S$401,8,FALSE))</f>
        <v>-20</v>
      </c>
      <c r="AT200" s="14">
        <f>IF(ISNA(VLOOKUP($A200,'2009'!$B$2:$S$401,8,FALSE)), AS200, VLOOKUP($A200,'2009'!$B$2:$S$401,8,FALSE))</f>
        <v>-20</v>
      </c>
      <c r="AU200" s="14">
        <f>AVERAGE(AO200:AT200)</f>
        <v>-20</v>
      </c>
      <c r="AV200" s="14">
        <f>MIN(B200:G200)</f>
        <v>34</v>
      </c>
      <c r="AW200" s="14">
        <f>MAX(B200:G200)</f>
        <v>34</v>
      </c>
      <c r="AX200" s="14">
        <f>MIN(I200:N200)</f>
        <v>75</v>
      </c>
      <c r="AY200" s="14">
        <f>MAX(I200:N200)</f>
        <v>75</v>
      </c>
      <c r="AZ200" s="14" t="str">
        <f>VLOOKUP(A200,Bios!$B$2:$S$430,7,FALSE)</f>
        <v>CAN</v>
      </c>
      <c r="BA200" s="14" t="str">
        <f>VLOOKUP(A200,Bios!$B$2:$S$430,2,FALSE)</f>
        <v>CGY</v>
      </c>
      <c r="BB200" s="14">
        <f>113-BE200</f>
        <v>19</v>
      </c>
      <c r="BC200" s="14" t="str">
        <f>VLOOKUP(A200,Bios!$B$2:$S$430,3,FALSE)</f>
        <v>C</v>
      </c>
      <c r="BD200" s="4" t="str">
        <f>VLOOKUP(A200,Bios!$B$2:$S$430,4,FALSE)</f>
        <v>Oct 12 '94</v>
      </c>
      <c r="BE200" s="4" t="str">
        <f>RIGHT(BD200, LEN(BD200)-8)</f>
        <v>94</v>
      </c>
      <c r="BJ200" s="4" t="e">
        <f>VLOOKUP(A200,'Contracts 2014'!A199:K325,1,FALSE)</f>
        <v>#N/A</v>
      </c>
      <c r="BK200" s="4">
        <f>IF(ISNA(VLOOKUP(A200,'Contracts 2014'!$A$1:$K$127,1,FALSE)), 0, 1)</f>
        <v>0</v>
      </c>
    </row>
    <row r="201" spans="1:63">
      <c r="A201" s="13" t="s">
        <v>232</v>
      </c>
      <c r="B201" s="14">
        <f>VLOOKUP(A201,'2014'!$B$2:$S$430,7,FALSE)</f>
        <v>34</v>
      </c>
      <c r="C201" s="14">
        <f>IF(ISNA(VLOOKUP(A201,'2013'!$B$2:$S$401,7,FALSE)*1.7), B201, VLOOKUP(A201,'2013'!$B$2:$S$401,7,FALSE)*1.7)</f>
        <v>34</v>
      </c>
      <c r="D201" s="14">
        <f>IF(ISNA(VLOOKUP(A201,'2012'!$B$2:$S$401,7,FALSE)), C201, VLOOKUP(A201,'2012'!$B$2:$S$401,7,FALSE))</f>
        <v>40</v>
      </c>
      <c r="E201" s="14">
        <f>IF(ISNA(VLOOKUP(A201,'2011'!$B$2:$S$401,7,FALSE)), AVERAGE(C201:D201), VLOOKUP(A201,'2011'!$B$2:$S$401,7,FALSE))</f>
        <v>57</v>
      </c>
      <c r="F201" s="14">
        <f>IF(ISNA(VLOOKUP(A201,'2010'!$B$2:$S$401,7,FALSE)), AVERAGE(C201:E201), VLOOKUP(A201,'2010'!$B$2:$S$401,7,FALSE))</f>
        <v>55</v>
      </c>
      <c r="G201" s="14">
        <f>IF(ISNA(VLOOKUP(A201,'2009'!$B$2:$S$401,7,FALSE)), AVERAGE(C201:F201), VLOOKUP(A201,'2009'!$B$2:$S$401,7,FALSE))</f>
        <v>46</v>
      </c>
      <c r="H201" s="14">
        <f>AVERAGE(B201:G201)</f>
        <v>44.333333333333336</v>
      </c>
      <c r="I201" s="14">
        <f>VLOOKUP(A201,'2014'!$B$2:$S$430,4,FALSE)</f>
        <v>74</v>
      </c>
      <c r="J201" s="14">
        <f>IF(ISNA(VLOOKUP(A201,'2013'!$B$2:$S$401,4,FALSE)), I201, VLOOKUP(A201,'2013'!$B$2:$S$401,4,FALSE)*1.7)</f>
        <v>74</v>
      </c>
      <c r="K201" s="14">
        <f>IF(ISNA(VLOOKUP(A201,'2012'!$B$2:$S$401,4,FALSE)), J201, VLOOKUP(A201,'2012'!$B$2:$S$401,4,FALSE))</f>
        <v>77</v>
      </c>
      <c r="L201" s="14">
        <f>IF(ISNA(VLOOKUP(A201,'2011'!$B$2:$S$401,4,FALSE)), AVERAGE(J201:K201), VLOOKUP(A201,'2011'!$B$2:$S$401,4,FALSE))</f>
        <v>82</v>
      </c>
      <c r="M201" s="14">
        <f>IF(ISNA(VLOOKUP(A201,'2010'!$B$2:$S$401,4,FALSE)), AVERAGE(J201:L201), VLOOKUP(A201,'2010'!$B$2:$S$401,4,FALSE))</f>
        <v>82</v>
      </c>
      <c r="N201" s="14">
        <f>IF(ISNA(VLOOKUP(A201,'2009'!$B$2:$S$401,4,FALSE)), AVERAGE(J201:M201), VLOOKUP(A201,'2009'!$B$2:$S$401,4,FALSE))</f>
        <v>82</v>
      </c>
      <c r="O201" s="14">
        <f>AVERAGE(I201:N201)</f>
        <v>78.5</v>
      </c>
      <c r="P201" s="14">
        <f>H201/O201</f>
        <v>0.56475583864118895</v>
      </c>
      <c r="Q201" s="14">
        <f>VLOOKUP($A201,'2014'!$B$2:$S$430,5,FALSE)</f>
        <v>18</v>
      </c>
      <c r="R201" s="14">
        <f>IF(ISNA(VLOOKUP(A201,'2013'!$B$2:$S$401,5,FALSE)), Q201, VLOOKUP(A201,'2013'!$B$2:$S$401,5,FALSE)*1.7)</f>
        <v>18</v>
      </c>
      <c r="S201" s="14">
        <f>IF(ISNA(VLOOKUP($A201,'2012'!$B$2:$S$401,5,FALSE)), R201, VLOOKUP($A201,'2012'!$B$2:$S$401,5,FALSE))</f>
        <v>20</v>
      </c>
      <c r="T201" s="14">
        <f>IF(ISNA(VLOOKUP($A201,'2011'!$B$2:$S$401,5,FALSE)), S201, VLOOKUP($A201,'2011'!$B$2:$S$401,5,FALSE))</f>
        <v>25</v>
      </c>
      <c r="U201" s="14">
        <f>IF(ISNA(VLOOKUP($A201,'2010'!$B$2:$S$401,5,FALSE)), T201, VLOOKUP($A201,'2010'!$B$2:$S$401,5,FALSE))</f>
        <v>23</v>
      </c>
      <c r="V201" s="14">
        <f>IF(ISNA(VLOOKUP($A201,'2009'!$B$2:$S$401,5,FALSE)), U201, VLOOKUP($A201,'2009'!$B$2:$S$401,5,FALSE))</f>
        <v>26</v>
      </c>
      <c r="W201" s="14">
        <f>AVERAGE(Q201:V201)</f>
        <v>21.666666666666668</v>
      </c>
      <c r="X201" s="14">
        <f>VLOOKUP($A201,'2014'!$B$2:$S$430,6,FALSE)</f>
        <v>16</v>
      </c>
      <c r="Y201" s="14">
        <f>IF(ISNA(VLOOKUP($A201,'2013'!$B$2:$S$401,6,FALSE)), X201, VLOOKUP($A201,'2013'!$B$2:$S$401,6,FALSE)*1.7)</f>
        <v>16</v>
      </c>
      <c r="Z201" s="14">
        <f>IF(ISNA(VLOOKUP($A201,'2012'!$B$2:$S$401,6,FALSE)), Y201, VLOOKUP($A201,'2012'!$B$2:$S$401,6,FALSE))</f>
        <v>20</v>
      </c>
      <c r="AA201" s="14">
        <f>IF(ISNA(VLOOKUP($A201,'2011'!$B$2:$S$401,6,FALSE)), Z201, VLOOKUP($A201,'2011'!$B$2:$S$401,6,FALSE))</f>
        <v>32</v>
      </c>
      <c r="AB201" s="14">
        <f>IF(ISNA(VLOOKUP($A201,'2010'!$B$2:$S$401,6,FALSE)), AA201, VLOOKUP($A201,'2010'!$B$2:$S$401,6,FALSE))</f>
        <v>32</v>
      </c>
      <c r="AC201" s="14">
        <f>IF(ISNA(VLOOKUP($A201,'2009'!$B$2:$S$401,6,FALSE)), AB201, VLOOKUP($A201,'2009'!$B$2:$S$401,6,FALSE))</f>
        <v>20</v>
      </c>
      <c r="AD201" s="14">
        <f>AVERAGE(X201:AC201)</f>
        <v>22.666666666666668</v>
      </c>
      <c r="AE201" s="14">
        <f>VLOOKUP($A201,'2014'!$B$2:$S$430,10,FALSE)</f>
        <v>8</v>
      </c>
      <c r="AF201" s="14">
        <f>IF(ISNA(VLOOKUP($A201,'2013'!$B$2:$S$401,10,FALSE)), AE201, VLOOKUP($A201,'2013'!$B$2:$S$401,10,FALSE)*1.7)</f>
        <v>8</v>
      </c>
      <c r="AG201" s="14">
        <f>IF(ISNA(VLOOKUP($A201,'2012'!$B$2:$S$401,10,FALSE)), AF201, VLOOKUP($A201,'2012'!$B$2:$S$401,10,FALSE))</f>
        <v>5</v>
      </c>
      <c r="AH201" s="14">
        <f>IF(ISNA(VLOOKUP($A201,'2011'!$B$2:$S$401,10,FALSE)), AG201, VLOOKUP($A201,'2011'!$B$2:$S$401,10,FALSE))</f>
        <v>8</v>
      </c>
      <c r="AI201" s="14">
        <f>IF(ISNA(VLOOKUP($A201,'2010'!$B$2:$S$401,10,FALSE)), AH201, VLOOKUP($A201,'2010'!$B$2:$S$401,10,FALSE))</f>
        <v>8</v>
      </c>
      <c r="AJ201" s="14">
        <f>IF(ISNA(VLOOKUP($A201,'2009'!$B$2:$S$401,10,FALSE)), AI201, VLOOKUP($A201,'2009'!$B$2:$S$401,10,FALSE))</f>
        <v>9</v>
      </c>
      <c r="AK201" s="14">
        <f>AVERAGE(AE201:AJ201)</f>
        <v>7.666666666666667</v>
      </c>
      <c r="AL201" s="14">
        <f>VLOOKUP($A201,'2014'!$B$2:$S$430,11,FALSE)</f>
        <v>12</v>
      </c>
      <c r="AM201" s="14">
        <f>IF(ISNA(VLOOKUP($A201,'2013'!$B$2:$S$401,11,FALSE)), AL201, VLOOKUP($A201,'2013'!$B$2:$S$401,11,FALSE)*1.7)</f>
        <v>12</v>
      </c>
      <c r="AN201" s="14">
        <f>AVERAGE(AL201:AM201)</f>
        <v>12</v>
      </c>
      <c r="AO201" s="14">
        <f>VLOOKUP($A201,'2014'!$B$2:$S$430,8,FALSE)</f>
        <v>-3</v>
      </c>
      <c r="AP201" s="14">
        <f>IF(ISNA(VLOOKUP($A201,'2013'!$B$2:$S$401,8,FALSE)), AO201, VLOOKUP($A201,'2013'!$B$2:$S$401,8,FALSE)*1.7)</f>
        <v>-3</v>
      </c>
      <c r="AQ201" s="14">
        <f>IF(ISNA(VLOOKUP($A201,'2012'!$B$2:$S$401,8,FALSE)), AP201, VLOOKUP($A201,'2012'!$B$2:$S$401,8,FALSE))</f>
        <v>-10</v>
      </c>
      <c r="AR201" s="14">
        <f>IF(ISNA(VLOOKUP($A201,'2011'!$B$2:$S$401,8,FALSE)), AQ201, VLOOKUP($A201,'2011'!$B$2:$S$401,8,FALSE))</f>
        <v>3</v>
      </c>
      <c r="AS201" s="14">
        <f>IF(ISNA(VLOOKUP($A201,'2010'!$B$2:$S$401,8,FALSE)), AR201, VLOOKUP($A201,'2010'!$B$2:$S$401,8,FALSE))</f>
        <v>-16</v>
      </c>
      <c r="AT201" s="14">
        <f>IF(ISNA(VLOOKUP($A201,'2009'!$B$2:$S$401,8,FALSE)), AS201, VLOOKUP($A201,'2009'!$B$2:$S$401,8,FALSE))</f>
        <v>-10</v>
      </c>
      <c r="AU201" s="14">
        <f>AVERAGE(AO201:AT201)</f>
        <v>-6.5</v>
      </c>
      <c r="AV201" s="14">
        <f>MIN(B201:G201)</f>
        <v>34</v>
      </c>
      <c r="AW201" s="14">
        <f>MAX(B201:G201)</f>
        <v>57</v>
      </c>
      <c r="AX201" s="14">
        <f>MIN(I201:N201)</f>
        <v>74</v>
      </c>
      <c r="AY201" s="14">
        <f>MAX(I201:N201)</f>
        <v>82</v>
      </c>
      <c r="AZ201" s="14" t="str">
        <f>VLOOKUP(A201,Bios!$B$2:$S$430,7,FALSE)</f>
        <v>USA</v>
      </c>
      <c r="BA201" s="14" t="str">
        <f>VLOOKUP(A201,Bios!$B$2:$S$430,2,FALSE)</f>
        <v>CBJ</v>
      </c>
      <c r="BB201" s="14">
        <f>113-BE201</f>
        <v>31</v>
      </c>
      <c r="BC201" s="14" t="str">
        <f>VLOOKUP(A201,Bios!$B$2:$S$430,3,FALSE)</f>
        <v>L</v>
      </c>
      <c r="BD201" s="4" t="str">
        <f>VLOOKUP(A201,Bios!$B$2:$S$430,4,FALSE)</f>
        <v>May 03 '82</v>
      </c>
      <c r="BE201" s="4" t="str">
        <f>RIGHT(BD201, LEN(BD201)-8)</f>
        <v>82</v>
      </c>
      <c r="BJ201" s="4" t="e">
        <f>VLOOKUP(A201,'Contracts 2014'!A200:K326,1,FALSE)</f>
        <v>#N/A</v>
      </c>
      <c r="BK201" s="4">
        <f>IF(ISNA(VLOOKUP(A201,'Contracts 2014'!$A$1:$K$127,1,FALSE)), 0, 1)</f>
        <v>0</v>
      </c>
    </row>
    <row r="202" spans="1:63">
      <c r="A202" s="13" t="s">
        <v>125</v>
      </c>
      <c r="B202" s="14">
        <f>VLOOKUP(A202,'2014'!$B$2:$S$430,7,FALSE)</f>
        <v>34</v>
      </c>
      <c r="C202" s="14">
        <f>IF(ISNA(VLOOKUP(A202,'2013'!$B$2:$S$401,7,FALSE)*1.7), B202, VLOOKUP(A202,'2013'!$B$2:$S$401,7,FALSE)*1.7)</f>
        <v>54.4</v>
      </c>
      <c r="D202" s="14">
        <f>IF(ISNA(VLOOKUP(A202,'2012'!$B$2:$S$401,7,FALSE)), C202, VLOOKUP(A202,'2012'!$B$2:$S$401,7,FALSE))</f>
        <v>28</v>
      </c>
      <c r="E202" s="14">
        <f>IF(ISNA(VLOOKUP(A202,'2011'!$B$2:$S$401,7,FALSE)), AVERAGE(C202:D202), VLOOKUP(A202,'2011'!$B$2:$S$401,7,FALSE))</f>
        <v>38</v>
      </c>
      <c r="F202" s="14">
        <f>IF(ISNA(VLOOKUP(A202,'2010'!$B$2:$S$401,7,FALSE)), AVERAGE(C202:E202), VLOOKUP(A202,'2010'!$B$2:$S$401,7,FALSE))</f>
        <v>48</v>
      </c>
      <c r="G202" s="14">
        <f>IF(ISNA(VLOOKUP(A202,'2009'!$B$2:$S$401,7,FALSE)), AVERAGE(C202:F202), VLOOKUP(A202,'2009'!$B$2:$S$401,7,FALSE))</f>
        <v>44</v>
      </c>
      <c r="H202" s="14">
        <f>AVERAGE(B202:G202)</f>
        <v>41.06666666666667</v>
      </c>
      <c r="I202" s="14">
        <f>VLOOKUP(A202,'2014'!$B$2:$S$430,4,FALSE)</f>
        <v>73</v>
      </c>
      <c r="J202" s="14">
        <f>IF(ISNA(VLOOKUP(A202,'2013'!$B$2:$S$401,4,FALSE)), I202, VLOOKUP(A202,'2013'!$B$2:$S$401,4,FALSE)*1.7)</f>
        <v>79.899999999999991</v>
      </c>
      <c r="K202" s="14">
        <f>IF(ISNA(VLOOKUP(A202,'2012'!$B$2:$S$401,4,FALSE)), J202, VLOOKUP(A202,'2012'!$B$2:$S$401,4,FALSE))</f>
        <v>61</v>
      </c>
      <c r="L202" s="14">
        <f>IF(ISNA(VLOOKUP(A202,'2011'!$B$2:$S$401,4,FALSE)), AVERAGE(J202:K202), VLOOKUP(A202,'2011'!$B$2:$S$401,4,FALSE))</f>
        <v>82</v>
      </c>
      <c r="M202" s="14">
        <f>IF(ISNA(VLOOKUP(A202,'2010'!$B$2:$S$401,4,FALSE)), AVERAGE(J202:L202), VLOOKUP(A202,'2010'!$B$2:$S$401,4,FALSE))</f>
        <v>80</v>
      </c>
      <c r="N202" s="14">
        <f>IF(ISNA(VLOOKUP(A202,'2009'!$B$2:$S$401,4,FALSE)), AVERAGE(J202:M202), VLOOKUP(A202,'2009'!$B$2:$S$401,4,FALSE))</f>
        <v>75</v>
      </c>
      <c r="O202" s="14">
        <f>AVERAGE(I202:N202)</f>
        <v>75.149999999999991</v>
      </c>
      <c r="P202" s="14">
        <f>H202/O202</f>
        <v>0.54646263029496578</v>
      </c>
      <c r="Q202" s="14">
        <f>VLOOKUP($A202,'2014'!$B$2:$S$430,5,FALSE)</f>
        <v>12</v>
      </c>
      <c r="R202" s="14">
        <f>IF(ISNA(VLOOKUP(A202,'2013'!$B$2:$S$401,5,FALSE)), Q202, VLOOKUP(A202,'2013'!$B$2:$S$401,5,FALSE)*1.7)</f>
        <v>15.299999999999999</v>
      </c>
      <c r="S202" s="14">
        <f>IF(ISNA(VLOOKUP($A202,'2012'!$B$2:$S$401,5,FALSE)), R202, VLOOKUP($A202,'2012'!$B$2:$S$401,5,FALSE))</f>
        <v>14</v>
      </c>
      <c r="T202" s="14">
        <f>IF(ISNA(VLOOKUP($A202,'2011'!$B$2:$S$401,5,FALSE)), S202, VLOOKUP($A202,'2011'!$B$2:$S$401,5,FALSE))</f>
        <v>19</v>
      </c>
      <c r="U202" s="14">
        <f>IF(ISNA(VLOOKUP($A202,'2010'!$B$2:$S$401,5,FALSE)), T202, VLOOKUP($A202,'2010'!$B$2:$S$401,5,FALSE))</f>
        <v>28</v>
      </c>
      <c r="V202" s="14">
        <f>IF(ISNA(VLOOKUP($A202,'2009'!$B$2:$S$401,5,FALSE)), U202, VLOOKUP($A202,'2009'!$B$2:$S$401,5,FALSE))</f>
        <v>14</v>
      </c>
      <c r="W202" s="14">
        <f>AVERAGE(Q202:V202)</f>
        <v>17.05</v>
      </c>
      <c r="X202" s="14">
        <f>VLOOKUP($A202,'2014'!$B$2:$S$430,6,FALSE)</f>
        <v>22</v>
      </c>
      <c r="Y202" s="14">
        <f>IF(ISNA(VLOOKUP($A202,'2013'!$B$2:$S$401,6,FALSE)), X202, VLOOKUP($A202,'2013'!$B$2:$S$401,6,FALSE)*1.7)</f>
        <v>39.1</v>
      </c>
      <c r="Z202" s="14">
        <f>IF(ISNA(VLOOKUP($A202,'2012'!$B$2:$S$401,6,FALSE)), Y202, VLOOKUP($A202,'2012'!$B$2:$S$401,6,FALSE))</f>
        <v>14</v>
      </c>
      <c r="AA202" s="14">
        <f>IF(ISNA(VLOOKUP($A202,'2011'!$B$2:$S$401,6,FALSE)), Z202, VLOOKUP($A202,'2011'!$B$2:$S$401,6,FALSE))</f>
        <v>19</v>
      </c>
      <c r="AB202" s="14">
        <f>IF(ISNA(VLOOKUP($A202,'2010'!$B$2:$S$401,6,FALSE)), AA202, VLOOKUP($A202,'2010'!$B$2:$S$401,6,FALSE))</f>
        <v>20</v>
      </c>
      <c r="AC202" s="14">
        <f>IF(ISNA(VLOOKUP($A202,'2009'!$B$2:$S$401,6,FALSE)), AB202, VLOOKUP($A202,'2009'!$B$2:$S$401,6,FALSE))</f>
        <v>30</v>
      </c>
      <c r="AD202" s="14">
        <f>AVERAGE(X202:AC202)</f>
        <v>24.016666666666666</v>
      </c>
      <c r="AE202" s="14">
        <f>VLOOKUP($A202,'2014'!$B$2:$S$430,10,FALSE)</f>
        <v>0</v>
      </c>
      <c r="AF202" s="14">
        <f>IF(ISNA(VLOOKUP($A202,'2013'!$B$2:$S$401,10,FALSE)), AE202, VLOOKUP($A202,'2013'!$B$2:$S$401,10,FALSE)*1.7)</f>
        <v>6.8</v>
      </c>
      <c r="AG202" s="14">
        <f>IF(ISNA(VLOOKUP($A202,'2012'!$B$2:$S$401,10,FALSE)), AF202, VLOOKUP($A202,'2012'!$B$2:$S$401,10,FALSE))</f>
        <v>2</v>
      </c>
      <c r="AH202" s="14">
        <f>IF(ISNA(VLOOKUP($A202,'2011'!$B$2:$S$401,10,FALSE)), AG202, VLOOKUP($A202,'2011'!$B$2:$S$401,10,FALSE))</f>
        <v>2</v>
      </c>
      <c r="AI202" s="14">
        <f>IF(ISNA(VLOOKUP($A202,'2010'!$B$2:$S$401,10,FALSE)), AH202, VLOOKUP($A202,'2010'!$B$2:$S$401,10,FALSE))</f>
        <v>9</v>
      </c>
      <c r="AJ202" s="14">
        <f>IF(ISNA(VLOOKUP($A202,'2009'!$B$2:$S$401,10,FALSE)), AI202, VLOOKUP($A202,'2009'!$B$2:$S$401,10,FALSE))</f>
        <v>3</v>
      </c>
      <c r="AK202" s="14">
        <f>AVERAGE(AE202:AJ202)</f>
        <v>3.8000000000000003</v>
      </c>
      <c r="AL202" s="14">
        <f>VLOOKUP($A202,'2014'!$B$2:$S$430,11,FALSE)</f>
        <v>4</v>
      </c>
      <c r="AM202" s="14">
        <f>IF(ISNA(VLOOKUP($A202,'2013'!$B$2:$S$401,11,FALSE)), AL202, VLOOKUP($A202,'2013'!$B$2:$S$401,11,FALSE)*1.7)</f>
        <v>10.199999999999999</v>
      </c>
      <c r="AN202" s="14">
        <f>AVERAGE(AL202:AM202)</f>
        <v>7.1</v>
      </c>
      <c r="AO202" s="14">
        <f>VLOOKUP($A202,'2014'!$B$2:$S$430,8,FALSE)</f>
        <v>-16</v>
      </c>
      <c r="AP202" s="14">
        <f>IF(ISNA(VLOOKUP($A202,'2013'!$B$2:$S$401,8,FALSE)), AO202, VLOOKUP($A202,'2013'!$B$2:$S$401,8,FALSE)*1.7)</f>
        <v>3.4</v>
      </c>
      <c r="AQ202" s="14">
        <f>IF(ISNA(VLOOKUP($A202,'2012'!$B$2:$S$401,8,FALSE)), AP202, VLOOKUP($A202,'2012'!$B$2:$S$401,8,FALSE))</f>
        <v>-2</v>
      </c>
      <c r="AR202" s="14">
        <f>IF(ISNA(VLOOKUP($A202,'2011'!$B$2:$S$401,8,FALSE)), AQ202, VLOOKUP($A202,'2011'!$B$2:$S$401,8,FALSE))</f>
        <v>4</v>
      </c>
      <c r="AS202" s="14">
        <f>IF(ISNA(VLOOKUP($A202,'2010'!$B$2:$S$401,8,FALSE)), AR202, VLOOKUP($A202,'2010'!$B$2:$S$401,8,FALSE))</f>
        <v>0</v>
      </c>
      <c r="AT202" s="14">
        <f>IF(ISNA(VLOOKUP($A202,'2009'!$B$2:$S$401,8,FALSE)), AS202, VLOOKUP($A202,'2009'!$B$2:$S$401,8,FALSE))</f>
        <v>-12</v>
      </c>
      <c r="AU202" s="14">
        <f>AVERAGE(AO202:AT202)</f>
        <v>-3.7666666666666671</v>
      </c>
      <c r="AV202" s="14">
        <f>MIN(B202:G202)</f>
        <v>28</v>
      </c>
      <c r="AW202" s="14">
        <f>MAX(B202:G202)</f>
        <v>54.4</v>
      </c>
      <c r="AX202" s="14">
        <f>MIN(I202:N202)</f>
        <v>61</v>
      </c>
      <c r="AY202" s="14">
        <f>MAX(I202:N202)</f>
        <v>82</v>
      </c>
      <c r="AZ202" s="14" t="str">
        <f>VLOOKUP(A202,Bios!$B$2:$S$430,7,FALSE)</f>
        <v>USA</v>
      </c>
      <c r="BA202" s="14" t="str">
        <f>VLOOKUP(A202,Bios!$B$2:$S$430,2,FALSE)</f>
        <v>CGY, PIT</v>
      </c>
      <c r="BB202" s="14">
        <f>113-BE202</f>
        <v>30</v>
      </c>
      <c r="BC202" s="14" t="str">
        <f>VLOOKUP(A202,Bios!$B$2:$S$430,3,FALSE)</f>
        <v>R</v>
      </c>
      <c r="BD202" s="4" t="str">
        <f>VLOOKUP(A202,Bios!$B$2:$S$430,4,FALSE)</f>
        <v>Feb 04 '83</v>
      </c>
      <c r="BE202" s="4" t="str">
        <f>RIGHT(BD202, LEN(BD202)-8)</f>
        <v>83</v>
      </c>
      <c r="BJ202" s="4" t="e">
        <f>VLOOKUP(A202,'Contracts 2014'!A201:K327,1,FALSE)</f>
        <v>#N/A</v>
      </c>
      <c r="BK202" s="4">
        <f>IF(ISNA(VLOOKUP(A202,'Contracts 2014'!$A$1:$K$127,1,FALSE)), 0, 1)</f>
        <v>0</v>
      </c>
    </row>
    <row r="203" spans="1:63">
      <c r="A203" s="13" t="s">
        <v>186</v>
      </c>
      <c r="B203" s="14">
        <f>VLOOKUP(A203,'2014'!$B$2:$S$430,7,FALSE)</f>
        <v>34</v>
      </c>
      <c r="C203" s="14">
        <f>IF(ISNA(VLOOKUP(A203,'2013'!$B$2:$S$401,7,FALSE)*1.7), B203, VLOOKUP(A203,'2013'!$B$2:$S$401,7,FALSE)*1.7)</f>
        <v>30.599999999999998</v>
      </c>
      <c r="D203" s="14">
        <f>IF(ISNA(VLOOKUP(A203,'2012'!$B$2:$S$401,7,FALSE)), C203, VLOOKUP(A203,'2012'!$B$2:$S$401,7,FALSE))</f>
        <v>50</v>
      </c>
      <c r="E203" s="14">
        <f>IF(ISNA(VLOOKUP(A203,'2011'!$B$2:$S$401,7,FALSE)), AVERAGE(C203:D203), VLOOKUP(A203,'2011'!$B$2:$S$401,7,FALSE))</f>
        <v>52</v>
      </c>
      <c r="F203" s="14">
        <f>IF(ISNA(VLOOKUP(A203,'2010'!$B$2:$S$401,7,FALSE)), AVERAGE(C203:E203), VLOOKUP(A203,'2010'!$B$2:$S$401,7,FALSE))</f>
        <v>34</v>
      </c>
      <c r="G203" s="14">
        <f>IF(ISNA(VLOOKUP(A203,'2009'!$B$2:$S$401,7,FALSE)), AVERAGE(C203:F203), VLOOKUP(A203,'2009'!$B$2:$S$401,7,FALSE))</f>
        <v>45</v>
      </c>
      <c r="H203" s="14">
        <f>AVERAGE(B203:G203)</f>
        <v>40.93333333333333</v>
      </c>
      <c r="I203" s="14">
        <f>VLOOKUP(A203,'2014'!$B$2:$S$430,4,FALSE)</f>
        <v>70</v>
      </c>
      <c r="J203" s="14">
        <f>IF(ISNA(VLOOKUP(A203,'2013'!$B$2:$S$401,4,FALSE)), I203, VLOOKUP(A203,'2013'!$B$2:$S$401,4,FALSE)*1.7)</f>
        <v>78.2</v>
      </c>
      <c r="K203" s="14">
        <f>IF(ISNA(VLOOKUP(A203,'2012'!$B$2:$S$401,4,FALSE)), J203, VLOOKUP(A203,'2012'!$B$2:$S$401,4,FALSE))</f>
        <v>80</v>
      </c>
      <c r="L203" s="14">
        <f>IF(ISNA(VLOOKUP(A203,'2011'!$B$2:$S$401,4,FALSE)), AVERAGE(J203:K203), VLOOKUP(A203,'2011'!$B$2:$S$401,4,FALSE))</f>
        <v>62</v>
      </c>
      <c r="M203" s="14">
        <f>IF(ISNA(VLOOKUP(A203,'2010'!$B$2:$S$401,4,FALSE)), AVERAGE(J203:L203), VLOOKUP(A203,'2010'!$B$2:$S$401,4,FALSE))</f>
        <v>71</v>
      </c>
      <c r="N203" s="14">
        <f>IF(ISNA(VLOOKUP(A203,'2009'!$B$2:$S$401,4,FALSE)), AVERAGE(J203:M203), VLOOKUP(A203,'2009'!$B$2:$S$401,4,FALSE))</f>
        <v>79</v>
      </c>
      <c r="O203" s="14">
        <f>AVERAGE(I203:N203)</f>
        <v>73.36666666666666</v>
      </c>
      <c r="P203" s="14">
        <f>H203/O203</f>
        <v>0.55792821444797824</v>
      </c>
      <c r="Q203" s="14">
        <f>VLOOKUP($A203,'2014'!$B$2:$S$430,5,FALSE)</f>
        <v>16</v>
      </c>
      <c r="R203" s="14">
        <f>IF(ISNA(VLOOKUP(A203,'2013'!$B$2:$S$401,5,FALSE)), Q203, VLOOKUP(A203,'2013'!$B$2:$S$401,5,FALSE)*1.7)</f>
        <v>10.199999999999999</v>
      </c>
      <c r="S203" s="14">
        <f>IF(ISNA(VLOOKUP($A203,'2012'!$B$2:$S$401,5,FALSE)), R203, VLOOKUP($A203,'2012'!$B$2:$S$401,5,FALSE))</f>
        <v>20</v>
      </c>
      <c r="T203" s="14">
        <f>IF(ISNA(VLOOKUP($A203,'2011'!$B$2:$S$401,5,FALSE)), S203, VLOOKUP($A203,'2011'!$B$2:$S$401,5,FALSE))</f>
        <v>31</v>
      </c>
      <c r="U203" s="14">
        <f>IF(ISNA(VLOOKUP($A203,'2010'!$B$2:$S$401,5,FALSE)), T203, VLOOKUP($A203,'2010'!$B$2:$S$401,5,FALSE))</f>
        <v>14</v>
      </c>
      <c r="V203" s="14">
        <f>IF(ISNA(VLOOKUP($A203,'2009'!$B$2:$S$401,5,FALSE)), U203, VLOOKUP($A203,'2009'!$B$2:$S$401,5,FALSE))</f>
        <v>20</v>
      </c>
      <c r="W203" s="14">
        <f>AVERAGE(Q203:V203)</f>
        <v>18.533333333333335</v>
      </c>
      <c r="X203" s="14">
        <f>VLOOKUP($A203,'2014'!$B$2:$S$430,6,FALSE)</f>
        <v>18</v>
      </c>
      <c r="Y203" s="14">
        <f>IF(ISNA(VLOOKUP($A203,'2013'!$B$2:$S$401,6,FALSE)), X203, VLOOKUP($A203,'2013'!$B$2:$S$401,6,FALSE)*1.7)</f>
        <v>20.399999999999999</v>
      </c>
      <c r="Z203" s="14">
        <f>IF(ISNA(VLOOKUP($A203,'2012'!$B$2:$S$401,6,FALSE)), Y203, VLOOKUP($A203,'2012'!$B$2:$S$401,6,FALSE))</f>
        <v>30</v>
      </c>
      <c r="AA203" s="14">
        <f>IF(ISNA(VLOOKUP($A203,'2011'!$B$2:$S$401,6,FALSE)), Z203, VLOOKUP($A203,'2011'!$B$2:$S$401,6,FALSE))</f>
        <v>21</v>
      </c>
      <c r="AB203" s="14">
        <f>IF(ISNA(VLOOKUP($A203,'2010'!$B$2:$S$401,6,FALSE)), AA203, VLOOKUP($A203,'2010'!$B$2:$S$401,6,FALSE))</f>
        <v>20</v>
      </c>
      <c r="AC203" s="14">
        <f>IF(ISNA(VLOOKUP($A203,'2009'!$B$2:$S$401,6,FALSE)), AB203, VLOOKUP($A203,'2009'!$B$2:$S$401,6,FALSE))</f>
        <v>25</v>
      </c>
      <c r="AD203" s="14">
        <f>AVERAGE(X203:AC203)</f>
        <v>22.400000000000002</v>
      </c>
      <c r="AE203" s="14">
        <f>VLOOKUP($A203,'2014'!$B$2:$S$430,10,FALSE)</f>
        <v>2</v>
      </c>
      <c r="AF203" s="14">
        <f>IF(ISNA(VLOOKUP($A203,'2013'!$B$2:$S$401,10,FALSE)), AE203, VLOOKUP($A203,'2013'!$B$2:$S$401,10,FALSE)*1.7)</f>
        <v>0</v>
      </c>
      <c r="AG203" s="14">
        <f>IF(ISNA(VLOOKUP($A203,'2012'!$B$2:$S$401,10,FALSE)), AF203, VLOOKUP($A203,'2012'!$B$2:$S$401,10,FALSE))</f>
        <v>3</v>
      </c>
      <c r="AH203" s="14">
        <f>IF(ISNA(VLOOKUP($A203,'2011'!$B$2:$S$401,10,FALSE)), AG203, VLOOKUP($A203,'2011'!$B$2:$S$401,10,FALSE))</f>
        <v>11</v>
      </c>
      <c r="AI203" s="14">
        <f>IF(ISNA(VLOOKUP($A203,'2010'!$B$2:$S$401,10,FALSE)), AH203, VLOOKUP($A203,'2010'!$B$2:$S$401,10,FALSE))</f>
        <v>5</v>
      </c>
      <c r="AJ203" s="14">
        <f>IF(ISNA(VLOOKUP($A203,'2009'!$B$2:$S$401,10,FALSE)), AI203, VLOOKUP($A203,'2009'!$B$2:$S$401,10,FALSE))</f>
        <v>9</v>
      </c>
      <c r="AK203" s="14">
        <f>AVERAGE(AE203:AJ203)</f>
        <v>5</v>
      </c>
      <c r="AL203" s="14">
        <f>VLOOKUP($A203,'2014'!$B$2:$S$430,11,FALSE)</f>
        <v>7</v>
      </c>
      <c r="AM203" s="14">
        <f>IF(ISNA(VLOOKUP($A203,'2013'!$B$2:$S$401,11,FALSE)), AL203, VLOOKUP($A203,'2013'!$B$2:$S$401,11,FALSE)*1.7)</f>
        <v>5.0999999999999996</v>
      </c>
      <c r="AN203" s="14">
        <f>AVERAGE(AL203:AM203)</f>
        <v>6.05</v>
      </c>
      <c r="AO203" s="14">
        <f>VLOOKUP($A203,'2014'!$B$2:$S$430,8,FALSE)</f>
        <v>-19</v>
      </c>
      <c r="AP203" s="14">
        <f>IF(ISNA(VLOOKUP($A203,'2013'!$B$2:$S$401,8,FALSE)), AO203, VLOOKUP($A203,'2013'!$B$2:$S$401,8,FALSE)*1.7)</f>
        <v>-27.2</v>
      </c>
      <c r="AQ203" s="14">
        <f>IF(ISNA(VLOOKUP($A203,'2012'!$B$2:$S$401,8,FALSE)), AP203, VLOOKUP($A203,'2012'!$B$2:$S$401,8,FALSE))</f>
        <v>5</v>
      </c>
      <c r="AR203" s="14">
        <f>IF(ISNA(VLOOKUP($A203,'2011'!$B$2:$S$401,8,FALSE)), AQ203, VLOOKUP($A203,'2011'!$B$2:$S$401,8,FALSE))</f>
        <v>13</v>
      </c>
      <c r="AS203" s="14">
        <f>IF(ISNA(VLOOKUP($A203,'2010'!$B$2:$S$401,8,FALSE)), AR203, VLOOKUP($A203,'2010'!$B$2:$S$401,8,FALSE))</f>
        <v>4</v>
      </c>
      <c r="AT203" s="14">
        <f>IF(ISNA(VLOOKUP($A203,'2009'!$B$2:$S$401,8,FALSE)), AS203, VLOOKUP($A203,'2009'!$B$2:$S$401,8,FALSE))</f>
        <v>3</v>
      </c>
      <c r="AU203" s="14">
        <f>AVERAGE(AO203:AT203)</f>
        <v>-3.5333333333333337</v>
      </c>
      <c r="AV203" s="14">
        <f>MIN(B203:G203)</f>
        <v>30.599999999999998</v>
      </c>
      <c r="AW203" s="14">
        <f>MAX(B203:G203)</f>
        <v>52</v>
      </c>
      <c r="AX203" s="14">
        <f>MIN(I203:N203)</f>
        <v>62</v>
      </c>
      <c r="AY203" s="14">
        <f>MAX(I203:N203)</f>
        <v>80</v>
      </c>
      <c r="AZ203" s="14" t="str">
        <f>VLOOKUP(A203,Bios!$B$2:$S$430,7,FALSE)</f>
        <v>USA</v>
      </c>
      <c r="BA203" s="14" t="str">
        <f>VLOOKUP(A203,Bios!$B$2:$S$430,2,FALSE)</f>
        <v>BUF</v>
      </c>
      <c r="BB203" s="14">
        <f>113-BE203</f>
        <v>28</v>
      </c>
      <c r="BC203" s="14" t="str">
        <f>VLOOKUP(A203,Bios!$B$2:$S$430,3,FALSE)</f>
        <v>R</v>
      </c>
      <c r="BD203" s="4" t="str">
        <f>VLOOKUP(A203,Bios!$B$2:$S$430,4,FALSE)</f>
        <v>Oct 30 '85</v>
      </c>
      <c r="BE203" s="4" t="str">
        <f>RIGHT(BD203, LEN(BD203)-8)</f>
        <v>85</v>
      </c>
      <c r="BJ203" s="4" t="e">
        <f>VLOOKUP(A203,'Contracts 2014'!A202:K328,1,FALSE)</f>
        <v>#N/A</v>
      </c>
      <c r="BK203" s="4">
        <f>IF(ISNA(VLOOKUP(A203,'Contracts 2014'!$A$1:$K$127,1,FALSE)), 0, 1)</f>
        <v>1</v>
      </c>
    </row>
    <row r="204" spans="1:63">
      <c r="A204" s="13" t="s">
        <v>655</v>
      </c>
      <c r="B204" s="14">
        <f>VLOOKUP(A204,'2014'!$B$2:$S$430,7,FALSE)</f>
        <v>34</v>
      </c>
      <c r="C204" s="14">
        <f>IF(ISNA(VLOOKUP(A204,'2013'!$B$2:$S$401,7,FALSE)*1.7), B204, VLOOKUP(A204,'2013'!$B$2:$S$401,7,FALSE)*1.7)</f>
        <v>45.9</v>
      </c>
      <c r="D204" s="14">
        <f>IF(ISNA(VLOOKUP(A204,'2012'!$B$2:$S$401,7,FALSE)), C204, VLOOKUP(A204,'2012'!$B$2:$S$401,7,FALSE))</f>
        <v>25</v>
      </c>
      <c r="E204" s="14">
        <f>IF(ISNA(VLOOKUP(A204,'2011'!$B$2:$S$401,7,FALSE)), AVERAGE(C204:D204), VLOOKUP(A204,'2011'!$B$2:$S$401,7,FALSE))</f>
        <v>25</v>
      </c>
      <c r="F204" s="14">
        <f>IF(ISNA(VLOOKUP(A204,'2010'!$B$2:$S$401,7,FALSE)), AVERAGE(C204:E204), VLOOKUP(A204,'2010'!$B$2:$S$401,7,FALSE))</f>
        <v>27</v>
      </c>
      <c r="G204" s="14">
        <f>IF(ISNA(VLOOKUP(A204,'2009'!$B$2:$S$401,7,FALSE)), AVERAGE(C204:F204), VLOOKUP(A204,'2009'!$B$2:$S$401,7,FALSE))</f>
        <v>30.725000000000001</v>
      </c>
      <c r="H204" s="14">
        <f>AVERAGE(B204:G204)</f>
        <v>31.270833333333332</v>
      </c>
      <c r="I204" s="14">
        <f>VLOOKUP(A204,'2014'!$B$2:$S$430,4,FALSE)</f>
        <v>82</v>
      </c>
      <c r="J204" s="14">
        <f>IF(ISNA(VLOOKUP(A204,'2013'!$B$2:$S$401,4,FALSE)), I204, VLOOKUP(A204,'2013'!$B$2:$S$401,4,FALSE)*1.7)</f>
        <v>78.2</v>
      </c>
      <c r="K204" s="14">
        <f>IF(ISNA(VLOOKUP(A204,'2012'!$B$2:$S$401,4,FALSE)), J204, VLOOKUP(A204,'2012'!$B$2:$S$401,4,FALSE))</f>
        <v>62</v>
      </c>
      <c r="L204" s="14">
        <f>IF(ISNA(VLOOKUP(A204,'2011'!$B$2:$S$401,4,FALSE)), AVERAGE(J204:K204), VLOOKUP(A204,'2011'!$B$2:$S$401,4,FALSE))</f>
        <v>62</v>
      </c>
      <c r="M204" s="14">
        <f>IF(ISNA(VLOOKUP(A204,'2010'!$B$2:$S$401,4,FALSE)), AVERAGE(J204:L204), VLOOKUP(A204,'2010'!$B$2:$S$401,4,FALSE))</f>
        <v>64</v>
      </c>
      <c r="N204" s="14">
        <f>IF(ISNA(VLOOKUP(A204,'2009'!$B$2:$S$401,4,FALSE)), AVERAGE(J204:M204), VLOOKUP(A204,'2009'!$B$2:$S$401,4,FALSE))</f>
        <v>66.55</v>
      </c>
      <c r="O204" s="14">
        <f>AVERAGE(I204:N204)</f>
        <v>69.125</v>
      </c>
      <c r="P204" s="14">
        <f>H204/O204</f>
        <v>0.45238095238095238</v>
      </c>
      <c r="Q204" s="14">
        <f>VLOOKUP($A204,'2014'!$B$2:$S$430,5,FALSE)</f>
        <v>12</v>
      </c>
      <c r="R204" s="14">
        <f>IF(ISNA(VLOOKUP(A204,'2013'!$B$2:$S$401,5,FALSE)), Q204, VLOOKUP(A204,'2013'!$B$2:$S$401,5,FALSE)*1.7)</f>
        <v>22.099999999999998</v>
      </c>
      <c r="S204" s="14">
        <f>IF(ISNA(VLOOKUP($A204,'2012'!$B$2:$S$401,5,FALSE)), R204, VLOOKUP($A204,'2012'!$B$2:$S$401,5,FALSE))</f>
        <v>11</v>
      </c>
      <c r="T204" s="14">
        <f>IF(ISNA(VLOOKUP($A204,'2011'!$B$2:$S$401,5,FALSE)), S204, VLOOKUP($A204,'2011'!$B$2:$S$401,5,FALSE))</f>
        <v>11</v>
      </c>
      <c r="U204" s="14">
        <f>IF(ISNA(VLOOKUP($A204,'2010'!$B$2:$S$401,5,FALSE)), T204, VLOOKUP($A204,'2010'!$B$2:$S$401,5,FALSE))</f>
        <v>14</v>
      </c>
      <c r="V204" s="14">
        <f>IF(ISNA(VLOOKUP($A204,'2009'!$B$2:$S$401,5,FALSE)), U204, VLOOKUP($A204,'2009'!$B$2:$S$401,5,FALSE))</f>
        <v>14</v>
      </c>
      <c r="W204" s="14">
        <f>AVERAGE(Q204:V204)</f>
        <v>14.016666666666666</v>
      </c>
      <c r="X204" s="14">
        <f>VLOOKUP($A204,'2014'!$B$2:$S$430,6,FALSE)</f>
        <v>22</v>
      </c>
      <c r="Y204" s="14">
        <f>IF(ISNA(VLOOKUP($A204,'2013'!$B$2:$S$401,6,FALSE)), X204, VLOOKUP($A204,'2013'!$B$2:$S$401,6,FALSE)*1.7)</f>
        <v>23.8</v>
      </c>
      <c r="Z204" s="14">
        <f>IF(ISNA(VLOOKUP($A204,'2012'!$B$2:$S$401,6,FALSE)), Y204, VLOOKUP($A204,'2012'!$B$2:$S$401,6,FALSE))</f>
        <v>14</v>
      </c>
      <c r="AA204" s="14">
        <f>IF(ISNA(VLOOKUP($A204,'2011'!$B$2:$S$401,6,FALSE)), Z204, VLOOKUP($A204,'2011'!$B$2:$S$401,6,FALSE))</f>
        <v>14</v>
      </c>
      <c r="AB204" s="14">
        <f>IF(ISNA(VLOOKUP($A204,'2010'!$B$2:$S$401,6,FALSE)), AA204, VLOOKUP($A204,'2010'!$B$2:$S$401,6,FALSE))</f>
        <v>13</v>
      </c>
      <c r="AC204" s="14">
        <f>IF(ISNA(VLOOKUP($A204,'2009'!$B$2:$S$401,6,FALSE)), AB204, VLOOKUP($A204,'2009'!$B$2:$S$401,6,FALSE))</f>
        <v>13</v>
      </c>
      <c r="AD204" s="14">
        <f>AVERAGE(X204:AC204)</f>
        <v>16.633333333333333</v>
      </c>
      <c r="AE204" s="14">
        <f>VLOOKUP($A204,'2014'!$B$2:$S$430,10,FALSE)</f>
        <v>5</v>
      </c>
      <c r="AF204" s="14">
        <f>IF(ISNA(VLOOKUP($A204,'2013'!$B$2:$S$401,10,FALSE)), AE204, VLOOKUP($A204,'2013'!$B$2:$S$401,10,FALSE)*1.7)</f>
        <v>5.0999999999999996</v>
      </c>
      <c r="AG204" s="14">
        <f>IF(ISNA(VLOOKUP($A204,'2012'!$B$2:$S$401,10,FALSE)), AF204, VLOOKUP($A204,'2012'!$B$2:$S$401,10,FALSE))</f>
        <v>4</v>
      </c>
      <c r="AH204" s="14">
        <f>IF(ISNA(VLOOKUP($A204,'2011'!$B$2:$S$401,10,FALSE)), AG204, VLOOKUP($A204,'2011'!$B$2:$S$401,10,FALSE))</f>
        <v>4</v>
      </c>
      <c r="AI204" s="14">
        <f>IF(ISNA(VLOOKUP($A204,'2010'!$B$2:$S$401,10,FALSE)), AH204, VLOOKUP($A204,'2010'!$B$2:$S$401,10,FALSE))</f>
        <v>4</v>
      </c>
      <c r="AJ204" s="14">
        <f>IF(ISNA(VLOOKUP($A204,'2009'!$B$2:$S$401,10,FALSE)), AI204, VLOOKUP($A204,'2009'!$B$2:$S$401,10,FALSE))</f>
        <v>4</v>
      </c>
      <c r="AK204" s="14">
        <f>AVERAGE(AE204:AJ204)</f>
        <v>4.3500000000000005</v>
      </c>
      <c r="AL204" s="14">
        <f>VLOOKUP($A204,'2014'!$B$2:$S$430,11,FALSE)</f>
        <v>11</v>
      </c>
      <c r="AM204" s="14">
        <f>IF(ISNA(VLOOKUP($A204,'2013'!$B$2:$S$401,11,FALSE)), AL204, VLOOKUP($A204,'2013'!$B$2:$S$401,11,FALSE)*1.7)</f>
        <v>8.5</v>
      </c>
      <c r="AN204" s="14">
        <f>AVERAGE(AL204:AM204)</f>
        <v>9.75</v>
      </c>
      <c r="AO204" s="14">
        <f>VLOOKUP($A204,'2014'!$B$2:$S$430,8,FALSE)</f>
        <v>1</v>
      </c>
      <c r="AP204" s="14">
        <f>IF(ISNA(VLOOKUP($A204,'2013'!$B$2:$S$401,8,FALSE)), AO204, VLOOKUP($A204,'2013'!$B$2:$S$401,8,FALSE)*1.7)</f>
        <v>11.9</v>
      </c>
      <c r="AQ204" s="14">
        <f>IF(ISNA(VLOOKUP($A204,'2012'!$B$2:$S$401,8,FALSE)), AP204, VLOOKUP($A204,'2012'!$B$2:$S$401,8,FALSE))</f>
        <v>-9</v>
      </c>
      <c r="AR204" s="14">
        <f>IF(ISNA(VLOOKUP($A204,'2011'!$B$2:$S$401,8,FALSE)), AQ204, VLOOKUP($A204,'2011'!$B$2:$S$401,8,FALSE))</f>
        <v>-9</v>
      </c>
      <c r="AS204" s="14">
        <f>IF(ISNA(VLOOKUP($A204,'2010'!$B$2:$S$401,8,FALSE)), AR204, VLOOKUP($A204,'2010'!$B$2:$S$401,8,FALSE))</f>
        <v>4</v>
      </c>
      <c r="AT204" s="14">
        <f>IF(ISNA(VLOOKUP($A204,'2009'!$B$2:$S$401,8,FALSE)), AS204, VLOOKUP($A204,'2009'!$B$2:$S$401,8,FALSE))</f>
        <v>4</v>
      </c>
      <c r="AU204" s="14">
        <f>AVERAGE(AO204:AT204)</f>
        <v>0.48333333333333339</v>
      </c>
      <c r="AV204" s="14">
        <f>MIN(B204:G204)</f>
        <v>25</v>
      </c>
      <c r="AW204" s="14">
        <f>MAX(B204:G204)</f>
        <v>45.9</v>
      </c>
      <c r="AX204" s="14">
        <f>MIN(I204:N204)</f>
        <v>62</v>
      </c>
      <c r="AY204" s="14">
        <f>MAX(I204:N204)</f>
        <v>82</v>
      </c>
      <c r="AZ204" s="14" t="str">
        <f>VLOOKUP(A204,Bios!$B$2:$S$430,7,FALSE)</f>
        <v>CAN</v>
      </c>
      <c r="BA204" s="14" t="str">
        <f>VLOOKUP(A204,Bios!$B$2:$S$430,2,FALSE)</f>
        <v>CBJ</v>
      </c>
      <c r="BB204" s="14">
        <f>113-BE204</f>
        <v>28</v>
      </c>
      <c r="BC204" s="14" t="str">
        <f>VLOOKUP(A204,Bios!$B$2:$S$430,3,FALSE)</f>
        <v>C</v>
      </c>
      <c r="BD204" s="4" t="str">
        <f>VLOOKUP(A204,Bios!$B$2:$S$430,4,FALSE)</f>
        <v>Feb 04 '85</v>
      </c>
      <c r="BE204" s="4" t="str">
        <f>RIGHT(BD204, LEN(BD204)-8)</f>
        <v>85</v>
      </c>
      <c r="BJ204" s="4" t="e">
        <f>VLOOKUP(A204,'Contracts 2014'!A203:K329,1,FALSE)</f>
        <v>#N/A</v>
      </c>
      <c r="BK204" s="4">
        <f>IF(ISNA(VLOOKUP(A204,'Contracts 2014'!$A$1:$K$127,1,FALSE)), 0, 1)</f>
        <v>1</v>
      </c>
    </row>
    <row r="205" spans="1:63">
      <c r="A205" s="13" t="s">
        <v>97</v>
      </c>
      <c r="B205" s="14">
        <f>VLOOKUP(A205,'2014'!$B$2:$S$430,7,FALSE)</f>
        <v>34</v>
      </c>
      <c r="C205" s="14">
        <f>IF(ISNA(VLOOKUP(A205,'2013'!$B$2:$S$401,7,FALSE)*1.7), B205, VLOOKUP(A205,'2013'!$B$2:$S$401,7,FALSE)*1.7)</f>
        <v>59.5</v>
      </c>
      <c r="D205" s="14">
        <f>IF(ISNA(VLOOKUP(A205,'2012'!$B$2:$S$401,7,FALSE)), C205, VLOOKUP(A205,'2012'!$B$2:$S$401,7,FALSE))</f>
        <v>62</v>
      </c>
      <c r="E205" s="14">
        <f>IF(ISNA(VLOOKUP(A205,'2011'!$B$2:$S$401,7,FALSE)), AVERAGE(C205:D205), VLOOKUP(A205,'2011'!$B$2:$S$401,7,FALSE))</f>
        <v>41</v>
      </c>
      <c r="F205" s="14">
        <f>IF(ISNA(VLOOKUP(A205,'2010'!$B$2:$S$401,7,FALSE)), AVERAGE(C205:E205), VLOOKUP(A205,'2010'!$B$2:$S$401,7,FALSE))</f>
        <v>33</v>
      </c>
      <c r="G205" s="14">
        <f>IF(ISNA(VLOOKUP(A205,'2009'!$B$2:$S$401,7,FALSE)), AVERAGE(C205:F205), VLOOKUP(A205,'2009'!$B$2:$S$401,7,FALSE))</f>
        <v>53</v>
      </c>
      <c r="H205" s="14">
        <f>AVERAGE(B205:G205)</f>
        <v>47.083333333333336</v>
      </c>
      <c r="I205" s="14">
        <f>VLOOKUP(A205,'2014'!$B$2:$S$430,4,FALSE)</f>
        <v>82</v>
      </c>
      <c r="J205" s="14">
        <f>IF(ISNA(VLOOKUP(A205,'2013'!$B$2:$S$401,4,FALSE)), I205, VLOOKUP(A205,'2013'!$B$2:$S$401,4,FALSE)*1.7)</f>
        <v>78.2</v>
      </c>
      <c r="K205" s="14">
        <f>IF(ISNA(VLOOKUP(A205,'2012'!$B$2:$S$401,4,FALSE)), J205, VLOOKUP(A205,'2012'!$B$2:$S$401,4,FALSE))</f>
        <v>82</v>
      </c>
      <c r="L205" s="14">
        <f>IF(ISNA(VLOOKUP(A205,'2011'!$B$2:$S$401,4,FALSE)), AVERAGE(J205:K205), VLOOKUP(A205,'2011'!$B$2:$S$401,4,FALSE))</f>
        <v>79</v>
      </c>
      <c r="M205" s="14">
        <f>IF(ISNA(VLOOKUP(A205,'2010'!$B$2:$S$401,4,FALSE)), AVERAGE(J205:L205), VLOOKUP(A205,'2010'!$B$2:$S$401,4,FALSE))</f>
        <v>82</v>
      </c>
      <c r="N205" s="14">
        <f>IF(ISNA(VLOOKUP(A205,'2009'!$B$2:$S$401,4,FALSE)), AVERAGE(J205:M205), VLOOKUP(A205,'2009'!$B$2:$S$401,4,FALSE))</f>
        <v>74</v>
      </c>
      <c r="O205" s="14">
        <f>AVERAGE(I205:N205)</f>
        <v>79.533333333333331</v>
      </c>
      <c r="P205" s="14">
        <f>H205/O205</f>
        <v>0.5919949706621962</v>
      </c>
      <c r="Q205" s="14">
        <f>VLOOKUP($A205,'2014'!$B$2:$S$430,5,FALSE)</f>
        <v>18</v>
      </c>
      <c r="R205" s="14">
        <f>IF(ISNA(VLOOKUP(A205,'2013'!$B$2:$S$401,5,FALSE)), Q205, VLOOKUP(A205,'2013'!$B$2:$S$401,5,FALSE)*1.7)</f>
        <v>27.2</v>
      </c>
      <c r="S205" s="14">
        <f>IF(ISNA(VLOOKUP($A205,'2012'!$B$2:$S$401,5,FALSE)), R205, VLOOKUP($A205,'2012'!$B$2:$S$401,5,FALSE))</f>
        <v>35</v>
      </c>
      <c r="T205" s="14">
        <f>IF(ISNA(VLOOKUP($A205,'2011'!$B$2:$S$401,5,FALSE)), S205, VLOOKUP($A205,'2011'!$B$2:$S$401,5,FALSE))</f>
        <v>18</v>
      </c>
      <c r="U205" s="14">
        <f>IF(ISNA(VLOOKUP($A205,'2010'!$B$2:$S$401,5,FALSE)), T205, VLOOKUP($A205,'2010'!$B$2:$S$401,5,FALSE))</f>
        <v>18</v>
      </c>
      <c r="V205" s="14">
        <f>IF(ISNA(VLOOKUP($A205,'2009'!$B$2:$S$401,5,FALSE)), U205, VLOOKUP($A205,'2009'!$B$2:$S$401,5,FALSE))</f>
        <v>27</v>
      </c>
      <c r="W205" s="14">
        <f>AVERAGE(Q205:V205)</f>
        <v>23.866666666666664</v>
      </c>
      <c r="X205" s="14">
        <f>VLOOKUP($A205,'2014'!$B$2:$S$430,6,FALSE)</f>
        <v>16</v>
      </c>
      <c r="Y205" s="14">
        <f>IF(ISNA(VLOOKUP($A205,'2013'!$B$2:$S$401,6,FALSE)), X205, VLOOKUP($A205,'2013'!$B$2:$S$401,6,FALSE)*1.7)</f>
        <v>32.299999999999997</v>
      </c>
      <c r="Z205" s="14">
        <f>IF(ISNA(VLOOKUP($A205,'2012'!$B$2:$S$401,6,FALSE)), Y205, VLOOKUP($A205,'2012'!$B$2:$S$401,6,FALSE))</f>
        <v>27</v>
      </c>
      <c r="AA205" s="14">
        <f>IF(ISNA(VLOOKUP($A205,'2011'!$B$2:$S$401,6,FALSE)), Z205, VLOOKUP($A205,'2011'!$B$2:$S$401,6,FALSE))</f>
        <v>23</v>
      </c>
      <c r="AB205" s="14">
        <f>IF(ISNA(VLOOKUP($A205,'2010'!$B$2:$S$401,6,FALSE)), AA205, VLOOKUP($A205,'2010'!$B$2:$S$401,6,FALSE))</f>
        <v>15</v>
      </c>
      <c r="AC205" s="14">
        <f>IF(ISNA(VLOOKUP($A205,'2009'!$B$2:$S$401,6,FALSE)), AB205, VLOOKUP($A205,'2009'!$B$2:$S$401,6,FALSE))</f>
        <v>26</v>
      </c>
      <c r="AD205" s="14">
        <f>AVERAGE(X205:AC205)</f>
        <v>23.216666666666669</v>
      </c>
      <c r="AE205" s="14">
        <f>VLOOKUP($A205,'2014'!$B$2:$S$430,10,FALSE)</f>
        <v>4</v>
      </c>
      <c r="AF205" s="14">
        <f>IF(ISNA(VLOOKUP($A205,'2013'!$B$2:$S$401,10,FALSE)), AE205, VLOOKUP($A205,'2013'!$B$2:$S$401,10,FALSE)*1.7)</f>
        <v>13.6</v>
      </c>
      <c r="AG205" s="14">
        <f>IF(ISNA(VLOOKUP($A205,'2012'!$B$2:$S$401,10,FALSE)), AF205, VLOOKUP($A205,'2012'!$B$2:$S$401,10,FALSE))</f>
        <v>7</v>
      </c>
      <c r="AH205" s="14">
        <f>IF(ISNA(VLOOKUP($A205,'2011'!$B$2:$S$401,10,FALSE)), AG205, VLOOKUP($A205,'2011'!$B$2:$S$401,10,FALSE))</f>
        <v>8</v>
      </c>
      <c r="AI205" s="14">
        <f>IF(ISNA(VLOOKUP($A205,'2010'!$B$2:$S$401,10,FALSE)), AH205, VLOOKUP($A205,'2010'!$B$2:$S$401,10,FALSE))</f>
        <v>7</v>
      </c>
      <c r="AJ205" s="14">
        <f>IF(ISNA(VLOOKUP($A205,'2009'!$B$2:$S$401,10,FALSE)), AI205, VLOOKUP($A205,'2009'!$B$2:$S$401,10,FALSE))</f>
        <v>10</v>
      </c>
      <c r="AK205" s="14">
        <f>AVERAGE(AE205:AJ205)</f>
        <v>8.2666666666666675</v>
      </c>
      <c r="AL205" s="14">
        <f>VLOOKUP($A205,'2014'!$B$2:$S$430,11,FALSE)</f>
        <v>8</v>
      </c>
      <c r="AM205" s="14">
        <f>IF(ISNA(VLOOKUP($A205,'2013'!$B$2:$S$401,11,FALSE)), AL205, VLOOKUP($A205,'2013'!$B$2:$S$401,11,FALSE)*1.7)</f>
        <v>28.9</v>
      </c>
      <c r="AN205" s="14">
        <f>AVERAGE(AL205:AM205)</f>
        <v>18.45</v>
      </c>
      <c r="AO205" s="14">
        <f>VLOOKUP($A205,'2014'!$B$2:$S$430,8,FALSE)</f>
        <v>-6</v>
      </c>
      <c r="AP205" s="14">
        <f>IF(ISNA(VLOOKUP($A205,'2013'!$B$2:$S$401,8,FALSE)), AO205, VLOOKUP($A205,'2013'!$B$2:$S$401,8,FALSE)*1.7)</f>
        <v>3.4</v>
      </c>
      <c r="AQ205" s="14">
        <f>IF(ISNA(VLOOKUP($A205,'2012'!$B$2:$S$401,8,FALSE)), AP205, VLOOKUP($A205,'2012'!$B$2:$S$401,8,FALSE))</f>
        <v>17</v>
      </c>
      <c r="AR205" s="14">
        <f>IF(ISNA(VLOOKUP($A205,'2011'!$B$2:$S$401,8,FALSE)), AQ205, VLOOKUP($A205,'2011'!$B$2:$S$401,8,FALSE))</f>
        <v>-1</v>
      </c>
      <c r="AS205" s="14">
        <f>IF(ISNA(VLOOKUP($A205,'2010'!$B$2:$S$401,8,FALSE)), AR205, VLOOKUP($A205,'2010'!$B$2:$S$401,8,FALSE))</f>
        <v>3</v>
      </c>
      <c r="AT205" s="14">
        <f>IF(ISNA(VLOOKUP($A205,'2009'!$B$2:$S$401,8,FALSE)), AS205, VLOOKUP($A205,'2009'!$B$2:$S$401,8,FALSE))</f>
        <v>28</v>
      </c>
      <c r="AU205" s="14">
        <f>AVERAGE(AO205:AT205)</f>
        <v>7.3999999999999995</v>
      </c>
      <c r="AV205" s="14">
        <f>MIN(B205:G205)</f>
        <v>33</v>
      </c>
      <c r="AW205" s="14">
        <f>MAX(B205:G205)</f>
        <v>62</v>
      </c>
      <c r="AX205" s="14">
        <f>MIN(I205:N205)</f>
        <v>74</v>
      </c>
      <c r="AY205" s="14">
        <f>MAX(I205:N205)</f>
        <v>82</v>
      </c>
      <c r="AZ205" s="14" t="str">
        <f>VLOOKUP(A205,Bios!$B$2:$S$430,7,FALSE)</f>
        <v>CAN</v>
      </c>
      <c r="BA205" s="14" t="str">
        <f>VLOOKUP(A205,Bios!$B$2:$S$430,2,FALSE)</f>
        <v>NJD</v>
      </c>
      <c r="BB205" s="14">
        <f>113-BE205</f>
        <v>33</v>
      </c>
      <c r="BC205" s="14" t="str">
        <f>VLOOKUP(A205,Bios!$B$2:$S$430,3,FALSE)</f>
        <v>R</v>
      </c>
      <c r="BD205" s="4" t="str">
        <f>VLOOKUP(A205,Bios!$B$2:$S$430,4,FALSE)</f>
        <v>Mar 31 '80</v>
      </c>
      <c r="BE205" s="4" t="str">
        <f>RIGHT(BD205, LEN(BD205)-8)</f>
        <v>80</v>
      </c>
      <c r="BJ205" s="4" t="e">
        <f>VLOOKUP(A205,'Contracts 2014'!A204:K330,1,FALSE)</f>
        <v>#N/A</v>
      </c>
      <c r="BK205" s="4">
        <f>IF(ISNA(VLOOKUP(A205,'Contracts 2014'!$A$1:$K$127,1,FALSE)), 0, 1)</f>
        <v>1</v>
      </c>
    </row>
    <row r="206" spans="1:63">
      <c r="A206" s="13" t="s">
        <v>1860</v>
      </c>
      <c r="B206" s="14">
        <f>VLOOKUP(A206,'2014'!$B$2:$S$430,7,FALSE)</f>
        <v>34</v>
      </c>
      <c r="C206" s="14">
        <f>IF(ISNA(VLOOKUP(A206,'2013'!$B$2:$S$401,7,FALSE)*1.7), B206, VLOOKUP(A206,'2013'!$B$2:$S$401,7,FALSE)*1.7)</f>
        <v>34</v>
      </c>
      <c r="D206" s="14">
        <f>IF(ISNA(VLOOKUP(A206,'2012'!$B$2:$S$401,7,FALSE)), C206, VLOOKUP(A206,'2012'!$B$2:$S$401,7,FALSE))</f>
        <v>34</v>
      </c>
      <c r="E206" s="14">
        <f>IF(ISNA(VLOOKUP(A206,'2011'!$B$2:$S$401,7,FALSE)), AVERAGE(C206:D206), VLOOKUP(A206,'2011'!$B$2:$S$401,7,FALSE))</f>
        <v>34</v>
      </c>
      <c r="F206" s="14">
        <f>IF(ISNA(VLOOKUP(A206,'2010'!$B$2:$S$401,7,FALSE)), AVERAGE(C206:E206), VLOOKUP(A206,'2010'!$B$2:$S$401,7,FALSE))</f>
        <v>34</v>
      </c>
      <c r="G206" s="14">
        <f>IF(ISNA(VLOOKUP(A206,'2009'!$B$2:$S$401,7,FALSE)), AVERAGE(C206:F206), VLOOKUP(A206,'2009'!$B$2:$S$401,7,FALSE))</f>
        <v>34</v>
      </c>
      <c r="H206" s="14">
        <f>AVERAGE(B206:G206)</f>
        <v>34</v>
      </c>
      <c r="I206" s="14">
        <f>VLOOKUP(A206,'2014'!$B$2:$S$430,4,FALSE)</f>
        <v>63</v>
      </c>
      <c r="J206" s="14">
        <f>IF(ISNA(VLOOKUP(A206,'2013'!$B$2:$S$401,4,FALSE)), I206, VLOOKUP(A206,'2013'!$B$2:$S$401,4,FALSE)*1.7)</f>
        <v>63</v>
      </c>
      <c r="K206" s="14">
        <f>IF(ISNA(VLOOKUP(A206,'2012'!$B$2:$S$401,4,FALSE)), J206, VLOOKUP(A206,'2012'!$B$2:$S$401,4,FALSE))</f>
        <v>63</v>
      </c>
      <c r="L206" s="14">
        <f>IF(ISNA(VLOOKUP(A206,'2011'!$B$2:$S$401,4,FALSE)), AVERAGE(J206:K206), VLOOKUP(A206,'2011'!$B$2:$S$401,4,FALSE))</f>
        <v>63</v>
      </c>
      <c r="M206" s="14">
        <f>IF(ISNA(VLOOKUP(A206,'2010'!$B$2:$S$401,4,FALSE)), AVERAGE(J206:L206), VLOOKUP(A206,'2010'!$B$2:$S$401,4,FALSE))</f>
        <v>63</v>
      </c>
      <c r="N206" s="14">
        <f>IF(ISNA(VLOOKUP(A206,'2009'!$B$2:$S$401,4,FALSE)), AVERAGE(J206:M206), VLOOKUP(A206,'2009'!$B$2:$S$401,4,FALSE))</f>
        <v>63</v>
      </c>
      <c r="O206" s="14">
        <f>AVERAGE(I206:N206)</f>
        <v>63</v>
      </c>
      <c r="P206" s="14">
        <f>H206/O206</f>
        <v>0.53968253968253965</v>
      </c>
      <c r="Q206" s="14">
        <f>VLOOKUP($A206,'2014'!$B$2:$S$430,5,FALSE)</f>
        <v>13</v>
      </c>
      <c r="R206" s="14">
        <f>IF(ISNA(VLOOKUP(A206,'2013'!$B$2:$S$401,5,FALSE)), Q206, VLOOKUP(A206,'2013'!$B$2:$S$401,5,FALSE)*1.7)</f>
        <v>13</v>
      </c>
      <c r="S206" s="14">
        <f>IF(ISNA(VLOOKUP($A206,'2012'!$B$2:$S$401,5,FALSE)), R206, VLOOKUP($A206,'2012'!$B$2:$S$401,5,FALSE))</f>
        <v>13</v>
      </c>
      <c r="T206" s="14">
        <f>IF(ISNA(VLOOKUP($A206,'2011'!$B$2:$S$401,5,FALSE)), S206, VLOOKUP($A206,'2011'!$B$2:$S$401,5,FALSE))</f>
        <v>13</v>
      </c>
      <c r="U206" s="14">
        <f>IF(ISNA(VLOOKUP($A206,'2010'!$B$2:$S$401,5,FALSE)), T206, VLOOKUP($A206,'2010'!$B$2:$S$401,5,FALSE))</f>
        <v>13</v>
      </c>
      <c r="V206" s="14">
        <f>IF(ISNA(VLOOKUP($A206,'2009'!$B$2:$S$401,5,FALSE)), U206, VLOOKUP($A206,'2009'!$B$2:$S$401,5,FALSE))</f>
        <v>13</v>
      </c>
      <c r="W206" s="14">
        <f>AVERAGE(Q206:V206)</f>
        <v>13</v>
      </c>
      <c r="X206" s="14">
        <f>VLOOKUP($A206,'2014'!$B$2:$S$430,6,FALSE)</f>
        <v>21</v>
      </c>
      <c r="Y206" s="14">
        <f>IF(ISNA(VLOOKUP($A206,'2013'!$B$2:$S$401,6,FALSE)), X206, VLOOKUP($A206,'2013'!$B$2:$S$401,6,FALSE)*1.7)</f>
        <v>21</v>
      </c>
      <c r="Z206" s="14">
        <f>IF(ISNA(VLOOKUP($A206,'2012'!$B$2:$S$401,6,FALSE)), Y206, VLOOKUP($A206,'2012'!$B$2:$S$401,6,FALSE))</f>
        <v>21</v>
      </c>
      <c r="AA206" s="14">
        <f>IF(ISNA(VLOOKUP($A206,'2011'!$B$2:$S$401,6,FALSE)), Z206, VLOOKUP($A206,'2011'!$B$2:$S$401,6,FALSE))</f>
        <v>21</v>
      </c>
      <c r="AB206" s="14">
        <f>IF(ISNA(VLOOKUP($A206,'2010'!$B$2:$S$401,6,FALSE)), AA206, VLOOKUP($A206,'2010'!$B$2:$S$401,6,FALSE))</f>
        <v>21</v>
      </c>
      <c r="AC206" s="14">
        <f>IF(ISNA(VLOOKUP($A206,'2009'!$B$2:$S$401,6,FALSE)), AB206, VLOOKUP($A206,'2009'!$B$2:$S$401,6,FALSE))</f>
        <v>21</v>
      </c>
      <c r="AD206" s="14">
        <f>AVERAGE(X206:AC206)</f>
        <v>21</v>
      </c>
      <c r="AE206" s="14">
        <f>VLOOKUP($A206,'2014'!$B$2:$S$430,10,FALSE)</f>
        <v>1</v>
      </c>
      <c r="AF206" s="14">
        <f>IF(ISNA(VLOOKUP($A206,'2013'!$B$2:$S$401,10,FALSE)), AE206, VLOOKUP($A206,'2013'!$B$2:$S$401,10,FALSE)*1.7)</f>
        <v>1</v>
      </c>
      <c r="AG206" s="14">
        <f>IF(ISNA(VLOOKUP($A206,'2012'!$B$2:$S$401,10,FALSE)), AF206, VLOOKUP($A206,'2012'!$B$2:$S$401,10,FALSE))</f>
        <v>1</v>
      </c>
      <c r="AH206" s="14">
        <f>IF(ISNA(VLOOKUP($A206,'2011'!$B$2:$S$401,10,FALSE)), AG206, VLOOKUP($A206,'2011'!$B$2:$S$401,10,FALSE))</f>
        <v>1</v>
      </c>
      <c r="AI206" s="14">
        <f>IF(ISNA(VLOOKUP($A206,'2010'!$B$2:$S$401,10,FALSE)), AH206, VLOOKUP($A206,'2010'!$B$2:$S$401,10,FALSE))</f>
        <v>1</v>
      </c>
      <c r="AJ206" s="14">
        <f>IF(ISNA(VLOOKUP($A206,'2009'!$B$2:$S$401,10,FALSE)), AI206, VLOOKUP($A206,'2009'!$B$2:$S$401,10,FALSE))</f>
        <v>1</v>
      </c>
      <c r="AK206" s="14">
        <f>AVERAGE(AE206:AJ206)</f>
        <v>1</v>
      </c>
      <c r="AL206" s="14">
        <f>VLOOKUP($A206,'2014'!$B$2:$S$430,11,FALSE)</f>
        <v>4</v>
      </c>
      <c r="AM206" s="14">
        <f>IF(ISNA(VLOOKUP($A206,'2013'!$B$2:$S$401,11,FALSE)), AL206, VLOOKUP($A206,'2013'!$B$2:$S$401,11,FALSE)*1.7)</f>
        <v>4</v>
      </c>
      <c r="AN206" s="14">
        <f>AVERAGE(AL206:AM206)</f>
        <v>4</v>
      </c>
      <c r="AO206" s="14">
        <f>VLOOKUP($A206,'2014'!$B$2:$S$430,8,FALSE)</f>
        <v>9</v>
      </c>
      <c r="AP206" s="14">
        <f>IF(ISNA(VLOOKUP($A206,'2013'!$B$2:$S$401,8,FALSE)), AO206, VLOOKUP($A206,'2013'!$B$2:$S$401,8,FALSE)*1.7)</f>
        <v>9</v>
      </c>
      <c r="AQ206" s="14">
        <f>IF(ISNA(VLOOKUP($A206,'2012'!$B$2:$S$401,8,FALSE)), AP206, VLOOKUP($A206,'2012'!$B$2:$S$401,8,FALSE))</f>
        <v>9</v>
      </c>
      <c r="AR206" s="14">
        <f>IF(ISNA(VLOOKUP($A206,'2011'!$B$2:$S$401,8,FALSE)), AQ206, VLOOKUP($A206,'2011'!$B$2:$S$401,8,FALSE))</f>
        <v>9</v>
      </c>
      <c r="AS206" s="14">
        <f>IF(ISNA(VLOOKUP($A206,'2010'!$B$2:$S$401,8,FALSE)), AR206, VLOOKUP($A206,'2010'!$B$2:$S$401,8,FALSE))</f>
        <v>9</v>
      </c>
      <c r="AT206" s="14">
        <f>IF(ISNA(VLOOKUP($A206,'2009'!$B$2:$S$401,8,FALSE)), AS206, VLOOKUP($A206,'2009'!$B$2:$S$401,8,FALSE))</f>
        <v>9</v>
      </c>
      <c r="AU206" s="14">
        <f>AVERAGE(AO206:AT206)</f>
        <v>9</v>
      </c>
      <c r="AV206" s="14">
        <f>MIN(B206:G206)</f>
        <v>34</v>
      </c>
      <c r="AW206" s="14">
        <f>MAX(B206:G206)</f>
        <v>34</v>
      </c>
      <c r="AX206" s="14">
        <f>MIN(I206:N206)</f>
        <v>63</v>
      </c>
      <c r="AY206" s="14">
        <f>MAX(I206:N206)</f>
        <v>63</v>
      </c>
      <c r="AZ206" s="14" t="str">
        <f>VLOOKUP(A206,Bios!$B$2:$S$430,7,FALSE)</f>
        <v>CAN</v>
      </c>
      <c r="BA206" s="14" t="str">
        <f>VLOOKUP(A206,Bios!$B$2:$S$430,2,FALSE)</f>
        <v>WPG</v>
      </c>
      <c r="BB206" s="14">
        <f>113-BE206</f>
        <v>20</v>
      </c>
      <c r="BC206" s="14" t="str">
        <f>VLOOKUP(A206,Bios!$B$2:$S$430,3,FALSE)</f>
        <v>C</v>
      </c>
      <c r="BD206" s="4" t="str">
        <f>VLOOKUP(A206,Bios!$B$2:$S$430,4,FALSE)</f>
        <v>Mar 15 '93</v>
      </c>
      <c r="BE206" s="4" t="str">
        <f>RIGHT(BD206, LEN(BD206)-8)</f>
        <v>93</v>
      </c>
      <c r="BJ206" s="4" t="e">
        <f>VLOOKUP(A206,'Contracts 2014'!A205:K331,1,FALSE)</f>
        <v>#N/A</v>
      </c>
      <c r="BK206" s="4">
        <f>IF(ISNA(VLOOKUP(A206,'Contracts 2014'!$A$1:$K$127,1,FALSE)), 0, 1)</f>
        <v>0</v>
      </c>
    </row>
    <row r="207" spans="1:63">
      <c r="A207" s="13" t="s">
        <v>719</v>
      </c>
      <c r="B207" s="14">
        <f>VLOOKUP(A207,'2014'!$B$2:$S$430,7,FALSE)</f>
        <v>34</v>
      </c>
      <c r="C207" s="14">
        <f>IF(ISNA(VLOOKUP(A207,'2013'!$B$2:$S$401,7,FALSE)*1.7), B207, VLOOKUP(A207,'2013'!$B$2:$S$401,7,FALSE)*1.7)</f>
        <v>42.5</v>
      </c>
      <c r="D207" s="14">
        <f>IF(ISNA(VLOOKUP(A207,'2012'!$B$2:$S$401,7,FALSE)), C207, VLOOKUP(A207,'2012'!$B$2:$S$401,7,FALSE))</f>
        <v>42.5</v>
      </c>
      <c r="E207" s="14">
        <f>IF(ISNA(VLOOKUP(A207,'2011'!$B$2:$S$401,7,FALSE)), AVERAGE(C207:D207), VLOOKUP(A207,'2011'!$B$2:$S$401,7,FALSE))</f>
        <v>20</v>
      </c>
      <c r="F207" s="14">
        <f>IF(ISNA(VLOOKUP(A207,'2010'!$B$2:$S$401,7,FALSE)), AVERAGE(C207:E207), VLOOKUP(A207,'2010'!$B$2:$S$401,7,FALSE))</f>
        <v>35</v>
      </c>
      <c r="G207" s="14">
        <f>IF(ISNA(VLOOKUP(A207,'2009'!$B$2:$S$401,7,FALSE)), AVERAGE(C207:F207), VLOOKUP(A207,'2009'!$B$2:$S$401,7,FALSE))</f>
        <v>35</v>
      </c>
      <c r="H207" s="14">
        <f>AVERAGE(B207:G207)</f>
        <v>34.833333333333336</v>
      </c>
      <c r="I207" s="14">
        <f>VLOOKUP(A207,'2014'!$B$2:$S$430,4,FALSE)</f>
        <v>82</v>
      </c>
      <c r="J207" s="14">
        <f>IF(ISNA(VLOOKUP(A207,'2013'!$B$2:$S$401,4,FALSE)), I207, VLOOKUP(A207,'2013'!$B$2:$S$401,4,FALSE)*1.7)</f>
        <v>81.599999999999994</v>
      </c>
      <c r="K207" s="14">
        <f>IF(ISNA(VLOOKUP(A207,'2012'!$B$2:$S$401,4,FALSE)), J207, VLOOKUP(A207,'2012'!$B$2:$S$401,4,FALSE))</f>
        <v>81.599999999999994</v>
      </c>
      <c r="L207" s="14">
        <f>IF(ISNA(VLOOKUP(A207,'2011'!$B$2:$S$401,4,FALSE)), AVERAGE(J207:K207), VLOOKUP(A207,'2011'!$B$2:$S$401,4,FALSE))</f>
        <v>54</v>
      </c>
      <c r="M207" s="14">
        <f>IF(ISNA(VLOOKUP(A207,'2010'!$B$2:$S$401,4,FALSE)), AVERAGE(J207:L207), VLOOKUP(A207,'2010'!$B$2:$S$401,4,FALSE))</f>
        <v>72.399999999999991</v>
      </c>
      <c r="N207" s="14">
        <f>IF(ISNA(VLOOKUP(A207,'2009'!$B$2:$S$401,4,FALSE)), AVERAGE(J207:M207), VLOOKUP(A207,'2009'!$B$2:$S$401,4,FALSE))</f>
        <v>72.399999999999991</v>
      </c>
      <c r="O207" s="14">
        <f>AVERAGE(I207:N207)</f>
        <v>73.999999999999986</v>
      </c>
      <c r="P207" s="14">
        <f>H207/O207</f>
        <v>0.47072072072072085</v>
      </c>
      <c r="Q207" s="14">
        <f>VLOOKUP($A207,'2014'!$B$2:$S$430,5,FALSE)</f>
        <v>4</v>
      </c>
      <c r="R207" s="14">
        <f>IF(ISNA(VLOOKUP(A207,'2013'!$B$2:$S$401,5,FALSE)), Q207, VLOOKUP(A207,'2013'!$B$2:$S$401,5,FALSE)*1.7)</f>
        <v>10.199999999999999</v>
      </c>
      <c r="S207" s="14">
        <f>IF(ISNA(VLOOKUP($A207,'2012'!$B$2:$S$401,5,FALSE)), R207, VLOOKUP($A207,'2012'!$B$2:$S$401,5,FALSE))</f>
        <v>10.199999999999999</v>
      </c>
      <c r="T207" s="14">
        <f>IF(ISNA(VLOOKUP($A207,'2011'!$B$2:$S$401,5,FALSE)), S207, VLOOKUP($A207,'2011'!$B$2:$S$401,5,FALSE))</f>
        <v>8</v>
      </c>
      <c r="U207" s="14">
        <f>IF(ISNA(VLOOKUP($A207,'2010'!$B$2:$S$401,5,FALSE)), T207, VLOOKUP($A207,'2010'!$B$2:$S$401,5,FALSE))</f>
        <v>8</v>
      </c>
      <c r="V207" s="14">
        <f>IF(ISNA(VLOOKUP($A207,'2009'!$B$2:$S$401,5,FALSE)), U207, VLOOKUP($A207,'2009'!$B$2:$S$401,5,FALSE))</f>
        <v>8</v>
      </c>
      <c r="W207" s="14">
        <f>AVERAGE(Q207:V207)</f>
        <v>8.0666666666666664</v>
      </c>
      <c r="X207" s="14">
        <f>VLOOKUP($A207,'2014'!$B$2:$S$430,6,FALSE)</f>
        <v>30</v>
      </c>
      <c r="Y207" s="14">
        <f>IF(ISNA(VLOOKUP($A207,'2013'!$B$2:$S$401,6,FALSE)), X207, VLOOKUP($A207,'2013'!$B$2:$S$401,6,FALSE)*1.7)</f>
        <v>32.299999999999997</v>
      </c>
      <c r="Z207" s="14">
        <f>IF(ISNA(VLOOKUP($A207,'2012'!$B$2:$S$401,6,FALSE)), Y207, VLOOKUP($A207,'2012'!$B$2:$S$401,6,FALSE))</f>
        <v>32.299999999999997</v>
      </c>
      <c r="AA207" s="14">
        <f>IF(ISNA(VLOOKUP($A207,'2011'!$B$2:$S$401,6,FALSE)), Z207, VLOOKUP($A207,'2011'!$B$2:$S$401,6,FALSE))</f>
        <v>12</v>
      </c>
      <c r="AB207" s="14">
        <f>IF(ISNA(VLOOKUP($A207,'2010'!$B$2:$S$401,6,FALSE)), AA207, VLOOKUP($A207,'2010'!$B$2:$S$401,6,FALSE))</f>
        <v>12</v>
      </c>
      <c r="AC207" s="14">
        <f>IF(ISNA(VLOOKUP($A207,'2009'!$B$2:$S$401,6,FALSE)), AB207, VLOOKUP($A207,'2009'!$B$2:$S$401,6,FALSE))</f>
        <v>12</v>
      </c>
      <c r="AD207" s="14">
        <f>AVERAGE(X207:AC207)</f>
        <v>21.766666666666666</v>
      </c>
      <c r="AE207" s="14">
        <f>VLOOKUP($A207,'2014'!$B$2:$S$430,10,FALSE)</f>
        <v>1</v>
      </c>
      <c r="AF207" s="14">
        <f>IF(ISNA(VLOOKUP($A207,'2013'!$B$2:$S$401,10,FALSE)), AE207, VLOOKUP($A207,'2013'!$B$2:$S$401,10,FALSE)*1.7)</f>
        <v>1.7</v>
      </c>
      <c r="AG207" s="14">
        <f>IF(ISNA(VLOOKUP($A207,'2012'!$B$2:$S$401,10,FALSE)), AF207, VLOOKUP($A207,'2012'!$B$2:$S$401,10,FALSE))</f>
        <v>1.7</v>
      </c>
      <c r="AH207" s="14">
        <f>IF(ISNA(VLOOKUP($A207,'2011'!$B$2:$S$401,10,FALSE)), AG207, VLOOKUP($A207,'2011'!$B$2:$S$401,10,FALSE))</f>
        <v>3</v>
      </c>
      <c r="AI207" s="14">
        <f>IF(ISNA(VLOOKUP($A207,'2010'!$B$2:$S$401,10,FALSE)), AH207, VLOOKUP($A207,'2010'!$B$2:$S$401,10,FALSE))</f>
        <v>3</v>
      </c>
      <c r="AJ207" s="14">
        <f>IF(ISNA(VLOOKUP($A207,'2009'!$B$2:$S$401,10,FALSE)), AI207, VLOOKUP($A207,'2009'!$B$2:$S$401,10,FALSE))</f>
        <v>3</v>
      </c>
      <c r="AK207" s="14">
        <f>AVERAGE(AE207:AJ207)</f>
        <v>2.2333333333333334</v>
      </c>
      <c r="AL207" s="14">
        <f>VLOOKUP($A207,'2014'!$B$2:$S$430,11,FALSE)</f>
        <v>13</v>
      </c>
      <c r="AM207" s="14">
        <f>IF(ISNA(VLOOKUP($A207,'2013'!$B$2:$S$401,11,FALSE)), AL207, VLOOKUP($A207,'2013'!$B$2:$S$401,11,FALSE)*1.7)</f>
        <v>13.6</v>
      </c>
      <c r="AN207" s="14">
        <f>AVERAGE(AL207:AM207)</f>
        <v>13.3</v>
      </c>
      <c r="AO207" s="14">
        <f>VLOOKUP($A207,'2014'!$B$2:$S$430,8,FALSE)</f>
        <v>6</v>
      </c>
      <c r="AP207" s="14">
        <f>IF(ISNA(VLOOKUP($A207,'2013'!$B$2:$S$401,8,FALSE)), AO207, VLOOKUP($A207,'2013'!$B$2:$S$401,8,FALSE)*1.7)</f>
        <v>8.5</v>
      </c>
      <c r="AQ207" s="14">
        <f>IF(ISNA(VLOOKUP($A207,'2012'!$B$2:$S$401,8,FALSE)), AP207, VLOOKUP($A207,'2012'!$B$2:$S$401,8,FALSE))</f>
        <v>8.5</v>
      </c>
      <c r="AR207" s="14">
        <f>IF(ISNA(VLOOKUP($A207,'2011'!$B$2:$S$401,8,FALSE)), AQ207, VLOOKUP($A207,'2011'!$B$2:$S$401,8,FALSE))</f>
        <v>12</v>
      </c>
      <c r="AS207" s="14">
        <f>IF(ISNA(VLOOKUP($A207,'2010'!$B$2:$S$401,8,FALSE)), AR207, VLOOKUP($A207,'2010'!$B$2:$S$401,8,FALSE))</f>
        <v>12</v>
      </c>
      <c r="AT207" s="14">
        <f>IF(ISNA(VLOOKUP($A207,'2009'!$B$2:$S$401,8,FALSE)), AS207, VLOOKUP($A207,'2009'!$B$2:$S$401,8,FALSE))</f>
        <v>12</v>
      </c>
      <c r="AU207" s="14">
        <f>AVERAGE(AO207:AT207)</f>
        <v>9.8333333333333339</v>
      </c>
      <c r="AV207" s="14">
        <f>MIN(B207:G207)</f>
        <v>20</v>
      </c>
      <c r="AW207" s="14">
        <f>MAX(B207:G207)</f>
        <v>42.5</v>
      </c>
      <c r="AX207" s="14">
        <f>MIN(I207:N207)</f>
        <v>54</v>
      </c>
      <c r="AY207" s="14">
        <f>MAX(I207:N207)</f>
        <v>82</v>
      </c>
      <c r="AZ207" s="14" t="str">
        <f>VLOOKUP(A207,Bios!$B$2:$S$430,7,FALSE)</f>
        <v>RUS</v>
      </c>
      <c r="BA207" s="14" t="str">
        <f>VLOOKUP(A207,Bios!$B$2:$S$430,2,FALSE)</f>
        <v>LAK</v>
      </c>
      <c r="BB207" s="14">
        <f>113-BE207</f>
        <v>23</v>
      </c>
      <c r="BC207" s="14" t="str">
        <f>VLOOKUP(A207,Bios!$B$2:$S$430,3,FALSE)</f>
        <v>D</v>
      </c>
      <c r="BD207" s="4" t="str">
        <f>VLOOKUP(A207,Bios!$B$2:$S$430,4,FALSE)</f>
        <v>Jan 15 '90</v>
      </c>
      <c r="BE207" s="4" t="str">
        <f>RIGHT(BD207, LEN(BD207)-8)</f>
        <v>90</v>
      </c>
      <c r="BJ207" s="4" t="e">
        <f>VLOOKUP(A207,'Contracts 2014'!A206:K332,1,FALSE)</f>
        <v>#N/A</v>
      </c>
      <c r="BK207" s="4">
        <f>IF(ISNA(VLOOKUP(A207,'Contracts 2014'!$A$1:$K$127,1,FALSE)), 0, 1)</f>
        <v>0</v>
      </c>
    </row>
    <row r="208" spans="1:63">
      <c r="A208" s="13" t="s">
        <v>1312</v>
      </c>
      <c r="B208" s="14">
        <f>VLOOKUP(A208,'2014'!$B$2:$S$430,7,FALSE)</f>
        <v>34</v>
      </c>
      <c r="C208" s="14">
        <f>IF(ISNA(VLOOKUP(A208,'2013'!$B$2:$S$401,7,FALSE)*1.7), B208, VLOOKUP(A208,'2013'!$B$2:$S$401,7,FALSE)*1.7)</f>
        <v>34</v>
      </c>
      <c r="D208" s="14">
        <f>IF(ISNA(VLOOKUP(A208,'2012'!$B$2:$S$401,7,FALSE)), C208, VLOOKUP(A208,'2012'!$B$2:$S$401,7,FALSE))</f>
        <v>34</v>
      </c>
      <c r="E208" s="14">
        <f>IF(ISNA(VLOOKUP(A208,'2011'!$B$2:$S$401,7,FALSE)), AVERAGE(C208:D208), VLOOKUP(A208,'2011'!$B$2:$S$401,7,FALSE))</f>
        <v>34</v>
      </c>
      <c r="F208" s="14">
        <f>IF(ISNA(VLOOKUP(A208,'2010'!$B$2:$S$401,7,FALSE)), AVERAGE(C208:E208), VLOOKUP(A208,'2010'!$B$2:$S$401,7,FALSE))</f>
        <v>24</v>
      </c>
      <c r="G208" s="14">
        <f>IF(ISNA(VLOOKUP(A208,'2009'!$B$2:$S$401,7,FALSE)), AVERAGE(C208:F208), VLOOKUP(A208,'2009'!$B$2:$S$401,7,FALSE))</f>
        <v>21</v>
      </c>
      <c r="H208" s="14">
        <f>AVERAGE(B208:G208)</f>
        <v>30.166666666666668</v>
      </c>
      <c r="I208" s="14">
        <f>VLOOKUP(A208,'2014'!$B$2:$S$430,4,FALSE)</f>
        <v>75</v>
      </c>
      <c r="J208" s="14">
        <f>IF(ISNA(VLOOKUP(A208,'2013'!$B$2:$S$401,4,FALSE)), I208, VLOOKUP(A208,'2013'!$B$2:$S$401,4,FALSE)*1.7)</f>
        <v>75</v>
      </c>
      <c r="K208" s="14">
        <f>IF(ISNA(VLOOKUP(A208,'2012'!$B$2:$S$401,4,FALSE)), J208, VLOOKUP(A208,'2012'!$B$2:$S$401,4,FALSE))</f>
        <v>75</v>
      </c>
      <c r="L208" s="14">
        <f>IF(ISNA(VLOOKUP(A208,'2011'!$B$2:$S$401,4,FALSE)), AVERAGE(J208:K208), VLOOKUP(A208,'2011'!$B$2:$S$401,4,FALSE))</f>
        <v>75</v>
      </c>
      <c r="M208" s="14">
        <f>IF(ISNA(VLOOKUP(A208,'2010'!$B$2:$S$401,4,FALSE)), AVERAGE(J208:L208), VLOOKUP(A208,'2010'!$B$2:$S$401,4,FALSE))</f>
        <v>75</v>
      </c>
      <c r="N208" s="14">
        <f>IF(ISNA(VLOOKUP(A208,'2009'!$B$2:$S$401,4,FALSE)), AVERAGE(J208:M208), VLOOKUP(A208,'2009'!$B$2:$S$401,4,FALSE))</f>
        <v>51</v>
      </c>
      <c r="O208" s="14">
        <f>AVERAGE(I208:N208)</f>
        <v>71</v>
      </c>
      <c r="P208" s="14">
        <f>H208/O208</f>
        <v>0.42488262910798125</v>
      </c>
      <c r="Q208" s="14">
        <f>VLOOKUP($A208,'2014'!$B$2:$S$430,5,FALSE)</f>
        <v>5</v>
      </c>
      <c r="R208" s="14">
        <f>IF(ISNA(VLOOKUP(A208,'2013'!$B$2:$S$401,5,FALSE)), Q208, VLOOKUP(A208,'2013'!$B$2:$S$401,5,FALSE)*1.7)</f>
        <v>5</v>
      </c>
      <c r="S208" s="14">
        <f>IF(ISNA(VLOOKUP($A208,'2012'!$B$2:$S$401,5,FALSE)), R208, VLOOKUP($A208,'2012'!$B$2:$S$401,5,FALSE))</f>
        <v>5</v>
      </c>
      <c r="T208" s="14">
        <f>IF(ISNA(VLOOKUP($A208,'2011'!$B$2:$S$401,5,FALSE)), S208, VLOOKUP($A208,'2011'!$B$2:$S$401,5,FALSE))</f>
        <v>5</v>
      </c>
      <c r="U208" s="14">
        <f>IF(ISNA(VLOOKUP($A208,'2010'!$B$2:$S$401,5,FALSE)), T208, VLOOKUP($A208,'2010'!$B$2:$S$401,5,FALSE))</f>
        <v>2</v>
      </c>
      <c r="V208" s="14">
        <f>IF(ISNA(VLOOKUP($A208,'2009'!$B$2:$S$401,5,FALSE)), U208, VLOOKUP($A208,'2009'!$B$2:$S$401,5,FALSE))</f>
        <v>4</v>
      </c>
      <c r="W208" s="14">
        <f>AVERAGE(Q208:V208)</f>
        <v>4.333333333333333</v>
      </c>
      <c r="X208" s="14">
        <f>VLOOKUP($A208,'2014'!$B$2:$S$430,6,FALSE)</f>
        <v>29</v>
      </c>
      <c r="Y208" s="14">
        <f>IF(ISNA(VLOOKUP($A208,'2013'!$B$2:$S$401,6,FALSE)), X208, VLOOKUP($A208,'2013'!$B$2:$S$401,6,FALSE)*1.7)</f>
        <v>29</v>
      </c>
      <c r="Z208" s="14">
        <f>IF(ISNA(VLOOKUP($A208,'2012'!$B$2:$S$401,6,FALSE)), Y208, VLOOKUP($A208,'2012'!$B$2:$S$401,6,FALSE))</f>
        <v>29</v>
      </c>
      <c r="AA208" s="14">
        <f>IF(ISNA(VLOOKUP($A208,'2011'!$B$2:$S$401,6,FALSE)), Z208, VLOOKUP($A208,'2011'!$B$2:$S$401,6,FALSE))</f>
        <v>29</v>
      </c>
      <c r="AB208" s="14">
        <f>IF(ISNA(VLOOKUP($A208,'2010'!$B$2:$S$401,6,FALSE)), AA208, VLOOKUP($A208,'2010'!$B$2:$S$401,6,FALSE))</f>
        <v>22</v>
      </c>
      <c r="AC208" s="14">
        <f>IF(ISNA(VLOOKUP($A208,'2009'!$B$2:$S$401,6,FALSE)), AB208, VLOOKUP($A208,'2009'!$B$2:$S$401,6,FALSE))</f>
        <v>17</v>
      </c>
      <c r="AD208" s="14">
        <f>AVERAGE(X208:AC208)</f>
        <v>25.833333333333332</v>
      </c>
      <c r="AE208" s="14">
        <f>VLOOKUP($A208,'2014'!$B$2:$S$430,10,FALSE)</f>
        <v>1</v>
      </c>
      <c r="AF208" s="14">
        <f>IF(ISNA(VLOOKUP($A208,'2013'!$B$2:$S$401,10,FALSE)), AE208, VLOOKUP($A208,'2013'!$B$2:$S$401,10,FALSE)*1.7)</f>
        <v>1</v>
      </c>
      <c r="AG208" s="14">
        <f>IF(ISNA(VLOOKUP($A208,'2012'!$B$2:$S$401,10,FALSE)), AF208, VLOOKUP($A208,'2012'!$B$2:$S$401,10,FALSE))</f>
        <v>1</v>
      </c>
      <c r="AH208" s="14">
        <f>IF(ISNA(VLOOKUP($A208,'2011'!$B$2:$S$401,10,FALSE)), AG208, VLOOKUP($A208,'2011'!$B$2:$S$401,10,FALSE))</f>
        <v>1</v>
      </c>
      <c r="AI208" s="14">
        <f>IF(ISNA(VLOOKUP($A208,'2010'!$B$2:$S$401,10,FALSE)), AH208, VLOOKUP($A208,'2010'!$B$2:$S$401,10,FALSE))</f>
        <v>0</v>
      </c>
      <c r="AJ208" s="14">
        <f>IF(ISNA(VLOOKUP($A208,'2009'!$B$2:$S$401,10,FALSE)), AI208, VLOOKUP($A208,'2009'!$B$2:$S$401,10,FALSE))</f>
        <v>3</v>
      </c>
      <c r="AK208" s="14">
        <f>AVERAGE(AE208:AJ208)</f>
        <v>1.1666666666666667</v>
      </c>
      <c r="AL208" s="14">
        <f>VLOOKUP($A208,'2014'!$B$2:$S$430,11,FALSE)</f>
        <v>9</v>
      </c>
      <c r="AM208" s="14">
        <f>IF(ISNA(VLOOKUP($A208,'2013'!$B$2:$S$401,11,FALSE)), AL208, VLOOKUP($A208,'2013'!$B$2:$S$401,11,FALSE)*1.7)</f>
        <v>9</v>
      </c>
      <c r="AN208" s="14">
        <f>AVERAGE(AL208:AM208)</f>
        <v>9</v>
      </c>
      <c r="AO208" s="14">
        <f>VLOOKUP($A208,'2014'!$B$2:$S$430,8,FALSE)</f>
        <v>14</v>
      </c>
      <c r="AP208" s="14">
        <f>IF(ISNA(VLOOKUP($A208,'2013'!$B$2:$S$401,8,FALSE)), AO208, VLOOKUP($A208,'2013'!$B$2:$S$401,8,FALSE)*1.7)</f>
        <v>14</v>
      </c>
      <c r="AQ208" s="14">
        <f>IF(ISNA(VLOOKUP($A208,'2012'!$B$2:$S$401,8,FALSE)), AP208, VLOOKUP($A208,'2012'!$B$2:$S$401,8,FALSE))</f>
        <v>14</v>
      </c>
      <c r="AR208" s="14">
        <f>IF(ISNA(VLOOKUP($A208,'2011'!$B$2:$S$401,8,FALSE)), AQ208, VLOOKUP($A208,'2011'!$B$2:$S$401,8,FALSE))</f>
        <v>14</v>
      </c>
      <c r="AS208" s="14">
        <f>IF(ISNA(VLOOKUP($A208,'2010'!$B$2:$S$401,8,FALSE)), AR208, VLOOKUP($A208,'2010'!$B$2:$S$401,8,FALSE))</f>
        <v>19</v>
      </c>
      <c r="AT208" s="14">
        <f>IF(ISNA(VLOOKUP($A208,'2009'!$B$2:$S$401,8,FALSE)), AS208, VLOOKUP($A208,'2009'!$B$2:$S$401,8,FALSE))</f>
        <v>5</v>
      </c>
      <c r="AU208" s="14">
        <f>AVERAGE(AO208:AT208)</f>
        <v>13.333333333333334</v>
      </c>
      <c r="AV208" s="14">
        <f>MIN(B208:G208)</f>
        <v>21</v>
      </c>
      <c r="AW208" s="14">
        <f>MAX(B208:G208)</f>
        <v>34</v>
      </c>
      <c r="AX208" s="14">
        <f>MIN(I208:N208)</f>
        <v>51</v>
      </c>
      <c r="AY208" s="14">
        <f>MAX(I208:N208)</f>
        <v>75</v>
      </c>
      <c r="AZ208" s="14" t="str">
        <f>VLOOKUP(A208,Bios!$B$2:$S$430,7,FALSE)</f>
        <v>CAN</v>
      </c>
      <c r="BA208" s="14" t="str">
        <f>VLOOKUP(A208,Bios!$B$2:$S$430,2,FALSE)</f>
        <v>SJS</v>
      </c>
      <c r="BB208" s="14">
        <f>113-BE208</f>
        <v>25</v>
      </c>
      <c r="BC208" s="14" t="str">
        <f>VLOOKUP(A208,Bios!$B$2:$S$430,3,FALSE)</f>
        <v>D</v>
      </c>
      <c r="BD208" s="4" t="str">
        <f>VLOOKUP(A208,Bios!$B$2:$S$430,4,FALSE)</f>
        <v>Jun 09 '88</v>
      </c>
      <c r="BE208" s="4" t="str">
        <f>RIGHT(BD208, LEN(BD208)-8)</f>
        <v>88</v>
      </c>
      <c r="BJ208" s="4" t="e">
        <f>VLOOKUP(A208,'Contracts 2014'!A207:K333,1,FALSE)</f>
        <v>#N/A</v>
      </c>
      <c r="BK208" s="4">
        <f>IF(ISNA(VLOOKUP(A208,'Contracts 2014'!$A$1:$K$127,1,FALSE)), 0, 1)</f>
        <v>0</v>
      </c>
    </row>
    <row r="209" spans="1:63">
      <c r="A209" s="13" t="s">
        <v>1859</v>
      </c>
      <c r="B209" s="14">
        <f>VLOOKUP(A209,'2014'!$B$2:$S$430,7,FALSE)</f>
        <v>34</v>
      </c>
      <c r="C209" s="14">
        <f>IF(ISNA(VLOOKUP(A209,'2013'!$B$2:$S$401,7,FALSE)*1.7), B209, VLOOKUP(A209,'2013'!$B$2:$S$401,7,FALSE)*1.7)</f>
        <v>34</v>
      </c>
      <c r="D209" s="14">
        <f>IF(ISNA(VLOOKUP(A209,'2012'!$B$2:$S$401,7,FALSE)), C209, VLOOKUP(A209,'2012'!$B$2:$S$401,7,FALSE))</f>
        <v>34</v>
      </c>
      <c r="E209" s="14">
        <f>IF(ISNA(VLOOKUP(A209,'2011'!$B$2:$S$401,7,FALSE)), AVERAGE(C209:D209), VLOOKUP(A209,'2011'!$B$2:$S$401,7,FALSE))</f>
        <v>34</v>
      </c>
      <c r="F209" s="14">
        <f>IF(ISNA(VLOOKUP(A209,'2010'!$B$2:$S$401,7,FALSE)), AVERAGE(C209:E209), VLOOKUP(A209,'2010'!$B$2:$S$401,7,FALSE))</f>
        <v>34</v>
      </c>
      <c r="G209" s="14">
        <f>IF(ISNA(VLOOKUP(A209,'2009'!$B$2:$S$401,7,FALSE)), AVERAGE(C209:F209), VLOOKUP(A209,'2009'!$B$2:$S$401,7,FALSE))</f>
        <v>34</v>
      </c>
      <c r="H209" s="14">
        <f>AVERAGE(B209:G209)</f>
        <v>34</v>
      </c>
      <c r="I209" s="14">
        <f>VLOOKUP(A209,'2014'!$B$2:$S$430,4,FALSE)</f>
        <v>79</v>
      </c>
      <c r="J209" s="14">
        <f>IF(ISNA(VLOOKUP(A209,'2013'!$B$2:$S$401,4,FALSE)), I209, VLOOKUP(A209,'2013'!$B$2:$S$401,4,FALSE)*1.7)</f>
        <v>79</v>
      </c>
      <c r="K209" s="14">
        <f>IF(ISNA(VLOOKUP(A209,'2012'!$B$2:$S$401,4,FALSE)), J209, VLOOKUP(A209,'2012'!$B$2:$S$401,4,FALSE))</f>
        <v>79</v>
      </c>
      <c r="L209" s="14">
        <f>IF(ISNA(VLOOKUP(A209,'2011'!$B$2:$S$401,4,FALSE)), AVERAGE(J209:K209), VLOOKUP(A209,'2011'!$B$2:$S$401,4,FALSE))</f>
        <v>79</v>
      </c>
      <c r="M209" s="14">
        <f>IF(ISNA(VLOOKUP(A209,'2010'!$B$2:$S$401,4,FALSE)), AVERAGE(J209:L209), VLOOKUP(A209,'2010'!$B$2:$S$401,4,FALSE))</f>
        <v>79</v>
      </c>
      <c r="N209" s="14">
        <f>IF(ISNA(VLOOKUP(A209,'2009'!$B$2:$S$401,4,FALSE)), AVERAGE(J209:M209), VLOOKUP(A209,'2009'!$B$2:$S$401,4,FALSE))</f>
        <v>79</v>
      </c>
      <c r="O209" s="14">
        <f>AVERAGE(I209:N209)</f>
        <v>79</v>
      </c>
      <c r="P209" s="14">
        <f>H209/O209</f>
        <v>0.43037974683544306</v>
      </c>
      <c r="Q209" s="14">
        <f>VLOOKUP($A209,'2014'!$B$2:$S$430,5,FALSE)</f>
        <v>14</v>
      </c>
      <c r="R209" s="14">
        <f>IF(ISNA(VLOOKUP(A209,'2013'!$B$2:$S$401,5,FALSE)), Q209, VLOOKUP(A209,'2013'!$B$2:$S$401,5,FALSE)*1.7)</f>
        <v>14</v>
      </c>
      <c r="S209" s="14">
        <f>IF(ISNA(VLOOKUP($A209,'2012'!$B$2:$S$401,5,FALSE)), R209, VLOOKUP($A209,'2012'!$B$2:$S$401,5,FALSE))</f>
        <v>14</v>
      </c>
      <c r="T209" s="14">
        <f>IF(ISNA(VLOOKUP($A209,'2011'!$B$2:$S$401,5,FALSE)), S209, VLOOKUP($A209,'2011'!$B$2:$S$401,5,FALSE))</f>
        <v>14</v>
      </c>
      <c r="U209" s="14">
        <f>IF(ISNA(VLOOKUP($A209,'2010'!$B$2:$S$401,5,FALSE)), T209, VLOOKUP($A209,'2010'!$B$2:$S$401,5,FALSE))</f>
        <v>14</v>
      </c>
      <c r="V209" s="14">
        <f>IF(ISNA(VLOOKUP($A209,'2009'!$B$2:$S$401,5,FALSE)), U209, VLOOKUP($A209,'2009'!$B$2:$S$401,5,FALSE))</f>
        <v>14</v>
      </c>
      <c r="W209" s="14">
        <f>AVERAGE(Q209:V209)</f>
        <v>14</v>
      </c>
      <c r="X209" s="14">
        <f>VLOOKUP($A209,'2014'!$B$2:$S$430,6,FALSE)</f>
        <v>20</v>
      </c>
      <c r="Y209" s="14">
        <f>IF(ISNA(VLOOKUP($A209,'2013'!$B$2:$S$401,6,FALSE)), X209, VLOOKUP($A209,'2013'!$B$2:$S$401,6,FALSE)*1.7)</f>
        <v>20</v>
      </c>
      <c r="Z209" s="14">
        <f>IF(ISNA(VLOOKUP($A209,'2012'!$B$2:$S$401,6,FALSE)), Y209, VLOOKUP($A209,'2012'!$B$2:$S$401,6,FALSE))</f>
        <v>20</v>
      </c>
      <c r="AA209" s="14">
        <f>IF(ISNA(VLOOKUP($A209,'2011'!$B$2:$S$401,6,FALSE)), Z209, VLOOKUP($A209,'2011'!$B$2:$S$401,6,FALSE))</f>
        <v>20</v>
      </c>
      <c r="AB209" s="14">
        <f>IF(ISNA(VLOOKUP($A209,'2010'!$B$2:$S$401,6,FALSE)), AA209, VLOOKUP($A209,'2010'!$B$2:$S$401,6,FALSE))</f>
        <v>20</v>
      </c>
      <c r="AC209" s="14">
        <f>IF(ISNA(VLOOKUP($A209,'2009'!$B$2:$S$401,6,FALSE)), AB209, VLOOKUP($A209,'2009'!$B$2:$S$401,6,FALSE))</f>
        <v>20</v>
      </c>
      <c r="AD209" s="14">
        <f>AVERAGE(X209:AC209)</f>
        <v>20</v>
      </c>
      <c r="AE209" s="14">
        <f>VLOOKUP($A209,'2014'!$B$2:$S$430,10,FALSE)</f>
        <v>2</v>
      </c>
      <c r="AF209" s="14">
        <f>IF(ISNA(VLOOKUP($A209,'2013'!$B$2:$S$401,10,FALSE)), AE209, VLOOKUP($A209,'2013'!$B$2:$S$401,10,FALSE)*1.7)</f>
        <v>2</v>
      </c>
      <c r="AG209" s="14">
        <f>IF(ISNA(VLOOKUP($A209,'2012'!$B$2:$S$401,10,FALSE)), AF209, VLOOKUP($A209,'2012'!$B$2:$S$401,10,FALSE))</f>
        <v>2</v>
      </c>
      <c r="AH209" s="14">
        <f>IF(ISNA(VLOOKUP($A209,'2011'!$B$2:$S$401,10,FALSE)), AG209, VLOOKUP($A209,'2011'!$B$2:$S$401,10,FALSE))</f>
        <v>2</v>
      </c>
      <c r="AI209" s="14">
        <f>IF(ISNA(VLOOKUP($A209,'2010'!$B$2:$S$401,10,FALSE)), AH209, VLOOKUP($A209,'2010'!$B$2:$S$401,10,FALSE))</f>
        <v>2</v>
      </c>
      <c r="AJ209" s="14">
        <f>IF(ISNA(VLOOKUP($A209,'2009'!$B$2:$S$401,10,FALSE)), AI209, VLOOKUP($A209,'2009'!$B$2:$S$401,10,FALSE))</f>
        <v>2</v>
      </c>
      <c r="AK209" s="14">
        <f>AVERAGE(AE209:AJ209)</f>
        <v>2</v>
      </c>
      <c r="AL209" s="14">
        <f>VLOOKUP($A209,'2014'!$B$2:$S$430,11,FALSE)</f>
        <v>3</v>
      </c>
      <c r="AM209" s="14">
        <f>IF(ISNA(VLOOKUP($A209,'2013'!$B$2:$S$401,11,FALSE)), AL209, VLOOKUP($A209,'2013'!$B$2:$S$401,11,FALSE)*1.7)</f>
        <v>3</v>
      </c>
      <c r="AN209" s="14">
        <f>AVERAGE(AL209:AM209)</f>
        <v>3</v>
      </c>
      <c r="AO209" s="14">
        <f>VLOOKUP($A209,'2014'!$B$2:$S$430,8,FALSE)</f>
        <v>20</v>
      </c>
      <c r="AP209" s="14">
        <f>IF(ISNA(VLOOKUP($A209,'2013'!$B$2:$S$401,8,FALSE)), AO209, VLOOKUP($A209,'2013'!$B$2:$S$401,8,FALSE)*1.7)</f>
        <v>20</v>
      </c>
      <c r="AQ209" s="14">
        <f>IF(ISNA(VLOOKUP($A209,'2012'!$B$2:$S$401,8,FALSE)), AP209, VLOOKUP($A209,'2012'!$B$2:$S$401,8,FALSE))</f>
        <v>20</v>
      </c>
      <c r="AR209" s="14">
        <f>IF(ISNA(VLOOKUP($A209,'2011'!$B$2:$S$401,8,FALSE)), AQ209, VLOOKUP($A209,'2011'!$B$2:$S$401,8,FALSE))</f>
        <v>20</v>
      </c>
      <c r="AS209" s="14">
        <f>IF(ISNA(VLOOKUP($A209,'2010'!$B$2:$S$401,8,FALSE)), AR209, VLOOKUP($A209,'2010'!$B$2:$S$401,8,FALSE))</f>
        <v>20</v>
      </c>
      <c r="AT209" s="14">
        <f>IF(ISNA(VLOOKUP($A209,'2009'!$B$2:$S$401,8,FALSE)), AS209, VLOOKUP($A209,'2009'!$B$2:$S$401,8,FALSE))</f>
        <v>20</v>
      </c>
      <c r="AU209" s="14">
        <f>AVERAGE(AO209:AT209)</f>
        <v>20</v>
      </c>
      <c r="AV209" s="14">
        <f>MIN(B209:G209)</f>
        <v>34</v>
      </c>
      <c r="AW209" s="14">
        <f>MAX(B209:G209)</f>
        <v>34</v>
      </c>
      <c r="AX209" s="14">
        <f>MIN(I209:N209)</f>
        <v>79</v>
      </c>
      <c r="AY209" s="14">
        <f>MAX(I209:N209)</f>
        <v>79</v>
      </c>
      <c r="AZ209" s="14" t="str">
        <f>VLOOKUP(A209,Bios!$B$2:$S$430,7,FALSE)</f>
        <v>RUS</v>
      </c>
      <c r="BA209" s="14" t="str">
        <f>VLOOKUP(A209,Bios!$B$2:$S$430,2,FALSE)</f>
        <v>DAL</v>
      </c>
      <c r="BB209" s="14">
        <f>113-BE209</f>
        <v>18</v>
      </c>
      <c r="BC209" s="14" t="str">
        <f>VLOOKUP(A209,Bios!$B$2:$S$430,3,FALSE)</f>
        <v>R</v>
      </c>
      <c r="BD209" s="4" t="str">
        <f>VLOOKUP(A209,Bios!$B$2:$S$430,4,FALSE)</f>
        <v>Mar 04 '95</v>
      </c>
      <c r="BE209" s="4" t="str">
        <f>RIGHT(BD209, LEN(BD209)-8)</f>
        <v>95</v>
      </c>
      <c r="BJ209" s="4" t="e">
        <f>VLOOKUP(A209,'Contracts 2014'!A208:K334,1,FALSE)</f>
        <v>#N/A</v>
      </c>
      <c r="BK209" s="4">
        <f>IF(ISNA(VLOOKUP(A209,'Contracts 2014'!$A$1:$K$127,1,FALSE)), 0, 1)</f>
        <v>0</v>
      </c>
    </row>
    <row r="210" spans="1:63">
      <c r="A210" s="13" t="s">
        <v>682</v>
      </c>
      <c r="B210" s="14">
        <f>VLOOKUP(A210,'2014'!$B$2:$S$430,7,FALSE)</f>
        <v>33</v>
      </c>
      <c r="C210" s="14">
        <f>IF(ISNA(VLOOKUP(A210,'2013'!$B$2:$S$401,7,FALSE)*1.7), B210, VLOOKUP(A210,'2013'!$B$2:$S$401,7,FALSE)*1.7)</f>
        <v>45.9</v>
      </c>
      <c r="D210" s="14">
        <f>IF(ISNA(VLOOKUP(A210,'2012'!$B$2:$S$401,7,FALSE)), C210, VLOOKUP(A210,'2012'!$B$2:$S$401,7,FALSE))</f>
        <v>45.9</v>
      </c>
      <c r="E210" s="14">
        <f>IF(ISNA(VLOOKUP(A210,'2011'!$B$2:$S$401,7,FALSE)), AVERAGE(C210:D210), VLOOKUP(A210,'2011'!$B$2:$S$401,7,FALSE))</f>
        <v>45.9</v>
      </c>
      <c r="F210" s="14">
        <f>IF(ISNA(VLOOKUP(A210,'2010'!$B$2:$S$401,7,FALSE)), AVERAGE(C210:E210), VLOOKUP(A210,'2010'!$B$2:$S$401,7,FALSE))</f>
        <v>45.9</v>
      </c>
      <c r="G210" s="14">
        <f>IF(ISNA(VLOOKUP(A210,'2009'!$B$2:$S$401,7,FALSE)), AVERAGE(C210:F210), VLOOKUP(A210,'2009'!$B$2:$S$401,7,FALSE))</f>
        <v>45.9</v>
      </c>
      <c r="H210" s="14">
        <f>AVERAGE(B210:G210)</f>
        <v>43.75</v>
      </c>
      <c r="I210" s="14">
        <f>VLOOKUP(A210,'2014'!$B$2:$S$430,4,FALSE)</f>
        <v>74</v>
      </c>
      <c r="J210" s="14">
        <f>IF(ISNA(VLOOKUP(A210,'2013'!$B$2:$S$401,4,FALSE)), I210, VLOOKUP(A210,'2013'!$B$2:$S$401,4,FALSE)*1.7)</f>
        <v>81.599999999999994</v>
      </c>
      <c r="K210" s="14">
        <f>IF(ISNA(VLOOKUP(A210,'2012'!$B$2:$S$401,4,FALSE)), J210, VLOOKUP(A210,'2012'!$B$2:$S$401,4,FALSE))</f>
        <v>81.599999999999994</v>
      </c>
      <c r="L210" s="14">
        <f>IF(ISNA(VLOOKUP(A210,'2011'!$B$2:$S$401,4,FALSE)), AVERAGE(J210:K210), VLOOKUP(A210,'2011'!$B$2:$S$401,4,FALSE))</f>
        <v>81.599999999999994</v>
      </c>
      <c r="M210" s="14">
        <f>IF(ISNA(VLOOKUP(A210,'2010'!$B$2:$S$401,4,FALSE)), AVERAGE(J210:L210), VLOOKUP(A210,'2010'!$B$2:$S$401,4,FALSE))</f>
        <v>81.599999999999994</v>
      </c>
      <c r="N210" s="14">
        <f>IF(ISNA(VLOOKUP(A210,'2009'!$B$2:$S$401,4,FALSE)), AVERAGE(J210:M210), VLOOKUP(A210,'2009'!$B$2:$S$401,4,FALSE))</f>
        <v>81.599999999999994</v>
      </c>
      <c r="O210" s="14">
        <f>AVERAGE(I210:N210)</f>
        <v>80.333333333333329</v>
      </c>
      <c r="P210" s="14">
        <f>H210/O210</f>
        <v>0.54460580912863077</v>
      </c>
      <c r="Q210" s="14">
        <f>VLOOKUP($A210,'2014'!$B$2:$S$430,5,FALSE)</f>
        <v>11</v>
      </c>
      <c r="R210" s="14">
        <f>IF(ISNA(VLOOKUP(A210,'2013'!$B$2:$S$401,5,FALSE)), Q210, VLOOKUP(A210,'2013'!$B$2:$S$401,5,FALSE)*1.7)</f>
        <v>13.6</v>
      </c>
      <c r="S210" s="14">
        <f>IF(ISNA(VLOOKUP($A210,'2012'!$B$2:$S$401,5,FALSE)), R210, VLOOKUP($A210,'2012'!$B$2:$S$401,5,FALSE))</f>
        <v>13.6</v>
      </c>
      <c r="T210" s="14">
        <f>IF(ISNA(VLOOKUP($A210,'2011'!$B$2:$S$401,5,FALSE)), S210, VLOOKUP($A210,'2011'!$B$2:$S$401,5,FALSE))</f>
        <v>13.6</v>
      </c>
      <c r="U210" s="14">
        <f>IF(ISNA(VLOOKUP($A210,'2010'!$B$2:$S$401,5,FALSE)), T210, VLOOKUP($A210,'2010'!$B$2:$S$401,5,FALSE))</f>
        <v>13.6</v>
      </c>
      <c r="V210" s="14">
        <f>IF(ISNA(VLOOKUP($A210,'2009'!$B$2:$S$401,5,FALSE)), U210, VLOOKUP($A210,'2009'!$B$2:$S$401,5,FALSE))</f>
        <v>13.6</v>
      </c>
      <c r="W210" s="14">
        <f>AVERAGE(Q210:V210)</f>
        <v>13.166666666666666</v>
      </c>
      <c r="X210" s="14">
        <f>VLOOKUP($A210,'2014'!$B$2:$S$430,6,FALSE)</f>
        <v>22</v>
      </c>
      <c r="Y210" s="14">
        <f>IF(ISNA(VLOOKUP($A210,'2013'!$B$2:$S$401,6,FALSE)), X210, VLOOKUP($A210,'2013'!$B$2:$S$401,6,FALSE)*1.7)</f>
        <v>32.299999999999997</v>
      </c>
      <c r="Z210" s="14">
        <f>IF(ISNA(VLOOKUP($A210,'2012'!$B$2:$S$401,6,FALSE)), Y210, VLOOKUP($A210,'2012'!$B$2:$S$401,6,FALSE))</f>
        <v>32.299999999999997</v>
      </c>
      <c r="AA210" s="14">
        <f>IF(ISNA(VLOOKUP($A210,'2011'!$B$2:$S$401,6,FALSE)), Z210, VLOOKUP($A210,'2011'!$B$2:$S$401,6,FALSE))</f>
        <v>32.299999999999997</v>
      </c>
      <c r="AB210" s="14">
        <f>IF(ISNA(VLOOKUP($A210,'2010'!$B$2:$S$401,6,FALSE)), AA210, VLOOKUP($A210,'2010'!$B$2:$S$401,6,FALSE))</f>
        <v>32.299999999999997</v>
      </c>
      <c r="AC210" s="14">
        <f>IF(ISNA(VLOOKUP($A210,'2009'!$B$2:$S$401,6,FALSE)), AB210, VLOOKUP($A210,'2009'!$B$2:$S$401,6,FALSE))</f>
        <v>32.299999999999997</v>
      </c>
      <c r="AD210" s="14">
        <f>AVERAGE(X210:AC210)</f>
        <v>30.583333333333332</v>
      </c>
      <c r="AE210" s="14">
        <f>VLOOKUP($A210,'2014'!$B$2:$S$430,10,FALSE)</f>
        <v>1</v>
      </c>
      <c r="AF210" s="14">
        <f>IF(ISNA(VLOOKUP($A210,'2013'!$B$2:$S$401,10,FALSE)), AE210, VLOOKUP($A210,'2013'!$B$2:$S$401,10,FALSE)*1.7)</f>
        <v>6.8</v>
      </c>
      <c r="AG210" s="14">
        <f>IF(ISNA(VLOOKUP($A210,'2012'!$B$2:$S$401,10,FALSE)), AF210, VLOOKUP($A210,'2012'!$B$2:$S$401,10,FALSE))</f>
        <v>6.8</v>
      </c>
      <c r="AH210" s="14">
        <f>IF(ISNA(VLOOKUP($A210,'2011'!$B$2:$S$401,10,FALSE)), AG210, VLOOKUP($A210,'2011'!$B$2:$S$401,10,FALSE))</f>
        <v>6.8</v>
      </c>
      <c r="AI210" s="14">
        <f>IF(ISNA(VLOOKUP($A210,'2010'!$B$2:$S$401,10,FALSE)), AH210, VLOOKUP($A210,'2010'!$B$2:$S$401,10,FALSE))</f>
        <v>6.8</v>
      </c>
      <c r="AJ210" s="14">
        <f>IF(ISNA(VLOOKUP($A210,'2009'!$B$2:$S$401,10,FALSE)), AI210, VLOOKUP($A210,'2009'!$B$2:$S$401,10,FALSE))</f>
        <v>6.8</v>
      </c>
      <c r="AK210" s="14">
        <f>AVERAGE(AE210:AJ210)</f>
        <v>5.833333333333333</v>
      </c>
      <c r="AL210" s="14">
        <f>VLOOKUP($A210,'2014'!$B$2:$S$430,11,FALSE)</f>
        <v>12</v>
      </c>
      <c r="AM210" s="14">
        <f>IF(ISNA(VLOOKUP($A210,'2013'!$B$2:$S$401,11,FALSE)), AL210, VLOOKUP($A210,'2013'!$B$2:$S$401,11,FALSE)*1.7)</f>
        <v>25.5</v>
      </c>
      <c r="AN210" s="14">
        <f>AVERAGE(AL210:AM210)</f>
        <v>18.75</v>
      </c>
      <c r="AO210" s="14">
        <f>VLOOKUP($A210,'2014'!$B$2:$S$430,8,FALSE)</f>
        <v>-22</v>
      </c>
      <c r="AP210" s="14">
        <f>IF(ISNA(VLOOKUP($A210,'2013'!$B$2:$S$401,8,FALSE)), AO210, VLOOKUP($A210,'2013'!$B$2:$S$401,8,FALSE)*1.7)</f>
        <v>-28.9</v>
      </c>
      <c r="AQ210" s="14">
        <f>IF(ISNA(VLOOKUP($A210,'2012'!$B$2:$S$401,8,FALSE)), AP210, VLOOKUP($A210,'2012'!$B$2:$S$401,8,FALSE))</f>
        <v>-28.9</v>
      </c>
      <c r="AR210" s="14">
        <f>IF(ISNA(VLOOKUP($A210,'2011'!$B$2:$S$401,8,FALSE)), AQ210, VLOOKUP($A210,'2011'!$B$2:$S$401,8,FALSE))</f>
        <v>-28.9</v>
      </c>
      <c r="AS210" s="14">
        <f>IF(ISNA(VLOOKUP($A210,'2010'!$B$2:$S$401,8,FALSE)), AR210, VLOOKUP($A210,'2010'!$B$2:$S$401,8,FALSE))</f>
        <v>-28.9</v>
      </c>
      <c r="AT210" s="14">
        <f>IF(ISNA(VLOOKUP($A210,'2009'!$B$2:$S$401,8,FALSE)), AS210, VLOOKUP($A210,'2009'!$B$2:$S$401,8,FALSE))</f>
        <v>-28.9</v>
      </c>
      <c r="AU210" s="14">
        <f>AVERAGE(AO210:AT210)</f>
        <v>-27.75</v>
      </c>
      <c r="AV210" s="14">
        <f>MIN(B210:G210)</f>
        <v>33</v>
      </c>
      <c r="AW210" s="14">
        <f>MAX(B210:G210)</f>
        <v>45.9</v>
      </c>
      <c r="AX210" s="14">
        <f>MIN(I210:N210)</f>
        <v>74</v>
      </c>
      <c r="AY210" s="14">
        <f>MAX(I210:N210)</f>
        <v>81.599999999999994</v>
      </c>
      <c r="AZ210" s="14" t="str">
        <f>VLOOKUP(A210,Bios!$B$2:$S$430,7,FALSE)</f>
        <v>CAN</v>
      </c>
      <c r="BA210" s="14" t="str">
        <f>VLOOKUP(A210,Bios!$B$2:$S$430,2,FALSE)</f>
        <v>EDM</v>
      </c>
      <c r="BB210" s="14">
        <f>113-BE210</f>
        <v>23</v>
      </c>
      <c r="BC210" s="14" t="str">
        <f>VLOOKUP(A210,Bios!$B$2:$S$430,3,FALSE)</f>
        <v>D</v>
      </c>
      <c r="BD210" s="4" t="str">
        <f>VLOOKUP(A210,Bios!$B$2:$S$430,4,FALSE)</f>
        <v>Jul 06 '90</v>
      </c>
      <c r="BE210" s="4" t="str">
        <f>RIGHT(BD210, LEN(BD210)-8)</f>
        <v>90</v>
      </c>
      <c r="BJ210" s="4" t="e">
        <f>VLOOKUP(A210,'Contracts 2014'!A209:K335,1,FALSE)</f>
        <v>#N/A</v>
      </c>
      <c r="BK210" s="4">
        <f>IF(ISNA(VLOOKUP(A210,'Contracts 2014'!$A$1:$K$127,1,FALSE)), 0, 1)</f>
        <v>0</v>
      </c>
    </row>
    <row r="211" spans="1:63">
      <c r="A211" s="13" t="s">
        <v>242</v>
      </c>
      <c r="B211" s="14">
        <f>VLOOKUP(A211,'2014'!$B$2:$S$430,7,FALSE)</f>
        <v>33</v>
      </c>
      <c r="C211" s="14">
        <f>IF(ISNA(VLOOKUP(A211,'2013'!$B$2:$S$401,7,FALSE)*1.7), B211, VLOOKUP(A211,'2013'!$B$2:$S$401,7,FALSE)*1.7)</f>
        <v>32.299999999999997</v>
      </c>
      <c r="D211" s="14">
        <f>IF(ISNA(VLOOKUP(A211,'2012'!$B$2:$S$401,7,FALSE)), C211, VLOOKUP(A211,'2012'!$B$2:$S$401,7,FALSE))</f>
        <v>38</v>
      </c>
      <c r="E211" s="14">
        <f>IF(ISNA(VLOOKUP(A211,'2011'!$B$2:$S$401,7,FALSE)), AVERAGE(C211:D211), VLOOKUP(A211,'2011'!$B$2:$S$401,7,FALSE))</f>
        <v>42</v>
      </c>
      <c r="F211" s="14">
        <f>IF(ISNA(VLOOKUP(A211,'2010'!$B$2:$S$401,7,FALSE)), AVERAGE(C211:E211), VLOOKUP(A211,'2010'!$B$2:$S$401,7,FALSE))</f>
        <v>36</v>
      </c>
      <c r="G211" s="14">
        <f>IF(ISNA(VLOOKUP(A211,'2009'!$B$2:$S$401,7,FALSE)), AVERAGE(C211:F211), VLOOKUP(A211,'2009'!$B$2:$S$401,7,FALSE))</f>
        <v>37.075000000000003</v>
      </c>
      <c r="H211" s="14">
        <f>AVERAGE(B211:G211)</f>
        <v>36.395833333333336</v>
      </c>
      <c r="I211" s="14">
        <f>VLOOKUP(A211,'2014'!$B$2:$S$430,4,FALSE)</f>
        <v>82</v>
      </c>
      <c r="J211" s="14">
        <f>IF(ISNA(VLOOKUP(A211,'2013'!$B$2:$S$401,4,FALSE)), I211, VLOOKUP(A211,'2013'!$B$2:$S$401,4,FALSE)*1.7)</f>
        <v>74.8</v>
      </c>
      <c r="K211" s="14">
        <f>IF(ISNA(VLOOKUP(A211,'2012'!$B$2:$S$401,4,FALSE)), J211, VLOOKUP(A211,'2012'!$B$2:$S$401,4,FALSE))</f>
        <v>82</v>
      </c>
      <c r="L211" s="14">
        <f>IF(ISNA(VLOOKUP(A211,'2011'!$B$2:$S$401,4,FALSE)), AVERAGE(J211:K211), VLOOKUP(A211,'2011'!$B$2:$S$401,4,FALSE))</f>
        <v>82</v>
      </c>
      <c r="M211" s="14">
        <f>IF(ISNA(VLOOKUP(A211,'2010'!$B$2:$S$401,4,FALSE)), AVERAGE(J211:L211), VLOOKUP(A211,'2010'!$B$2:$S$401,4,FALSE))</f>
        <v>80</v>
      </c>
      <c r="N211" s="14">
        <f>IF(ISNA(VLOOKUP(A211,'2009'!$B$2:$S$401,4,FALSE)), AVERAGE(J211:M211), VLOOKUP(A211,'2009'!$B$2:$S$401,4,FALSE))</f>
        <v>79.7</v>
      </c>
      <c r="O211" s="14">
        <f>AVERAGE(I211:N211)</f>
        <v>80.083333333333329</v>
      </c>
      <c r="P211" s="14">
        <f>H211/O211</f>
        <v>0.45447450572320502</v>
      </c>
      <c r="Q211" s="14">
        <f>VLOOKUP($A211,'2014'!$B$2:$S$430,5,FALSE)</f>
        <v>5</v>
      </c>
      <c r="R211" s="14">
        <f>IF(ISNA(VLOOKUP(A211,'2013'!$B$2:$S$401,5,FALSE)), Q211, VLOOKUP(A211,'2013'!$B$2:$S$401,5,FALSE)*1.7)</f>
        <v>8.5</v>
      </c>
      <c r="S211" s="14">
        <f>IF(ISNA(VLOOKUP($A211,'2012'!$B$2:$S$401,5,FALSE)), R211, VLOOKUP($A211,'2012'!$B$2:$S$401,5,FALSE))</f>
        <v>12</v>
      </c>
      <c r="T211" s="14">
        <f>IF(ISNA(VLOOKUP($A211,'2011'!$B$2:$S$401,5,FALSE)), S211, VLOOKUP($A211,'2011'!$B$2:$S$401,5,FALSE))</f>
        <v>5</v>
      </c>
      <c r="U211" s="14">
        <f>IF(ISNA(VLOOKUP($A211,'2010'!$B$2:$S$401,5,FALSE)), T211, VLOOKUP($A211,'2010'!$B$2:$S$401,5,FALSE))</f>
        <v>8</v>
      </c>
      <c r="V211" s="14">
        <f>IF(ISNA(VLOOKUP($A211,'2009'!$B$2:$S$401,5,FALSE)), U211, VLOOKUP($A211,'2009'!$B$2:$S$401,5,FALSE))</f>
        <v>8</v>
      </c>
      <c r="W211" s="14">
        <f>AVERAGE(Q211:V211)</f>
        <v>7.75</v>
      </c>
      <c r="X211" s="14">
        <f>VLOOKUP($A211,'2014'!$B$2:$S$430,6,FALSE)</f>
        <v>28</v>
      </c>
      <c r="Y211" s="14">
        <f>IF(ISNA(VLOOKUP($A211,'2013'!$B$2:$S$401,6,FALSE)), X211, VLOOKUP($A211,'2013'!$B$2:$S$401,6,FALSE)*1.7)</f>
        <v>23.8</v>
      </c>
      <c r="Z211" s="14">
        <f>IF(ISNA(VLOOKUP($A211,'2012'!$B$2:$S$401,6,FALSE)), Y211, VLOOKUP($A211,'2012'!$B$2:$S$401,6,FALSE))</f>
        <v>26</v>
      </c>
      <c r="AA211" s="14">
        <f>IF(ISNA(VLOOKUP($A211,'2011'!$B$2:$S$401,6,FALSE)), Z211, VLOOKUP($A211,'2011'!$B$2:$S$401,6,FALSE))</f>
        <v>37</v>
      </c>
      <c r="AB211" s="14">
        <f>IF(ISNA(VLOOKUP($A211,'2010'!$B$2:$S$401,6,FALSE)), AA211, VLOOKUP($A211,'2010'!$B$2:$S$401,6,FALSE))</f>
        <v>28</v>
      </c>
      <c r="AC211" s="14">
        <f>IF(ISNA(VLOOKUP($A211,'2009'!$B$2:$S$401,6,FALSE)), AB211, VLOOKUP($A211,'2009'!$B$2:$S$401,6,FALSE))</f>
        <v>28</v>
      </c>
      <c r="AD211" s="14">
        <f>AVERAGE(X211:AC211)</f>
        <v>28.466666666666669</v>
      </c>
      <c r="AE211" s="14">
        <f>VLOOKUP($A211,'2014'!$B$2:$S$430,10,FALSE)</f>
        <v>4</v>
      </c>
      <c r="AF211" s="14">
        <f>IF(ISNA(VLOOKUP($A211,'2013'!$B$2:$S$401,10,FALSE)), AE211, VLOOKUP($A211,'2013'!$B$2:$S$401,10,FALSE)*1.7)</f>
        <v>5.0999999999999996</v>
      </c>
      <c r="AG211" s="14">
        <f>IF(ISNA(VLOOKUP($A211,'2012'!$B$2:$S$401,10,FALSE)), AF211, VLOOKUP($A211,'2012'!$B$2:$S$401,10,FALSE))</f>
        <v>5</v>
      </c>
      <c r="AH211" s="14">
        <f>IF(ISNA(VLOOKUP($A211,'2011'!$B$2:$S$401,10,FALSE)), AG211, VLOOKUP($A211,'2011'!$B$2:$S$401,10,FALSE))</f>
        <v>3</v>
      </c>
      <c r="AI211" s="14">
        <f>IF(ISNA(VLOOKUP($A211,'2010'!$B$2:$S$401,10,FALSE)), AH211, VLOOKUP($A211,'2010'!$B$2:$S$401,10,FALSE))</f>
        <v>3</v>
      </c>
      <c r="AJ211" s="14">
        <f>IF(ISNA(VLOOKUP($A211,'2009'!$B$2:$S$401,10,FALSE)), AI211, VLOOKUP($A211,'2009'!$B$2:$S$401,10,FALSE))</f>
        <v>3</v>
      </c>
      <c r="AK211" s="14">
        <f>AVERAGE(AE211:AJ211)</f>
        <v>3.85</v>
      </c>
      <c r="AL211" s="14">
        <f>VLOOKUP($A211,'2014'!$B$2:$S$430,11,FALSE)</f>
        <v>18</v>
      </c>
      <c r="AM211" s="14">
        <f>IF(ISNA(VLOOKUP($A211,'2013'!$B$2:$S$401,11,FALSE)), AL211, VLOOKUP($A211,'2013'!$B$2:$S$401,11,FALSE)*1.7)</f>
        <v>13.6</v>
      </c>
      <c r="AN211" s="14">
        <f>AVERAGE(AL211:AM211)</f>
        <v>15.8</v>
      </c>
      <c r="AO211" s="14">
        <f>VLOOKUP($A211,'2014'!$B$2:$S$430,8,FALSE)</f>
        <v>-7</v>
      </c>
      <c r="AP211" s="14">
        <f>IF(ISNA(VLOOKUP($A211,'2013'!$B$2:$S$401,8,FALSE)), AO211, VLOOKUP($A211,'2013'!$B$2:$S$401,8,FALSE)*1.7)</f>
        <v>-8.5</v>
      </c>
      <c r="AQ211" s="14">
        <f>IF(ISNA(VLOOKUP($A211,'2012'!$B$2:$S$401,8,FALSE)), AP211, VLOOKUP($A211,'2012'!$B$2:$S$401,8,FALSE))</f>
        <v>-7</v>
      </c>
      <c r="AR211" s="14">
        <f>IF(ISNA(VLOOKUP($A211,'2011'!$B$2:$S$401,8,FALSE)), AQ211, VLOOKUP($A211,'2011'!$B$2:$S$401,8,FALSE))</f>
        <v>-21</v>
      </c>
      <c r="AS211" s="14">
        <f>IF(ISNA(VLOOKUP($A211,'2010'!$B$2:$S$401,8,FALSE)), AR211, VLOOKUP($A211,'2010'!$B$2:$S$401,8,FALSE))</f>
        <v>-15</v>
      </c>
      <c r="AT211" s="14">
        <f>IF(ISNA(VLOOKUP($A211,'2009'!$B$2:$S$401,8,FALSE)), AS211, VLOOKUP($A211,'2009'!$B$2:$S$401,8,FALSE))</f>
        <v>-15</v>
      </c>
      <c r="AU211" s="14">
        <f>AVERAGE(AO211:AT211)</f>
        <v>-12.25</v>
      </c>
      <c r="AV211" s="14">
        <f>MIN(B211:G211)</f>
        <v>32.299999999999997</v>
      </c>
      <c r="AW211" s="14">
        <f>MAX(B211:G211)</f>
        <v>42</v>
      </c>
      <c r="AX211" s="14">
        <f>MIN(I211:N211)</f>
        <v>74.8</v>
      </c>
      <c r="AY211" s="14">
        <f>MAX(I211:N211)</f>
        <v>82</v>
      </c>
      <c r="AZ211" s="14" t="str">
        <f>VLOOKUP(A211,Bios!$B$2:$S$430,7,FALSE)</f>
        <v>USA</v>
      </c>
      <c r="BA211" s="14" t="str">
        <f>VLOOKUP(A211,Bios!$B$2:$S$430,2,FALSE)</f>
        <v>CBJ</v>
      </c>
      <c r="BB211" s="14">
        <f>113-BE211</f>
        <v>26</v>
      </c>
      <c r="BC211" s="14" t="str">
        <f>VLOOKUP(A211,Bios!$B$2:$S$430,3,FALSE)</f>
        <v>D</v>
      </c>
      <c r="BD211" s="4" t="str">
        <f>VLOOKUP(A211,Bios!$B$2:$S$430,4,FALSE)</f>
        <v>Jan 13 '87</v>
      </c>
      <c r="BE211" s="4" t="str">
        <f>RIGHT(BD211, LEN(BD211)-8)</f>
        <v>87</v>
      </c>
      <c r="BJ211" s="4" t="e">
        <f>VLOOKUP(A211,'Contracts 2014'!A210:K336,1,FALSE)</f>
        <v>#N/A</v>
      </c>
      <c r="BK211" s="4">
        <f>IF(ISNA(VLOOKUP(A211,'Contracts 2014'!$A$1:$K$127,1,FALSE)), 0, 1)</f>
        <v>0</v>
      </c>
    </row>
    <row r="212" spans="1:63">
      <c r="A212" s="13" t="s">
        <v>44</v>
      </c>
      <c r="B212" s="14">
        <f>VLOOKUP(A212,'2014'!$B$2:$S$430,7,FALSE)</f>
        <v>33</v>
      </c>
      <c r="C212" s="14">
        <f>IF(ISNA(VLOOKUP(A212,'2013'!$B$2:$S$401,7,FALSE)*1.7), B212, VLOOKUP(A212,'2013'!$B$2:$S$401,7,FALSE)*1.7)</f>
        <v>33</v>
      </c>
      <c r="D212" s="14">
        <f>IF(ISNA(VLOOKUP(A212,'2012'!$B$2:$S$401,7,FALSE)), C212, VLOOKUP(A212,'2012'!$B$2:$S$401,7,FALSE))</f>
        <v>67</v>
      </c>
      <c r="E212" s="14">
        <f>IF(ISNA(VLOOKUP(A212,'2011'!$B$2:$S$401,7,FALSE)), AVERAGE(C212:D212), VLOOKUP(A212,'2011'!$B$2:$S$401,7,FALSE))</f>
        <v>53</v>
      </c>
      <c r="F212" s="14">
        <f>IF(ISNA(VLOOKUP(A212,'2010'!$B$2:$S$401,7,FALSE)), AVERAGE(C212:E212), VLOOKUP(A212,'2010'!$B$2:$S$401,7,FALSE))</f>
        <v>51</v>
      </c>
      <c r="G212" s="14">
        <f>IF(ISNA(VLOOKUP(A212,'2009'!$B$2:$S$401,7,FALSE)), AVERAGE(C212:F212), VLOOKUP(A212,'2009'!$B$2:$S$401,7,FALSE))</f>
        <v>51</v>
      </c>
      <c r="H212" s="14">
        <f>AVERAGE(B212:G212)</f>
        <v>48</v>
      </c>
      <c r="I212" s="14">
        <f>VLOOKUP(A212,'2014'!$B$2:$S$430,4,FALSE)</f>
        <v>55</v>
      </c>
      <c r="J212" s="14">
        <f>IF(ISNA(VLOOKUP(A212,'2013'!$B$2:$S$401,4,FALSE)), I212, VLOOKUP(A212,'2013'!$B$2:$S$401,4,FALSE)*1.7)</f>
        <v>55</v>
      </c>
      <c r="K212" s="14">
        <f>IF(ISNA(VLOOKUP(A212,'2012'!$B$2:$S$401,4,FALSE)), J212, VLOOKUP(A212,'2012'!$B$2:$S$401,4,FALSE))</f>
        <v>80</v>
      </c>
      <c r="L212" s="14">
        <f>IF(ISNA(VLOOKUP(A212,'2011'!$B$2:$S$401,4,FALSE)), AVERAGE(J212:K212), VLOOKUP(A212,'2011'!$B$2:$S$401,4,FALSE))</f>
        <v>81</v>
      </c>
      <c r="M212" s="14">
        <f>IF(ISNA(VLOOKUP(A212,'2010'!$B$2:$S$401,4,FALSE)), AVERAGE(J212:L212), VLOOKUP(A212,'2010'!$B$2:$S$401,4,FALSE))</f>
        <v>72</v>
      </c>
      <c r="N212" s="14">
        <f>IF(ISNA(VLOOKUP(A212,'2009'!$B$2:$S$401,4,FALSE)), AVERAGE(J212:M212), VLOOKUP(A212,'2009'!$B$2:$S$401,4,FALSE))</f>
        <v>72</v>
      </c>
      <c r="O212" s="14">
        <f>AVERAGE(I212:N212)</f>
        <v>69.166666666666671</v>
      </c>
      <c r="P212" s="14">
        <f>H212/O212</f>
        <v>0.69397590361445782</v>
      </c>
      <c r="Q212" s="14">
        <f>VLOOKUP($A212,'2014'!$B$2:$S$430,5,FALSE)</f>
        <v>14</v>
      </c>
      <c r="R212" s="14">
        <f>IF(ISNA(VLOOKUP(A212,'2013'!$B$2:$S$401,5,FALSE)), Q212, VLOOKUP(A212,'2013'!$B$2:$S$401,5,FALSE)*1.7)</f>
        <v>14</v>
      </c>
      <c r="S212" s="14">
        <f>IF(ISNA(VLOOKUP($A212,'2012'!$B$2:$S$401,5,FALSE)), R212, VLOOKUP($A212,'2012'!$B$2:$S$401,5,FALSE))</f>
        <v>18</v>
      </c>
      <c r="T212" s="14">
        <f>IF(ISNA(VLOOKUP($A212,'2011'!$B$2:$S$401,5,FALSE)), S212, VLOOKUP($A212,'2011'!$B$2:$S$401,5,FALSE))</f>
        <v>20</v>
      </c>
      <c r="U212" s="14">
        <f>IF(ISNA(VLOOKUP($A212,'2010'!$B$2:$S$401,5,FALSE)), T212, VLOOKUP($A212,'2010'!$B$2:$S$401,5,FALSE))</f>
        <v>20</v>
      </c>
      <c r="V212" s="14">
        <f>IF(ISNA(VLOOKUP($A212,'2009'!$B$2:$S$401,5,FALSE)), U212, VLOOKUP($A212,'2009'!$B$2:$S$401,5,FALSE))</f>
        <v>20</v>
      </c>
      <c r="W212" s="14">
        <f>AVERAGE(Q212:V212)</f>
        <v>17.666666666666668</v>
      </c>
      <c r="X212" s="14">
        <f>VLOOKUP($A212,'2014'!$B$2:$S$430,6,FALSE)</f>
        <v>19</v>
      </c>
      <c r="Y212" s="14">
        <f>IF(ISNA(VLOOKUP($A212,'2013'!$B$2:$S$401,6,FALSE)), X212, VLOOKUP($A212,'2013'!$B$2:$S$401,6,FALSE)*1.7)</f>
        <v>19</v>
      </c>
      <c r="Z212" s="14">
        <f>IF(ISNA(VLOOKUP($A212,'2012'!$B$2:$S$401,6,FALSE)), Y212, VLOOKUP($A212,'2012'!$B$2:$S$401,6,FALSE))</f>
        <v>49</v>
      </c>
      <c r="AA212" s="14">
        <f>IF(ISNA(VLOOKUP($A212,'2011'!$B$2:$S$401,6,FALSE)), Z212, VLOOKUP($A212,'2011'!$B$2:$S$401,6,FALSE))</f>
        <v>33</v>
      </c>
      <c r="AB212" s="14">
        <f>IF(ISNA(VLOOKUP($A212,'2010'!$B$2:$S$401,6,FALSE)), AA212, VLOOKUP($A212,'2010'!$B$2:$S$401,6,FALSE))</f>
        <v>33</v>
      </c>
      <c r="AC212" s="14">
        <f>IF(ISNA(VLOOKUP($A212,'2009'!$B$2:$S$401,6,FALSE)), AB212, VLOOKUP($A212,'2009'!$B$2:$S$401,6,FALSE))</f>
        <v>33</v>
      </c>
      <c r="AD212" s="14">
        <f>AVERAGE(X212:AC212)</f>
        <v>31</v>
      </c>
      <c r="AE212" s="14">
        <f>VLOOKUP($A212,'2014'!$B$2:$S$430,10,FALSE)</f>
        <v>1</v>
      </c>
      <c r="AF212" s="14">
        <f>IF(ISNA(VLOOKUP($A212,'2013'!$B$2:$S$401,10,FALSE)), AE212, VLOOKUP($A212,'2013'!$B$2:$S$401,10,FALSE)*1.7)</f>
        <v>1</v>
      </c>
      <c r="AG212" s="14">
        <f>IF(ISNA(VLOOKUP($A212,'2012'!$B$2:$S$401,10,FALSE)), AF212, VLOOKUP($A212,'2012'!$B$2:$S$401,10,FALSE))</f>
        <v>6</v>
      </c>
      <c r="AH212" s="14">
        <f>IF(ISNA(VLOOKUP($A212,'2011'!$B$2:$S$401,10,FALSE)), AG212, VLOOKUP($A212,'2011'!$B$2:$S$401,10,FALSE))</f>
        <v>9</v>
      </c>
      <c r="AI212" s="14">
        <f>IF(ISNA(VLOOKUP($A212,'2010'!$B$2:$S$401,10,FALSE)), AH212, VLOOKUP($A212,'2010'!$B$2:$S$401,10,FALSE))</f>
        <v>9</v>
      </c>
      <c r="AJ212" s="14">
        <f>IF(ISNA(VLOOKUP($A212,'2009'!$B$2:$S$401,10,FALSE)), AI212, VLOOKUP($A212,'2009'!$B$2:$S$401,10,FALSE))</f>
        <v>9</v>
      </c>
      <c r="AK212" s="14">
        <f>AVERAGE(AE212:AJ212)</f>
        <v>5.833333333333333</v>
      </c>
      <c r="AL212" s="14">
        <f>VLOOKUP($A212,'2014'!$B$2:$S$430,11,FALSE)</f>
        <v>3</v>
      </c>
      <c r="AM212" s="14">
        <f>IF(ISNA(VLOOKUP($A212,'2013'!$B$2:$S$401,11,FALSE)), AL212, VLOOKUP($A212,'2013'!$B$2:$S$401,11,FALSE)*1.7)</f>
        <v>3</v>
      </c>
      <c r="AN212" s="14">
        <f>AVERAGE(AL212:AM212)</f>
        <v>3</v>
      </c>
      <c r="AO212" s="14">
        <f>VLOOKUP($A212,'2014'!$B$2:$S$430,8,FALSE)</f>
        <v>3</v>
      </c>
      <c r="AP212" s="14">
        <f>IF(ISNA(VLOOKUP($A212,'2013'!$B$2:$S$401,8,FALSE)), AO212, VLOOKUP($A212,'2013'!$B$2:$S$401,8,FALSE)*1.7)</f>
        <v>3</v>
      </c>
      <c r="AQ212" s="14">
        <f>IF(ISNA(VLOOKUP($A212,'2012'!$B$2:$S$401,8,FALSE)), AP212, VLOOKUP($A212,'2012'!$B$2:$S$401,8,FALSE))</f>
        <v>-8</v>
      </c>
      <c r="AR212" s="14">
        <f>IF(ISNA(VLOOKUP($A212,'2011'!$B$2:$S$401,8,FALSE)), AQ212, VLOOKUP($A212,'2011'!$B$2:$S$401,8,FALSE))</f>
        <v>-8</v>
      </c>
      <c r="AS212" s="14">
        <f>IF(ISNA(VLOOKUP($A212,'2010'!$B$2:$S$401,8,FALSE)), AR212, VLOOKUP($A212,'2010'!$B$2:$S$401,8,FALSE))</f>
        <v>-8</v>
      </c>
      <c r="AT212" s="14">
        <f>IF(ISNA(VLOOKUP($A212,'2009'!$B$2:$S$401,8,FALSE)), AS212, VLOOKUP($A212,'2009'!$B$2:$S$401,8,FALSE))</f>
        <v>-8</v>
      </c>
      <c r="AU212" s="14">
        <f>AVERAGE(AO212:AT212)</f>
        <v>-4.333333333333333</v>
      </c>
      <c r="AV212" s="14">
        <f>MIN(B212:G212)</f>
        <v>33</v>
      </c>
      <c r="AW212" s="14">
        <f>MAX(B212:G212)</f>
        <v>67</v>
      </c>
      <c r="AX212" s="14">
        <f>MIN(I212:N212)</f>
        <v>55</v>
      </c>
      <c r="AY212" s="14">
        <f>MAX(I212:N212)</f>
        <v>81</v>
      </c>
      <c r="AZ212" s="14" t="str">
        <f>VLOOKUP(A212,Bios!$B$2:$S$430,7,FALSE)</f>
        <v>CAN</v>
      </c>
      <c r="BA212" s="14" t="str">
        <f>VLOOKUP(A212,Bios!$B$2:$S$430,2,FALSE)</f>
        <v>COL</v>
      </c>
      <c r="BB212" s="14">
        <f>113-BE212</f>
        <v>30</v>
      </c>
      <c r="BC212" s="14" t="str">
        <f>VLOOKUP(A212,Bios!$B$2:$S$430,3,FALSE)</f>
        <v>R</v>
      </c>
      <c r="BD212" s="4" t="str">
        <f>VLOOKUP(A212,Bios!$B$2:$S$430,4,FALSE)</f>
        <v>Mar 24 '83</v>
      </c>
      <c r="BE212" s="4" t="str">
        <f>RIGHT(BD212, LEN(BD212)-8)</f>
        <v>83</v>
      </c>
      <c r="BJ212" s="4" t="e">
        <f>VLOOKUP(A212,'Contracts 2014'!A211:K337,1,FALSE)</f>
        <v>#N/A</v>
      </c>
      <c r="BK212" s="4">
        <f>IF(ISNA(VLOOKUP(A212,'Contracts 2014'!$A$1:$K$127,1,FALSE)), 0, 1)</f>
        <v>0</v>
      </c>
    </row>
    <row r="213" spans="1:63">
      <c r="A213" s="13" t="s">
        <v>421</v>
      </c>
      <c r="B213" s="14">
        <f>VLOOKUP(A213,'2014'!$B$2:$S$430,7,FALSE)</f>
        <v>33</v>
      </c>
      <c r="C213" s="14">
        <f>IF(ISNA(VLOOKUP(A213,'2013'!$B$2:$S$401,7,FALSE)*1.7), B213, VLOOKUP(A213,'2013'!$B$2:$S$401,7,FALSE)*1.7)</f>
        <v>32.299999999999997</v>
      </c>
      <c r="D213" s="14">
        <f>IF(ISNA(VLOOKUP(A213,'2012'!$B$2:$S$401,7,FALSE)), C213, VLOOKUP(A213,'2012'!$B$2:$S$401,7,FALSE))</f>
        <v>32.299999999999997</v>
      </c>
      <c r="E213" s="14">
        <f>IF(ISNA(VLOOKUP(A213,'2011'!$B$2:$S$401,7,FALSE)), AVERAGE(C213:D213), VLOOKUP(A213,'2011'!$B$2:$S$401,7,FALSE))</f>
        <v>29</v>
      </c>
      <c r="F213" s="14">
        <f>IF(ISNA(VLOOKUP(A213,'2010'!$B$2:$S$401,7,FALSE)), AVERAGE(C213:E213), VLOOKUP(A213,'2010'!$B$2:$S$401,7,FALSE))</f>
        <v>29</v>
      </c>
      <c r="G213" s="14">
        <f>IF(ISNA(VLOOKUP(A213,'2009'!$B$2:$S$401,7,FALSE)), AVERAGE(C213:F213), VLOOKUP(A213,'2009'!$B$2:$S$401,7,FALSE))</f>
        <v>30.65</v>
      </c>
      <c r="H213" s="14">
        <f>AVERAGE(B213:G213)</f>
        <v>31.041666666666668</v>
      </c>
      <c r="I213" s="14">
        <f>VLOOKUP(A213,'2014'!$B$2:$S$430,4,FALSE)</f>
        <v>61</v>
      </c>
      <c r="J213" s="14">
        <f>IF(ISNA(VLOOKUP(A213,'2013'!$B$2:$S$401,4,FALSE)), I213, VLOOKUP(A213,'2013'!$B$2:$S$401,4,FALSE)*1.7)</f>
        <v>81.599999999999994</v>
      </c>
      <c r="K213" s="14">
        <f>IF(ISNA(VLOOKUP(A213,'2012'!$B$2:$S$401,4,FALSE)), J213, VLOOKUP(A213,'2012'!$B$2:$S$401,4,FALSE))</f>
        <v>81.599999999999994</v>
      </c>
      <c r="L213" s="14">
        <f>IF(ISNA(VLOOKUP(A213,'2011'!$B$2:$S$401,4,FALSE)), AVERAGE(J213:K213), VLOOKUP(A213,'2011'!$B$2:$S$401,4,FALSE))</f>
        <v>65</v>
      </c>
      <c r="M213" s="14">
        <f>IF(ISNA(VLOOKUP(A213,'2010'!$B$2:$S$401,4,FALSE)), AVERAGE(J213:L213), VLOOKUP(A213,'2010'!$B$2:$S$401,4,FALSE))</f>
        <v>65</v>
      </c>
      <c r="N213" s="14">
        <f>IF(ISNA(VLOOKUP(A213,'2009'!$B$2:$S$401,4,FALSE)), AVERAGE(J213:M213), VLOOKUP(A213,'2009'!$B$2:$S$401,4,FALSE))</f>
        <v>73.3</v>
      </c>
      <c r="O213" s="14">
        <f>AVERAGE(I213:N213)</f>
        <v>71.25</v>
      </c>
      <c r="P213" s="14">
        <f>H213/O213</f>
        <v>0.43567251461988304</v>
      </c>
      <c r="Q213" s="14">
        <f>VLOOKUP($A213,'2014'!$B$2:$S$430,5,FALSE)</f>
        <v>9</v>
      </c>
      <c r="R213" s="14">
        <f>IF(ISNA(VLOOKUP(A213,'2013'!$B$2:$S$401,5,FALSE)), Q213, VLOOKUP(A213,'2013'!$B$2:$S$401,5,FALSE)*1.7)</f>
        <v>13.6</v>
      </c>
      <c r="S213" s="14">
        <f>IF(ISNA(VLOOKUP($A213,'2012'!$B$2:$S$401,5,FALSE)), R213, VLOOKUP($A213,'2012'!$B$2:$S$401,5,FALSE))</f>
        <v>13.6</v>
      </c>
      <c r="T213" s="14">
        <f>IF(ISNA(VLOOKUP($A213,'2011'!$B$2:$S$401,5,FALSE)), S213, VLOOKUP($A213,'2011'!$B$2:$S$401,5,FALSE))</f>
        <v>7</v>
      </c>
      <c r="U213" s="14">
        <f>IF(ISNA(VLOOKUP($A213,'2010'!$B$2:$S$401,5,FALSE)), T213, VLOOKUP($A213,'2010'!$B$2:$S$401,5,FALSE))</f>
        <v>7</v>
      </c>
      <c r="V213" s="14">
        <f>IF(ISNA(VLOOKUP($A213,'2009'!$B$2:$S$401,5,FALSE)), U213, VLOOKUP($A213,'2009'!$B$2:$S$401,5,FALSE))</f>
        <v>7</v>
      </c>
      <c r="W213" s="14">
        <f>AVERAGE(Q213:V213)</f>
        <v>9.5333333333333332</v>
      </c>
      <c r="X213" s="14">
        <f>VLOOKUP($A213,'2014'!$B$2:$S$430,6,FALSE)</f>
        <v>24</v>
      </c>
      <c r="Y213" s="14">
        <f>IF(ISNA(VLOOKUP($A213,'2013'!$B$2:$S$401,6,FALSE)), X213, VLOOKUP($A213,'2013'!$B$2:$S$401,6,FALSE)*1.7)</f>
        <v>18.7</v>
      </c>
      <c r="Z213" s="14">
        <f>IF(ISNA(VLOOKUP($A213,'2012'!$B$2:$S$401,6,FALSE)), Y213, VLOOKUP($A213,'2012'!$B$2:$S$401,6,FALSE))</f>
        <v>18.7</v>
      </c>
      <c r="AA213" s="14">
        <f>IF(ISNA(VLOOKUP($A213,'2011'!$B$2:$S$401,6,FALSE)), Z213, VLOOKUP($A213,'2011'!$B$2:$S$401,6,FALSE))</f>
        <v>22</v>
      </c>
      <c r="AB213" s="14">
        <f>IF(ISNA(VLOOKUP($A213,'2010'!$B$2:$S$401,6,FALSE)), AA213, VLOOKUP($A213,'2010'!$B$2:$S$401,6,FALSE))</f>
        <v>22</v>
      </c>
      <c r="AC213" s="14">
        <f>IF(ISNA(VLOOKUP($A213,'2009'!$B$2:$S$401,6,FALSE)), AB213, VLOOKUP($A213,'2009'!$B$2:$S$401,6,FALSE))</f>
        <v>22</v>
      </c>
      <c r="AD213" s="14">
        <f>AVERAGE(X213:AC213)</f>
        <v>21.233333333333334</v>
      </c>
      <c r="AE213" s="14">
        <f>VLOOKUP($A213,'2014'!$B$2:$S$430,10,FALSE)</f>
        <v>1</v>
      </c>
      <c r="AF213" s="14">
        <f>IF(ISNA(VLOOKUP($A213,'2013'!$B$2:$S$401,10,FALSE)), AE213, VLOOKUP($A213,'2013'!$B$2:$S$401,10,FALSE)*1.7)</f>
        <v>1.7</v>
      </c>
      <c r="AG213" s="14">
        <f>IF(ISNA(VLOOKUP($A213,'2012'!$B$2:$S$401,10,FALSE)), AF213, VLOOKUP($A213,'2012'!$B$2:$S$401,10,FALSE))</f>
        <v>1.7</v>
      </c>
      <c r="AH213" s="14">
        <f>IF(ISNA(VLOOKUP($A213,'2011'!$B$2:$S$401,10,FALSE)), AG213, VLOOKUP($A213,'2011'!$B$2:$S$401,10,FALSE))</f>
        <v>1</v>
      </c>
      <c r="AI213" s="14">
        <f>IF(ISNA(VLOOKUP($A213,'2010'!$B$2:$S$401,10,FALSE)), AH213, VLOOKUP($A213,'2010'!$B$2:$S$401,10,FALSE))</f>
        <v>1</v>
      </c>
      <c r="AJ213" s="14">
        <f>IF(ISNA(VLOOKUP($A213,'2009'!$B$2:$S$401,10,FALSE)), AI213, VLOOKUP($A213,'2009'!$B$2:$S$401,10,FALSE))</f>
        <v>1</v>
      </c>
      <c r="AK213" s="14">
        <f>AVERAGE(AE213:AJ213)</f>
        <v>1.2333333333333334</v>
      </c>
      <c r="AL213" s="14">
        <f>VLOOKUP($A213,'2014'!$B$2:$S$430,11,FALSE)</f>
        <v>7</v>
      </c>
      <c r="AM213" s="14">
        <f>IF(ISNA(VLOOKUP($A213,'2013'!$B$2:$S$401,11,FALSE)), AL213, VLOOKUP($A213,'2013'!$B$2:$S$401,11,FALSE)*1.7)</f>
        <v>6.8</v>
      </c>
      <c r="AN213" s="14">
        <f>AVERAGE(AL213:AM213)</f>
        <v>6.9</v>
      </c>
      <c r="AO213" s="14">
        <f>VLOOKUP($A213,'2014'!$B$2:$S$430,8,FALSE)</f>
        <v>14</v>
      </c>
      <c r="AP213" s="14">
        <f>IF(ISNA(VLOOKUP($A213,'2013'!$B$2:$S$401,8,FALSE)), AO213, VLOOKUP($A213,'2013'!$B$2:$S$401,8,FALSE)*1.7)</f>
        <v>-6.8</v>
      </c>
      <c r="AQ213" s="14">
        <f>IF(ISNA(VLOOKUP($A213,'2012'!$B$2:$S$401,8,FALSE)), AP213, VLOOKUP($A213,'2012'!$B$2:$S$401,8,FALSE))</f>
        <v>-6.8</v>
      </c>
      <c r="AR213" s="14">
        <f>IF(ISNA(VLOOKUP($A213,'2011'!$B$2:$S$401,8,FALSE)), AQ213, VLOOKUP($A213,'2011'!$B$2:$S$401,8,FALSE))</f>
        <v>-4</v>
      </c>
      <c r="AS213" s="14">
        <f>IF(ISNA(VLOOKUP($A213,'2010'!$B$2:$S$401,8,FALSE)), AR213, VLOOKUP($A213,'2010'!$B$2:$S$401,8,FALSE))</f>
        <v>-4</v>
      </c>
      <c r="AT213" s="14">
        <f>IF(ISNA(VLOOKUP($A213,'2009'!$B$2:$S$401,8,FALSE)), AS213, VLOOKUP($A213,'2009'!$B$2:$S$401,8,FALSE))</f>
        <v>-4</v>
      </c>
      <c r="AU213" s="14">
        <f>AVERAGE(AO213:AT213)</f>
        <v>-1.9333333333333333</v>
      </c>
      <c r="AV213" s="14">
        <f>MIN(B213:G213)</f>
        <v>29</v>
      </c>
      <c r="AW213" s="14">
        <f>MAX(B213:G213)</f>
        <v>33</v>
      </c>
      <c r="AX213" s="14">
        <f>MIN(I213:N213)</f>
        <v>61</v>
      </c>
      <c r="AY213" s="14">
        <f>MAX(I213:N213)</f>
        <v>81.599999999999994</v>
      </c>
      <c r="AZ213" s="14" t="str">
        <f>VLOOKUP(A213,Bios!$B$2:$S$430,7,FALSE)</f>
        <v>CZE</v>
      </c>
      <c r="BA213" s="14" t="str">
        <f>VLOOKUP(A213,Bios!$B$2:$S$430,2,FALSE)</f>
        <v>STL</v>
      </c>
      <c r="BB213" s="14">
        <f>113-BE213</f>
        <v>26</v>
      </c>
      <c r="BC213" s="14" t="str">
        <f>VLOOKUP(A213,Bios!$B$2:$S$430,3,FALSE)</f>
        <v>L</v>
      </c>
      <c r="BD213" s="4" t="str">
        <f>VLOOKUP(A213,Bios!$B$2:$S$430,4,FALSE)</f>
        <v>Jul 02 '87</v>
      </c>
      <c r="BE213" s="4" t="str">
        <f>RIGHT(BD213, LEN(BD213)-8)</f>
        <v>87</v>
      </c>
      <c r="BJ213" s="4" t="e">
        <f>VLOOKUP(A213,'Contracts 2014'!A212:K338,1,FALSE)</f>
        <v>#N/A</v>
      </c>
      <c r="BK213" s="4">
        <f>IF(ISNA(VLOOKUP(A213,'Contracts 2014'!$A$1:$K$127,1,FALSE)), 0, 1)</f>
        <v>0</v>
      </c>
    </row>
    <row r="214" spans="1:63">
      <c r="A214" s="13" t="s">
        <v>405</v>
      </c>
      <c r="B214" s="14">
        <f>VLOOKUP(A214,'2014'!$B$2:$S$430,7,FALSE)</f>
        <v>33</v>
      </c>
      <c r="C214" s="14">
        <f>IF(ISNA(VLOOKUP(A214,'2013'!$B$2:$S$401,7,FALSE)*1.7), B214, VLOOKUP(A214,'2013'!$B$2:$S$401,7,FALSE)*1.7)</f>
        <v>39.1</v>
      </c>
      <c r="D214" s="14">
        <f>IF(ISNA(VLOOKUP(A214,'2012'!$B$2:$S$401,7,FALSE)), C214, VLOOKUP(A214,'2012'!$B$2:$S$401,7,FALSE))</f>
        <v>39.1</v>
      </c>
      <c r="E214" s="14">
        <f>IF(ISNA(VLOOKUP(A214,'2011'!$B$2:$S$401,7,FALSE)), AVERAGE(C214:D214), VLOOKUP(A214,'2011'!$B$2:$S$401,7,FALSE))</f>
        <v>31</v>
      </c>
      <c r="F214" s="14">
        <f>IF(ISNA(VLOOKUP(A214,'2010'!$B$2:$S$401,7,FALSE)), AVERAGE(C214:E214), VLOOKUP(A214,'2010'!$B$2:$S$401,7,FALSE))</f>
        <v>57</v>
      </c>
      <c r="G214" s="14">
        <f>IF(ISNA(VLOOKUP(A214,'2009'!$B$2:$S$401,7,FALSE)), AVERAGE(C214:F214), VLOOKUP(A214,'2009'!$B$2:$S$401,7,FALSE))</f>
        <v>55</v>
      </c>
      <c r="H214" s="14">
        <f>AVERAGE(B214:G214)</f>
        <v>42.366666666666667</v>
      </c>
      <c r="I214" s="14">
        <f>VLOOKUP(A214,'2014'!$B$2:$S$430,4,FALSE)</f>
        <v>63</v>
      </c>
      <c r="J214" s="14">
        <f>IF(ISNA(VLOOKUP(A214,'2013'!$B$2:$S$401,4,FALSE)), I214, VLOOKUP(A214,'2013'!$B$2:$S$401,4,FALSE)*1.7)</f>
        <v>73.099999999999994</v>
      </c>
      <c r="K214" s="14">
        <f>IF(ISNA(VLOOKUP(A214,'2012'!$B$2:$S$401,4,FALSE)), J214, VLOOKUP(A214,'2012'!$B$2:$S$401,4,FALSE))</f>
        <v>73.099999999999994</v>
      </c>
      <c r="L214" s="14">
        <f>IF(ISNA(VLOOKUP(A214,'2011'!$B$2:$S$401,4,FALSE)), AVERAGE(J214:K214), VLOOKUP(A214,'2011'!$B$2:$S$401,4,FALSE))</f>
        <v>76</v>
      </c>
      <c r="M214" s="14">
        <f>IF(ISNA(VLOOKUP(A214,'2010'!$B$2:$S$401,4,FALSE)), AVERAGE(J214:L214), VLOOKUP(A214,'2010'!$B$2:$S$401,4,FALSE))</f>
        <v>82</v>
      </c>
      <c r="N214" s="14">
        <f>IF(ISNA(VLOOKUP(A214,'2009'!$B$2:$S$401,4,FALSE)), AVERAGE(J214:M214), VLOOKUP(A214,'2009'!$B$2:$S$401,4,FALSE))</f>
        <v>76</v>
      </c>
      <c r="O214" s="14">
        <f>AVERAGE(I214:N214)</f>
        <v>73.86666666666666</v>
      </c>
      <c r="P214" s="14">
        <f>H214/O214</f>
        <v>0.57355595667870041</v>
      </c>
      <c r="Q214" s="14">
        <f>VLOOKUP($A214,'2014'!$B$2:$S$430,5,FALSE)</f>
        <v>14</v>
      </c>
      <c r="R214" s="14">
        <f>IF(ISNA(VLOOKUP(A214,'2013'!$B$2:$S$401,5,FALSE)), Q214, VLOOKUP(A214,'2013'!$B$2:$S$401,5,FALSE)*1.7)</f>
        <v>8.5</v>
      </c>
      <c r="S214" s="14">
        <f>IF(ISNA(VLOOKUP($A214,'2012'!$B$2:$S$401,5,FALSE)), R214, VLOOKUP($A214,'2012'!$B$2:$S$401,5,FALSE))</f>
        <v>8.5</v>
      </c>
      <c r="T214" s="14">
        <f>IF(ISNA(VLOOKUP($A214,'2011'!$B$2:$S$401,5,FALSE)), S214, VLOOKUP($A214,'2011'!$B$2:$S$401,5,FALSE))</f>
        <v>6</v>
      </c>
      <c r="U214" s="14">
        <f>IF(ISNA(VLOOKUP($A214,'2010'!$B$2:$S$401,5,FALSE)), T214, VLOOKUP($A214,'2010'!$B$2:$S$401,5,FALSE))</f>
        <v>19</v>
      </c>
      <c r="V214" s="14">
        <f>IF(ISNA(VLOOKUP($A214,'2009'!$B$2:$S$401,5,FALSE)), U214, VLOOKUP($A214,'2009'!$B$2:$S$401,5,FALSE))</f>
        <v>15</v>
      </c>
      <c r="W214" s="14">
        <f>AVERAGE(Q214:V214)</f>
        <v>11.833333333333334</v>
      </c>
      <c r="X214" s="14">
        <f>VLOOKUP($A214,'2014'!$B$2:$S$430,6,FALSE)</f>
        <v>19</v>
      </c>
      <c r="Y214" s="14">
        <f>IF(ISNA(VLOOKUP($A214,'2013'!$B$2:$S$401,6,FALSE)), X214, VLOOKUP($A214,'2013'!$B$2:$S$401,6,FALSE)*1.7)</f>
        <v>30.599999999999998</v>
      </c>
      <c r="Z214" s="14">
        <f>IF(ISNA(VLOOKUP($A214,'2012'!$B$2:$S$401,6,FALSE)), Y214, VLOOKUP($A214,'2012'!$B$2:$S$401,6,FALSE))</f>
        <v>30.599999999999998</v>
      </c>
      <c r="AA214" s="14">
        <f>IF(ISNA(VLOOKUP($A214,'2011'!$B$2:$S$401,6,FALSE)), Z214, VLOOKUP($A214,'2011'!$B$2:$S$401,6,FALSE))</f>
        <v>25</v>
      </c>
      <c r="AB214" s="14">
        <f>IF(ISNA(VLOOKUP($A214,'2010'!$B$2:$S$401,6,FALSE)), AA214, VLOOKUP($A214,'2010'!$B$2:$S$401,6,FALSE))</f>
        <v>38</v>
      </c>
      <c r="AC214" s="14">
        <f>IF(ISNA(VLOOKUP($A214,'2009'!$B$2:$S$401,6,FALSE)), AB214, VLOOKUP($A214,'2009'!$B$2:$S$401,6,FALSE))</f>
        <v>40</v>
      </c>
      <c r="AD214" s="14">
        <f>AVERAGE(X214:AC214)</f>
        <v>30.533333333333331</v>
      </c>
      <c r="AE214" s="14">
        <f>VLOOKUP($A214,'2014'!$B$2:$S$430,10,FALSE)</f>
        <v>0</v>
      </c>
      <c r="AF214" s="14">
        <f>IF(ISNA(VLOOKUP($A214,'2013'!$B$2:$S$401,10,FALSE)), AE214, VLOOKUP($A214,'2013'!$B$2:$S$401,10,FALSE)*1.7)</f>
        <v>0</v>
      </c>
      <c r="AG214" s="14">
        <f>IF(ISNA(VLOOKUP($A214,'2012'!$B$2:$S$401,10,FALSE)), AF214, VLOOKUP($A214,'2012'!$B$2:$S$401,10,FALSE))</f>
        <v>0</v>
      </c>
      <c r="AH214" s="14">
        <f>IF(ISNA(VLOOKUP($A214,'2011'!$B$2:$S$401,10,FALSE)), AG214, VLOOKUP($A214,'2011'!$B$2:$S$401,10,FALSE))</f>
        <v>0</v>
      </c>
      <c r="AI214" s="14">
        <f>IF(ISNA(VLOOKUP($A214,'2010'!$B$2:$S$401,10,FALSE)), AH214, VLOOKUP($A214,'2010'!$B$2:$S$401,10,FALSE))</f>
        <v>7</v>
      </c>
      <c r="AJ214" s="14">
        <f>IF(ISNA(VLOOKUP($A214,'2009'!$B$2:$S$401,10,FALSE)), AI214, VLOOKUP($A214,'2009'!$B$2:$S$401,10,FALSE))</f>
        <v>5</v>
      </c>
      <c r="AK214" s="14">
        <f>AVERAGE(AE214:AJ214)</f>
        <v>2</v>
      </c>
      <c r="AL214" s="14">
        <f>VLOOKUP($A214,'2014'!$B$2:$S$430,11,FALSE)</f>
        <v>1</v>
      </c>
      <c r="AM214" s="14">
        <f>IF(ISNA(VLOOKUP($A214,'2013'!$B$2:$S$401,11,FALSE)), AL214, VLOOKUP($A214,'2013'!$B$2:$S$401,11,FALSE)*1.7)</f>
        <v>0</v>
      </c>
      <c r="AN214" s="14">
        <f>AVERAGE(AL214:AM214)</f>
        <v>0.5</v>
      </c>
      <c r="AO214" s="14">
        <f>VLOOKUP($A214,'2014'!$B$2:$S$430,8,FALSE)</f>
        <v>-13</v>
      </c>
      <c r="AP214" s="14">
        <f>IF(ISNA(VLOOKUP($A214,'2013'!$B$2:$S$401,8,FALSE)), AO214, VLOOKUP($A214,'2013'!$B$2:$S$401,8,FALSE)*1.7)</f>
        <v>11.9</v>
      </c>
      <c r="AQ214" s="14">
        <f>IF(ISNA(VLOOKUP($A214,'2012'!$B$2:$S$401,8,FALSE)), AP214, VLOOKUP($A214,'2012'!$B$2:$S$401,8,FALSE))</f>
        <v>11.9</v>
      </c>
      <c r="AR214" s="14">
        <f>IF(ISNA(VLOOKUP($A214,'2011'!$B$2:$S$401,8,FALSE)), AQ214, VLOOKUP($A214,'2011'!$B$2:$S$401,8,FALSE))</f>
        <v>1</v>
      </c>
      <c r="AS214" s="14">
        <f>IF(ISNA(VLOOKUP($A214,'2010'!$B$2:$S$401,8,FALSE)), AR214, VLOOKUP($A214,'2010'!$B$2:$S$401,8,FALSE))</f>
        <v>-6</v>
      </c>
      <c r="AT214" s="14">
        <f>IF(ISNA(VLOOKUP($A214,'2009'!$B$2:$S$401,8,FALSE)), AS214, VLOOKUP($A214,'2009'!$B$2:$S$401,8,FALSE))</f>
        <v>-4</v>
      </c>
      <c r="AU214" s="14">
        <f>AVERAGE(AO214:AT214)</f>
        <v>0.3000000000000001</v>
      </c>
      <c r="AV214" s="14">
        <f>MIN(B214:G214)</f>
        <v>31</v>
      </c>
      <c r="AW214" s="14">
        <f>MAX(B214:G214)</f>
        <v>57</v>
      </c>
      <c r="AX214" s="14">
        <f>MIN(I214:N214)</f>
        <v>63</v>
      </c>
      <c r="AY214" s="14">
        <f>MAX(I214:N214)</f>
        <v>82</v>
      </c>
      <c r="AZ214" s="14" t="str">
        <f>VLOOKUP(A214,Bios!$B$2:$S$430,7,FALSE)</f>
        <v>CAN</v>
      </c>
      <c r="BA214" s="14" t="str">
        <f>VLOOKUP(A214,Bios!$B$2:$S$430,2,FALSE)</f>
        <v>CGY</v>
      </c>
      <c r="BB214" s="14">
        <f>113-BE214</f>
        <v>30</v>
      </c>
      <c r="BC214" s="14" t="str">
        <f>VLOOKUP(A214,Bios!$B$2:$S$430,3,FALSE)</f>
        <v>C</v>
      </c>
      <c r="BD214" s="4" t="str">
        <f>VLOOKUP(A214,Bios!$B$2:$S$430,4,FALSE)</f>
        <v>Dec 19 '83</v>
      </c>
      <c r="BE214" s="4" t="str">
        <f>RIGHT(BD214, LEN(BD214)-8)</f>
        <v>83</v>
      </c>
      <c r="BJ214" s="4" t="e">
        <f>VLOOKUP(A214,'Contracts 2014'!A213:K339,1,FALSE)</f>
        <v>#N/A</v>
      </c>
      <c r="BK214" s="4">
        <f>IF(ISNA(VLOOKUP(A214,'Contracts 2014'!$A$1:$K$127,1,FALSE)), 0, 1)</f>
        <v>0</v>
      </c>
    </row>
    <row r="215" spans="1:63">
      <c r="A215" s="13" t="s">
        <v>419</v>
      </c>
      <c r="B215" s="14">
        <f>VLOOKUP(A215,'2014'!$B$2:$S$430,7,FALSE)</f>
        <v>33</v>
      </c>
      <c r="C215" s="14">
        <f>IF(ISNA(VLOOKUP(A215,'2013'!$B$2:$S$401,7,FALSE)*1.7), B215, VLOOKUP(A215,'2013'!$B$2:$S$401,7,FALSE)*1.7)</f>
        <v>49.3</v>
      </c>
      <c r="D215" s="14">
        <f>IF(ISNA(VLOOKUP(A215,'2012'!$B$2:$S$401,7,FALSE)), C215, VLOOKUP(A215,'2012'!$B$2:$S$401,7,FALSE))</f>
        <v>21</v>
      </c>
      <c r="E215" s="14">
        <f>IF(ISNA(VLOOKUP(A215,'2011'!$B$2:$S$401,7,FALSE)), AVERAGE(C215:D215), VLOOKUP(A215,'2011'!$B$2:$S$401,7,FALSE))</f>
        <v>29</v>
      </c>
      <c r="F215" s="14">
        <f>IF(ISNA(VLOOKUP(A215,'2010'!$B$2:$S$401,7,FALSE)), AVERAGE(C215:E215), VLOOKUP(A215,'2010'!$B$2:$S$401,7,FALSE))</f>
        <v>29</v>
      </c>
      <c r="G215" s="14">
        <f>IF(ISNA(VLOOKUP(A215,'2009'!$B$2:$S$401,7,FALSE)), AVERAGE(C215:F215), VLOOKUP(A215,'2009'!$B$2:$S$401,7,FALSE))</f>
        <v>21</v>
      </c>
      <c r="H215" s="14">
        <f>AVERAGE(B215:G215)</f>
        <v>30.383333333333336</v>
      </c>
      <c r="I215" s="14">
        <f>VLOOKUP(A215,'2014'!$B$2:$S$430,4,FALSE)</f>
        <v>79</v>
      </c>
      <c r="J215" s="14">
        <f>IF(ISNA(VLOOKUP(A215,'2013'!$B$2:$S$401,4,FALSE)), I215, VLOOKUP(A215,'2013'!$B$2:$S$401,4,FALSE)*1.7)</f>
        <v>76.5</v>
      </c>
      <c r="K215" s="14">
        <f>IF(ISNA(VLOOKUP(A215,'2012'!$B$2:$S$401,4,FALSE)), J215, VLOOKUP(A215,'2012'!$B$2:$S$401,4,FALSE))</f>
        <v>57</v>
      </c>
      <c r="L215" s="14">
        <f>IF(ISNA(VLOOKUP(A215,'2011'!$B$2:$S$401,4,FALSE)), AVERAGE(J215:K215), VLOOKUP(A215,'2011'!$B$2:$S$401,4,FALSE))</f>
        <v>80</v>
      </c>
      <c r="M215" s="14">
        <f>IF(ISNA(VLOOKUP(A215,'2010'!$B$2:$S$401,4,FALSE)), AVERAGE(J215:L215), VLOOKUP(A215,'2010'!$B$2:$S$401,4,FALSE))</f>
        <v>80</v>
      </c>
      <c r="N215" s="14">
        <f>IF(ISNA(VLOOKUP(A215,'2009'!$B$2:$S$401,4,FALSE)), AVERAGE(J215:M215), VLOOKUP(A215,'2009'!$B$2:$S$401,4,FALSE))</f>
        <v>61</v>
      </c>
      <c r="O215" s="14">
        <f>AVERAGE(I215:N215)</f>
        <v>72.25</v>
      </c>
      <c r="P215" s="14">
        <f>H215/O215</f>
        <v>0.42053056516724341</v>
      </c>
      <c r="Q215" s="14">
        <f>VLOOKUP($A215,'2014'!$B$2:$S$430,5,FALSE)</f>
        <v>5</v>
      </c>
      <c r="R215" s="14">
        <f>IF(ISNA(VLOOKUP(A215,'2013'!$B$2:$S$401,5,FALSE)), Q215, VLOOKUP(A215,'2013'!$B$2:$S$401,5,FALSE)*1.7)</f>
        <v>6.8</v>
      </c>
      <c r="S215" s="14">
        <f>IF(ISNA(VLOOKUP($A215,'2012'!$B$2:$S$401,5,FALSE)), R215, VLOOKUP($A215,'2012'!$B$2:$S$401,5,FALSE))</f>
        <v>5</v>
      </c>
      <c r="T215" s="14">
        <f>IF(ISNA(VLOOKUP($A215,'2011'!$B$2:$S$401,5,FALSE)), S215, VLOOKUP($A215,'2011'!$B$2:$S$401,5,FALSE))</f>
        <v>8</v>
      </c>
      <c r="U215" s="14">
        <f>IF(ISNA(VLOOKUP($A215,'2010'!$B$2:$S$401,5,FALSE)), T215, VLOOKUP($A215,'2010'!$B$2:$S$401,5,FALSE))</f>
        <v>8</v>
      </c>
      <c r="V215" s="14">
        <f>IF(ISNA(VLOOKUP($A215,'2009'!$B$2:$S$401,5,FALSE)), U215, VLOOKUP($A215,'2009'!$B$2:$S$401,5,FALSE))</f>
        <v>6</v>
      </c>
      <c r="W215" s="14">
        <f>AVERAGE(Q215:V215)</f>
        <v>6.4666666666666659</v>
      </c>
      <c r="X215" s="14">
        <f>VLOOKUP($A215,'2014'!$B$2:$S$430,6,FALSE)</f>
        <v>28</v>
      </c>
      <c r="Y215" s="14">
        <f>IF(ISNA(VLOOKUP($A215,'2013'!$B$2:$S$401,6,FALSE)), X215, VLOOKUP($A215,'2013'!$B$2:$S$401,6,FALSE)*1.7)</f>
        <v>42.5</v>
      </c>
      <c r="Z215" s="14">
        <f>IF(ISNA(VLOOKUP($A215,'2012'!$B$2:$S$401,6,FALSE)), Y215, VLOOKUP($A215,'2012'!$B$2:$S$401,6,FALSE))</f>
        <v>16</v>
      </c>
      <c r="AA215" s="14">
        <f>IF(ISNA(VLOOKUP($A215,'2011'!$B$2:$S$401,6,FALSE)), Z215, VLOOKUP($A215,'2011'!$B$2:$S$401,6,FALSE))</f>
        <v>21</v>
      </c>
      <c r="AB215" s="14">
        <f>IF(ISNA(VLOOKUP($A215,'2010'!$B$2:$S$401,6,FALSE)), AA215, VLOOKUP($A215,'2010'!$B$2:$S$401,6,FALSE))</f>
        <v>21</v>
      </c>
      <c r="AC215" s="14">
        <f>IF(ISNA(VLOOKUP($A215,'2009'!$B$2:$S$401,6,FALSE)), AB215, VLOOKUP($A215,'2009'!$B$2:$S$401,6,FALSE))</f>
        <v>15</v>
      </c>
      <c r="AD215" s="14">
        <f>AVERAGE(X215:AC215)</f>
        <v>23.916666666666668</v>
      </c>
      <c r="AE215" s="14">
        <f>VLOOKUP($A215,'2014'!$B$2:$S$430,10,FALSE)</f>
        <v>1</v>
      </c>
      <c r="AF215" s="14">
        <f>IF(ISNA(VLOOKUP($A215,'2013'!$B$2:$S$401,10,FALSE)), AE215, VLOOKUP($A215,'2013'!$B$2:$S$401,10,FALSE)*1.7)</f>
        <v>5.0999999999999996</v>
      </c>
      <c r="AG215" s="14">
        <f>IF(ISNA(VLOOKUP($A215,'2012'!$B$2:$S$401,10,FALSE)), AF215, VLOOKUP($A215,'2012'!$B$2:$S$401,10,FALSE))</f>
        <v>2</v>
      </c>
      <c r="AH215" s="14">
        <f>IF(ISNA(VLOOKUP($A215,'2011'!$B$2:$S$401,10,FALSE)), AG215, VLOOKUP($A215,'2011'!$B$2:$S$401,10,FALSE))</f>
        <v>2</v>
      </c>
      <c r="AI215" s="14">
        <f>IF(ISNA(VLOOKUP($A215,'2010'!$B$2:$S$401,10,FALSE)), AH215, VLOOKUP($A215,'2010'!$B$2:$S$401,10,FALSE))</f>
        <v>2</v>
      </c>
      <c r="AJ215" s="14">
        <f>IF(ISNA(VLOOKUP($A215,'2009'!$B$2:$S$401,10,FALSE)), AI215, VLOOKUP($A215,'2009'!$B$2:$S$401,10,FALSE))</f>
        <v>1</v>
      </c>
      <c r="AK215" s="14">
        <f>AVERAGE(AE215:AJ215)</f>
        <v>2.1833333333333331</v>
      </c>
      <c r="AL215" s="14">
        <f>VLOOKUP($A215,'2014'!$B$2:$S$430,11,FALSE)</f>
        <v>18</v>
      </c>
      <c r="AM215" s="14">
        <f>IF(ISNA(VLOOKUP($A215,'2013'!$B$2:$S$401,11,FALSE)), AL215, VLOOKUP($A215,'2013'!$B$2:$S$401,11,FALSE)*1.7)</f>
        <v>22.099999999999998</v>
      </c>
      <c r="AN215" s="14">
        <f>AVERAGE(AL215:AM215)</f>
        <v>20.049999999999997</v>
      </c>
      <c r="AO215" s="14">
        <f>VLOOKUP($A215,'2014'!$B$2:$S$430,8,FALSE)</f>
        <v>-20</v>
      </c>
      <c r="AP215" s="14">
        <f>IF(ISNA(VLOOKUP($A215,'2013'!$B$2:$S$401,8,FALSE)), AO215, VLOOKUP($A215,'2013'!$B$2:$S$401,8,FALSE)*1.7)</f>
        <v>6.8</v>
      </c>
      <c r="AQ215" s="14">
        <f>IF(ISNA(VLOOKUP($A215,'2012'!$B$2:$S$401,8,FALSE)), AP215, VLOOKUP($A215,'2012'!$B$2:$S$401,8,FALSE))</f>
        <v>-1</v>
      </c>
      <c r="AR215" s="14">
        <f>IF(ISNA(VLOOKUP($A215,'2011'!$B$2:$S$401,8,FALSE)), AQ215, VLOOKUP($A215,'2011'!$B$2:$S$401,8,FALSE))</f>
        <v>10</v>
      </c>
      <c r="AS215" s="14">
        <f>IF(ISNA(VLOOKUP($A215,'2010'!$B$2:$S$401,8,FALSE)), AR215, VLOOKUP($A215,'2010'!$B$2:$S$401,8,FALSE))</f>
        <v>10</v>
      </c>
      <c r="AT215" s="14">
        <f>IF(ISNA(VLOOKUP($A215,'2009'!$B$2:$S$401,8,FALSE)), AS215, VLOOKUP($A215,'2009'!$B$2:$S$401,8,FALSE))</f>
        <v>15</v>
      </c>
      <c r="AU215" s="14">
        <f>AVERAGE(AO215:AT215)</f>
        <v>3.4666666666666668</v>
      </c>
      <c r="AV215" s="14">
        <f>MIN(B215:G215)</f>
        <v>21</v>
      </c>
      <c r="AW215" s="14">
        <f>MAX(B215:G215)</f>
        <v>49.3</v>
      </c>
      <c r="AX215" s="14">
        <f>MIN(I215:N215)</f>
        <v>57</v>
      </c>
      <c r="AY215" s="14">
        <f>MAX(I215:N215)</f>
        <v>80</v>
      </c>
      <c r="AZ215" s="14" t="str">
        <f>VLOOKUP(A215,Bios!$B$2:$S$430,7,FALSE)</f>
        <v>CAN</v>
      </c>
      <c r="BA215" s="14" t="str">
        <f>VLOOKUP(A215,Bios!$B$2:$S$430,2,FALSE)</f>
        <v>TOR</v>
      </c>
      <c r="BB215" s="14">
        <f>113-BE215</f>
        <v>26</v>
      </c>
      <c r="BC215" s="14" t="str">
        <f>VLOOKUP(A215,Bios!$B$2:$S$430,3,FALSE)</f>
        <v>D</v>
      </c>
      <c r="BD215" s="4" t="str">
        <f>VLOOKUP(A215,Bios!$B$2:$S$430,4,FALSE)</f>
        <v>Aug 08 '87</v>
      </c>
      <c r="BE215" s="4" t="str">
        <f>RIGHT(BD215, LEN(BD215)-8)</f>
        <v>87</v>
      </c>
      <c r="BJ215" s="4" t="e">
        <f>VLOOKUP(A215,'Contracts 2014'!A214:K340,1,FALSE)</f>
        <v>#N/A</v>
      </c>
      <c r="BK215" s="4">
        <f>IF(ISNA(VLOOKUP(A215,'Contracts 2014'!$A$1:$K$127,1,FALSE)), 0, 1)</f>
        <v>0</v>
      </c>
    </row>
    <row r="216" spans="1:63">
      <c r="A216" s="13" t="s">
        <v>301</v>
      </c>
      <c r="B216" s="14">
        <f>VLOOKUP(A216,'2014'!$B$2:$S$430,7,FALSE)</f>
        <v>33</v>
      </c>
      <c r="C216" s="14">
        <f>IF(ISNA(VLOOKUP(A216,'2013'!$B$2:$S$401,7,FALSE)*1.7), B216, VLOOKUP(A216,'2013'!$B$2:$S$401,7,FALSE)*1.7)</f>
        <v>37.4</v>
      </c>
      <c r="D216" s="14">
        <f>IF(ISNA(VLOOKUP(A216,'2012'!$B$2:$S$401,7,FALSE)), C216, VLOOKUP(A216,'2012'!$B$2:$S$401,7,FALSE))</f>
        <v>32</v>
      </c>
      <c r="E216" s="14">
        <f>IF(ISNA(VLOOKUP(A216,'2011'!$B$2:$S$401,7,FALSE)), AVERAGE(C216:D216), VLOOKUP(A216,'2011'!$B$2:$S$401,7,FALSE))</f>
        <v>50</v>
      </c>
      <c r="F216" s="14">
        <f>IF(ISNA(VLOOKUP(A216,'2010'!$B$2:$S$401,7,FALSE)), AVERAGE(C216:E216), VLOOKUP(A216,'2010'!$B$2:$S$401,7,FALSE))</f>
        <v>44</v>
      </c>
      <c r="G216" s="14">
        <f>IF(ISNA(VLOOKUP(A216,'2009'!$B$2:$S$401,7,FALSE)), AVERAGE(C216:F216), VLOOKUP(A216,'2009'!$B$2:$S$401,7,FALSE))</f>
        <v>42</v>
      </c>
      <c r="H216" s="14">
        <f>AVERAGE(B216:G216)</f>
        <v>39.733333333333334</v>
      </c>
      <c r="I216" s="14">
        <f>VLOOKUP(A216,'2014'!$B$2:$S$430,4,FALSE)</f>
        <v>79</v>
      </c>
      <c r="J216" s="14">
        <f>IF(ISNA(VLOOKUP(A216,'2013'!$B$2:$S$401,4,FALSE)), I216, VLOOKUP(A216,'2013'!$B$2:$S$401,4,FALSE)*1.7)</f>
        <v>79.899999999999991</v>
      </c>
      <c r="K216" s="14">
        <f>IF(ISNA(VLOOKUP(A216,'2012'!$B$2:$S$401,4,FALSE)), J216, VLOOKUP(A216,'2012'!$B$2:$S$401,4,FALSE))</f>
        <v>66</v>
      </c>
      <c r="L216" s="14">
        <f>IF(ISNA(VLOOKUP(A216,'2011'!$B$2:$S$401,4,FALSE)), AVERAGE(J216:K216), VLOOKUP(A216,'2011'!$B$2:$S$401,4,FALSE))</f>
        <v>79</v>
      </c>
      <c r="M216" s="14">
        <f>IF(ISNA(VLOOKUP(A216,'2010'!$B$2:$S$401,4,FALSE)), AVERAGE(J216:L216), VLOOKUP(A216,'2010'!$B$2:$S$401,4,FALSE))</f>
        <v>80</v>
      </c>
      <c r="N216" s="14">
        <f>IF(ISNA(VLOOKUP(A216,'2009'!$B$2:$S$401,4,FALSE)), AVERAGE(J216:M216), VLOOKUP(A216,'2009'!$B$2:$S$401,4,FALSE))</f>
        <v>77</v>
      </c>
      <c r="O216" s="14">
        <f>AVERAGE(I216:N216)</f>
        <v>76.816666666666663</v>
      </c>
      <c r="P216" s="14">
        <f>H216/O216</f>
        <v>0.51724886092427858</v>
      </c>
      <c r="Q216" s="14">
        <f>VLOOKUP($A216,'2014'!$B$2:$S$430,5,FALSE)</f>
        <v>6</v>
      </c>
      <c r="R216" s="14">
        <f>IF(ISNA(VLOOKUP(A216,'2013'!$B$2:$S$401,5,FALSE)), Q216, VLOOKUP(A216,'2013'!$B$2:$S$401,5,FALSE)*1.7)</f>
        <v>8.5</v>
      </c>
      <c r="S216" s="14">
        <f>IF(ISNA(VLOOKUP($A216,'2012'!$B$2:$S$401,5,FALSE)), R216, VLOOKUP($A216,'2012'!$B$2:$S$401,5,FALSE))</f>
        <v>5</v>
      </c>
      <c r="T216" s="14">
        <f>IF(ISNA(VLOOKUP($A216,'2011'!$B$2:$S$401,5,FALSE)), S216, VLOOKUP($A216,'2011'!$B$2:$S$401,5,FALSE))</f>
        <v>14</v>
      </c>
      <c r="U216" s="14">
        <f>IF(ISNA(VLOOKUP($A216,'2010'!$B$2:$S$401,5,FALSE)), T216, VLOOKUP($A216,'2010'!$B$2:$S$401,5,FALSE))</f>
        <v>14</v>
      </c>
      <c r="V216" s="14">
        <f>IF(ISNA(VLOOKUP($A216,'2009'!$B$2:$S$401,5,FALSE)), U216, VLOOKUP($A216,'2009'!$B$2:$S$401,5,FALSE))</f>
        <v>8</v>
      </c>
      <c r="W216" s="14">
        <f>AVERAGE(Q216:V216)</f>
        <v>9.25</v>
      </c>
      <c r="X216" s="14">
        <f>VLOOKUP($A216,'2014'!$B$2:$S$430,6,FALSE)</f>
        <v>27</v>
      </c>
      <c r="Y216" s="14">
        <f>IF(ISNA(VLOOKUP($A216,'2013'!$B$2:$S$401,6,FALSE)), X216, VLOOKUP($A216,'2013'!$B$2:$S$401,6,FALSE)*1.7)</f>
        <v>28.9</v>
      </c>
      <c r="Z216" s="14">
        <f>IF(ISNA(VLOOKUP($A216,'2012'!$B$2:$S$401,6,FALSE)), Y216, VLOOKUP($A216,'2012'!$B$2:$S$401,6,FALSE))</f>
        <v>27</v>
      </c>
      <c r="AA216" s="14">
        <f>IF(ISNA(VLOOKUP($A216,'2011'!$B$2:$S$401,6,FALSE)), Z216, VLOOKUP($A216,'2011'!$B$2:$S$401,6,FALSE))</f>
        <v>36</v>
      </c>
      <c r="AB216" s="14">
        <f>IF(ISNA(VLOOKUP($A216,'2010'!$B$2:$S$401,6,FALSE)), AA216, VLOOKUP($A216,'2010'!$B$2:$S$401,6,FALSE))</f>
        <v>30</v>
      </c>
      <c r="AC216" s="14">
        <f>IF(ISNA(VLOOKUP($A216,'2009'!$B$2:$S$401,6,FALSE)), AB216, VLOOKUP($A216,'2009'!$B$2:$S$401,6,FALSE))</f>
        <v>34</v>
      </c>
      <c r="AD216" s="14">
        <f>AVERAGE(X216:AC216)</f>
        <v>30.483333333333334</v>
      </c>
      <c r="AE216" s="14">
        <f>VLOOKUP($A216,'2014'!$B$2:$S$430,10,FALSE)</f>
        <v>1</v>
      </c>
      <c r="AF216" s="14">
        <f>IF(ISNA(VLOOKUP($A216,'2013'!$B$2:$S$401,10,FALSE)), AE216, VLOOKUP($A216,'2013'!$B$2:$S$401,10,FALSE)*1.7)</f>
        <v>1.7</v>
      </c>
      <c r="AG216" s="14">
        <f>IF(ISNA(VLOOKUP($A216,'2012'!$B$2:$S$401,10,FALSE)), AF216, VLOOKUP($A216,'2012'!$B$2:$S$401,10,FALSE))</f>
        <v>1</v>
      </c>
      <c r="AH216" s="14">
        <f>IF(ISNA(VLOOKUP($A216,'2011'!$B$2:$S$401,10,FALSE)), AG216, VLOOKUP($A216,'2011'!$B$2:$S$401,10,FALSE))</f>
        <v>6</v>
      </c>
      <c r="AI216" s="14">
        <f>IF(ISNA(VLOOKUP($A216,'2010'!$B$2:$S$401,10,FALSE)), AH216, VLOOKUP($A216,'2010'!$B$2:$S$401,10,FALSE))</f>
        <v>6</v>
      </c>
      <c r="AJ216" s="14">
        <f>IF(ISNA(VLOOKUP($A216,'2009'!$B$2:$S$401,10,FALSE)), AI216, VLOOKUP($A216,'2009'!$B$2:$S$401,10,FALSE))</f>
        <v>5</v>
      </c>
      <c r="AK216" s="14">
        <f>AVERAGE(AE216:AJ216)</f>
        <v>3.4499999999999997</v>
      </c>
      <c r="AL216" s="14">
        <f>VLOOKUP($A216,'2014'!$B$2:$S$430,11,FALSE)</f>
        <v>12</v>
      </c>
      <c r="AM216" s="14">
        <f>IF(ISNA(VLOOKUP($A216,'2013'!$B$2:$S$401,11,FALSE)), AL216, VLOOKUP($A216,'2013'!$B$2:$S$401,11,FALSE)*1.7)</f>
        <v>15.299999999999999</v>
      </c>
      <c r="AN216" s="14">
        <f>AVERAGE(AL216:AM216)</f>
        <v>13.649999999999999</v>
      </c>
      <c r="AO216" s="14">
        <f>VLOOKUP($A216,'2014'!$B$2:$S$430,8,FALSE)</f>
        <v>-27</v>
      </c>
      <c r="AP216" s="14">
        <f>IF(ISNA(VLOOKUP($A216,'2013'!$B$2:$S$401,8,FALSE)), AO216, VLOOKUP($A216,'2013'!$B$2:$S$401,8,FALSE)*1.7)</f>
        <v>10.199999999999999</v>
      </c>
      <c r="AQ216" s="14">
        <f>IF(ISNA(VLOOKUP($A216,'2012'!$B$2:$S$401,8,FALSE)), AP216, VLOOKUP($A216,'2012'!$B$2:$S$401,8,FALSE))</f>
        <v>-2</v>
      </c>
      <c r="AR216" s="14">
        <f>IF(ISNA(VLOOKUP($A216,'2011'!$B$2:$S$401,8,FALSE)), AQ216, VLOOKUP($A216,'2011'!$B$2:$S$401,8,FALSE))</f>
        <v>19</v>
      </c>
      <c r="AS216" s="14">
        <f>IF(ISNA(VLOOKUP($A216,'2010'!$B$2:$S$401,8,FALSE)), AR216, VLOOKUP($A216,'2010'!$B$2:$S$401,8,FALSE))</f>
        <v>36</v>
      </c>
      <c r="AT216" s="14">
        <f>IF(ISNA(VLOOKUP($A216,'2009'!$B$2:$S$401,8,FALSE)), AS216, VLOOKUP($A216,'2009'!$B$2:$S$401,8,FALSE))</f>
        <v>-12</v>
      </c>
      <c r="AU216" s="14">
        <f>AVERAGE(AO216:AT216)</f>
        <v>4.0333333333333341</v>
      </c>
      <c r="AV216" s="14">
        <f>MIN(B216:G216)</f>
        <v>32</v>
      </c>
      <c r="AW216" s="14">
        <f>MAX(B216:G216)</f>
        <v>50</v>
      </c>
      <c r="AX216" s="14">
        <f>MIN(I216:N216)</f>
        <v>66</v>
      </c>
      <c r="AY216" s="14">
        <f>MAX(I216:N216)</f>
        <v>80</v>
      </c>
      <c r="AZ216" s="14" t="str">
        <f>VLOOKUP(A216,Bios!$B$2:$S$430,7,FALSE)</f>
        <v>DEU</v>
      </c>
      <c r="BA216" s="14" t="str">
        <f>VLOOKUP(A216,Bios!$B$2:$S$430,2,FALSE)</f>
        <v>BUF</v>
      </c>
      <c r="BB216" s="14">
        <f>113-BE216</f>
        <v>31</v>
      </c>
      <c r="BC216" s="14" t="str">
        <f>VLOOKUP(A216,Bios!$B$2:$S$430,3,FALSE)</f>
        <v>D</v>
      </c>
      <c r="BD216" s="4" t="str">
        <f>VLOOKUP(A216,Bios!$B$2:$S$430,4,FALSE)</f>
        <v>Jul 06 '82</v>
      </c>
      <c r="BE216" s="4" t="str">
        <f>RIGHT(BD216, LEN(BD216)-8)</f>
        <v>82</v>
      </c>
      <c r="BJ216" s="4" t="e">
        <f>VLOOKUP(A216,'Contracts 2014'!A215:K341,1,FALSE)</f>
        <v>#N/A</v>
      </c>
      <c r="BK216" s="4">
        <f>IF(ISNA(VLOOKUP(A216,'Contracts 2014'!$A$1:$K$127,1,FALSE)), 0, 1)</f>
        <v>1</v>
      </c>
    </row>
    <row r="217" spans="1:63">
      <c r="A217" s="13" t="s">
        <v>269</v>
      </c>
      <c r="B217" s="14">
        <f>VLOOKUP(A217,'2014'!$B$2:$S$430,7,FALSE)</f>
        <v>33</v>
      </c>
      <c r="C217" s="14">
        <f>IF(ISNA(VLOOKUP(A217,'2013'!$B$2:$S$401,7,FALSE)*1.7), B217, VLOOKUP(A217,'2013'!$B$2:$S$401,7,FALSE)*1.7)</f>
        <v>32.299999999999997</v>
      </c>
      <c r="D217" s="14">
        <f>IF(ISNA(VLOOKUP(A217,'2012'!$B$2:$S$401,7,FALSE)), C217, VLOOKUP(A217,'2012'!$B$2:$S$401,7,FALSE))</f>
        <v>35</v>
      </c>
      <c r="E217" s="14">
        <f>IF(ISNA(VLOOKUP(A217,'2011'!$B$2:$S$401,7,FALSE)), AVERAGE(C217:D217), VLOOKUP(A217,'2011'!$B$2:$S$401,7,FALSE))</f>
        <v>34</v>
      </c>
      <c r="F217" s="14">
        <f>IF(ISNA(VLOOKUP(A217,'2010'!$B$2:$S$401,7,FALSE)), AVERAGE(C217:E217), VLOOKUP(A217,'2010'!$B$2:$S$401,7,FALSE))</f>
        <v>33.766666666666666</v>
      </c>
      <c r="G217" s="14">
        <f>IF(ISNA(VLOOKUP(A217,'2009'!$B$2:$S$401,7,FALSE)), AVERAGE(C217:F217), VLOOKUP(A217,'2009'!$B$2:$S$401,7,FALSE))</f>
        <v>33.766666666666666</v>
      </c>
      <c r="H217" s="14">
        <f>AVERAGE(B217:G217)</f>
        <v>33.638888888888886</v>
      </c>
      <c r="I217" s="14">
        <f>VLOOKUP(A217,'2014'!$B$2:$S$430,4,FALSE)</f>
        <v>81</v>
      </c>
      <c r="J217" s="14">
        <f>IF(ISNA(VLOOKUP(A217,'2013'!$B$2:$S$401,4,FALSE)), I217, VLOOKUP(A217,'2013'!$B$2:$S$401,4,FALSE)*1.7)</f>
        <v>42.5</v>
      </c>
      <c r="K217" s="14">
        <f>IF(ISNA(VLOOKUP(A217,'2012'!$B$2:$S$401,4,FALSE)), J217, VLOOKUP(A217,'2012'!$B$2:$S$401,4,FALSE))</f>
        <v>68</v>
      </c>
      <c r="L217" s="14">
        <f>IF(ISNA(VLOOKUP(A217,'2011'!$B$2:$S$401,4,FALSE)), AVERAGE(J217:K217), VLOOKUP(A217,'2011'!$B$2:$S$401,4,FALSE))</f>
        <v>82</v>
      </c>
      <c r="M217" s="14">
        <f>IF(ISNA(VLOOKUP(A217,'2010'!$B$2:$S$401,4,FALSE)), AVERAGE(J217:L217), VLOOKUP(A217,'2010'!$B$2:$S$401,4,FALSE))</f>
        <v>64.166666666666671</v>
      </c>
      <c r="N217" s="14">
        <f>IF(ISNA(VLOOKUP(A217,'2009'!$B$2:$S$401,4,FALSE)), AVERAGE(J217:M217), VLOOKUP(A217,'2009'!$B$2:$S$401,4,FALSE))</f>
        <v>64.166666666666671</v>
      </c>
      <c r="O217" s="14">
        <f>AVERAGE(I217:N217)</f>
        <v>66.972222222222229</v>
      </c>
      <c r="P217" s="14">
        <f>H217/O217</f>
        <v>0.50228121111571955</v>
      </c>
      <c r="Q217" s="14">
        <f>VLOOKUP($A217,'2014'!$B$2:$S$430,5,FALSE)</f>
        <v>11</v>
      </c>
      <c r="R217" s="14">
        <f>IF(ISNA(VLOOKUP(A217,'2013'!$B$2:$S$401,5,FALSE)), Q217, VLOOKUP(A217,'2013'!$B$2:$S$401,5,FALSE)*1.7)</f>
        <v>11.9</v>
      </c>
      <c r="S217" s="14">
        <f>IF(ISNA(VLOOKUP($A217,'2012'!$B$2:$S$401,5,FALSE)), R217, VLOOKUP($A217,'2012'!$B$2:$S$401,5,FALSE))</f>
        <v>15</v>
      </c>
      <c r="T217" s="14">
        <f>IF(ISNA(VLOOKUP($A217,'2011'!$B$2:$S$401,5,FALSE)), S217, VLOOKUP($A217,'2011'!$B$2:$S$401,5,FALSE))</f>
        <v>16</v>
      </c>
      <c r="U217" s="14">
        <f>IF(ISNA(VLOOKUP($A217,'2010'!$B$2:$S$401,5,FALSE)), T217, VLOOKUP($A217,'2010'!$B$2:$S$401,5,FALSE))</f>
        <v>16</v>
      </c>
      <c r="V217" s="14">
        <f>IF(ISNA(VLOOKUP($A217,'2009'!$B$2:$S$401,5,FALSE)), U217, VLOOKUP($A217,'2009'!$B$2:$S$401,5,FALSE))</f>
        <v>16</v>
      </c>
      <c r="W217" s="14">
        <f>AVERAGE(Q217:V217)</f>
        <v>14.316666666666668</v>
      </c>
      <c r="X217" s="14">
        <f>VLOOKUP($A217,'2014'!$B$2:$S$430,6,FALSE)</f>
        <v>22</v>
      </c>
      <c r="Y217" s="14">
        <f>IF(ISNA(VLOOKUP($A217,'2013'!$B$2:$S$401,6,FALSE)), X217, VLOOKUP($A217,'2013'!$B$2:$S$401,6,FALSE)*1.7)</f>
        <v>20.399999999999999</v>
      </c>
      <c r="Z217" s="14">
        <f>IF(ISNA(VLOOKUP($A217,'2012'!$B$2:$S$401,6,FALSE)), Y217, VLOOKUP($A217,'2012'!$B$2:$S$401,6,FALSE))</f>
        <v>20</v>
      </c>
      <c r="AA217" s="14">
        <f>IF(ISNA(VLOOKUP($A217,'2011'!$B$2:$S$401,6,FALSE)), Z217, VLOOKUP($A217,'2011'!$B$2:$S$401,6,FALSE))</f>
        <v>18</v>
      </c>
      <c r="AB217" s="14">
        <f>IF(ISNA(VLOOKUP($A217,'2010'!$B$2:$S$401,6,FALSE)), AA217, VLOOKUP($A217,'2010'!$B$2:$S$401,6,FALSE))</f>
        <v>18</v>
      </c>
      <c r="AC217" s="14">
        <f>IF(ISNA(VLOOKUP($A217,'2009'!$B$2:$S$401,6,FALSE)), AB217, VLOOKUP($A217,'2009'!$B$2:$S$401,6,FALSE))</f>
        <v>18</v>
      </c>
      <c r="AD217" s="14">
        <f>AVERAGE(X217:AC217)</f>
        <v>19.400000000000002</v>
      </c>
      <c r="AE217" s="14">
        <f>VLOOKUP($A217,'2014'!$B$2:$S$430,10,FALSE)</f>
        <v>2</v>
      </c>
      <c r="AF217" s="14">
        <f>IF(ISNA(VLOOKUP($A217,'2013'!$B$2:$S$401,10,FALSE)), AE217, VLOOKUP($A217,'2013'!$B$2:$S$401,10,FALSE)*1.7)</f>
        <v>3.4</v>
      </c>
      <c r="AG217" s="14">
        <f>IF(ISNA(VLOOKUP($A217,'2012'!$B$2:$S$401,10,FALSE)), AF217, VLOOKUP($A217,'2012'!$B$2:$S$401,10,FALSE))</f>
        <v>5</v>
      </c>
      <c r="AH217" s="14">
        <f>IF(ISNA(VLOOKUP($A217,'2011'!$B$2:$S$401,10,FALSE)), AG217, VLOOKUP($A217,'2011'!$B$2:$S$401,10,FALSE))</f>
        <v>2</v>
      </c>
      <c r="AI217" s="14">
        <f>IF(ISNA(VLOOKUP($A217,'2010'!$B$2:$S$401,10,FALSE)), AH217, VLOOKUP($A217,'2010'!$B$2:$S$401,10,FALSE))</f>
        <v>2</v>
      </c>
      <c r="AJ217" s="14">
        <f>IF(ISNA(VLOOKUP($A217,'2009'!$B$2:$S$401,10,FALSE)), AI217, VLOOKUP($A217,'2009'!$B$2:$S$401,10,FALSE))</f>
        <v>2</v>
      </c>
      <c r="AK217" s="14">
        <f>AVERAGE(AE217:AJ217)</f>
        <v>2.7333333333333329</v>
      </c>
      <c r="AL217" s="14">
        <f>VLOOKUP($A217,'2014'!$B$2:$S$430,11,FALSE)</f>
        <v>5</v>
      </c>
      <c r="AM217" s="14">
        <f>IF(ISNA(VLOOKUP($A217,'2013'!$B$2:$S$401,11,FALSE)), AL217, VLOOKUP($A217,'2013'!$B$2:$S$401,11,FALSE)*1.7)</f>
        <v>10.199999999999999</v>
      </c>
      <c r="AN217" s="14">
        <f>AVERAGE(AL217:AM217)</f>
        <v>7.6</v>
      </c>
      <c r="AO217" s="14">
        <f>VLOOKUP($A217,'2014'!$B$2:$S$430,8,FALSE)</f>
        <v>-1</v>
      </c>
      <c r="AP217" s="14">
        <f>IF(ISNA(VLOOKUP($A217,'2013'!$B$2:$S$401,8,FALSE)), AO217, VLOOKUP($A217,'2013'!$B$2:$S$401,8,FALSE)*1.7)</f>
        <v>1.7</v>
      </c>
      <c r="AQ217" s="14">
        <f>IF(ISNA(VLOOKUP($A217,'2012'!$B$2:$S$401,8,FALSE)), AP217, VLOOKUP($A217,'2012'!$B$2:$S$401,8,FALSE))</f>
        <v>5</v>
      </c>
      <c r="AR217" s="14">
        <f>IF(ISNA(VLOOKUP($A217,'2011'!$B$2:$S$401,8,FALSE)), AQ217, VLOOKUP($A217,'2011'!$B$2:$S$401,8,FALSE))</f>
        <v>9</v>
      </c>
      <c r="AS217" s="14">
        <f>IF(ISNA(VLOOKUP($A217,'2010'!$B$2:$S$401,8,FALSE)), AR217, VLOOKUP($A217,'2010'!$B$2:$S$401,8,FALSE))</f>
        <v>9</v>
      </c>
      <c r="AT217" s="14">
        <f>IF(ISNA(VLOOKUP($A217,'2009'!$B$2:$S$401,8,FALSE)), AS217, VLOOKUP($A217,'2009'!$B$2:$S$401,8,FALSE))</f>
        <v>9</v>
      </c>
      <c r="AU217" s="14">
        <f>AVERAGE(AO217:AT217)</f>
        <v>5.45</v>
      </c>
      <c r="AV217" s="14">
        <f>MIN(B217:G217)</f>
        <v>32.299999999999997</v>
      </c>
      <c r="AW217" s="14">
        <f>MAX(B217:G217)</f>
        <v>35</v>
      </c>
      <c r="AX217" s="14">
        <f>MIN(I217:N217)</f>
        <v>42.5</v>
      </c>
      <c r="AY217" s="14">
        <f>MAX(I217:N217)</f>
        <v>82</v>
      </c>
      <c r="AZ217" s="14" t="str">
        <f>VLOOKUP(A217,Bios!$B$2:$S$430,7,FALSE)</f>
        <v>USA</v>
      </c>
      <c r="BA217" s="14" t="str">
        <f>VLOOKUP(A217,Bios!$B$2:$S$430,2,FALSE)</f>
        <v>NSH</v>
      </c>
      <c r="BB217" s="14">
        <f>113-BE217</f>
        <v>24</v>
      </c>
      <c r="BC217" s="14" t="str">
        <f>VLOOKUP(A217,Bios!$B$2:$S$430,3,FALSE)</f>
        <v>C</v>
      </c>
      <c r="BD217" s="4" t="str">
        <f>VLOOKUP(A217,Bios!$B$2:$S$430,4,FALSE)</f>
        <v>Oct 20 '89</v>
      </c>
      <c r="BE217" s="4" t="str">
        <f>RIGHT(BD217, LEN(BD217)-8)</f>
        <v>89</v>
      </c>
      <c r="BJ217" s="4" t="e">
        <f>VLOOKUP(A217,'Contracts 2014'!A216:K342,1,FALSE)</f>
        <v>#N/A</v>
      </c>
      <c r="BK217" s="4">
        <f>IF(ISNA(VLOOKUP(A217,'Contracts 2014'!$A$1:$K$127,1,FALSE)), 0, 1)</f>
        <v>0</v>
      </c>
    </row>
    <row r="218" spans="1:63">
      <c r="A218" s="13" t="s">
        <v>281</v>
      </c>
      <c r="B218" s="14">
        <f>VLOOKUP(A218,'2014'!$B$2:$S$430,7,FALSE)</f>
        <v>33</v>
      </c>
      <c r="C218" s="14">
        <f>IF(ISNA(VLOOKUP(A218,'2013'!$B$2:$S$401,7,FALSE)*1.7), B218, VLOOKUP(A218,'2013'!$B$2:$S$401,7,FALSE)*1.7)</f>
        <v>27.2</v>
      </c>
      <c r="D218" s="14">
        <f>IF(ISNA(VLOOKUP(A218,'2012'!$B$2:$S$401,7,FALSE)), C218, VLOOKUP(A218,'2012'!$B$2:$S$401,7,FALSE))</f>
        <v>33</v>
      </c>
      <c r="E218" s="14">
        <f>IF(ISNA(VLOOKUP(A218,'2011'!$B$2:$S$401,7,FALSE)), AVERAGE(C218:D218), VLOOKUP(A218,'2011'!$B$2:$S$401,7,FALSE))</f>
        <v>30.1</v>
      </c>
      <c r="F218" s="14">
        <f>IF(ISNA(VLOOKUP(A218,'2010'!$B$2:$S$401,7,FALSE)), AVERAGE(C218:E218), VLOOKUP(A218,'2010'!$B$2:$S$401,7,FALSE))</f>
        <v>18</v>
      </c>
      <c r="G218" s="14">
        <f>IF(ISNA(VLOOKUP(A218,'2009'!$B$2:$S$401,7,FALSE)), AVERAGE(C218:F218), VLOOKUP(A218,'2009'!$B$2:$S$401,7,FALSE))</f>
        <v>27.075000000000003</v>
      </c>
      <c r="H218" s="14">
        <f>AVERAGE(B218:G218)</f>
        <v>28.0625</v>
      </c>
      <c r="I218" s="14">
        <f>VLOOKUP(A218,'2014'!$B$2:$S$430,4,FALSE)</f>
        <v>81</v>
      </c>
      <c r="J218" s="14">
        <f>IF(ISNA(VLOOKUP(A218,'2013'!$B$2:$S$401,4,FALSE)), I218, VLOOKUP(A218,'2013'!$B$2:$S$401,4,FALSE)*1.7)</f>
        <v>79.899999999999991</v>
      </c>
      <c r="K218" s="14">
        <f>IF(ISNA(VLOOKUP(A218,'2012'!$B$2:$S$401,4,FALSE)), J218, VLOOKUP(A218,'2012'!$B$2:$S$401,4,FALSE))</f>
        <v>77</v>
      </c>
      <c r="L218" s="14">
        <f>IF(ISNA(VLOOKUP(A218,'2011'!$B$2:$S$401,4,FALSE)), AVERAGE(J218:K218), VLOOKUP(A218,'2011'!$B$2:$S$401,4,FALSE))</f>
        <v>78.449999999999989</v>
      </c>
      <c r="M218" s="14">
        <f>IF(ISNA(VLOOKUP(A218,'2010'!$B$2:$S$401,4,FALSE)), AVERAGE(J218:L218), VLOOKUP(A218,'2010'!$B$2:$S$401,4,FALSE))</f>
        <v>73</v>
      </c>
      <c r="N218" s="14">
        <f>IF(ISNA(VLOOKUP(A218,'2009'!$B$2:$S$401,4,FALSE)), AVERAGE(J218:M218), VLOOKUP(A218,'2009'!$B$2:$S$401,4,FALSE))</f>
        <v>77.087499999999991</v>
      </c>
      <c r="O218" s="14">
        <f>AVERAGE(I218:N218)</f>
        <v>77.739583333333329</v>
      </c>
      <c r="P218" s="14">
        <f>H218/O218</f>
        <v>0.36098083880477022</v>
      </c>
      <c r="Q218" s="14">
        <f>VLOOKUP($A218,'2014'!$B$2:$S$430,5,FALSE)</f>
        <v>7</v>
      </c>
      <c r="R218" s="14">
        <f>IF(ISNA(VLOOKUP(A218,'2013'!$B$2:$S$401,5,FALSE)), Q218, VLOOKUP(A218,'2013'!$B$2:$S$401,5,FALSE)*1.7)</f>
        <v>13.6</v>
      </c>
      <c r="S218" s="14">
        <f>IF(ISNA(VLOOKUP($A218,'2012'!$B$2:$S$401,5,FALSE)), R218, VLOOKUP($A218,'2012'!$B$2:$S$401,5,FALSE))</f>
        <v>16</v>
      </c>
      <c r="T218" s="14">
        <f>IF(ISNA(VLOOKUP($A218,'2011'!$B$2:$S$401,5,FALSE)), S218, VLOOKUP($A218,'2011'!$B$2:$S$401,5,FALSE))</f>
        <v>16</v>
      </c>
      <c r="U218" s="14">
        <f>IF(ISNA(VLOOKUP($A218,'2010'!$B$2:$S$401,5,FALSE)), T218, VLOOKUP($A218,'2010'!$B$2:$S$401,5,FALSE))</f>
        <v>5</v>
      </c>
      <c r="V218" s="14">
        <f>IF(ISNA(VLOOKUP($A218,'2009'!$B$2:$S$401,5,FALSE)), U218, VLOOKUP($A218,'2009'!$B$2:$S$401,5,FALSE))</f>
        <v>5</v>
      </c>
      <c r="W218" s="14">
        <f>AVERAGE(Q218:V218)</f>
        <v>10.433333333333334</v>
      </c>
      <c r="X218" s="14">
        <f>VLOOKUP($A218,'2014'!$B$2:$S$430,6,FALSE)</f>
        <v>26</v>
      </c>
      <c r="Y218" s="14">
        <f>IF(ISNA(VLOOKUP($A218,'2013'!$B$2:$S$401,6,FALSE)), X218, VLOOKUP($A218,'2013'!$B$2:$S$401,6,FALSE)*1.7)</f>
        <v>13.6</v>
      </c>
      <c r="Z218" s="14">
        <f>IF(ISNA(VLOOKUP($A218,'2012'!$B$2:$S$401,6,FALSE)), Y218, VLOOKUP($A218,'2012'!$B$2:$S$401,6,FALSE))</f>
        <v>17</v>
      </c>
      <c r="AA218" s="14">
        <f>IF(ISNA(VLOOKUP($A218,'2011'!$B$2:$S$401,6,FALSE)), Z218, VLOOKUP($A218,'2011'!$B$2:$S$401,6,FALSE))</f>
        <v>17</v>
      </c>
      <c r="AB218" s="14">
        <f>IF(ISNA(VLOOKUP($A218,'2010'!$B$2:$S$401,6,FALSE)), AA218, VLOOKUP($A218,'2010'!$B$2:$S$401,6,FALSE))</f>
        <v>13</v>
      </c>
      <c r="AC218" s="14">
        <f>IF(ISNA(VLOOKUP($A218,'2009'!$B$2:$S$401,6,FALSE)), AB218, VLOOKUP($A218,'2009'!$B$2:$S$401,6,FALSE))</f>
        <v>13</v>
      </c>
      <c r="AD218" s="14">
        <f>AVERAGE(X218:AC218)</f>
        <v>16.599999999999998</v>
      </c>
      <c r="AE218" s="14">
        <f>VLOOKUP($A218,'2014'!$B$2:$S$430,10,FALSE)</f>
        <v>4</v>
      </c>
      <c r="AF218" s="14">
        <f>IF(ISNA(VLOOKUP($A218,'2013'!$B$2:$S$401,10,FALSE)), AE218, VLOOKUP($A218,'2013'!$B$2:$S$401,10,FALSE)*1.7)</f>
        <v>5.0999999999999996</v>
      </c>
      <c r="AG218" s="14">
        <f>IF(ISNA(VLOOKUP($A218,'2012'!$B$2:$S$401,10,FALSE)), AF218, VLOOKUP($A218,'2012'!$B$2:$S$401,10,FALSE))</f>
        <v>9</v>
      </c>
      <c r="AH218" s="14">
        <f>IF(ISNA(VLOOKUP($A218,'2011'!$B$2:$S$401,10,FALSE)), AG218, VLOOKUP($A218,'2011'!$B$2:$S$401,10,FALSE))</f>
        <v>9</v>
      </c>
      <c r="AI218" s="14">
        <f>IF(ISNA(VLOOKUP($A218,'2010'!$B$2:$S$401,10,FALSE)), AH218, VLOOKUP($A218,'2010'!$B$2:$S$401,10,FALSE))</f>
        <v>0</v>
      </c>
      <c r="AJ218" s="14">
        <f>IF(ISNA(VLOOKUP($A218,'2009'!$B$2:$S$401,10,FALSE)), AI218, VLOOKUP($A218,'2009'!$B$2:$S$401,10,FALSE))</f>
        <v>0</v>
      </c>
      <c r="AK218" s="14">
        <f>AVERAGE(AE218:AJ218)</f>
        <v>4.5166666666666666</v>
      </c>
      <c r="AL218" s="14">
        <f>VLOOKUP($A218,'2014'!$B$2:$S$430,11,FALSE)</f>
        <v>15</v>
      </c>
      <c r="AM218" s="14">
        <f>IF(ISNA(VLOOKUP($A218,'2013'!$B$2:$S$401,11,FALSE)), AL218, VLOOKUP($A218,'2013'!$B$2:$S$401,11,FALSE)*1.7)</f>
        <v>10.199999999999999</v>
      </c>
      <c r="AN218" s="14">
        <f>AVERAGE(AL218:AM218)</f>
        <v>12.6</v>
      </c>
      <c r="AO218" s="14">
        <f>VLOOKUP($A218,'2014'!$B$2:$S$430,8,FALSE)</f>
        <v>-5</v>
      </c>
      <c r="AP218" s="14">
        <f>IF(ISNA(VLOOKUP($A218,'2013'!$B$2:$S$401,8,FALSE)), AO218, VLOOKUP($A218,'2013'!$B$2:$S$401,8,FALSE)*1.7)</f>
        <v>30.599999999999998</v>
      </c>
      <c r="AQ218" s="14">
        <f>IF(ISNA(VLOOKUP($A218,'2012'!$B$2:$S$401,8,FALSE)), AP218, VLOOKUP($A218,'2012'!$B$2:$S$401,8,FALSE))</f>
        <v>6</v>
      </c>
      <c r="AR218" s="14">
        <f>IF(ISNA(VLOOKUP($A218,'2011'!$B$2:$S$401,8,FALSE)), AQ218, VLOOKUP($A218,'2011'!$B$2:$S$401,8,FALSE))</f>
        <v>6</v>
      </c>
      <c r="AS218" s="14">
        <f>IF(ISNA(VLOOKUP($A218,'2010'!$B$2:$S$401,8,FALSE)), AR218, VLOOKUP($A218,'2010'!$B$2:$S$401,8,FALSE))</f>
        <v>-2</v>
      </c>
      <c r="AT218" s="14">
        <f>IF(ISNA(VLOOKUP($A218,'2009'!$B$2:$S$401,8,FALSE)), AS218, VLOOKUP($A218,'2009'!$B$2:$S$401,8,FALSE))</f>
        <v>-2</v>
      </c>
      <c r="AU218" s="14">
        <f>AVERAGE(AO218:AT218)</f>
        <v>5.5999999999999988</v>
      </c>
      <c r="AV218" s="14">
        <f>MIN(B218:G218)</f>
        <v>18</v>
      </c>
      <c r="AW218" s="14">
        <f>MAX(B218:G218)</f>
        <v>33</v>
      </c>
      <c r="AX218" s="14">
        <f>MIN(I218:N218)</f>
        <v>73</v>
      </c>
      <c r="AY218" s="14">
        <f>MAX(I218:N218)</f>
        <v>81</v>
      </c>
      <c r="AZ218" s="14" t="str">
        <f>VLOOKUP(A218,Bios!$B$2:$S$430,7,FALSE)</f>
        <v>CAN</v>
      </c>
      <c r="BA218" s="14" t="str">
        <f>VLOOKUP(A218,Bios!$B$2:$S$430,2,FALSE)</f>
        <v>VAN</v>
      </c>
      <c r="BB218" s="14">
        <f>113-BE218</f>
        <v>29</v>
      </c>
      <c r="BC218" s="14" t="str">
        <f>VLOOKUP(A218,Bios!$B$2:$S$430,3,FALSE)</f>
        <v>D</v>
      </c>
      <c r="BD218" s="4" t="str">
        <f>VLOOKUP(A218,Bios!$B$2:$S$430,4,FALSE)</f>
        <v>Nov 13 '84</v>
      </c>
      <c r="BE218" s="4" t="str">
        <f>RIGHT(BD218, LEN(BD218)-8)</f>
        <v>84</v>
      </c>
      <c r="BJ218" s="4" t="e">
        <f>VLOOKUP(A218,'Contracts 2014'!A217:K343,1,FALSE)</f>
        <v>#N/A</v>
      </c>
      <c r="BK218" s="4">
        <f>IF(ISNA(VLOOKUP(A218,'Contracts 2014'!$A$1:$K$127,1,FALSE)), 0, 1)</f>
        <v>0</v>
      </c>
    </row>
    <row r="219" spans="1:63">
      <c r="A219" s="13" t="s">
        <v>913</v>
      </c>
      <c r="B219" s="14">
        <f>VLOOKUP(A219,'2014'!$B$2:$S$430,7,FALSE)</f>
        <v>33</v>
      </c>
      <c r="C219" s="14">
        <f>IF(ISNA(VLOOKUP(A219,'2013'!$B$2:$S$401,7,FALSE)*1.7), B219, VLOOKUP(A219,'2013'!$B$2:$S$401,7,FALSE)*1.7)</f>
        <v>34</v>
      </c>
      <c r="D219" s="14">
        <f>IF(ISNA(VLOOKUP(A219,'2012'!$B$2:$S$401,7,FALSE)), C219, VLOOKUP(A219,'2012'!$B$2:$S$401,7,FALSE))</f>
        <v>34</v>
      </c>
      <c r="E219" s="14">
        <f>IF(ISNA(VLOOKUP(A219,'2011'!$B$2:$S$401,7,FALSE)), AVERAGE(C219:D219), VLOOKUP(A219,'2011'!$B$2:$S$401,7,FALSE))</f>
        <v>34</v>
      </c>
      <c r="F219" s="14">
        <f>IF(ISNA(VLOOKUP(A219,'2010'!$B$2:$S$401,7,FALSE)), AVERAGE(C219:E219), VLOOKUP(A219,'2010'!$B$2:$S$401,7,FALSE))</f>
        <v>34</v>
      </c>
      <c r="G219" s="14">
        <f>IF(ISNA(VLOOKUP(A219,'2009'!$B$2:$S$401,7,FALSE)), AVERAGE(C219:F219), VLOOKUP(A219,'2009'!$B$2:$S$401,7,FALSE))</f>
        <v>34</v>
      </c>
      <c r="H219" s="14">
        <f>AVERAGE(B219:G219)</f>
        <v>33.833333333333336</v>
      </c>
      <c r="I219" s="14">
        <f>VLOOKUP(A219,'2014'!$B$2:$S$430,4,FALSE)</f>
        <v>69</v>
      </c>
      <c r="J219" s="14">
        <f>IF(ISNA(VLOOKUP(A219,'2013'!$B$2:$S$401,4,FALSE)), I219, VLOOKUP(A219,'2013'!$B$2:$S$401,4,FALSE)*1.7)</f>
        <v>71.399999999999991</v>
      </c>
      <c r="K219" s="14">
        <f>IF(ISNA(VLOOKUP(A219,'2012'!$B$2:$S$401,4,FALSE)), J219, VLOOKUP(A219,'2012'!$B$2:$S$401,4,FALSE))</f>
        <v>71.399999999999991</v>
      </c>
      <c r="L219" s="14">
        <f>IF(ISNA(VLOOKUP(A219,'2011'!$B$2:$S$401,4,FALSE)), AVERAGE(J219:K219), VLOOKUP(A219,'2011'!$B$2:$S$401,4,FALSE))</f>
        <v>71.399999999999991</v>
      </c>
      <c r="M219" s="14">
        <f>IF(ISNA(VLOOKUP(A219,'2010'!$B$2:$S$401,4,FALSE)), AVERAGE(J219:L219), VLOOKUP(A219,'2010'!$B$2:$S$401,4,FALSE))</f>
        <v>71.399999999999991</v>
      </c>
      <c r="N219" s="14">
        <f>IF(ISNA(VLOOKUP(A219,'2009'!$B$2:$S$401,4,FALSE)), AVERAGE(J219:M219), VLOOKUP(A219,'2009'!$B$2:$S$401,4,FALSE))</f>
        <v>71.399999999999991</v>
      </c>
      <c r="O219" s="14">
        <f>AVERAGE(I219:N219)</f>
        <v>70.999999999999986</v>
      </c>
      <c r="P219" s="14">
        <f>H219/O219</f>
        <v>0.47652582159624424</v>
      </c>
      <c r="Q219" s="14">
        <f>VLOOKUP($A219,'2014'!$B$2:$S$430,5,FALSE)</f>
        <v>16</v>
      </c>
      <c r="R219" s="14">
        <f>IF(ISNA(VLOOKUP(A219,'2013'!$B$2:$S$401,5,FALSE)), Q219, VLOOKUP(A219,'2013'!$B$2:$S$401,5,FALSE)*1.7)</f>
        <v>11.9</v>
      </c>
      <c r="S219" s="14">
        <f>IF(ISNA(VLOOKUP($A219,'2012'!$B$2:$S$401,5,FALSE)), R219, VLOOKUP($A219,'2012'!$B$2:$S$401,5,FALSE))</f>
        <v>11.9</v>
      </c>
      <c r="T219" s="14">
        <f>IF(ISNA(VLOOKUP($A219,'2011'!$B$2:$S$401,5,FALSE)), S219, VLOOKUP($A219,'2011'!$B$2:$S$401,5,FALSE))</f>
        <v>11.9</v>
      </c>
      <c r="U219" s="14">
        <f>IF(ISNA(VLOOKUP($A219,'2010'!$B$2:$S$401,5,FALSE)), T219, VLOOKUP($A219,'2010'!$B$2:$S$401,5,FALSE))</f>
        <v>11.9</v>
      </c>
      <c r="V219" s="14">
        <f>IF(ISNA(VLOOKUP($A219,'2009'!$B$2:$S$401,5,FALSE)), U219, VLOOKUP($A219,'2009'!$B$2:$S$401,5,FALSE))</f>
        <v>11.9</v>
      </c>
      <c r="W219" s="14">
        <f>AVERAGE(Q219:V219)</f>
        <v>12.583333333333334</v>
      </c>
      <c r="X219" s="14">
        <f>VLOOKUP($A219,'2014'!$B$2:$S$430,6,FALSE)</f>
        <v>17</v>
      </c>
      <c r="Y219" s="14">
        <f>IF(ISNA(VLOOKUP($A219,'2013'!$B$2:$S$401,6,FALSE)), X219, VLOOKUP($A219,'2013'!$B$2:$S$401,6,FALSE)*1.7)</f>
        <v>22.099999999999998</v>
      </c>
      <c r="Z219" s="14">
        <f>IF(ISNA(VLOOKUP($A219,'2012'!$B$2:$S$401,6,FALSE)), Y219, VLOOKUP($A219,'2012'!$B$2:$S$401,6,FALSE))</f>
        <v>22.099999999999998</v>
      </c>
      <c r="AA219" s="14">
        <f>IF(ISNA(VLOOKUP($A219,'2011'!$B$2:$S$401,6,FALSE)), Z219, VLOOKUP($A219,'2011'!$B$2:$S$401,6,FALSE))</f>
        <v>22.099999999999998</v>
      </c>
      <c r="AB219" s="14">
        <f>IF(ISNA(VLOOKUP($A219,'2010'!$B$2:$S$401,6,FALSE)), AA219, VLOOKUP($A219,'2010'!$B$2:$S$401,6,FALSE))</f>
        <v>22.099999999999998</v>
      </c>
      <c r="AC219" s="14">
        <f>IF(ISNA(VLOOKUP($A219,'2009'!$B$2:$S$401,6,FALSE)), AB219, VLOOKUP($A219,'2009'!$B$2:$S$401,6,FALSE))</f>
        <v>22.099999999999998</v>
      </c>
      <c r="AD219" s="14">
        <f>AVERAGE(X219:AC219)</f>
        <v>21.249999999999996</v>
      </c>
      <c r="AE219" s="14">
        <f>VLOOKUP($A219,'2014'!$B$2:$S$430,10,FALSE)</f>
        <v>3</v>
      </c>
      <c r="AF219" s="14">
        <f>IF(ISNA(VLOOKUP($A219,'2013'!$B$2:$S$401,10,FALSE)), AE219, VLOOKUP($A219,'2013'!$B$2:$S$401,10,FALSE)*1.7)</f>
        <v>5.0999999999999996</v>
      </c>
      <c r="AG219" s="14">
        <f>IF(ISNA(VLOOKUP($A219,'2012'!$B$2:$S$401,10,FALSE)), AF219, VLOOKUP($A219,'2012'!$B$2:$S$401,10,FALSE))</f>
        <v>5.0999999999999996</v>
      </c>
      <c r="AH219" s="14">
        <f>IF(ISNA(VLOOKUP($A219,'2011'!$B$2:$S$401,10,FALSE)), AG219, VLOOKUP($A219,'2011'!$B$2:$S$401,10,FALSE))</f>
        <v>5.0999999999999996</v>
      </c>
      <c r="AI219" s="14">
        <f>IF(ISNA(VLOOKUP($A219,'2010'!$B$2:$S$401,10,FALSE)), AH219, VLOOKUP($A219,'2010'!$B$2:$S$401,10,FALSE))</f>
        <v>5.0999999999999996</v>
      </c>
      <c r="AJ219" s="14">
        <f>IF(ISNA(VLOOKUP($A219,'2009'!$B$2:$S$401,10,FALSE)), AI219, VLOOKUP($A219,'2009'!$B$2:$S$401,10,FALSE))</f>
        <v>5.0999999999999996</v>
      </c>
      <c r="AK219" s="14">
        <f>AVERAGE(AE219:AJ219)</f>
        <v>4.75</v>
      </c>
      <c r="AL219" s="14">
        <f>VLOOKUP($A219,'2014'!$B$2:$S$430,11,FALSE)</f>
        <v>8</v>
      </c>
      <c r="AM219" s="14">
        <f>IF(ISNA(VLOOKUP($A219,'2013'!$B$2:$S$401,11,FALSE)), AL219, VLOOKUP($A219,'2013'!$B$2:$S$401,11,FALSE)*1.7)</f>
        <v>6.8</v>
      </c>
      <c r="AN219" s="14">
        <f>AVERAGE(AL219:AM219)</f>
        <v>7.4</v>
      </c>
      <c r="AO219" s="14">
        <f>VLOOKUP($A219,'2014'!$B$2:$S$430,8,FALSE)</f>
        <v>-15</v>
      </c>
      <c r="AP219" s="14">
        <f>IF(ISNA(VLOOKUP($A219,'2013'!$B$2:$S$401,8,FALSE)), AO219, VLOOKUP($A219,'2013'!$B$2:$S$401,8,FALSE)*1.7)</f>
        <v>15.299999999999999</v>
      </c>
      <c r="AQ219" s="14">
        <f>IF(ISNA(VLOOKUP($A219,'2012'!$B$2:$S$401,8,FALSE)), AP219, VLOOKUP($A219,'2012'!$B$2:$S$401,8,FALSE))</f>
        <v>15.299999999999999</v>
      </c>
      <c r="AR219" s="14">
        <f>IF(ISNA(VLOOKUP($A219,'2011'!$B$2:$S$401,8,FALSE)), AQ219, VLOOKUP($A219,'2011'!$B$2:$S$401,8,FALSE))</f>
        <v>15.299999999999999</v>
      </c>
      <c r="AS219" s="14">
        <f>IF(ISNA(VLOOKUP($A219,'2010'!$B$2:$S$401,8,FALSE)), AR219, VLOOKUP($A219,'2010'!$B$2:$S$401,8,FALSE))</f>
        <v>15.299999999999999</v>
      </c>
      <c r="AT219" s="14">
        <f>IF(ISNA(VLOOKUP($A219,'2009'!$B$2:$S$401,8,FALSE)), AS219, VLOOKUP($A219,'2009'!$B$2:$S$401,8,FALSE))</f>
        <v>15.299999999999999</v>
      </c>
      <c r="AU219" s="14">
        <f>AVERAGE(AO219:AT219)</f>
        <v>10.249999999999998</v>
      </c>
      <c r="AV219" s="14">
        <f>MIN(B219:G219)</f>
        <v>33</v>
      </c>
      <c r="AW219" s="14">
        <f>MAX(B219:G219)</f>
        <v>34</v>
      </c>
      <c r="AX219" s="14">
        <f>MIN(I219:N219)</f>
        <v>69</v>
      </c>
      <c r="AY219" s="14">
        <f>MAX(I219:N219)</f>
        <v>71.399999999999991</v>
      </c>
      <c r="AZ219" s="14" t="str">
        <f>VLOOKUP(A219,Bios!$B$2:$S$430,7,FALSE)</f>
        <v>SWE</v>
      </c>
      <c r="BA219" s="14" t="str">
        <f>VLOOKUP(A219,Bios!$B$2:$S$430,2,FALSE)</f>
        <v>OTT</v>
      </c>
      <c r="BB219" s="14">
        <f>113-BE219</f>
        <v>20</v>
      </c>
      <c r="BC219" s="14" t="str">
        <f>VLOOKUP(A219,Bios!$B$2:$S$430,3,FALSE)</f>
        <v>C</v>
      </c>
      <c r="BD219" s="4" t="str">
        <f>VLOOKUP(A219,Bios!$B$2:$S$430,4,FALSE)</f>
        <v>Apr 18 '93</v>
      </c>
      <c r="BE219" s="4" t="str">
        <f>RIGHT(BD219, LEN(BD219)-8)</f>
        <v>93</v>
      </c>
      <c r="BJ219" s="4" t="e">
        <f>VLOOKUP(A219,'Contracts 2014'!A218:K344,1,FALSE)</f>
        <v>#N/A</v>
      </c>
      <c r="BK219" s="4">
        <f>IF(ISNA(VLOOKUP(A219,'Contracts 2014'!$A$1:$K$127,1,FALSE)), 0, 1)</f>
        <v>0</v>
      </c>
    </row>
    <row r="220" spans="1:63">
      <c r="A220" s="13" t="s">
        <v>241</v>
      </c>
      <c r="B220" s="14">
        <f>VLOOKUP(A220,'2014'!$B$2:$S$430,7,FALSE)</f>
        <v>33</v>
      </c>
      <c r="C220" s="14">
        <f>IF(ISNA(VLOOKUP(A220,'2013'!$B$2:$S$401,7,FALSE)*1.7), B220, VLOOKUP(A220,'2013'!$B$2:$S$401,7,FALSE)*1.7)</f>
        <v>40.799999999999997</v>
      </c>
      <c r="D220" s="14">
        <f>IF(ISNA(VLOOKUP(A220,'2012'!$B$2:$S$401,7,FALSE)), C220, VLOOKUP(A220,'2012'!$B$2:$S$401,7,FALSE))</f>
        <v>38</v>
      </c>
      <c r="E220" s="14">
        <f>IF(ISNA(VLOOKUP(A220,'2011'!$B$2:$S$401,7,FALSE)), AVERAGE(C220:D220), VLOOKUP(A220,'2011'!$B$2:$S$401,7,FALSE))</f>
        <v>39.4</v>
      </c>
      <c r="F220" s="14">
        <f>IF(ISNA(VLOOKUP(A220,'2010'!$B$2:$S$401,7,FALSE)), AVERAGE(C220:E220), VLOOKUP(A220,'2010'!$B$2:$S$401,7,FALSE))</f>
        <v>39.4</v>
      </c>
      <c r="G220" s="14">
        <f>IF(ISNA(VLOOKUP(A220,'2009'!$B$2:$S$401,7,FALSE)), AVERAGE(C220:F220), VLOOKUP(A220,'2009'!$B$2:$S$401,7,FALSE))</f>
        <v>39.4</v>
      </c>
      <c r="H220" s="14">
        <f>AVERAGE(B220:G220)</f>
        <v>38.333333333333336</v>
      </c>
      <c r="I220" s="14">
        <f>VLOOKUP(A220,'2014'!$B$2:$S$430,4,FALSE)</f>
        <v>72</v>
      </c>
      <c r="J220" s="14">
        <f>IF(ISNA(VLOOKUP(A220,'2013'!$B$2:$S$401,4,FALSE)), I220, VLOOKUP(A220,'2013'!$B$2:$S$401,4,FALSE)*1.7)</f>
        <v>81.599999999999994</v>
      </c>
      <c r="K220" s="14">
        <f>IF(ISNA(VLOOKUP(A220,'2012'!$B$2:$S$401,4,FALSE)), J220, VLOOKUP(A220,'2012'!$B$2:$S$401,4,FALSE))</f>
        <v>64</v>
      </c>
      <c r="L220" s="14">
        <f>IF(ISNA(VLOOKUP(A220,'2011'!$B$2:$S$401,4,FALSE)), AVERAGE(J220:K220), VLOOKUP(A220,'2011'!$B$2:$S$401,4,FALSE))</f>
        <v>72.8</v>
      </c>
      <c r="M220" s="14">
        <f>IF(ISNA(VLOOKUP(A220,'2010'!$B$2:$S$401,4,FALSE)), AVERAGE(J220:L220), VLOOKUP(A220,'2010'!$B$2:$S$401,4,FALSE))</f>
        <v>72.8</v>
      </c>
      <c r="N220" s="14">
        <f>IF(ISNA(VLOOKUP(A220,'2009'!$B$2:$S$401,4,FALSE)), AVERAGE(J220:M220), VLOOKUP(A220,'2009'!$B$2:$S$401,4,FALSE))</f>
        <v>72.8</v>
      </c>
      <c r="O220" s="14">
        <f>AVERAGE(I220:N220)</f>
        <v>72.666666666666671</v>
      </c>
      <c r="P220" s="14">
        <f>H220/O220</f>
        <v>0.52752293577981646</v>
      </c>
      <c r="Q220" s="14">
        <f>VLOOKUP($A220,'2014'!$B$2:$S$430,5,FALSE)</f>
        <v>17</v>
      </c>
      <c r="R220" s="14">
        <f>IF(ISNA(VLOOKUP(A220,'2013'!$B$2:$S$401,5,FALSE)), Q220, VLOOKUP(A220,'2013'!$B$2:$S$401,5,FALSE)*1.7)</f>
        <v>17</v>
      </c>
      <c r="S220" s="14">
        <f>IF(ISNA(VLOOKUP($A220,'2012'!$B$2:$S$401,5,FALSE)), R220, VLOOKUP($A220,'2012'!$B$2:$S$401,5,FALSE))</f>
        <v>14</v>
      </c>
      <c r="T220" s="14">
        <f>IF(ISNA(VLOOKUP($A220,'2011'!$B$2:$S$401,5,FALSE)), S220, VLOOKUP($A220,'2011'!$B$2:$S$401,5,FALSE))</f>
        <v>14</v>
      </c>
      <c r="U220" s="14">
        <f>IF(ISNA(VLOOKUP($A220,'2010'!$B$2:$S$401,5,FALSE)), T220, VLOOKUP($A220,'2010'!$B$2:$S$401,5,FALSE))</f>
        <v>14</v>
      </c>
      <c r="V220" s="14">
        <f>IF(ISNA(VLOOKUP($A220,'2009'!$B$2:$S$401,5,FALSE)), U220, VLOOKUP($A220,'2009'!$B$2:$S$401,5,FALSE))</f>
        <v>14</v>
      </c>
      <c r="W220" s="14">
        <f>AVERAGE(Q220:V220)</f>
        <v>15</v>
      </c>
      <c r="X220" s="14">
        <f>VLOOKUP($A220,'2014'!$B$2:$S$430,6,FALSE)</f>
        <v>16</v>
      </c>
      <c r="Y220" s="14">
        <f>IF(ISNA(VLOOKUP($A220,'2013'!$B$2:$S$401,6,FALSE)), X220, VLOOKUP($A220,'2013'!$B$2:$S$401,6,FALSE)*1.7)</f>
        <v>23.8</v>
      </c>
      <c r="Z220" s="14">
        <f>IF(ISNA(VLOOKUP($A220,'2012'!$B$2:$S$401,6,FALSE)), Y220, VLOOKUP($A220,'2012'!$B$2:$S$401,6,FALSE))</f>
        <v>24</v>
      </c>
      <c r="AA220" s="14">
        <f>IF(ISNA(VLOOKUP($A220,'2011'!$B$2:$S$401,6,FALSE)), Z220, VLOOKUP($A220,'2011'!$B$2:$S$401,6,FALSE))</f>
        <v>24</v>
      </c>
      <c r="AB220" s="14">
        <f>IF(ISNA(VLOOKUP($A220,'2010'!$B$2:$S$401,6,FALSE)), AA220, VLOOKUP($A220,'2010'!$B$2:$S$401,6,FALSE))</f>
        <v>24</v>
      </c>
      <c r="AC220" s="14">
        <f>IF(ISNA(VLOOKUP($A220,'2009'!$B$2:$S$401,6,FALSE)), AB220, VLOOKUP($A220,'2009'!$B$2:$S$401,6,FALSE))</f>
        <v>24</v>
      </c>
      <c r="AD220" s="14">
        <f>AVERAGE(X220:AC220)</f>
        <v>22.633333333333336</v>
      </c>
      <c r="AE220" s="14">
        <f>VLOOKUP($A220,'2014'!$B$2:$S$430,10,FALSE)</f>
        <v>0</v>
      </c>
      <c r="AF220" s="14">
        <f>IF(ISNA(VLOOKUP($A220,'2013'!$B$2:$S$401,10,FALSE)), AE220, VLOOKUP($A220,'2013'!$B$2:$S$401,10,FALSE)*1.7)</f>
        <v>1.7</v>
      </c>
      <c r="AG220" s="14">
        <f>IF(ISNA(VLOOKUP($A220,'2012'!$B$2:$S$401,10,FALSE)), AF220, VLOOKUP($A220,'2012'!$B$2:$S$401,10,FALSE))</f>
        <v>0</v>
      </c>
      <c r="AH220" s="14">
        <f>IF(ISNA(VLOOKUP($A220,'2011'!$B$2:$S$401,10,FALSE)), AG220, VLOOKUP($A220,'2011'!$B$2:$S$401,10,FALSE))</f>
        <v>0</v>
      </c>
      <c r="AI220" s="14">
        <f>IF(ISNA(VLOOKUP($A220,'2010'!$B$2:$S$401,10,FALSE)), AH220, VLOOKUP($A220,'2010'!$B$2:$S$401,10,FALSE))</f>
        <v>0</v>
      </c>
      <c r="AJ220" s="14">
        <f>IF(ISNA(VLOOKUP($A220,'2009'!$B$2:$S$401,10,FALSE)), AI220, VLOOKUP($A220,'2009'!$B$2:$S$401,10,FALSE))</f>
        <v>0</v>
      </c>
      <c r="AK220" s="14">
        <f>AVERAGE(AE220:AJ220)</f>
        <v>0.28333333333333333</v>
      </c>
      <c r="AL220" s="14">
        <f>VLOOKUP($A220,'2014'!$B$2:$S$430,11,FALSE)</f>
        <v>0</v>
      </c>
      <c r="AM220" s="14">
        <f>IF(ISNA(VLOOKUP($A220,'2013'!$B$2:$S$401,11,FALSE)), AL220, VLOOKUP($A220,'2013'!$B$2:$S$401,11,FALSE)*1.7)</f>
        <v>1.7</v>
      </c>
      <c r="AN220" s="14">
        <f>AVERAGE(AL220:AM220)</f>
        <v>0.85</v>
      </c>
      <c r="AO220" s="14">
        <f>VLOOKUP($A220,'2014'!$B$2:$S$430,8,FALSE)</f>
        <v>8</v>
      </c>
      <c r="AP220" s="14">
        <f>IF(ISNA(VLOOKUP($A220,'2013'!$B$2:$S$401,8,FALSE)), AO220, VLOOKUP($A220,'2013'!$B$2:$S$401,8,FALSE)*1.7)</f>
        <v>17</v>
      </c>
      <c r="AQ220" s="14">
        <f>IF(ISNA(VLOOKUP($A220,'2012'!$B$2:$S$401,8,FALSE)), AP220, VLOOKUP($A220,'2012'!$B$2:$S$401,8,FALSE))</f>
        <v>21</v>
      </c>
      <c r="AR220" s="14">
        <f>IF(ISNA(VLOOKUP($A220,'2011'!$B$2:$S$401,8,FALSE)), AQ220, VLOOKUP($A220,'2011'!$B$2:$S$401,8,FALSE))</f>
        <v>21</v>
      </c>
      <c r="AS220" s="14">
        <f>IF(ISNA(VLOOKUP($A220,'2010'!$B$2:$S$401,8,FALSE)), AR220, VLOOKUP($A220,'2010'!$B$2:$S$401,8,FALSE))</f>
        <v>21</v>
      </c>
      <c r="AT220" s="14">
        <f>IF(ISNA(VLOOKUP($A220,'2009'!$B$2:$S$401,8,FALSE)), AS220, VLOOKUP($A220,'2009'!$B$2:$S$401,8,FALSE))</f>
        <v>21</v>
      </c>
      <c r="AU220" s="14">
        <f>AVERAGE(AO220:AT220)</f>
        <v>18.166666666666668</v>
      </c>
      <c r="AV220" s="14">
        <f>MIN(B220:G220)</f>
        <v>33</v>
      </c>
      <c r="AW220" s="14">
        <f>MAX(B220:G220)</f>
        <v>40.799999999999997</v>
      </c>
      <c r="AX220" s="14">
        <f>MIN(I220:N220)</f>
        <v>64</v>
      </c>
      <c r="AY220" s="14">
        <f>MAX(I220:N220)</f>
        <v>81.599999999999994</v>
      </c>
      <c r="AZ220" s="14" t="str">
        <f>VLOOKUP(A220,Bios!$B$2:$S$430,7,FALSE)</f>
        <v>SWE</v>
      </c>
      <c r="BA220" s="14" t="str">
        <f>VLOOKUP(A220,Bios!$B$2:$S$430,2,FALSE)</f>
        <v>NYR</v>
      </c>
      <c r="BB220" s="14">
        <f>113-BE220</f>
        <v>25</v>
      </c>
      <c r="BC220" s="14" t="str">
        <f>VLOOKUP(A220,Bios!$B$2:$S$430,3,FALSE)</f>
        <v>L</v>
      </c>
      <c r="BD220" s="4" t="str">
        <f>VLOOKUP(A220,Bios!$B$2:$S$430,4,FALSE)</f>
        <v>Aug 23 '88</v>
      </c>
      <c r="BE220" s="4" t="str">
        <f>RIGHT(BD220, LEN(BD220)-8)</f>
        <v>88</v>
      </c>
      <c r="BJ220" s="4" t="e">
        <f>VLOOKUP(A220,'Contracts 2014'!A219:K345,1,FALSE)</f>
        <v>#N/A</v>
      </c>
      <c r="BK220" s="4">
        <f>IF(ISNA(VLOOKUP(A220,'Contracts 2014'!$A$1:$K$127,1,FALSE)), 0, 1)</f>
        <v>0</v>
      </c>
    </row>
    <row r="221" spans="1:63">
      <c r="A221" s="13" t="s">
        <v>780</v>
      </c>
      <c r="B221" s="14">
        <f>VLOOKUP(A221,'2014'!$B$2:$S$430,7,FALSE)</f>
        <v>32</v>
      </c>
      <c r="C221" s="14">
        <f>IF(ISNA(VLOOKUP(A221,'2013'!$B$2:$S$401,7,FALSE)*1.7), B221, VLOOKUP(A221,'2013'!$B$2:$S$401,7,FALSE)*1.7)</f>
        <v>25.5</v>
      </c>
      <c r="D221" s="14">
        <f>IF(ISNA(VLOOKUP(A221,'2012'!$B$2:$S$401,7,FALSE)), C221, VLOOKUP(A221,'2012'!$B$2:$S$401,7,FALSE))</f>
        <v>22</v>
      </c>
      <c r="E221" s="14">
        <f>IF(ISNA(VLOOKUP(A221,'2011'!$B$2:$S$401,7,FALSE)), AVERAGE(C221:D221), VLOOKUP(A221,'2011'!$B$2:$S$401,7,FALSE))</f>
        <v>22</v>
      </c>
      <c r="F221" s="14">
        <f>IF(ISNA(VLOOKUP(A221,'2010'!$B$2:$S$401,7,FALSE)), AVERAGE(C221:E221), VLOOKUP(A221,'2010'!$B$2:$S$401,7,FALSE))</f>
        <v>23.166666666666668</v>
      </c>
      <c r="G221" s="14">
        <f>IF(ISNA(VLOOKUP(A221,'2009'!$B$2:$S$401,7,FALSE)), AVERAGE(C221:F221), VLOOKUP(A221,'2009'!$B$2:$S$401,7,FALSE))</f>
        <v>23.166666666666668</v>
      </c>
      <c r="H221" s="14">
        <f>AVERAGE(B221:G221)</f>
        <v>24.638888888888889</v>
      </c>
      <c r="I221" s="14">
        <f>VLOOKUP(A221,'2014'!$B$2:$S$430,4,FALSE)</f>
        <v>76</v>
      </c>
      <c r="J221" s="14">
        <f>IF(ISNA(VLOOKUP(A221,'2013'!$B$2:$S$401,4,FALSE)), I221, VLOOKUP(A221,'2013'!$B$2:$S$401,4,FALSE)*1.7)</f>
        <v>64.599999999999994</v>
      </c>
      <c r="K221" s="14">
        <f>IF(ISNA(VLOOKUP(A221,'2012'!$B$2:$S$401,4,FALSE)), J221, VLOOKUP(A221,'2012'!$B$2:$S$401,4,FALSE))</f>
        <v>66</v>
      </c>
      <c r="L221" s="14">
        <f>IF(ISNA(VLOOKUP(A221,'2011'!$B$2:$S$401,4,FALSE)), AVERAGE(J221:K221), VLOOKUP(A221,'2011'!$B$2:$S$401,4,FALSE))</f>
        <v>66</v>
      </c>
      <c r="M221" s="14">
        <f>IF(ISNA(VLOOKUP(A221,'2010'!$B$2:$S$401,4,FALSE)), AVERAGE(J221:L221), VLOOKUP(A221,'2010'!$B$2:$S$401,4,FALSE))</f>
        <v>65.533333333333331</v>
      </c>
      <c r="N221" s="14">
        <f>IF(ISNA(VLOOKUP(A221,'2009'!$B$2:$S$401,4,FALSE)), AVERAGE(J221:M221), VLOOKUP(A221,'2009'!$B$2:$S$401,4,FALSE))</f>
        <v>65.533333333333331</v>
      </c>
      <c r="O221" s="14">
        <f>AVERAGE(I221:N221)</f>
        <v>67.277777777777771</v>
      </c>
      <c r="P221" s="14">
        <f>H221/O221</f>
        <v>0.36622625928984315</v>
      </c>
      <c r="Q221" s="14">
        <f>VLOOKUP($A221,'2014'!$B$2:$S$430,5,FALSE)</f>
        <v>5</v>
      </c>
      <c r="R221" s="14">
        <f>IF(ISNA(VLOOKUP(A221,'2013'!$B$2:$S$401,5,FALSE)), Q221, VLOOKUP(A221,'2013'!$B$2:$S$401,5,FALSE)*1.7)</f>
        <v>8.5</v>
      </c>
      <c r="S221" s="14">
        <f>IF(ISNA(VLOOKUP($A221,'2012'!$B$2:$S$401,5,FALSE)), R221, VLOOKUP($A221,'2012'!$B$2:$S$401,5,FALSE))</f>
        <v>8</v>
      </c>
      <c r="T221" s="14">
        <f>IF(ISNA(VLOOKUP($A221,'2011'!$B$2:$S$401,5,FALSE)), S221, VLOOKUP($A221,'2011'!$B$2:$S$401,5,FALSE))</f>
        <v>8</v>
      </c>
      <c r="U221" s="14">
        <f>IF(ISNA(VLOOKUP($A221,'2010'!$B$2:$S$401,5,FALSE)), T221, VLOOKUP($A221,'2010'!$B$2:$S$401,5,FALSE))</f>
        <v>8</v>
      </c>
      <c r="V221" s="14">
        <f>IF(ISNA(VLOOKUP($A221,'2009'!$B$2:$S$401,5,FALSE)), U221, VLOOKUP($A221,'2009'!$B$2:$S$401,5,FALSE))</f>
        <v>8</v>
      </c>
      <c r="W221" s="14">
        <f>AVERAGE(Q221:V221)</f>
        <v>7.583333333333333</v>
      </c>
      <c r="X221" s="14">
        <f>VLOOKUP($A221,'2014'!$B$2:$S$430,6,FALSE)</f>
        <v>27</v>
      </c>
      <c r="Y221" s="14">
        <f>IF(ISNA(VLOOKUP($A221,'2013'!$B$2:$S$401,6,FALSE)), X221, VLOOKUP($A221,'2013'!$B$2:$S$401,6,FALSE)*1.7)</f>
        <v>17</v>
      </c>
      <c r="Z221" s="14">
        <f>IF(ISNA(VLOOKUP($A221,'2012'!$B$2:$S$401,6,FALSE)), Y221, VLOOKUP($A221,'2012'!$B$2:$S$401,6,FALSE))</f>
        <v>14</v>
      </c>
      <c r="AA221" s="14">
        <f>IF(ISNA(VLOOKUP($A221,'2011'!$B$2:$S$401,6,FALSE)), Z221, VLOOKUP($A221,'2011'!$B$2:$S$401,6,FALSE))</f>
        <v>14</v>
      </c>
      <c r="AB221" s="14">
        <f>IF(ISNA(VLOOKUP($A221,'2010'!$B$2:$S$401,6,FALSE)), AA221, VLOOKUP($A221,'2010'!$B$2:$S$401,6,FALSE))</f>
        <v>14</v>
      </c>
      <c r="AC221" s="14">
        <f>IF(ISNA(VLOOKUP($A221,'2009'!$B$2:$S$401,6,FALSE)), AB221, VLOOKUP($A221,'2009'!$B$2:$S$401,6,FALSE))</f>
        <v>14</v>
      </c>
      <c r="AD221" s="14">
        <f>AVERAGE(X221:AC221)</f>
        <v>16.666666666666668</v>
      </c>
      <c r="AE221" s="14">
        <f>VLOOKUP($A221,'2014'!$B$2:$S$430,10,FALSE)</f>
        <v>2</v>
      </c>
      <c r="AF221" s="14">
        <f>IF(ISNA(VLOOKUP($A221,'2013'!$B$2:$S$401,10,FALSE)), AE221, VLOOKUP($A221,'2013'!$B$2:$S$401,10,FALSE)*1.7)</f>
        <v>1.7</v>
      </c>
      <c r="AG221" s="14">
        <f>IF(ISNA(VLOOKUP($A221,'2012'!$B$2:$S$401,10,FALSE)), AF221, VLOOKUP($A221,'2012'!$B$2:$S$401,10,FALSE))</f>
        <v>5</v>
      </c>
      <c r="AH221" s="14">
        <f>IF(ISNA(VLOOKUP($A221,'2011'!$B$2:$S$401,10,FALSE)), AG221, VLOOKUP($A221,'2011'!$B$2:$S$401,10,FALSE))</f>
        <v>5</v>
      </c>
      <c r="AI221" s="14">
        <f>IF(ISNA(VLOOKUP($A221,'2010'!$B$2:$S$401,10,FALSE)), AH221, VLOOKUP($A221,'2010'!$B$2:$S$401,10,FALSE))</f>
        <v>5</v>
      </c>
      <c r="AJ221" s="14">
        <f>IF(ISNA(VLOOKUP($A221,'2009'!$B$2:$S$401,10,FALSE)), AI221, VLOOKUP($A221,'2009'!$B$2:$S$401,10,FALSE))</f>
        <v>5</v>
      </c>
      <c r="AK221" s="14">
        <f>AVERAGE(AE221:AJ221)</f>
        <v>3.9499999999999997</v>
      </c>
      <c r="AL221" s="14">
        <f>VLOOKUP($A221,'2014'!$B$2:$S$430,11,FALSE)</f>
        <v>8</v>
      </c>
      <c r="AM221" s="14">
        <f>IF(ISNA(VLOOKUP($A221,'2013'!$B$2:$S$401,11,FALSE)), AL221, VLOOKUP($A221,'2013'!$B$2:$S$401,11,FALSE)*1.7)</f>
        <v>5.0999999999999996</v>
      </c>
      <c r="AN221" s="14">
        <f>AVERAGE(AL221:AM221)</f>
        <v>6.55</v>
      </c>
      <c r="AO221" s="14">
        <f>VLOOKUP($A221,'2014'!$B$2:$S$430,8,FALSE)</f>
        <v>-9</v>
      </c>
      <c r="AP221" s="14">
        <f>IF(ISNA(VLOOKUP($A221,'2013'!$B$2:$S$401,8,FALSE)), AO221, VLOOKUP($A221,'2013'!$B$2:$S$401,8,FALSE)*1.7)</f>
        <v>1.7</v>
      </c>
      <c r="AQ221" s="14">
        <f>IF(ISNA(VLOOKUP($A221,'2012'!$B$2:$S$401,8,FALSE)), AP221, VLOOKUP($A221,'2012'!$B$2:$S$401,8,FALSE))</f>
        <v>-16</v>
      </c>
      <c r="AR221" s="14">
        <f>IF(ISNA(VLOOKUP($A221,'2011'!$B$2:$S$401,8,FALSE)), AQ221, VLOOKUP($A221,'2011'!$B$2:$S$401,8,FALSE))</f>
        <v>-16</v>
      </c>
      <c r="AS221" s="14">
        <f>IF(ISNA(VLOOKUP($A221,'2010'!$B$2:$S$401,8,FALSE)), AR221, VLOOKUP($A221,'2010'!$B$2:$S$401,8,FALSE))</f>
        <v>-16</v>
      </c>
      <c r="AT221" s="14">
        <f>IF(ISNA(VLOOKUP($A221,'2009'!$B$2:$S$401,8,FALSE)), AS221, VLOOKUP($A221,'2009'!$B$2:$S$401,8,FALSE))</f>
        <v>-16</v>
      </c>
      <c r="AU221" s="14">
        <f>AVERAGE(AO221:AT221)</f>
        <v>-11.883333333333333</v>
      </c>
      <c r="AV221" s="14">
        <f>MIN(B221:G221)</f>
        <v>22</v>
      </c>
      <c r="AW221" s="14">
        <f>MAX(B221:G221)</f>
        <v>32</v>
      </c>
      <c r="AX221" s="14">
        <f>MIN(I221:N221)</f>
        <v>64.599999999999994</v>
      </c>
      <c r="AY221" s="14">
        <f>MAX(I221:N221)</f>
        <v>76</v>
      </c>
      <c r="AZ221" s="14" t="str">
        <f>VLOOKUP(A221,Bios!$B$2:$S$430,7,FALSE)</f>
        <v>USA</v>
      </c>
      <c r="BA221" s="14" t="str">
        <f>VLOOKUP(A221,Bios!$B$2:$S$430,2,FALSE)</f>
        <v>CAR</v>
      </c>
      <c r="BB221" s="14">
        <f>113-BE221</f>
        <v>21</v>
      </c>
      <c r="BC221" s="14" t="str">
        <f>VLOOKUP(A221,Bios!$B$2:$S$430,3,FALSE)</f>
        <v>D</v>
      </c>
      <c r="BD221" s="4" t="str">
        <f>VLOOKUP(A221,Bios!$B$2:$S$430,4,FALSE)</f>
        <v>Mar 20 '92</v>
      </c>
      <c r="BE221" s="4" t="str">
        <f>RIGHT(BD221, LEN(BD221)-8)</f>
        <v>92</v>
      </c>
      <c r="BJ221" s="4" t="e">
        <f>VLOOKUP(A221,'Contracts 2014'!A220:K346,1,FALSE)</f>
        <v>#N/A</v>
      </c>
      <c r="BK221" s="4">
        <f>IF(ISNA(VLOOKUP(A221,'Contracts 2014'!$A$1:$K$127,1,FALSE)), 0, 1)</f>
        <v>0</v>
      </c>
    </row>
    <row r="222" spans="1:63">
      <c r="A222" s="13" t="s">
        <v>779</v>
      </c>
      <c r="B222" s="14">
        <f>VLOOKUP(A222,'2014'!$B$2:$S$430,7,FALSE)</f>
        <v>32</v>
      </c>
      <c r="C222" s="14">
        <f>IF(ISNA(VLOOKUP(A222,'2013'!$B$2:$S$401,7,FALSE)*1.7), B222, VLOOKUP(A222,'2013'!$B$2:$S$401,7,FALSE)*1.7)</f>
        <v>22.099999999999998</v>
      </c>
      <c r="D222" s="14">
        <f>IF(ISNA(VLOOKUP(A222,'2012'!$B$2:$S$401,7,FALSE)), C222, VLOOKUP(A222,'2012'!$B$2:$S$401,7,FALSE))</f>
        <v>22</v>
      </c>
      <c r="E222" s="14">
        <f>IF(ISNA(VLOOKUP(A222,'2011'!$B$2:$S$401,7,FALSE)), AVERAGE(C222:D222), VLOOKUP(A222,'2011'!$B$2:$S$401,7,FALSE))</f>
        <v>22</v>
      </c>
      <c r="F222" s="14">
        <f>IF(ISNA(VLOOKUP(A222,'2010'!$B$2:$S$401,7,FALSE)), AVERAGE(C222:E222), VLOOKUP(A222,'2010'!$B$2:$S$401,7,FALSE))</f>
        <v>22.033333333333331</v>
      </c>
      <c r="G222" s="14">
        <f>IF(ISNA(VLOOKUP(A222,'2009'!$B$2:$S$401,7,FALSE)), AVERAGE(C222:F222), VLOOKUP(A222,'2009'!$B$2:$S$401,7,FALSE))</f>
        <v>22.033333333333331</v>
      </c>
      <c r="H222" s="14">
        <f>AVERAGE(B222:G222)</f>
        <v>23.694444444444443</v>
      </c>
      <c r="I222" s="14">
        <f>VLOOKUP(A222,'2014'!$B$2:$S$430,4,FALSE)</f>
        <v>71</v>
      </c>
      <c r="J222" s="14">
        <f>IF(ISNA(VLOOKUP(A222,'2013'!$B$2:$S$401,4,FALSE)), I222, VLOOKUP(A222,'2013'!$B$2:$S$401,4,FALSE)*1.7)</f>
        <v>79.899999999999991</v>
      </c>
      <c r="K222" s="14">
        <f>IF(ISNA(VLOOKUP(A222,'2012'!$B$2:$S$401,4,FALSE)), J222, VLOOKUP(A222,'2012'!$B$2:$S$401,4,FALSE))</f>
        <v>77</v>
      </c>
      <c r="L222" s="14">
        <f>IF(ISNA(VLOOKUP(A222,'2011'!$B$2:$S$401,4,FALSE)), AVERAGE(J222:K222), VLOOKUP(A222,'2011'!$B$2:$S$401,4,FALSE))</f>
        <v>77</v>
      </c>
      <c r="M222" s="14">
        <f>IF(ISNA(VLOOKUP(A222,'2010'!$B$2:$S$401,4,FALSE)), AVERAGE(J222:L222), VLOOKUP(A222,'2010'!$B$2:$S$401,4,FALSE))</f>
        <v>77.966666666666654</v>
      </c>
      <c r="N222" s="14">
        <f>IF(ISNA(VLOOKUP(A222,'2009'!$B$2:$S$401,4,FALSE)), AVERAGE(J222:M222), VLOOKUP(A222,'2009'!$B$2:$S$401,4,FALSE))</f>
        <v>77.966666666666654</v>
      </c>
      <c r="O222" s="14">
        <f>AVERAGE(I222:N222)</f>
        <v>76.805555555555543</v>
      </c>
      <c r="P222" s="14">
        <f>H222/O222</f>
        <v>0.30849909584086804</v>
      </c>
      <c r="Q222" s="14">
        <f>VLOOKUP($A222,'2014'!$B$2:$S$430,5,FALSE)</f>
        <v>13</v>
      </c>
      <c r="R222" s="14">
        <f>IF(ISNA(VLOOKUP(A222,'2013'!$B$2:$S$401,5,FALSE)), Q222, VLOOKUP(A222,'2013'!$B$2:$S$401,5,FALSE)*1.7)</f>
        <v>15.299999999999999</v>
      </c>
      <c r="S222" s="14">
        <f>IF(ISNA(VLOOKUP($A222,'2012'!$B$2:$S$401,5,FALSE)), R222, VLOOKUP($A222,'2012'!$B$2:$S$401,5,FALSE))</f>
        <v>10</v>
      </c>
      <c r="T222" s="14">
        <f>IF(ISNA(VLOOKUP($A222,'2011'!$B$2:$S$401,5,FALSE)), S222, VLOOKUP($A222,'2011'!$B$2:$S$401,5,FALSE))</f>
        <v>10</v>
      </c>
      <c r="U222" s="14">
        <f>IF(ISNA(VLOOKUP($A222,'2010'!$B$2:$S$401,5,FALSE)), T222, VLOOKUP($A222,'2010'!$B$2:$S$401,5,FALSE))</f>
        <v>10</v>
      </c>
      <c r="V222" s="14">
        <f>IF(ISNA(VLOOKUP($A222,'2009'!$B$2:$S$401,5,FALSE)), U222, VLOOKUP($A222,'2009'!$B$2:$S$401,5,FALSE))</f>
        <v>10</v>
      </c>
      <c r="W222" s="14">
        <f>AVERAGE(Q222:V222)</f>
        <v>11.383333333333333</v>
      </c>
      <c r="X222" s="14">
        <f>VLOOKUP($A222,'2014'!$B$2:$S$430,6,FALSE)</f>
        <v>19</v>
      </c>
      <c r="Y222" s="14">
        <f>IF(ISNA(VLOOKUP($A222,'2013'!$B$2:$S$401,6,FALSE)), X222, VLOOKUP($A222,'2013'!$B$2:$S$401,6,FALSE)*1.7)</f>
        <v>6.8</v>
      </c>
      <c r="Z222" s="14">
        <f>IF(ISNA(VLOOKUP($A222,'2012'!$B$2:$S$401,6,FALSE)), Y222, VLOOKUP($A222,'2012'!$B$2:$S$401,6,FALSE))</f>
        <v>12</v>
      </c>
      <c r="AA222" s="14">
        <f>IF(ISNA(VLOOKUP($A222,'2011'!$B$2:$S$401,6,FALSE)), Z222, VLOOKUP($A222,'2011'!$B$2:$S$401,6,FALSE))</f>
        <v>12</v>
      </c>
      <c r="AB222" s="14">
        <f>IF(ISNA(VLOOKUP($A222,'2010'!$B$2:$S$401,6,FALSE)), AA222, VLOOKUP($A222,'2010'!$B$2:$S$401,6,FALSE))</f>
        <v>12</v>
      </c>
      <c r="AC222" s="14">
        <f>IF(ISNA(VLOOKUP($A222,'2009'!$B$2:$S$401,6,FALSE)), AB222, VLOOKUP($A222,'2009'!$B$2:$S$401,6,FALSE))</f>
        <v>12</v>
      </c>
      <c r="AD222" s="14">
        <f>AVERAGE(X222:AC222)</f>
        <v>12.299999999999999</v>
      </c>
      <c r="AE222" s="14">
        <f>VLOOKUP($A222,'2014'!$B$2:$S$430,10,FALSE)</f>
        <v>3</v>
      </c>
      <c r="AF222" s="14">
        <f>IF(ISNA(VLOOKUP($A222,'2013'!$B$2:$S$401,10,FALSE)), AE222, VLOOKUP($A222,'2013'!$B$2:$S$401,10,FALSE)*1.7)</f>
        <v>1.7</v>
      </c>
      <c r="AG222" s="14">
        <f>IF(ISNA(VLOOKUP($A222,'2012'!$B$2:$S$401,10,FALSE)), AF222, VLOOKUP($A222,'2012'!$B$2:$S$401,10,FALSE))</f>
        <v>0</v>
      </c>
      <c r="AH222" s="14">
        <f>IF(ISNA(VLOOKUP($A222,'2011'!$B$2:$S$401,10,FALSE)), AG222, VLOOKUP($A222,'2011'!$B$2:$S$401,10,FALSE))</f>
        <v>0</v>
      </c>
      <c r="AI222" s="14">
        <f>IF(ISNA(VLOOKUP($A222,'2010'!$B$2:$S$401,10,FALSE)), AH222, VLOOKUP($A222,'2010'!$B$2:$S$401,10,FALSE))</f>
        <v>0</v>
      </c>
      <c r="AJ222" s="14">
        <f>IF(ISNA(VLOOKUP($A222,'2009'!$B$2:$S$401,10,FALSE)), AI222, VLOOKUP($A222,'2009'!$B$2:$S$401,10,FALSE))</f>
        <v>0</v>
      </c>
      <c r="AK222" s="14">
        <f>AVERAGE(AE222:AJ222)</f>
        <v>0.78333333333333333</v>
      </c>
      <c r="AL222" s="14">
        <f>VLOOKUP($A222,'2014'!$B$2:$S$430,11,FALSE)</f>
        <v>6</v>
      </c>
      <c r="AM222" s="14">
        <f>IF(ISNA(VLOOKUP($A222,'2013'!$B$2:$S$401,11,FALSE)), AL222, VLOOKUP($A222,'2013'!$B$2:$S$401,11,FALSE)*1.7)</f>
        <v>3.4</v>
      </c>
      <c r="AN222" s="14">
        <f>AVERAGE(AL222:AM222)</f>
        <v>4.7</v>
      </c>
      <c r="AO222" s="14">
        <f>VLOOKUP($A222,'2014'!$B$2:$S$430,8,FALSE)</f>
        <v>2</v>
      </c>
      <c r="AP222" s="14">
        <f>IF(ISNA(VLOOKUP($A222,'2013'!$B$2:$S$401,8,FALSE)), AO222, VLOOKUP($A222,'2013'!$B$2:$S$401,8,FALSE)*1.7)</f>
        <v>-17</v>
      </c>
      <c r="AQ222" s="14">
        <f>IF(ISNA(VLOOKUP($A222,'2012'!$B$2:$S$401,8,FALSE)), AP222, VLOOKUP($A222,'2012'!$B$2:$S$401,8,FALSE))</f>
        <v>-7</v>
      </c>
      <c r="AR222" s="14">
        <f>IF(ISNA(VLOOKUP($A222,'2011'!$B$2:$S$401,8,FALSE)), AQ222, VLOOKUP($A222,'2011'!$B$2:$S$401,8,FALSE))</f>
        <v>-7</v>
      </c>
      <c r="AS222" s="14">
        <f>IF(ISNA(VLOOKUP($A222,'2010'!$B$2:$S$401,8,FALSE)), AR222, VLOOKUP($A222,'2010'!$B$2:$S$401,8,FALSE))</f>
        <v>-7</v>
      </c>
      <c r="AT222" s="14">
        <f>IF(ISNA(VLOOKUP($A222,'2009'!$B$2:$S$401,8,FALSE)), AS222, VLOOKUP($A222,'2009'!$B$2:$S$401,8,FALSE))</f>
        <v>-7</v>
      </c>
      <c r="AU222" s="14">
        <f>AVERAGE(AO222:AT222)</f>
        <v>-7.166666666666667</v>
      </c>
      <c r="AV222" s="14">
        <f>MIN(B222:G222)</f>
        <v>22</v>
      </c>
      <c r="AW222" s="14">
        <f>MAX(B222:G222)</f>
        <v>32</v>
      </c>
      <c r="AX222" s="14">
        <f>MIN(I222:N222)</f>
        <v>71</v>
      </c>
      <c r="AY222" s="14">
        <f>MAX(I222:N222)</f>
        <v>79.899999999999991</v>
      </c>
      <c r="AZ222" s="14" t="str">
        <f>VLOOKUP(A222,Bios!$B$2:$S$430,7,FALSE)</f>
        <v>CAN</v>
      </c>
      <c r="BA222" s="14" t="str">
        <f>VLOOKUP(A222,Bios!$B$2:$S$430,2,FALSE)</f>
        <v>NSH</v>
      </c>
      <c r="BB222" s="14">
        <f>113-BE222</f>
        <v>25</v>
      </c>
      <c r="BC222" s="14" t="str">
        <f>VLOOKUP(A222,Bios!$B$2:$S$430,3,FALSE)</f>
        <v>L</v>
      </c>
      <c r="BD222" s="4" t="str">
        <f>VLOOKUP(A222,Bios!$B$2:$S$430,4,FALSE)</f>
        <v>Sep 19 '88</v>
      </c>
      <c r="BE222" s="4" t="str">
        <f>RIGHT(BD222, LEN(BD222)-8)</f>
        <v>88</v>
      </c>
      <c r="BJ222" s="4" t="e">
        <f>VLOOKUP(A222,'Contracts 2014'!A221:K347,1,FALSE)</f>
        <v>#N/A</v>
      </c>
      <c r="BK222" s="4">
        <f>IF(ISNA(VLOOKUP(A222,'Contracts 2014'!$A$1:$K$127,1,FALSE)), 0, 1)</f>
        <v>0</v>
      </c>
    </row>
    <row r="223" spans="1:63">
      <c r="A223" s="13" t="s">
        <v>1236</v>
      </c>
      <c r="B223" s="14">
        <f>VLOOKUP(A223,'2014'!$B$2:$S$430,7,FALSE)</f>
        <v>32</v>
      </c>
      <c r="C223" s="14">
        <f>IF(ISNA(VLOOKUP(A223,'2013'!$B$2:$S$401,7,FALSE)*1.7), B223, VLOOKUP(A223,'2013'!$B$2:$S$401,7,FALSE)*1.7)</f>
        <v>17</v>
      </c>
      <c r="D223" s="14">
        <f>IF(ISNA(VLOOKUP(A223,'2012'!$B$2:$S$401,7,FALSE)), C223, VLOOKUP(A223,'2012'!$B$2:$S$401,7,FALSE))</f>
        <v>10</v>
      </c>
      <c r="E223" s="14">
        <f>IF(ISNA(VLOOKUP(A223,'2011'!$B$2:$S$401,7,FALSE)), AVERAGE(C223:D223), VLOOKUP(A223,'2011'!$B$2:$S$401,7,FALSE))</f>
        <v>13.5</v>
      </c>
      <c r="F223" s="14">
        <f>IF(ISNA(VLOOKUP(A223,'2010'!$B$2:$S$401,7,FALSE)), AVERAGE(C223:E223), VLOOKUP(A223,'2010'!$B$2:$S$401,7,FALSE))</f>
        <v>13.5</v>
      </c>
      <c r="G223" s="14">
        <f>IF(ISNA(VLOOKUP(A223,'2009'!$B$2:$S$401,7,FALSE)), AVERAGE(C223:F223), VLOOKUP(A223,'2009'!$B$2:$S$401,7,FALSE))</f>
        <v>13.5</v>
      </c>
      <c r="H223" s="14">
        <f>AVERAGE(B223:G223)</f>
        <v>16.583333333333332</v>
      </c>
      <c r="I223" s="14">
        <f>VLOOKUP(A223,'2014'!$B$2:$S$430,4,FALSE)</f>
        <v>75</v>
      </c>
      <c r="J223" s="14">
        <f>IF(ISNA(VLOOKUP(A223,'2013'!$B$2:$S$401,4,FALSE)), I223, VLOOKUP(A223,'2013'!$B$2:$S$401,4,FALSE)*1.7)</f>
        <v>61.199999999999996</v>
      </c>
      <c r="K223" s="14">
        <f>IF(ISNA(VLOOKUP(A223,'2012'!$B$2:$S$401,4,FALSE)), J223, VLOOKUP(A223,'2012'!$B$2:$S$401,4,FALSE))</f>
        <v>36</v>
      </c>
      <c r="L223" s="14">
        <f>IF(ISNA(VLOOKUP(A223,'2011'!$B$2:$S$401,4,FALSE)), AVERAGE(J223:K223), VLOOKUP(A223,'2011'!$B$2:$S$401,4,FALSE))</f>
        <v>48.599999999999994</v>
      </c>
      <c r="M223" s="14">
        <f>IF(ISNA(VLOOKUP(A223,'2010'!$B$2:$S$401,4,FALSE)), AVERAGE(J223:L223), VLOOKUP(A223,'2010'!$B$2:$S$401,4,FALSE))</f>
        <v>48.599999999999994</v>
      </c>
      <c r="N223" s="14">
        <f>IF(ISNA(VLOOKUP(A223,'2009'!$B$2:$S$401,4,FALSE)), AVERAGE(J223:M223), VLOOKUP(A223,'2009'!$B$2:$S$401,4,FALSE))</f>
        <v>48.599999999999994</v>
      </c>
      <c r="O223" s="14">
        <f>AVERAGE(I223:N223)</f>
        <v>53</v>
      </c>
      <c r="P223" s="14">
        <f>H223/O223</f>
        <v>0.31289308176100628</v>
      </c>
      <c r="Q223" s="14">
        <f>VLOOKUP($A223,'2014'!$B$2:$S$430,5,FALSE)</f>
        <v>17</v>
      </c>
      <c r="R223" s="14">
        <f>IF(ISNA(VLOOKUP(A223,'2013'!$B$2:$S$401,5,FALSE)), Q223, VLOOKUP(A223,'2013'!$B$2:$S$401,5,FALSE)*1.7)</f>
        <v>5.0999999999999996</v>
      </c>
      <c r="S223" s="14">
        <f>IF(ISNA(VLOOKUP($A223,'2012'!$B$2:$S$401,5,FALSE)), R223, VLOOKUP($A223,'2012'!$B$2:$S$401,5,FALSE))</f>
        <v>3</v>
      </c>
      <c r="T223" s="14">
        <f>IF(ISNA(VLOOKUP($A223,'2011'!$B$2:$S$401,5,FALSE)), S223, VLOOKUP($A223,'2011'!$B$2:$S$401,5,FALSE))</f>
        <v>3</v>
      </c>
      <c r="U223" s="14">
        <f>IF(ISNA(VLOOKUP($A223,'2010'!$B$2:$S$401,5,FALSE)), T223, VLOOKUP($A223,'2010'!$B$2:$S$401,5,FALSE))</f>
        <v>3</v>
      </c>
      <c r="V223" s="14">
        <f>IF(ISNA(VLOOKUP($A223,'2009'!$B$2:$S$401,5,FALSE)), U223, VLOOKUP($A223,'2009'!$B$2:$S$401,5,FALSE))</f>
        <v>3</v>
      </c>
      <c r="W223" s="14">
        <f>AVERAGE(Q223:V223)</f>
        <v>5.6833333333333336</v>
      </c>
      <c r="X223" s="14">
        <f>VLOOKUP($A223,'2014'!$B$2:$S$430,6,FALSE)</f>
        <v>15</v>
      </c>
      <c r="Y223" s="14">
        <f>IF(ISNA(VLOOKUP($A223,'2013'!$B$2:$S$401,6,FALSE)), X223, VLOOKUP($A223,'2013'!$B$2:$S$401,6,FALSE)*1.7)</f>
        <v>11.9</v>
      </c>
      <c r="Z223" s="14">
        <f>IF(ISNA(VLOOKUP($A223,'2012'!$B$2:$S$401,6,FALSE)), Y223, VLOOKUP($A223,'2012'!$B$2:$S$401,6,FALSE))</f>
        <v>7</v>
      </c>
      <c r="AA223" s="14">
        <f>IF(ISNA(VLOOKUP($A223,'2011'!$B$2:$S$401,6,FALSE)), Z223, VLOOKUP($A223,'2011'!$B$2:$S$401,6,FALSE))</f>
        <v>7</v>
      </c>
      <c r="AB223" s="14">
        <f>IF(ISNA(VLOOKUP($A223,'2010'!$B$2:$S$401,6,FALSE)), AA223, VLOOKUP($A223,'2010'!$B$2:$S$401,6,FALSE))</f>
        <v>7</v>
      </c>
      <c r="AC223" s="14">
        <f>IF(ISNA(VLOOKUP($A223,'2009'!$B$2:$S$401,6,FALSE)), AB223, VLOOKUP($A223,'2009'!$B$2:$S$401,6,FALSE))</f>
        <v>7</v>
      </c>
      <c r="AD223" s="14">
        <f>AVERAGE(X223:AC223)</f>
        <v>9.15</v>
      </c>
      <c r="AE223" s="14">
        <f>VLOOKUP($A223,'2014'!$B$2:$S$430,10,FALSE)</f>
        <v>0</v>
      </c>
      <c r="AF223" s="14">
        <f>IF(ISNA(VLOOKUP($A223,'2013'!$B$2:$S$401,10,FALSE)), AE223, VLOOKUP($A223,'2013'!$B$2:$S$401,10,FALSE)*1.7)</f>
        <v>0</v>
      </c>
      <c r="AG223" s="14">
        <f>IF(ISNA(VLOOKUP($A223,'2012'!$B$2:$S$401,10,FALSE)), AF223, VLOOKUP($A223,'2012'!$B$2:$S$401,10,FALSE))</f>
        <v>0</v>
      </c>
      <c r="AH223" s="14">
        <f>IF(ISNA(VLOOKUP($A223,'2011'!$B$2:$S$401,10,FALSE)), AG223, VLOOKUP($A223,'2011'!$B$2:$S$401,10,FALSE))</f>
        <v>0</v>
      </c>
      <c r="AI223" s="14">
        <f>IF(ISNA(VLOOKUP($A223,'2010'!$B$2:$S$401,10,FALSE)), AH223, VLOOKUP($A223,'2010'!$B$2:$S$401,10,FALSE))</f>
        <v>0</v>
      </c>
      <c r="AJ223" s="14">
        <f>IF(ISNA(VLOOKUP($A223,'2009'!$B$2:$S$401,10,FALSE)), AI223, VLOOKUP($A223,'2009'!$B$2:$S$401,10,FALSE))</f>
        <v>0</v>
      </c>
      <c r="AK223" s="14">
        <f>AVERAGE(AE223:AJ223)</f>
        <v>0</v>
      </c>
      <c r="AL223" s="14">
        <f>VLOOKUP($A223,'2014'!$B$2:$S$430,11,FALSE)</f>
        <v>0</v>
      </c>
      <c r="AM223" s="14">
        <f>IF(ISNA(VLOOKUP($A223,'2013'!$B$2:$S$401,11,FALSE)), AL223, VLOOKUP($A223,'2013'!$B$2:$S$401,11,FALSE)*1.7)</f>
        <v>0</v>
      </c>
      <c r="AN223" s="14">
        <f>AVERAGE(AL223:AM223)</f>
        <v>0</v>
      </c>
      <c r="AO223" s="14">
        <f>VLOOKUP($A223,'2014'!$B$2:$S$430,8,FALSE)</f>
        <v>10</v>
      </c>
      <c r="AP223" s="14">
        <f>IF(ISNA(VLOOKUP($A223,'2013'!$B$2:$S$401,8,FALSE)), AO223, VLOOKUP($A223,'2013'!$B$2:$S$401,8,FALSE)*1.7)</f>
        <v>1.7</v>
      </c>
      <c r="AQ223" s="14">
        <f>IF(ISNA(VLOOKUP($A223,'2012'!$B$2:$S$401,8,FALSE)), AP223, VLOOKUP($A223,'2012'!$B$2:$S$401,8,FALSE))</f>
        <v>1</v>
      </c>
      <c r="AR223" s="14">
        <f>IF(ISNA(VLOOKUP($A223,'2011'!$B$2:$S$401,8,FALSE)), AQ223, VLOOKUP($A223,'2011'!$B$2:$S$401,8,FALSE))</f>
        <v>1</v>
      </c>
      <c r="AS223" s="14">
        <f>IF(ISNA(VLOOKUP($A223,'2010'!$B$2:$S$401,8,FALSE)), AR223, VLOOKUP($A223,'2010'!$B$2:$S$401,8,FALSE))</f>
        <v>1</v>
      </c>
      <c r="AT223" s="14">
        <f>IF(ISNA(VLOOKUP($A223,'2009'!$B$2:$S$401,8,FALSE)), AS223, VLOOKUP($A223,'2009'!$B$2:$S$401,8,FALSE))</f>
        <v>1</v>
      </c>
      <c r="AU223" s="14">
        <f>AVERAGE(AO223:AT223)</f>
        <v>2.6166666666666667</v>
      </c>
      <c r="AV223" s="14">
        <f>MIN(B223:G223)</f>
        <v>10</v>
      </c>
      <c r="AW223" s="14">
        <f>MAX(B223:G223)</f>
        <v>32</v>
      </c>
      <c r="AX223" s="14">
        <f>MIN(I223:N223)</f>
        <v>36</v>
      </c>
      <c r="AY223" s="14">
        <f>MAX(I223:N223)</f>
        <v>75</v>
      </c>
      <c r="AZ223" s="14" t="str">
        <f>VLOOKUP(A223,Bios!$B$2:$S$430,7,FALSE)</f>
        <v>CAN</v>
      </c>
      <c r="BA223" s="14" t="str">
        <f>VLOOKUP(A223,Bios!$B$2:$S$430,2,FALSE)</f>
        <v>DAL</v>
      </c>
      <c r="BB223" s="14">
        <f>113-BE223</f>
        <v>28</v>
      </c>
      <c r="BC223" s="14" t="str">
        <f>VLOOKUP(A223,Bios!$B$2:$S$430,3,FALSE)</f>
        <v>L</v>
      </c>
      <c r="BD223" s="4" t="str">
        <f>VLOOKUP(A223,Bios!$B$2:$S$430,4,FALSE)</f>
        <v>Aug 12 '85</v>
      </c>
      <c r="BE223" s="4" t="str">
        <f>RIGHT(BD223, LEN(BD223)-8)</f>
        <v>85</v>
      </c>
      <c r="BJ223" s="4" t="e">
        <f>VLOOKUP(A223,'Contracts 2014'!A222:K348,1,FALSE)</f>
        <v>#N/A</v>
      </c>
      <c r="BK223" s="4">
        <f>IF(ISNA(VLOOKUP(A223,'Contracts 2014'!$A$1:$K$127,1,FALSE)), 0, 1)</f>
        <v>0</v>
      </c>
    </row>
    <row r="224" spans="1:63">
      <c r="A224" s="13" t="s">
        <v>149</v>
      </c>
      <c r="B224" s="14">
        <f>VLOOKUP(A224,'2014'!$B$2:$S$430,7,FALSE)</f>
        <v>32</v>
      </c>
      <c r="C224" s="14">
        <f>IF(ISNA(VLOOKUP(A224,'2013'!$B$2:$S$401,7,FALSE)*1.7), B224, VLOOKUP(A224,'2013'!$B$2:$S$401,7,FALSE)*1.7)</f>
        <v>49.3</v>
      </c>
      <c r="D224" s="14">
        <f>IF(ISNA(VLOOKUP(A224,'2012'!$B$2:$S$401,7,FALSE)), C224, VLOOKUP(A224,'2012'!$B$2:$S$401,7,FALSE))</f>
        <v>77</v>
      </c>
      <c r="E224" s="14">
        <f>IF(ISNA(VLOOKUP(A224,'2011'!$B$2:$S$401,7,FALSE)), AVERAGE(C224:D224), VLOOKUP(A224,'2011'!$B$2:$S$401,7,FALSE))</f>
        <v>57</v>
      </c>
      <c r="F224" s="14">
        <f>IF(ISNA(VLOOKUP(A224,'2010'!$B$2:$S$401,7,FALSE)), AVERAGE(C224:E224), VLOOKUP(A224,'2010'!$B$2:$S$401,7,FALSE))</f>
        <v>58</v>
      </c>
      <c r="G224" s="14">
        <f>IF(ISNA(VLOOKUP(A224,'2009'!$B$2:$S$401,7,FALSE)), AVERAGE(C224:F224), VLOOKUP(A224,'2009'!$B$2:$S$401,7,FALSE))</f>
        <v>77</v>
      </c>
      <c r="H224" s="14">
        <f>AVERAGE(B224:G224)</f>
        <v>58.383333333333333</v>
      </c>
      <c r="I224" s="14">
        <f>VLOOKUP(A224,'2014'!$B$2:$S$430,4,FALSE)</f>
        <v>69</v>
      </c>
      <c r="J224" s="14">
        <f>IF(ISNA(VLOOKUP(A224,'2013'!$B$2:$S$401,4,FALSE)), I224, VLOOKUP(A224,'2013'!$B$2:$S$401,4,FALSE)*1.7)</f>
        <v>54.4</v>
      </c>
      <c r="K224" s="14">
        <f>IF(ISNA(VLOOKUP(A224,'2012'!$B$2:$S$401,4,FALSE)), J224, VLOOKUP(A224,'2012'!$B$2:$S$401,4,FALSE))</f>
        <v>82</v>
      </c>
      <c r="L224" s="14">
        <f>IF(ISNA(VLOOKUP(A224,'2011'!$B$2:$S$401,4,FALSE)), AVERAGE(J224:K224), VLOOKUP(A224,'2011'!$B$2:$S$401,4,FALSE))</f>
        <v>75</v>
      </c>
      <c r="M224" s="14">
        <f>IF(ISNA(VLOOKUP(A224,'2010'!$B$2:$S$401,4,FALSE)), AVERAGE(J224:L224), VLOOKUP(A224,'2010'!$B$2:$S$401,4,FALSE))</f>
        <v>80</v>
      </c>
      <c r="N224" s="14">
        <f>IF(ISNA(VLOOKUP(A224,'2009'!$B$2:$S$401,4,FALSE)), AVERAGE(J224:M224), VLOOKUP(A224,'2009'!$B$2:$S$401,4,FALSE))</f>
        <v>82</v>
      </c>
      <c r="O224" s="14">
        <f>AVERAGE(I224:N224)</f>
        <v>73.733333333333334</v>
      </c>
      <c r="P224" s="14">
        <f>H224/O224</f>
        <v>0.79181735985533452</v>
      </c>
      <c r="Q224" s="14">
        <f>VLOOKUP($A224,'2014'!$B$2:$S$430,5,FALSE)</f>
        <v>9</v>
      </c>
      <c r="R224" s="14">
        <f>IF(ISNA(VLOOKUP(A224,'2013'!$B$2:$S$401,5,FALSE)), Q224, VLOOKUP(A224,'2013'!$B$2:$S$401,5,FALSE)*1.7)</f>
        <v>18.7</v>
      </c>
      <c r="S224" s="14">
        <f>IF(ISNA(VLOOKUP($A224,'2012'!$B$2:$S$401,5,FALSE)), R224, VLOOKUP($A224,'2012'!$B$2:$S$401,5,FALSE))</f>
        <v>24</v>
      </c>
      <c r="T224" s="14">
        <f>IF(ISNA(VLOOKUP($A224,'2011'!$B$2:$S$401,5,FALSE)), S224, VLOOKUP($A224,'2011'!$B$2:$S$401,5,FALSE))</f>
        <v>17</v>
      </c>
      <c r="U224" s="14">
        <f>IF(ISNA(VLOOKUP($A224,'2010'!$B$2:$S$401,5,FALSE)), T224, VLOOKUP($A224,'2010'!$B$2:$S$401,5,FALSE))</f>
        <v>21</v>
      </c>
      <c r="V224" s="14">
        <f>IF(ISNA(VLOOKUP($A224,'2009'!$B$2:$S$401,5,FALSE)), U224, VLOOKUP($A224,'2009'!$B$2:$S$401,5,FALSE))</f>
        <v>24</v>
      </c>
      <c r="W224" s="14">
        <f>AVERAGE(Q224:V224)</f>
        <v>18.95</v>
      </c>
      <c r="X224" s="14">
        <f>VLOOKUP($A224,'2014'!$B$2:$S$430,6,FALSE)</f>
        <v>23</v>
      </c>
      <c r="Y224" s="14">
        <f>IF(ISNA(VLOOKUP($A224,'2013'!$B$2:$S$401,6,FALSE)), X224, VLOOKUP($A224,'2013'!$B$2:$S$401,6,FALSE)*1.7)</f>
        <v>30.599999999999998</v>
      </c>
      <c r="Z224" s="14">
        <f>IF(ISNA(VLOOKUP($A224,'2012'!$B$2:$S$401,6,FALSE)), Y224, VLOOKUP($A224,'2012'!$B$2:$S$401,6,FALSE))</f>
        <v>53</v>
      </c>
      <c r="AA224" s="14">
        <f>IF(ISNA(VLOOKUP($A224,'2011'!$B$2:$S$401,6,FALSE)), Z224, VLOOKUP($A224,'2011'!$B$2:$S$401,6,FALSE))</f>
        <v>40</v>
      </c>
      <c r="AB224" s="14">
        <f>IF(ISNA(VLOOKUP($A224,'2010'!$B$2:$S$401,6,FALSE)), AA224, VLOOKUP($A224,'2010'!$B$2:$S$401,6,FALSE))</f>
        <v>37</v>
      </c>
      <c r="AC224" s="14">
        <f>IF(ISNA(VLOOKUP($A224,'2009'!$B$2:$S$401,6,FALSE)), AB224, VLOOKUP($A224,'2009'!$B$2:$S$401,6,FALSE))</f>
        <v>53</v>
      </c>
      <c r="AD224" s="14">
        <f>AVERAGE(X224:AC224)</f>
        <v>39.43333333333333</v>
      </c>
      <c r="AE224" s="14">
        <f>VLOOKUP($A224,'2014'!$B$2:$S$430,10,FALSE)</f>
        <v>3</v>
      </c>
      <c r="AF224" s="14">
        <f>IF(ISNA(VLOOKUP($A224,'2013'!$B$2:$S$401,10,FALSE)), AE224, VLOOKUP($A224,'2013'!$B$2:$S$401,10,FALSE)*1.7)</f>
        <v>6.8</v>
      </c>
      <c r="AG224" s="14">
        <f>IF(ISNA(VLOOKUP($A224,'2012'!$B$2:$S$401,10,FALSE)), AF224, VLOOKUP($A224,'2012'!$B$2:$S$401,10,FALSE))</f>
        <v>8</v>
      </c>
      <c r="AH224" s="14">
        <f>IF(ISNA(VLOOKUP($A224,'2011'!$B$2:$S$401,10,FALSE)), AG224, VLOOKUP($A224,'2011'!$B$2:$S$401,10,FALSE))</f>
        <v>3</v>
      </c>
      <c r="AI224" s="14">
        <f>IF(ISNA(VLOOKUP($A224,'2010'!$B$2:$S$401,10,FALSE)), AH224, VLOOKUP($A224,'2010'!$B$2:$S$401,10,FALSE))</f>
        <v>7</v>
      </c>
      <c r="AJ224" s="14">
        <f>IF(ISNA(VLOOKUP($A224,'2009'!$B$2:$S$401,10,FALSE)), AI224, VLOOKUP($A224,'2009'!$B$2:$S$401,10,FALSE))</f>
        <v>7</v>
      </c>
      <c r="AK224" s="14">
        <f>AVERAGE(AE224:AJ224)</f>
        <v>5.8</v>
      </c>
      <c r="AL224" s="14">
        <f>VLOOKUP($A224,'2014'!$B$2:$S$430,11,FALSE)</f>
        <v>15</v>
      </c>
      <c r="AM224" s="14">
        <f>IF(ISNA(VLOOKUP($A224,'2013'!$B$2:$S$401,11,FALSE)), AL224, VLOOKUP($A224,'2013'!$B$2:$S$401,11,FALSE)*1.7)</f>
        <v>20.399999999999999</v>
      </c>
      <c r="AN224" s="14">
        <f>AVERAGE(AL224:AM224)</f>
        <v>17.7</v>
      </c>
      <c r="AO224" s="14">
        <f>VLOOKUP($A224,'2014'!$B$2:$S$430,8,FALSE)</f>
        <v>-6</v>
      </c>
      <c r="AP224" s="14">
        <f>IF(ISNA(VLOOKUP($A224,'2013'!$B$2:$S$401,8,FALSE)), AO224, VLOOKUP($A224,'2013'!$B$2:$S$401,8,FALSE)*1.7)</f>
        <v>1.7</v>
      </c>
      <c r="AQ224" s="14">
        <f>IF(ISNA(VLOOKUP($A224,'2012'!$B$2:$S$401,8,FALSE)), AP224, VLOOKUP($A224,'2012'!$B$2:$S$401,8,FALSE))</f>
        <v>26</v>
      </c>
      <c r="AR224" s="14">
        <f>IF(ISNA(VLOOKUP($A224,'2011'!$B$2:$S$401,8,FALSE)), AQ224, VLOOKUP($A224,'2011'!$B$2:$S$401,8,FALSE))</f>
        <v>0</v>
      </c>
      <c r="AS224" s="14">
        <f>IF(ISNA(VLOOKUP($A224,'2010'!$B$2:$S$401,8,FALSE)), AR224, VLOOKUP($A224,'2010'!$B$2:$S$401,8,FALSE))</f>
        <v>-6</v>
      </c>
      <c r="AT224" s="14">
        <f>IF(ISNA(VLOOKUP($A224,'2009'!$B$2:$S$401,8,FALSE)), AS224, VLOOKUP($A224,'2009'!$B$2:$S$401,8,FALSE))</f>
        <v>2</v>
      </c>
      <c r="AU224" s="14">
        <f>AVERAGE(AO224:AT224)</f>
        <v>2.9499999999999997</v>
      </c>
      <c r="AV224" s="14">
        <f>MIN(B224:G224)</f>
        <v>32</v>
      </c>
      <c r="AW224" s="14">
        <f>MAX(B224:G224)</f>
        <v>77</v>
      </c>
      <c r="AX224" s="14">
        <f>MIN(I224:N224)</f>
        <v>54.4</v>
      </c>
      <c r="AY224" s="14">
        <f>MAX(I224:N224)</f>
        <v>82</v>
      </c>
      <c r="AZ224" s="14" t="str">
        <f>VLOOKUP(A224,Bios!$B$2:$S$430,7,FALSE)</f>
        <v>CAN</v>
      </c>
      <c r="BA224" s="14" t="str">
        <f>VLOOKUP(A224,Bios!$B$2:$S$430,2,FALSE)</f>
        <v>DAL</v>
      </c>
      <c r="BB224" s="14">
        <f>113-BE224</f>
        <v>41</v>
      </c>
      <c r="BC224" s="14" t="str">
        <f>VLOOKUP(A224,Bios!$B$2:$S$430,3,FALSE)</f>
        <v>L</v>
      </c>
      <c r="BD224" s="4" t="str">
        <f>VLOOKUP(A224,Bios!$B$2:$S$430,4,FALSE)</f>
        <v>May 08 '72</v>
      </c>
      <c r="BE224" s="4" t="str">
        <f>RIGHT(BD224, LEN(BD224)-8)</f>
        <v>72</v>
      </c>
      <c r="BJ224" s="4" t="e">
        <f>VLOOKUP(A224,'Contracts 2014'!A223:K349,1,FALSE)</f>
        <v>#N/A</v>
      </c>
      <c r="BK224" s="4">
        <f>IF(ISNA(VLOOKUP(A224,'Contracts 2014'!$A$1:$K$127,1,FALSE)), 0, 1)</f>
        <v>0</v>
      </c>
    </row>
    <row r="225" spans="1:63">
      <c r="A225" s="13" t="s">
        <v>238</v>
      </c>
      <c r="B225" s="14">
        <f>VLOOKUP(A225,'2014'!$B$2:$S$430,7,FALSE)</f>
        <v>32</v>
      </c>
      <c r="C225" s="14">
        <f>IF(ISNA(VLOOKUP(A225,'2013'!$B$2:$S$401,7,FALSE)*1.7), B225, VLOOKUP(A225,'2013'!$B$2:$S$401,7,FALSE)*1.7)</f>
        <v>42.5</v>
      </c>
      <c r="D225" s="14">
        <f>IF(ISNA(VLOOKUP(A225,'2012'!$B$2:$S$401,7,FALSE)), C225, VLOOKUP(A225,'2012'!$B$2:$S$401,7,FALSE))</f>
        <v>38</v>
      </c>
      <c r="E225" s="14">
        <f>IF(ISNA(VLOOKUP(A225,'2011'!$B$2:$S$401,7,FALSE)), AVERAGE(C225:D225), VLOOKUP(A225,'2011'!$B$2:$S$401,7,FALSE))</f>
        <v>52</v>
      </c>
      <c r="F225" s="14">
        <f>IF(ISNA(VLOOKUP(A225,'2010'!$B$2:$S$401,7,FALSE)), AVERAGE(C225:E225), VLOOKUP(A225,'2010'!$B$2:$S$401,7,FALSE))</f>
        <v>44.166666666666664</v>
      </c>
      <c r="G225" s="14">
        <f>IF(ISNA(VLOOKUP(A225,'2009'!$B$2:$S$401,7,FALSE)), AVERAGE(C225:F225), VLOOKUP(A225,'2009'!$B$2:$S$401,7,FALSE))</f>
        <v>47</v>
      </c>
      <c r="H225" s="14">
        <f>AVERAGE(B225:G225)</f>
        <v>42.611111111111107</v>
      </c>
      <c r="I225" s="14">
        <f>VLOOKUP(A225,'2014'!$B$2:$S$430,4,FALSE)</f>
        <v>78</v>
      </c>
      <c r="J225" s="14">
        <f>IF(ISNA(VLOOKUP(A225,'2013'!$B$2:$S$401,4,FALSE)), I225, VLOOKUP(A225,'2013'!$B$2:$S$401,4,FALSE)*1.7)</f>
        <v>81.599999999999994</v>
      </c>
      <c r="K225" s="14">
        <f>IF(ISNA(VLOOKUP(A225,'2012'!$B$2:$S$401,4,FALSE)), J225, VLOOKUP(A225,'2012'!$B$2:$S$401,4,FALSE))</f>
        <v>82</v>
      </c>
      <c r="L225" s="14">
        <f>IF(ISNA(VLOOKUP(A225,'2011'!$B$2:$S$401,4,FALSE)), AVERAGE(J225:K225), VLOOKUP(A225,'2011'!$B$2:$S$401,4,FALSE))</f>
        <v>81</v>
      </c>
      <c r="M225" s="14">
        <f>IF(ISNA(VLOOKUP(A225,'2010'!$B$2:$S$401,4,FALSE)), AVERAGE(J225:L225), VLOOKUP(A225,'2010'!$B$2:$S$401,4,FALSE))</f>
        <v>81.533333333333331</v>
      </c>
      <c r="N225" s="14">
        <f>IF(ISNA(VLOOKUP(A225,'2009'!$B$2:$S$401,4,FALSE)), AVERAGE(J225:M225), VLOOKUP(A225,'2009'!$B$2:$S$401,4,FALSE))</f>
        <v>76</v>
      </c>
      <c r="O225" s="14">
        <f>AVERAGE(I225:N225)</f>
        <v>80.022222222222226</v>
      </c>
      <c r="P225" s="14">
        <f>H225/O225</f>
        <v>0.53249097472924178</v>
      </c>
      <c r="Q225" s="14">
        <f>VLOOKUP($A225,'2014'!$B$2:$S$430,5,FALSE)</f>
        <v>14</v>
      </c>
      <c r="R225" s="14">
        <f>IF(ISNA(VLOOKUP(A225,'2013'!$B$2:$S$401,5,FALSE)), Q225, VLOOKUP(A225,'2013'!$B$2:$S$401,5,FALSE)*1.7)</f>
        <v>28.9</v>
      </c>
      <c r="S225" s="14">
        <f>IF(ISNA(VLOOKUP($A225,'2012'!$B$2:$S$401,5,FALSE)), R225, VLOOKUP($A225,'2012'!$B$2:$S$401,5,FALSE))</f>
        <v>19</v>
      </c>
      <c r="T225" s="14">
        <f>IF(ISNA(VLOOKUP($A225,'2011'!$B$2:$S$401,5,FALSE)), S225, VLOOKUP($A225,'2011'!$B$2:$S$401,5,FALSE))</f>
        <v>22</v>
      </c>
      <c r="U225" s="14">
        <f>IF(ISNA(VLOOKUP($A225,'2010'!$B$2:$S$401,5,FALSE)), T225, VLOOKUP($A225,'2010'!$B$2:$S$401,5,FALSE))</f>
        <v>22</v>
      </c>
      <c r="V225" s="14">
        <f>IF(ISNA(VLOOKUP($A225,'2009'!$B$2:$S$401,5,FALSE)), U225, VLOOKUP($A225,'2009'!$B$2:$S$401,5,FALSE))</f>
        <v>21</v>
      </c>
      <c r="W225" s="14">
        <f>AVERAGE(Q225:V225)</f>
        <v>21.150000000000002</v>
      </c>
      <c r="X225" s="14">
        <f>VLOOKUP($A225,'2014'!$B$2:$S$430,6,FALSE)</f>
        <v>18</v>
      </c>
      <c r="Y225" s="14">
        <f>IF(ISNA(VLOOKUP($A225,'2013'!$B$2:$S$401,6,FALSE)), X225, VLOOKUP($A225,'2013'!$B$2:$S$401,6,FALSE)*1.7)</f>
        <v>13.6</v>
      </c>
      <c r="Z225" s="14">
        <f>IF(ISNA(VLOOKUP($A225,'2012'!$B$2:$S$401,6,FALSE)), Y225, VLOOKUP($A225,'2012'!$B$2:$S$401,6,FALSE))</f>
        <v>19</v>
      </c>
      <c r="AA225" s="14">
        <f>IF(ISNA(VLOOKUP($A225,'2011'!$B$2:$S$401,6,FALSE)), Z225, VLOOKUP($A225,'2011'!$B$2:$S$401,6,FALSE))</f>
        <v>30</v>
      </c>
      <c r="AB225" s="14">
        <f>IF(ISNA(VLOOKUP($A225,'2010'!$B$2:$S$401,6,FALSE)), AA225, VLOOKUP($A225,'2010'!$B$2:$S$401,6,FALSE))</f>
        <v>30</v>
      </c>
      <c r="AC225" s="14">
        <f>IF(ISNA(VLOOKUP($A225,'2009'!$B$2:$S$401,6,FALSE)), AB225, VLOOKUP($A225,'2009'!$B$2:$S$401,6,FALSE))</f>
        <v>26</v>
      </c>
      <c r="AD225" s="14">
        <f>AVERAGE(X225:AC225)</f>
        <v>22.766666666666666</v>
      </c>
      <c r="AE225" s="14">
        <f>VLOOKUP($A225,'2014'!$B$2:$S$430,10,FALSE)</f>
        <v>2</v>
      </c>
      <c r="AF225" s="14">
        <f>IF(ISNA(VLOOKUP($A225,'2013'!$B$2:$S$401,10,FALSE)), AE225, VLOOKUP($A225,'2013'!$B$2:$S$401,10,FALSE)*1.7)</f>
        <v>8.5</v>
      </c>
      <c r="AG225" s="14">
        <f>IF(ISNA(VLOOKUP($A225,'2012'!$B$2:$S$401,10,FALSE)), AF225, VLOOKUP($A225,'2012'!$B$2:$S$401,10,FALSE))</f>
        <v>0</v>
      </c>
      <c r="AH225" s="14">
        <f>IF(ISNA(VLOOKUP($A225,'2011'!$B$2:$S$401,10,FALSE)), AG225, VLOOKUP($A225,'2011'!$B$2:$S$401,10,FALSE))</f>
        <v>8</v>
      </c>
      <c r="AI225" s="14">
        <f>IF(ISNA(VLOOKUP($A225,'2010'!$B$2:$S$401,10,FALSE)), AH225, VLOOKUP($A225,'2010'!$B$2:$S$401,10,FALSE))</f>
        <v>8</v>
      </c>
      <c r="AJ225" s="14">
        <f>IF(ISNA(VLOOKUP($A225,'2009'!$B$2:$S$401,10,FALSE)), AI225, VLOOKUP($A225,'2009'!$B$2:$S$401,10,FALSE))</f>
        <v>7</v>
      </c>
      <c r="AK225" s="14">
        <f>AVERAGE(AE225:AJ225)</f>
        <v>5.583333333333333</v>
      </c>
      <c r="AL225" s="14">
        <f>VLOOKUP($A225,'2014'!$B$2:$S$430,11,FALSE)</f>
        <v>4</v>
      </c>
      <c r="AM225" s="14">
        <f>IF(ISNA(VLOOKUP($A225,'2013'!$B$2:$S$401,11,FALSE)), AL225, VLOOKUP($A225,'2013'!$B$2:$S$401,11,FALSE)*1.7)</f>
        <v>10.199999999999999</v>
      </c>
      <c r="AN225" s="14">
        <f>AVERAGE(AL225:AM225)</f>
        <v>7.1</v>
      </c>
      <c r="AO225" s="14">
        <f>VLOOKUP($A225,'2014'!$B$2:$S$430,8,FALSE)</f>
        <v>10</v>
      </c>
      <c r="AP225" s="14">
        <f>IF(ISNA(VLOOKUP($A225,'2013'!$B$2:$S$401,8,FALSE)), AO225, VLOOKUP($A225,'2013'!$B$2:$S$401,8,FALSE)*1.7)</f>
        <v>-3.4</v>
      </c>
      <c r="AQ225" s="14">
        <f>IF(ISNA(VLOOKUP($A225,'2012'!$B$2:$S$401,8,FALSE)), AP225, VLOOKUP($A225,'2012'!$B$2:$S$401,8,FALSE))</f>
        <v>4</v>
      </c>
      <c r="AR225" s="14">
        <f>IF(ISNA(VLOOKUP($A225,'2011'!$B$2:$S$401,8,FALSE)), AQ225, VLOOKUP($A225,'2011'!$B$2:$S$401,8,FALSE))</f>
        <v>-3</v>
      </c>
      <c r="AS225" s="14">
        <f>IF(ISNA(VLOOKUP($A225,'2010'!$B$2:$S$401,8,FALSE)), AR225, VLOOKUP($A225,'2010'!$B$2:$S$401,8,FALSE))</f>
        <v>-3</v>
      </c>
      <c r="AT225" s="14">
        <f>IF(ISNA(VLOOKUP($A225,'2009'!$B$2:$S$401,8,FALSE)), AS225, VLOOKUP($A225,'2009'!$B$2:$S$401,8,FALSE))</f>
        <v>19</v>
      </c>
      <c r="AU225" s="14">
        <f>AVERAGE(AO225:AT225)</f>
        <v>3.9333333333333336</v>
      </c>
      <c r="AV225" s="14">
        <f>MIN(B225:G225)</f>
        <v>32</v>
      </c>
      <c r="AW225" s="14">
        <f>MAX(B225:G225)</f>
        <v>52</v>
      </c>
      <c r="AX225" s="14">
        <f>MIN(I225:N225)</f>
        <v>76</v>
      </c>
      <c r="AY225" s="14">
        <f>MAX(I225:N225)</f>
        <v>82</v>
      </c>
      <c r="AZ225" s="14" t="str">
        <f>VLOOKUP(A225,Bios!$B$2:$S$430,7,FALSE)</f>
        <v>SWE</v>
      </c>
      <c r="BA225" s="14" t="str">
        <f>VLOOKUP(A225,Bios!$B$2:$S$430,2,FALSE)</f>
        <v>STL</v>
      </c>
      <c r="BB225" s="14">
        <f>113-BE225</f>
        <v>25</v>
      </c>
      <c r="BC225" s="14" t="str">
        <f>VLOOKUP(A225,Bios!$B$2:$S$430,3,FALSE)</f>
        <v>C</v>
      </c>
      <c r="BD225" s="4" t="str">
        <f>VLOOKUP(A225,Bios!$B$2:$S$430,4,FALSE)</f>
        <v>Jun 02 '88</v>
      </c>
      <c r="BE225" s="4" t="str">
        <f>RIGHT(BD225, LEN(BD225)-8)</f>
        <v>88</v>
      </c>
      <c r="BJ225" s="4" t="e">
        <f>VLOOKUP(A225,'Contracts 2014'!A224:K350,1,FALSE)</f>
        <v>#N/A</v>
      </c>
      <c r="BK225" s="4">
        <f>IF(ISNA(VLOOKUP(A225,'Contracts 2014'!$A$1:$K$127,1,FALSE)), 0, 1)</f>
        <v>0</v>
      </c>
    </row>
    <row r="226" spans="1:63">
      <c r="A226" s="13" t="s">
        <v>904</v>
      </c>
      <c r="B226" s="14">
        <f>VLOOKUP(A226,'2014'!$B$2:$S$430,7,FALSE)</f>
        <v>32</v>
      </c>
      <c r="C226" s="14">
        <f>IF(ISNA(VLOOKUP(A226,'2013'!$B$2:$S$401,7,FALSE)*1.7), B226, VLOOKUP(A226,'2013'!$B$2:$S$401,7,FALSE)*1.7)</f>
        <v>34</v>
      </c>
      <c r="D226" s="14">
        <f>IF(ISNA(VLOOKUP(A226,'2012'!$B$2:$S$401,7,FALSE)), C226, VLOOKUP(A226,'2012'!$B$2:$S$401,7,FALSE))</f>
        <v>34</v>
      </c>
      <c r="E226" s="14">
        <f>IF(ISNA(VLOOKUP(A226,'2011'!$B$2:$S$401,7,FALSE)), AVERAGE(C226:D226), VLOOKUP(A226,'2011'!$B$2:$S$401,7,FALSE))</f>
        <v>16</v>
      </c>
      <c r="F226" s="14">
        <f>IF(ISNA(VLOOKUP(A226,'2010'!$B$2:$S$401,7,FALSE)), AVERAGE(C226:E226), VLOOKUP(A226,'2010'!$B$2:$S$401,7,FALSE))</f>
        <v>28</v>
      </c>
      <c r="G226" s="14">
        <f>IF(ISNA(VLOOKUP(A226,'2009'!$B$2:$S$401,7,FALSE)), AVERAGE(C226:F226), VLOOKUP(A226,'2009'!$B$2:$S$401,7,FALSE))</f>
        <v>29</v>
      </c>
      <c r="H226" s="14">
        <f>AVERAGE(B226:G226)</f>
        <v>28.833333333333332</v>
      </c>
      <c r="I226" s="14">
        <f>VLOOKUP(A226,'2014'!$B$2:$S$430,4,FALSE)</f>
        <v>75</v>
      </c>
      <c r="J226" s="14">
        <f>IF(ISNA(VLOOKUP(A226,'2013'!$B$2:$S$401,4,FALSE)), I226, VLOOKUP(A226,'2013'!$B$2:$S$401,4,FALSE)*1.7)</f>
        <v>79.899999999999991</v>
      </c>
      <c r="K226" s="14">
        <f>IF(ISNA(VLOOKUP(A226,'2012'!$B$2:$S$401,4,FALSE)), J226, VLOOKUP(A226,'2012'!$B$2:$S$401,4,FALSE))</f>
        <v>79.899999999999991</v>
      </c>
      <c r="L226" s="14">
        <f>IF(ISNA(VLOOKUP(A226,'2011'!$B$2:$S$401,4,FALSE)), AVERAGE(J226:K226), VLOOKUP(A226,'2011'!$B$2:$S$401,4,FALSE))</f>
        <v>63</v>
      </c>
      <c r="M226" s="14">
        <f>IF(ISNA(VLOOKUP(A226,'2010'!$B$2:$S$401,4,FALSE)), AVERAGE(J226:L226), VLOOKUP(A226,'2010'!$B$2:$S$401,4,FALSE))</f>
        <v>74.266666666666666</v>
      </c>
      <c r="N226" s="14">
        <f>IF(ISNA(VLOOKUP(A226,'2009'!$B$2:$S$401,4,FALSE)), AVERAGE(J226:M226), VLOOKUP(A226,'2009'!$B$2:$S$401,4,FALSE))</f>
        <v>76</v>
      </c>
      <c r="O226" s="14">
        <f>AVERAGE(I226:N226)</f>
        <v>74.677777777777763</v>
      </c>
      <c r="P226" s="14">
        <f>H226/O226</f>
        <v>0.38610325844368404</v>
      </c>
      <c r="Q226" s="14">
        <f>VLOOKUP($A226,'2014'!$B$2:$S$430,5,FALSE)</f>
        <v>11</v>
      </c>
      <c r="R226" s="14">
        <f>IF(ISNA(VLOOKUP(A226,'2013'!$B$2:$S$401,5,FALSE)), Q226, VLOOKUP(A226,'2013'!$B$2:$S$401,5,FALSE)*1.7)</f>
        <v>17</v>
      </c>
      <c r="S226" s="14">
        <f>IF(ISNA(VLOOKUP($A226,'2012'!$B$2:$S$401,5,FALSE)), R226, VLOOKUP($A226,'2012'!$B$2:$S$401,5,FALSE))</f>
        <v>17</v>
      </c>
      <c r="T226" s="14">
        <f>IF(ISNA(VLOOKUP($A226,'2011'!$B$2:$S$401,5,FALSE)), S226, VLOOKUP($A226,'2011'!$B$2:$S$401,5,FALSE))</f>
        <v>5</v>
      </c>
      <c r="U226" s="14">
        <f>IF(ISNA(VLOOKUP($A226,'2010'!$B$2:$S$401,5,FALSE)), T226, VLOOKUP($A226,'2010'!$B$2:$S$401,5,FALSE))</f>
        <v>5</v>
      </c>
      <c r="V226" s="14">
        <f>IF(ISNA(VLOOKUP($A226,'2009'!$B$2:$S$401,5,FALSE)), U226, VLOOKUP($A226,'2009'!$B$2:$S$401,5,FALSE))</f>
        <v>12</v>
      </c>
      <c r="W226" s="14">
        <f>AVERAGE(Q226:V226)</f>
        <v>11.166666666666666</v>
      </c>
      <c r="X226" s="14">
        <f>VLOOKUP($A226,'2014'!$B$2:$S$430,6,FALSE)</f>
        <v>21</v>
      </c>
      <c r="Y226" s="14">
        <f>IF(ISNA(VLOOKUP($A226,'2013'!$B$2:$S$401,6,FALSE)), X226, VLOOKUP($A226,'2013'!$B$2:$S$401,6,FALSE)*1.7)</f>
        <v>17</v>
      </c>
      <c r="Z226" s="14">
        <f>IF(ISNA(VLOOKUP($A226,'2012'!$B$2:$S$401,6,FALSE)), Y226, VLOOKUP($A226,'2012'!$B$2:$S$401,6,FALSE))</f>
        <v>17</v>
      </c>
      <c r="AA226" s="14">
        <f>IF(ISNA(VLOOKUP($A226,'2011'!$B$2:$S$401,6,FALSE)), Z226, VLOOKUP($A226,'2011'!$B$2:$S$401,6,FALSE))</f>
        <v>11</v>
      </c>
      <c r="AB226" s="14">
        <f>IF(ISNA(VLOOKUP($A226,'2010'!$B$2:$S$401,6,FALSE)), AA226, VLOOKUP($A226,'2010'!$B$2:$S$401,6,FALSE))</f>
        <v>11</v>
      </c>
      <c r="AC226" s="14">
        <f>IF(ISNA(VLOOKUP($A226,'2009'!$B$2:$S$401,6,FALSE)), AB226, VLOOKUP($A226,'2009'!$B$2:$S$401,6,FALSE))</f>
        <v>17</v>
      </c>
      <c r="AD226" s="14">
        <f>AVERAGE(X226:AC226)</f>
        <v>15.666666666666666</v>
      </c>
      <c r="AE226" s="14">
        <f>VLOOKUP($A226,'2014'!$B$2:$S$430,10,FALSE)</f>
        <v>3</v>
      </c>
      <c r="AF226" s="14">
        <f>IF(ISNA(VLOOKUP($A226,'2013'!$B$2:$S$401,10,FALSE)), AE226, VLOOKUP($A226,'2013'!$B$2:$S$401,10,FALSE)*1.7)</f>
        <v>1.7</v>
      </c>
      <c r="AG226" s="14">
        <f>IF(ISNA(VLOOKUP($A226,'2012'!$B$2:$S$401,10,FALSE)), AF226, VLOOKUP($A226,'2012'!$B$2:$S$401,10,FALSE))</f>
        <v>1.7</v>
      </c>
      <c r="AH226" s="14">
        <f>IF(ISNA(VLOOKUP($A226,'2011'!$B$2:$S$401,10,FALSE)), AG226, VLOOKUP($A226,'2011'!$B$2:$S$401,10,FALSE))</f>
        <v>0</v>
      </c>
      <c r="AI226" s="14">
        <f>IF(ISNA(VLOOKUP($A226,'2010'!$B$2:$S$401,10,FALSE)), AH226, VLOOKUP($A226,'2010'!$B$2:$S$401,10,FALSE))</f>
        <v>0</v>
      </c>
      <c r="AJ226" s="14">
        <f>IF(ISNA(VLOOKUP($A226,'2009'!$B$2:$S$401,10,FALSE)), AI226, VLOOKUP($A226,'2009'!$B$2:$S$401,10,FALSE))</f>
        <v>2</v>
      </c>
      <c r="AK226" s="14">
        <f>AVERAGE(AE226:AJ226)</f>
        <v>1.4000000000000001</v>
      </c>
      <c r="AL226" s="14">
        <f>VLOOKUP($A226,'2014'!$B$2:$S$430,11,FALSE)</f>
        <v>3</v>
      </c>
      <c r="AM226" s="14">
        <f>IF(ISNA(VLOOKUP($A226,'2013'!$B$2:$S$401,11,FALSE)), AL226, VLOOKUP($A226,'2013'!$B$2:$S$401,11,FALSE)*1.7)</f>
        <v>5.0999999999999996</v>
      </c>
      <c r="AN226" s="14">
        <f>AVERAGE(AL226:AM226)</f>
        <v>4.05</v>
      </c>
      <c r="AO226" s="14">
        <f>VLOOKUP($A226,'2014'!$B$2:$S$430,8,FALSE)</f>
        <v>13</v>
      </c>
      <c r="AP226" s="14">
        <f>IF(ISNA(VLOOKUP($A226,'2013'!$B$2:$S$401,8,FALSE)), AO226, VLOOKUP($A226,'2013'!$B$2:$S$401,8,FALSE)*1.7)</f>
        <v>8.5</v>
      </c>
      <c r="AQ226" s="14">
        <f>IF(ISNA(VLOOKUP($A226,'2012'!$B$2:$S$401,8,FALSE)), AP226, VLOOKUP($A226,'2012'!$B$2:$S$401,8,FALSE))</f>
        <v>8.5</v>
      </c>
      <c r="AR226" s="14">
        <f>IF(ISNA(VLOOKUP($A226,'2011'!$B$2:$S$401,8,FALSE)), AQ226, VLOOKUP($A226,'2011'!$B$2:$S$401,8,FALSE))</f>
        <v>10</v>
      </c>
      <c r="AS226" s="14">
        <f>IF(ISNA(VLOOKUP($A226,'2010'!$B$2:$S$401,8,FALSE)), AR226, VLOOKUP($A226,'2010'!$B$2:$S$401,8,FALSE))</f>
        <v>10</v>
      </c>
      <c r="AT226" s="14">
        <f>IF(ISNA(VLOOKUP($A226,'2009'!$B$2:$S$401,8,FALSE)), AS226, VLOOKUP($A226,'2009'!$B$2:$S$401,8,FALSE))</f>
        <v>-16</v>
      </c>
      <c r="AU226" s="14">
        <f>AVERAGE(AO226:AT226)</f>
        <v>5.666666666666667</v>
      </c>
      <c r="AV226" s="14">
        <f>MIN(B226:G226)</f>
        <v>16</v>
      </c>
      <c r="AW226" s="14">
        <f>MAX(B226:G226)</f>
        <v>34</v>
      </c>
      <c r="AX226" s="14">
        <f>MIN(I226:N226)</f>
        <v>63</v>
      </c>
      <c r="AY226" s="14">
        <f>MAX(I226:N226)</f>
        <v>79.899999999999991</v>
      </c>
      <c r="AZ226" s="14" t="str">
        <f>VLOOKUP(A226,Bios!$B$2:$S$430,7,FALSE)</f>
        <v>CAN</v>
      </c>
      <c r="BA226" s="14" t="str">
        <f>VLOOKUP(A226,Bios!$B$2:$S$430,2,FALSE)</f>
        <v>COL</v>
      </c>
      <c r="BB226" s="14">
        <f>113-BE226</f>
        <v>28</v>
      </c>
      <c r="BC226" s="14" t="str">
        <f>VLOOKUP(A226,Bios!$B$2:$S$430,3,FALSE)</f>
        <v>C</v>
      </c>
      <c r="BD226" s="4" t="str">
        <f>VLOOKUP(A226,Bios!$B$2:$S$430,4,FALSE)</f>
        <v>Jan 22 '85</v>
      </c>
      <c r="BE226" s="4" t="str">
        <f>RIGHT(BD226, LEN(BD226)-8)</f>
        <v>85</v>
      </c>
      <c r="BJ226" s="4" t="e">
        <f>VLOOKUP(A226,'Contracts 2014'!A225:K351,1,FALSE)</f>
        <v>#N/A</v>
      </c>
      <c r="BK226" s="4">
        <f>IF(ISNA(VLOOKUP(A226,'Contracts 2014'!$A$1:$K$127,1,FALSE)), 0, 1)</f>
        <v>0</v>
      </c>
    </row>
    <row r="227" spans="1:63">
      <c r="A227" s="13" t="s">
        <v>827</v>
      </c>
      <c r="B227" s="14">
        <f>VLOOKUP(A227,'2014'!$B$2:$S$430,7,FALSE)</f>
        <v>32</v>
      </c>
      <c r="C227" s="14">
        <f>IF(ISNA(VLOOKUP(A227,'2013'!$B$2:$S$401,7,FALSE)*1.7), B227, VLOOKUP(A227,'2013'!$B$2:$S$401,7,FALSE)*1.7)</f>
        <v>27.2</v>
      </c>
      <c r="D227" s="14">
        <f>IF(ISNA(VLOOKUP(A227,'2012'!$B$2:$S$401,7,FALSE)), C227, VLOOKUP(A227,'2012'!$B$2:$S$401,7,FALSE))</f>
        <v>27.2</v>
      </c>
      <c r="E227" s="14">
        <f>IF(ISNA(VLOOKUP(A227,'2011'!$B$2:$S$401,7,FALSE)), AVERAGE(C227:D227), VLOOKUP(A227,'2011'!$B$2:$S$401,7,FALSE))</f>
        <v>16</v>
      </c>
      <c r="F227" s="14">
        <f>IF(ISNA(VLOOKUP(A227,'2010'!$B$2:$S$401,7,FALSE)), AVERAGE(C227:E227), VLOOKUP(A227,'2010'!$B$2:$S$401,7,FALSE))</f>
        <v>37</v>
      </c>
      <c r="G227" s="14">
        <f>IF(ISNA(VLOOKUP(A227,'2009'!$B$2:$S$401,7,FALSE)), AVERAGE(C227:F227), VLOOKUP(A227,'2009'!$B$2:$S$401,7,FALSE))</f>
        <v>26.85</v>
      </c>
      <c r="H227" s="14">
        <f>AVERAGE(B227:G227)</f>
        <v>27.708333333333332</v>
      </c>
      <c r="I227" s="14">
        <f>VLOOKUP(A227,'2014'!$B$2:$S$430,4,FALSE)</f>
        <v>82</v>
      </c>
      <c r="J227" s="14">
        <f>IF(ISNA(VLOOKUP(A227,'2013'!$B$2:$S$401,4,FALSE)), I227, VLOOKUP(A227,'2013'!$B$2:$S$401,4,FALSE)*1.7)</f>
        <v>81.599999999999994</v>
      </c>
      <c r="K227" s="14">
        <f>IF(ISNA(VLOOKUP(A227,'2012'!$B$2:$S$401,4,FALSE)), J227, VLOOKUP(A227,'2012'!$B$2:$S$401,4,FALSE))</f>
        <v>81.599999999999994</v>
      </c>
      <c r="L227" s="14">
        <f>IF(ISNA(VLOOKUP(A227,'2011'!$B$2:$S$401,4,FALSE)), AVERAGE(J227:K227), VLOOKUP(A227,'2011'!$B$2:$S$401,4,FALSE))</f>
        <v>56</v>
      </c>
      <c r="M227" s="14">
        <f>IF(ISNA(VLOOKUP(A227,'2010'!$B$2:$S$401,4,FALSE)), AVERAGE(J227:L227), VLOOKUP(A227,'2010'!$B$2:$S$401,4,FALSE))</f>
        <v>78</v>
      </c>
      <c r="N227" s="14">
        <f>IF(ISNA(VLOOKUP(A227,'2009'!$B$2:$S$401,4,FALSE)), AVERAGE(J227:M227), VLOOKUP(A227,'2009'!$B$2:$S$401,4,FALSE))</f>
        <v>74.3</v>
      </c>
      <c r="O227" s="14">
        <f>AVERAGE(I227:N227)</f>
        <v>75.583333333333329</v>
      </c>
      <c r="P227" s="14">
        <f>H227/O227</f>
        <v>0.36659316427783906</v>
      </c>
      <c r="Q227" s="14">
        <f>VLOOKUP($A227,'2014'!$B$2:$S$430,5,FALSE)</f>
        <v>8</v>
      </c>
      <c r="R227" s="14">
        <f>IF(ISNA(VLOOKUP(A227,'2013'!$B$2:$S$401,5,FALSE)), Q227, VLOOKUP(A227,'2013'!$B$2:$S$401,5,FALSE)*1.7)</f>
        <v>6.8</v>
      </c>
      <c r="S227" s="14">
        <f>IF(ISNA(VLOOKUP($A227,'2012'!$B$2:$S$401,5,FALSE)), R227, VLOOKUP($A227,'2012'!$B$2:$S$401,5,FALSE))</f>
        <v>6.8</v>
      </c>
      <c r="T227" s="14">
        <f>IF(ISNA(VLOOKUP($A227,'2011'!$B$2:$S$401,5,FALSE)), S227, VLOOKUP($A227,'2011'!$B$2:$S$401,5,FALSE))</f>
        <v>1</v>
      </c>
      <c r="U227" s="14">
        <f>IF(ISNA(VLOOKUP($A227,'2010'!$B$2:$S$401,5,FALSE)), T227, VLOOKUP($A227,'2010'!$B$2:$S$401,5,FALSE))</f>
        <v>6</v>
      </c>
      <c r="V227" s="14">
        <f>IF(ISNA(VLOOKUP($A227,'2009'!$B$2:$S$401,5,FALSE)), U227, VLOOKUP($A227,'2009'!$B$2:$S$401,5,FALSE))</f>
        <v>6</v>
      </c>
      <c r="W227" s="14">
        <f>AVERAGE(Q227:V227)</f>
        <v>5.7666666666666666</v>
      </c>
      <c r="X227" s="14">
        <f>VLOOKUP($A227,'2014'!$B$2:$S$430,6,FALSE)</f>
        <v>24</v>
      </c>
      <c r="Y227" s="14">
        <f>IF(ISNA(VLOOKUP($A227,'2013'!$B$2:$S$401,6,FALSE)), X227, VLOOKUP($A227,'2013'!$B$2:$S$401,6,FALSE)*1.7)</f>
        <v>20.399999999999999</v>
      </c>
      <c r="Z227" s="14">
        <f>IF(ISNA(VLOOKUP($A227,'2012'!$B$2:$S$401,6,FALSE)), Y227, VLOOKUP($A227,'2012'!$B$2:$S$401,6,FALSE))</f>
        <v>20.399999999999999</v>
      </c>
      <c r="AA227" s="14">
        <f>IF(ISNA(VLOOKUP($A227,'2011'!$B$2:$S$401,6,FALSE)), Z227, VLOOKUP($A227,'2011'!$B$2:$S$401,6,FALSE))</f>
        <v>15</v>
      </c>
      <c r="AB227" s="14">
        <f>IF(ISNA(VLOOKUP($A227,'2010'!$B$2:$S$401,6,FALSE)), AA227, VLOOKUP($A227,'2010'!$B$2:$S$401,6,FALSE))</f>
        <v>31</v>
      </c>
      <c r="AC227" s="14">
        <f>IF(ISNA(VLOOKUP($A227,'2009'!$B$2:$S$401,6,FALSE)), AB227, VLOOKUP($A227,'2009'!$B$2:$S$401,6,FALSE))</f>
        <v>31</v>
      </c>
      <c r="AD227" s="14">
        <f>AVERAGE(X227:AC227)</f>
        <v>23.633333333333336</v>
      </c>
      <c r="AE227" s="14">
        <f>VLOOKUP($A227,'2014'!$B$2:$S$430,10,FALSE)</f>
        <v>3</v>
      </c>
      <c r="AF227" s="14">
        <f>IF(ISNA(VLOOKUP($A227,'2013'!$B$2:$S$401,10,FALSE)), AE227, VLOOKUP($A227,'2013'!$B$2:$S$401,10,FALSE)*1.7)</f>
        <v>3.4</v>
      </c>
      <c r="AG227" s="14">
        <f>IF(ISNA(VLOOKUP($A227,'2012'!$B$2:$S$401,10,FALSE)), AF227, VLOOKUP($A227,'2012'!$B$2:$S$401,10,FALSE))</f>
        <v>3.4</v>
      </c>
      <c r="AH227" s="14">
        <f>IF(ISNA(VLOOKUP($A227,'2011'!$B$2:$S$401,10,FALSE)), AG227, VLOOKUP($A227,'2011'!$B$2:$S$401,10,FALSE))</f>
        <v>0</v>
      </c>
      <c r="AI227" s="14">
        <f>IF(ISNA(VLOOKUP($A227,'2010'!$B$2:$S$401,10,FALSE)), AH227, VLOOKUP($A227,'2010'!$B$2:$S$401,10,FALSE))</f>
        <v>4</v>
      </c>
      <c r="AJ227" s="14">
        <f>IF(ISNA(VLOOKUP($A227,'2009'!$B$2:$S$401,10,FALSE)), AI227, VLOOKUP($A227,'2009'!$B$2:$S$401,10,FALSE))</f>
        <v>4</v>
      </c>
      <c r="AK227" s="14">
        <f>AVERAGE(AE227:AJ227)</f>
        <v>2.9666666666666668</v>
      </c>
      <c r="AL227" s="14">
        <f>VLOOKUP($A227,'2014'!$B$2:$S$430,11,FALSE)</f>
        <v>13</v>
      </c>
      <c r="AM227" s="14">
        <f>IF(ISNA(VLOOKUP($A227,'2013'!$B$2:$S$401,11,FALSE)), AL227, VLOOKUP($A227,'2013'!$B$2:$S$401,11,FALSE)*1.7)</f>
        <v>10.199999999999999</v>
      </c>
      <c r="AN227" s="14">
        <f>AVERAGE(AL227:AM227)</f>
        <v>11.6</v>
      </c>
      <c r="AO227" s="14">
        <f>VLOOKUP($A227,'2014'!$B$2:$S$430,8,FALSE)</f>
        <v>3</v>
      </c>
      <c r="AP227" s="14">
        <f>IF(ISNA(VLOOKUP($A227,'2013'!$B$2:$S$401,8,FALSE)), AO227, VLOOKUP($A227,'2013'!$B$2:$S$401,8,FALSE)*1.7)</f>
        <v>20.399999999999999</v>
      </c>
      <c r="AQ227" s="14">
        <f>IF(ISNA(VLOOKUP($A227,'2012'!$B$2:$S$401,8,FALSE)), AP227, VLOOKUP($A227,'2012'!$B$2:$S$401,8,FALSE))</f>
        <v>20.399999999999999</v>
      </c>
      <c r="AR227" s="14">
        <f>IF(ISNA(VLOOKUP($A227,'2011'!$B$2:$S$401,8,FALSE)), AQ227, VLOOKUP($A227,'2011'!$B$2:$S$401,8,FALSE))</f>
        <v>3</v>
      </c>
      <c r="AS227" s="14">
        <f>IF(ISNA(VLOOKUP($A227,'2010'!$B$2:$S$401,8,FALSE)), AR227, VLOOKUP($A227,'2010'!$B$2:$S$401,8,FALSE))</f>
        <v>9</v>
      </c>
      <c r="AT227" s="14">
        <f>IF(ISNA(VLOOKUP($A227,'2009'!$B$2:$S$401,8,FALSE)), AS227, VLOOKUP($A227,'2009'!$B$2:$S$401,8,FALSE))</f>
        <v>9</v>
      </c>
      <c r="AU227" s="14">
        <f>AVERAGE(AO227:AT227)</f>
        <v>10.799999999999999</v>
      </c>
      <c r="AV227" s="14">
        <f>MIN(B227:G227)</f>
        <v>16</v>
      </c>
      <c r="AW227" s="14">
        <f>MAX(B227:G227)</f>
        <v>37</v>
      </c>
      <c r="AX227" s="14">
        <f>MIN(I227:N227)</f>
        <v>56</v>
      </c>
      <c r="AY227" s="14">
        <f>MAX(I227:N227)</f>
        <v>82</v>
      </c>
      <c r="AZ227" s="14" t="str">
        <f>VLOOKUP(A227,Bios!$B$2:$S$430,7,FALSE)</f>
        <v>USA</v>
      </c>
      <c r="BA227" s="14" t="str">
        <f>VLOOKUP(A227,Bios!$B$2:$S$430,2,FALSE)</f>
        <v>NJD</v>
      </c>
      <c r="BB227" s="14">
        <f>113-BE227</f>
        <v>31</v>
      </c>
      <c r="BC227" s="14" t="str">
        <f>VLOOKUP(A227,Bios!$B$2:$S$430,3,FALSE)</f>
        <v>D</v>
      </c>
      <c r="BD227" s="4" t="str">
        <f>VLOOKUP(A227,Bios!$B$2:$S$430,4,FALSE)</f>
        <v>Oct 30 '82</v>
      </c>
      <c r="BE227" s="4" t="str">
        <f>RIGHT(BD227, LEN(BD227)-8)</f>
        <v>82</v>
      </c>
      <c r="BJ227" s="4" t="e">
        <f>VLOOKUP(A227,'Contracts 2014'!A226:K352,1,FALSE)</f>
        <v>#N/A</v>
      </c>
      <c r="BK227" s="4">
        <f>IF(ISNA(VLOOKUP(A227,'Contracts 2014'!$A$1:$K$127,1,FALSE)), 0, 1)</f>
        <v>1</v>
      </c>
    </row>
    <row r="228" spans="1:63">
      <c r="A228" s="13" t="s">
        <v>1156</v>
      </c>
      <c r="B228" s="14">
        <f>VLOOKUP(A228,'2014'!$B$2:$S$430,7,FALSE)</f>
        <v>31</v>
      </c>
      <c r="C228" s="14">
        <f>IF(ISNA(VLOOKUP(A228,'2013'!$B$2:$S$401,7,FALSE)*1.7), B228, VLOOKUP(A228,'2013'!$B$2:$S$401,7,FALSE)*1.7)</f>
        <v>23.8</v>
      </c>
      <c r="D228" s="14">
        <f>IF(ISNA(VLOOKUP(A228,'2012'!$B$2:$S$401,7,FALSE)), C228, VLOOKUP(A228,'2012'!$B$2:$S$401,7,FALSE))</f>
        <v>23.8</v>
      </c>
      <c r="E228" s="14">
        <f>IF(ISNA(VLOOKUP(A228,'2011'!$B$2:$S$401,7,FALSE)), AVERAGE(C228:D228), VLOOKUP(A228,'2011'!$B$2:$S$401,7,FALSE))</f>
        <v>23.8</v>
      </c>
      <c r="F228" s="14">
        <f>IF(ISNA(VLOOKUP(A228,'2010'!$B$2:$S$401,7,FALSE)), AVERAGE(C228:E228), VLOOKUP(A228,'2010'!$B$2:$S$401,7,FALSE))</f>
        <v>23.8</v>
      </c>
      <c r="G228" s="14">
        <f>IF(ISNA(VLOOKUP(A228,'2009'!$B$2:$S$401,7,FALSE)), AVERAGE(C228:F228), VLOOKUP(A228,'2009'!$B$2:$S$401,7,FALSE))</f>
        <v>23.8</v>
      </c>
      <c r="H228" s="14">
        <f>AVERAGE(B228:G228)</f>
        <v>25</v>
      </c>
      <c r="I228" s="14">
        <f>VLOOKUP(A228,'2014'!$B$2:$S$430,4,FALSE)</f>
        <v>81</v>
      </c>
      <c r="J228" s="14">
        <f>IF(ISNA(VLOOKUP(A228,'2013'!$B$2:$S$401,4,FALSE)), I228, VLOOKUP(A228,'2013'!$B$2:$S$401,4,FALSE)*1.7)</f>
        <v>79.899999999999991</v>
      </c>
      <c r="K228" s="14">
        <f>IF(ISNA(VLOOKUP(A228,'2012'!$B$2:$S$401,4,FALSE)), J228, VLOOKUP(A228,'2012'!$B$2:$S$401,4,FALSE))</f>
        <v>79.899999999999991</v>
      </c>
      <c r="L228" s="14">
        <f>IF(ISNA(VLOOKUP(A228,'2011'!$B$2:$S$401,4,FALSE)), AVERAGE(J228:K228), VLOOKUP(A228,'2011'!$B$2:$S$401,4,FALSE))</f>
        <v>79.899999999999991</v>
      </c>
      <c r="M228" s="14">
        <f>IF(ISNA(VLOOKUP(A228,'2010'!$B$2:$S$401,4,FALSE)), AVERAGE(J228:L228), VLOOKUP(A228,'2010'!$B$2:$S$401,4,FALSE))</f>
        <v>79.899999999999991</v>
      </c>
      <c r="N228" s="14">
        <f>IF(ISNA(VLOOKUP(A228,'2009'!$B$2:$S$401,4,FALSE)), AVERAGE(J228:M228), VLOOKUP(A228,'2009'!$B$2:$S$401,4,FALSE))</f>
        <v>79.899999999999991</v>
      </c>
      <c r="O228" s="14">
        <f>AVERAGE(I228:N228)</f>
        <v>80.083333333333314</v>
      </c>
      <c r="P228" s="14">
        <f>H228/O228</f>
        <v>0.31217481789802298</v>
      </c>
      <c r="Q228" s="14">
        <f>VLOOKUP($A228,'2014'!$B$2:$S$430,5,FALSE)</f>
        <v>4</v>
      </c>
      <c r="R228" s="14">
        <f>IF(ISNA(VLOOKUP(A228,'2013'!$B$2:$S$401,5,FALSE)), Q228, VLOOKUP(A228,'2013'!$B$2:$S$401,5,FALSE)*1.7)</f>
        <v>3.4</v>
      </c>
      <c r="S228" s="14">
        <f>IF(ISNA(VLOOKUP($A228,'2012'!$B$2:$S$401,5,FALSE)), R228, VLOOKUP($A228,'2012'!$B$2:$S$401,5,FALSE))</f>
        <v>3.4</v>
      </c>
      <c r="T228" s="14">
        <f>IF(ISNA(VLOOKUP($A228,'2011'!$B$2:$S$401,5,FALSE)), S228, VLOOKUP($A228,'2011'!$B$2:$S$401,5,FALSE))</f>
        <v>3.4</v>
      </c>
      <c r="U228" s="14">
        <f>IF(ISNA(VLOOKUP($A228,'2010'!$B$2:$S$401,5,FALSE)), T228, VLOOKUP($A228,'2010'!$B$2:$S$401,5,FALSE))</f>
        <v>3.4</v>
      </c>
      <c r="V228" s="14">
        <f>IF(ISNA(VLOOKUP($A228,'2009'!$B$2:$S$401,5,FALSE)), U228, VLOOKUP($A228,'2009'!$B$2:$S$401,5,FALSE))</f>
        <v>3.4</v>
      </c>
      <c r="W228" s="14">
        <f>AVERAGE(Q228:V228)</f>
        <v>3.5</v>
      </c>
      <c r="X228" s="14">
        <f>VLOOKUP($A228,'2014'!$B$2:$S$430,6,FALSE)</f>
        <v>27</v>
      </c>
      <c r="Y228" s="14">
        <f>IF(ISNA(VLOOKUP($A228,'2013'!$B$2:$S$401,6,FALSE)), X228, VLOOKUP($A228,'2013'!$B$2:$S$401,6,FALSE)*1.7)</f>
        <v>20.399999999999999</v>
      </c>
      <c r="Z228" s="14">
        <f>IF(ISNA(VLOOKUP($A228,'2012'!$B$2:$S$401,6,FALSE)), Y228, VLOOKUP($A228,'2012'!$B$2:$S$401,6,FALSE))</f>
        <v>20.399999999999999</v>
      </c>
      <c r="AA228" s="14">
        <f>IF(ISNA(VLOOKUP($A228,'2011'!$B$2:$S$401,6,FALSE)), Z228, VLOOKUP($A228,'2011'!$B$2:$S$401,6,FALSE))</f>
        <v>20.399999999999999</v>
      </c>
      <c r="AB228" s="14">
        <f>IF(ISNA(VLOOKUP($A228,'2010'!$B$2:$S$401,6,FALSE)), AA228, VLOOKUP($A228,'2010'!$B$2:$S$401,6,FALSE))</f>
        <v>20.399999999999999</v>
      </c>
      <c r="AC228" s="14">
        <f>IF(ISNA(VLOOKUP($A228,'2009'!$B$2:$S$401,6,FALSE)), AB228, VLOOKUP($A228,'2009'!$B$2:$S$401,6,FALSE))</f>
        <v>20.399999999999999</v>
      </c>
      <c r="AD228" s="14">
        <f>AVERAGE(X228:AC228)</f>
        <v>21.5</v>
      </c>
      <c r="AE228" s="14">
        <f>VLOOKUP($A228,'2014'!$B$2:$S$430,10,FALSE)</f>
        <v>1</v>
      </c>
      <c r="AF228" s="14">
        <f>IF(ISNA(VLOOKUP($A228,'2013'!$B$2:$S$401,10,FALSE)), AE228, VLOOKUP($A228,'2013'!$B$2:$S$401,10,FALSE)*1.7)</f>
        <v>0</v>
      </c>
      <c r="AG228" s="14">
        <f>IF(ISNA(VLOOKUP($A228,'2012'!$B$2:$S$401,10,FALSE)), AF228, VLOOKUP($A228,'2012'!$B$2:$S$401,10,FALSE))</f>
        <v>0</v>
      </c>
      <c r="AH228" s="14">
        <f>IF(ISNA(VLOOKUP($A228,'2011'!$B$2:$S$401,10,FALSE)), AG228, VLOOKUP($A228,'2011'!$B$2:$S$401,10,FALSE))</f>
        <v>0</v>
      </c>
      <c r="AI228" s="14">
        <f>IF(ISNA(VLOOKUP($A228,'2010'!$B$2:$S$401,10,FALSE)), AH228, VLOOKUP($A228,'2010'!$B$2:$S$401,10,FALSE))</f>
        <v>0</v>
      </c>
      <c r="AJ228" s="14">
        <f>IF(ISNA(VLOOKUP($A228,'2009'!$B$2:$S$401,10,FALSE)), AI228, VLOOKUP($A228,'2009'!$B$2:$S$401,10,FALSE))</f>
        <v>0</v>
      </c>
      <c r="AK228" s="14">
        <f>AVERAGE(AE228:AJ228)</f>
        <v>0.16666666666666666</v>
      </c>
      <c r="AL228" s="14">
        <f>VLOOKUP($A228,'2014'!$B$2:$S$430,11,FALSE)</f>
        <v>7</v>
      </c>
      <c r="AM228" s="14">
        <f>IF(ISNA(VLOOKUP($A228,'2013'!$B$2:$S$401,11,FALSE)), AL228, VLOOKUP($A228,'2013'!$B$2:$S$401,11,FALSE)*1.7)</f>
        <v>10.199999999999999</v>
      </c>
      <c r="AN228" s="14">
        <f>AVERAGE(AL228:AM228)</f>
        <v>8.6</v>
      </c>
      <c r="AO228" s="14">
        <f>VLOOKUP($A228,'2014'!$B$2:$S$430,8,FALSE)</f>
        <v>0</v>
      </c>
      <c r="AP228" s="14">
        <f>IF(ISNA(VLOOKUP($A228,'2013'!$B$2:$S$401,8,FALSE)), AO228, VLOOKUP($A228,'2013'!$B$2:$S$401,8,FALSE)*1.7)</f>
        <v>-15.299999999999999</v>
      </c>
      <c r="AQ228" s="14">
        <f>IF(ISNA(VLOOKUP($A228,'2012'!$B$2:$S$401,8,FALSE)), AP228, VLOOKUP($A228,'2012'!$B$2:$S$401,8,FALSE))</f>
        <v>-15.299999999999999</v>
      </c>
      <c r="AR228" s="14">
        <f>IF(ISNA(VLOOKUP($A228,'2011'!$B$2:$S$401,8,FALSE)), AQ228, VLOOKUP($A228,'2011'!$B$2:$S$401,8,FALSE))</f>
        <v>-15.299999999999999</v>
      </c>
      <c r="AS228" s="14">
        <f>IF(ISNA(VLOOKUP($A228,'2010'!$B$2:$S$401,8,FALSE)), AR228, VLOOKUP($A228,'2010'!$B$2:$S$401,8,FALSE))</f>
        <v>-15.299999999999999</v>
      </c>
      <c r="AT228" s="14">
        <f>IF(ISNA(VLOOKUP($A228,'2009'!$B$2:$S$401,8,FALSE)), AS228, VLOOKUP($A228,'2009'!$B$2:$S$401,8,FALSE))</f>
        <v>-15.299999999999999</v>
      </c>
      <c r="AU228" s="14">
        <f>AVERAGE(AO228:AT228)</f>
        <v>-12.75</v>
      </c>
      <c r="AV228" s="14">
        <f>MIN(B228:G228)</f>
        <v>23.8</v>
      </c>
      <c r="AW228" s="14">
        <f>MAX(B228:G228)</f>
        <v>31</v>
      </c>
      <c r="AX228" s="14">
        <f>MIN(I228:N228)</f>
        <v>79.899999999999991</v>
      </c>
      <c r="AY228" s="14">
        <f>MAX(I228:N228)</f>
        <v>81</v>
      </c>
      <c r="AZ228" s="14" t="str">
        <f>VLOOKUP(A228,Bios!$B$2:$S$430,7,FALSE)</f>
        <v>CAN</v>
      </c>
      <c r="BA228" s="14" t="str">
        <f>VLOOKUP(A228,Bios!$B$2:$S$430,2,FALSE)</f>
        <v>CGY</v>
      </c>
      <c r="BB228" s="14">
        <f>113-BE228</f>
        <v>23</v>
      </c>
      <c r="BC228" s="14" t="str">
        <f>VLOOKUP(A228,Bios!$B$2:$S$430,3,FALSE)</f>
        <v>D</v>
      </c>
      <c r="BD228" s="4" t="str">
        <f>VLOOKUP(A228,Bios!$B$2:$S$430,4,FALSE)</f>
        <v>Jun 07 '90</v>
      </c>
      <c r="BE228" s="4" t="str">
        <f>RIGHT(BD228, LEN(BD228)-8)</f>
        <v>90</v>
      </c>
      <c r="BJ228" s="4" t="e">
        <f>VLOOKUP(A228,'Contracts 2014'!A227:K353,1,FALSE)</f>
        <v>#N/A</v>
      </c>
      <c r="BK228" s="4">
        <f>IF(ISNA(VLOOKUP(A228,'Contracts 2014'!$A$1:$K$127,1,FALSE)), 0, 1)</f>
        <v>0</v>
      </c>
    </row>
    <row r="229" spans="1:63">
      <c r="A229" s="13" t="s">
        <v>214</v>
      </c>
      <c r="B229" s="14">
        <f>VLOOKUP(A229,'2014'!$B$2:$S$430,7,FALSE)</f>
        <v>31</v>
      </c>
      <c r="C229" s="14">
        <f>IF(ISNA(VLOOKUP(A229,'2013'!$B$2:$S$401,7,FALSE)*1.7), B229, VLOOKUP(A229,'2013'!$B$2:$S$401,7,FALSE)*1.7)</f>
        <v>47.6</v>
      </c>
      <c r="D229" s="14">
        <f>IF(ISNA(VLOOKUP(A229,'2012'!$B$2:$S$401,7,FALSE)), C229, VLOOKUP(A229,'2012'!$B$2:$S$401,7,FALSE))</f>
        <v>44</v>
      </c>
      <c r="E229" s="14">
        <f>IF(ISNA(VLOOKUP(A229,'2011'!$B$2:$S$401,7,FALSE)), AVERAGE(C229:D229), VLOOKUP(A229,'2011'!$B$2:$S$401,7,FALSE))</f>
        <v>30</v>
      </c>
      <c r="F229" s="14">
        <f>IF(ISNA(VLOOKUP(A229,'2010'!$B$2:$S$401,7,FALSE)), AVERAGE(C229:E229), VLOOKUP(A229,'2010'!$B$2:$S$401,7,FALSE))</f>
        <v>32</v>
      </c>
      <c r="G229" s="14">
        <f>IF(ISNA(VLOOKUP(A229,'2009'!$B$2:$S$401,7,FALSE)), AVERAGE(C229:F229), VLOOKUP(A229,'2009'!$B$2:$S$401,7,FALSE))</f>
        <v>47</v>
      </c>
      <c r="H229" s="14">
        <f>AVERAGE(B229:G229)</f>
        <v>38.6</v>
      </c>
      <c r="I229" s="14">
        <f>VLOOKUP(A229,'2014'!$B$2:$S$430,4,FALSE)</f>
        <v>80</v>
      </c>
      <c r="J229" s="14">
        <f>IF(ISNA(VLOOKUP(A229,'2013'!$B$2:$S$401,4,FALSE)), I229, VLOOKUP(A229,'2013'!$B$2:$S$401,4,FALSE)*1.7)</f>
        <v>81.599999999999994</v>
      </c>
      <c r="K229" s="14">
        <f>IF(ISNA(VLOOKUP(A229,'2012'!$B$2:$S$401,4,FALSE)), J229, VLOOKUP(A229,'2012'!$B$2:$S$401,4,FALSE))</f>
        <v>82</v>
      </c>
      <c r="L229" s="14">
        <f>IF(ISNA(VLOOKUP(A229,'2011'!$B$2:$S$401,4,FALSE)), AVERAGE(J229:K229), VLOOKUP(A229,'2011'!$B$2:$S$401,4,FALSE))</f>
        <v>66</v>
      </c>
      <c r="M229" s="14">
        <f>IF(ISNA(VLOOKUP(A229,'2010'!$B$2:$S$401,4,FALSE)), AVERAGE(J229:L229), VLOOKUP(A229,'2010'!$B$2:$S$401,4,FALSE))</f>
        <v>81</v>
      </c>
      <c r="N229" s="14">
        <f>IF(ISNA(VLOOKUP(A229,'2009'!$B$2:$S$401,4,FALSE)), AVERAGE(J229:M229), VLOOKUP(A229,'2009'!$B$2:$S$401,4,FALSE))</f>
        <v>80</v>
      </c>
      <c r="O229" s="14">
        <f>AVERAGE(I229:N229)</f>
        <v>78.433333333333337</v>
      </c>
      <c r="P229" s="14">
        <f>H229/O229</f>
        <v>0.49213769655758605</v>
      </c>
      <c r="Q229" s="14">
        <f>VLOOKUP($A229,'2014'!$B$2:$S$430,5,FALSE)</f>
        <v>8</v>
      </c>
      <c r="R229" s="14">
        <f>IF(ISNA(VLOOKUP(A229,'2013'!$B$2:$S$401,5,FALSE)), Q229, VLOOKUP(A229,'2013'!$B$2:$S$401,5,FALSE)*1.7)</f>
        <v>15.299999999999999</v>
      </c>
      <c r="S229" s="14">
        <f>IF(ISNA(VLOOKUP($A229,'2012'!$B$2:$S$401,5,FALSE)), R229, VLOOKUP($A229,'2012'!$B$2:$S$401,5,FALSE))</f>
        <v>12</v>
      </c>
      <c r="T229" s="14">
        <f>IF(ISNA(VLOOKUP($A229,'2011'!$B$2:$S$401,5,FALSE)), S229, VLOOKUP($A229,'2011'!$B$2:$S$401,5,FALSE))</f>
        <v>8</v>
      </c>
      <c r="U229" s="14">
        <f>IF(ISNA(VLOOKUP($A229,'2010'!$B$2:$S$401,5,FALSE)), T229, VLOOKUP($A229,'2010'!$B$2:$S$401,5,FALSE))</f>
        <v>12</v>
      </c>
      <c r="V229" s="14">
        <f>IF(ISNA(VLOOKUP($A229,'2009'!$B$2:$S$401,5,FALSE)), U229, VLOOKUP($A229,'2009'!$B$2:$S$401,5,FALSE))</f>
        <v>11</v>
      </c>
      <c r="W229" s="14">
        <f>AVERAGE(Q229:V229)</f>
        <v>11.049999999999999</v>
      </c>
      <c r="X229" s="14">
        <f>VLOOKUP($A229,'2014'!$B$2:$S$430,6,FALSE)</f>
        <v>23</v>
      </c>
      <c r="Y229" s="14">
        <f>IF(ISNA(VLOOKUP($A229,'2013'!$B$2:$S$401,6,FALSE)), X229, VLOOKUP($A229,'2013'!$B$2:$S$401,6,FALSE)*1.7)</f>
        <v>32.299999999999997</v>
      </c>
      <c r="Z229" s="14">
        <f>IF(ISNA(VLOOKUP($A229,'2012'!$B$2:$S$401,6,FALSE)), Y229, VLOOKUP($A229,'2012'!$B$2:$S$401,6,FALSE))</f>
        <v>32</v>
      </c>
      <c r="AA229" s="14">
        <f>IF(ISNA(VLOOKUP($A229,'2011'!$B$2:$S$401,6,FALSE)), Z229, VLOOKUP($A229,'2011'!$B$2:$S$401,6,FALSE))</f>
        <v>22</v>
      </c>
      <c r="AB229" s="14">
        <f>IF(ISNA(VLOOKUP($A229,'2010'!$B$2:$S$401,6,FALSE)), AA229, VLOOKUP($A229,'2010'!$B$2:$S$401,6,FALSE))</f>
        <v>20</v>
      </c>
      <c r="AC229" s="14">
        <f>IF(ISNA(VLOOKUP($A229,'2009'!$B$2:$S$401,6,FALSE)), AB229, VLOOKUP($A229,'2009'!$B$2:$S$401,6,FALSE))</f>
        <v>36</v>
      </c>
      <c r="AD229" s="14">
        <f>AVERAGE(X229:AC229)</f>
        <v>27.55</v>
      </c>
      <c r="AE229" s="14">
        <f>VLOOKUP($A229,'2014'!$B$2:$S$430,10,FALSE)</f>
        <v>2</v>
      </c>
      <c r="AF229" s="14">
        <f>IF(ISNA(VLOOKUP($A229,'2013'!$B$2:$S$401,10,FALSE)), AE229, VLOOKUP($A229,'2013'!$B$2:$S$401,10,FALSE)*1.7)</f>
        <v>5.0999999999999996</v>
      </c>
      <c r="AG229" s="14">
        <f>IF(ISNA(VLOOKUP($A229,'2012'!$B$2:$S$401,10,FALSE)), AF229, VLOOKUP($A229,'2012'!$B$2:$S$401,10,FALSE))</f>
        <v>7</v>
      </c>
      <c r="AH229" s="14">
        <f>IF(ISNA(VLOOKUP($A229,'2011'!$B$2:$S$401,10,FALSE)), AG229, VLOOKUP($A229,'2011'!$B$2:$S$401,10,FALSE))</f>
        <v>3</v>
      </c>
      <c r="AI229" s="14">
        <f>IF(ISNA(VLOOKUP($A229,'2010'!$B$2:$S$401,10,FALSE)), AH229, VLOOKUP($A229,'2010'!$B$2:$S$401,10,FALSE))</f>
        <v>5</v>
      </c>
      <c r="AJ229" s="14">
        <f>IF(ISNA(VLOOKUP($A229,'2009'!$B$2:$S$401,10,FALSE)), AI229, VLOOKUP($A229,'2009'!$B$2:$S$401,10,FALSE))</f>
        <v>4</v>
      </c>
      <c r="AK229" s="14">
        <f>AVERAGE(AE229:AJ229)</f>
        <v>4.3500000000000005</v>
      </c>
      <c r="AL229" s="14">
        <f>VLOOKUP($A229,'2014'!$B$2:$S$430,11,FALSE)</f>
        <v>11</v>
      </c>
      <c r="AM229" s="14">
        <f>IF(ISNA(VLOOKUP($A229,'2013'!$B$2:$S$401,11,FALSE)), AL229, VLOOKUP($A229,'2013'!$B$2:$S$401,11,FALSE)*1.7)</f>
        <v>27.2</v>
      </c>
      <c r="AN229" s="14">
        <f>AVERAGE(AL229:AM229)</f>
        <v>19.100000000000001</v>
      </c>
      <c r="AO229" s="14">
        <f>VLOOKUP($A229,'2014'!$B$2:$S$430,8,FALSE)</f>
        <v>2</v>
      </c>
      <c r="AP229" s="14">
        <f>IF(ISNA(VLOOKUP($A229,'2013'!$B$2:$S$401,8,FALSE)), AO229, VLOOKUP($A229,'2013'!$B$2:$S$401,8,FALSE)*1.7)</f>
        <v>-6.8</v>
      </c>
      <c r="AQ229" s="14">
        <f>IF(ISNA(VLOOKUP($A229,'2012'!$B$2:$S$401,8,FALSE)), AP229, VLOOKUP($A229,'2012'!$B$2:$S$401,8,FALSE))</f>
        <v>-10</v>
      </c>
      <c r="AR229" s="14">
        <f>IF(ISNA(VLOOKUP($A229,'2011'!$B$2:$S$401,8,FALSE)), AQ229, VLOOKUP($A229,'2011'!$B$2:$S$401,8,FALSE))</f>
        <v>-2</v>
      </c>
      <c r="AS229" s="14">
        <f>IF(ISNA(VLOOKUP($A229,'2010'!$B$2:$S$401,8,FALSE)), AR229, VLOOKUP($A229,'2010'!$B$2:$S$401,8,FALSE))</f>
        <v>1</v>
      </c>
      <c r="AT229" s="14">
        <f>IF(ISNA(VLOOKUP($A229,'2009'!$B$2:$S$401,8,FALSE)), AS229, VLOOKUP($A229,'2009'!$B$2:$S$401,8,FALSE))</f>
        <v>-11</v>
      </c>
      <c r="AU229" s="14">
        <f>AVERAGE(AO229:AT229)</f>
        <v>-4.4666666666666668</v>
      </c>
      <c r="AV229" s="14">
        <f>MIN(B229:G229)</f>
        <v>30</v>
      </c>
      <c r="AW229" s="14">
        <f>MAX(B229:G229)</f>
        <v>47.6</v>
      </c>
      <c r="AX229" s="14">
        <f>MIN(I229:N229)</f>
        <v>66</v>
      </c>
      <c r="AY229" s="14">
        <f>MAX(I229:N229)</f>
        <v>82</v>
      </c>
      <c r="AZ229" s="14" t="str">
        <f>VLOOKUP(A229,Bios!$B$2:$S$430,7,FALSE)</f>
        <v>CAN</v>
      </c>
      <c r="BA229" s="14" t="str">
        <f>VLOOKUP(A229,Bios!$B$2:$S$430,2,FALSE)</f>
        <v>TOR</v>
      </c>
      <c r="BB229" s="14">
        <f>113-BE229</f>
        <v>28</v>
      </c>
      <c r="BC229" s="14" t="str">
        <f>VLOOKUP(A229,Bios!$B$2:$S$430,3,FALSE)</f>
        <v>D</v>
      </c>
      <c r="BD229" s="4" t="str">
        <f>VLOOKUP(A229,Bios!$B$2:$S$430,4,FALSE)</f>
        <v>Apr 10 '85</v>
      </c>
      <c r="BE229" s="4" t="str">
        <f>RIGHT(BD229, LEN(BD229)-8)</f>
        <v>85</v>
      </c>
      <c r="BJ229" s="4" t="e">
        <f>VLOOKUP(A229,'Contracts 2014'!A228:K354,1,FALSE)</f>
        <v>#N/A</v>
      </c>
      <c r="BK229" s="4">
        <f>IF(ISNA(VLOOKUP(A229,'Contracts 2014'!$A$1:$K$127,1,FALSE)), 0, 1)</f>
        <v>0</v>
      </c>
    </row>
    <row r="230" spans="1:63">
      <c r="A230" s="13" t="s">
        <v>311</v>
      </c>
      <c r="B230" s="14">
        <f>VLOOKUP(A230,'2014'!$B$2:$S$430,7,FALSE)</f>
        <v>31</v>
      </c>
      <c r="C230" s="14">
        <f>IF(ISNA(VLOOKUP(A230,'2013'!$B$2:$S$401,7,FALSE)*1.7), B230, VLOOKUP(A230,'2013'!$B$2:$S$401,7,FALSE)*1.7)</f>
        <v>31</v>
      </c>
      <c r="D230" s="14">
        <f>IF(ISNA(VLOOKUP(A230,'2012'!$B$2:$S$401,7,FALSE)), C230, VLOOKUP(A230,'2012'!$B$2:$S$401,7,FALSE))</f>
        <v>30</v>
      </c>
      <c r="E230" s="14">
        <f>IF(ISNA(VLOOKUP(A230,'2011'!$B$2:$S$401,7,FALSE)), AVERAGE(C230:D230), VLOOKUP(A230,'2011'!$B$2:$S$401,7,FALSE))</f>
        <v>30.5</v>
      </c>
      <c r="F230" s="14">
        <f>IF(ISNA(VLOOKUP(A230,'2010'!$B$2:$S$401,7,FALSE)), AVERAGE(C230:E230), VLOOKUP(A230,'2010'!$B$2:$S$401,7,FALSE))</f>
        <v>30.5</v>
      </c>
      <c r="G230" s="14">
        <f>IF(ISNA(VLOOKUP(A230,'2009'!$B$2:$S$401,7,FALSE)), AVERAGE(C230:F230), VLOOKUP(A230,'2009'!$B$2:$S$401,7,FALSE))</f>
        <v>30.5</v>
      </c>
      <c r="H230" s="14">
        <f>AVERAGE(B230:G230)</f>
        <v>30.583333333333332</v>
      </c>
      <c r="I230" s="14">
        <f>VLOOKUP(A230,'2014'!$B$2:$S$430,4,FALSE)</f>
        <v>80</v>
      </c>
      <c r="J230" s="14">
        <f>IF(ISNA(VLOOKUP(A230,'2013'!$B$2:$S$401,4,FALSE)), I230, VLOOKUP(A230,'2013'!$B$2:$S$401,4,FALSE)*1.7)</f>
        <v>80</v>
      </c>
      <c r="K230" s="14">
        <f>IF(ISNA(VLOOKUP(A230,'2012'!$B$2:$S$401,4,FALSE)), J230, VLOOKUP(A230,'2012'!$B$2:$S$401,4,FALSE))</f>
        <v>75</v>
      </c>
      <c r="L230" s="14">
        <f>IF(ISNA(VLOOKUP(A230,'2011'!$B$2:$S$401,4,FALSE)), AVERAGE(J230:K230), VLOOKUP(A230,'2011'!$B$2:$S$401,4,FALSE))</f>
        <v>77.5</v>
      </c>
      <c r="M230" s="14">
        <f>IF(ISNA(VLOOKUP(A230,'2010'!$B$2:$S$401,4,FALSE)), AVERAGE(J230:L230), VLOOKUP(A230,'2010'!$B$2:$S$401,4,FALSE))</f>
        <v>77.5</v>
      </c>
      <c r="N230" s="14">
        <f>IF(ISNA(VLOOKUP(A230,'2009'!$B$2:$S$401,4,FALSE)), AVERAGE(J230:M230), VLOOKUP(A230,'2009'!$B$2:$S$401,4,FALSE))</f>
        <v>77.5</v>
      </c>
      <c r="O230" s="14">
        <f>AVERAGE(I230:N230)</f>
        <v>77.916666666666671</v>
      </c>
      <c r="P230" s="14">
        <f>H230/O230</f>
        <v>0.39251336898395717</v>
      </c>
      <c r="Q230" s="14">
        <f>VLOOKUP($A230,'2014'!$B$2:$S$430,5,FALSE)</f>
        <v>10</v>
      </c>
      <c r="R230" s="14">
        <f>IF(ISNA(VLOOKUP(A230,'2013'!$B$2:$S$401,5,FALSE)), Q230, VLOOKUP(A230,'2013'!$B$2:$S$401,5,FALSE)*1.7)</f>
        <v>10</v>
      </c>
      <c r="S230" s="14">
        <f>IF(ISNA(VLOOKUP($A230,'2012'!$B$2:$S$401,5,FALSE)), R230, VLOOKUP($A230,'2012'!$B$2:$S$401,5,FALSE))</f>
        <v>7</v>
      </c>
      <c r="T230" s="14">
        <f>IF(ISNA(VLOOKUP($A230,'2011'!$B$2:$S$401,5,FALSE)), S230, VLOOKUP($A230,'2011'!$B$2:$S$401,5,FALSE))</f>
        <v>7</v>
      </c>
      <c r="U230" s="14">
        <f>IF(ISNA(VLOOKUP($A230,'2010'!$B$2:$S$401,5,FALSE)), T230, VLOOKUP($A230,'2010'!$B$2:$S$401,5,FALSE))</f>
        <v>7</v>
      </c>
      <c r="V230" s="14">
        <f>IF(ISNA(VLOOKUP($A230,'2009'!$B$2:$S$401,5,FALSE)), U230, VLOOKUP($A230,'2009'!$B$2:$S$401,5,FALSE))</f>
        <v>7</v>
      </c>
      <c r="W230" s="14">
        <f>AVERAGE(Q230:V230)</f>
        <v>8</v>
      </c>
      <c r="X230" s="14">
        <f>VLOOKUP($A230,'2014'!$B$2:$S$430,6,FALSE)</f>
        <v>21</v>
      </c>
      <c r="Y230" s="14">
        <f>IF(ISNA(VLOOKUP($A230,'2013'!$B$2:$S$401,6,FALSE)), X230, VLOOKUP($A230,'2013'!$B$2:$S$401,6,FALSE)*1.7)</f>
        <v>21</v>
      </c>
      <c r="Z230" s="14">
        <f>IF(ISNA(VLOOKUP($A230,'2012'!$B$2:$S$401,6,FALSE)), Y230, VLOOKUP($A230,'2012'!$B$2:$S$401,6,FALSE))</f>
        <v>23</v>
      </c>
      <c r="AA230" s="14">
        <f>IF(ISNA(VLOOKUP($A230,'2011'!$B$2:$S$401,6,FALSE)), Z230, VLOOKUP($A230,'2011'!$B$2:$S$401,6,FALSE))</f>
        <v>23</v>
      </c>
      <c r="AB230" s="14">
        <f>IF(ISNA(VLOOKUP($A230,'2010'!$B$2:$S$401,6,FALSE)), AA230, VLOOKUP($A230,'2010'!$B$2:$S$401,6,FALSE))</f>
        <v>23</v>
      </c>
      <c r="AC230" s="14">
        <f>IF(ISNA(VLOOKUP($A230,'2009'!$B$2:$S$401,6,FALSE)), AB230, VLOOKUP($A230,'2009'!$B$2:$S$401,6,FALSE))</f>
        <v>23</v>
      </c>
      <c r="AD230" s="14">
        <f>AVERAGE(X230:AC230)</f>
        <v>22.333333333333332</v>
      </c>
      <c r="AE230" s="14">
        <f>VLOOKUP($A230,'2014'!$B$2:$S$430,10,FALSE)</f>
        <v>2</v>
      </c>
      <c r="AF230" s="14">
        <f>IF(ISNA(VLOOKUP($A230,'2013'!$B$2:$S$401,10,FALSE)), AE230, VLOOKUP($A230,'2013'!$B$2:$S$401,10,FALSE)*1.7)</f>
        <v>2</v>
      </c>
      <c r="AG230" s="14">
        <f>IF(ISNA(VLOOKUP($A230,'2012'!$B$2:$S$401,10,FALSE)), AF230, VLOOKUP($A230,'2012'!$B$2:$S$401,10,FALSE))</f>
        <v>1</v>
      </c>
      <c r="AH230" s="14">
        <f>IF(ISNA(VLOOKUP($A230,'2011'!$B$2:$S$401,10,FALSE)), AG230, VLOOKUP($A230,'2011'!$B$2:$S$401,10,FALSE))</f>
        <v>1</v>
      </c>
      <c r="AI230" s="14">
        <f>IF(ISNA(VLOOKUP($A230,'2010'!$B$2:$S$401,10,FALSE)), AH230, VLOOKUP($A230,'2010'!$B$2:$S$401,10,FALSE))</f>
        <v>1</v>
      </c>
      <c r="AJ230" s="14">
        <f>IF(ISNA(VLOOKUP($A230,'2009'!$B$2:$S$401,10,FALSE)), AI230, VLOOKUP($A230,'2009'!$B$2:$S$401,10,FALSE))</f>
        <v>1</v>
      </c>
      <c r="AK230" s="14">
        <f>AVERAGE(AE230:AJ230)</f>
        <v>1.3333333333333333</v>
      </c>
      <c r="AL230" s="14">
        <f>VLOOKUP($A230,'2014'!$B$2:$S$430,11,FALSE)</f>
        <v>11</v>
      </c>
      <c r="AM230" s="14">
        <f>IF(ISNA(VLOOKUP($A230,'2013'!$B$2:$S$401,11,FALSE)), AL230, VLOOKUP($A230,'2013'!$B$2:$S$401,11,FALSE)*1.7)</f>
        <v>11</v>
      </c>
      <c r="AN230" s="14">
        <f>AVERAGE(AL230:AM230)</f>
        <v>11</v>
      </c>
      <c r="AO230" s="14">
        <f>VLOOKUP($A230,'2014'!$B$2:$S$430,8,FALSE)</f>
        <v>-3</v>
      </c>
      <c r="AP230" s="14">
        <f>IF(ISNA(VLOOKUP($A230,'2013'!$B$2:$S$401,8,FALSE)), AO230, VLOOKUP($A230,'2013'!$B$2:$S$401,8,FALSE)*1.7)</f>
        <v>-3</v>
      </c>
      <c r="AQ230" s="14">
        <f>IF(ISNA(VLOOKUP($A230,'2012'!$B$2:$S$401,8,FALSE)), AP230, VLOOKUP($A230,'2012'!$B$2:$S$401,8,FALSE))</f>
        <v>-2</v>
      </c>
      <c r="AR230" s="14">
        <f>IF(ISNA(VLOOKUP($A230,'2011'!$B$2:$S$401,8,FALSE)), AQ230, VLOOKUP($A230,'2011'!$B$2:$S$401,8,FALSE))</f>
        <v>-2</v>
      </c>
      <c r="AS230" s="14">
        <f>IF(ISNA(VLOOKUP($A230,'2010'!$B$2:$S$401,8,FALSE)), AR230, VLOOKUP($A230,'2010'!$B$2:$S$401,8,FALSE))</f>
        <v>-2</v>
      </c>
      <c r="AT230" s="14">
        <f>IF(ISNA(VLOOKUP($A230,'2009'!$B$2:$S$401,8,FALSE)), AS230, VLOOKUP($A230,'2009'!$B$2:$S$401,8,FALSE))</f>
        <v>-2</v>
      </c>
      <c r="AU230" s="14">
        <f>AVERAGE(AO230:AT230)</f>
        <v>-2.3333333333333335</v>
      </c>
      <c r="AV230" s="14">
        <f>MIN(B230:G230)</f>
        <v>30</v>
      </c>
      <c r="AW230" s="14">
        <f>MAX(B230:G230)</f>
        <v>31</v>
      </c>
      <c r="AX230" s="14">
        <f>MIN(I230:N230)</f>
        <v>75</v>
      </c>
      <c r="AY230" s="14">
        <f>MAX(I230:N230)</f>
        <v>80</v>
      </c>
      <c r="AZ230" s="14" t="str">
        <f>VLOOKUP(A230,Bios!$B$2:$S$430,7,FALSE)</f>
        <v>USA</v>
      </c>
      <c r="BA230" s="14" t="str">
        <f>VLOOKUP(A230,Bios!$B$2:$S$430,2,FALSE)</f>
        <v>TOR</v>
      </c>
      <c r="BB230" s="14">
        <f>113-BE230</f>
        <v>23</v>
      </c>
      <c r="BC230" s="14" t="str">
        <f>VLOOKUP(A230,Bios!$B$2:$S$430,3,FALSE)</f>
        <v>D</v>
      </c>
      <c r="BD230" s="4" t="str">
        <f>VLOOKUP(A230,Bios!$B$2:$S$430,4,FALSE)</f>
        <v>Jul 04 '90</v>
      </c>
      <c r="BE230" s="4" t="str">
        <f>RIGHT(BD230, LEN(BD230)-8)</f>
        <v>90</v>
      </c>
      <c r="BJ230" s="4" t="e">
        <f>VLOOKUP(A230,'Contracts 2014'!A229:K355,1,FALSE)</f>
        <v>#N/A</v>
      </c>
      <c r="BK230" s="4">
        <f>IF(ISNA(VLOOKUP(A230,'Contracts 2014'!$A$1:$K$127,1,FALSE)), 0, 1)</f>
        <v>0</v>
      </c>
    </row>
    <row r="231" spans="1:63">
      <c r="A231" s="13" t="s">
        <v>258</v>
      </c>
      <c r="B231" s="14">
        <f>VLOOKUP(A231,'2014'!$B$2:$S$430,7,FALSE)</f>
        <v>31</v>
      </c>
      <c r="C231" s="14">
        <f>IF(ISNA(VLOOKUP(A231,'2013'!$B$2:$S$401,7,FALSE)*1.7), B231, VLOOKUP(A231,'2013'!$B$2:$S$401,7,FALSE)*1.7)</f>
        <v>30.599999999999998</v>
      </c>
      <c r="D231" s="14">
        <f>IF(ISNA(VLOOKUP(A231,'2012'!$B$2:$S$401,7,FALSE)), C231, VLOOKUP(A231,'2012'!$B$2:$S$401,7,FALSE))</f>
        <v>37</v>
      </c>
      <c r="E231" s="14">
        <f>IF(ISNA(VLOOKUP(A231,'2011'!$B$2:$S$401,7,FALSE)), AVERAGE(C231:D231), VLOOKUP(A231,'2011'!$B$2:$S$401,7,FALSE))</f>
        <v>33.799999999999997</v>
      </c>
      <c r="F231" s="14">
        <f>IF(ISNA(VLOOKUP(A231,'2010'!$B$2:$S$401,7,FALSE)), AVERAGE(C231:E231), VLOOKUP(A231,'2010'!$B$2:$S$401,7,FALSE))</f>
        <v>33.799999999999997</v>
      </c>
      <c r="G231" s="14">
        <f>IF(ISNA(VLOOKUP(A231,'2009'!$B$2:$S$401,7,FALSE)), AVERAGE(C231:F231), VLOOKUP(A231,'2009'!$B$2:$S$401,7,FALSE))</f>
        <v>33.799999999999997</v>
      </c>
      <c r="H231" s="14">
        <f>AVERAGE(B231:G231)</f>
        <v>33.333333333333336</v>
      </c>
      <c r="I231" s="14">
        <f>VLOOKUP(A231,'2014'!$B$2:$S$430,4,FALSE)</f>
        <v>82</v>
      </c>
      <c r="J231" s="14">
        <f>IF(ISNA(VLOOKUP(A231,'2013'!$B$2:$S$401,4,FALSE)), I231, VLOOKUP(A231,'2013'!$B$2:$S$401,4,FALSE)*1.7)</f>
        <v>81.599999999999994</v>
      </c>
      <c r="K231" s="14">
        <f>IF(ISNA(VLOOKUP(A231,'2012'!$B$2:$S$401,4,FALSE)), J231, VLOOKUP(A231,'2012'!$B$2:$S$401,4,FALSE))</f>
        <v>82</v>
      </c>
      <c r="L231" s="14">
        <f>IF(ISNA(VLOOKUP(A231,'2011'!$B$2:$S$401,4,FALSE)), AVERAGE(J231:K231), VLOOKUP(A231,'2011'!$B$2:$S$401,4,FALSE))</f>
        <v>81.8</v>
      </c>
      <c r="M231" s="14">
        <f>IF(ISNA(VLOOKUP(A231,'2010'!$B$2:$S$401,4,FALSE)), AVERAGE(J231:L231), VLOOKUP(A231,'2010'!$B$2:$S$401,4,FALSE))</f>
        <v>81.8</v>
      </c>
      <c r="N231" s="14">
        <f>IF(ISNA(VLOOKUP(A231,'2009'!$B$2:$S$401,4,FALSE)), AVERAGE(J231:M231), VLOOKUP(A231,'2009'!$B$2:$S$401,4,FALSE))</f>
        <v>81.8</v>
      </c>
      <c r="O231" s="14">
        <f>AVERAGE(I231:N231)</f>
        <v>81.833333333333329</v>
      </c>
      <c r="P231" s="14">
        <f>H231/O231</f>
        <v>0.40733197556008149</v>
      </c>
      <c r="Q231" s="14">
        <f>VLOOKUP($A231,'2014'!$B$2:$S$430,5,FALSE)</f>
        <v>7</v>
      </c>
      <c r="R231" s="14">
        <f>IF(ISNA(VLOOKUP(A231,'2013'!$B$2:$S$401,5,FALSE)), Q231, VLOOKUP(A231,'2013'!$B$2:$S$401,5,FALSE)*1.7)</f>
        <v>10.199999999999999</v>
      </c>
      <c r="S231" s="14">
        <f>IF(ISNA(VLOOKUP($A231,'2012'!$B$2:$S$401,5,FALSE)), R231, VLOOKUP($A231,'2012'!$B$2:$S$401,5,FALSE))</f>
        <v>3</v>
      </c>
      <c r="T231" s="14">
        <f>IF(ISNA(VLOOKUP($A231,'2011'!$B$2:$S$401,5,FALSE)), S231, VLOOKUP($A231,'2011'!$B$2:$S$401,5,FALSE))</f>
        <v>3</v>
      </c>
      <c r="U231" s="14">
        <f>IF(ISNA(VLOOKUP($A231,'2010'!$B$2:$S$401,5,FALSE)), T231, VLOOKUP($A231,'2010'!$B$2:$S$401,5,FALSE))</f>
        <v>3</v>
      </c>
      <c r="V231" s="14">
        <f>IF(ISNA(VLOOKUP($A231,'2009'!$B$2:$S$401,5,FALSE)), U231, VLOOKUP($A231,'2009'!$B$2:$S$401,5,FALSE))</f>
        <v>3</v>
      </c>
      <c r="W231" s="14">
        <f>AVERAGE(Q231:V231)</f>
        <v>4.8666666666666663</v>
      </c>
      <c r="X231" s="14">
        <f>VLOOKUP($A231,'2014'!$B$2:$S$430,6,FALSE)</f>
        <v>24</v>
      </c>
      <c r="Y231" s="14">
        <f>IF(ISNA(VLOOKUP($A231,'2013'!$B$2:$S$401,6,FALSE)), X231, VLOOKUP($A231,'2013'!$B$2:$S$401,6,FALSE)*1.7)</f>
        <v>20.399999999999999</v>
      </c>
      <c r="Z231" s="14">
        <f>IF(ISNA(VLOOKUP($A231,'2012'!$B$2:$S$401,6,FALSE)), Y231, VLOOKUP($A231,'2012'!$B$2:$S$401,6,FALSE))</f>
        <v>34</v>
      </c>
      <c r="AA231" s="14">
        <f>IF(ISNA(VLOOKUP($A231,'2011'!$B$2:$S$401,6,FALSE)), Z231, VLOOKUP($A231,'2011'!$B$2:$S$401,6,FALSE))</f>
        <v>34</v>
      </c>
      <c r="AB231" s="14">
        <f>IF(ISNA(VLOOKUP($A231,'2010'!$B$2:$S$401,6,FALSE)), AA231, VLOOKUP($A231,'2010'!$B$2:$S$401,6,FALSE))</f>
        <v>34</v>
      </c>
      <c r="AC231" s="14">
        <f>IF(ISNA(VLOOKUP($A231,'2009'!$B$2:$S$401,6,FALSE)), AB231, VLOOKUP($A231,'2009'!$B$2:$S$401,6,FALSE))</f>
        <v>34</v>
      </c>
      <c r="AD231" s="14">
        <f>AVERAGE(X231:AC231)</f>
        <v>30.066666666666666</v>
      </c>
      <c r="AE231" s="14">
        <f>VLOOKUP($A231,'2014'!$B$2:$S$430,10,FALSE)</f>
        <v>4</v>
      </c>
      <c r="AF231" s="14">
        <f>IF(ISNA(VLOOKUP($A231,'2013'!$B$2:$S$401,10,FALSE)), AE231, VLOOKUP($A231,'2013'!$B$2:$S$401,10,FALSE)*1.7)</f>
        <v>3.4</v>
      </c>
      <c r="AG231" s="14">
        <f>IF(ISNA(VLOOKUP($A231,'2012'!$B$2:$S$401,10,FALSE)), AF231, VLOOKUP($A231,'2012'!$B$2:$S$401,10,FALSE))</f>
        <v>0</v>
      </c>
      <c r="AH231" s="14">
        <f>IF(ISNA(VLOOKUP($A231,'2011'!$B$2:$S$401,10,FALSE)), AG231, VLOOKUP($A231,'2011'!$B$2:$S$401,10,FALSE))</f>
        <v>0</v>
      </c>
      <c r="AI231" s="14">
        <f>IF(ISNA(VLOOKUP($A231,'2010'!$B$2:$S$401,10,FALSE)), AH231, VLOOKUP($A231,'2010'!$B$2:$S$401,10,FALSE))</f>
        <v>0</v>
      </c>
      <c r="AJ231" s="14">
        <f>IF(ISNA(VLOOKUP($A231,'2009'!$B$2:$S$401,10,FALSE)), AI231, VLOOKUP($A231,'2009'!$B$2:$S$401,10,FALSE))</f>
        <v>0</v>
      </c>
      <c r="AK231" s="14">
        <f>AVERAGE(AE231:AJ231)</f>
        <v>1.2333333333333334</v>
      </c>
      <c r="AL231" s="14">
        <f>VLOOKUP($A231,'2014'!$B$2:$S$430,11,FALSE)</f>
        <v>10</v>
      </c>
      <c r="AM231" s="14">
        <f>IF(ISNA(VLOOKUP($A231,'2013'!$B$2:$S$401,11,FALSE)), AL231, VLOOKUP($A231,'2013'!$B$2:$S$401,11,FALSE)*1.7)</f>
        <v>13.6</v>
      </c>
      <c r="AN231" s="14">
        <f>AVERAGE(AL231:AM231)</f>
        <v>11.8</v>
      </c>
      <c r="AO231" s="14">
        <f>VLOOKUP($A231,'2014'!$B$2:$S$430,8,FALSE)</f>
        <v>10</v>
      </c>
      <c r="AP231" s="14">
        <f>IF(ISNA(VLOOKUP($A231,'2013'!$B$2:$S$401,8,FALSE)), AO231, VLOOKUP($A231,'2013'!$B$2:$S$401,8,FALSE)*1.7)</f>
        <v>25.5</v>
      </c>
      <c r="AQ231" s="14">
        <f>IF(ISNA(VLOOKUP($A231,'2012'!$B$2:$S$401,8,FALSE)), AP231, VLOOKUP($A231,'2012'!$B$2:$S$401,8,FALSE))</f>
        <v>-12</v>
      </c>
      <c r="AR231" s="14">
        <f>IF(ISNA(VLOOKUP($A231,'2011'!$B$2:$S$401,8,FALSE)), AQ231, VLOOKUP($A231,'2011'!$B$2:$S$401,8,FALSE))</f>
        <v>-12</v>
      </c>
      <c r="AS231" s="14">
        <f>IF(ISNA(VLOOKUP($A231,'2010'!$B$2:$S$401,8,FALSE)), AR231, VLOOKUP($A231,'2010'!$B$2:$S$401,8,FALSE))</f>
        <v>-12</v>
      </c>
      <c r="AT231" s="14">
        <f>IF(ISNA(VLOOKUP($A231,'2009'!$B$2:$S$401,8,FALSE)), AS231, VLOOKUP($A231,'2009'!$B$2:$S$401,8,FALSE))</f>
        <v>-12</v>
      </c>
      <c r="AU231" s="14">
        <f>AVERAGE(AO231:AT231)</f>
        <v>-2.0833333333333335</v>
      </c>
      <c r="AV231" s="14">
        <f>MIN(B231:G231)</f>
        <v>30.599999999999998</v>
      </c>
      <c r="AW231" s="14">
        <f>MAX(B231:G231)</f>
        <v>37</v>
      </c>
      <c r="AX231" s="14">
        <f>MIN(I231:N231)</f>
        <v>81.599999999999994</v>
      </c>
      <c r="AY231" s="14">
        <f>MAX(I231:N231)</f>
        <v>82</v>
      </c>
      <c r="AZ231" s="14" t="str">
        <f>VLOOKUP(A231,Bios!$B$2:$S$430,7,FALSE)</f>
        <v>USA</v>
      </c>
      <c r="BA231" s="14" t="str">
        <f>VLOOKUP(A231,Bios!$B$2:$S$430,2,FALSE)</f>
        <v>CHI</v>
      </c>
      <c r="BB231" s="14">
        <f>113-BE231</f>
        <v>22</v>
      </c>
      <c r="BC231" s="14" t="str">
        <f>VLOOKUP(A231,Bios!$B$2:$S$430,3,FALSE)</f>
        <v>D</v>
      </c>
      <c r="BD231" s="4" t="str">
        <f>VLOOKUP(A231,Bios!$B$2:$S$430,4,FALSE)</f>
        <v>Mar 20 '91</v>
      </c>
      <c r="BE231" s="4" t="str">
        <f>RIGHT(BD231, LEN(BD231)-8)</f>
        <v>91</v>
      </c>
      <c r="BJ231" s="4" t="e">
        <f>VLOOKUP(A231,'Contracts 2014'!A230:K356,1,FALSE)</f>
        <v>#N/A</v>
      </c>
      <c r="BK231" s="4">
        <f>IF(ISNA(VLOOKUP(A231,'Contracts 2014'!$A$1:$K$127,1,FALSE)), 0, 1)</f>
        <v>0</v>
      </c>
    </row>
    <row r="232" spans="1:63">
      <c r="A232" s="13" t="s">
        <v>400</v>
      </c>
      <c r="B232" s="14">
        <f>VLOOKUP(A232,'2014'!$B$2:$S$430,7,FALSE)</f>
        <v>31</v>
      </c>
      <c r="C232" s="14">
        <f>IF(ISNA(VLOOKUP(A232,'2013'!$B$2:$S$401,7,FALSE)*1.7), B232, VLOOKUP(A232,'2013'!$B$2:$S$401,7,FALSE)*1.7)</f>
        <v>17</v>
      </c>
      <c r="D232" s="14">
        <f>IF(ISNA(VLOOKUP(A232,'2012'!$B$2:$S$401,7,FALSE)), C232, VLOOKUP(A232,'2012'!$B$2:$S$401,7,FALSE))</f>
        <v>25</v>
      </c>
      <c r="E232" s="14">
        <f>IF(ISNA(VLOOKUP(A232,'2011'!$B$2:$S$401,7,FALSE)), AVERAGE(C232:D232), VLOOKUP(A232,'2011'!$B$2:$S$401,7,FALSE))</f>
        <v>31</v>
      </c>
      <c r="F232" s="14">
        <f>IF(ISNA(VLOOKUP(A232,'2010'!$B$2:$S$401,7,FALSE)), AVERAGE(C232:E232), VLOOKUP(A232,'2010'!$B$2:$S$401,7,FALSE))</f>
        <v>24.333333333333332</v>
      </c>
      <c r="G232" s="14">
        <f>IF(ISNA(VLOOKUP(A232,'2009'!$B$2:$S$401,7,FALSE)), AVERAGE(C232:F232), VLOOKUP(A232,'2009'!$B$2:$S$401,7,FALSE))</f>
        <v>24.333333333333332</v>
      </c>
      <c r="H232" s="14">
        <f>AVERAGE(B232:G232)</f>
        <v>25.444444444444446</v>
      </c>
      <c r="I232" s="14">
        <f>VLOOKUP(A232,'2014'!$B$2:$S$430,4,FALSE)</f>
        <v>81</v>
      </c>
      <c r="J232" s="14">
        <f>IF(ISNA(VLOOKUP(A232,'2013'!$B$2:$S$401,4,FALSE)), I232, VLOOKUP(A232,'2013'!$B$2:$S$401,4,FALSE)*1.7)</f>
        <v>71.399999999999991</v>
      </c>
      <c r="K232" s="14">
        <f>IF(ISNA(VLOOKUP(A232,'2012'!$B$2:$S$401,4,FALSE)), J232, VLOOKUP(A232,'2012'!$B$2:$S$401,4,FALSE))</f>
        <v>62</v>
      </c>
      <c r="L232" s="14">
        <f>IF(ISNA(VLOOKUP(A232,'2011'!$B$2:$S$401,4,FALSE)), AVERAGE(J232:K232), VLOOKUP(A232,'2011'!$B$2:$S$401,4,FALSE))</f>
        <v>64</v>
      </c>
      <c r="M232" s="14">
        <f>IF(ISNA(VLOOKUP(A232,'2010'!$B$2:$S$401,4,FALSE)), AVERAGE(J232:L232), VLOOKUP(A232,'2010'!$B$2:$S$401,4,FALSE))</f>
        <v>65.8</v>
      </c>
      <c r="N232" s="14">
        <f>IF(ISNA(VLOOKUP(A232,'2009'!$B$2:$S$401,4,FALSE)), AVERAGE(J232:M232), VLOOKUP(A232,'2009'!$B$2:$S$401,4,FALSE))</f>
        <v>65.8</v>
      </c>
      <c r="O232" s="14">
        <f>AVERAGE(I232:N232)</f>
        <v>68.333333333333329</v>
      </c>
      <c r="P232" s="14">
        <f>H232/O232</f>
        <v>0.37235772357723584</v>
      </c>
      <c r="Q232" s="14">
        <f>VLOOKUP($A232,'2014'!$B$2:$S$430,5,FALSE)</f>
        <v>16</v>
      </c>
      <c r="R232" s="14">
        <f>IF(ISNA(VLOOKUP(A232,'2013'!$B$2:$S$401,5,FALSE)), Q232, VLOOKUP(A232,'2013'!$B$2:$S$401,5,FALSE)*1.7)</f>
        <v>8.5</v>
      </c>
      <c r="S232" s="14">
        <f>IF(ISNA(VLOOKUP($A232,'2012'!$B$2:$S$401,5,FALSE)), R232, VLOOKUP($A232,'2012'!$B$2:$S$401,5,FALSE))</f>
        <v>6</v>
      </c>
      <c r="T232" s="14">
        <f>IF(ISNA(VLOOKUP($A232,'2011'!$B$2:$S$401,5,FALSE)), S232, VLOOKUP($A232,'2011'!$B$2:$S$401,5,FALSE))</f>
        <v>16</v>
      </c>
      <c r="U232" s="14">
        <f>IF(ISNA(VLOOKUP($A232,'2010'!$B$2:$S$401,5,FALSE)), T232, VLOOKUP($A232,'2010'!$B$2:$S$401,5,FALSE))</f>
        <v>16</v>
      </c>
      <c r="V232" s="14">
        <f>IF(ISNA(VLOOKUP($A232,'2009'!$B$2:$S$401,5,FALSE)), U232, VLOOKUP($A232,'2009'!$B$2:$S$401,5,FALSE))</f>
        <v>16</v>
      </c>
      <c r="W232" s="14">
        <f>AVERAGE(Q232:V232)</f>
        <v>13.083333333333334</v>
      </c>
      <c r="X232" s="14">
        <f>VLOOKUP($A232,'2014'!$B$2:$S$430,6,FALSE)</f>
        <v>15</v>
      </c>
      <c r="Y232" s="14">
        <f>IF(ISNA(VLOOKUP($A232,'2013'!$B$2:$S$401,6,FALSE)), X232, VLOOKUP($A232,'2013'!$B$2:$S$401,6,FALSE)*1.7)</f>
        <v>8.5</v>
      </c>
      <c r="Z232" s="14">
        <f>IF(ISNA(VLOOKUP($A232,'2012'!$B$2:$S$401,6,FALSE)), Y232, VLOOKUP($A232,'2012'!$B$2:$S$401,6,FALSE))</f>
        <v>19</v>
      </c>
      <c r="AA232" s="14">
        <f>IF(ISNA(VLOOKUP($A232,'2011'!$B$2:$S$401,6,FALSE)), Z232, VLOOKUP($A232,'2011'!$B$2:$S$401,6,FALSE))</f>
        <v>15</v>
      </c>
      <c r="AB232" s="14">
        <f>IF(ISNA(VLOOKUP($A232,'2010'!$B$2:$S$401,6,FALSE)), AA232, VLOOKUP($A232,'2010'!$B$2:$S$401,6,FALSE))</f>
        <v>15</v>
      </c>
      <c r="AC232" s="14">
        <f>IF(ISNA(VLOOKUP($A232,'2009'!$B$2:$S$401,6,FALSE)), AB232, VLOOKUP($A232,'2009'!$B$2:$S$401,6,FALSE))</f>
        <v>15</v>
      </c>
      <c r="AD232" s="14">
        <f>AVERAGE(X232:AC232)</f>
        <v>14.583333333333334</v>
      </c>
      <c r="AE232" s="14">
        <f>VLOOKUP($A232,'2014'!$B$2:$S$430,10,FALSE)</f>
        <v>3</v>
      </c>
      <c r="AF232" s="14">
        <f>IF(ISNA(VLOOKUP($A232,'2013'!$B$2:$S$401,10,FALSE)), AE232, VLOOKUP($A232,'2013'!$B$2:$S$401,10,FALSE)*1.7)</f>
        <v>0</v>
      </c>
      <c r="AG232" s="14">
        <f>IF(ISNA(VLOOKUP($A232,'2012'!$B$2:$S$401,10,FALSE)), AF232, VLOOKUP($A232,'2012'!$B$2:$S$401,10,FALSE))</f>
        <v>0</v>
      </c>
      <c r="AH232" s="14">
        <f>IF(ISNA(VLOOKUP($A232,'2011'!$B$2:$S$401,10,FALSE)), AG232, VLOOKUP($A232,'2011'!$B$2:$S$401,10,FALSE))</f>
        <v>2</v>
      </c>
      <c r="AI232" s="14">
        <f>IF(ISNA(VLOOKUP($A232,'2010'!$B$2:$S$401,10,FALSE)), AH232, VLOOKUP($A232,'2010'!$B$2:$S$401,10,FALSE))</f>
        <v>2</v>
      </c>
      <c r="AJ232" s="14">
        <f>IF(ISNA(VLOOKUP($A232,'2009'!$B$2:$S$401,10,FALSE)), AI232, VLOOKUP($A232,'2009'!$B$2:$S$401,10,FALSE))</f>
        <v>2</v>
      </c>
      <c r="AK232" s="14">
        <f>AVERAGE(AE232:AJ232)</f>
        <v>1.5</v>
      </c>
      <c r="AL232" s="14">
        <f>VLOOKUP($A232,'2014'!$B$2:$S$430,11,FALSE)</f>
        <v>7</v>
      </c>
      <c r="AM232" s="14">
        <f>IF(ISNA(VLOOKUP($A232,'2013'!$B$2:$S$401,11,FALSE)), AL232, VLOOKUP($A232,'2013'!$B$2:$S$401,11,FALSE)*1.7)</f>
        <v>0</v>
      </c>
      <c r="AN232" s="14">
        <f>AVERAGE(AL232:AM232)</f>
        <v>3.5</v>
      </c>
      <c r="AO232" s="14">
        <f>VLOOKUP($A232,'2014'!$B$2:$S$430,8,FALSE)</f>
        <v>-6</v>
      </c>
      <c r="AP232" s="14">
        <f>IF(ISNA(VLOOKUP($A232,'2013'!$B$2:$S$401,8,FALSE)), AO232, VLOOKUP($A232,'2013'!$B$2:$S$401,8,FALSE)*1.7)</f>
        <v>-5.0999999999999996</v>
      </c>
      <c r="AQ232" s="14">
        <f>IF(ISNA(VLOOKUP($A232,'2012'!$B$2:$S$401,8,FALSE)), AP232, VLOOKUP($A232,'2012'!$B$2:$S$401,8,FALSE))</f>
        <v>2</v>
      </c>
      <c r="AR232" s="14">
        <f>IF(ISNA(VLOOKUP($A232,'2011'!$B$2:$S$401,8,FALSE)), AQ232, VLOOKUP($A232,'2011'!$B$2:$S$401,8,FALSE))</f>
        <v>11</v>
      </c>
      <c r="AS232" s="14">
        <f>IF(ISNA(VLOOKUP($A232,'2010'!$B$2:$S$401,8,FALSE)), AR232, VLOOKUP($A232,'2010'!$B$2:$S$401,8,FALSE))</f>
        <v>11</v>
      </c>
      <c r="AT232" s="14">
        <f>IF(ISNA(VLOOKUP($A232,'2009'!$B$2:$S$401,8,FALSE)), AS232, VLOOKUP($A232,'2009'!$B$2:$S$401,8,FALSE))</f>
        <v>11</v>
      </c>
      <c r="AU232" s="14">
        <f>AVERAGE(AO232:AT232)</f>
        <v>3.9833333333333329</v>
      </c>
      <c r="AV232" s="14">
        <f>MIN(B232:G232)</f>
        <v>17</v>
      </c>
      <c r="AW232" s="14">
        <f>MAX(B232:G232)</f>
        <v>31</v>
      </c>
      <c r="AX232" s="14">
        <f>MIN(I232:N232)</f>
        <v>62</v>
      </c>
      <c r="AY232" s="14">
        <f>MAX(I232:N232)</f>
        <v>81</v>
      </c>
      <c r="AZ232" s="14" t="str">
        <f>VLOOKUP(A232,Bios!$B$2:$S$430,7,FALSE)</f>
        <v>USA</v>
      </c>
      <c r="BA232" s="14" t="str">
        <f>VLOOKUP(A232,Bios!$B$2:$S$430,2,FALSE)</f>
        <v>CAR</v>
      </c>
      <c r="BB232" s="14">
        <f>113-BE232</f>
        <v>26</v>
      </c>
      <c r="BC232" s="14" t="str">
        <f>VLOOKUP(A232,Bios!$B$2:$S$430,3,FALSE)</f>
        <v>L</v>
      </c>
      <c r="BD232" s="4" t="str">
        <f>VLOOKUP(A232,Bios!$B$2:$S$430,4,FALSE)</f>
        <v>Jul 24 '87</v>
      </c>
      <c r="BE232" s="4" t="str">
        <f>RIGHT(BD232, LEN(BD232)-8)</f>
        <v>87</v>
      </c>
      <c r="BJ232" s="4" t="e">
        <f>VLOOKUP(A232,'Contracts 2014'!A231:K357,1,FALSE)</f>
        <v>#N/A</v>
      </c>
      <c r="BK232" s="4">
        <f>IF(ISNA(VLOOKUP(A232,'Contracts 2014'!$A$1:$K$127,1,FALSE)), 0, 1)</f>
        <v>0</v>
      </c>
    </row>
    <row r="233" spans="1:63">
      <c r="A233" s="13" t="s">
        <v>912</v>
      </c>
      <c r="B233" s="14">
        <f>VLOOKUP(A233,'2014'!$B$2:$S$430,7,FALSE)</f>
        <v>31</v>
      </c>
      <c r="C233" s="14">
        <f>IF(ISNA(VLOOKUP(A233,'2013'!$B$2:$S$401,7,FALSE)*1.7), B233, VLOOKUP(A233,'2013'!$B$2:$S$401,7,FALSE)*1.7)</f>
        <v>35.699999999999996</v>
      </c>
      <c r="D233" s="14">
        <f>IF(ISNA(VLOOKUP(A233,'2012'!$B$2:$S$401,7,FALSE)), C233, VLOOKUP(A233,'2012'!$B$2:$S$401,7,FALSE))</f>
        <v>35.699999999999996</v>
      </c>
      <c r="E233" s="14">
        <f>IF(ISNA(VLOOKUP(A233,'2011'!$B$2:$S$401,7,FALSE)), AVERAGE(C233:D233), VLOOKUP(A233,'2011'!$B$2:$S$401,7,FALSE))</f>
        <v>35.699999999999996</v>
      </c>
      <c r="F233" s="14">
        <f>IF(ISNA(VLOOKUP(A233,'2010'!$B$2:$S$401,7,FALSE)), AVERAGE(C233:E233), VLOOKUP(A233,'2010'!$B$2:$S$401,7,FALSE))</f>
        <v>35.699999999999996</v>
      </c>
      <c r="G233" s="14">
        <f>IF(ISNA(VLOOKUP(A233,'2009'!$B$2:$S$401,7,FALSE)), AVERAGE(C233:F233), VLOOKUP(A233,'2009'!$B$2:$S$401,7,FALSE))</f>
        <v>35.699999999999996</v>
      </c>
      <c r="H233" s="14">
        <f>AVERAGE(B233:G233)</f>
        <v>34.916666666666657</v>
      </c>
      <c r="I233" s="14">
        <f>VLOOKUP(A233,'2014'!$B$2:$S$430,4,FALSE)</f>
        <v>71</v>
      </c>
      <c r="J233" s="14">
        <f>IF(ISNA(VLOOKUP(A233,'2013'!$B$2:$S$401,4,FALSE)), I233, VLOOKUP(A233,'2013'!$B$2:$S$401,4,FALSE)*1.7)</f>
        <v>71.399999999999991</v>
      </c>
      <c r="K233" s="14">
        <f>IF(ISNA(VLOOKUP(A233,'2012'!$B$2:$S$401,4,FALSE)), J233, VLOOKUP(A233,'2012'!$B$2:$S$401,4,FALSE))</f>
        <v>71.399999999999991</v>
      </c>
      <c r="L233" s="14">
        <f>IF(ISNA(VLOOKUP(A233,'2011'!$B$2:$S$401,4,FALSE)), AVERAGE(J233:K233), VLOOKUP(A233,'2011'!$B$2:$S$401,4,FALSE))</f>
        <v>71.399999999999991</v>
      </c>
      <c r="M233" s="14">
        <f>IF(ISNA(VLOOKUP(A233,'2010'!$B$2:$S$401,4,FALSE)), AVERAGE(J233:L233), VLOOKUP(A233,'2010'!$B$2:$S$401,4,FALSE))</f>
        <v>71.399999999999991</v>
      </c>
      <c r="N233" s="14">
        <f>IF(ISNA(VLOOKUP(A233,'2009'!$B$2:$S$401,4,FALSE)), AVERAGE(J233:M233), VLOOKUP(A233,'2009'!$B$2:$S$401,4,FALSE))</f>
        <v>71.399999999999991</v>
      </c>
      <c r="O233" s="14">
        <f>AVERAGE(I233:N233)</f>
        <v>71.333333333333314</v>
      </c>
      <c r="P233" s="14">
        <f>H233/O233</f>
        <v>0.4894859813084112</v>
      </c>
      <c r="Q233" s="14">
        <f>VLOOKUP($A233,'2014'!$B$2:$S$430,5,FALSE)</f>
        <v>14</v>
      </c>
      <c r="R233" s="14">
        <f>IF(ISNA(VLOOKUP(A233,'2013'!$B$2:$S$401,5,FALSE)), Q233, VLOOKUP(A233,'2013'!$B$2:$S$401,5,FALSE)*1.7)</f>
        <v>17</v>
      </c>
      <c r="S233" s="14">
        <f>IF(ISNA(VLOOKUP($A233,'2012'!$B$2:$S$401,5,FALSE)), R233, VLOOKUP($A233,'2012'!$B$2:$S$401,5,FALSE))</f>
        <v>17</v>
      </c>
      <c r="T233" s="14">
        <f>IF(ISNA(VLOOKUP($A233,'2011'!$B$2:$S$401,5,FALSE)), S233, VLOOKUP($A233,'2011'!$B$2:$S$401,5,FALSE))</f>
        <v>17</v>
      </c>
      <c r="U233" s="14">
        <f>IF(ISNA(VLOOKUP($A233,'2010'!$B$2:$S$401,5,FALSE)), T233, VLOOKUP($A233,'2010'!$B$2:$S$401,5,FALSE))</f>
        <v>17</v>
      </c>
      <c r="V233" s="14">
        <f>IF(ISNA(VLOOKUP($A233,'2009'!$B$2:$S$401,5,FALSE)), U233, VLOOKUP($A233,'2009'!$B$2:$S$401,5,FALSE))</f>
        <v>17</v>
      </c>
      <c r="W233" s="14">
        <f>AVERAGE(Q233:V233)</f>
        <v>16.5</v>
      </c>
      <c r="X233" s="14">
        <f>VLOOKUP($A233,'2014'!$B$2:$S$430,6,FALSE)</f>
        <v>17</v>
      </c>
      <c r="Y233" s="14">
        <f>IF(ISNA(VLOOKUP($A233,'2013'!$B$2:$S$401,6,FALSE)), X233, VLOOKUP($A233,'2013'!$B$2:$S$401,6,FALSE)*1.7)</f>
        <v>18.7</v>
      </c>
      <c r="Z233" s="14">
        <f>IF(ISNA(VLOOKUP($A233,'2012'!$B$2:$S$401,6,FALSE)), Y233, VLOOKUP($A233,'2012'!$B$2:$S$401,6,FALSE))</f>
        <v>18.7</v>
      </c>
      <c r="AA233" s="14">
        <f>IF(ISNA(VLOOKUP($A233,'2011'!$B$2:$S$401,6,FALSE)), Z233, VLOOKUP($A233,'2011'!$B$2:$S$401,6,FALSE))</f>
        <v>18.7</v>
      </c>
      <c r="AB233" s="14">
        <f>IF(ISNA(VLOOKUP($A233,'2010'!$B$2:$S$401,6,FALSE)), AA233, VLOOKUP($A233,'2010'!$B$2:$S$401,6,FALSE))</f>
        <v>18.7</v>
      </c>
      <c r="AC233" s="14">
        <f>IF(ISNA(VLOOKUP($A233,'2009'!$B$2:$S$401,6,FALSE)), AB233, VLOOKUP($A233,'2009'!$B$2:$S$401,6,FALSE))</f>
        <v>18.7</v>
      </c>
      <c r="AD233" s="14">
        <f>AVERAGE(X233:AC233)</f>
        <v>18.416666666666668</v>
      </c>
      <c r="AE233" s="14">
        <f>VLOOKUP($A233,'2014'!$B$2:$S$430,10,FALSE)</f>
        <v>0</v>
      </c>
      <c r="AF233" s="14">
        <f>IF(ISNA(VLOOKUP($A233,'2013'!$B$2:$S$401,10,FALSE)), AE233, VLOOKUP($A233,'2013'!$B$2:$S$401,10,FALSE)*1.7)</f>
        <v>3.4</v>
      </c>
      <c r="AG233" s="14">
        <f>IF(ISNA(VLOOKUP($A233,'2012'!$B$2:$S$401,10,FALSE)), AF233, VLOOKUP($A233,'2012'!$B$2:$S$401,10,FALSE))</f>
        <v>3.4</v>
      </c>
      <c r="AH233" s="14">
        <f>IF(ISNA(VLOOKUP($A233,'2011'!$B$2:$S$401,10,FALSE)), AG233, VLOOKUP($A233,'2011'!$B$2:$S$401,10,FALSE))</f>
        <v>3.4</v>
      </c>
      <c r="AI233" s="14">
        <f>IF(ISNA(VLOOKUP($A233,'2010'!$B$2:$S$401,10,FALSE)), AH233, VLOOKUP($A233,'2010'!$B$2:$S$401,10,FALSE))</f>
        <v>3.4</v>
      </c>
      <c r="AJ233" s="14">
        <f>IF(ISNA(VLOOKUP($A233,'2009'!$B$2:$S$401,10,FALSE)), AI233, VLOOKUP($A233,'2009'!$B$2:$S$401,10,FALSE))</f>
        <v>3.4</v>
      </c>
      <c r="AK233" s="14">
        <f>AVERAGE(AE233:AJ233)</f>
        <v>2.8333333333333335</v>
      </c>
      <c r="AL233" s="14">
        <f>VLOOKUP($A233,'2014'!$B$2:$S$430,11,FALSE)</f>
        <v>0</v>
      </c>
      <c r="AM233" s="14">
        <f>IF(ISNA(VLOOKUP($A233,'2013'!$B$2:$S$401,11,FALSE)), AL233, VLOOKUP($A233,'2013'!$B$2:$S$401,11,FALSE)*1.7)</f>
        <v>5.0999999999999996</v>
      </c>
      <c r="AN233" s="14">
        <f>AVERAGE(AL233:AM233)</f>
        <v>2.5499999999999998</v>
      </c>
      <c r="AO233" s="14">
        <f>VLOOKUP($A233,'2014'!$B$2:$S$430,8,FALSE)</f>
        <v>9</v>
      </c>
      <c r="AP233" s="14">
        <f>IF(ISNA(VLOOKUP($A233,'2013'!$B$2:$S$401,8,FALSE)), AO233, VLOOKUP($A233,'2013'!$B$2:$S$401,8,FALSE)*1.7)</f>
        <v>3.4</v>
      </c>
      <c r="AQ233" s="14">
        <f>IF(ISNA(VLOOKUP($A233,'2012'!$B$2:$S$401,8,FALSE)), AP233, VLOOKUP($A233,'2012'!$B$2:$S$401,8,FALSE))</f>
        <v>3.4</v>
      </c>
      <c r="AR233" s="14">
        <f>IF(ISNA(VLOOKUP($A233,'2011'!$B$2:$S$401,8,FALSE)), AQ233, VLOOKUP($A233,'2011'!$B$2:$S$401,8,FALSE))</f>
        <v>3.4</v>
      </c>
      <c r="AS233" s="14">
        <f>IF(ISNA(VLOOKUP($A233,'2010'!$B$2:$S$401,8,FALSE)), AR233, VLOOKUP($A233,'2010'!$B$2:$S$401,8,FALSE))</f>
        <v>3.4</v>
      </c>
      <c r="AT233" s="14">
        <f>IF(ISNA(VLOOKUP($A233,'2009'!$B$2:$S$401,8,FALSE)), AS233, VLOOKUP($A233,'2009'!$B$2:$S$401,8,FALSE))</f>
        <v>3.4</v>
      </c>
      <c r="AU233" s="14">
        <f>AVERAGE(AO233:AT233)</f>
        <v>4.333333333333333</v>
      </c>
      <c r="AV233" s="14">
        <f>MIN(B233:G233)</f>
        <v>31</v>
      </c>
      <c r="AW233" s="14">
        <f>MAX(B233:G233)</f>
        <v>35.699999999999996</v>
      </c>
      <c r="AX233" s="14">
        <f>MIN(I233:N233)</f>
        <v>71</v>
      </c>
      <c r="AY233" s="14">
        <f>MAX(I233:N233)</f>
        <v>71.399999999999991</v>
      </c>
      <c r="AZ233" s="14" t="str">
        <f>VLOOKUP(A233,Bios!$B$2:$S$430,7,FALSE)</f>
        <v>USA</v>
      </c>
      <c r="BA233" s="14" t="str">
        <f>VLOOKUP(A233,Bios!$B$2:$S$430,2,FALSE)</f>
        <v>ANA</v>
      </c>
      <c r="BB233" s="14">
        <f>113-BE233</f>
        <v>22</v>
      </c>
      <c r="BC233" s="14" t="str">
        <f>VLOOKUP(A233,Bios!$B$2:$S$430,3,FALSE)</f>
        <v>R</v>
      </c>
      <c r="BD233" s="4" t="str">
        <f>VLOOKUP(A233,Bios!$B$2:$S$430,4,FALSE)</f>
        <v>Feb 01 '91</v>
      </c>
      <c r="BE233" s="4" t="str">
        <f>RIGHT(BD233, LEN(BD233)-8)</f>
        <v>91</v>
      </c>
      <c r="BJ233" s="4" t="e">
        <f>VLOOKUP(A233,'Contracts 2014'!A232:K358,1,FALSE)</f>
        <v>#N/A</v>
      </c>
      <c r="BK233" s="4">
        <f>IF(ISNA(VLOOKUP(A233,'Contracts 2014'!$A$1:$K$127,1,FALSE)), 0, 1)</f>
        <v>0</v>
      </c>
    </row>
    <row r="234" spans="1:63">
      <c r="A234" s="13" t="s">
        <v>245</v>
      </c>
      <c r="B234" s="14">
        <f>VLOOKUP(A234,'2014'!$B$2:$S$430,7,FALSE)</f>
        <v>31</v>
      </c>
      <c r="C234" s="14">
        <f>IF(ISNA(VLOOKUP(A234,'2013'!$B$2:$S$401,7,FALSE)*1.7), B234, VLOOKUP(A234,'2013'!$B$2:$S$401,7,FALSE)*1.7)</f>
        <v>37.4</v>
      </c>
      <c r="D234" s="14">
        <f>IF(ISNA(VLOOKUP(A234,'2012'!$B$2:$S$401,7,FALSE)), C234, VLOOKUP(A234,'2012'!$B$2:$S$401,7,FALSE))</f>
        <v>38</v>
      </c>
      <c r="E234" s="14">
        <f>IF(ISNA(VLOOKUP(A234,'2011'!$B$2:$S$401,7,FALSE)), AVERAGE(C234:D234), VLOOKUP(A234,'2011'!$B$2:$S$401,7,FALSE))</f>
        <v>40</v>
      </c>
      <c r="F234" s="14">
        <f>IF(ISNA(VLOOKUP(A234,'2010'!$B$2:$S$401,7,FALSE)), AVERAGE(C234:E234), VLOOKUP(A234,'2010'!$B$2:$S$401,7,FALSE))</f>
        <v>35</v>
      </c>
      <c r="G234" s="14">
        <f>IF(ISNA(VLOOKUP(A234,'2009'!$B$2:$S$401,7,FALSE)), AVERAGE(C234:F234), VLOOKUP(A234,'2009'!$B$2:$S$401,7,FALSE))</f>
        <v>37.6</v>
      </c>
      <c r="H234" s="14">
        <f>AVERAGE(B234:G234)</f>
        <v>36.5</v>
      </c>
      <c r="I234" s="14">
        <f>VLOOKUP(A234,'2014'!$B$2:$S$430,4,FALSE)</f>
        <v>82</v>
      </c>
      <c r="J234" s="14">
        <f>IF(ISNA(VLOOKUP(A234,'2013'!$B$2:$S$401,4,FALSE)), I234, VLOOKUP(A234,'2013'!$B$2:$S$401,4,FALSE)*1.7)</f>
        <v>81.599999999999994</v>
      </c>
      <c r="K234" s="14">
        <f>IF(ISNA(VLOOKUP(A234,'2012'!$B$2:$S$401,4,FALSE)), J234, VLOOKUP(A234,'2012'!$B$2:$S$401,4,FALSE))</f>
        <v>82</v>
      </c>
      <c r="L234" s="14">
        <f>IF(ISNA(VLOOKUP(A234,'2011'!$B$2:$S$401,4,FALSE)), AVERAGE(J234:K234), VLOOKUP(A234,'2011'!$B$2:$S$401,4,FALSE))</f>
        <v>82</v>
      </c>
      <c r="M234" s="14">
        <f>IF(ISNA(VLOOKUP(A234,'2010'!$B$2:$S$401,4,FALSE)), AVERAGE(J234:L234), VLOOKUP(A234,'2010'!$B$2:$S$401,4,FALSE))</f>
        <v>80</v>
      </c>
      <c r="N234" s="14">
        <f>IF(ISNA(VLOOKUP(A234,'2009'!$B$2:$S$401,4,FALSE)), AVERAGE(J234:M234), VLOOKUP(A234,'2009'!$B$2:$S$401,4,FALSE))</f>
        <v>81.400000000000006</v>
      </c>
      <c r="O234" s="14">
        <f>AVERAGE(I234:N234)</f>
        <v>81.5</v>
      </c>
      <c r="P234" s="14">
        <f>H234/O234</f>
        <v>0.44785276073619634</v>
      </c>
      <c r="Q234" s="14">
        <f>VLOOKUP($A234,'2014'!$B$2:$S$430,5,FALSE)</f>
        <v>2</v>
      </c>
      <c r="R234" s="14">
        <f>IF(ISNA(VLOOKUP(A234,'2013'!$B$2:$S$401,5,FALSE)), Q234, VLOOKUP(A234,'2013'!$B$2:$S$401,5,FALSE)*1.7)</f>
        <v>8.5</v>
      </c>
      <c r="S234" s="14">
        <f>IF(ISNA(VLOOKUP($A234,'2012'!$B$2:$S$401,5,FALSE)), R234, VLOOKUP($A234,'2012'!$B$2:$S$401,5,FALSE))</f>
        <v>4</v>
      </c>
      <c r="T234" s="14">
        <f>IF(ISNA(VLOOKUP($A234,'2011'!$B$2:$S$401,5,FALSE)), S234, VLOOKUP($A234,'2011'!$B$2:$S$401,5,FALSE))</f>
        <v>1</v>
      </c>
      <c r="U234" s="14">
        <f>IF(ISNA(VLOOKUP($A234,'2010'!$B$2:$S$401,5,FALSE)), T234, VLOOKUP($A234,'2010'!$B$2:$S$401,5,FALSE))</f>
        <v>6</v>
      </c>
      <c r="V234" s="14">
        <f>IF(ISNA(VLOOKUP($A234,'2009'!$B$2:$S$401,5,FALSE)), U234, VLOOKUP($A234,'2009'!$B$2:$S$401,5,FALSE))</f>
        <v>6</v>
      </c>
      <c r="W234" s="14">
        <f>AVERAGE(Q234:V234)</f>
        <v>4.583333333333333</v>
      </c>
      <c r="X234" s="14">
        <f>VLOOKUP($A234,'2014'!$B$2:$S$430,6,FALSE)</f>
        <v>29</v>
      </c>
      <c r="Y234" s="14">
        <f>IF(ISNA(VLOOKUP($A234,'2013'!$B$2:$S$401,6,FALSE)), X234, VLOOKUP($A234,'2013'!$B$2:$S$401,6,FALSE)*1.7)</f>
        <v>28.9</v>
      </c>
      <c r="Z234" s="14">
        <f>IF(ISNA(VLOOKUP($A234,'2012'!$B$2:$S$401,6,FALSE)), Y234, VLOOKUP($A234,'2012'!$B$2:$S$401,6,FALSE))</f>
        <v>34</v>
      </c>
      <c r="AA234" s="14">
        <f>IF(ISNA(VLOOKUP($A234,'2011'!$B$2:$S$401,6,FALSE)), Z234, VLOOKUP($A234,'2011'!$B$2:$S$401,6,FALSE))</f>
        <v>39</v>
      </c>
      <c r="AB234" s="14">
        <f>IF(ISNA(VLOOKUP($A234,'2010'!$B$2:$S$401,6,FALSE)), AA234, VLOOKUP($A234,'2010'!$B$2:$S$401,6,FALSE))</f>
        <v>29</v>
      </c>
      <c r="AC234" s="14">
        <f>IF(ISNA(VLOOKUP($A234,'2009'!$B$2:$S$401,6,FALSE)), AB234, VLOOKUP($A234,'2009'!$B$2:$S$401,6,FALSE))</f>
        <v>29</v>
      </c>
      <c r="AD234" s="14">
        <f>AVERAGE(X234:AC234)</f>
        <v>31.483333333333334</v>
      </c>
      <c r="AE234" s="14">
        <f>VLOOKUP($A234,'2014'!$B$2:$S$430,10,FALSE)</f>
        <v>1</v>
      </c>
      <c r="AF234" s="14">
        <f>IF(ISNA(VLOOKUP($A234,'2013'!$B$2:$S$401,10,FALSE)), AE234, VLOOKUP($A234,'2013'!$B$2:$S$401,10,FALSE)*1.7)</f>
        <v>3.4</v>
      </c>
      <c r="AG234" s="14">
        <f>IF(ISNA(VLOOKUP($A234,'2012'!$B$2:$S$401,10,FALSE)), AF234, VLOOKUP($A234,'2012'!$B$2:$S$401,10,FALSE))</f>
        <v>3</v>
      </c>
      <c r="AH234" s="14">
        <f>IF(ISNA(VLOOKUP($A234,'2011'!$B$2:$S$401,10,FALSE)), AG234, VLOOKUP($A234,'2011'!$B$2:$S$401,10,FALSE))</f>
        <v>0</v>
      </c>
      <c r="AI234" s="14">
        <f>IF(ISNA(VLOOKUP($A234,'2010'!$B$2:$S$401,10,FALSE)), AH234, VLOOKUP($A234,'2010'!$B$2:$S$401,10,FALSE))</f>
        <v>2</v>
      </c>
      <c r="AJ234" s="14">
        <f>IF(ISNA(VLOOKUP($A234,'2009'!$B$2:$S$401,10,FALSE)), AI234, VLOOKUP($A234,'2009'!$B$2:$S$401,10,FALSE))</f>
        <v>2</v>
      </c>
      <c r="AK234" s="14">
        <f>AVERAGE(AE234:AJ234)</f>
        <v>1.9000000000000001</v>
      </c>
      <c r="AL234" s="14">
        <f>VLOOKUP($A234,'2014'!$B$2:$S$430,11,FALSE)</f>
        <v>7</v>
      </c>
      <c r="AM234" s="14">
        <f>IF(ISNA(VLOOKUP($A234,'2013'!$B$2:$S$401,11,FALSE)), AL234, VLOOKUP($A234,'2013'!$B$2:$S$401,11,FALSE)*1.7)</f>
        <v>8.5</v>
      </c>
      <c r="AN234" s="14">
        <f>AVERAGE(AL234:AM234)</f>
        <v>7.75</v>
      </c>
      <c r="AO234" s="14">
        <f>VLOOKUP($A234,'2014'!$B$2:$S$430,8,FALSE)</f>
        <v>11</v>
      </c>
      <c r="AP234" s="14">
        <f>IF(ISNA(VLOOKUP($A234,'2013'!$B$2:$S$401,8,FALSE)), AO234, VLOOKUP($A234,'2013'!$B$2:$S$401,8,FALSE)*1.7)</f>
        <v>1.7</v>
      </c>
      <c r="AQ234" s="14">
        <f>IF(ISNA(VLOOKUP($A234,'2012'!$B$2:$S$401,8,FALSE)), AP234, VLOOKUP($A234,'2012'!$B$2:$S$401,8,FALSE))</f>
        <v>4</v>
      </c>
      <c r="AR234" s="14">
        <f>IF(ISNA(VLOOKUP($A234,'2011'!$B$2:$S$401,8,FALSE)), AQ234, VLOOKUP($A234,'2011'!$B$2:$S$401,8,FALSE))</f>
        <v>30</v>
      </c>
      <c r="AS234" s="14">
        <f>IF(ISNA(VLOOKUP($A234,'2010'!$B$2:$S$401,8,FALSE)), AR234, VLOOKUP($A234,'2010'!$B$2:$S$401,8,FALSE))</f>
        <v>19</v>
      </c>
      <c r="AT234" s="14">
        <f>IF(ISNA(VLOOKUP($A234,'2009'!$B$2:$S$401,8,FALSE)), AS234, VLOOKUP($A234,'2009'!$B$2:$S$401,8,FALSE))</f>
        <v>19</v>
      </c>
      <c r="AU234" s="14">
        <f>AVERAGE(AO234:AT234)</f>
        <v>14.116666666666667</v>
      </c>
      <c r="AV234" s="14">
        <f>MIN(B234:G234)</f>
        <v>31</v>
      </c>
      <c r="AW234" s="14">
        <f>MAX(B234:G234)</f>
        <v>40</v>
      </c>
      <c r="AX234" s="14">
        <f>MIN(I234:N234)</f>
        <v>80</v>
      </c>
      <c r="AY234" s="14">
        <f>MAX(I234:N234)</f>
        <v>82</v>
      </c>
      <c r="AZ234" s="14" t="str">
        <f>VLOOKUP(A234,Bios!$B$2:$S$430,7,FALSE)</f>
        <v>USA</v>
      </c>
      <c r="BA234" s="14" t="str">
        <f>VLOOKUP(A234,Bios!$B$2:$S$430,2,FALSE)</f>
        <v>TBL</v>
      </c>
      <c r="BB234" s="14">
        <f>113-BE234</f>
        <v>29</v>
      </c>
      <c r="BC234" s="14" t="str">
        <f>VLOOKUP(A234,Bios!$B$2:$S$430,3,FALSE)</f>
        <v>D</v>
      </c>
      <c r="BD234" s="4" t="str">
        <f>VLOOKUP(A234,Bios!$B$2:$S$430,4,FALSE)</f>
        <v>Sep 25 '84</v>
      </c>
      <c r="BE234" s="4" t="str">
        <f>RIGHT(BD234, LEN(BD234)-8)</f>
        <v>84</v>
      </c>
      <c r="BJ234" s="4" t="e">
        <f>VLOOKUP(A234,'Contracts 2014'!A233:K359,1,FALSE)</f>
        <v>#N/A</v>
      </c>
      <c r="BK234" s="4">
        <f>IF(ISNA(VLOOKUP(A234,'Contracts 2014'!$A$1:$K$127,1,FALSE)), 0, 1)</f>
        <v>0</v>
      </c>
    </row>
    <row r="235" spans="1:63">
      <c r="A235" s="13" t="s">
        <v>675</v>
      </c>
      <c r="B235" s="14">
        <f>VLOOKUP(A235,'2014'!$B$2:$S$430,7,FALSE)</f>
        <v>31</v>
      </c>
      <c r="C235" s="14">
        <f>IF(ISNA(VLOOKUP(A235,'2013'!$B$2:$S$401,7,FALSE)*1.7), B235, VLOOKUP(A235,'2013'!$B$2:$S$401,7,FALSE)*1.7)</f>
        <v>45.9</v>
      </c>
      <c r="D235" s="14">
        <f>IF(ISNA(VLOOKUP(A235,'2012'!$B$2:$S$401,7,FALSE)), C235, VLOOKUP(A235,'2012'!$B$2:$S$401,7,FALSE))</f>
        <v>45.9</v>
      </c>
      <c r="E235" s="14">
        <f>IF(ISNA(VLOOKUP(A235,'2011'!$B$2:$S$401,7,FALSE)), AVERAGE(C235:D235), VLOOKUP(A235,'2011'!$B$2:$S$401,7,FALSE))</f>
        <v>45.9</v>
      </c>
      <c r="F235" s="14">
        <f>IF(ISNA(VLOOKUP(A235,'2010'!$B$2:$S$401,7,FALSE)), AVERAGE(C235:E235), VLOOKUP(A235,'2010'!$B$2:$S$401,7,FALSE))</f>
        <v>45.9</v>
      </c>
      <c r="G235" s="14">
        <f>IF(ISNA(VLOOKUP(A235,'2009'!$B$2:$S$401,7,FALSE)), AVERAGE(C235:F235), VLOOKUP(A235,'2009'!$B$2:$S$401,7,FALSE))</f>
        <v>45.9</v>
      </c>
      <c r="H235" s="14">
        <f>AVERAGE(B235:G235)</f>
        <v>43.416666666666664</v>
      </c>
      <c r="I235" s="14">
        <f>VLOOKUP(A235,'2014'!$B$2:$S$430,4,FALSE)</f>
        <v>65</v>
      </c>
      <c r="J235" s="14">
        <f>IF(ISNA(VLOOKUP(A235,'2013'!$B$2:$S$401,4,FALSE)), I235, VLOOKUP(A235,'2013'!$B$2:$S$401,4,FALSE)*1.7)</f>
        <v>81.599999999999994</v>
      </c>
      <c r="K235" s="14">
        <f>IF(ISNA(VLOOKUP(A235,'2012'!$B$2:$S$401,4,FALSE)), J235, VLOOKUP(A235,'2012'!$B$2:$S$401,4,FALSE))</f>
        <v>81.599999999999994</v>
      </c>
      <c r="L235" s="14">
        <f>IF(ISNA(VLOOKUP(A235,'2011'!$B$2:$S$401,4,FALSE)), AVERAGE(J235:K235), VLOOKUP(A235,'2011'!$B$2:$S$401,4,FALSE))</f>
        <v>81.599999999999994</v>
      </c>
      <c r="M235" s="14">
        <f>IF(ISNA(VLOOKUP(A235,'2010'!$B$2:$S$401,4,FALSE)), AVERAGE(J235:L235), VLOOKUP(A235,'2010'!$B$2:$S$401,4,FALSE))</f>
        <v>81.599999999999994</v>
      </c>
      <c r="N235" s="14">
        <f>IF(ISNA(VLOOKUP(A235,'2009'!$B$2:$S$401,4,FALSE)), AVERAGE(J235:M235), VLOOKUP(A235,'2009'!$B$2:$S$401,4,FALSE))</f>
        <v>81.599999999999994</v>
      </c>
      <c r="O235" s="14">
        <f>AVERAGE(I235:N235)</f>
        <v>78.833333333333329</v>
      </c>
      <c r="P235" s="14">
        <f>H235/O235</f>
        <v>0.55073995771670192</v>
      </c>
      <c r="Q235" s="14">
        <f>VLOOKUP($A235,'2014'!$B$2:$S$430,5,FALSE)</f>
        <v>13</v>
      </c>
      <c r="R235" s="14">
        <f>IF(ISNA(VLOOKUP(A235,'2013'!$B$2:$S$401,5,FALSE)), Q235, VLOOKUP(A235,'2013'!$B$2:$S$401,5,FALSE)*1.7)</f>
        <v>15.299999999999999</v>
      </c>
      <c r="S235" s="14">
        <f>IF(ISNA(VLOOKUP($A235,'2012'!$B$2:$S$401,5,FALSE)), R235, VLOOKUP($A235,'2012'!$B$2:$S$401,5,FALSE))</f>
        <v>15.299999999999999</v>
      </c>
      <c r="T235" s="14">
        <f>IF(ISNA(VLOOKUP($A235,'2011'!$B$2:$S$401,5,FALSE)), S235, VLOOKUP($A235,'2011'!$B$2:$S$401,5,FALSE))</f>
        <v>15.299999999999999</v>
      </c>
      <c r="U235" s="14">
        <f>IF(ISNA(VLOOKUP($A235,'2010'!$B$2:$S$401,5,FALSE)), T235, VLOOKUP($A235,'2010'!$B$2:$S$401,5,FALSE))</f>
        <v>15.299999999999999</v>
      </c>
      <c r="V235" s="14">
        <f>IF(ISNA(VLOOKUP($A235,'2009'!$B$2:$S$401,5,FALSE)), U235, VLOOKUP($A235,'2009'!$B$2:$S$401,5,FALSE))</f>
        <v>15.299999999999999</v>
      </c>
      <c r="W235" s="14">
        <f>AVERAGE(Q235:V235)</f>
        <v>14.916666666666664</v>
      </c>
      <c r="X235" s="14">
        <f>VLOOKUP($A235,'2014'!$B$2:$S$430,6,FALSE)</f>
        <v>18</v>
      </c>
      <c r="Y235" s="14">
        <f>IF(ISNA(VLOOKUP($A235,'2013'!$B$2:$S$401,6,FALSE)), X235, VLOOKUP($A235,'2013'!$B$2:$S$401,6,FALSE)*1.7)</f>
        <v>30.599999999999998</v>
      </c>
      <c r="Z235" s="14">
        <f>IF(ISNA(VLOOKUP($A235,'2012'!$B$2:$S$401,6,FALSE)), Y235, VLOOKUP($A235,'2012'!$B$2:$S$401,6,FALSE))</f>
        <v>30.599999999999998</v>
      </c>
      <c r="AA235" s="14">
        <f>IF(ISNA(VLOOKUP($A235,'2011'!$B$2:$S$401,6,FALSE)), Z235, VLOOKUP($A235,'2011'!$B$2:$S$401,6,FALSE))</f>
        <v>30.599999999999998</v>
      </c>
      <c r="AB235" s="14">
        <f>IF(ISNA(VLOOKUP($A235,'2010'!$B$2:$S$401,6,FALSE)), AA235, VLOOKUP($A235,'2010'!$B$2:$S$401,6,FALSE))</f>
        <v>30.599999999999998</v>
      </c>
      <c r="AC235" s="14">
        <f>IF(ISNA(VLOOKUP($A235,'2009'!$B$2:$S$401,6,FALSE)), AB235, VLOOKUP($A235,'2009'!$B$2:$S$401,6,FALSE))</f>
        <v>30.599999999999998</v>
      </c>
      <c r="AD235" s="14">
        <f>AVERAGE(X235:AC235)</f>
        <v>28.499999999999996</v>
      </c>
      <c r="AE235" s="14">
        <f>VLOOKUP($A235,'2014'!$B$2:$S$430,10,FALSE)</f>
        <v>3</v>
      </c>
      <c r="AF235" s="14">
        <f>IF(ISNA(VLOOKUP($A235,'2013'!$B$2:$S$401,10,FALSE)), AE235, VLOOKUP($A235,'2013'!$B$2:$S$401,10,FALSE)*1.7)</f>
        <v>0</v>
      </c>
      <c r="AG235" s="14">
        <f>IF(ISNA(VLOOKUP($A235,'2012'!$B$2:$S$401,10,FALSE)), AF235, VLOOKUP($A235,'2012'!$B$2:$S$401,10,FALSE))</f>
        <v>0</v>
      </c>
      <c r="AH235" s="14">
        <f>IF(ISNA(VLOOKUP($A235,'2011'!$B$2:$S$401,10,FALSE)), AG235, VLOOKUP($A235,'2011'!$B$2:$S$401,10,FALSE))</f>
        <v>0</v>
      </c>
      <c r="AI235" s="14">
        <f>IF(ISNA(VLOOKUP($A235,'2010'!$B$2:$S$401,10,FALSE)), AH235, VLOOKUP($A235,'2010'!$B$2:$S$401,10,FALSE))</f>
        <v>0</v>
      </c>
      <c r="AJ235" s="14">
        <f>IF(ISNA(VLOOKUP($A235,'2009'!$B$2:$S$401,10,FALSE)), AI235, VLOOKUP($A235,'2009'!$B$2:$S$401,10,FALSE))</f>
        <v>0</v>
      </c>
      <c r="AK235" s="14">
        <f>AVERAGE(AE235:AJ235)</f>
        <v>0.5</v>
      </c>
      <c r="AL235" s="14">
        <f>VLOOKUP($A235,'2014'!$B$2:$S$430,11,FALSE)</f>
        <v>10</v>
      </c>
      <c r="AM235" s="14">
        <f>IF(ISNA(VLOOKUP($A235,'2013'!$B$2:$S$401,11,FALSE)), AL235, VLOOKUP($A235,'2013'!$B$2:$S$401,11,FALSE)*1.7)</f>
        <v>1.7</v>
      </c>
      <c r="AN235" s="14">
        <f>AVERAGE(AL235:AM235)</f>
        <v>5.85</v>
      </c>
      <c r="AO235" s="14">
        <f>VLOOKUP($A235,'2014'!$B$2:$S$430,8,FALSE)</f>
        <v>-12</v>
      </c>
      <c r="AP235" s="14">
        <f>IF(ISNA(VLOOKUP($A235,'2013'!$B$2:$S$401,8,FALSE)), AO235, VLOOKUP($A235,'2013'!$B$2:$S$401,8,FALSE)*1.7)</f>
        <v>23.8</v>
      </c>
      <c r="AQ235" s="14">
        <f>IF(ISNA(VLOOKUP($A235,'2012'!$B$2:$S$401,8,FALSE)), AP235, VLOOKUP($A235,'2012'!$B$2:$S$401,8,FALSE))</f>
        <v>23.8</v>
      </c>
      <c r="AR235" s="14">
        <f>IF(ISNA(VLOOKUP($A235,'2011'!$B$2:$S$401,8,FALSE)), AQ235, VLOOKUP($A235,'2011'!$B$2:$S$401,8,FALSE))</f>
        <v>23.8</v>
      </c>
      <c r="AS235" s="14">
        <f>IF(ISNA(VLOOKUP($A235,'2010'!$B$2:$S$401,8,FALSE)), AR235, VLOOKUP($A235,'2010'!$B$2:$S$401,8,FALSE))</f>
        <v>23.8</v>
      </c>
      <c r="AT235" s="14">
        <f>IF(ISNA(VLOOKUP($A235,'2009'!$B$2:$S$401,8,FALSE)), AS235, VLOOKUP($A235,'2009'!$B$2:$S$401,8,FALSE))</f>
        <v>23.8</v>
      </c>
      <c r="AU235" s="14">
        <f>AVERAGE(AO235:AT235)</f>
        <v>17.833333333333332</v>
      </c>
      <c r="AV235" s="14">
        <f>MIN(B235:G235)</f>
        <v>31</v>
      </c>
      <c r="AW235" s="14">
        <f>MAX(B235:G235)</f>
        <v>45.9</v>
      </c>
      <c r="AX235" s="14">
        <f>MIN(I235:N235)</f>
        <v>65</v>
      </c>
      <c r="AY235" s="14">
        <f>MAX(I235:N235)</f>
        <v>81.599999999999994</v>
      </c>
      <c r="AZ235" s="14" t="str">
        <f>VLOOKUP(A235,Bios!$B$2:$S$430,7,FALSE)</f>
        <v>USA</v>
      </c>
      <c r="BA235" s="14" t="str">
        <f>VLOOKUP(A235,Bios!$B$2:$S$430,2,FALSE)</f>
        <v>MTL</v>
      </c>
      <c r="BB235" s="14">
        <f>113-BE235</f>
        <v>19</v>
      </c>
      <c r="BC235" s="14" t="str">
        <f>VLOOKUP(A235,Bios!$B$2:$S$430,3,FALSE)</f>
        <v>C</v>
      </c>
      <c r="BD235" s="4" t="str">
        <f>VLOOKUP(A235,Bios!$B$2:$S$430,4,FALSE)</f>
        <v>Feb 12 '94</v>
      </c>
      <c r="BE235" s="4" t="str">
        <f>RIGHT(BD235, LEN(BD235)-8)</f>
        <v>94</v>
      </c>
      <c r="BJ235" s="4" t="e">
        <f>VLOOKUP(A235,'Contracts 2014'!A234:K360,1,FALSE)</f>
        <v>#N/A</v>
      </c>
      <c r="BK235" s="4">
        <f>IF(ISNA(VLOOKUP(A235,'Contracts 2014'!$A$1:$K$127,1,FALSE)), 0, 1)</f>
        <v>0</v>
      </c>
    </row>
    <row r="236" spans="1:63">
      <c r="A236" s="13" t="s">
        <v>817</v>
      </c>
      <c r="B236" s="14">
        <f>VLOOKUP(A236,'2014'!$B$2:$S$430,7,FALSE)</f>
        <v>31</v>
      </c>
      <c r="C236" s="14">
        <f>IF(ISNA(VLOOKUP(A236,'2013'!$B$2:$S$401,7,FALSE)*1.7), B236, VLOOKUP(A236,'2013'!$B$2:$S$401,7,FALSE)*1.7)</f>
        <v>28.9</v>
      </c>
      <c r="D236" s="14">
        <f>IF(ISNA(VLOOKUP(A236,'2012'!$B$2:$S$401,7,FALSE)), C236, VLOOKUP(A236,'2012'!$B$2:$S$401,7,FALSE))</f>
        <v>28.9</v>
      </c>
      <c r="E236" s="14">
        <f>IF(ISNA(VLOOKUP(A236,'2011'!$B$2:$S$401,7,FALSE)), AVERAGE(C236:D236), VLOOKUP(A236,'2011'!$B$2:$S$401,7,FALSE))</f>
        <v>28.9</v>
      </c>
      <c r="F236" s="14">
        <f>IF(ISNA(VLOOKUP(A236,'2010'!$B$2:$S$401,7,FALSE)), AVERAGE(C236:E236), VLOOKUP(A236,'2010'!$B$2:$S$401,7,FALSE))</f>
        <v>39</v>
      </c>
      <c r="G236" s="14">
        <f>IF(ISNA(VLOOKUP(A236,'2009'!$B$2:$S$401,7,FALSE)), AVERAGE(C236:F236), VLOOKUP(A236,'2009'!$B$2:$S$401,7,FALSE))</f>
        <v>31.424999999999997</v>
      </c>
      <c r="H236" s="14">
        <f>AVERAGE(B236:G236)</f>
        <v>31.354166666666668</v>
      </c>
      <c r="I236" s="14">
        <f>VLOOKUP(A236,'2014'!$B$2:$S$430,4,FALSE)</f>
        <v>73</v>
      </c>
      <c r="J236" s="14">
        <f>IF(ISNA(VLOOKUP(A236,'2013'!$B$2:$S$401,4,FALSE)), I236, VLOOKUP(A236,'2013'!$B$2:$S$401,4,FALSE)*1.7)</f>
        <v>69.7</v>
      </c>
      <c r="K236" s="14">
        <f>IF(ISNA(VLOOKUP(A236,'2012'!$B$2:$S$401,4,FALSE)), J236, VLOOKUP(A236,'2012'!$B$2:$S$401,4,FALSE))</f>
        <v>69.7</v>
      </c>
      <c r="L236" s="14">
        <f>IF(ISNA(VLOOKUP(A236,'2011'!$B$2:$S$401,4,FALSE)), AVERAGE(J236:K236), VLOOKUP(A236,'2011'!$B$2:$S$401,4,FALSE))</f>
        <v>69.7</v>
      </c>
      <c r="M236" s="14">
        <f>IF(ISNA(VLOOKUP(A236,'2010'!$B$2:$S$401,4,FALSE)), AVERAGE(J236:L236), VLOOKUP(A236,'2010'!$B$2:$S$401,4,FALSE))</f>
        <v>69</v>
      </c>
      <c r="N236" s="14">
        <f>IF(ISNA(VLOOKUP(A236,'2009'!$B$2:$S$401,4,FALSE)), AVERAGE(J236:M236), VLOOKUP(A236,'2009'!$B$2:$S$401,4,FALSE))</f>
        <v>69.525000000000006</v>
      </c>
      <c r="O236" s="14">
        <f>AVERAGE(I236:N236)</f>
        <v>70.104166666666671</v>
      </c>
      <c r="P236" s="14">
        <f>H236/O236</f>
        <v>0.44725111441307575</v>
      </c>
      <c r="Q236" s="14">
        <f>VLOOKUP($A236,'2014'!$B$2:$S$430,5,FALSE)</f>
        <v>13</v>
      </c>
      <c r="R236" s="14">
        <f>IF(ISNA(VLOOKUP(A236,'2013'!$B$2:$S$401,5,FALSE)), Q236, VLOOKUP(A236,'2013'!$B$2:$S$401,5,FALSE)*1.7)</f>
        <v>15.299999999999999</v>
      </c>
      <c r="S236" s="14">
        <f>IF(ISNA(VLOOKUP($A236,'2012'!$B$2:$S$401,5,FALSE)), R236, VLOOKUP($A236,'2012'!$B$2:$S$401,5,FALSE))</f>
        <v>15.299999999999999</v>
      </c>
      <c r="T236" s="14">
        <f>IF(ISNA(VLOOKUP($A236,'2011'!$B$2:$S$401,5,FALSE)), S236, VLOOKUP($A236,'2011'!$B$2:$S$401,5,FALSE))</f>
        <v>15.299999999999999</v>
      </c>
      <c r="U236" s="14">
        <f>IF(ISNA(VLOOKUP($A236,'2010'!$B$2:$S$401,5,FALSE)), T236, VLOOKUP($A236,'2010'!$B$2:$S$401,5,FALSE))</f>
        <v>21</v>
      </c>
      <c r="V236" s="14">
        <f>IF(ISNA(VLOOKUP($A236,'2009'!$B$2:$S$401,5,FALSE)), U236, VLOOKUP($A236,'2009'!$B$2:$S$401,5,FALSE))</f>
        <v>21</v>
      </c>
      <c r="W236" s="14">
        <f>AVERAGE(Q236:V236)</f>
        <v>16.816666666666666</v>
      </c>
      <c r="X236" s="14">
        <f>VLOOKUP($A236,'2014'!$B$2:$S$430,6,FALSE)</f>
        <v>18</v>
      </c>
      <c r="Y236" s="14">
        <f>IF(ISNA(VLOOKUP($A236,'2013'!$B$2:$S$401,6,FALSE)), X236, VLOOKUP($A236,'2013'!$B$2:$S$401,6,FALSE)*1.7)</f>
        <v>13.6</v>
      </c>
      <c r="Z236" s="14">
        <f>IF(ISNA(VLOOKUP($A236,'2012'!$B$2:$S$401,6,FALSE)), Y236, VLOOKUP($A236,'2012'!$B$2:$S$401,6,FALSE))</f>
        <v>13.6</v>
      </c>
      <c r="AA236" s="14">
        <f>IF(ISNA(VLOOKUP($A236,'2011'!$B$2:$S$401,6,FALSE)), Z236, VLOOKUP($A236,'2011'!$B$2:$S$401,6,FALSE))</f>
        <v>13.6</v>
      </c>
      <c r="AB236" s="14">
        <f>IF(ISNA(VLOOKUP($A236,'2010'!$B$2:$S$401,6,FALSE)), AA236, VLOOKUP($A236,'2010'!$B$2:$S$401,6,FALSE))</f>
        <v>18</v>
      </c>
      <c r="AC236" s="14">
        <f>IF(ISNA(VLOOKUP($A236,'2009'!$B$2:$S$401,6,FALSE)), AB236, VLOOKUP($A236,'2009'!$B$2:$S$401,6,FALSE))</f>
        <v>18</v>
      </c>
      <c r="AD236" s="14">
        <f>AVERAGE(X236:AC236)</f>
        <v>15.800000000000002</v>
      </c>
      <c r="AE236" s="14">
        <f>VLOOKUP($A236,'2014'!$B$2:$S$430,10,FALSE)</f>
        <v>0</v>
      </c>
      <c r="AF236" s="14">
        <f>IF(ISNA(VLOOKUP($A236,'2013'!$B$2:$S$401,10,FALSE)), AE236, VLOOKUP($A236,'2013'!$B$2:$S$401,10,FALSE)*1.7)</f>
        <v>3.4</v>
      </c>
      <c r="AG236" s="14">
        <f>IF(ISNA(VLOOKUP($A236,'2012'!$B$2:$S$401,10,FALSE)), AF236, VLOOKUP($A236,'2012'!$B$2:$S$401,10,FALSE))</f>
        <v>3.4</v>
      </c>
      <c r="AH236" s="14">
        <f>IF(ISNA(VLOOKUP($A236,'2011'!$B$2:$S$401,10,FALSE)), AG236, VLOOKUP($A236,'2011'!$B$2:$S$401,10,FALSE))</f>
        <v>3.4</v>
      </c>
      <c r="AI236" s="14">
        <f>IF(ISNA(VLOOKUP($A236,'2010'!$B$2:$S$401,10,FALSE)), AH236, VLOOKUP($A236,'2010'!$B$2:$S$401,10,FALSE))</f>
        <v>3</v>
      </c>
      <c r="AJ236" s="14">
        <f>IF(ISNA(VLOOKUP($A236,'2009'!$B$2:$S$401,10,FALSE)), AI236, VLOOKUP($A236,'2009'!$B$2:$S$401,10,FALSE))</f>
        <v>3</v>
      </c>
      <c r="AK236" s="14">
        <f>AVERAGE(AE236:AJ236)</f>
        <v>2.6999999999999997</v>
      </c>
      <c r="AL236" s="14">
        <f>VLOOKUP($A236,'2014'!$B$2:$S$430,11,FALSE)</f>
        <v>1</v>
      </c>
      <c r="AM236" s="14">
        <f>IF(ISNA(VLOOKUP($A236,'2013'!$B$2:$S$401,11,FALSE)), AL236, VLOOKUP($A236,'2013'!$B$2:$S$401,11,FALSE)*1.7)</f>
        <v>5.0999999999999996</v>
      </c>
      <c r="AN236" s="14">
        <f>AVERAGE(AL236:AM236)</f>
        <v>3.05</v>
      </c>
      <c r="AO236" s="14">
        <f>VLOOKUP($A236,'2014'!$B$2:$S$430,8,FALSE)</f>
        <v>0</v>
      </c>
      <c r="AP236" s="14">
        <f>IF(ISNA(VLOOKUP($A236,'2013'!$B$2:$S$401,8,FALSE)), AO236, VLOOKUP($A236,'2013'!$B$2:$S$401,8,FALSE)*1.7)</f>
        <v>23.8</v>
      </c>
      <c r="AQ236" s="14">
        <f>IF(ISNA(VLOOKUP($A236,'2012'!$B$2:$S$401,8,FALSE)), AP236, VLOOKUP($A236,'2012'!$B$2:$S$401,8,FALSE))</f>
        <v>23.8</v>
      </c>
      <c r="AR236" s="14">
        <f>IF(ISNA(VLOOKUP($A236,'2011'!$B$2:$S$401,8,FALSE)), AQ236, VLOOKUP($A236,'2011'!$B$2:$S$401,8,FALSE))</f>
        <v>23.8</v>
      </c>
      <c r="AS236" s="14">
        <f>IF(ISNA(VLOOKUP($A236,'2010'!$B$2:$S$401,8,FALSE)), AR236, VLOOKUP($A236,'2010'!$B$2:$S$401,8,FALSE))</f>
        <v>18</v>
      </c>
      <c r="AT236" s="14">
        <f>IF(ISNA(VLOOKUP($A236,'2009'!$B$2:$S$401,8,FALSE)), AS236, VLOOKUP($A236,'2009'!$B$2:$S$401,8,FALSE))</f>
        <v>18</v>
      </c>
      <c r="AU236" s="14">
        <f>AVERAGE(AO236:AT236)</f>
        <v>17.900000000000002</v>
      </c>
      <c r="AV236" s="14">
        <f>MIN(B236:G236)</f>
        <v>28.9</v>
      </c>
      <c r="AW236" s="14">
        <f>MAX(B236:G236)</f>
        <v>39</v>
      </c>
      <c r="AX236" s="14">
        <f>MIN(I236:N236)</f>
        <v>69</v>
      </c>
      <c r="AY236" s="14">
        <f>MAX(I236:N236)</f>
        <v>73</v>
      </c>
      <c r="AZ236" s="14" t="str">
        <f>VLOOKUP(A236,Bios!$B$2:$S$430,7,FALSE)</f>
        <v>CAN</v>
      </c>
      <c r="BA236" s="14" t="str">
        <f>VLOOKUP(A236,Bios!$B$2:$S$430,2,FALSE)</f>
        <v>WSH</v>
      </c>
      <c r="BB236" s="14">
        <f>113-BE236</f>
        <v>28</v>
      </c>
      <c r="BC236" s="14" t="str">
        <f>VLOOKUP(A236,Bios!$B$2:$S$430,3,FALSE)</f>
        <v>R</v>
      </c>
      <c r="BD236" s="4" t="str">
        <f>VLOOKUP(A236,Bios!$B$2:$S$430,4,FALSE)</f>
        <v>Sep 07 '85</v>
      </c>
      <c r="BE236" s="4" t="str">
        <f>RIGHT(BD236, LEN(BD236)-8)</f>
        <v>85</v>
      </c>
      <c r="BJ236" s="4" t="e">
        <f>VLOOKUP(A236,'Contracts 2014'!A235:K361,1,FALSE)</f>
        <v>#N/A</v>
      </c>
      <c r="BK236" s="4">
        <f>IF(ISNA(VLOOKUP(A236,'Contracts 2014'!$A$1:$K$127,1,FALSE)), 0, 1)</f>
        <v>1</v>
      </c>
    </row>
    <row r="237" spans="1:63">
      <c r="A237" s="13" t="s">
        <v>286</v>
      </c>
      <c r="B237" s="14">
        <f>VLOOKUP(A237,'2014'!$B$2:$S$430,7,FALSE)</f>
        <v>30</v>
      </c>
      <c r="C237" s="14">
        <f>IF(ISNA(VLOOKUP(A237,'2013'!$B$2:$S$401,7,FALSE)*1.7), B237, VLOOKUP(A237,'2013'!$B$2:$S$401,7,FALSE)*1.7)</f>
        <v>25.5</v>
      </c>
      <c r="D237" s="14">
        <f>IF(ISNA(VLOOKUP(A237,'2012'!$B$2:$S$401,7,FALSE)), C237, VLOOKUP(A237,'2012'!$B$2:$S$401,7,FALSE))</f>
        <v>33</v>
      </c>
      <c r="E237" s="14">
        <f>IF(ISNA(VLOOKUP(A237,'2011'!$B$2:$S$401,7,FALSE)), AVERAGE(C237:D237), VLOOKUP(A237,'2011'!$B$2:$S$401,7,FALSE))</f>
        <v>51</v>
      </c>
      <c r="F237" s="14">
        <f>IF(ISNA(VLOOKUP(A237,'2010'!$B$2:$S$401,7,FALSE)), AVERAGE(C237:E237), VLOOKUP(A237,'2010'!$B$2:$S$401,7,FALSE))</f>
        <v>50</v>
      </c>
      <c r="G237" s="14">
        <f>IF(ISNA(VLOOKUP(A237,'2009'!$B$2:$S$401,7,FALSE)), AVERAGE(C237:F237), VLOOKUP(A237,'2009'!$B$2:$S$401,7,FALSE))</f>
        <v>32</v>
      </c>
      <c r="H237" s="14">
        <f>AVERAGE(B237:G237)</f>
        <v>36.916666666666664</v>
      </c>
      <c r="I237" s="14">
        <f>VLOOKUP(A237,'2014'!$B$2:$S$430,4,FALSE)</f>
        <v>82</v>
      </c>
      <c r="J237" s="14">
        <f>IF(ISNA(VLOOKUP(A237,'2013'!$B$2:$S$401,4,FALSE)), I237, VLOOKUP(A237,'2013'!$B$2:$S$401,4,FALSE)*1.7)</f>
        <v>37.4</v>
      </c>
      <c r="K237" s="14">
        <f>IF(ISNA(VLOOKUP(A237,'2012'!$B$2:$S$401,4,FALSE)), J237, VLOOKUP(A237,'2012'!$B$2:$S$401,4,FALSE))</f>
        <v>62</v>
      </c>
      <c r="L237" s="14">
        <f>IF(ISNA(VLOOKUP(A237,'2011'!$B$2:$S$401,4,FALSE)), AVERAGE(J237:K237), VLOOKUP(A237,'2011'!$B$2:$S$401,4,FALSE))</f>
        <v>72</v>
      </c>
      <c r="M237" s="14">
        <f>IF(ISNA(VLOOKUP(A237,'2010'!$B$2:$S$401,4,FALSE)), AVERAGE(J237:L237), VLOOKUP(A237,'2010'!$B$2:$S$401,4,FALSE))</f>
        <v>82</v>
      </c>
      <c r="N237" s="14">
        <f>IF(ISNA(VLOOKUP(A237,'2009'!$B$2:$S$401,4,FALSE)), AVERAGE(J237:M237), VLOOKUP(A237,'2009'!$B$2:$S$401,4,FALSE))</f>
        <v>82</v>
      </c>
      <c r="O237" s="14">
        <f>AVERAGE(I237:N237)</f>
        <v>69.566666666666663</v>
      </c>
      <c r="P237" s="14">
        <f>H237/O237</f>
        <v>0.53066602779108774</v>
      </c>
      <c r="Q237" s="14">
        <f>VLOOKUP($A237,'2014'!$B$2:$S$430,5,FALSE)</f>
        <v>10</v>
      </c>
      <c r="R237" s="14">
        <f>IF(ISNA(VLOOKUP(A237,'2013'!$B$2:$S$401,5,FALSE)), Q237, VLOOKUP(A237,'2013'!$B$2:$S$401,5,FALSE)*1.7)</f>
        <v>6.8</v>
      </c>
      <c r="S237" s="14">
        <f>IF(ISNA(VLOOKUP($A237,'2012'!$B$2:$S$401,5,FALSE)), R237, VLOOKUP($A237,'2012'!$B$2:$S$401,5,FALSE))</f>
        <v>6</v>
      </c>
      <c r="T237" s="14">
        <f>IF(ISNA(VLOOKUP($A237,'2011'!$B$2:$S$401,5,FALSE)), S237, VLOOKUP($A237,'2011'!$B$2:$S$401,5,FALSE))</f>
        <v>10</v>
      </c>
      <c r="U237" s="14">
        <f>IF(ISNA(VLOOKUP($A237,'2010'!$B$2:$S$401,5,FALSE)), T237, VLOOKUP($A237,'2010'!$B$2:$S$401,5,FALSE))</f>
        <v>6</v>
      </c>
      <c r="V237" s="14">
        <f>IF(ISNA(VLOOKUP($A237,'2009'!$B$2:$S$401,5,FALSE)), U237, VLOOKUP($A237,'2009'!$B$2:$S$401,5,FALSE))</f>
        <v>5</v>
      </c>
      <c r="W237" s="14">
        <f>AVERAGE(Q237:V237)</f>
        <v>7.3</v>
      </c>
      <c r="X237" s="14">
        <f>VLOOKUP($A237,'2014'!$B$2:$S$430,6,FALSE)</f>
        <v>20</v>
      </c>
      <c r="Y237" s="14">
        <f>IF(ISNA(VLOOKUP($A237,'2013'!$B$2:$S$401,6,FALSE)), X237, VLOOKUP($A237,'2013'!$B$2:$S$401,6,FALSE)*1.7)</f>
        <v>18.7</v>
      </c>
      <c r="Z237" s="14">
        <f>IF(ISNA(VLOOKUP($A237,'2012'!$B$2:$S$401,6,FALSE)), Y237, VLOOKUP($A237,'2012'!$B$2:$S$401,6,FALSE))</f>
        <v>27</v>
      </c>
      <c r="AA237" s="14">
        <f>IF(ISNA(VLOOKUP($A237,'2011'!$B$2:$S$401,6,FALSE)), Z237, VLOOKUP($A237,'2011'!$B$2:$S$401,6,FALSE))</f>
        <v>41</v>
      </c>
      <c r="AB237" s="14">
        <f>IF(ISNA(VLOOKUP($A237,'2010'!$B$2:$S$401,6,FALSE)), AA237, VLOOKUP($A237,'2010'!$B$2:$S$401,6,FALSE))</f>
        <v>44</v>
      </c>
      <c r="AC237" s="14">
        <f>IF(ISNA(VLOOKUP($A237,'2009'!$B$2:$S$401,6,FALSE)), AB237, VLOOKUP($A237,'2009'!$B$2:$S$401,6,FALSE))</f>
        <v>27</v>
      </c>
      <c r="AD237" s="14">
        <f>AVERAGE(X237:AC237)</f>
        <v>29.616666666666664</v>
      </c>
      <c r="AE237" s="14">
        <f>VLOOKUP($A237,'2014'!$B$2:$S$430,10,FALSE)</f>
        <v>4</v>
      </c>
      <c r="AF237" s="14">
        <f>IF(ISNA(VLOOKUP($A237,'2013'!$B$2:$S$401,10,FALSE)), AE237, VLOOKUP($A237,'2013'!$B$2:$S$401,10,FALSE)*1.7)</f>
        <v>1.7</v>
      </c>
      <c r="AG237" s="14">
        <f>IF(ISNA(VLOOKUP($A237,'2012'!$B$2:$S$401,10,FALSE)), AF237, VLOOKUP($A237,'2012'!$B$2:$S$401,10,FALSE))</f>
        <v>2</v>
      </c>
      <c r="AH237" s="14">
        <f>IF(ISNA(VLOOKUP($A237,'2011'!$B$2:$S$401,10,FALSE)), AG237, VLOOKUP($A237,'2011'!$B$2:$S$401,10,FALSE))</f>
        <v>6</v>
      </c>
      <c r="AI237" s="14">
        <f>IF(ISNA(VLOOKUP($A237,'2010'!$B$2:$S$401,10,FALSE)), AH237, VLOOKUP($A237,'2010'!$B$2:$S$401,10,FALSE))</f>
        <v>2</v>
      </c>
      <c r="AJ237" s="14">
        <f>IF(ISNA(VLOOKUP($A237,'2009'!$B$2:$S$401,10,FALSE)), AI237, VLOOKUP($A237,'2009'!$B$2:$S$401,10,FALSE))</f>
        <v>2</v>
      </c>
      <c r="AK237" s="14">
        <f>AVERAGE(AE237:AJ237)</f>
        <v>2.9499999999999997</v>
      </c>
      <c r="AL237" s="14">
        <f>VLOOKUP($A237,'2014'!$B$2:$S$430,11,FALSE)</f>
        <v>13</v>
      </c>
      <c r="AM237" s="14">
        <f>IF(ISNA(VLOOKUP($A237,'2013'!$B$2:$S$401,11,FALSE)), AL237, VLOOKUP($A237,'2013'!$B$2:$S$401,11,FALSE)*1.7)</f>
        <v>11.9</v>
      </c>
      <c r="AN237" s="14">
        <f>AVERAGE(AL237:AM237)</f>
        <v>12.45</v>
      </c>
      <c r="AO237" s="14">
        <f>VLOOKUP($A237,'2014'!$B$2:$S$430,8,FALSE)</f>
        <v>-9</v>
      </c>
      <c r="AP237" s="14">
        <f>IF(ISNA(VLOOKUP($A237,'2013'!$B$2:$S$401,8,FALSE)), AO237, VLOOKUP($A237,'2013'!$B$2:$S$401,8,FALSE)*1.7)</f>
        <v>-13.6</v>
      </c>
      <c r="AQ237" s="14">
        <f>IF(ISNA(VLOOKUP($A237,'2012'!$B$2:$S$401,8,FALSE)), AP237, VLOOKUP($A237,'2012'!$B$2:$S$401,8,FALSE))</f>
        <v>6</v>
      </c>
      <c r="AR237" s="14">
        <f>IF(ISNA(VLOOKUP($A237,'2011'!$B$2:$S$401,8,FALSE)), AQ237, VLOOKUP($A237,'2011'!$B$2:$S$401,8,FALSE))</f>
        <v>-10</v>
      </c>
      <c r="AS237" s="14">
        <f>IF(ISNA(VLOOKUP($A237,'2010'!$B$2:$S$401,8,FALSE)), AR237, VLOOKUP($A237,'2010'!$B$2:$S$401,8,FALSE))</f>
        <v>-5</v>
      </c>
      <c r="AT237" s="14">
        <f>IF(ISNA(VLOOKUP($A237,'2009'!$B$2:$S$401,8,FALSE)), AS237, VLOOKUP($A237,'2009'!$B$2:$S$401,8,FALSE))</f>
        <v>14</v>
      </c>
      <c r="AU237" s="14">
        <f>AVERAGE(AO237:AT237)</f>
        <v>-2.9333333333333336</v>
      </c>
      <c r="AV237" s="14">
        <f>MIN(B237:G237)</f>
        <v>25.5</v>
      </c>
      <c r="AW237" s="14">
        <f>MAX(B237:G237)</f>
        <v>51</v>
      </c>
      <c r="AX237" s="14">
        <f>MIN(I237:N237)</f>
        <v>37.4</v>
      </c>
      <c r="AY237" s="14">
        <f>MAX(I237:N237)</f>
        <v>82</v>
      </c>
      <c r="AZ237" s="14" t="str">
        <f>VLOOKUP(A237,Bios!$B$2:$S$430,7,FALSE)</f>
        <v>SWE</v>
      </c>
      <c r="BA237" s="14" t="str">
        <f>VLOOKUP(A237,Bios!$B$2:$S$430,2,FALSE)</f>
        <v>WPG</v>
      </c>
      <c r="BB237" s="14">
        <f>113-BE237</f>
        <v>29</v>
      </c>
      <c r="BC237" s="14" t="str">
        <f>VLOOKUP(A237,Bios!$B$2:$S$430,3,FALSE)</f>
        <v>D</v>
      </c>
      <c r="BD237" s="4" t="str">
        <f>VLOOKUP(A237,Bios!$B$2:$S$430,4,FALSE)</f>
        <v>Nov 05 '84</v>
      </c>
      <c r="BE237" s="4" t="str">
        <f>RIGHT(BD237, LEN(BD237)-8)</f>
        <v>84</v>
      </c>
      <c r="BJ237" s="4" t="e">
        <f>VLOOKUP(A237,'Contracts 2014'!A236:K362,1,FALSE)</f>
        <v>#N/A</v>
      </c>
      <c r="BK237" s="4">
        <f>IF(ISNA(VLOOKUP(A237,'Contracts 2014'!$A$1:$K$127,1,FALSE)), 0, 1)</f>
        <v>0</v>
      </c>
    </row>
    <row r="238" spans="1:63">
      <c r="A238" s="13" t="s">
        <v>224</v>
      </c>
      <c r="B238" s="14">
        <f>VLOOKUP(A238,'2014'!$B$2:$S$430,7,FALSE)</f>
        <v>30</v>
      </c>
      <c r="C238" s="14">
        <f>IF(ISNA(VLOOKUP(A238,'2013'!$B$2:$S$401,7,FALSE)*1.7), B238, VLOOKUP(A238,'2013'!$B$2:$S$401,7,FALSE)*1.7)</f>
        <v>30.599999999999998</v>
      </c>
      <c r="D238" s="14">
        <f>IF(ISNA(VLOOKUP(A238,'2012'!$B$2:$S$401,7,FALSE)), C238, VLOOKUP(A238,'2012'!$B$2:$S$401,7,FALSE))</f>
        <v>42</v>
      </c>
      <c r="E238" s="14">
        <f>IF(ISNA(VLOOKUP(A238,'2011'!$B$2:$S$401,7,FALSE)), AVERAGE(C238:D238), VLOOKUP(A238,'2011'!$B$2:$S$401,7,FALSE))</f>
        <v>41</v>
      </c>
      <c r="F238" s="14">
        <f>IF(ISNA(VLOOKUP(A238,'2010'!$B$2:$S$401,7,FALSE)), AVERAGE(C238:E238), VLOOKUP(A238,'2010'!$B$2:$S$401,7,FALSE))</f>
        <v>55</v>
      </c>
      <c r="G238" s="14">
        <f>IF(ISNA(VLOOKUP(A238,'2009'!$B$2:$S$401,7,FALSE)), AVERAGE(C238:F238), VLOOKUP(A238,'2009'!$B$2:$S$401,7,FALSE))</f>
        <v>44</v>
      </c>
      <c r="H238" s="14">
        <f>AVERAGE(B238:G238)</f>
        <v>40.43333333333333</v>
      </c>
      <c r="I238" s="14">
        <f>VLOOKUP(A238,'2014'!$B$2:$S$430,4,FALSE)</f>
        <v>62</v>
      </c>
      <c r="J238" s="14">
        <f>IF(ISNA(VLOOKUP(A238,'2013'!$B$2:$S$401,4,FALSE)), I238, VLOOKUP(A238,'2013'!$B$2:$S$401,4,FALSE)*1.7)</f>
        <v>79.899999999999991</v>
      </c>
      <c r="K238" s="14">
        <f>IF(ISNA(VLOOKUP(A238,'2012'!$B$2:$S$401,4,FALSE)), J238, VLOOKUP(A238,'2012'!$B$2:$S$401,4,FALSE))</f>
        <v>57</v>
      </c>
      <c r="L238" s="14">
        <f>IF(ISNA(VLOOKUP(A238,'2011'!$B$2:$S$401,4,FALSE)), AVERAGE(J238:K238), VLOOKUP(A238,'2011'!$B$2:$S$401,4,FALSE))</f>
        <v>82</v>
      </c>
      <c r="M238" s="14">
        <f>IF(ISNA(VLOOKUP(A238,'2010'!$B$2:$S$401,4,FALSE)), AVERAGE(J238:L238), VLOOKUP(A238,'2010'!$B$2:$S$401,4,FALSE))</f>
        <v>82</v>
      </c>
      <c r="N238" s="14">
        <f>IF(ISNA(VLOOKUP(A238,'2009'!$B$2:$S$401,4,FALSE)), AVERAGE(J238:M238), VLOOKUP(A238,'2009'!$B$2:$S$401,4,FALSE))</f>
        <v>66</v>
      </c>
      <c r="O238" s="14">
        <f>AVERAGE(I238:N238)</f>
        <v>71.483333333333334</v>
      </c>
      <c r="P238" s="14">
        <f>H238/O238</f>
        <v>0.56563301468873861</v>
      </c>
      <c r="Q238" s="14">
        <f>VLOOKUP($A238,'2014'!$B$2:$S$430,5,FALSE)</f>
        <v>7</v>
      </c>
      <c r="R238" s="14">
        <f>IF(ISNA(VLOOKUP(A238,'2013'!$B$2:$S$401,5,FALSE)), Q238, VLOOKUP(A238,'2013'!$B$2:$S$401,5,FALSE)*1.7)</f>
        <v>10.199999999999999</v>
      </c>
      <c r="S238" s="14">
        <f>IF(ISNA(VLOOKUP($A238,'2012'!$B$2:$S$401,5,FALSE)), R238, VLOOKUP($A238,'2012'!$B$2:$S$401,5,FALSE))</f>
        <v>11</v>
      </c>
      <c r="T238" s="14">
        <f>IF(ISNA(VLOOKUP($A238,'2011'!$B$2:$S$401,5,FALSE)), S238, VLOOKUP($A238,'2011'!$B$2:$S$401,5,FALSE))</f>
        <v>18</v>
      </c>
      <c r="U238" s="14">
        <f>IF(ISNA(VLOOKUP($A238,'2010'!$B$2:$S$401,5,FALSE)), T238, VLOOKUP($A238,'2010'!$B$2:$S$401,5,FALSE))</f>
        <v>22</v>
      </c>
      <c r="V238" s="14">
        <f>IF(ISNA(VLOOKUP($A238,'2009'!$B$2:$S$401,5,FALSE)), U238, VLOOKUP($A238,'2009'!$B$2:$S$401,5,FALSE))</f>
        <v>15</v>
      </c>
      <c r="W238" s="14">
        <f>AVERAGE(Q238:V238)</f>
        <v>13.866666666666667</v>
      </c>
      <c r="X238" s="14">
        <f>VLOOKUP($A238,'2014'!$B$2:$S$430,6,FALSE)</f>
        <v>23</v>
      </c>
      <c r="Y238" s="14">
        <f>IF(ISNA(VLOOKUP($A238,'2013'!$B$2:$S$401,6,FALSE)), X238, VLOOKUP($A238,'2013'!$B$2:$S$401,6,FALSE)*1.7)</f>
        <v>20.399999999999999</v>
      </c>
      <c r="Z238" s="14">
        <f>IF(ISNA(VLOOKUP($A238,'2012'!$B$2:$S$401,6,FALSE)), Y238, VLOOKUP($A238,'2012'!$B$2:$S$401,6,FALSE))</f>
        <v>31</v>
      </c>
      <c r="AA238" s="14">
        <f>IF(ISNA(VLOOKUP($A238,'2011'!$B$2:$S$401,6,FALSE)), Z238, VLOOKUP($A238,'2011'!$B$2:$S$401,6,FALSE))</f>
        <v>23</v>
      </c>
      <c r="AB238" s="14">
        <f>IF(ISNA(VLOOKUP($A238,'2010'!$B$2:$S$401,6,FALSE)), AA238, VLOOKUP($A238,'2010'!$B$2:$S$401,6,FALSE))</f>
        <v>33</v>
      </c>
      <c r="AC238" s="14">
        <f>IF(ISNA(VLOOKUP($A238,'2009'!$B$2:$S$401,6,FALSE)), AB238, VLOOKUP($A238,'2009'!$B$2:$S$401,6,FALSE))</f>
        <v>29</v>
      </c>
      <c r="AD238" s="14">
        <f>AVERAGE(X238:AC238)</f>
        <v>26.566666666666666</v>
      </c>
      <c r="AE238" s="14">
        <f>VLOOKUP($A238,'2014'!$B$2:$S$430,10,FALSE)</f>
        <v>0</v>
      </c>
      <c r="AF238" s="14">
        <f>IF(ISNA(VLOOKUP($A238,'2013'!$B$2:$S$401,10,FALSE)), AE238, VLOOKUP($A238,'2013'!$B$2:$S$401,10,FALSE)*1.7)</f>
        <v>3.4</v>
      </c>
      <c r="AG238" s="14">
        <f>IF(ISNA(VLOOKUP($A238,'2012'!$B$2:$S$401,10,FALSE)), AF238, VLOOKUP($A238,'2012'!$B$2:$S$401,10,FALSE))</f>
        <v>1</v>
      </c>
      <c r="AH238" s="14">
        <f>IF(ISNA(VLOOKUP($A238,'2011'!$B$2:$S$401,10,FALSE)), AG238, VLOOKUP($A238,'2011'!$B$2:$S$401,10,FALSE))</f>
        <v>6</v>
      </c>
      <c r="AI238" s="14">
        <f>IF(ISNA(VLOOKUP($A238,'2010'!$B$2:$S$401,10,FALSE)), AH238, VLOOKUP($A238,'2010'!$B$2:$S$401,10,FALSE))</f>
        <v>7</v>
      </c>
      <c r="AJ238" s="14">
        <f>IF(ISNA(VLOOKUP($A238,'2009'!$B$2:$S$401,10,FALSE)), AI238, VLOOKUP($A238,'2009'!$B$2:$S$401,10,FALSE))</f>
        <v>2</v>
      </c>
      <c r="AK238" s="14">
        <f>AVERAGE(AE238:AJ238)</f>
        <v>3.2333333333333329</v>
      </c>
      <c r="AL238" s="14">
        <f>VLOOKUP($A238,'2014'!$B$2:$S$430,11,FALSE)</f>
        <v>3</v>
      </c>
      <c r="AM238" s="14">
        <f>IF(ISNA(VLOOKUP($A238,'2013'!$B$2:$S$401,11,FALSE)), AL238, VLOOKUP($A238,'2013'!$B$2:$S$401,11,FALSE)*1.7)</f>
        <v>10.199999999999999</v>
      </c>
      <c r="AN238" s="14">
        <f>AVERAGE(AL238:AM238)</f>
        <v>6.6</v>
      </c>
      <c r="AO238" s="14">
        <f>VLOOKUP($A238,'2014'!$B$2:$S$430,8,FALSE)</f>
        <v>-3</v>
      </c>
      <c r="AP238" s="14">
        <f>IF(ISNA(VLOOKUP($A238,'2013'!$B$2:$S$401,8,FALSE)), AO238, VLOOKUP($A238,'2013'!$B$2:$S$401,8,FALSE)*1.7)</f>
        <v>-15.299999999999999</v>
      </c>
      <c r="AQ238" s="14">
        <f>IF(ISNA(VLOOKUP($A238,'2012'!$B$2:$S$401,8,FALSE)), AP238, VLOOKUP($A238,'2012'!$B$2:$S$401,8,FALSE))</f>
        <v>20</v>
      </c>
      <c r="AR238" s="14">
        <f>IF(ISNA(VLOOKUP($A238,'2011'!$B$2:$S$401,8,FALSE)), AQ238, VLOOKUP($A238,'2011'!$B$2:$S$401,8,FALSE))</f>
        <v>-17</v>
      </c>
      <c r="AS238" s="14">
        <f>IF(ISNA(VLOOKUP($A238,'2010'!$B$2:$S$401,8,FALSE)), AR238, VLOOKUP($A238,'2010'!$B$2:$S$401,8,FALSE))</f>
        <v>-14</v>
      </c>
      <c r="AT238" s="14">
        <f>IF(ISNA(VLOOKUP($A238,'2009'!$B$2:$S$401,8,FALSE)), AS238, VLOOKUP($A238,'2009'!$B$2:$S$401,8,FALSE))</f>
        <v>13</v>
      </c>
      <c r="AU238" s="14">
        <f>AVERAGE(AO238:AT238)</f>
        <v>-2.7166666666666663</v>
      </c>
      <c r="AV238" s="14">
        <f>MIN(B238:G238)</f>
        <v>30</v>
      </c>
      <c r="AW238" s="14">
        <f>MAX(B238:G238)</f>
        <v>55</v>
      </c>
      <c r="AX238" s="14">
        <f>MIN(I238:N238)</f>
        <v>57</v>
      </c>
      <c r="AY238" s="14">
        <f>MAX(I238:N238)</f>
        <v>82</v>
      </c>
      <c r="AZ238" s="14" t="str">
        <f>VLOOKUP(A238,Bios!$B$2:$S$430,7,FALSE)</f>
        <v>CAN</v>
      </c>
      <c r="BA238" s="14" t="str">
        <f>VLOOKUP(A238,Bios!$B$2:$S$430,2,FALSE)</f>
        <v>DAL</v>
      </c>
      <c r="BB238" s="14">
        <f>113-BE238</f>
        <v>31</v>
      </c>
      <c r="BC238" s="14" t="str">
        <f>VLOOKUP(A238,Bios!$B$2:$S$430,3,FALSE)</f>
        <v>C</v>
      </c>
      <c r="BD238" s="4" t="str">
        <f>VLOOKUP(A238,Bios!$B$2:$S$430,4,FALSE)</f>
        <v>Jul 08 '82</v>
      </c>
      <c r="BE238" s="4" t="str">
        <f>RIGHT(BD238, LEN(BD238)-8)</f>
        <v>82</v>
      </c>
      <c r="BJ238" s="4" t="e">
        <f>VLOOKUP(A238,'Contracts 2014'!A237:K363,1,FALSE)</f>
        <v>#N/A</v>
      </c>
      <c r="BK238" s="4">
        <f>IF(ISNA(VLOOKUP(A238,'Contracts 2014'!$A$1:$K$127,1,FALSE)), 0, 1)</f>
        <v>1</v>
      </c>
    </row>
    <row r="239" spans="1:63">
      <c r="A239" s="13" t="s">
        <v>1231</v>
      </c>
      <c r="B239" s="14">
        <f>VLOOKUP(A239,'2014'!$B$2:$S$430,7,FALSE)</f>
        <v>30</v>
      </c>
      <c r="C239" s="14">
        <f>IF(ISNA(VLOOKUP(A239,'2013'!$B$2:$S$401,7,FALSE)*1.7), B239, VLOOKUP(A239,'2013'!$B$2:$S$401,7,FALSE)*1.7)</f>
        <v>17</v>
      </c>
      <c r="D239" s="14">
        <f>IF(ISNA(VLOOKUP(A239,'2012'!$B$2:$S$401,7,FALSE)), C239, VLOOKUP(A239,'2012'!$B$2:$S$401,7,FALSE))</f>
        <v>10</v>
      </c>
      <c r="E239" s="14">
        <f>IF(ISNA(VLOOKUP(A239,'2011'!$B$2:$S$401,7,FALSE)), AVERAGE(C239:D239), VLOOKUP(A239,'2011'!$B$2:$S$401,7,FALSE))</f>
        <v>13.5</v>
      </c>
      <c r="F239" s="14">
        <f>IF(ISNA(VLOOKUP(A239,'2010'!$B$2:$S$401,7,FALSE)), AVERAGE(C239:E239), VLOOKUP(A239,'2010'!$B$2:$S$401,7,FALSE))</f>
        <v>13.5</v>
      </c>
      <c r="G239" s="14">
        <f>IF(ISNA(VLOOKUP(A239,'2009'!$B$2:$S$401,7,FALSE)), AVERAGE(C239:F239), VLOOKUP(A239,'2009'!$B$2:$S$401,7,FALSE))</f>
        <v>13.5</v>
      </c>
      <c r="H239" s="14">
        <f>AVERAGE(B239:G239)</f>
        <v>16.25</v>
      </c>
      <c r="I239" s="14">
        <f>VLOOKUP(A239,'2014'!$B$2:$S$430,4,FALSE)</f>
        <v>77</v>
      </c>
      <c r="J239" s="14">
        <f>IF(ISNA(VLOOKUP(A239,'2013'!$B$2:$S$401,4,FALSE)), I239, VLOOKUP(A239,'2013'!$B$2:$S$401,4,FALSE)*1.7)</f>
        <v>79.899999999999991</v>
      </c>
      <c r="K239" s="14">
        <f>IF(ISNA(VLOOKUP(A239,'2012'!$B$2:$S$401,4,FALSE)), J239, VLOOKUP(A239,'2012'!$B$2:$S$401,4,FALSE))</f>
        <v>47</v>
      </c>
      <c r="L239" s="14">
        <f>IF(ISNA(VLOOKUP(A239,'2011'!$B$2:$S$401,4,FALSE)), AVERAGE(J239:K239), VLOOKUP(A239,'2011'!$B$2:$S$401,4,FALSE))</f>
        <v>63.449999999999996</v>
      </c>
      <c r="M239" s="14">
        <f>IF(ISNA(VLOOKUP(A239,'2010'!$B$2:$S$401,4,FALSE)), AVERAGE(J239:L239), VLOOKUP(A239,'2010'!$B$2:$S$401,4,FALSE))</f>
        <v>63.449999999999996</v>
      </c>
      <c r="N239" s="14">
        <f>IF(ISNA(VLOOKUP(A239,'2009'!$B$2:$S$401,4,FALSE)), AVERAGE(J239:M239), VLOOKUP(A239,'2009'!$B$2:$S$401,4,FALSE))</f>
        <v>63.449999999999996</v>
      </c>
      <c r="O239" s="14">
        <f>AVERAGE(I239:N239)</f>
        <v>65.708333333333329</v>
      </c>
      <c r="P239" s="14">
        <f>H239/O239</f>
        <v>0.24730500951173115</v>
      </c>
      <c r="Q239" s="14">
        <f>VLOOKUP($A239,'2014'!$B$2:$S$430,5,FALSE)</f>
        <v>15</v>
      </c>
      <c r="R239" s="14">
        <f>IF(ISNA(VLOOKUP(A239,'2013'!$B$2:$S$401,5,FALSE)), Q239, VLOOKUP(A239,'2013'!$B$2:$S$401,5,FALSE)*1.7)</f>
        <v>6.8</v>
      </c>
      <c r="S239" s="14">
        <f>IF(ISNA(VLOOKUP($A239,'2012'!$B$2:$S$401,5,FALSE)), R239, VLOOKUP($A239,'2012'!$B$2:$S$401,5,FALSE))</f>
        <v>4</v>
      </c>
      <c r="T239" s="14">
        <f>IF(ISNA(VLOOKUP($A239,'2011'!$B$2:$S$401,5,FALSE)), S239, VLOOKUP($A239,'2011'!$B$2:$S$401,5,FALSE))</f>
        <v>4</v>
      </c>
      <c r="U239" s="14">
        <f>IF(ISNA(VLOOKUP($A239,'2010'!$B$2:$S$401,5,FALSE)), T239, VLOOKUP($A239,'2010'!$B$2:$S$401,5,FALSE))</f>
        <v>4</v>
      </c>
      <c r="V239" s="14">
        <f>IF(ISNA(VLOOKUP($A239,'2009'!$B$2:$S$401,5,FALSE)), U239, VLOOKUP($A239,'2009'!$B$2:$S$401,5,FALSE))</f>
        <v>4</v>
      </c>
      <c r="W239" s="14">
        <f>AVERAGE(Q239:V239)</f>
        <v>6.3</v>
      </c>
      <c r="X239" s="14">
        <f>VLOOKUP($A239,'2014'!$B$2:$S$430,6,FALSE)</f>
        <v>15</v>
      </c>
      <c r="Y239" s="14">
        <f>IF(ISNA(VLOOKUP($A239,'2013'!$B$2:$S$401,6,FALSE)), X239, VLOOKUP($A239,'2013'!$B$2:$S$401,6,FALSE)*1.7)</f>
        <v>10.199999999999999</v>
      </c>
      <c r="Z239" s="14">
        <f>IF(ISNA(VLOOKUP($A239,'2012'!$B$2:$S$401,6,FALSE)), Y239, VLOOKUP($A239,'2012'!$B$2:$S$401,6,FALSE))</f>
        <v>6</v>
      </c>
      <c r="AA239" s="14">
        <f>IF(ISNA(VLOOKUP($A239,'2011'!$B$2:$S$401,6,FALSE)), Z239, VLOOKUP($A239,'2011'!$B$2:$S$401,6,FALSE))</f>
        <v>6</v>
      </c>
      <c r="AB239" s="14">
        <f>IF(ISNA(VLOOKUP($A239,'2010'!$B$2:$S$401,6,FALSE)), AA239, VLOOKUP($A239,'2010'!$B$2:$S$401,6,FALSE))</f>
        <v>6</v>
      </c>
      <c r="AC239" s="14">
        <f>IF(ISNA(VLOOKUP($A239,'2009'!$B$2:$S$401,6,FALSE)), AB239, VLOOKUP($A239,'2009'!$B$2:$S$401,6,FALSE))</f>
        <v>6</v>
      </c>
      <c r="AD239" s="14">
        <f>AVERAGE(X239:AC239)</f>
        <v>8.2000000000000011</v>
      </c>
      <c r="AE239" s="14">
        <f>VLOOKUP($A239,'2014'!$B$2:$S$430,10,FALSE)</f>
        <v>0</v>
      </c>
      <c r="AF239" s="14">
        <f>IF(ISNA(VLOOKUP($A239,'2013'!$B$2:$S$401,10,FALSE)), AE239, VLOOKUP($A239,'2013'!$B$2:$S$401,10,FALSE)*1.7)</f>
        <v>0</v>
      </c>
      <c r="AG239" s="14">
        <f>IF(ISNA(VLOOKUP($A239,'2012'!$B$2:$S$401,10,FALSE)), AF239, VLOOKUP($A239,'2012'!$B$2:$S$401,10,FALSE))</f>
        <v>0</v>
      </c>
      <c r="AH239" s="14">
        <f>IF(ISNA(VLOOKUP($A239,'2011'!$B$2:$S$401,10,FALSE)), AG239, VLOOKUP($A239,'2011'!$B$2:$S$401,10,FALSE))</f>
        <v>0</v>
      </c>
      <c r="AI239" s="14">
        <f>IF(ISNA(VLOOKUP($A239,'2010'!$B$2:$S$401,10,FALSE)), AH239, VLOOKUP($A239,'2010'!$B$2:$S$401,10,FALSE))</f>
        <v>0</v>
      </c>
      <c r="AJ239" s="14">
        <f>IF(ISNA(VLOOKUP($A239,'2009'!$B$2:$S$401,10,FALSE)), AI239, VLOOKUP($A239,'2009'!$B$2:$S$401,10,FALSE))</f>
        <v>0</v>
      </c>
      <c r="AK239" s="14">
        <f>AVERAGE(AE239:AJ239)</f>
        <v>0</v>
      </c>
      <c r="AL239" s="14">
        <f>VLOOKUP($A239,'2014'!$B$2:$S$430,11,FALSE)</f>
        <v>1</v>
      </c>
      <c r="AM239" s="14">
        <f>IF(ISNA(VLOOKUP($A239,'2013'!$B$2:$S$401,11,FALSE)), AL239, VLOOKUP($A239,'2013'!$B$2:$S$401,11,FALSE)*1.7)</f>
        <v>0</v>
      </c>
      <c r="AN239" s="14">
        <f>AVERAGE(AL239:AM239)</f>
        <v>0.5</v>
      </c>
      <c r="AO239" s="14">
        <f>VLOOKUP($A239,'2014'!$B$2:$S$430,8,FALSE)</f>
        <v>16</v>
      </c>
      <c r="AP239" s="14">
        <f>IF(ISNA(VLOOKUP($A239,'2013'!$B$2:$S$401,8,FALSE)), AO239, VLOOKUP($A239,'2013'!$B$2:$S$401,8,FALSE)*1.7)</f>
        <v>-5.0999999999999996</v>
      </c>
      <c r="AQ239" s="14">
        <f>IF(ISNA(VLOOKUP($A239,'2012'!$B$2:$S$401,8,FALSE)), AP239, VLOOKUP($A239,'2012'!$B$2:$S$401,8,FALSE))</f>
        <v>-3</v>
      </c>
      <c r="AR239" s="14">
        <f>IF(ISNA(VLOOKUP($A239,'2011'!$B$2:$S$401,8,FALSE)), AQ239, VLOOKUP($A239,'2011'!$B$2:$S$401,8,FALSE))</f>
        <v>-3</v>
      </c>
      <c r="AS239" s="14">
        <f>IF(ISNA(VLOOKUP($A239,'2010'!$B$2:$S$401,8,FALSE)), AR239, VLOOKUP($A239,'2010'!$B$2:$S$401,8,FALSE))</f>
        <v>-3</v>
      </c>
      <c r="AT239" s="14">
        <f>IF(ISNA(VLOOKUP($A239,'2009'!$B$2:$S$401,8,FALSE)), AS239, VLOOKUP($A239,'2009'!$B$2:$S$401,8,FALSE))</f>
        <v>-3</v>
      </c>
      <c r="AU239" s="14">
        <f>AVERAGE(AO239:AT239)</f>
        <v>-0.18333333333333326</v>
      </c>
      <c r="AV239" s="14">
        <f>MIN(B239:G239)</f>
        <v>10</v>
      </c>
      <c r="AW239" s="14">
        <f>MAX(B239:G239)</f>
        <v>30</v>
      </c>
      <c r="AX239" s="14">
        <f>MIN(I239:N239)</f>
        <v>47</v>
      </c>
      <c r="AY239" s="14">
        <f>MAX(I239:N239)</f>
        <v>79.899999999999991</v>
      </c>
      <c r="AZ239" s="14" t="str">
        <f>VLOOKUP(A239,Bios!$B$2:$S$430,7,FALSE)</f>
        <v>CAN</v>
      </c>
      <c r="BA239" s="14" t="str">
        <f>VLOOKUP(A239,Bios!$B$2:$S$430,2,FALSE)</f>
        <v>LAK</v>
      </c>
      <c r="BB239" s="14">
        <f>113-BE239</f>
        <v>24</v>
      </c>
      <c r="BC239" s="14" t="str">
        <f>VLOOKUP(A239,Bios!$B$2:$S$430,3,FALSE)</f>
        <v>L</v>
      </c>
      <c r="BD239" s="4" t="str">
        <f>VLOOKUP(A239,Bios!$B$2:$S$430,4,FALSE)</f>
        <v>Jul 05 '89</v>
      </c>
      <c r="BE239" s="4" t="str">
        <f>RIGHT(BD239, LEN(BD239)-8)</f>
        <v>89</v>
      </c>
      <c r="BJ239" s="4" t="e">
        <f>VLOOKUP(A239,'Contracts 2014'!A238:K364,1,FALSE)</f>
        <v>#N/A</v>
      </c>
      <c r="BK239" s="4">
        <f>IF(ISNA(VLOOKUP(A239,'Contracts 2014'!$A$1:$K$127,1,FALSE)), 0, 1)</f>
        <v>0</v>
      </c>
    </row>
    <row r="240" spans="1:63">
      <c r="A240" s="13" t="s">
        <v>773</v>
      </c>
      <c r="B240" s="14">
        <f>VLOOKUP(A240,'2014'!$B$2:$S$430,7,FALSE)</f>
        <v>30</v>
      </c>
      <c r="C240" s="14">
        <f>IF(ISNA(VLOOKUP(A240,'2013'!$B$2:$S$401,7,FALSE)*1.7), B240, VLOOKUP(A240,'2013'!$B$2:$S$401,7,FALSE)*1.7)</f>
        <v>32.299999999999997</v>
      </c>
      <c r="D240" s="14">
        <f>IF(ISNA(VLOOKUP(A240,'2012'!$B$2:$S$401,7,FALSE)), C240, VLOOKUP(A240,'2012'!$B$2:$S$401,7,FALSE))</f>
        <v>23</v>
      </c>
      <c r="E240" s="14">
        <f>IF(ISNA(VLOOKUP(A240,'2011'!$B$2:$S$401,7,FALSE)), AVERAGE(C240:D240), VLOOKUP(A240,'2011'!$B$2:$S$401,7,FALSE))</f>
        <v>23</v>
      </c>
      <c r="F240" s="14">
        <f>IF(ISNA(VLOOKUP(A240,'2010'!$B$2:$S$401,7,FALSE)), AVERAGE(C240:E240), VLOOKUP(A240,'2010'!$B$2:$S$401,7,FALSE))</f>
        <v>26</v>
      </c>
      <c r="G240" s="14">
        <f>IF(ISNA(VLOOKUP(A240,'2009'!$B$2:$S$401,7,FALSE)), AVERAGE(C240:F240), VLOOKUP(A240,'2009'!$B$2:$S$401,7,FALSE))</f>
        <v>19</v>
      </c>
      <c r="H240" s="14">
        <f>AVERAGE(B240:G240)</f>
        <v>25.55</v>
      </c>
      <c r="I240" s="14">
        <f>VLOOKUP(A240,'2014'!$B$2:$S$430,4,FALSE)</f>
        <v>76</v>
      </c>
      <c r="J240" s="14">
        <f>IF(ISNA(VLOOKUP(A240,'2013'!$B$2:$S$401,4,FALSE)), I240, VLOOKUP(A240,'2013'!$B$2:$S$401,4,FALSE)*1.7)</f>
        <v>81.599999999999994</v>
      </c>
      <c r="K240" s="14">
        <f>IF(ISNA(VLOOKUP(A240,'2012'!$B$2:$S$401,4,FALSE)), J240, VLOOKUP(A240,'2012'!$B$2:$S$401,4,FALSE))</f>
        <v>84</v>
      </c>
      <c r="L240" s="14">
        <f>IF(ISNA(VLOOKUP(A240,'2011'!$B$2:$S$401,4,FALSE)), AVERAGE(J240:K240), VLOOKUP(A240,'2011'!$B$2:$S$401,4,FALSE))</f>
        <v>84</v>
      </c>
      <c r="M240" s="14">
        <f>IF(ISNA(VLOOKUP(A240,'2010'!$B$2:$S$401,4,FALSE)), AVERAGE(J240:L240), VLOOKUP(A240,'2010'!$B$2:$S$401,4,FALSE))</f>
        <v>80</v>
      </c>
      <c r="N240" s="14">
        <f>IF(ISNA(VLOOKUP(A240,'2009'!$B$2:$S$401,4,FALSE)), AVERAGE(J240:M240), VLOOKUP(A240,'2009'!$B$2:$S$401,4,FALSE))</f>
        <v>74</v>
      </c>
      <c r="O240" s="14">
        <f>AVERAGE(I240:N240)</f>
        <v>79.933333333333337</v>
      </c>
      <c r="P240" s="14">
        <f>H240/O240</f>
        <v>0.31964136780650543</v>
      </c>
      <c r="Q240" s="14">
        <f>VLOOKUP($A240,'2014'!$B$2:$S$430,5,FALSE)</f>
        <v>6</v>
      </c>
      <c r="R240" s="14">
        <f>IF(ISNA(VLOOKUP(A240,'2013'!$B$2:$S$401,5,FALSE)), Q240, VLOOKUP(A240,'2013'!$B$2:$S$401,5,FALSE)*1.7)</f>
        <v>10.199999999999999</v>
      </c>
      <c r="S240" s="14">
        <f>IF(ISNA(VLOOKUP($A240,'2012'!$B$2:$S$401,5,FALSE)), R240, VLOOKUP($A240,'2012'!$B$2:$S$401,5,FALSE))</f>
        <v>8</v>
      </c>
      <c r="T240" s="14">
        <f>IF(ISNA(VLOOKUP($A240,'2011'!$B$2:$S$401,5,FALSE)), S240, VLOOKUP($A240,'2011'!$B$2:$S$401,5,FALSE))</f>
        <v>8</v>
      </c>
      <c r="U240" s="14">
        <f>IF(ISNA(VLOOKUP($A240,'2010'!$B$2:$S$401,5,FALSE)), T240, VLOOKUP($A240,'2010'!$B$2:$S$401,5,FALSE))</f>
        <v>11</v>
      </c>
      <c r="V240" s="14">
        <f>IF(ISNA(VLOOKUP($A240,'2009'!$B$2:$S$401,5,FALSE)), U240, VLOOKUP($A240,'2009'!$B$2:$S$401,5,FALSE))</f>
        <v>4</v>
      </c>
      <c r="W240" s="14">
        <f>AVERAGE(Q240:V240)</f>
        <v>7.8666666666666671</v>
      </c>
      <c r="X240" s="14">
        <f>VLOOKUP($A240,'2014'!$B$2:$S$430,6,FALSE)</f>
        <v>24</v>
      </c>
      <c r="Y240" s="14">
        <f>IF(ISNA(VLOOKUP($A240,'2013'!$B$2:$S$401,6,FALSE)), X240, VLOOKUP($A240,'2013'!$B$2:$S$401,6,FALSE)*1.7)</f>
        <v>22.099999999999998</v>
      </c>
      <c r="Z240" s="14">
        <f>IF(ISNA(VLOOKUP($A240,'2012'!$B$2:$S$401,6,FALSE)), Y240, VLOOKUP($A240,'2012'!$B$2:$S$401,6,FALSE))</f>
        <v>15</v>
      </c>
      <c r="AA240" s="14">
        <f>IF(ISNA(VLOOKUP($A240,'2011'!$B$2:$S$401,6,FALSE)), Z240, VLOOKUP($A240,'2011'!$B$2:$S$401,6,FALSE))</f>
        <v>15</v>
      </c>
      <c r="AB240" s="14">
        <f>IF(ISNA(VLOOKUP($A240,'2010'!$B$2:$S$401,6,FALSE)), AA240, VLOOKUP($A240,'2010'!$B$2:$S$401,6,FALSE))</f>
        <v>15</v>
      </c>
      <c r="AC240" s="14">
        <f>IF(ISNA(VLOOKUP($A240,'2009'!$B$2:$S$401,6,FALSE)), AB240, VLOOKUP($A240,'2009'!$B$2:$S$401,6,FALSE))</f>
        <v>15</v>
      </c>
      <c r="AD240" s="14">
        <f>AVERAGE(X240:AC240)</f>
        <v>17.683333333333334</v>
      </c>
      <c r="AE240" s="14">
        <f>VLOOKUP($A240,'2014'!$B$2:$S$430,10,FALSE)</f>
        <v>0</v>
      </c>
      <c r="AF240" s="14">
        <f>IF(ISNA(VLOOKUP($A240,'2013'!$B$2:$S$401,10,FALSE)), AE240, VLOOKUP($A240,'2013'!$B$2:$S$401,10,FALSE)*1.7)</f>
        <v>0</v>
      </c>
      <c r="AG240" s="14">
        <f>IF(ISNA(VLOOKUP($A240,'2012'!$B$2:$S$401,10,FALSE)), AF240, VLOOKUP($A240,'2012'!$B$2:$S$401,10,FALSE))</f>
        <v>0</v>
      </c>
      <c r="AH240" s="14">
        <f>IF(ISNA(VLOOKUP($A240,'2011'!$B$2:$S$401,10,FALSE)), AG240, VLOOKUP($A240,'2011'!$B$2:$S$401,10,FALSE))</f>
        <v>0</v>
      </c>
      <c r="AI240" s="14">
        <f>IF(ISNA(VLOOKUP($A240,'2010'!$B$2:$S$401,10,FALSE)), AH240, VLOOKUP($A240,'2010'!$B$2:$S$401,10,FALSE))</f>
        <v>2</v>
      </c>
      <c r="AJ240" s="14">
        <f>IF(ISNA(VLOOKUP($A240,'2009'!$B$2:$S$401,10,FALSE)), AI240, VLOOKUP($A240,'2009'!$B$2:$S$401,10,FALSE))</f>
        <v>0</v>
      </c>
      <c r="AK240" s="14">
        <f>AVERAGE(AE240:AJ240)</f>
        <v>0.33333333333333331</v>
      </c>
      <c r="AL240" s="14">
        <f>VLOOKUP($A240,'2014'!$B$2:$S$430,11,FALSE)</f>
        <v>0</v>
      </c>
      <c r="AM240" s="14">
        <f>IF(ISNA(VLOOKUP($A240,'2013'!$B$2:$S$401,11,FALSE)), AL240, VLOOKUP($A240,'2013'!$B$2:$S$401,11,FALSE)*1.7)</f>
        <v>0</v>
      </c>
      <c r="AN240" s="14">
        <f>AVERAGE(AL240:AM240)</f>
        <v>0</v>
      </c>
      <c r="AO240" s="14">
        <f>VLOOKUP($A240,'2014'!$B$2:$S$430,8,FALSE)</f>
        <v>6</v>
      </c>
      <c r="AP240" s="14">
        <f>IF(ISNA(VLOOKUP($A240,'2013'!$B$2:$S$401,8,FALSE)), AO240, VLOOKUP($A240,'2013'!$B$2:$S$401,8,FALSE)*1.7)</f>
        <v>22.099999999999998</v>
      </c>
      <c r="AQ240" s="14">
        <f>IF(ISNA(VLOOKUP($A240,'2012'!$B$2:$S$401,8,FALSE)), AP240, VLOOKUP($A240,'2012'!$B$2:$S$401,8,FALSE))</f>
        <v>-11</v>
      </c>
      <c r="AR240" s="14">
        <f>IF(ISNA(VLOOKUP($A240,'2011'!$B$2:$S$401,8,FALSE)), AQ240, VLOOKUP($A240,'2011'!$B$2:$S$401,8,FALSE))</f>
        <v>-11</v>
      </c>
      <c r="AS240" s="14">
        <f>IF(ISNA(VLOOKUP($A240,'2010'!$B$2:$S$401,8,FALSE)), AR240, VLOOKUP($A240,'2010'!$B$2:$S$401,8,FALSE))</f>
        <v>-2</v>
      </c>
      <c r="AT240" s="14">
        <f>IF(ISNA(VLOOKUP($A240,'2009'!$B$2:$S$401,8,FALSE)), AS240, VLOOKUP($A240,'2009'!$B$2:$S$401,8,FALSE))</f>
        <v>1</v>
      </c>
      <c r="AU240" s="14">
        <f>AVERAGE(AO240:AT240)</f>
        <v>0.84999999999999964</v>
      </c>
      <c r="AV240" s="14">
        <f>MIN(B240:G240)</f>
        <v>19</v>
      </c>
      <c r="AW240" s="14">
        <f>MAX(B240:G240)</f>
        <v>32.299999999999997</v>
      </c>
      <c r="AX240" s="14">
        <f>MIN(I240:N240)</f>
        <v>74</v>
      </c>
      <c r="AY240" s="14">
        <f>MAX(I240:N240)</f>
        <v>84</v>
      </c>
      <c r="AZ240" s="14" t="str">
        <f>VLOOKUP(A240,Bios!$B$2:$S$430,7,FALSE)</f>
        <v>CAN</v>
      </c>
      <c r="BA240" s="14" t="str">
        <f>VLOOKUP(A240,Bios!$B$2:$S$430,2,FALSE)</f>
        <v>ANA</v>
      </c>
      <c r="BB240" s="14">
        <f>113-BE240</f>
        <v>28</v>
      </c>
      <c r="BC240" s="14" t="str">
        <f>VLOOKUP(A240,Bios!$B$2:$S$430,3,FALSE)</f>
        <v>C</v>
      </c>
      <c r="BD240" s="4" t="str">
        <f>VLOOKUP(A240,Bios!$B$2:$S$430,4,FALSE)</f>
        <v>Mar 06 '85</v>
      </c>
      <c r="BE240" s="4" t="str">
        <f>RIGHT(BD240, LEN(BD240)-8)</f>
        <v>85</v>
      </c>
      <c r="BJ240" s="4" t="e">
        <f>VLOOKUP(A240,'Contracts 2014'!A239:K365,1,FALSE)</f>
        <v>#N/A</v>
      </c>
      <c r="BK240" s="4">
        <f>IF(ISNA(VLOOKUP(A240,'Contracts 2014'!$A$1:$K$127,1,FALSE)), 0, 1)</f>
        <v>0</v>
      </c>
    </row>
    <row r="241" spans="1:63">
      <c r="A241" s="13" t="s">
        <v>941</v>
      </c>
      <c r="B241" s="14">
        <f>VLOOKUP(A241,'2014'!$B$2:$S$430,7,FALSE)</f>
        <v>30</v>
      </c>
      <c r="C241" s="14">
        <f>IF(ISNA(VLOOKUP(A241,'2013'!$B$2:$S$401,7,FALSE)*1.7), B241, VLOOKUP(A241,'2013'!$B$2:$S$401,7,FALSE)*1.7)</f>
        <v>23.8</v>
      </c>
      <c r="D241" s="14">
        <f>IF(ISNA(VLOOKUP(A241,'2012'!$B$2:$S$401,7,FALSE)), C241, VLOOKUP(A241,'2012'!$B$2:$S$401,7,FALSE))</f>
        <v>23.8</v>
      </c>
      <c r="E241" s="14">
        <f>IF(ISNA(VLOOKUP(A241,'2011'!$B$2:$S$401,7,FALSE)), AVERAGE(C241:D241), VLOOKUP(A241,'2011'!$B$2:$S$401,7,FALSE))</f>
        <v>23.8</v>
      </c>
      <c r="F241" s="14">
        <f>IF(ISNA(VLOOKUP(A241,'2010'!$B$2:$S$401,7,FALSE)), AVERAGE(C241:E241), VLOOKUP(A241,'2010'!$B$2:$S$401,7,FALSE))</f>
        <v>23.8</v>
      </c>
      <c r="G241" s="14">
        <f>IF(ISNA(VLOOKUP(A241,'2009'!$B$2:$S$401,7,FALSE)), AVERAGE(C241:F241), VLOOKUP(A241,'2009'!$B$2:$S$401,7,FALSE))</f>
        <v>23.8</v>
      </c>
      <c r="H241" s="14">
        <f>AVERAGE(B241:G241)</f>
        <v>24.833333333333332</v>
      </c>
      <c r="I241" s="14">
        <f>VLOOKUP(A241,'2014'!$B$2:$S$430,4,FALSE)</f>
        <v>70</v>
      </c>
      <c r="J241" s="14">
        <f>IF(ISNA(VLOOKUP(A241,'2013'!$B$2:$S$401,4,FALSE)), I241, VLOOKUP(A241,'2013'!$B$2:$S$401,4,FALSE)*1.7)</f>
        <v>62.9</v>
      </c>
      <c r="K241" s="14">
        <f>IF(ISNA(VLOOKUP(A241,'2012'!$B$2:$S$401,4,FALSE)), J241, VLOOKUP(A241,'2012'!$B$2:$S$401,4,FALSE))</f>
        <v>62.9</v>
      </c>
      <c r="L241" s="14">
        <f>IF(ISNA(VLOOKUP(A241,'2011'!$B$2:$S$401,4,FALSE)), AVERAGE(J241:K241), VLOOKUP(A241,'2011'!$B$2:$S$401,4,FALSE))</f>
        <v>62.9</v>
      </c>
      <c r="M241" s="14">
        <f>IF(ISNA(VLOOKUP(A241,'2010'!$B$2:$S$401,4,FALSE)), AVERAGE(J241:L241), VLOOKUP(A241,'2010'!$B$2:$S$401,4,FALSE))</f>
        <v>62.9</v>
      </c>
      <c r="N241" s="14">
        <f>IF(ISNA(VLOOKUP(A241,'2009'!$B$2:$S$401,4,FALSE)), AVERAGE(J241:M241), VLOOKUP(A241,'2009'!$B$2:$S$401,4,FALSE))</f>
        <v>62.9</v>
      </c>
      <c r="O241" s="14">
        <f>AVERAGE(I241:N241)</f>
        <v>64.083333333333329</v>
      </c>
      <c r="P241" s="14">
        <f>H241/O241</f>
        <v>0.38751625487646296</v>
      </c>
      <c r="Q241" s="14">
        <f>VLOOKUP($A241,'2014'!$B$2:$S$430,5,FALSE)</f>
        <v>12</v>
      </c>
      <c r="R241" s="14">
        <f>IF(ISNA(VLOOKUP(A241,'2013'!$B$2:$S$401,5,FALSE)), Q241, VLOOKUP(A241,'2013'!$B$2:$S$401,5,FALSE)*1.7)</f>
        <v>13.6</v>
      </c>
      <c r="S241" s="14">
        <f>IF(ISNA(VLOOKUP($A241,'2012'!$B$2:$S$401,5,FALSE)), R241, VLOOKUP($A241,'2012'!$B$2:$S$401,5,FALSE))</f>
        <v>13.6</v>
      </c>
      <c r="T241" s="14">
        <f>IF(ISNA(VLOOKUP($A241,'2011'!$B$2:$S$401,5,FALSE)), S241, VLOOKUP($A241,'2011'!$B$2:$S$401,5,FALSE))</f>
        <v>13.6</v>
      </c>
      <c r="U241" s="14">
        <f>IF(ISNA(VLOOKUP($A241,'2010'!$B$2:$S$401,5,FALSE)), T241, VLOOKUP($A241,'2010'!$B$2:$S$401,5,FALSE))</f>
        <v>13.6</v>
      </c>
      <c r="V241" s="14">
        <f>IF(ISNA(VLOOKUP($A241,'2009'!$B$2:$S$401,5,FALSE)), U241, VLOOKUP($A241,'2009'!$B$2:$S$401,5,FALSE))</f>
        <v>13.6</v>
      </c>
      <c r="W241" s="14">
        <f>AVERAGE(Q241:V241)</f>
        <v>13.333333333333334</v>
      </c>
      <c r="X241" s="14">
        <f>VLOOKUP($A241,'2014'!$B$2:$S$430,6,FALSE)</f>
        <v>18</v>
      </c>
      <c r="Y241" s="14">
        <f>IF(ISNA(VLOOKUP($A241,'2013'!$B$2:$S$401,6,FALSE)), X241, VLOOKUP($A241,'2013'!$B$2:$S$401,6,FALSE)*1.7)</f>
        <v>10.199999999999999</v>
      </c>
      <c r="Z241" s="14">
        <f>IF(ISNA(VLOOKUP($A241,'2012'!$B$2:$S$401,6,FALSE)), Y241, VLOOKUP($A241,'2012'!$B$2:$S$401,6,FALSE))</f>
        <v>10.199999999999999</v>
      </c>
      <c r="AA241" s="14">
        <f>IF(ISNA(VLOOKUP($A241,'2011'!$B$2:$S$401,6,FALSE)), Z241, VLOOKUP($A241,'2011'!$B$2:$S$401,6,FALSE))</f>
        <v>10.199999999999999</v>
      </c>
      <c r="AB241" s="14">
        <f>IF(ISNA(VLOOKUP($A241,'2010'!$B$2:$S$401,6,FALSE)), AA241, VLOOKUP($A241,'2010'!$B$2:$S$401,6,FALSE))</f>
        <v>10.199999999999999</v>
      </c>
      <c r="AC241" s="14">
        <f>IF(ISNA(VLOOKUP($A241,'2009'!$B$2:$S$401,6,FALSE)), AB241, VLOOKUP($A241,'2009'!$B$2:$S$401,6,FALSE))</f>
        <v>10.199999999999999</v>
      </c>
      <c r="AD241" s="14">
        <f>AVERAGE(X241:AC241)</f>
        <v>11.5</v>
      </c>
      <c r="AE241" s="14">
        <f>VLOOKUP($A241,'2014'!$B$2:$S$430,10,FALSE)</f>
        <v>2</v>
      </c>
      <c r="AF241" s="14">
        <f>IF(ISNA(VLOOKUP($A241,'2013'!$B$2:$S$401,10,FALSE)), AE241, VLOOKUP($A241,'2013'!$B$2:$S$401,10,FALSE)*1.7)</f>
        <v>1.7</v>
      </c>
      <c r="AG241" s="14">
        <f>IF(ISNA(VLOOKUP($A241,'2012'!$B$2:$S$401,10,FALSE)), AF241, VLOOKUP($A241,'2012'!$B$2:$S$401,10,FALSE))</f>
        <v>1.7</v>
      </c>
      <c r="AH241" s="14">
        <f>IF(ISNA(VLOOKUP($A241,'2011'!$B$2:$S$401,10,FALSE)), AG241, VLOOKUP($A241,'2011'!$B$2:$S$401,10,FALSE))</f>
        <v>1.7</v>
      </c>
      <c r="AI241" s="14">
        <f>IF(ISNA(VLOOKUP($A241,'2010'!$B$2:$S$401,10,FALSE)), AH241, VLOOKUP($A241,'2010'!$B$2:$S$401,10,FALSE))</f>
        <v>1.7</v>
      </c>
      <c r="AJ241" s="14">
        <f>IF(ISNA(VLOOKUP($A241,'2009'!$B$2:$S$401,10,FALSE)), AI241, VLOOKUP($A241,'2009'!$B$2:$S$401,10,FALSE))</f>
        <v>1.7</v>
      </c>
      <c r="AK241" s="14">
        <f>AVERAGE(AE241:AJ241)</f>
        <v>1.75</v>
      </c>
      <c r="AL241" s="14">
        <f>VLOOKUP($A241,'2014'!$B$2:$S$430,11,FALSE)</f>
        <v>3</v>
      </c>
      <c r="AM241" s="14">
        <f>IF(ISNA(VLOOKUP($A241,'2013'!$B$2:$S$401,11,FALSE)), AL241, VLOOKUP($A241,'2013'!$B$2:$S$401,11,FALSE)*1.7)</f>
        <v>1.7</v>
      </c>
      <c r="AN241" s="14">
        <f>AVERAGE(AL241:AM241)</f>
        <v>2.35</v>
      </c>
      <c r="AO241" s="14">
        <f>VLOOKUP($A241,'2014'!$B$2:$S$430,8,FALSE)</f>
        <v>-7</v>
      </c>
      <c r="AP241" s="14">
        <f>IF(ISNA(VLOOKUP($A241,'2013'!$B$2:$S$401,8,FALSE)), AO241, VLOOKUP($A241,'2013'!$B$2:$S$401,8,FALSE)*1.7)</f>
        <v>5.0999999999999996</v>
      </c>
      <c r="AQ241" s="14">
        <f>IF(ISNA(VLOOKUP($A241,'2012'!$B$2:$S$401,8,FALSE)), AP241, VLOOKUP($A241,'2012'!$B$2:$S$401,8,FALSE))</f>
        <v>5.0999999999999996</v>
      </c>
      <c r="AR241" s="14">
        <f>IF(ISNA(VLOOKUP($A241,'2011'!$B$2:$S$401,8,FALSE)), AQ241, VLOOKUP($A241,'2011'!$B$2:$S$401,8,FALSE))</f>
        <v>5.0999999999999996</v>
      </c>
      <c r="AS241" s="14">
        <f>IF(ISNA(VLOOKUP($A241,'2010'!$B$2:$S$401,8,FALSE)), AR241, VLOOKUP($A241,'2010'!$B$2:$S$401,8,FALSE))</f>
        <v>5.0999999999999996</v>
      </c>
      <c r="AT241" s="14">
        <f>IF(ISNA(VLOOKUP($A241,'2009'!$B$2:$S$401,8,FALSE)), AS241, VLOOKUP($A241,'2009'!$B$2:$S$401,8,FALSE))</f>
        <v>5.0999999999999996</v>
      </c>
      <c r="AU241" s="14">
        <f>AVERAGE(AO241:AT241)</f>
        <v>3.0833333333333335</v>
      </c>
      <c r="AV241" s="14">
        <f>MIN(B241:G241)</f>
        <v>23.8</v>
      </c>
      <c r="AW241" s="14">
        <f>MAX(B241:G241)</f>
        <v>30</v>
      </c>
      <c r="AX241" s="14">
        <f>MIN(I241:N241)</f>
        <v>62.9</v>
      </c>
      <c r="AY241" s="14">
        <f>MAX(I241:N241)</f>
        <v>70</v>
      </c>
      <c r="AZ241" s="14" t="str">
        <f>VLOOKUP(A241,Bios!$B$2:$S$430,7,FALSE)</f>
        <v>USA</v>
      </c>
      <c r="BA241" s="14" t="str">
        <f>VLOOKUP(A241,Bios!$B$2:$S$430,2,FALSE)</f>
        <v>MIN</v>
      </c>
      <c r="BB241" s="14">
        <f>113-BE241</f>
        <v>21</v>
      </c>
      <c r="BC241" s="14" t="str">
        <f>VLOOKUP(A241,Bios!$B$2:$S$430,3,FALSE)</f>
        <v>C</v>
      </c>
      <c r="BD241" s="4" t="str">
        <f>VLOOKUP(A241,Bios!$B$2:$S$430,4,FALSE)</f>
        <v>Mar 02 '92</v>
      </c>
      <c r="BE241" s="4" t="str">
        <f>RIGHT(BD241, LEN(BD241)-8)</f>
        <v>92</v>
      </c>
      <c r="BJ241" s="4" t="e">
        <f>VLOOKUP(A241,'Contracts 2014'!A240:K366,1,FALSE)</f>
        <v>#N/A</v>
      </c>
      <c r="BK241" s="4">
        <f>IF(ISNA(VLOOKUP(A241,'Contracts 2014'!$A$1:$K$127,1,FALSE)), 0, 1)</f>
        <v>0</v>
      </c>
    </row>
    <row r="242" spans="1:63">
      <c r="A242" s="13" t="s">
        <v>75</v>
      </c>
      <c r="B242" s="14">
        <f>VLOOKUP(A242,'2014'!$B$2:$S$430,7,FALSE)</f>
        <v>30</v>
      </c>
      <c r="C242" s="14">
        <f>IF(ISNA(VLOOKUP(A242,'2013'!$B$2:$S$401,7,FALSE)*1.7), B242, VLOOKUP(A242,'2013'!$B$2:$S$401,7,FALSE)*1.7)</f>
        <v>64.599999999999994</v>
      </c>
      <c r="D242" s="14">
        <f>IF(ISNA(VLOOKUP(A242,'2012'!$B$2:$S$401,7,FALSE)), C242, VLOOKUP(A242,'2012'!$B$2:$S$401,7,FALSE))</f>
        <v>36</v>
      </c>
      <c r="E242" s="14">
        <f>IF(ISNA(VLOOKUP(A242,'2011'!$B$2:$S$401,7,FALSE)), AVERAGE(C242:D242), VLOOKUP(A242,'2011'!$B$2:$S$401,7,FALSE))</f>
        <v>50.3</v>
      </c>
      <c r="F242" s="14">
        <f>IF(ISNA(VLOOKUP(A242,'2010'!$B$2:$S$401,7,FALSE)), AVERAGE(C242:E242), VLOOKUP(A242,'2010'!$B$2:$S$401,7,FALSE))</f>
        <v>50.29999999999999</v>
      </c>
      <c r="G242" s="14">
        <f>IF(ISNA(VLOOKUP(A242,'2009'!$B$2:$S$401,7,FALSE)), AVERAGE(C242:F242), VLOOKUP(A242,'2009'!$B$2:$S$401,7,FALSE))</f>
        <v>50.29999999999999</v>
      </c>
      <c r="H242" s="14">
        <f>AVERAGE(B242:G242)</f>
        <v>46.916666666666657</v>
      </c>
      <c r="I242" s="14">
        <f>VLOOKUP(A242,'2014'!$B$2:$S$430,4,FALSE)</f>
        <v>68</v>
      </c>
      <c r="J242" s="14">
        <f>IF(ISNA(VLOOKUP(A242,'2013'!$B$2:$S$401,4,FALSE)), I242, VLOOKUP(A242,'2013'!$B$2:$S$401,4,FALSE)*1.7)</f>
        <v>81.599999999999994</v>
      </c>
      <c r="K242" s="14">
        <f>IF(ISNA(VLOOKUP(A242,'2012'!$B$2:$S$401,4,FALSE)), J242, VLOOKUP(A242,'2012'!$B$2:$S$401,4,FALSE))</f>
        <v>79</v>
      </c>
      <c r="L242" s="14">
        <f>IF(ISNA(VLOOKUP(A242,'2011'!$B$2:$S$401,4,FALSE)), AVERAGE(J242:K242), VLOOKUP(A242,'2011'!$B$2:$S$401,4,FALSE))</f>
        <v>80.3</v>
      </c>
      <c r="M242" s="14">
        <f>IF(ISNA(VLOOKUP(A242,'2010'!$B$2:$S$401,4,FALSE)), AVERAGE(J242:L242), VLOOKUP(A242,'2010'!$B$2:$S$401,4,FALSE))</f>
        <v>80.3</v>
      </c>
      <c r="N242" s="14">
        <f>IF(ISNA(VLOOKUP(A242,'2009'!$B$2:$S$401,4,FALSE)), AVERAGE(J242:M242), VLOOKUP(A242,'2009'!$B$2:$S$401,4,FALSE))</f>
        <v>80.3</v>
      </c>
      <c r="O242" s="14">
        <f>AVERAGE(I242:N242)</f>
        <v>78.25</v>
      </c>
      <c r="P242" s="14">
        <f>H242/O242</f>
        <v>0.59957401490947804</v>
      </c>
      <c r="Q242" s="14">
        <f>VLOOKUP($A242,'2014'!$B$2:$S$430,5,FALSE)</f>
        <v>16</v>
      </c>
      <c r="R242" s="14">
        <f>IF(ISNA(VLOOKUP(A242,'2013'!$B$2:$S$401,5,FALSE)), Q242, VLOOKUP(A242,'2013'!$B$2:$S$401,5,FALSE)*1.7)</f>
        <v>39.1</v>
      </c>
      <c r="S242" s="14">
        <f>IF(ISNA(VLOOKUP($A242,'2012'!$B$2:$S$401,5,FALSE)), R242, VLOOKUP($A242,'2012'!$B$2:$S$401,5,FALSE))</f>
        <v>17</v>
      </c>
      <c r="T242" s="14">
        <f>IF(ISNA(VLOOKUP($A242,'2011'!$B$2:$S$401,5,FALSE)), S242, VLOOKUP($A242,'2011'!$B$2:$S$401,5,FALSE))</f>
        <v>17</v>
      </c>
      <c r="U242" s="14">
        <f>IF(ISNA(VLOOKUP($A242,'2010'!$B$2:$S$401,5,FALSE)), T242, VLOOKUP($A242,'2010'!$B$2:$S$401,5,FALSE))</f>
        <v>17</v>
      </c>
      <c r="V242" s="14">
        <f>IF(ISNA(VLOOKUP($A242,'2009'!$B$2:$S$401,5,FALSE)), U242, VLOOKUP($A242,'2009'!$B$2:$S$401,5,FALSE))</f>
        <v>17</v>
      </c>
      <c r="W242" s="14">
        <f>AVERAGE(Q242:V242)</f>
        <v>20.516666666666666</v>
      </c>
      <c r="X242" s="14">
        <f>VLOOKUP($A242,'2014'!$B$2:$S$430,6,FALSE)</f>
        <v>14</v>
      </c>
      <c r="Y242" s="14">
        <f>IF(ISNA(VLOOKUP($A242,'2013'!$B$2:$S$401,6,FALSE)), X242, VLOOKUP($A242,'2013'!$B$2:$S$401,6,FALSE)*1.7)</f>
        <v>25.5</v>
      </c>
      <c r="Z242" s="14">
        <f>IF(ISNA(VLOOKUP($A242,'2012'!$B$2:$S$401,6,FALSE)), Y242, VLOOKUP($A242,'2012'!$B$2:$S$401,6,FALSE))</f>
        <v>19</v>
      </c>
      <c r="AA242" s="14">
        <f>IF(ISNA(VLOOKUP($A242,'2011'!$B$2:$S$401,6,FALSE)), Z242, VLOOKUP($A242,'2011'!$B$2:$S$401,6,FALSE))</f>
        <v>19</v>
      </c>
      <c r="AB242" s="14">
        <f>IF(ISNA(VLOOKUP($A242,'2010'!$B$2:$S$401,6,FALSE)), AA242, VLOOKUP($A242,'2010'!$B$2:$S$401,6,FALSE))</f>
        <v>19</v>
      </c>
      <c r="AC242" s="14">
        <f>IF(ISNA(VLOOKUP($A242,'2009'!$B$2:$S$401,6,FALSE)), AB242, VLOOKUP($A242,'2009'!$B$2:$S$401,6,FALSE))</f>
        <v>19</v>
      </c>
      <c r="AD242" s="14">
        <f>AVERAGE(X242:AC242)</f>
        <v>19.25</v>
      </c>
      <c r="AE242" s="14">
        <f>VLOOKUP($A242,'2014'!$B$2:$S$430,10,FALSE)</f>
        <v>0</v>
      </c>
      <c r="AF242" s="14">
        <f>IF(ISNA(VLOOKUP($A242,'2013'!$B$2:$S$401,10,FALSE)), AE242, VLOOKUP($A242,'2013'!$B$2:$S$401,10,FALSE)*1.7)</f>
        <v>6.8</v>
      </c>
      <c r="AG242" s="14">
        <f>IF(ISNA(VLOOKUP($A242,'2012'!$B$2:$S$401,10,FALSE)), AF242, VLOOKUP($A242,'2012'!$B$2:$S$401,10,FALSE))</f>
        <v>2</v>
      </c>
      <c r="AH242" s="14">
        <f>IF(ISNA(VLOOKUP($A242,'2011'!$B$2:$S$401,10,FALSE)), AG242, VLOOKUP($A242,'2011'!$B$2:$S$401,10,FALSE))</f>
        <v>2</v>
      </c>
      <c r="AI242" s="14">
        <f>IF(ISNA(VLOOKUP($A242,'2010'!$B$2:$S$401,10,FALSE)), AH242, VLOOKUP($A242,'2010'!$B$2:$S$401,10,FALSE))</f>
        <v>2</v>
      </c>
      <c r="AJ242" s="14">
        <f>IF(ISNA(VLOOKUP($A242,'2009'!$B$2:$S$401,10,FALSE)), AI242, VLOOKUP($A242,'2009'!$B$2:$S$401,10,FALSE))</f>
        <v>2</v>
      </c>
      <c r="AK242" s="14">
        <f>AVERAGE(AE242:AJ242)</f>
        <v>2.4666666666666668</v>
      </c>
      <c r="AL242" s="14">
        <f>VLOOKUP($A242,'2014'!$B$2:$S$430,11,FALSE)</f>
        <v>1</v>
      </c>
      <c r="AM242" s="14">
        <f>IF(ISNA(VLOOKUP($A242,'2013'!$B$2:$S$401,11,FALSE)), AL242, VLOOKUP($A242,'2013'!$B$2:$S$401,11,FALSE)*1.7)</f>
        <v>13.6</v>
      </c>
      <c r="AN242" s="14">
        <f>AVERAGE(AL242:AM242)</f>
        <v>7.3</v>
      </c>
      <c r="AO242" s="14">
        <f>VLOOKUP($A242,'2014'!$B$2:$S$430,8,FALSE)</f>
        <v>2</v>
      </c>
      <c r="AP242" s="14">
        <f>IF(ISNA(VLOOKUP($A242,'2013'!$B$2:$S$401,8,FALSE)), AO242, VLOOKUP($A242,'2013'!$B$2:$S$401,8,FALSE)*1.7)</f>
        <v>25.5</v>
      </c>
      <c r="AQ242" s="14">
        <f>IF(ISNA(VLOOKUP($A242,'2012'!$B$2:$S$401,8,FALSE)), AP242, VLOOKUP($A242,'2012'!$B$2:$S$401,8,FALSE))</f>
        <v>1</v>
      </c>
      <c r="AR242" s="14">
        <f>IF(ISNA(VLOOKUP($A242,'2011'!$B$2:$S$401,8,FALSE)), AQ242, VLOOKUP($A242,'2011'!$B$2:$S$401,8,FALSE))</f>
        <v>1</v>
      </c>
      <c r="AS242" s="14">
        <f>IF(ISNA(VLOOKUP($A242,'2010'!$B$2:$S$401,8,FALSE)), AR242, VLOOKUP($A242,'2010'!$B$2:$S$401,8,FALSE))</f>
        <v>1</v>
      </c>
      <c r="AT242" s="14">
        <f>IF(ISNA(VLOOKUP($A242,'2009'!$B$2:$S$401,8,FALSE)), AS242, VLOOKUP($A242,'2009'!$B$2:$S$401,8,FALSE))</f>
        <v>1</v>
      </c>
      <c r="AU242" s="14">
        <f>AVERAGE(AO242:AT242)</f>
        <v>5.25</v>
      </c>
      <c r="AV242" s="14">
        <f>MIN(B242:G242)</f>
        <v>30</v>
      </c>
      <c r="AW242" s="14">
        <f>MAX(B242:G242)</f>
        <v>64.599999999999994</v>
      </c>
      <c r="AX242" s="14">
        <f>MIN(I242:N242)</f>
        <v>68</v>
      </c>
      <c r="AY242" s="14">
        <f>MAX(I242:N242)</f>
        <v>81.599999999999994</v>
      </c>
      <c r="AZ242" s="14" t="str">
        <f>VLOOKUP(A242,Bios!$B$2:$S$430,7,FALSE)</f>
        <v>CZE</v>
      </c>
      <c r="BA242" s="14" t="str">
        <f>VLOOKUP(A242,Bios!$B$2:$S$430,2,FALSE)</f>
        <v>CAR</v>
      </c>
      <c r="BB242" s="14">
        <f>113-BE242</f>
        <v>25</v>
      </c>
      <c r="BC242" s="14" t="str">
        <f>VLOOKUP(A242,Bios!$B$2:$S$430,3,FALSE)</f>
        <v>L</v>
      </c>
      <c r="BD242" s="4" t="str">
        <f>VLOOKUP(A242,Bios!$B$2:$S$430,4,FALSE)</f>
        <v>Mar 16 '88</v>
      </c>
      <c r="BE242" s="4" t="str">
        <f>RIGHT(BD242, LEN(BD242)-8)</f>
        <v>88</v>
      </c>
      <c r="BJ242" s="4" t="e">
        <f>VLOOKUP(A242,'Contracts 2014'!A241:K367,1,FALSE)</f>
        <v>#N/A</v>
      </c>
      <c r="BK242" s="4">
        <f>IF(ISNA(VLOOKUP(A242,'Contracts 2014'!$A$1:$K$127,1,FALSE)), 0, 1)</f>
        <v>1</v>
      </c>
    </row>
    <row r="243" spans="1:63">
      <c r="A243" s="13" t="s">
        <v>150</v>
      </c>
      <c r="B243" s="14">
        <f>VLOOKUP(A243,'2014'!$B$2:$S$430,7,FALSE)</f>
        <v>30</v>
      </c>
      <c r="C243" s="14">
        <f>IF(ISNA(VLOOKUP(A243,'2013'!$B$2:$S$401,7,FALSE)*1.7), B243, VLOOKUP(A243,'2013'!$B$2:$S$401,7,FALSE)*1.7)</f>
        <v>45.9</v>
      </c>
      <c r="D243" s="14">
        <f>IF(ISNA(VLOOKUP(A243,'2012'!$B$2:$S$401,7,FALSE)), C243, VLOOKUP(A243,'2012'!$B$2:$S$401,7,FALSE))</f>
        <v>76</v>
      </c>
      <c r="E243" s="14">
        <f>IF(ISNA(VLOOKUP(A243,'2011'!$B$2:$S$401,7,FALSE)), AVERAGE(C243:D243), VLOOKUP(A243,'2011'!$B$2:$S$401,7,FALSE))</f>
        <v>48</v>
      </c>
      <c r="F243" s="14">
        <f>IF(ISNA(VLOOKUP(A243,'2010'!$B$2:$S$401,7,FALSE)), AVERAGE(C243:E243), VLOOKUP(A243,'2010'!$B$2:$S$401,7,FALSE))</f>
        <v>86</v>
      </c>
      <c r="G243" s="14">
        <f>IF(ISNA(VLOOKUP(A243,'2009'!$B$2:$S$401,7,FALSE)), AVERAGE(C243:F243), VLOOKUP(A243,'2009'!$B$2:$S$401,7,FALSE))</f>
        <v>63.975000000000001</v>
      </c>
      <c r="H243" s="14">
        <f>AVERAGE(B243:G243)</f>
        <v>58.3125</v>
      </c>
      <c r="I243" s="14">
        <f>VLOOKUP(A243,'2014'!$B$2:$S$430,4,FALSE)</f>
        <v>41</v>
      </c>
      <c r="J243" s="14">
        <f>IF(ISNA(VLOOKUP(A243,'2013'!$B$2:$S$401,4,FALSE)), I243, VLOOKUP(A243,'2013'!$B$2:$S$401,4,FALSE)*1.7)</f>
        <v>79.899999999999991</v>
      </c>
      <c r="K243" s="14">
        <f>IF(ISNA(VLOOKUP(A243,'2012'!$B$2:$S$401,4,FALSE)), J243, VLOOKUP(A243,'2012'!$B$2:$S$401,4,FALSE))</f>
        <v>82</v>
      </c>
      <c r="L243" s="14">
        <f>IF(ISNA(VLOOKUP(A243,'2011'!$B$2:$S$401,4,FALSE)), AVERAGE(J243:K243), VLOOKUP(A243,'2011'!$B$2:$S$401,4,FALSE))</f>
        <v>62</v>
      </c>
      <c r="M243" s="14">
        <f>IF(ISNA(VLOOKUP(A243,'2010'!$B$2:$S$401,4,FALSE)), AVERAGE(J243:L243), VLOOKUP(A243,'2010'!$B$2:$S$401,4,FALSE))</f>
        <v>76</v>
      </c>
      <c r="N243" s="14">
        <f>IF(ISNA(VLOOKUP(A243,'2009'!$B$2:$S$401,4,FALSE)), AVERAGE(J243:M243), VLOOKUP(A243,'2009'!$B$2:$S$401,4,FALSE))</f>
        <v>74.974999999999994</v>
      </c>
      <c r="O243" s="14">
        <f>AVERAGE(I243:N243)</f>
        <v>69.3125</v>
      </c>
      <c r="P243" s="14">
        <f>H243/O243</f>
        <v>0.84129846708746614</v>
      </c>
      <c r="Q243" s="14">
        <f>VLOOKUP($A243,'2014'!$B$2:$S$430,5,FALSE)</f>
        <v>11</v>
      </c>
      <c r="R243" s="14">
        <f>IF(ISNA(VLOOKUP(A243,'2013'!$B$2:$S$401,5,FALSE)), Q243, VLOOKUP(A243,'2013'!$B$2:$S$401,5,FALSE)*1.7)</f>
        <v>20.399999999999999</v>
      </c>
      <c r="S243" s="14">
        <f>IF(ISNA(VLOOKUP($A243,'2012'!$B$2:$S$401,5,FALSE)), R243, VLOOKUP($A243,'2012'!$B$2:$S$401,5,FALSE))</f>
        <v>41</v>
      </c>
      <c r="T243" s="14">
        <f>IF(ISNA(VLOOKUP($A243,'2011'!$B$2:$S$401,5,FALSE)), S243, VLOOKUP($A243,'2011'!$B$2:$S$401,5,FALSE))</f>
        <v>22</v>
      </c>
      <c r="U243" s="14">
        <f>IF(ISNA(VLOOKUP($A243,'2010'!$B$2:$S$401,5,FALSE)), T243, VLOOKUP($A243,'2010'!$B$2:$S$401,5,FALSE))</f>
        <v>42</v>
      </c>
      <c r="V243" s="14">
        <f>IF(ISNA(VLOOKUP($A243,'2009'!$B$2:$S$401,5,FALSE)), U243, VLOOKUP($A243,'2009'!$B$2:$S$401,5,FALSE))</f>
        <v>42</v>
      </c>
      <c r="W243" s="14">
        <f>AVERAGE(Q243:V243)</f>
        <v>29.733333333333334</v>
      </c>
      <c r="X243" s="14">
        <f>VLOOKUP($A243,'2014'!$B$2:$S$430,6,FALSE)</f>
        <v>19</v>
      </c>
      <c r="Y243" s="14">
        <f>IF(ISNA(VLOOKUP($A243,'2013'!$B$2:$S$401,6,FALSE)), X243, VLOOKUP($A243,'2013'!$B$2:$S$401,6,FALSE)*1.7)</f>
        <v>25.5</v>
      </c>
      <c r="Z243" s="14">
        <f>IF(ISNA(VLOOKUP($A243,'2012'!$B$2:$S$401,6,FALSE)), Y243, VLOOKUP($A243,'2012'!$B$2:$S$401,6,FALSE))</f>
        <v>35</v>
      </c>
      <c r="AA243" s="14">
        <f>IF(ISNA(VLOOKUP($A243,'2011'!$B$2:$S$401,6,FALSE)), Z243, VLOOKUP($A243,'2011'!$B$2:$S$401,6,FALSE))</f>
        <v>26</v>
      </c>
      <c r="AB243" s="14">
        <f>IF(ISNA(VLOOKUP($A243,'2010'!$B$2:$S$401,6,FALSE)), AA243, VLOOKUP($A243,'2010'!$B$2:$S$401,6,FALSE))</f>
        <v>44</v>
      </c>
      <c r="AC243" s="14">
        <f>IF(ISNA(VLOOKUP($A243,'2009'!$B$2:$S$401,6,FALSE)), AB243, VLOOKUP($A243,'2009'!$B$2:$S$401,6,FALSE))</f>
        <v>44</v>
      </c>
      <c r="AD243" s="14">
        <f>AVERAGE(X243:AC243)</f>
        <v>32.25</v>
      </c>
      <c r="AE243" s="14">
        <f>VLOOKUP($A243,'2014'!$B$2:$S$430,10,FALSE)</f>
        <v>1</v>
      </c>
      <c r="AF243" s="14">
        <f>IF(ISNA(VLOOKUP($A243,'2013'!$B$2:$S$401,10,FALSE)), AE243, VLOOKUP($A243,'2013'!$B$2:$S$401,10,FALSE)*1.7)</f>
        <v>1.7</v>
      </c>
      <c r="AG243" s="14">
        <f>IF(ISNA(VLOOKUP($A243,'2012'!$B$2:$S$401,10,FALSE)), AF243, VLOOKUP($A243,'2012'!$B$2:$S$401,10,FALSE))</f>
        <v>10</v>
      </c>
      <c r="AH243" s="14">
        <f>IF(ISNA(VLOOKUP($A243,'2011'!$B$2:$S$401,10,FALSE)), AG243, VLOOKUP($A243,'2011'!$B$2:$S$401,10,FALSE))</f>
        <v>7</v>
      </c>
      <c r="AI243" s="14">
        <f>IF(ISNA(VLOOKUP($A243,'2010'!$B$2:$S$401,10,FALSE)), AH243, VLOOKUP($A243,'2010'!$B$2:$S$401,10,FALSE))</f>
        <v>14</v>
      </c>
      <c r="AJ243" s="14">
        <f>IF(ISNA(VLOOKUP($A243,'2009'!$B$2:$S$401,10,FALSE)), AI243, VLOOKUP($A243,'2009'!$B$2:$S$401,10,FALSE))</f>
        <v>14</v>
      </c>
      <c r="AK243" s="14">
        <f>AVERAGE(AE243:AJ243)</f>
        <v>7.95</v>
      </c>
      <c r="AL243" s="14">
        <f>VLOOKUP($A243,'2014'!$B$2:$S$430,11,FALSE)</f>
        <v>7</v>
      </c>
      <c r="AM243" s="14">
        <f>IF(ISNA(VLOOKUP($A243,'2013'!$B$2:$S$401,11,FALSE)), AL243, VLOOKUP($A243,'2013'!$B$2:$S$401,11,FALSE)*1.7)</f>
        <v>15.299999999999999</v>
      </c>
      <c r="AN243" s="14">
        <f>AVERAGE(AL243:AM243)</f>
        <v>11.149999999999999</v>
      </c>
      <c r="AO243" s="14">
        <f>VLOOKUP($A243,'2014'!$B$2:$S$430,8,FALSE)</f>
        <v>7</v>
      </c>
      <c r="AP243" s="14">
        <f>IF(ISNA(VLOOKUP($A243,'2013'!$B$2:$S$401,8,FALSE)), AO243, VLOOKUP($A243,'2013'!$B$2:$S$401,8,FALSE)*1.7)</f>
        <v>-5.0999999999999996</v>
      </c>
      <c r="AQ243" s="14">
        <f>IF(ISNA(VLOOKUP($A243,'2012'!$B$2:$S$401,8,FALSE)), AP243, VLOOKUP($A243,'2012'!$B$2:$S$401,8,FALSE))</f>
        <v>15</v>
      </c>
      <c r="AR243" s="14">
        <f>IF(ISNA(VLOOKUP($A243,'2011'!$B$2:$S$401,8,FALSE)), AQ243, VLOOKUP($A243,'2011'!$B$2:$S$401,8,FALSE))</f>
        <v>8</v>
      </c>
      <c r="AS243" s="14">
        <f>IF(ISNA(VLOOKUP($A243,'2010'!$B$2:$S$401,8,FALSE)), AR243, VLOOKUP($A243,'2010'!$B$2:$S$401,8,FALSE))</f>
        <v>15</v>
      </c>
      <c r="AT243" s="14">
        <f>IF(ISNA(VLOOKUP($A243,'2009'!$B$2:$S$401,8,FALSE)), AS243, VLOOKUP($A243,'2009'!$B$2:$S$401,8,FALSE))</f>
        <v>15</v>
      </c>
      <c r="AU243" s="14">
        <f>AVERAGE(AO243:AT243)</f>
        <v>9.15</v>
      </c>
      <c r="AV243" s="14">
        <f>MIN(B243:G243)</f>
        <v>30</v>
      </c>
      <c r="AW243" s="14">
        <f>MAX(B243:G243)</f>
        <v>86</v>
      </c>
      <c r="AX243" s="14">
        <f>MIN(I243:N243)</f>
        <v>41</v>
      </c>
      <c r="AY243" s="14">
        <f>MAX(I243:N243)</f>
        <v>82</v>
      </c>
      <c r="AZ243" s="14" t="str">
        <f>VLOOKUP(A243,Bios!$B$2:$S$430,7,FALSE)</f>
        <v>SVK</v>
      </c>
      <c r="BA243" s="14" t="str">
        <f>VLOOKUP(A243,Bios!$B$2:$S$430,2,FALSE)</f>
        <v>CBJ, LAK</v>
      </c>
      <c r="BB243" s="14">
        <f>113-BE243</f>
        <v>31</v>
      </c>
      <c r="BC243" s="14" t="str">
        <f>VLOOKUP(A243,Bios!$B$2:$S$430,3,FALSE)</f>
        <v>R</v>
      </c>
      <c r="BD243" s="4" t="str">
        <f>VLOOKUP(A243,Bios!$B$2:$S$430,4,FALSE)</f>
        <v>Feb 14 '82</v>
      </c>
      <c r="BE243" s="4" t="str">
        <f>RIGHT(BD243, LEN(BD243)-8)</f>
        <v>82</v>
      </c>
      <c r="BJ243" s="4" t="e">
        <f>VLOOKUP(A243,'Contracts 2014'!A242:K368,1,FALSE)</f>
        <v>#N/A</v>
      </c>
      <c r="BK243" s="4">
        <f>IF(ISNA(VLOOKUP(A243,'Contracts 2014'!$A$1:$K$127,1,FALSE)), 0, 1)</f>
        <v>0</v>
      </c>
    </row>
    <row r="244" spans="1:63">
      <c r="A244" s="13" t="s">
        <v>1861</v>
      </c>
      <c r="B244" s="14">
        <f>VLOOKUP(A244,'2014'!$B$2:$S$430,7,FALSE)</f>
        <v>30</v>
      </c>
      <c r="C244" s="14">
        <f>IF(ISNA(VLOOKUP(A244,'2013'!$B$2:$S$401,7,FALSE)*1.7), B244, VLOOKUP(A244,'2013'!$B$2:$S$401,7,FALSE)*1.7)</f>
        <v>30</v>
      </c>
      <c r="D244" s="14">
        <f>IF(ISNA(VLOOKUP(A244,'2012'!$B$2:$S$401,7,FALSE)), C244, VLOOKUP(A244,'2012'!$B$2:$S$401,7,FALSE))</f>
        <v>30</v>
      </c>
      <c r="E244" s="14">
        <f>IF(ISNA(VLOOKUP(A244,'2011'!$B$2:$S$401,7,FALSE)), AVERAGE(C244:D244), VLOOKUP(A244,'2011'!$B$2:$S$401,7,FALSE))</f>
        <v>30</v>
      </c>
      <c r="F244" s="14">
        <f>IF(ISNA(VLOOKUP(A244,'2010'!$B$2:$S$401,7,FALSE)), AVERAGE(C244:E244), VLOOKUP(A244,'2010'!$B$2:$S$401,7,FALSE))</f>
        <v>30</v>
      </c>
      <c r="G244" s="14">
        <f>IF(ISNA(VLOOKUP(A244,'2009'!$B$2:$S$401,7,FALSE)), AVERAGE(C244:F244), VLOOKUP(A244,'2009'!$B$2:$S$401,7,FALSE))</f>
        <v>30</v>
      </c>
      <c r="H244" s="14">
        <f>AVERAGE(B244:G244)</f>
        <v>30</v>
      </c>
      <c r="I244" s="14">
        <f>VLOOKUP(A244,'2014'!$B$2:$S$430,4,FALSE)</f>
        <v>78</v>
      </c>
      <c r="J244" s="14">
        <f>IF(ISNA(VLOOKUP(A244,'2013'!$B$2:$S$401,4,FALSE)), I244, VLOOKUP(A244,'2013'!$B$2:$S$401,4,FALSE)*1.7)</f>
        <v>78</v>
      </c>
      <c r="K244" s="14">
        <f>IF(ISNA(VLOOKUP(A244,'2012'!$B$2:$S$401,4,FALSE)), J244, VLOOKUP(A244,'2012'!$B$2:$S$401,4,FALSE))</f>
        <v>78</v>
      </c>
      <c r="L244" s="14">
        <f>IF(ISNA(VLOOKUP(A244,'2011'!$B$2:$S$401,4,FALSE)), AVERAGE(J244:K244), VLOOKUP(A244,'2011'!$B$2:$S$401,4,FALSE))</f>
        <v>78</v>
      </c>
      <c r="M244" s="14">
        <f>IF(ISNA(VLOOKUP(A244,'2010'!$B$2:$S$401,4,FALSE)), AVERAGE(J244:L244), VLOOKUP(A244,'2010'!$B$2:$S$401,4,FALSE))</f>
        <v>78</v>
      </c>
      <c r="N244" s="14">
        <f>IF(ISNA(VLOOKUP(A244,'2009'!$B$2:$S$401,4,FALSE)), AVERAGE(J244:M244), VLOOKUP(A244,'2009'!$B$2:$S$401,4,FALSE))</f>
        <v>78</v>
      </c>
      <c r="O244" s="14">
        <f>AVERAGE(I244:N244)</f>
        <v>78</v>
      </c>
      <c r="P244" s="14">
        <f>H244/O244</f>
        <v>0.38461538461538464</v>
      </c>
      <c r="Q244" s="14">
        <f>VLOOKUP($A244,'2014'!$B$2:$S$430,5,FALSE)</f>
        <v>6</v>
      </c>
      <c r="R244" s="14">
        <f>IF(ISNA(VLOOKUP(A244,'2013'!$B$2:$S$401,5,FALSE)), Q244, VLOOKUP(A244,'2013'!$B$2:$S$401,5,FALSE)*1.7)</f>
        <v>6</v>
      </c>
      <c r="S244" s="14">
        <f>IF(ISNA(VLOOKUP($A244,'2012'!$B$2:$S$401,5,FALSE)), R244, VLOOKUP($A244,'2012'!$B$2:$S$401,5,FALSE))</f>
        <v>6</v>
      </c>
      <c r="T244" s="14">
        <f>IF(ISNA(VLOOKUP($A244,'2011'!$B$2:$S$401,5,FALSE)), S244, VLOOKUP($A244,'2011'!$B$2:$S$401,5,FALSE))</f>
        <v>6</v>
      </c>
      <c r="U244" s="14">
        <f>IF(ISNA(VLOOKUP($A244,'2010'!$B$2:$S$401,5,FALSE)), T244, VLOOKUP($A244,'2010'!$B$2:$S$401,5,FALSE))</f>
        <v>6</v>
      </c>
      <c r="V244" s="14">
        <f>IF(ISNA(VLOOKUP($A244,'2009'!$B$2:$S$401,5,FALSE)), U244, VLOOKUP($A244,'2009'!$B$2:$S$401,5,FALSE))</f>
        <v>6</v>
      </c>
      <c r="W244" s="14">
        <f>AVERAGE(Q244:V244)</f>
        <v>6</v>
      </c>
      <c r="X244" s="14">
        <f>VLOOKUP($A244,'2014'!$B$2:$S$430,6,FALSE)</f>
        <v>24</v>
      </c>
      <c r="Y244" s="14">
        <f>IF(ISNA(VLOOKUP($A244,'2013'!$B$2:$S$401,6,FALSE)), X244, VLOOKUP($A244,'2013'!$B$2:$S$401,6,FALSE)*1.7)</f>
        <v>24</v>
      </c>
      <c r="Z244" s="14">
        <f>IF(ISNA(VLOOKUP($A244,'2012'!$B$2:$S$401,6,FALSE)), Y244, VLOOKUP($A244,'2012'!$B$2:$S$401,6,FALSE))</f>
        <v>24</v>
      </c>
      <c r="AA244" s="14">
        <f>IF(ISNA(VLOOKUP($A244,'2011'!$B$2:$S$401,6,FALSE)), Z244, VLOOKUP($A244,'2011'!$B$2:$S$401,6,FALSE))</f>
        <v>24</v>
      </c>
      <c r="AB244" s="14">
        <f>IF(ISNA(VLOOKUP($A244,'2010'!$B$2:$S$401,6,FALSE)), AA244, VLOOKUP($A244,'2010'!$B$2:$S$401,6,FALSE))</f>
        <v>24</v>
      </c>
      <c r="AC244" s="14">
        <f>IF(ISNA(VLOOKUP($A244,'2009'!$B$2:$S$401,6,FALSE)), AB244, VLOOKUP($A244,'2009'!$B$2:$S$401,6,FALSE))</f>
        <v>24</v>
      </c>
      <c r="AD244" s="14">
        <f>AVERAGE(X244:AC244)</f>
        <v>24</v>
      </c>
      <c r="AE244" s="14">
        <f>VLOOKUP($A244,'2014'!$B$2:$S$430,10,FALSE)</f>
        <v>1</v>
      </c>
      <c r="AF244" s="14">
        <f>IF(ISNA(VLOOKUP($A244,'2013'!$B$2:$S$401,10,FALSE)), AE244, VLOOKUP($A244,'2013'!$B$2:$S$401,10,FALSE)*1.7)</f>
        <v>1</v>
      </c>
      <c r="AG244" s="14">
        <f>IF(ISNA(VLOOKUP($A244,'2012'!$B$2:$S$401,10,FALSE)), AF244, VLOOKUP($A244,'2012'!$B$2:$S$401,10,FALSE))</f>
        <v>1</v>
      </c>
      <c r="AH244" s="14">
        <f>IF(ISNA(VLOOKUP($A244,'2011'!$B$2:$S$401,10,FALSE)), AG244, VLOOKUP($A244,'2011'!$B$2:$S$401,10,FALSE))</f>
        <v>1</v>
      </c>
      <c r="AI244" s="14">
        <f>IF(ISNA(VLOOKUP($A244,'2010'!$B$2:$S$401,10,FALSE)), AH244, VLOOKUP($A244,'2010'!$B$2:$S$401,10,FALSE))</f>
        <v>1</v>
      </c>
      <c r="AJ244" s="14">
        <f>IF(ISNA(VLOOKUP($A244,'2009'!$B$2:$S$401,10,FALSE)), AI244, VLOOKUP($A244,'2009'!$B$2:$S$401,10,FALSE))</f>
        <v>1</v>
      </c>
      <c r="AK244" s="14">
        <f>AVERAGE(AE244:AJ244)</f>
        <v>1</v>
      </c>
      <c r="AL244" s="14">
        <f>VLOOKUP($A244,'2014'!$B$2:$S$430,11,FALSE)</f>
        <v>4</v>
      </c>
      <c r="AM244" s="14">
        <f>IF(ISNA(VLOOKUP($A244,'2013'!$B$2:$S$401,11,FALSE)), AL244, VLOOKUP($A244,'2013'!$B$2:$S$401,11,FALSE)*1.7)</f>
        <v>4</v>
      </c>
      <c r="AN244" s="14">
        <f>AVERAGE(AL244:AM244)</f>
        <v>4</v>
      </c>
      <c r="AO244" s="14">
        <f>VLOOKUP($A244,'2014'!$B$2:$S$430,8,FALSE)</f>
        <v>29</v>
      </c>
      <c r="AP244" s="14">
        <f>IF(ISNA(VLOOKUP($A244,'2013'!$B$2:$S$401,8,FALSE)), AO244, VLOOKUP($A244,'2013'!$B$2:$S$401,8,FALSE)*1.7)</f>
        <v>29</v>
      </c>
      <c r="AQ244" s="14">
        <f>IF(ISNA(VLOOKUP($A244,'2012'!$B$2:$S$401,8,FALSE)), AP244, VLOOKUP($A244,'2012'!$B$2:$S$401,8,FALSE))</f>
        <v>29</v>
      </c>
      <c r="AR244" s="14">
        <f>IF(ISNA(VLOOKUP($A244,'2011'!$B$2:$S$401,8,FALSE)), AQ244, VLOOKUP($A244,'2011'!$B$2:$S$401,8,FALSE))</f>
        <v>29</v>
      </c>
      <c r="AS244" s="14">
        <f>IF(ISNA(VLOOKUP($A244,'2010'!$B$2:$S$401,8,FALSE)), AR244, VLOOKUP($A244,'2010'!$B$2:$S$401,8,FALSE))</f>
        <v>29</v>
      </c>
      <c r="AT244" s="14">
        <f>IF(ISNA(VLOOKUP($A244,'2009'!$B$2:$S$401,8,FALSE)), AS244, VLOOKUP($A244,'2009'!$B$2:$S$401,8,FALSE))</f>
        <v>29</v>
      </c>
      <c r="AU244" s="14">
        <f>AVERAGE(AO244:AT244)</f>
        <v>29</v>
      </c>
      <c r="AV244" s="14">
        <f>MIN(B244:G244)</f>
        <v>30</v>
      </c>
      <c r="AW244" s="14">
        <f>MAX(B244:G244)</f>
        <v>30</v>
      </c>
      <c r="AX244" s="14">
        <f>MIN(I244:N244)</f>
        <v>78</v>
      </c>
      <c r="AY244" s="14">
        <f>MAX(I244:N244)</f>
        <v>78</v>
      </c>
      <c r="AZ244" s="14" t="str">
        <f>VLOOKUP(A244,Bios!$B$2:$S$430,7,FALSE)</f>
        <v>SWE</v>
      </c>
      <c r="BA244" s="14" t="str">
        <f>VLOOKUP(A244,Bios!$B$2:$S$430,2,FALSE)</f>
        <v>ANA</v>
      </c>
      <c r="BB244" s="14">
        <f>113-BE244</f>
        <v>19</v>
      </c>
      <c r="BC244" s="14" t="str">
        <f>VLOOKUP(A244,Bios!$B$2:$S$430,3,FALSE)</f>
        <v>D</v>
      </c>
      <c r="BD244" s="4" t="str">
        <f>VLOOKUP(A244,Bios!$B$2:$S$430,4,FALSE)</f>
        <v>Jan 20 '94</v>
      </c>
      <c r="BE244" s="4" t="str">
        <f>RIGHT(BD244, LEN(BD244)-8)</f>
        <v>94</v>
      </c>
      <c r="BJ244" s="4" t="e">
        <f>VLOOKUP(A244,'Contracts 2014'!A243:K369,1,FALSE)</f>
        <v>#N/A</v>
      </c>
      <c r="BK244" s="4">
        <f>IF(ISNA(VLOOKUP(A244,'Contracts 2014'!$A$1:$K$127,1,FALSE)), 0, 1)</f>
        <v>0</v>
      </c>
    </row>
    <row r="245" spans="1:63">
      <c r="A245" s="13" t="s">
        <v>1316</v>
      </c>
      <c r="B245" s="14">
        <f>VLOOKUP(A245,'2014'!$B$2:$S$430,7,FALSE)</f>
        <v>29</v>
      </c>
      <c r="C245" s="14">
        <f>IF(ISNA(VLOOKUP(A245,'2013'!$B$2:$S$401,7,FALSE)*1.7), B245, VLOOKUP(A245,'2013'!$B$2:$S$401,7,FALSE)*1.7)</f>
        <v>29</v>
      </c>
      <c r="D245" s="14">
        <f>IF(ISNA(VLOOKUP(A245,'2012'!$B$2:$S$401,7,FALSE)), C245, VLOOKUP(A245,'2012'!$B$2:$S$401,7,FALSE))</f>
        <v>29</v>
      </c>
      <c r="E245" s="14">
        <f>IF(ISNA(VLOOKUP(A245,'2011'!$B$2:$S$401,7,FALSE)), AVERAGE(C245:D245), VLOOKUP(A245,'2011'!$B$2:$S$401,7,FALSE))</f>
        <v>29</v>
      </c>
      <c r="F245" s="14">
        <f>IF(ISNA(VLOOKUP(A245,'2010'!$B$2:$S$401,7,FALSE)), AVERAGE(C245:E245), VLOOKUP(A245,'2010'!$B$2:$S$401,7,FALSE))</f>
        <v>23</v>
      </c>
      <c r="G245" s="14">
        <f>IF(ISNA(VLOOKUP(A245,'2009'!$B$2:$S$401,7,FALSE)), AVERAGE(C245:F245), VLOOKUP(A245,'2009'!$B$2:$S$401,7,FALSE))</f>
        <v>22</v>
      </c>
      <c r="H245" s="14">
        <f>AVERAGE(B245:G245)</f>
        <v>26.833333333333332</v>
      </c>
      <c r="I245" s="14">
        <f>VLOOKUP(A245,'2014'!$B$2:$S$430,4,FALSE)</f>
        <v>68</v>
      </c>
      <c r="J245" s="14">
        <f>IF(ISNA(VLOOKUP(A245,'2013'!$B$2:$S$401,4,FALSE)), I245, VLOOKUP(A245,'2013'!$B$2:$S$401,4,FALSE)*1.7)</f>
        <v>68</v>
      </c>
      <c r="K245" s="14">
        <f>IF(ISNA(VLOOKUP(A245,'2012'!$B$2:$S$401,4,FALSE)), J245, VLOOKUP(A245,'2012'!$B$2:$S$401,4,FALSE))</f>
        <v>68</v>
      </c>
      <c r="L245" s="14">
        <f>IF(ISNA(VLOOKUP(A245,'2011'!$B$2:$S$401,4,FALSE)), AVERAGE(J245:K245), VLOOKUP(A245,'2011'!$B$2:$S$401,4,FALSE))</f>
        <v>68</v>
      </c>
      <c r="M245" s="14">
        <f>IF(ISNA(VLOOKUP(A245,'2010'!$B$2:$S$401,4,FALSE)), AVERAGE(J245:L245), VLOOKUP(A245,'2010'!$B$2:$S$401,4,FALSE))</f>
        <v>73</v>
      </c>
      <c r="N245" s="14">
        <f>IF(ISNA(VLOOKUP(A245,'2009'!$B$2:$S$401,4,FALSE)), AVERAGE(J245:M245), VLOOKUP(A245,'2009'!$B$2:$S$401,4,FALSE))</f>
        <v>70</v>
      </c>
      <c r="O245" s="14">
        <f>AVERAGE(I245:N245)</f>
        <v>69.166666666666671</v>
      </c>
      <c r="P245" s="14">
        <f>H245/O245</f>
        <v>0.38795180722891565</v>
      </c>
      <c r="Q245" s="14">
        <f>VLOOKUP($A245,'2014'!$B$2:$S$430,5,FALSE)</f>
        <v>7</v>
      </c>
      <c r="R245" s="14">
        <f>IF(ISNA(VLOOKUP(A245,'2013'!$B$2:$S$401,5,FALSE)), Q245, VLOOKUP(A245,'2013'!$B$2:$S$401,5,FALSE)*1.7)</f>
        <v>7</v>
      </c>
      <c r="S245" s="14">
        <f>IF(ISNA(VLOOKUP($A245,'2012'!$B$2:$S$401,5,FALSE)), R245, VLOOKUP($A245,'2012'!$B$2:$S$401,5,FALSE))</f>
        <v>7</v>
      </c>
      <c r="T245" s="14">
        <f>IF(ISNA(VLOOKUP($A245,'2011'!$B$2:$S$401,5,FALSE)), S245, VLOOKUP($A245,'2011'!$B$2:$S$401,5,FALSE))</f>
        <v>7</v>
      </c>
      <c r="U245" s="14">
        <f>IF(ISNA(VLOOKUP($A245,'2010'!$B$2:$S$401,5,FALSE)), T245, VLOOKUP($A245,'2010'!$B$2:$S$401,5,FALSE))</f>
        <v>5</v>
      </c>
      <c r="V245" s="14">
        <f>IF(ISNA(VLOOKUP($A245,'2009'!$B$2:$S$401,5,FALSE)), U245, VLOOKUP($A245,'2009'!$B$2:$S$401,5,FALSE))</f>
        <v>7</v>
      </c>
      <c r="W245" s="14">
        <f>AVERAGE(Q245:V245)</f>
        <v>6.666666666666667</v>
      </c>
      <c r="X245" s="14">
        <f>VLOOKUP($A245,'2014'!$B$2:$S$430,6,FALSE)</f>
        <v>22</v>
      </c>
      <c r="Y245" s="14">
        <f>IF(ISNA(VLOOKUP($A245,'2013'!$B$2:$S$401,6,FALSE)), X245, VLOOKUP($A245,'2013'!$B$2:$S$401,6,FALSE)*1.7)</f>
        <v>22</v>
      </c>
      <c r="Z245" s="14">
        <f>IF(ISNA(VLOOKUP($A245,'2012'!$B$2:$S$401,6,FALSE)), Y245, VLOOKUP($A245,'2012'!$B$2:$S$401,6,FALSE))</f>
        <v>22</v>
      </c>
      <c r="AA245" s="14">
        <f>IF(ISNA(VLOOKUP($A245,'2011'!$B$2:$S$401,6,FALSE)), Z245, VLOOKUP($A245,'2011'!$B$2:$S$401,6,FALSE))</f>
        <v>22</v>
      </c>
      <c r="AB245" s="14">
        <f>IF(ISNA(VLOOKUP($A245,'2010'!$B$2:$S$401,6,FALSE)), AA245, VLOOKUP($A245,'2010'!$B$2:$S$401,6,FALSE))</f>
        <v>18</v>
      </c>
      <c r="AC245" s="14">
        <f>IF(ISNA(VLOOKUP($A245,'2009'!$B$2:$S$401,6,FALSE)), AB245, VLOOKUP($A245,'2009'!$B$2:$S$401,6,FALSE))</f>
        <v>15</v>
      </c>
      <c r="AD245" s="14">
        <f>AVERAGE(X245:AC245)</f>
        <v>20.166666666666668</v>
      </c>
      <c r="AE245" s="14">
        <f>VLOOKUP($A245,'2014'!$B$2:$S$430,10,FALSE)</f>
        <v>4</v>
      </c>
      <c r="AF245" s="14">
        <f>IF(ISNA(VLOOKUP($A245,'2013'!$B$2:$S$401,10,FALSE)), AE245, VLOOKUP($A245,'2013'!$B$2:$S$401,10,FALSE)*1.7)</f>
        <v>4</v>
      </c>
      <c r="AG245" s="14">
        <f>IF(ISNA(VLOOKUP($A245,'2012'!$B$2:$S$401,10,FALSE)), AF245, VLOOKUP($A245,'2012'!$B$2:$S$401,10,FALSE))</f>
        <v>4</v>
      </c>
      <c r="AH245" s="14">
        <f>IF(ISNA(VLOOKUP($A245,'2011'!$B$2:$S$401,10,FALSE)), AG245, VLOOKUP($A245,'2011'!$B$2:$S$401,10,FALSE))</f>
        <v>4</v>
      </c>
      <c r="AI245" s="14">
        <f>IF(ISNA(VLOOKUP($A245,'2010'!$B$2:$S$401,10,FALSE)), AH245, VLOOKUP($A245,'2010'!$B$2:$S$401,10,FALSE))</f>
        <v>1</v>
      </c>
      <c r="AJ245" s="14">
        <f>IF(ISNA(VLOOKUP($A245,'2009'!$B$2:$S$401,10,FALSE)), AI245, VLOOKUP($A245,'2009'!$B$2:$S$401,10,FALSE))</f>
        <v>0</v>
      </c>
      <c r="AK245" s="14">
        <f>AVERAGE(AE245:AJ245)</f>
        <v>2.8333333333333335</v>
      </c>
      <c r="AL245" s="14">
        <f>VLOOKUP($A245,'2014'!$B$2:$S$430,11,FALSE)</f>
        <v>12</v>
      </c>
      <c r="AM245" s="14">
        <f>IF(ISNA(VLOOKUP($A245,'2013'!$B$2:$S$401,11,FALSE)), AL245, VLOOKUP($A245,'2013'!$B$2:$S$401,11,FALSE)*1.7)</f>
        <v>12</v>
      </c>
      <c r="AN245" s="14">
        <f>AVERAGE(AL245:AM245)</f>
        <v>12</v>
      </c>
      <c r="AO245" s="14">
        <f>VLOOKUP($A245,'2014'!$B$2:$S$430,8,FALSE)</f>
        <v>-11</v>
      </c>
      <c r="AP245" s="14">
        <f>IF(ISNA(VLOOKUP($A245,'2013'!$B$2:$S$401,8,FALSE)), AO245, VLOOKUP($A245,'2013'!$B$2:$S$401,8,FALSE)*1.7)</f>
        <v>-11</v>
      </c>
      <c r="AQ245" s="14">
        <f>IF(ISNA(VLOOKUP($A245,'2012'!$B$2:$S$401,8,FALSE)), AP245, VLOOKUP($A245,'2012'!$B$2:$S$401,8,FALSE))</f>
        <v>-11</v>
      </c>
      <c r="AR245" s="14">
        <f>IF(ISNA(VLOOKUP($A245,'2011'!$B$2:$S$401,8,FALSE)), AQ245, VLOOKUP($A245,'2011'!$B$2:$S$401,8,FALSE))</f>
        <v>-11</v>
      </c>
      <c r="AS245" s="14">
        <f>IF(ISNA(VLOOKUP($A245,'2010'!$B$2:$S$401,8,FALSE)), AR245, VLOOKUP($A245,'2010'!$B$2:$S$401,8,FALSE))</f>
        <v>-9</v>
      </c>
      <c r="AT245" s="14">
        <f>IF(ISNA(VLOOKUP($A245,'2009'!$B$2:$S$401,8,FALSE)), AS245, VLOOKUP($A245,'2009'!$B$2:$S$401,8,FALSE))</f>
        <v>3</v>
      </c>
      <c r="AU245" s="14">
        <f>AVERAGE(AO245:AT245)</f>
        <v>-8.3333333333333339</v>
      </c>
      <c r="AV245" s="14">
        <f>MIN(B245:G245)</f>
        <v>22</v>
      </c>
      <c r="AW245" s="14">
        <f>MAX(B245:G245)</f>
        <v>29</v>
      </c>
      <c r="AX245" s="14">
        <f>MIN(I245:N245)</f>
        <v>68</v>
      </c>
      <c r="AY245" s="14">
        <f>MAX(I245:N245)</f>
        <v>73</v>
      </c>
      <c r="AZ245" s="14" t="str">
        <f>VLOOKUP(A245,Bios!$B$2:$S$430,7,FALSE)</f>
        <v>CAN</v>
      </c>
      <c r="BA245" s="14" t="str">
        <f>VLOOKUP(A245,Bios!$B$2:$S$430,2,FALSE)</f>
        <v>CGY</v>
      </c>
      <c r="BB245" s="14">
        <f>113-BE245</f>
        <v>26</v>
      </c>
      <c r="BC245" s="14" t="str">
        <f>VLOOKUP(A245,Bios!$B$2:$S$430,3,FALSE)</f>
        <v>D</v>
      </c>
      <c r="BD245" s="4" t="str">
        <f>VLOOKUP(A245,Bios!$B$2:$S$430,4,FALSE)</f>
        <v>May 02 '87</v>
      </c>
      <c r="BE245" s="4" t="str">
        <f>RIGHT(BD245, LEN(BD245)-8)</f>
        <v>87</v>
      </c>
      <c r="BJ245" s="4" t="e">
        <f>VLOOKUP(A245,'Contracts 2014'!A244:K370,1,FALSE)</f>
        <v>#N/A</v>
      </c>
      <c r="BK245" s="4">
        <f>IF(ISNA(VLOOKUP(A245,'Contracts 2014'!$A$1:$K$127,1,FALSE)), 0, 1)</f>
        <v>0</v>
      </c>
    </row>
    <row r="246" spans="1:63">
      <c r="A246" s="13" t="s">
        <v>1222</v>
      </c>
      <c r="B246" s="14">
        <f>VLOOKUP(A246,'2014'!$B$2:$S$430,7,FALSE)</f>
        <v>29</v>
      </c>
      <c r="C246" s="14">
        <f>IF(ISNA(VLOOKUP(A246,'2013'!$B$2:$S$401,7,FALSE)*1.7), B246, VLOOKUP(A246,'2013'!$B$2:$S$401,7,FALSE)*1.7)</f>
        <v>18.7</v>
      </c>
      <c r="D246" s="14">
        <f>IF(ISNA(VLOOKUP(A246,'2012'!$B$2:$S$401,7,FALSE)), C246, VLOOKUP(A246,'2012'!$B$2:$S$401,7,FALSE))</f>
        <v>11</v>
      </c>
      <c r="E246" s="14">
        <f>IF(ISNA(VLOOKUP(A246,'2011'!$B$2:$S$401,7,FALSE)), AVERAGE(C246:D246), VLOOKUP(A246,'2011'!$B$2:$S$401,7,FALSE))</f>
        <v>14.85</v>
      </c>
      <c r="F246" s="14">
        <f>IF(ISNA(VLOOKUP(A246,'2010'!$B$2:$S$401,7,FALSE)), AVERAGE(C246:E246), VLOOKUP(A246,'2010'!$B$2:$S$401,7,FALSE))</f>
        <v>14.85</v>
      </c>
      <c r="G246" s="14">
        <f>IF(ISNA(VLOOKUP(A246,'2009'!$B$2:$S$401,7,FALSE)), AVERAGE(C246:F246), VLOOKUP(A246,'2009'!$B$2:$S$401,7,FALSE))</f>
        <v>14.85</v>
      </c>
      <c r="H246" s="14">
        <f>AVERAGE(B246:G246)</f>
        <v>17.208333333333332</v>
      </c>
      <c r="I246" s="14">
        <f>VLOOKUP(A246,'2014'!$B$2:$S$430,4,FALSE)</f>
        <v>73</v>
      </c>
      <c r="J246" s="14">
        <f>IF(ISNA(VLOOKUP(A246,'2013'!$B$2:$S$401,4,FALSE)), I246, VLOOKUP(A246,'2013'!$B$2:$S$401,4,FALSE)*1.7)</f>
        <v>66.3</v>
      </c>
      <c r="K246" s="14">
        <f>IF(ISNA(VLOOKUP(A246,'2012'!$B$2:$S$401,4,FALSE)), J246, VLOOKUP(A246,'2012'!$B$2:$S$401,4,FALSE))</f>
        <v>39</v>
      </c>
      <c r="L246" s="14">
        <f>IF(ISNA(VLOOKUP(A246,'2011'!$B$2:$S$401,4,FALSE)), AVERAGE(J246:K246), VLOOKUP(A246,'2011'!$B$2:$S$401,4,FALSE))</f>
        <v>52.65</v>
      </c>
      <c r="M246" s="14">
        <f>IF(ISNA(VLOOKUP(A246,'2010'!$B$2:$S$401,4,FALSE)), AVERAGE(J246:L246), VLOOKUP(A246,'2010'!$B$2:$S$401,4,FALSE))</f>
        <v>52.65</v>
      </c>
      <c r="N246" s="14">
        <f>IF(ISNA(VLOOKUP(A246,'2009'!$B$2:$S$401,4,FALSE)), AVERAGE(J246:M246), VLOOKUP(A246,'2009'!$B$2:$S$401,4,FALSE))</f>
        <v>52.65</v>
      </c>
      <c r="O246" s="14">
        <f>AVERAGE(I246:N246)</f>
        <v>56.041666666666664</v>
      </c>
      <c r="P246" s="14">
        <f>H246/O246</f>
        <v>0.30706319702602231</v>
      </c>
      <c r="Q246" s="14">
        <f>VLOOKUP($A246,'2014'!$B$2:$S$430,5,FALSE)</f>
        <v>14</v>
      </c>
      <c r="R246" s="14">
        <f>IF(ISNA(VLOOKUP(A246,'2013'!$B$2:$S$401,5,FALSE)), Q246, VLOOKUP(A246,'2013'!$B$2:$S$401,5,FALSE)*1.7)</f>
        <v>11.9</v>
      </c>
      <c r="S246" s="14">
        <f>IF(ISNA(VLOOKUP($A246,'2012'!$B$2:$S$401,5,FALSE)), R246, VLOOKUP($A246,'2012'!$B$2:$S$401,5,FALSE))</f>
        <v>7</v>
      </c>
      <c r="T246" s="14">
        <f>IF(ISNA(VLOOKUP($A246,'2011'!$B$2:$S$401,5,FALSE)), S246, VLOOKUP($A246,'2011'!$B$2:$S$401,5,FALSE))</f>
        <v>7</v>
      </c>
      <c r="U246" s="14">
        <f>IF(ISNA(VLOOKUP($A246,'2010'!$B$2:$S$401,5,FALSE)), T246, VLOOKUP($A246,'2010'!$B$2:$S$401,5,FALSE))</f>
        <v>7</v>
      </c>
      <c r="V246" s="14">
        <f>IF(ISNA(VLOOKUP($A246,'2009'!$B$2:$S$401,5,FALSE)), U246, VLOOKUP($A246,'2009'!$B$2:$S$401,5,FALSE))</f>
        <v>7</v>
      </c>
      <c r="W246" s="14">
        <f>AVERAGE(Q246:V246)</f>
        <v>8.9833333333333325</v>
      </c>
      <c r="X246" s="14">
        <f>VLOOKUP($A246,'2014'!$B$2:$S$430,6,FALSE)</f>
        <v>15</v>
      </c>
      <c r="Y246" s="14">
        <f>IF(ISNA(VLOOKUP($A246,'2013'!$B$2:$S$401,6,FALSE)), X246, VLOOKUP($A246,'2013'!$B$2:$S$401,6,FALSE)*1.7)</f>
        <v>6.8</v>
      </c>
      <c r="Z246" s="14">
        <f>IF(ISNA(VLOOKUP($A246,'2012'!$B$2:$S$401,6,FALSE)), Y246, VLOOKUP($A246,'2012'!$B$2:$S$401,6,FALSE))</f>
        <v>4</v>
      </c>
      <c r="AA246" s="14">
        <f>IF(ISNA(VLOOKUP($A246,'2011'!$B$2:$S$401,6,FALSE)), Z246, VLOOKUP($A246,'2011'!$B$2:$S$401,6,FALSE))</f>
        <v>4</v>
      </c>
      <c r="AB246" s="14">
        <f>IF(ISNA(VLOOKUP($A246,'2010'!$B$2:$S$401,6,FALSE)), AA246, VLOOKUP($A246,'2010'!$B$2:$S$401,6,FALSE))</f>
        <v>4</v>
      </c>
      <c r="AC246" s="14">
        <f>IF(ISNA(VLOOKUP($A246,'2009'!$B$2:$S$401,6,FALSE)), AB246, VLOOKUP($A246,'2009'!$B$2:$S$401,6,FALSE))</f>
        <v>4</v>
      </c>
      <c r="AD246" s="14">
        <f>AVERAGE(X246:AC246)</f>
        <v>6.3</v>
      </c>
      <c r="AE246" s="14">
        <f>VLOOKUP($A246,'2014'!$B$2:$S$430,10,FALSE)</f>
        <v>1</v>
      </c>
      <c r="AF246" s="14">
        <f>IF(ISNA(VLOOKUP($A246,'2013'!$B$2:$S$401,10,FALSE)), AE246, VLOOKUP($A246,'2013'!$B$2:$S$401,10,FALSE)*1.7)</f>
        <v>3.4</v>
      </c>
      <c r="AG246" s="14">
        <f>IF(ISNA(VLOOKUP($A246,'2012'!$B$2:$S$401,10,FALSE)), AF246, VLOOKUP($A246,'2012'!$B$2:$S$401,10,FALSE))</f>
        <v>2</v>
      </c>
      <c r="AH246" s="14">
        <f>IF(ISNA(VLOOKUP($A246,'2011'!$B$2:$S$401,10,FALSE)), AG246, VLOOKUP($A246,'2011'!$B$2:$S$401,10,FALSE))</f>
        <v>2</v>
      </c>
      <c r="AI246" s="14">
        <f>IF(ISNA(VLOOKUP($A246,'2010'!$B$2:$S$401,10,FALSE)), AH246, VLOOKUP($A246,'2010'!$B$2:$S$401,10,FALSE))</f>
        <v>2</v>
      </c>
      <c r="AJ246" s="14">
        <f>IF(ISNA(VLOOKUP($A246,'2009'!$B$2:$S$401,10,FALSE)), AI246, VLOOKUP($A246,'2009'!$B$2:$S$401,10,FALSE))</f>
        <v>2</v>
      </c>
      <c r="AK246" s="14">
        <f>AVERAGE(AE246:AJ246)</f>
        <v>2.0666666666666669</v>
      </c>
      <c r="AL246" s="14">
        <f>VLOOKUP($A246,'2014'!$B$2:$S$430,11,FALSE)</f>
        <v>1</v>
      </c>
      <c r="AM246" s="14">
        <f>IF(ISNA(VLOOKUP($A246,'2013'!$B$2:$S$401,11,FALSE)), AL246, VLOOKUP($A246,'2013'!$B$2:$S$401,11,FALSE)*1.7)</f>
        <v>5.0999999999999996</v>
      </c>
      <c r="AN246" s="14">
        <f>AVERAGE(AL246:AM246)</f>
        <v>3.05</v>
      </c>
      <c r="AO246" s="14">
        <f>VLOOKUP($A246,'2014'!$B$2:$S$430,8,FALSE)</f>
        <v>-4</v>
      </c>
      <c r="AP246" s="14">
        <f>IF(ISNA(VLOOKUP($A246,'2013'!$B$2:$S$401,8,FALSE)), AO246, VLOOKUP($A246,'2013'!$B$2:$S$401,8,FALSE)*1.7)</f>
        <v>-11.9</v>
      </c>
      <c r="AQ246" s="14">
        <f>IF(ISNA(VLOOKUP($A246,'2012'!$B$2:$S$401,8,FALSE)), AP246, VLOOKUP($A246,'2012'!$B$2:$S$401,8,FALSE))</f>
        <v>-7</v>
      </c>
      <c r="AR246" s="14">
        <f>IF(ISNA(VLOOKUP($A246,'2011'!$B$2:$S$401,8,FALSE)), AQ246, VLOOKUP($A246,'2011'!$B$2:$S$401,8,FALSE))</f>
        <v>-7</v>
      </c>
      <c r="AS246" s="14">
        <f>IF(ISNA(VLOOKUP($A246,'2010'!$B$2:$S$401,8,FALSE)), AR246, VLOOKUP($A246,'2010'!$B$2:$S$401,8,FALSE))</f>
        <v>-7</v>
      </c>
      <c r="AT246" s="14">
        <f>IF(ISNA(VLOOKUP($A246,'2009'!$B$2:$S$401,8,FALSE)), AS246, VLOOKUP($A246,'2009'!$B$2:$S$401,8,FALSE))</f>
        <v>-7</v>
      </c>
      <c r="AU246" s="14">
        <f>AVERAGE(AO246:AT246)</f>
        <v>-7.3166666666666664</v>
      </c>
      <c r="AV246" s="14">
        <f>MIN(B246:G246)</f>
        <v>11</v>
      </c>
      <c r="AW246" s="14">
        <f>MAX(B246:G246)</f>
        <v>29</v>
      </c>
      <c r="AX246" s="14">
        <f>MIN(I246:N246)</f>
        <v>39</v>
      </c>
      <c r="AY246" s="14">
        <f>MAX(I246:N246)</f>
        <v>73</v>
      </c>
      <c r="AZ246" s="14" t="str">
        <f>VLOOKUP(A246,Bios!$B$2:$S$430,7,FALSE)</f>
        <v>CAN</v>
      </c>
      <c r="BA246" s="14" t="str">
        <f>VLOOKUP(A246,Bios!$B$2:$S$430,2,FALSE)</f>
        <v>VAN</v>
      </c>
      <c r="BB246" s="14">
        <f>113-BE246</f>
        <v>22</v>
      </c>
      <c r="BC246" s="14" t="str">
        <f>VLOOKUP(A246,Bios!$B$2:$S$430,3,FALSE)</f>
        <v>R</v>
      </c>
      <c r="BD246" s="4" t="str">
        <f>VLOOKUP(A246,Bios!$B$2:$S$430,4,FALSE)</f>
        <v>Jan 24 '91</v>
      </c>
      <c r="BE246" s="4" t="str">
        <f>RIGHT(BD246, LEN(BD246)-8)</f>
        <v>91</v>
      </c>
      <c r="BJ246" s="4" t="e">
        <f>VLOOKUP(A246,'Contracts 2014'!A245:K371,1,FALSE)</f>
        <v>#N/A</v>
      </c>
      <c r="BK246" s="4">
        <f>IF(ISNA(VLOOKUP(A246,'Contracts 2014'!$A$1:$K$127,1,FALSE)), 0, 1)</f>
        <v>0</v>
      </c>
    </row>
    <row r="247" spans="1:63">
      <c r="A247" s="13" t="s">
        <v>411</v>
      </c>
      <c r="B247" s="14">
        <f>VLOOKUP(A247,'2014'!$B$2:$S$430,7,FALSE)</f>
        <v>29</v>
      </c>
      <c r="C247" s="14">
        <f>IF(ISNA(VLOOKUP(A247,'2013'!$B$2:$S$401,7,FALSE)*1.7), B247, VLOOKUP(A247,'2013'!$B$2:$S$401,7,FALSE)*1.7)</f>
        <v>29</v>
      </c>
      <c r="D247" s="14">
        <f>IF(ISNA(VLOOKUP(A247,'2012'!$B$2:$S$401,7,FALSE)), C247, VLOOKUP(A247,'2012'!$B$2:$S$401,7,FALSE))</f>
        <v>23</v>
      </c>
      <c r="E247" s="14">
        <f>IF(ISNA(VLOOKUP(A247,'2011'!$B$2:$S$401,7,FALSE)), AVERAGE(C247:D247), VLOOKUP(A247,'2011'!$B$2:$S$401,7,FALSE))</f>
        <v>29</v>
      </c>
      <c r="F247" s="14">
        <f>IF(ISNA(VLOOKUP(A247,'2010'!$B$2:$S$401,7,FALSE)), AVERAGE(C247:E247), VLOOKUP(A247,'2010'!$B$2:$S$401,7,FALSE))</f>
        <v>29</v>
      </c>
      <c r="G247" s="14">
        <f>IF(ISNA(VLOOKUP(A247,'2009'!$B$2:$S$401,7,FALSE)), AVERAGE(C247:F247), VLOOKUP(A247,'2009'!$B$2:$S$401,7,FALSE))</f>
        <v>23</v>
      </c>
      <c r="H247" s="14">
        <f>AVERAGE(B247:G247)</f>
        <v>27</v>
      </c>
      <c r="I247" s="14">
        <f>VLOOKUP(A247,'2014'!$B$2:$S$430,4,FALSE)</f>
        <v>62</v>
      </c>
      <c r="J247" s="14">
        <f>IF(ISNA(VLOOKUP(A247,'2013'!$B$2:$S$401,4,FALSE)), I247, VLOOKUP(A247,'2013'!$B$2:$S$401,4,FALSE)*1.7)</f>
        <v>62</v>
      </c>
      <c r="K247" s="14">
        <f>IF(ISNA(VLOOKUP(A247,'2012'!$B$2:$S$401,4,FALSE)), J247, VLOOKUP(A247,'2012'!$B$2:$S$401,4,FALSE))</f>
        <v>62</v>
      </c>
      <c r="L247" s="14">
        <f>IF(ISNA(VLOOKUP(A247,'2011'!$B$2:$S$401,4,FALSE)), AVERAGE(J247:K247), VLOOKUP(A247,'2011'!$B$2:$S$401,4,FALSE))</f>
        <v>80</v>
      </c>
      <c r="M247" s="14">
        <f>IF(ISNA(VLOOKUP(A247,'2010'!$B$2:$S$401,4,FALSE)), AVERAGE(J247:L247), VLOOKUP(A247,'2010'!$B$2:$S$401,4,FALSE))</f>
        <v>80</v>
      </c>
      <c r="N247" s="14">
        <f>IF(ISNA(VLOOKUP(A247,'2009'!$B$2:$S$401,4,FALSE)), AVERAGE(J247:M247), VLOOKUP(A247,'2009'!$B$2:$S$401,4,FALSE))</f>
        <v>63</v>
      </c>
      <c r="O247" s="14">
        <f>AVERAGE(I247:N247)</f>
        <v>68.166666666666671</v>
      </c>
      <c r="P247" s="14">
        <f>H247/O247</f>
        <v>0.39608801955990219</v>
      </c>
      <c r="Q247" s="14">
        <f>VLOOKUP($A247,'2014'!$B$2:$S$430,5,FALSE)</f>
        <v>16</v>
      </c>
      <c r="R247" s="14">
        <f>IF(ISNA(VLOOKUP(A247,'2013'!$B$2:$S$401,5,FALSE)), Q247, VLOOKUP(A247,'2013'!$B$2:$S$401,5,FALSE)*1.7)</f>
        <v>16</v>
      </c>
      <c r="S247" s="14">
        <f>IF(ISNA(VLOOKUP($A247,'2012'!$B$2:$S$401,5,FALSE)), R247, VLOOKUP($A247,'2012'!$B$2:$S$401,5,FALSE))</f>
        <v>17</v>
      </c>
      <c r="T247" s="14">
        <f>IF(ISNA(VLOOKUP($A247,'2011'!$B$2:$S$401,5,FALSE)), S247, VLOOKUP($A247,'2011'!$B$2:$S$401,5,FALSE))</f>
        <v>14</v>
      </c>
      <c r="U247" s="14">
        <f>IF(ISNA(VLOOKUP($A247,'2010'!$B$2:$S$401,5,FALSE)), T247, VLOOKUP($A247,'2010'!$B$2:$S$401,5,FALSE))</f>
        <v>14</v>
      </c>
      <c r="V247" s="14">
        <f>IF(ISNA(VLOOKUP($A247,'2009'!$B$2:$S$401,5,FALSE)), U247, VLOOKUP($A247,'2009'!$B$2:$S$401,5,FALSE))</f>
        <v>10</v>
      </c>
      <c r="W247" s="14">
        <f>AVERAGE(Q247:V247)</f>
        <v>14.5</v>
      </c>
      <c r="X247" s="14">
        <f>VLOOKUP($A247,'2014'!$B$2:$S$430,6,FALSE)</f>
        <v>13</v>
      </c>
      <c r="Y247" s="14">
        <f>IF(ISNA(VLOOKUP($A247,'2013'!$B$2:$S$401,6,FALSE)), X247, VLOOKUP($A247,'2013'!$B$2:$S$401,6,FALSE)*1.7)</f>
        <v>13</v>
      </c>
      <c r="Z247" s="14">
        <f>IF(ISNA(VLOOKUP($A247,'2012'!$B$2:$S$401,6,FALSE)), Y247, VLOOKUP($A247,'2012'!$B$2:$S$401,6,FALSE))</f>
        <v>6</v>
      </c>
      <c r="AA247" s="14">
        <f>IF(ISNA(VLOOKUP($A247,'2011'!$B$2:$S$401,6,FALSE)), Z247, VLOOKUP($A247,'2011'!$B$2:$S$401,6,FALSE))</f>
        <v>15</v>
      </c>
      <c r="AB247" s="14">
        <f>IF(ISNA(VLOOKUP($A247,'2010'!$B$2:$S$401,6,FALSE)), AA247, VLOOKUP($A247,'2010'!$B$2:$S$401,6,FALSE))</f>
        <v>15</v>
      </c>
      <c r="AC247" s="14">
        <f>IF(ISNA(VLOOKUP($A247,'2009'!$B$2:$S$401,6,FALSE)), AB247, VLOOKUP($A247,'2009'!$B$2:$S$401,6,FALSE))</f>
        <v>13</v>
      </c>
      <c r="AD247" s="14">
        <f>AVERAGE(X247:AC247)</f>
        <v>12.5</v>
      </c>
      <c r="AE247" s="14">
        <f>VLOOKUP($A247,'2014'!$B$2:$S$430,10,FALSE)</f>
        <v>3</v>
      </c>
      <c r="AF247" s="14">
        <f>IF(ISNA(VLOOKUP($A247,'2013'!$B$2:$S$401,10,FALSE)), AE247, VLOOKUP($A247,'2013'!$B$2:$S$401,10,FALSE)*1.7)</f>
        <v>3</v>
      </c>
      <c r="AG247" s="14">
        <f>IF(ISNA(VLOOKUP($A247,'2012'!$B$2:$S$401,10,FALSE)), AF247, VLOOKUP($A247,'2012'!$B$2:$S$401,10,FALSE))</f>
        <v>5</v>
      </c>
      <c r="AH247" s="14">
        <f>IF(ISNA(VLOOKUP($A247,'2011'!$B$2:$S$401,10,FALSE)), AG247, VLOOKUP($A247,'2011'!$B$2:$S$401,10,FALSE))</f>
        <v>2</v>
      </c>
      <c r="AI247" s="14">
        <f>IF(ISNA(VLOOKUP($A247,'2010'!$B$2:$S$401,10,FALSE)), AH247, VLOOKUP($A247,'2010'!$B$2:$S$401,10,FALSE))</f>
        <v>2</v>
      </c>
      <c r="AJ247" s="14">
        <f>IF(ISNA(VLOOKUP($A247,'2009'!$B$2:$S$401,10,FALSE)), AI247, VLOOKUP($A247,'2009'!$B$2:$S$401,10,FALSE))</f>
        <v>0</v>
      </c>
      <c r="AK247" s="14">
        <f>AVERAGE(AE247:AJ247)</f>
        <v>2.5</v>
      </c>
      <c r="AL247" s="14">
        <f>VLOOKUP($A247,'2014'!$B$2:$S$430,11,FALSE)</f>
        <v>4</v>
      </c>
      <c r="AM247" s="14">
        <f>IF(ISNA(VLOOKUP($A247,'2013'!$B$2:$S$401,11,FALSE)), AL247, VLOOKUP($A247,'2013'!$B$2:$S$401,11,FALSE)*1.7)</f>
        <v>4</v>
      </c>
      <c r="AN247" s="14">
        <f>AVERAGE(AL247:AM247)</f>
        <v>4</v>
      </c>
      <c r="AO247" s="14">
        <f>VLOOKUP($A247,'2014'!$B$2:$S$430,8,FALSE)</f>
        <v>-16</v>
      </c>
      <c r="AP247" s="14">
        <f>IF(ISNA(VLOOKUP($A247,'2013'!$B$2:$S$401,8,FALSE)), AO247, VLOOKUP($A247,'2013'!$B$2:$S$401,8,FALSE)*1.7)</f>
        <v>-16</v>
      </c>
      <c r="AQ247" s="14">
        <f>IF(ISNA(VLOOKUP($A247,'2012'!$B$2:$S$401,8,FALSE)), AP247, VLOOKUP($A247,'2012'!$B$2:$S$401,8,FALSE))</f>
        <v>-5</v>
      </c>
      <c r="AR247" s="14">
        <f>IF(ISNA(VLOOKUP($A247,'2011'!$B$2:$S$401,8,FALSE)), AQ247, VLOOKUP($A247,'2011'!$B$2:$S$401,8,FALSE))</f>
        <v>0</v>
      </c>
      <c r="AS247" s="14">
        <f>IF(ISNA(VLOOKUP($A247,'2010'!$B$2:$S$401,8,FALSE)), AR247, VLOOKUP($A247,'2010'!$B$2:$S$401,8,FALSE))</f>
        <v>0</v>
      </c>
      <c r="AT247" s="14">
        <f>IF(ISNA(VLOOKUP($A247,'2009'!$B$2:$S$401,8,FALSE)), AS247, VLOOKUP($A247,'2009'!$B$2:$S$401,8,FALSE))</f>
        <v>1</v>
      </c>
      <c r="AU247" s="14">
        <f>AVERAGE(AO247:AT247)</f>
        <v>-6</v>
      </c>
      <c r="AV247" s="14">
        <f>MIN(B247:G247)</f>
        <v>23</v>
      </c>
      <c r="AW247" s="14">
        <f>MAX(B247:G247)</f>
        <v>29</v>
      </c>
      <c r="AX247" s="14">
        <f>MIN(I247:N247)</f>
        <v>62</v>
      </c>
      <c r="AY247" s="14">
        <f>MAX(I247:N247)</f>
        <v>80</v>
      </c>
      <c r="AZ247" s="14" t="str">
        <f>VLOOKUP(A247,Bios!$B$2:$S$430,7,FALSE)</f>
        <v>FIN</v>
      </c>
      <c r="BA247" s="14" t="str">
        <f>VLOOKUP(A247,Bios!$B$2:$S$430,2,FALSE)</f>
        <v>FLA</v>
      </c>
      <c r="BB247" s="14">
        <f>113-BE247</f>
        <v>29</v>
      </c>
      <c r="BC247" s="14" t="str">
        <f>VLOOKUP(A247,Bios!$B$2:$S$430,3,FALSE)</f>
        <v>L</v>
      </c>
      <c r="BD247" s="4" t="str">
        <f>VLOOKUP(A247,Bios!$B$2:$S$430,4,FALSE)</f>
        <v>Feb 08 '84</v>
      </c>
      <c r="BE247" s="4" t="str">
        <f>RIGHT(BD247, LEN(BD247)-8)</f>
        <v>84</v>
      </c>
      <c r="BJ247" s="4" t="e">
        <f>VLOOKUP(A247,'Contracts 2014'!A246:K372,1,FALSE)</f>
        <v>#N/A</v>
      </c>
      <c r="BK247" s="4">
        <f>IF(ISNA(VLOOKUP(A247,'Contracts 2014'!$A$1:$K$127,1,FALSE)), 0, 1)</f>
        <v>1</v>
      </c>
    </row>
    <row r="248" spans="1:63">
      <c r="A248" s="13" t="s">
        <v>158</v>
      </c>
      <c r="B248" s="14">
        <f>VLOOKUP(A248,'2014'!$B$2:$S$430,7,FALSE)</f>
        <v>29</v>
      </c>
      <c r="C248" s="14">
        <f>IF(ISNA(VLOOKUP(A248,'2013'!$B$2:$S$401,7,FALSE)*1.7), B248, VLOOKUP(A248,'2013'!$B$2:$S$401,7,FALSE)*1.7)</f>
        <v>22.099999999999998</v>
      </c>
      <c r="D248" s="14">
        <f>IF(ISNA(VLOOKUP(A248,'2012'!$B$2:$S$401,7,FALSE)), C248, VLOOKUP(A248,'2012'!$B$2:$S$401,7,FALSE))</f>
        <v>61</v>
      </c>
      <c r="E248" s="14">
        <f>IF(ISNA(VLOOKUP(A248,'2011'!$B$2:$S$401,7,FALSE)), AVERAGE(C248:D248), VLOOKUP(A248,'2011'!$B$2:$S$401,7,FALSE))</f>
        <v>52</v>
      </c>
      <c r="F248" s="14">
        <f>IF(ISNA(VLOOKUP(A248,'2010'!$B$2:$S$401,7,FALSE)), AVERAGE(C248:E248), VLOOKUP(A248,'2010'!$B$2:$S$401,7,FALSE))</f>
        <v>45.033333333333331</v>
      </c>
      <c r="G248" s="14">
        <f>IF(ISNA(VLOOKUP(A248,'2009'!$B$2:$S$401,7,FALSE)), AVERAGE(C248:F248), VLOOKUP(A248,'2009'!$B$2:$S$401,7,FALSE))</f>
        <v>42</v>
      </c>
      <c r="H248" s="14">
        <f>AVERAGE(B248:G248)</f>
        <v>41.855555555555554</v>
      </c>
      <c r="I248" s="14">
        <f>VLOOKUP(A248,'2014'!$B$2:$S$430,4,FALSE)</f>
        <v>75</v>
      </c>
      <c r="J248" s="14">
        <f>IF(ISNA(VLOOKUP(A248,'2013'!$B$2:$S$401,4,FALSE)), I248, VLOOKUP(A248,'2013'!$B$2:$S$401,4,FALSE)*1.7)</f>
        <v>79.899999999999991</v>
      </c>
      <c r="K248" s="14">
        <f>IF(ISNA(VLOOKUP(A248,'2012'!$B$2:$S$401,4,FALSE)), J248, VLOOKUP(A248,'2012'!$B$2:$S$401,4,FALSE))</f>
        <v>82</v>
      </c>
      <c r="L248" s="14">
        <f>IF(ISNA(VLOOKUP(A248,'2011'!$B$2:$S$401,4,FALSE)), AVERAGE(J248:K248), VLOOKUP(A248,'2011'!$B$2:$S$401,4,FALSE))</f>
        <v>82</v>
      </c>
      <c r="M248" s="14">
        <f>IF(ISNA(VLOOKUP(A248,'2010'!$B$2:$S$401,4,FALSE)), AVERAGE(J248:L248), VLOOKUP(A248,'2010'!$B$2:$S$401,4,FALSE))</f>
        <v>81.3</v>
      </c>
      <c r="N248" s="14">
        <f>IF(ISNA(VLOOKUP(A248,'2009'!$B$2:$S$401,4,FALSE)), AVERAGE(J248:M248), VLOOKUP(A248,'2009'!$B$2:$S$401,4,FALSE))</f>
        <v>80</v>
      </c>
      <c r="O248" s="14">
        <f>AVERAGE(I248:N248)</f>
        <v>80.033333333333331</v>
      </c>
      <c r="P248" s="14">
        <f>H248/O248</f>
        <v>0.52297653755379703</v>
      </c>
      <c r="Q248" s="14">
        <f>VLOOKUP($A248,'2014'!$B$2:$S$430,5,FALSE)</f>
        <v>16</v>
      </c>
      <c r="R248" s="14">
        <f>IF(ISNA(VLOOKUP(A248,'2013'!$B$2:$S$401,5,FALSE)), Q248, VLOOKUP(A248,'2013'!$B$2:$S$401,5,FALSE)*1.7)</f>
        <v>15.299999999999999</v>
      </c>
      <c r="S248" s="14">
        <f>IF(ISNA(VLOOKUP($A248,'2012'!$B$2:$S$401,5,FALSE)), R248, VLOOKUP($A248,'2012'!$B$2:$S$401,5,FALSE))</f>
        <v>35</v>
      </c>
      <c r="T248" s="14">
        <f>IF(ISNA(VLOOKUP($A248,'2011'!$B$2:$S$401,5,FALSE)), S248, VLOOKUP($A248,'2011'!$B$2:$S$401,5,FALSE))</f>
        <v>26</v>
      </c>
      <c r="U248" s="14">
        <f>IF(ISNA(VLOOKUP($A248,'2010'!$B$2:$S$401,5,FALSE)), T248, VLOOKUP($A248,'2010'!$B$2:$S$401,5,FALSE))</f>
        <v>26</v>
      </c>
      <c r="V248" s="14">
        <f>IF(ISNA(VLOOKUP($A248,'2009'!$B$2:$S$401,5,FALSE)), U248, VLOOKUP($A248,'2009'!$B$2:$S$401,5,FALSE))</f>
        <v>18</v>
      </c>
      <c r="W248" s="14">
        <f>AVERAGE(Q248:V248)</f>
        <v>22.716666666666669</v>
      </c>
      <c r="X248" s="14">
        <f>VLOOKUP($A248,'2014'!$B$2:$S$430,6,FALSE)</f>
        <v>13</v>
      </c>
      <c r="Y248" s="14">
        <f>IF(ISNA(VLOOKUP($A248,'2013'!$B$2:$S$401,6,FALSE)), X248, VLOOKUP($A248,'2013'!$B$2:$S$401,6,FALSE)*1.7)</f>
        <v>6.8</v>
      </c>
      <c r="Z248" s="14">
        <f>IF(ISNA(VLOOKUP($A248,'2012'!$B$2:$S$401,6,FALSE)), Y248, VLOOKUP($A248,'2012'!$B$2:$S$401,6,FALSE))</f>
        <v>26</v>
      </c>
      <c r="AA248" s="14">
        <f>IF(ISNA(VLOOKUP($A248,'2011'!$B$2:$S$401,6,FALSE)), Z248, VLOOKUP($A248,'2011'!$B$2:$S$401,6,FALSE))</f>
        <v>26</v>
      </c>
      <c r="AB248" s="14">
        <f>IF(ISNA(VLOOKUP($A248,'2010'!$B$2:$S$401,6,FALSE)), AA248, VLOOKUP($A248,'2010'!$B$2:$S$401,6,FALSE))</f>
        <v>26</v>
      </c>
      <c r="AC248" s="14">
        <f>IF(ISNA(VLOOKUP($A248,'2009'!$B$2:$S$401,6,FALSE)), AB248, VLOOKUP($A248,'2009'!$B$2:$S$401,6,FALSE))</f>
        <v>24</v>
      </c>
      <c r="AD248" s="14">
        <f>AVERAGE(X248:AC248)</f>
        <v>20.3</v>
      </c>
      <c r="AE248" s="14">
        <f>VLOOKUP($A248,'2014'!$B$2:$S$430,10,FALSE)</f>
        <v>3</v>
      </c>
      <c r="AF248" s="14">
        <f>IF(ISNA(VLOOKUP($A248,'2013'!$B$2:$S$401,10,FALSE)), AE248, VLOOKUP($A248,'2013'!$B$2:$S$401,10,FALSE)*1.7)</f>
        <v>1.7</v>
      </c>
      <c r="AG248" s="14">
        <f>IF(ISNA(VLOOKUP($A248,'2012'!$B$2:$S$401,10,FALSE)), AF248, VLOOKUP($A248,'2012'!$B$2:$S$401,10,FALSE))</f>
        <v>11</v>
      </c>
      <c r="AH248" s="14">
        <f>IF(ISNA(VLOOKUP($A248,'2011'!$B$2:$S$401,10,FALSE)), AG248, VLOOKUP($A248,'2011'!$B$2:$S$401,10,FALSE))</f>
        <v>3</v>
      </c>
      <c r="AI248" s="14">
        <f>IF(ISNA(VLOOKUP($A248,'2010'!$B$2:$S$401,10,FALSE)), AH248, VLOOKUP($A248,'2010'!$B$2:$S$401,10,FALSE))</f>
        <v>3</v>
      </c>
      <c r="AJ248" s="14">
        <f>IF(ISNA(VLOOKUP($A248,'2009'!$B$2:$S$401,10,FALSE)), AI248, VLOOKUP($A248,'2009'!$B$2:$S$401,10,FALSE))</f>
        <v>5</v>
      </c>
      <c r="AK248" s="14">
        <f>AVERAGE(AE248:AJ248)</f>
        <v>4.45</v>
      </c>
      <c r="AL248" s="14">
        <f>VLOOKUP($A248,'2014'!$B$2:$S$430,11,FALSE)</f>
        <v>7</v>
      </c>
      <c r="AM248" s="14">
        <f>IF(ISNA(VLOOKUP($A248,'2013'!$B$2:$S$401,11,FALSE)), AL248, VLOOKUP($A248,'2013'!$B$2:$S$401,11,FALSE)*1.7)</f>
        <v>5.0999999999999996</v>
      </c>
      <c r="AN248" s="14">
        <f>AVERAGE(AL248:AM248)</f>
        <v>6.05</v>
      </c>
      <c r="AO248" s="14">
        <f>VLOOKUP($A248,'2014'!$B$2:$S$430,8,FALSE)</f>
        <v>-17</v>
      </c>
      <c r="AP248" s="14">
        <f>IF(ISNA(VLOOKUP($A248,'2013'!$B$2:$S$401,8,FALSE)), AO248, VLOOKUP($A248,'2013'!$B$2:$S$401,8,FALSE)*1.7)</f>
        <v>-10.199999999999999</v>
      </c>
      <c r="AQ248" s="14">
        <f>IF(ISNA(VLOOKUP($A248,'2012'!$B$2:$S$401,8,FALSE)), AP248, VLOOKUP($A248,'2012'!$B$2:$S$401,8,FALSE))</f>
        <v>11</v>
      </c>
      <c r="AR248" s="14">
        <f>IF(ISNA(VLOOKUP($A248,'2011'!$B$2:$S$401,8,FALSE)), AQ248, VLOOKUP($A248,'2011'!$B$2:$S$401,8,FALSE))</f>
        <v>-1</v>
      </c>
      <c r="AS248" s="14">
        <f>IF(ISNA(VLOOKUP($A248,'2010'!$B$2:$S$401,8,FALSE)), AR248, VLOOKUP($A248,'2010'!$B$2:$S$401,8,FALSE))</f>
        <v>-1</v>
      </c>
      <c r="AT248" s="14">
        <f>IF(ISNA(VLOOKUP($A248,'2009'!$B$2:$S$401,8,FALSE)), AS248, VLOOKUP($A248,'2009'!$B$2:$S$401,8,FALSE))</f>
        <v>0</v>
      </c>
      <c r="AU248" s="14">
        <f>AVERAGE(AO248:AT248)</f>
        <v>-3.0333333333333332</v>
      </c>
      <c r="AV248" s="14">
        <f>MIN(B248:G248)</f>
        <v>22.099999999999998</v>
      </c>
      <c r="AW248" s="14">
        <f>MAX(B248:G248)</f>
        <v>61</v>
      </c>
      <c r="AX248" s="14">
        <f>MIN(I248:N248)</f>
        <v>75</v>
      </c>
      <c r="AY248" s="14">
        <f>MAX(I248:N248)</f>
        <v>82</v>
      </c>
      <c r="AZ248" s="14" t="str">
        <f>VLOOKUP(A248,Bios!$B$2:$S$430,7,FALSE)</f>
        <v>USA</v>
      </c>
      <c r="BA248" s="14" t="str">
        <f>VLOOKUP(A248,Bios!$B$2:$S$430,2,FALSE)</f>
        <v>DAL</v>
      </c>
      <c r="BB248" s="14">
        <f>113-BE248</f>
        <v>35</v>
      </c>
      <c r="BC248" s="14" t="str">
        <f>VLOOKUP(A248,Bios!$B$2:$S$430,3,FALSE)</f>
        <v>L</v>
      </c>
      <c r="BD248" s="4" t="str">
        <f>VLOOKUP(A248,Bios!$B$2:$S$430,4,FALSE)</f>
        <v>Nov 06 '78</v>
      </c>
      <c r="BE248" s="4" t="str">
        <f>RIGHT(BD248, LEN(BD248)-8)</f>
        <v>78</v>
      </c>
      <c r="BJ248" s="4" t="e">
        <f>VLOOKUP(A248,'Contracts 2014'!A247:K373,1,FALSE)</f>
        <v>#N/A</v>
      </c>
      <c r="BK248" s="4">
        <f>IF(ISNA(VLOOKUP(A248,'Contracts 2014'!$A$1:$K$127,1,FALSE)), 0, 1)</f>
        <v>1</v>
      </c>
    </row>
    <row r="249" spans="1:63">
      <c r="A249" s="13" t="s">
        <v>1867</v>
      </c>
      <c r="B249" s="14">
        <f>VLOOKUP(A249,'2014'!$B$2:$S$430,7,FALSE)</f>
        <v>29</v>
      </c>
      <c r="C249" s="14">
        <f>IF(ISNA(VLOOKUP(A249,'2013'!$B$2:$S$401,7,FALSE)*1.7), B249, VLOOKUP(A249,'2013'!$B$2:$S$401,7,FALSE)*1.7)</f>
        <v>29</v>
      </c>
      <c r="D249" s="14">
        <f>IF(ISNA(VLOOKUP(A249,'2012'!$B$2:$S$401,7,FALSE)), C249, VLOOKUP(A249,'2012'!$B$2:$S$401,7,FALSE))</f>
        <v>29</v>
      </c>
      <c r="E249" s="14">
        <f>IF(ISNA(VLOOKUP(A249,'2011'!$B$2:$S$401,7,FALSE)), AVERAGE(C249:D249), VLOOKUP(A249,'2011'!$B$2:$S$401,7,FALSE))</f>
        <v>29</v>
      </c>
      <c r="F249" s="14">
        <f>IF(ISNA(VLOOKUP(A249,'2010'!$B$2:$S$401,7,FALSE)), AVERAGE(C249:E249), VLOOKUP(A249,'2010'!$B$2:$S$401,7,FALSE))</f>
        <v>29</v>
      </c>
      <c r="G249" s="14">
        <f>IF(ISNA(VLOOKUP(A249,'2009'!$B$2:$S$401,7,FALSE)), AVERAGE(C249:F249), VLOOKUP(A249,'2009'!$B$2:$S$401,7,FALSE))</f>
        <v>29</v>
      </c>
      <c r="H249" s="14">
        <f>AVERAGE(B249:G249)</f>
        <v>29</v>
      </c>
      <c r="I249" s="14">
        <f>VLOOKUP(A249,'2014'!$B$2:$S$430,4,FALSE)</f>
        <v>60</v>
      </c>
      <c r="J249" s="14">
        <f>IF(ISNA(VLOOKUP(A249,'2013'!$B$2:$S$401,4,FALSE)), I249, VLOOKUP(A249,'2013'!$B$2:$S$401,4,FALSE)*1.7)</f>
        <v>60</v>
      </c>
      <c r="K249" s="14">
        <f>IF(ISNA(VLOOKUP(A249,'2012'!$B$2:$S$401,4,FALSE)), J249, VLOOKUP(A249,'2012'!$B$2:$S$401,4,FALSE))</f>
        <v>60</v>
      </c>
      <c r="L249" s="14">
        <f>IF(ISNA(VLOOKUP(A249,'2011'!$B$2:$S$401,4,FALSE)), AVERAGE(J249:K249), VLOOKUP(A249,'2011'!$B$2:$S$401,4,FALSE))</f>
        <v>60</v>
      </c>
      <c r="M249" s="14">
        <f>IF(ISNA(VLOOKUP(A249,'2010'!$B$2:$S$401,4,FALSE)), AVERAGE(J249:L249), VLOOKUP(A249,'2010'!$B$2:$S$401,4,FALSE))</f>
        <v>60</v>
      </c>
      <c r="N249" s="14">
        <f>IF(ISNA(VLOOKUP(A249,'2009'!$B$2:$S$401,4,FALSE)), AVERAGE(J249:M249), VLOOKUP(A249,'2009'!$B$2:$S$401,4,FALSE))</f>
        <v>60</v>
      </c>
      <c r="O249" s="14">
        <f>AVERAGE(I249:N249)</f>
        <v>60</v>
      </c>
      <c r="P249" s="14">
        <f>H249/O249</f>
        <v>0.48333333333333334</v>
      </c>
      <c r="Q249" s="14">
        <f>VLOOKUP($A249,'2014'!$B$2:$S$430,5,FALSE)</f>
        <v>7</v>
      </c>
      <c r="R249" s="14">
        <f>IF(ISNA(VLOOKUP(A249,'2013'!$B$2:$S$401,5,FALSE)), Q249, VLOOKUP(A249,'2013'!$B$2:$S$401,5,FALSE)*1.7)</f>
        <v>7</v>
      </c>
      <c r="S249" s="14">
        <f>IF(ISNA(VLOOKUP($A249,'2012'!$B$2:$S$401,5,FALSE)), R249, VLOOKUP($A249,'2012'!$B$2:$S$401,5,FALSE))</f>
        <v>7</v>
      </c>
      <c r="T249" s="14">
        <f>IF(ISNA(VLOOKUP($A249,'2011'!$B$2:$S$401,5,FALSE)), S249, VLOOKUP($A249,'2011'!$B$2:$S$401,5,FALSE))</f>
        <v>7</v>
      </c>
      <c r="U249" s="14">
        <f>IF(ISNA(VLOOKUP($A249,'2010'!$B$2:$S$401,5,FALSE)), T249, VLOOKUP($A249,'2010'!$B$2:$S$401,5,FALSE))</f>
        <v>7</v>
      </c>
      <c r="V249" s="14">
        <f>IF(ISNA(VLOOKUP($A249,'2009'!$B$2:$S$401,5,FALSE)), U249, VLOOKUP($A249,'2009'!$B$2:$S$401,5,FALSE))</f>
        <v>7</v>
      </c>
      <c r="W249" s="14">
        <f>AVERAGE(Q249:V249)</f>
        <v>7</v>
      </c>
      <c r="X249" s="14">
        <f>VLOOKUP($A249,'2014'!$B$2:$S$430,6,FALSE)</f>
        <v>22</v>
      </c>
      <c r="Y249" s="14">
        <f>IF(ISNA(VLOOKUP($A249,'2013'!$B$2:$S$401,6,FALSE)), X249, VLOOKUP($A249,'2013'!$B$2:$S$401,6,FALSE)*1.7)</f>
        <v>22</v>
      </c>
      <c r="Z249" s="14">
        <f>IF(ISNA(VLOOKUP($A249,'2012'!$B$2:$S$401,6,FALSE)), Y249, VLOOKUP($A249,'2012'!$B$2:$S$401,6,FALSE))</f>
        <v>22</v>
      </c>
      <c r="AA249" s="14">
        <f>IF(ISNA(VLOOKUP($A249,'2011'!$B$2:$S$401,6,FALSE)), Z249, VLOOKUP($A249,'2011'!$B$2:$S$401,6,FALSE))</f>
        <v>22</v>
      </c>
      <c r="AB249" s="14">
        <f>IF(ISNA(VLOOKUP($A249,'2010'!$B$2:$S$401,6,FALSE)), AA249, VLOOKUP($A249,'2010'!$B$2:$S$401,6,FALSE))</f>
        <v>22</v>
      </c>
      <c r="AC249" s="14">
        <f>IF(ISNA(VLOOKUP($A249,'2009'!$B$2:$S$401,6,FALSE)), AB249, VLOOKUP($A249,'2009'!$B$2:$S$401,6,FALSE))</f>
        <v>22</v>
      </c>
      <c r="AD249" s="14">
        <f>AVERAGE(X249:AC249)</f>
        <v>22</v>
      </c>
      <c r="AE249" s="14">
        <f>VLOOKUP($A249,'2014'!$B$2:$S$430,10,FALSE)</f>
        <v>5</v>
      </c>
      <c r="AF249" s="14">
        <f>IF(ISNA(VLOOKUP($A249,'2013'!$B$2:$S$401,10,FALSE)), AE249, VLOOKUP($A249,'2013'!$B$2:$S$401,10,FALSE)*1.7)</f>
        <v>5</v>
      </c>
      <c r="AG249" s="14">
        <f>IF(ISNA(VLOOKUP($A249,'2012'!$B$2:$S$401,10,FALSE)), AF249, VLOOKUP($A249,'2012'!$B$2:$S$401,10,FALSE))</f>
        <v>5</v>
      </c>
      <c r="AH249" s="14">
        <f>IF(ISNA(VLOOKUP($A249,'2011'!$B$2:$S$401,10,FALSE)), AG249, VLOOKUP($A249,'2011'!$B$2:$S$401,10,FALSE))</f>
        <v>5</v>
      </c>
      <c r="AI249" s="14">
        <f>IF(ISNA(VLOOKUP($A249,'2010'!$B$2:$S$401,10,FALSE)), AH249, VLOOKUP($A249,'2010'!$B$2:$S$401,10,FALSE))</f>
        <v>5</v>
      </c>
      <c r="AJ249" s="14">
        <f>IF(ISNA(VLOOKUP($A249,'2009'!$B$2:$S$401,10,FALSE)), AI249, VLOOKUP($A249,'2009'!$B$2:$S$401,10,FALSE))</f>
        <v>5</v>
      </c>
      <c r="AK249" s="14">
        <f>AVERAGE(AE249:AJ249)</f>
        <v>5</v>
      </c>
      <c r="AL249" s="14">
        <f>VLOOKUP($A249,'2014'!$B$2:$S$430,11,FALSE)</f>
        <v>17</v>
      </c>
      <c r="AM249" s="14">
        <f>IF(ISNA(VLOOKUP($A249,'2013'!$B$2:$S$401,11,FALSE)), AL249, VLOOKUP($A249,'2013'!$B$2:$S$401,11,FALSE)*1.7)</f>
        <v>17</v>
      </c>
      <c r="AN249" s="14">
        <f>AVERAGE(AL249:AM249)</f>
        <v>17</v>
      </c>
      <c r="AO249" s="14">
        <f>VLOOKUP($A249,'2014'!$B$2:$S$430,8,FALSE)</f>
        <v>-3</v>
      </c>
      <c r="AP249" s="14">
        <f>IF(ISNA(VLOOKUP($A249,'2013'!$B$2:$S$401,8,FALSE)), AO249, VLOOKUP($A249,'2013'!$B$2:$S$401,8,FALSE)*1.7)</f>
        <v>-3</v>
      </c>
      <c r="AQ249" s="14">
        <f>IF(ISNA(VLOOKUP($A249,'2012'!$B$2:$S$401,8,FALSE)), AP249, VLOOKUP($A249,'2012'!$B$2:$S$401,8,FALSE))</f>
        <v>-3</v>
      </c>
      <c r="AR249" s="14">
        <f>IF(ISNA(VLOOKUP($A249,'2011'!$B$2:$S$401,8,FALSE)), AQ249, VLOOKUP($A249,'2011'!$B$2:$S$401,8,FALSE))</f>
        <v>-3</v>
      </c>
      <c r="AS249" s="14">
        <f>IF(ISNA(VLOOKUP($A249,'2010'!$B$2:$S$401,8,FALSE)), AR249, VLOOKUP($A249,'2010'!$B$2:$S$401,8,FALSE))</f>
        <v>-3</v>
      </c>
      <c r="AT249" s="14">
        <f>IF(ISNA(VLOOKUP($A249,'2009'!$B$2:$S$401,8,FALSE)), AS249, VLOOKUP($A249,'2009'!$B$2:$S$401,8,FALSE))</f>
        <v>-3</v>
      </c>
      <c r="AU249" s="14">
        <f>AVERAGE(AO249:AT249)</f>
        <v>-3</v>
      </c>
      <c r="AV249" s="14">
        <f>MIN(B249:G249)</f>
        <v>29</v>
      </c>
      <c r="AW249" s="14">
        <f>MAX(B249:G249)</f>
        <v>29</v>
      </c>
      <c r="AX249" s="14">
        <f>MIN(I249:N249)</f>
        <v>60</v>
      </c>
      <c r="AY249" s="14">
        <f>MAX(I249:N249)</f>
        <v>60</v>
      </c>
      <c r="AZ249" s="14" t="str">
        <f>VLOOKUP(A249,Bios!$B$2:$S$430,7,FALSE)</f>
        <v>CAN</v>
      </c>
      <c r="BA249" s="14" t="str">
        <f>VLOOKUP(A249,Bios!$B$2:$S$430,2,FALSE)</f>
        <v>NJD</v>
      </c>
      <c r="BB249" s="14">
        <f>113-BE249</f>
        <v>22</v>
      </c>
      <c r="BC249" s="14" t="str">
        <f>VLOOKUP(A249,Bios!$B$2:$S$430,3,FALSE)</f>
        <v>D</v>
      </c>
      <c r="BD249" s="4" t="str">
        <f>VLOOKUP(A249,Bios!$B$2:$S$430,4,FALSE)</f>
        <v>May 08 '91</v>
      </c>
      <c r="BE249" s="4" t="str">
        <f>RIGHT(BD249, LEN(BD249)-8)</f>
        <v>91</v>
      </c>
      <c r="BJ249" s="4" t="e">
        <f>VLOOKUP(A249,'Contracts 2014'!A248:K374,1,FALSE)</f>
        <v>#N/A</v>
      </c>
      <c r="BK249" s="4">
        <f>IF(ISNA(VLOOKUP(A249,'Contracts 2014'!$A$1:$K$127,1,FALSE)), 0, 1)</f>
        <v>0</v>
      </c>
    </row>
    <row r="250" spans="1:63">
      <c r="A250" s="13" t="s">
        <v>164</v>
      </c>
      <c r="B250" s="14">
        <f>VLOOKUP(A250,'2014'!$B$2:$S$430,7,FALSE)</f>
        <v>29</v>
      </c>
      <c r="C250" s="14">
        <f>IF(ISNA(VLOOKUP(A250,'2013'!$B$2:$S$401,7,FALSE)*1.7), B250, VLOOKUP(A250,'2013'!$B$2:$S$401,7,FALSE)*1.7)</f>
        <v>40.799999999999997</v>
      </c>
      <c r="D250" s="14">
        <f>IF(ISNA(VLOOKUP(A250,'2012'!$B$2:$S$401,7,FALSE)), C250, VLOOKUP(A250,'2012'!$B$2:$S$401,7,FALSE))</f>
        <v>58</v>
      </c>
      <c r="E250" s="14">
        <f>IF(ISNA(VLOOKUP(A250,'2011'!$B$2:$S$401,7,FALSE)), AVERAGE(C250:D250), VLOOKUP(A250,'2011'!$B$2:$S$401,7,FALSE))</f>
        <v>50</v>
      </c>
      <c r="F250" s="14">
        <f>IF(ISNA(VLOOKUP(A250,'2010'!$B$2:$S$401,7,FALSE)), AVERAGE(C250:E250), VLOOKUP(A250,'2010'!$B$2:$S$401,7,FALSE))</f>
        <v>49</v>
      </c>
      <c r="G250" s="14">
        <f>IF(ISNA(VLOOKUP(A250,'2009'!$B$2:$S$401,7,FALSE)), AVERAGE(C250:F250), VLOOKUP(A250,'2009'!$B$2:$S$401,7,FALSE))</f>
        <v>50</v>
      </c>
      <c r="H250" s="14">
        <f>AVERAGE(B250:G250)</f>
        <v>46.133333333333333</v>
      </c>
      <c r="I250" s="14">
        <f>VLOOKUP(A250,'2014'!$B$2:$S$430,4,FALSE)</f>
        <v>70</v>
      </c>
      <c r="J250" s="14">
        <f>IF(ISNA(VLOOKUP(A250,'2013'!$B$2:$S$401,4,FALSE)), I250, VLOOKUP(A250,'2013'!$B$2:$S$401,4,FALSE)*1.7)</f>
        <v>76.5</v>
      </c>
      <c r="K250" s="14">
        <f>IF(ISNA(VLOOKUP(A250,'2012'!$B$2:$S$401,4,FALSE)), J250, VLOOKUP(A250,'2012'!$B$2:$S$401,4,FALSE))</f>
        <v>71</v>
      </c>
      <c r="L250" s="14">
        <f>IF(ISNA(VLOOKUP(A250,'2011'!$B$2:$S$401,4,FALSE)), AVERAGE(J250:K250), VLOOKUP(A250,'2011'!$B$2:$S$401,4,FALSE))</f>
        <v>64</v>
      </c>
      <c r="M250" s="14">
        <f>IF(ISNA(VLOOKUP(A250,'2010'!$B$2:$S$401,4,FALSE)), AVERAGE(J250:L250), VLOOKUP(A250,'2010'!$B$2:$S$401,4,FALSE))</f>
        <v>74</v>
      </c>
      <c r="N250" s="14">
        <f>IF(ISNA(VLOOKUP(A250,'2009'!$B$2:$S$401,4,FALSE)), AVERAGE(J250:M250), VLOOKUP(A250,'2009'!$B$2:$S$401,4,FALSE))</f>
        <v>71</v>
      </c>
      <c r="O250" s="14">
        <f>AVERAGE(I250:N250)</f>
        <v>71.083333333333329</v>
      </c>
      <c r="P250" s="14">
        <f>H250/O250</f>
        <v>0.64900351699882775</v>
      </c>
      <c r="Q250" s="14">
        <f>VLOOKUP($A250,'2014'!$B$2:$S$430,5,FALSE)</f>
        <v>3</v>
      </c>
      <c r="R250" s="14">
        <f>IF(ISNA(VLOOKUP(A250,'2013'!$B$2:$S$401,5,FALSE)), Q250, VLOOKUP(A250,'2013'!$B$2:$S$401,5,FALSE)*1.7)</f>
        <v>8.5</v>
      </c>
      <c r="S250" s="14">
        <f>IF(ISNA(VLOOKUP($A250,'2012'!$B$2:$S$401,5,FALSE)), R250, VLOOKUP($A250,'2012'!$B$2:$S$401,5,FALSE))</f>
        <v>19</v>
      </c>
      <c r="T250" s="14">
        <f>IF(ISNA(VLOOKUP($A250,'2011'!$B$2:$S$401,5,FALSE)), S250, VLOOKUP($A250,'2011'!$B$2:$S$401,5,FALSE))</f>
        <v>17</v>
      </c>
      <c r="U250" s="14">
        <f>IF(ISNA(VLOOKUP($A250,'2010'!$B$2:$S$401,5,FALSE)), T250, VLOOKUP($A250,'2010'!$B$2:$S$401,5,FALSE))</f>
        <v>21</v>
      </c>
      <c r="V250" s="14">
        <f>IF(ISNA(VLOOKUP($A250,'2009'!$B$2:$S$401,5,FALSE)), U250, VLOOKUP($A250,'2009'!$B$2:$S$401,5,FALSE))</f>
        <v>17</v>
      </c>
      <c r="W250" s="14">
        <f>AVERAGE(Q250:V250)</f>
        <v>14.25</v>
      </c>
      <c r="X250" s="14">
        <f>VLOOKUP($A250,'2014'!$B$2:$S$430,6,FALSE)</f>
        <v>26</v>
      </c>
      <c r="Y250" s="14">
        <f>IF(ISNA(VLOOKUP($A250,'2013'!$B$2:$S$401,6,FALSE)), X250, VLOOKUP($A250,'2013'!$B$2:$S$401,6,FALSE)*1.7)</f>
        <v>32.299999999999997</v>
      </c>
      <c r="Z250" s="14">
        <f>IF(ISNA(VLOOKUP($A250,'2012'!$B$2:$S$401,6,FALSE)), Y250, VLOOKUP($A250,'2012'!$B$2:$S$401,6,FALSE))</f>
        <v>39</v>
      </c>
      <c r="AA250" s="14">
        <f>IF(ISNA(VLOOKUP($A250,'2011'!$B$2:$S$401,6,FALSE)), Z250, VLOOKUP($A250,'2011'!$B$2:$S$401,6,FALSE))</f>
        <v>33</v>
      </c>
      <c r="AB250" s="14">
        <f>IF(ISNA(VLOOKUP($A250,'2010'!$B$2:$S$401,6,FALSE)), AA250, VLOOKUP($A250,'2010'!$B$2:$S$401,6,FALSE))</f>
        <v>28</v>
      </c>
      <c r="AC250" s="14">
        <f>IF(ISNA(VLOOKUP($A250,'2009'!$B$2:$S$401,6,FALSE)), AB250, VLOOKUP($A250,'2009'!$B$2:$S$401,6,FALSE))</f>
        <v>33</v>
      </c>
      <c r="AD250" s="14">
        <f>AVERAGE(X250:AC250)</f>
        <v>31.883333333333336</v>
      </c>
      <c r="AE250" s="14">
        <f>VLOOKUP($A250,'2014'!$B$2:$S$430,10,FALSE)</f>
        <v>0</v>
      </c>
      <c r="AF250" s="14">
        <f>IF(ISNA(VLOOKUP($A250,'2013'!$B$2:$S$401,10,FALSE)), AE250, VLOOKUP($A250,'2013'!$B$2:$S$401,10,FALSE)*1.7)</f>
        <v>1.7</v>
      </c>
      <c r="AG250" s="14">
        <f>IF(ISNA(VLOOKUP($A250,'2012'!$B$2:$S$401,10,FALSE)), AF250, VLOOKUP($A250,'2012'!$B$2:$S$401,10,FALSE))</f>
        <v>5</v>
      </c>
      <c r="AH250" s="14">
        <f>IF(ISNA(VLOOKUP($A250,'2011'!$B$2:$S$401,10,FALSE)), AG250, VLOOKUP($A250,'2011'!$B$2:$S$401,10,FALSE))</f>
        <v>7</v>
      </c>
      <c r="AI250" s="14">
        <f>IF(ISNA(VLOOKUP($A250,'2010'!$B$2:$S$401,10,FALSE)), AH250, VLOOKUP($A250,'2010'!$B$2:$S$401,10,FALSE))</f>
        <v>5</v>
      </c>
      <c r="AJ250" s="14">
        <f>IF(ISNA(VLOOKUP($A250,'2009'!$B$2:$S$401,10,FALSE)), AI250, VLOOKUP($A250,'2009'!$B$2:$S$401,10,FALSE))</f>
        <v>3</v>
      </c>
      <c r="AK250" s="14">
        <f>AVERAGE(AE250:AJ250)</f>
        <v>3.6166666666666667</v>
      </c>
      <c r="AL250" s="14">
        <f>VLOOKUP($A250,'2014'!$B$2:$S$430,11,FALSE)</f>
        <v>4</v>
      </c>
      <c r="AM250" s="14">
        <f>IF(ISNA(VLOOKUP($A250,'2013'!$B$2:$S$401,11,FALSE)), AL250, VLOOKUP($A250,'2013'!$B$2:$S$401,11,FALSE)*1.7)</f>
        <v>13.6</v>
      </c>
      <c r="AN250" s="14">
        <f>AVERAGE(AL250:AM250)</f>
        <v>8.8000000000000007</v>
      </c>
      <c r="AO250" s="14">
        <f>VLOOKUP($A250,'2014'!$B$2:$S$430,8,FALSE)</f>
        <v>5</v>
      </c>
      <c r="AP250" s="14">
        <f>IF(ISNA(VLOOKUP($A250,'2013'!$B$2:$S$401,8,FALSE)), AO250, VLOOKUP($A250,'2013'!$B$2:$S$401,8,FALSE)*1.7)</f>
        <v>-11.9</v>
      </c>
      <c r="AQ250" s="14">
        <f>IF(ISNA(VLOOKUP($A250,'2012'!$B$2:$S$401,8,FALSE)), AP250, VLOOKUP($A250,'2012'!$B$2:$S$401,8,FALSE))</f>
        <v>12</v>
      </c>
      <c r="AR250" s="14">
        <f>IF(ISNA(VLOOKUP($A250,'2011'!$B$2:$S$401,8,FALSE)), AQ250, VLOOKUP($A250,'2011'!$B$2:$S$401,8,FALSE))</f>
        <v>14</v>
      </c>
      <c r="AS250" s="14">
        <f>IF(ISNA(VLOOKUP($A250,'2010'!$B$2:$S$401,8,FALSE)), AR250, VLOOKUP($A250,'2010'!$B$2:$S$401,8,FALSE))</f>
        <v>-7</v>
      </c>
      <c r="AT250" s="14">
        <f>IF(ISNA(VLOOKUP($A250,'2009'!$B$2:$S$401,8,FALSE)), AS250, VLOOKUP($A250,'2009'!$B$2:$S$401,8,FALSE))</f>
        <v>-7</v>
      </c>
      <c r="AU250" s="14">
        <f>AVERAGE(AO250:AT250)</f>
        <v>0.8500000000000002</v>
      </c>
      <c r="AV250" s="14">
        <f>MIN(B250:G250)</f>
        <v>29</v>
      </c>
      <c r="AW250" s="14">
        <f>MAX(B250:G250)</f>
        <v>58</v>
      </c>
      <c r="AX250" s="14">
        <f>MIN(I250:N250)</f>
        <v>64</v>
      </c>
      <c r="AY250" s="14">
        <f>MAX(I250:N250)</f>
        <v>76.5</v>
      </c>
      <c r="AZ250" s="14" t="str">
        <f>VLOOKUP(A250,Bios!$B$2:$S$430,7,FALSE)</f>
        <v>CZE</v>
      </c>
      <c r="BA250" s="14" t="str">
        <f>VLOOKUP(A250,Bios!$B$2:$S$430,2,FALSE)</f>
        <v>WSH, PHX</v>
      </c>
      <c r="BB250" s="14">
        <f>113-BE250</f>
        <v>32</v>
      </c>
      <c r="BC250" s="14" t="str">
        <f>VLOOKUP(A250,Bios!$B$2:$S$430,3,FALSE)</f>
        <v>R</v>
      </c>
      <c r="BD250" s="4" t="str">
        <f>VLOOKUP(A250,Bios!$B$2:$S$430,4,FALSE)</f>
        <v>Aug 29 '81</v>
      </c>
      <c r="BE250" s="4" t="str">
        <f>RIGHT(BD250, LEN(BD250)-8)</f>
        <v>81</v>
      </c>
      <c r="BJ250" s="4" t="e">
        <f>VLOOKUP(A250,'Contracts 2014'!A249:K375,1,FALSE)</f>
        <v>#N/A</v>
      </c>
      <c r="BK250" s="4">
        <f>IF(ISNA(VLOOKUP(A250,'Contracts 2014'!$A$1:$K$127,1,FALSE)), 0, 1)</f>
        <v>1</v>
      </c>
    </row>
    <row r="251" spans="1:63">
      <c r="A251" s="13" t="s">
        <v>1865</v>
      </c>
      <c r="B251" s="14">
        <f>VLOOKUP(A251,'2014'!$B$2:$S$430,7,FALSE)</f>
        <v>29</v>
      </c>
      <c r="C251" s="14">
        <f>IF(ISNA(VLOOKUP(A251,'2013'!$B$2:$S$401,7,FALSE)*1.7), B251, VLOOKUP(A251,'2013'!$B$2:$S$401,7,FALSE)*1.7)</f>
        <v>29</v>
      </c>
      <c r="D251" s="14">
        <f>IF(ISNA(VLOOKUP(A251,'2012'!$B$2:$S$401,7,FALSE)), C251, VLOOKUP(A251,'2012'!$B$2:$S$401,7,FALSE))</f>
        <v>29</v>
      </c>
      <c r="E251" s="14">
        <f>IF(ISNA(VLOOKUP(A251,'2011'!$B$2:$S$401,7,FALSE)), AVERAGE(C251:D251), VLOOKUP(A251,'2011'!$B$2:$S$401,7,FALSE))</f>
        <v>29</v>
      </c>
      <c r="F251" s="14">
        <f>IF(ISNA(VLOOKUP(A251,'2010'!$B$2:$S$401,7,FALSE)), AVERAGE(C251:E251), VLOOKUP(A251,'2010'!$B$2:$S$401,7,FALSE))</f>
        <v>29</v>
      </c>
      <c r="G251" s="14">
        <f>IF(ISNA(VLOOKUP(A251,'2009'!$B$2:$S$401,7,FALSE)), AVERAGE(C251:F251), VLOOKUP(A251,'2009'!$B$2:$S$401,7,FALSE))</f>
        <v>29</v>
      </c>
      <c r="H251" s="14">
        <f>AVERAGE(B251:G251)</f>
        <v>29</v>
      </c>
      <c r="I251" s="14">
        <f>VLOOKUP(A251,'2014'!$B$2:$S$430,4,FALSE)</f>
        <v>65</v>
      </c>
      <c r="J251" s="14">
        <f>IF(ISNA(VLOOKUP(A251,'2013'!$B$2:$S$401,4,FALSE)), I251, VLOOKUP(A251,'2013'!$B$2:$S$401,4,FALSE)*1.7)</f>
        <v>65</v>
      </c>
      <c r="K251" s="14">
        <f>IF(ISNA(VLOOKUP(A251,'2012'!$B$2:$S$401,4,FALSE)), J251, VLOOKUP(A251,'2012'!$B$2:$S$401,4,FALSE))</f>
        <v>65</v>
      </c>
      <c r="L251" s="14">
        <f>IF(ISNA(VLOOKUP(A251,'2011'!$B$2:$S$401,4,FALSE)), AVERAGE(J251:K251), VLOOKUP(A251,'2011'!$B$2:$S$401,4,FALSE))</f>
        <v>65</v>
      </c>
      <c r="M251" s="14">
        <f>IF(ISNA(VLOOKUP(A251,'2010'!$B$2:$S$401,4,FALSE)), AVERAGE(J251:L251), VLOOKUP(A251,'2010'!$B$2:$S$401,4,FALSE))</f>
        <v>65</v>
      </c>
      <c r="N251" s="14">
        <f>IF(ISNA(VLOOKUP(A251,'2009'!$B$2:$S$401,4,FALSE)), AVERAGE(J251:M251), VLOOKUP(A251,'2009'!$B$2:$S$401,4,FALSE))</f>
        <v>65</v>
      </c>
      <c r="O251" s="14">
        <f>AVERAGE(I251:N251)</f>
        <v>65</v>
      </c>
      <c r="P251" s="14">
        <f>H251/O251</f>
        <v>0.44615384615384618</v>
      </c>
      <c r="Q251" s="14">
        <f>VLOOKUP($A251,'2014'!$B$2:$S$430,5,FALSE)</f>
        <v>10</v>
      </c>
      <c r="R251" s="14">
        <f>IF(ISNA(VLOOKUP(A251,'2013'!$B$2:$S$401,5,FALSE)), Q251, VLOOKUP(A251,'2013'!$B$2:$S$401,5,FALSE)*1.7)</f>
        <v>10</v>
      </c>
      <c r="S251" s="14">
        <f>IF(ISNA(VLOOKUP($A251,'2012'!$B$2:$S$401,5,FALSE)), R251, VLOOKUP($A251,'2012'!$B$2:$S$401,5,FALSE))</f>
        <v>10</v>
      </c>
      <c r="T251" s="14">
        <f>IF(ISNA(VLOOKUP($A251,'2011'!$B$2:$S$401,5,FALSE)), S251, VLOOKUP($A251,'2011'!$B$2:$S$401,5,FALSE))</f>
        <v>10</v>
      </c>
      <c r="U251" s="14">
        <f>IF(ISNA(VLOOKUP($A251,'2010'!$B$2:$S$401,5,FALSE)), T251, VLOOKUP($A251,'2010'!$B$2:$S$401,5,FALSE))</f>
        <v>10</v>
      </c>
      <c r="V251" s="14">
        <f>IF(ISNA(VLOOKUP($A251,'2009'!$B$2:$S$401,5,FALSE)), U251, VLOOKUP($A251,'2009'!$B$2:$S$401,5,FALSE))</f>
        <v>10</v>
      </c>
      <c r="W251" s="14">
        <f>AVERAGE(Q251:V251)</f>
        <v>10</v>
      </c>
      <c r="X251" s="14">
        <f>VLOOKUP($A251,'2014'!$B$2:$S$430,6,FALSE)</f>
        <v>19</v>
      </c>
      <c r="Y251" s="14">
        <f>IF(ISNA(VLOOKUP($A251,'2013'!$B$2:$S$401,6,FALSE)), X251, VLOOKUP($A251,'2013'!$B$2:$S$401,6,FALSE)*1.7)</f>
        <v>19</v>
      </c>
      <c r="Z251" s="14">
        <f>IF(ISNA(VLOOKUP($A251,'2012'!$B$2:$S$401,6,FALSE)), Y251, VLOOKUP($A251,'2012'!$B$2:$S$401,6,FALSE))</f>
        <v>19</v>
      </c>
      <c r="AA251" s="14">
        <f>IF(ISNA(VLOOKUP($A251,'2011'!$B$2:$S$401,6,FALSE)), Z251, VLOOKUP($A251,'2011'!$B$2:$S$401,6,FALSE))</f>
        <v>19</v>
      </c>
      <c r="AB251" s="14">
        <f>IF(ISNA(VLOOKUP($A251,'2010'!$B$2:$S$401,6,FALSE)), AA251, VLOOKUP($A251,'2010'!$B$2:$S$401,6,FALSE))</f>
        <v>19</v>
      </c>
      <c r="AC251" s="14">
        <f>IF(ISNA(VLOOKUP($A251,'2009'!$B$2:$S$401,6,FALSE)), AB251, VLOOKUP($A251,'2009'!$B$2:$S$401,6,FALSE))</f>
        <v>19</v>
      </c>
      <c r="AD251" s="14">
        <f>AVERAGE(X251:AC251)</f>
        <v>19</v>
      </c>
      <c r="AE251" s="14">
        <f>VLOOKUP($A251,'2014'!$B$2:$S$430,10,FALSE)</f>
        <v>0</v>
      </c>
      <c r="AF251" s="14">
        <f>IF(ISNA(VLOOKUP($A251,'2013'!$B$2:$S$401,10,FALSE)), AE251, VLOOKUP($A251,'2013'!$B$2:$S$401,10,FALSE)*1.7)</f>
        <v>0</v>
      </c>
      <c r="AG251" s="14">
        <f>IF(ISNA(VLOOKUP($A251,'2012'!$B$2:$S$401,10,FALSE)), AF251, VLOOKUP($A251,'2012'!$B$2:$S$401,10,FALSE))</f>
        <v>0</v>
      </c>
      <c r="AH251" s="14">
        <f>IF(ISNA(VLOOKUP($A251,'2011'!$B$2:$S$401,10,FALSE)), AG251, VLOOKUP($A251,'2011'!$B$2:$S$401,10,FALSE))</f>
        <v>0</v>
      </c>
      <c r="AI251" s="14">
        <f>IF(ISNA(VLOOKUP($A251,'2010'!$B$2:$S$401,10,FALSE)), AH251, VLOOKUP($A251,'2010'!$B$2:$S$401,10,FALSE))</f>
        <v>0</v>
      </c>
      <c r="AJ251" s="14">
        <f>IF(ISNA(VLOOKUP($A251,'2009'!$B$2:$S$401,10,FALSE)), AI251, VLOOKUP($A251,'2009'!$B$2:$S$401,10,FALSE))</f>
        <v>0</v>
      </c>
      <c r="AK251" s="14">
        <f>AVERAGE(AE251:AJ251)</f>
        <v>0</v>
      </c>
      <c r="AL251" s="14">
        <f>VLOOKUP($A251,'2014'!$B$2:$S$430,11,FALSE)</f>
        <v>3</v>
      </c>
      <c r="AM251" s="14">
        <f>IF(ISNA(VLOOKUP($A251,'2013'!$B$2:$S$401,11,FALSE)), AL251, VLOOKUP($A251,'2013'!$B$2:$S$401,11,FALSE)*1.7)</f>
        <v>3</v>
      </c>
      <c r="AN251" s="14">
        <f>AVERAGE(AL251:AM251)</f>
        <v>3</v>
      </c>
      <c r="AO251" s="14">
        <f>VLOOKUP($A251,'2014'!$B$2:$S$430,8,FALSE)</f>
        <v>4</v>
      </c>
      <c r="AP251" s="14">
        <f>IF(ISNA(VLOOKUP($A251,'2013'!$B$2:$S$401,8,FALSE)), AO251, VLOOKUP($A251,'2013'!$B$2:$S$401,8,FALSE)*1.7)</f>
        <v>4</v>
      </c>
      <c r="AQ251" s="14">
        <f>IF(ISNA(VLOOKUP($A251,'2012'!$B$2:$S$401,8,FALSE)), AP251, VLOOKUP($A251,'2012'!$B$2:$S$401,8,FALSE))</f>
        <v>4</v>
      </c>
      <c r="AR251" s="14">
        <f>IF(ISNA(VLOOKUP($A251,'2011'!$B$2:$S$401,8,FALSE)), AQ251, VLOOKUP($A251,'2011'!$B$2:$S$401,8,FALSE))</f>
        <v>4</v>
      </c>
      <c r="AS251" s="14">
        <f>IF(ISNA(VLOOKUP($A251,'2010'!$B$2:$S$401,8,FALSE)), AR251, VLOOKUP($A251,'2010'!$B$2:$S$401,8,FALSE))</f>
        <v>4</v>
      </c>
      <c r="AT251" s="14">
        <f>IF(ISNA(VLOOKUP($A251,'2009'!$B$2:$S$401,8,FALSE)), AS251, VLOOKUP($A251,'2009'!$B$2:$S$401,8,FALSE))</f>
        <v>4</v>
      </c>
      <c r="AU251" s="14">
        <f>AVERAGE(AO251:AT251)</f>
        <v>4</v>
      </c>
      <c r="AV251" s="14">
        <f>MIN(B251:G251)</f>
        <v>29</v>
      </c>
      <c r="AW251" s="14">
        <f>MAX(B251:G251)</f>
        <v>29</v>
      </c>
      <c r="AX251" s="14">
        <f>MIN(I251:N251)</f>
        <v>65</v>
      </c>
      <c r="AY251" s="14">
        <f>MAX(I251:N251)</f>
        <v>65</v>
      </c>
      <c r="AZ251" s="14" t="str">
        <f>VLOOKUP(A251,Bios!$B$2:$S$430,7,FALSE)</f>
        <v>USA</v>
      </c>
      <c r="BA251" s="14" t="str">
        <f>VLOOKUP(A251,Bios!$B$2:$S$430,2,FALSE)</f>
        <v>WPG</v>
      </c>
      <c r="BB251" s="14">
        <f>113-BE251</f>
        <v>19</v>
      </c>
      <c r="BC251" s="14" t="str">
        <f>VLOOKUP(A251,Bios!$B$2:$S$430,3,FALSE)</f>
        <v>D</v>
      </c>
      <c r="BD251" s="4" t="str">
        <f>VLOOKUP(A251,Bios!$B$2:$S$430,4,FALSE)</f>
        <v>Feb 26 '94</v>
      </c>
      <c r="BE251" s="4" t="str">
        <f>RIGHT(BD251, LEN(BD251)-8)</f>
        <v>94</v>
      </c>
      <c r="BJ251" s="4" t="e">
        <f>VLOOKUP(A251,'Contracts 2014'!A250:K376,1,FALSE)</f>
        <v>#N/A</v>
      </c>
      <c r="BK251" s="4">
        <f>IF(ISNA(VLOOKUP(A251,'Contracts 2014'!$A$1:$K$127,1,FALSE)), 0, 1)</f>
        <v>0</v>
      </c>
    </row>
    <row r="252" spans="1:63">
      <c r="A252" s="13" t="s">
        <v>943</v>
      </c>
      <c r="B252" s="14">
        <f>VLOOKUP(A252,'2014'!$B$2:$S$430,7,FALSE)</f>
        <v>29</v>
      </c>
      <c r="C252" s="14">
        <f>IF(ISNA(VLOOKUP(A252,'2013'!$B$2:$S$401,7,FALSE)*1.7), B252, VLOOKUP(A252,'2013'!$B$2:$S$401,7,FALSE)*1.7)</f>
        <v>23.8</v>
      </c>
      <c r="D252" s="14">
        <f>IF(ISNA(VLOOKUP(A252,'2012'!$B$2:$S$401,7,FALSE)), C252, VLOOKUP(A252,'2012'!$B$2:$S$401,7,FALSE))</f>
        <v>23.8</v>
      </c>
      <c r="E252" s="14">
        <f>IF(ISNA(VLOOKUP(A252,'2011'!$B$2:$S$401,7,FALSE)), AVERAGE(C252:D252), VLOOKUP(A252,'2011'!$B$2:$S$401,7,FALSE))</f>
        <v>23.8</v>
      </c>
      <c r="F252" s="14">
        <f>IF(ISNA(VLOOKUP(A252,'2010'!$B$2:$S$401,7,FALSE)), AVERAGE(C252:E252), VLOOKUP(A252,'2010'!$B$2:$S$401,7,FALSE))</f>
        <v>23.8</v>
      </c>
      <c r="G252" s="14">
        <f>IF(ISNA(VLOOKUP(A252,'2009'!$B$2:$S$401,7,FALSE)), AVERAGE(C252:F252), VLOOKUP(A252,'2009'!$B$2:$S$401,7,FALSE))</f>
        <v>23.8</v>
      </c>
      <c r="H252" s="14">
        <f>AVERAGE(B252:G252)</f>
        <v>24.666666666666668</v>
      </c>
      <c r="I252" s="14">
        <f>VLOOKUP(A252,'2014'!$B$2:$S$430,4,FALSE)</f>
        <v>81</v>
      </c>
      <c r="J252" s="14">
        <f>IF(ISNA(VLOOKUP(A252,'2013'!$B$2:$S$401,4,FALSE)), I252, VLOOKUP(A252,'2013'!$B$2:$S$401,4,FALSE)*1.7)</f>
        <v>66.3</v>
      </c>
      <c r="K252" s="14">
        <f>IF(ISNA(VLOOKUP(A252,'2012'!$B$2:$S$401,4,FALSE)), J252, VLOOKUP(A252,'2012'!$B$2:$S$401,4,FALSE))</f>
        <v>66.3</v>
      </c>
      <c r="L252" s="14">
        <f>IF(ISNA(VLOOKUP(A252,'2011'!$B$2:$S$401,4,FALSE)), AVERAGE(J252:K252), VLOOKUP(A252,'2011'!$B$2:$S$401,4,FALSE))</f>
        <v>66.3</v>
      </c>
      <c r="M252" s="14">
        <f>IF(ISNA(VLOOKUP(A252,'2010'!$B$2:$S$401,4,FALSE)), AVERAGE(J252:L252), VLOOKUP(A252,'2010'!$B$2:$S$401,4,FALSE))</f>
        <v>66.3</v>
      </c>
      <c r="N252" s="14">
        <f>IF(ISNA(VLOOKUP(A252,'2009'!$B$2:$S$401,4,FALSE)), AVERAGE(J252:M252), VLOOKUP(A252,'2009'!$B$2:$S$401,4,FALSE))</f>
        <v>66.3</v>
      </c>
      <c r="O252" s="14">
        <f>AVERAGE(I252:N252)</f>
        <v>68.750000000000014</v>
      </c>
      <c r="P252" s="14">
        <f>H252/O252</f>
        <v>0.35878787878787871</v>
      </c>
      <c r="Q252" s="14">
        <f>VLOOKUP($A252,'2014'!$B$2:$S$430,5,FALSE)</f>
        <v>14</v>
      </c>
      <c r="R252" s="14">
        <f>IF(ISNA(VLOOKUP(A252,'2013'!$B$2:$S$401,5,FALSE)), Q252, VLOOKUP(A252,'2013'!$B$2:$S$401,5,FALSE)*1.7)</f>
        <v>11.9</v>
      </c>
      <c r="S252" s="14">
        <f>IF(ISNA(VLOOKUP($A252,'2012'!$B$2:$S$401,5,FALSE)), R252, VLOOKUP($A252,'2012'!$B$2:$S$401,5,FALSE))</f>
        <v>11.9</v>
      </c>
      <c r="T252" s="14">
        <f>IF(ISNA(VLOOKUP($A252,'2011'!$B$2:$S$401,5,FALSE)), S252, VLOOKUP($A252,'2011'!$B$2:$S$401,5,FALSE))</f>
        <v>11.9</v>
      </c>
      <c r="U252" s="14">
        <f>IF(ISNA(VLOOKUP($A252,'2010'!$B$2:$S$401,5,FALSE)), T252, VLOOKUP($A252,'2010'!$B$2:$S$401,5,FALSE))</f>
        <v>11.9</v>
      </c>
      <c r="V252" s="14">
        <f>IF(ISNA(VLOOKUP($A252,'2009'!$B$2:$S$401,5,FALSE)), U252, VLOOKUP($A252,'2009'!$B$2:$S$401,5,FALSE))</f>
        <v>11.9</v>
      </c>
      <c r="W252" s="14">
        <f>AVERAGE(Q252:V252)</f>
        <v>12.25</v>
      </c>
      <c r="X252" s="14">
        <f>VLOOKUP($A252,'2014'!$B$2:$S$430,6,FALSE)</f>
        <v>15</v>
      </c>
      <c r="Y252" s="14">
        <f>IF(ISNA(VLOOKUP($A252,'2013'!$B$2:$S$401,6,FALSE)), X252, VLOOKUP($A252,'2013'!$B$2:$S$401,6,FALSE)*1.7)</f>
        <v>11.9</v>
      </c>
      <c r="Z252" s="14">
        <f>IF(ISNA(VLOOKUP($A252,'2012'!$B$2:$S$401,6,FALSE)), Y252, VLOOKUP($A252,'2012'!$B$2:$S$401,6,FALSE))</f>
        <v>11.9</v>
      </c>
      <c r="AA252" s="14">
        <f>IF(ISNA(VLOOKUP($A252,'2011'!$B$2:$S$401,6,FALSE)), Z252, VLOOKUP($A252,'2011'!$B$2:$S$401,6,FALSE))</f>
        <v>11.9</v>
      </c>
      <c r="AB252" s="14">
        <f>IF(ISNA(VLOOKUP($A252,'2010'!$B$2:$S$401,6,FALSE)), AA252, VLOOKUP($A252,'2010'!$B$2:$S$401,6,FALSE))</f>
        <v>11.9</v>
      </c>
      <c r="AC252" s="14">
        <f>IF(ISNA(VLOOKUP($A252,'2009'!$B$2:$S$401,6,FALSE)), AB252, VLOOKUP($A252,'2009'!$B$2:$S$401,6,FALSE))</f>
        <v>11.9</v>
      </c>
      <c r="AD252" s="14">
        <f>AVERAGE(X252:AC252)</f>
        <v>12.416666666666666</v>
      </c>
      <c r="AE252" s="14">
        <f>VLOOKUP($A252,'2014'!$B$2:$S$430,10,FALSE)</f>
        <v>0</v>
      </c>
      <c r="AF252" s="14">
        <f>IF(ISNA(VLOOKUP($A252,'2013'!$B$2:$S$401,10,FALSE)), AE252, VLOOKUP($A252,'2013'!$B$2:$S$401,10,FALSE)*1.7)</f>
        <v>0</v>
      </c>
      <c r="AG252" s="14">
        <f>IF(ISNA(VLOOKUP($A252,'2012'!$B$2:$S$401,10,FALSE)), AF252, VLOOKUP($A252,'2012'!$B$2:$S$401,10,FALSE))</f>
        <v>0</v>
      </c>
      <c r="AH252" s="14">
        <f>IF(ISNA(VLOOKUP($A252,'2011'!$B$2:$S$401,10,FALSE)), AG252, VLOOKUP($A252,'2011'!$B$2:$S$401,10,FALSE))</f>
        <v>0</v>
      </c>
      <c r="AI252" s="14">
        <f>IF(ISNA(VLOOKUP($A252,'2010'!$B$2:$S$401,10,FALSE)), AH252, VLOOKUP($A252,'2010'!$B$2:$S$401,10,FALSE))</f>
        <v>0</v>
      </c>
      <c r="AJ252" s="14">
        <f>IF(ISNA(VLOOKUP($A252,'2009'!$B$2:$S$401,10,FALSE)), AI252, VLOOKUP($A252,'2009'!$B$2:$S$401,10,FALSE))</f>
        <v>0</v>
      </c>
      <c r="AK252" s="14">
        <f>AVERAGE(AE252:AJ252)</f>
        <v>0</v>
      </c>
      <c r="AL252" s="14">
        <f>VLOOKUP($A252,'2014'!$B$2:$S$430,11,FALSE)</f>
        <v>0</v>
      </c>
      <c r="AM252" s="14">
        <f>IF(ISNA(VLOOKUP($A252,'2013'!$B$2:$S$401,11,FALSE)), AL252, VLOOKUP($A252,'2013'!$B$2:$S$401,11,FALSE)*1.7)</f>
        <v>0</v>
      </c>
      <c r="AN252" s="14">
        <f>AVERAGE(AL252:AM252)</f>
        <v>0</v>
      </c>
      <c r="AO252" s="14">
        <f>VLOOKUP($A252,'2014'!$B$2:$S$430,8,FALSE)</f>
        <v>-1</v>
      </c>
      <c r="AP252" s="14">
        <f>IF(ISNA(VLOOKUP($A252,'2013'!$B$2:$S$401,8,FALSE)), AO252, VLOOKUP($A252,'2013'!$B$2:$S$401,8,FALSE)*1.7)</f>
        <v>5.0999999999999996</v>
      </c>
      <c r="AQ252" s="14">
        <f>IF(ISNA(VLOOKUP($A252,'2012'!$B$2:$S$401,8,FALSE)), AP252, VLOOKUP($A252,'2012'!$B$2:$S$401,8,FALSE))</f>
        <v>5.0999999999999996</v>
      </c>
      <c r="AR252" s="14">
        <f>IF(ISNA(VLOOKUP($A252,'2011'!$B$2:$S$401,8,FALSE)), AQ252, VLOOKUP($A252,'2011'!$B$2:$S$401,8,FALSE))</f>
        <v>5.0999999999999996</v>
      </c>
      <c r="AS252" s="14">
        <f>IF(ISNA(VLOOKUP($A252,'2010'!$B$2:$S$401,8,FALSE)), AR252, VLOOKUP($A252,'2010'!$B$2:$S$401,8,FALSE))</f>
        <v>5.0999999999999996</v>
      </c>
      <c r="AT252" s="14">
        <f>IF(ISNA(VLOOKUP($A252,'2009'!$B$2:$S$401,8,FALSE)), AS252, VLOOKUP($A252,'2009'!$B$2:$S$401,8,FALSE))</f>
        <v>5.0999999999999996</v>
      </c>
      <c r="AU252" s="14">
        <f>AVERAGE(AO252:AT252)</f>
        <v>4.083333333333333</v>
      </c>
      <c r="AV252" s="14">
        <f>MIN(B252:G252)</f>
        <v>23.8</v>
      </c>
      <c r="AW252" s="14">
        <f>MAX(B252:G252)</f>
        <v>29</v>
      </c>
      <c r="AX252" s="14">
        <f>MIN(I252:N252)</f>
        <v>66.3</v>
      </c>
      <c r="AY252" s="14">
        <f>MAX(I252:N252)</f>
        <v>81</v>
      </c>
      <c r="AZ252" s="14" t="str">
        <f>VLOOKUP(A252,Bios!$B$2:$S$430,7,FALSE)</f>
        <v>FRA</v>
      </c>
      <c r="BA252" s="14" t="str">
        <f>VLOOKUP(A252,Bios!$B$2:$S$430,2,FALSE)</f>
        <v>DAL</v>
      </c>
      <c r="BB252" s="14">
        <f>113-BE252</f>
        <v>24</v>
      </c>
      <c r="BC252" s="14" t="str">
        <f>VLOOKUP(A252,Bios!$B$2:$S$430,3,FALSE)</f>
        <v>L</v>
      </c>
      <c r="BD252" s="4" t="str">
        <f>VLOOKUP(A252,Bios!$B$2:$S$430,4,FALSE)</f>
        <v>Nov 21 '89</v>
      </c>
      <c r="BE252" s="4" t="str">
        <f>RIGHT(BD252, LEN(BD252)-8)</f>
        <v>89</v>
      </c>
      <c r="BJ252" s="4" t="e">
        <f>VLOOKUP(A252,'Contracts 2014'!A251:K377,1,FALSE)</f>
        <v>#N/A</v>
      </c>
      <c r="BK252" s="4">
        <f>IF(ISNA(VLOOKUP(A252,'Contracts 2014'!$A$1:$K$127,1,FALSE)), 0, 1)</f>
        <v>0</v>
      </c>
    </row>
    <row r="253" spans="1:63">
      <c r="A253" s="13" t="s">
        <v>244</v>
      </c>
      <c r="B253" s="14">
        <f>VLOOKUP(A253,'2014'!$B$2:$S$430,7,FALSE)</f>
        <v>29</v>
      </c>
      <c r="C253" s="14">
        <f>IF(ISNA(VLOOKUP(A253,'2013'!$B$2:$S$401,7,FALSE)*1.7), B253, VLOOKUP(A253,'2013'!$B$2:$S$401,7,FALSE)*1.7)</f>
        <v>45.9</v>
      </c>
      <c r="D253" s="14">
        <f>IF(ISNA(VLOOKUP(A253,'2012'!$B$2:$S$401,7,FALSE)), C253, VLOOKUP(A253,'2012'!$B$2:$S$401,7,FALSE))</f>
        <v>38</v>
      </c>
      <c r="E253" s="14">
        <f>IF(ISNA(VLOOKUP(A253,'2011'!$B$2:$S$401,7,FALSE)), AVERAGE(C253:D253), VLOOKUP(A253,'2011'!$B$2:$S$401,7,FALSE))</f>
        <v>45</v>
      </c>
      <c r="F253" s="14">
        <f>IF(ISNA(VLOOKUP(A253,'2010'!$B$2:$S$401,7,FALSE)), AVERAGE(C253:E253), VLOOKUP(A253,'2010'!$B$2:$S$401,7,FALSE))</f>
        <v>52</v>
      </c>
      <c r="G253" s="14">
        <f>IF(ISNA(VLOOKUP(A253,'2009'!$B$2:$S$401,7,FALSE)), AVERAGE(C253:F253), VLOOKUP(A253,'2009'!$B$2:$S$401,7,FALSE))</f>
        <v>50</v>
      </c>
      <c r="H253" s="14">
        <f>AVERAGE(B253:G253)</f>
        <v>43.316666666666663</v>
      </c>
      <c r="I253" s="14">
        <f>VLOOKUP(A253,'2014'!$B$2:$S$430,4,FALSE)</f>
        <v>65</v>
      </c>
      <c r="J253" s="14">
        <f>IF(ISNA(VLOOKUP(A253,'2013'!$B$2:$S$401,4,FALSE)), I253, VLOOKUP(A253,'2013'!$B$2:$S$401,4,FALSE)*1.7)</f>
        <v>79.899999999999991</v>
      </c>
      <c r="K253" s="14">
        <f>IF(ISNA(VLOOKUP(A253,'2012'!$B$2:$S$401,4,FALSE)), J253, VLOOKUP(A253,'2012'!$B$2:$S$401,4,FALSE))</f>
        <v>74</v>
      </c>
      <c r="L253" s="14">
        <f>IF(ISNA(VLOOKUP(A253,'2011'!$B$2:$S$401,4,FALSE)), AVERAGE(J253:K253), VLOOKUP(A253,'2011'!$B$2:$S$401,4,FALSE))</f>
        <v>75</v>
      </c>
      <c r="M253" s="14">
        <f>IF(ISNA(VLOOKUP(A253,'2010'!$B$2:$S$401,4,FALSE)), AVERAGE(J253:L253), VLOOKUP(A253,'2010'!$B$2:$S$401,4,FALSE))</f>
        <v>71</v>
      </c>
      <c r="N253" s="14">
        <f>IF(ISNA(VLOOKUP(A253,'2009'!$B$2:$S$401,4,FALSE)), AVERAGE(J253:M253), VLOOKUP(A253,'2009'!$B$2:$S$401,4,FALSE))</f>
        <v>65</v>
      </c>
      <c r="O253" s="14">
        <f>AVERAGE(I253:N253)</f>
        <v>71.649999999999991</v>
      </c>
      <c r="P253" s="14">
        <f>H253/O253</f>
        <v>0.60455919981391026</v>
      </c>
      <c r="Q253" s="14">
        <f>VLOOKUP($A253,'2014'!$B$2:$S$430,5,FALSE)</f>
        <v>11</v>
      </c>
      <c r="R253" s="14">
        <f>IF(ISNA(VLOOKUP(A253,'2013'!$B$2:$S$401,5,FALSE)), Q253, VLOOKUP(A253,'2013'!$B$2:$S$401,5,FALSE)*1.7)</f>
        <v>13.6</v>
      </c>
      <c r="S253" s="14">
        <f>IF(ISNA(VLOOKUP($A253,'2012'!$B$2:$S$401,5,FALSE)), R253, VLOOKUP($A253,'2012'!$B$2:$S$401,5,FALSE))</f>
        <v>11</v>
      </c>
      <c r="T253" s="14">
        <f>IF(ISNA(VLOOKUP($A253,'2011'!$B$2:$S$401,5,FALSE)), S253, VLOOKUP($A253,'2011'!$B$2:$S$401,5,FALSE))</f>
        <v>15</v>
      </c>
      <c r="U253" s="14">
        <f>IF(ISNA(VLOOKUP($A253,'2010'!$B$2:$S$401,5,FALSE)), T253, VLOOKUP($A253,'2010'!$B$2:$S$401,5,FALSE))</f>
        <v>19</v>
      </c>
      <c r="V253" s="14">
        <f>IF(ISNA(VLOOKUP($A253,'2009'!$B$2:$S$401,5,FALSE)), U253, VLOOKUP($A253,'2009'!$B$2:$S$401,5,FALSE))</f>
        <v>16</v>
      </c>
      <c r="W253" s="14">
        <f>AVERAGE(Q253:V253)</f>
        <v>14.266666666666666</v>
      </c>
      <c r="X253" s="14">
        <f>VLOOKUP($A253,'2014'!$B$2:$S$430,6,FALSE)</f>
        <v>18</v>
      </c>
      <c r="Y253" s="14">
        <f>IF(ISNA(VLOOKUP($A253,'2013'!$B$2:$S$401,6,FALSE)), X253, VLOOKUP($A253,'2013'!$B$2:$S$401,6,FALSE)*1.7)</f>
        <v>32.299999999999997</v>
      </c>
      <c r="Z253" s="14">
        <f>IF(ISNA(VLOOKUP($A253,'2012'!$B$2:$S$401,6,FALSE)), Y253, VLOOKUP($A253,'2012'!$B$2:$S$401,6,FALSE))</f>
        <v>27</v>
      </c>
      <c r="AA253" s="14">
        <f>IF(ISNA(VLOOKUP($A253,'2011'!$B$2:$S$401,6,FALSE)), Z253, VLOOKUP($A253,'2011'!$B$2:$S$401,6,FALSE))</f>
        <v>30</v>
      </c>
      <c r="AB253" s="14">
        <f>IF(ISNA(VLOOKUP($A253,'2010'!$B$2:$S$401,6,FALSE)), AA253, VLOOKUP($A253,'2010'!$B$2:$S$401,6,FALSE))</f>
        <v>33</v>
      </c>
      <c r="AC253" s="14">
        <f>IF(ISNA(VLOOKUP($A253,'2009'!$B$2:$S$401,6,FALSE)), AB253, VLOOKUP($A253,'2009'!$B$2:$S$401,6,FALSE))</f>
        <v>34</v>
      </c>
      <c r="AD253" s="14">
        <f>AVERAGE(X253:AC253)</f>
        <v>29.05</v>
      </c>
      <c r="AE253" s="14">
        <f>VLOOKUP($A253,'2014'!$B$2:$S$430,10,FALSE)</f>
        <v>0</v>
      </c>
      <c r="AF253" s="14">
        <f>IF(ISNA(VLOOKUP($A253,'2013'!$B$2:$S$401,10,FALSE)), AE253, VLOOKUP($A253,'2013'!$B$2:$S$401,10,FALSE)*1.7)</f>
        <v>6.8</v>
      </c>
      <c r="AG253" s="14">
        <f>IF(ISNA(VLOOKUP($A253,'2012'!$B$2:$S$401,10,FALSE)), AF253, VLOOKUP($A253,'2012'!$B$2:$S$401,10,FALSE))</f>
        <v>0</v>
      </c>
      <c r="AH253" s="14">
        <f>IF(ISNA(VLOOKUP($A253,'2011'!$B$2:$S$401,10,FALSE)), AG253, VLOOKUP($A253,'2011'!$B$2:$S$401,10,FALSE))</f>
        <v>4</v>
      </c>
      <c r="AI253" s="14">
        <f>IF(ISNA(VLOOKUP($A253,'2010'!$B$2:$S$401,10,FALSE)), AH253, VLOOKUP($A253,'2010'!$B$2:$S$401,10,FALSE))</f>
        <v>5</v>
      </c>
      <c r="AJ253" s="14">
        <f>IF(ISNA(VLOOKUP($A253,'2009'!$B$2:$S$401,10,FALSE)), AI253, VLOOKUP($A253,'2009'!$B$2:$S$401,10,FALSE))</f>
        <v>5</v>
      </c>
      <c r="AK253" s="14">
        <f>AVERAGE(AE253:AJ253)</f>
        <v>3.4666666666666668</v>
      </c>
      <c r="AL253" s="14">
        <f>VLOOKUP($A253,'2014'!$B$2:$S$430,11,FALSE)</f>
        <v>0</v>
      </c>
      <c r="AM253" s="14">
        <f>IF(ISNA(VLOOKUP($A253,'2013'!$B$2:$S$401,11,FALSE)), AL253, VLOOKUP($A253,'2013'!$B$2:$S$401,11,FALSE)*1.7)</f>
        <v>13.6</v>
      </c>
      <c r="AN253" s="14">
        <f>AVERAGE(AL253:AM253)</f>
        <v>6.8</v>
      </c>
      <c r="AO253" s="14">
        <f>VLOOKUP($A253,'2014'!$B$2:$S$430,8,FALSE)</f>
        <v>3</v>
      </c>
      <c r="AP253" s="14">
        <f>IF(ISNA(VLOOKUP($A253,'2013'!$B$2:$S$401,8,FALSE)), AO253, VLOOKUP($A253,'2013'!$B$2:$S$401,8,FALSE)*1.7)</f>
        <v>6.8</v>
      </c>
      <c r="AQ253" s="14">
        <f>IF(ISNA(VLOOKUP($A253,'2012'!$B$2:$S$401,8,FALSE)), AP253, VLOOKUP($A253,'2012'!$B$2:$S$401,8,FALSE))</f>
        <v>7</v>
      </c>
      <c r="AR253" s="14">
        <f>IF(ISNA(VLOOKUP($A253,'2011'!$B$2:$S$401,8,FALSE)), AQ253, VLOOKUP($A253,'2011'!$B$2:$S$401,8,FALSE))</f>
        <v>-8</v>
      </c>
      <c r="AS253" s="14">
        <f>IF(ISNA(VLOOKUP($A253,'2010'!$B$2:$S$401,8,FALSE)), AR253, VLOOKUP($A253,'2010'!$B$2:$S$401,8,FALSE))</f>
        <v>14</v>
      </c>
      <c r="AT253" s="14">
        <f>IF(ISNA(VLOOKUP($A253,'2009'!$B$2:$S$401,8,FALSE)), AS253, VLOOKUP($A253,'2009'!$B$2:$S$401,8,FALSE))</f>
        <v>4</v>
      </c>
      <c r="AU253" s="14">
        <f>AVERAGE(AO253:AT253)</f>
        <v>4.4666666666666668</v>
      </c>
      <c r="AV253" s="14">
        <f>MIN(B253:G253)</f>
        <v>29</v>
      </c>
      <c r="AW253" s="14">
        <f>MAX(B253:G253)</f>
        <v>52</v>
      </c>
      <c r="AX253" s="14">
        <f>MIN(I253:N253)</f>
        <v>65</v>
      </c>
      <c r="AY253" s="14">
        <f>MAX(I253:N253)</f>
        <v>79.899999999999991</v>
      </c>
      <c r="AZ253" s="14" t="str">
        <f>VLOOKUP(A253,Bios!$B$2:$S$430,7,FALSE)</f>
        <v>FIN</v>
      </c>
      <c r="BA253" s="14" t="str">
        <f>VLOOKUP(A253,Bios!$B$2:$S$430,2,FALSE)</f>
        <v>ANA</v>
      </c>
      <c r="BB253" s="14">
        <f>113-BE253</f>
        <v>39</v>
      </c>
      <c r="BC253" s="14" t="str">
        <f>VLOOKUP(A253,Bios!$B$2:$S$430,3,FALSE)</f>
        <v>C</v>
      </c>
      <c r="BD253" s="4" t="str">
        <f>VLOOKUP(A253,Bios!$B$2:$S$430,4,FALSE)</f>
        <v>Nov 23 '74</v>
      </c>
      <c r="BE253" s="4" t="str">
        <f>RIGHT(BD253, LEN(BD253)-8)</f>
        <v>74</v>
      </c>
      <c r="BJ253" s="4" t="e">
        <f>VLOOKUP(A253,'Contracts 2014'!A252:K378,1,FALSE)</f>
        <v>#N/A</v>
      </c>
      <c r="BK253" s="4">
        <f>IF(ISNA(VLOOKUP(A253,'Contracts 2014'!$A$1:$K$127,1,FALSE)), 0, 1)</f>
        <v>0</v>
      </c>
    </row>
    <row r="254" spans="1:63">
      <c r="A254" s="13" t="s">
        <v>1862</v>
      </c>
      <c r="B254" s="14">
        <f>VLOOKUP(A254,'2014'!$B$2:$S$430,7,FALSE)</f>
        <v>29</v>
      </c>
      <c r="C254" s="14">
        <f>IF(ISNA(VLOOKUP(A254,'2013'!$B$2:$S$401,7,FALSE)*1.7), B254, VLOOKUP(A254,'2013'!$B$2:$S$401,7,FALSE)*1.7)</f>
        <v>29</v>
      </c>
      <c r="D254" s="14">
        <f>IF(ISNA(VLOOKUP(A254,'2012'!$B$2:$S$401,7,FALSE)), C254, VLOOKUP(A254,'2012'!$B$2:$S$401,7,FALSE))</f>
        <v>29</v>
      </c>
      <c r="E254" s="14">
        <f>IF(ISNA(VLOOKUP(A254,'2011'!$B$2:$S$401,7,FALSE)), AVERAGE(C254:D254), VLOOKUP(A254,'2011'!$B$2:$S$401,7,FALSE))</f>
        <v>29</v>
      </c>
      <c r="F254" s="14">
        <f>IF(ISNA(VLOOKUP(A254,'2010'!$B$2:$S$401,7,FALSE)), AVERAGE(C254:E254), VLOOKUP(A254,'2010'!$B$2:$S$401,7,FALSE))</f>
        <v>29</v>
      </c>
      <c r="G254" s="14">
        <f>IF(ISNA(VLOOKUP(A254,'2009'!$B$2:$S$401,7,FALSE)), AVERAGE(C254:F254), VLOOKUP(A254,'2009'!$B$2:$S$401,7,FALSE))</f>
        <v>29</v>
      </c>
      <c r="H254" s="14">
        <f>AVERAGE(B254:G254)</f>
        <v>29</v>
      </c>
      <c r="I254" s="14">
        <f>VLOOKUP(A254,'2014'!$B$2:$S$430,4,FALSE)</f>
        <v>72</v>
      </c>
      <c r="J254" s="14">
        <f>IF(ISNA(VLOOKUP(A254,'2013'!$B$2:$S$401,4,FALSE)), I254, VLOOKUP(A254,'2013'!$B$2:$S$401,4,FALSE)*1.7)</f>
        <v>72</v>
      </c>
      <c r="K254" s="14">
        <f>IF(ISNA(VLOOKUP(A254,'2012'!$B$2:$S$401,4,FALSE)), J254, VLOOKUP(A254,'2012'!$B$2:$S$401,4,FALSE))</f>
        <v>72</v>
      </c>
      <c r="L254" s="14">
        <f>IF(ISNA(VLOOKUP(A254,'2011'!$B$2:$S$401,4,FALSE)), AVERAGE(J254:K254), VLOOKUP(A254,'2011'!$B$2:$S$401,4,FALSE))</f>
        <v>72</v>
      </c>
      <c r="M254" s="14">
        <f>IF(ISNA(VLOOKUP(A254,'2010'!$B$2:$S$401,4,FALSE)), AVERAGE(J254:L254), VLOOKUP(A254,'2010'!$B$2:$S$401,4,FALSE))</f>
        <v>72</v>
      </c>
      <c r="N254" s="14">
        <f>IF(ISNA(VLOOKUP(A254,'2009'!$B$2:$S$401,4,FALSE)), AVERAGE(J254:M254), VLOOKUP(A254,'2009'!$B$2:$S$401,4,FALSE))</f>
        <v>72</v>
      </c>
      <c r="O254" s="14">
        <f>AVERAGE(I254:N254)</f>
        <v>72</v>
      </c>
      <c r="P254" s="14">
        <f>H254/O254</f>
        <v>0.40277777777777779</v>
      </c>
      <c r="Q254" s="14">
        <f>VLOOKUP($A254,'2014'!$B$2:$S$430,5,FALSE)</f>
        <v>16</v>
      </c>
      <c r="R254" s="14">
        <f>IF(ISNA(VLOOKUP(A254,'2013'!$B$2:$S$401,5,FALSE)), Q254, VLOOKUP(A254,'2013'!$B$2:$S$401,5,FALSE)*1.7)</f>
        <v>16</v>
      </c>
      <c r="S254" s="14">
        <f>IF(ISNA(VLOOKUP($A254,'2012'!$B$2:$S$401,5,FALSE)), R254, VLOOKUP($A254,'2012'!$B$2:$S$401,5,FALSE))</f>
        <v>16</v>
      </c>
      <c r="T254" s="14">
        <f>IF(ISNA(VLOOKUP($A254,'2011'!$B$2:$S$401,5,FALSE)), S254, VLOOKUP($A254,'2011'!$B$2:$S$401,5,FALSE))</f>
        <v>16</v>
      </c>
      <c r="U254" s="14">
        <f>IF(ISNA(VLOOKUP($A254,'2010'!$B$2:$S$401,5,FALSE)), T254, VLOOKUP($A254,'2010'!$B$2:$S$401,5,FALSE))</f>
        <v>16</v>
      </c>
      <c r="V254" s="14">
        <f>IF(ISNA(VLOOKUP($A254,'2009'!$B$2:$S$401,5,FALSE)), U254, VLOOKUP($A254,'2009'!$B$2:$S$401,5,FALSE))</f>
        <v>16</v>
      </c>
      <c r="W254" s="14">
        <f>AVERAGE(Q254:V254)</f>
        <v>16</v>
      </c>
      <c r="X254" s="14">
        <f>VLOOKUP($A254,'2014'!$B$2:$S$430,6,FALSE)</f>
        <v>13</v>
      </c>
      <c r="Y254" s="14">
        <f>IF(ISNA(VLOOKUP($A254,'2013'!$B$2:$S$401,6,FALSE)), X254, VLOOKUP($A254,'2013'!$B$2:$S$401,6,FALSE)*1.7)</f>
        <v>13</v>
      </c>
      <c r="Z254" s="14">
        <f>IF(ISNA(VLOOKUP($A254,'2012'!$B$2:$S$401,6,FALSE)), Y254, VLOOKUP($A254,'2012'!$B$2:$S$401,6,FALSE))</f>
        <v>13</v>
      </c>
      <c r="AA254" s="14">
        <f>IF(ISNA(VLOOKUP($A254,'2011'!$B$2:$S$401,6,FALSE)), Z254, VLOOKUP($A254,'2011'!$B$2:$S$401,6,FALSE))</f>
        <v>13</v>
      </c>
      <c r="AB254" s="14">
        <f>IF(ISNA(VLOOKUP($A254,'2010'!$B$2:$S$401,6,FALSE)), AA254, VLOOKUP($A254,'2010'!$B$2:$S$401,6,FALSE))</f>
        <v>13</v>
      </c>
      <c r="AC254" s="14">
        <f>IF(ISNA(VLOOKUP($A254,'2009'!$B$2:$S$401,6,FALSE)), AB254, VLOOKUP($A254,'2009'!$B$2:$S$401,6,FALSE))</f>
        <v>13</v>
      </c>
      <c r="AD254" s="14">
        <f>AVERAGE(X254:AC254)</f>
        <v>13</v>
      </c>
      <c r="AE254" s="14">
        <f>VLOOKUP($A254,'2014'!$B$2:$S$430,10,FALSE)</f>
        <v>4</v>
      </c>
      <c r="AF254" s="14">
        <f>IF(ISNA(VLOOKUP($A254,'2013'!$B$2:$S$401,10,FALSE)), AE254, VLOOKUP($A254,'2013'!$B$2:$S$401,10,FALSE)*1.7)</f>
        <v>4</v>
      </c>
      <c r="AG254" s="14">
        <f>IF(ISNA(VLOOKUP($A254,'2012'!$B$2:$S$401,10,FALSE)), AF254, VLOOKUP($A254,'2012'!$B$2:$S$401,10,FALSE))</f>
        <v>4</v>
      </c>
      <c r="AH254" s="14">
        <f>IF(ISNA(VLOOKUP($A254,'2011'!$B$2:$S$401,10,FALSE)), AG254, VLOOKUP($A254,'2011'!$B$2:$S$401,10,FALSE))</f>
        <v>4</v>
      </c>
      <c r="AI254" s="14">
        <f>IF(ISNA(VLOOKUP($A254,'2010'!$B$2:$S$401,10,FALSE)), AH254, VLOOKUP($A254,'2010'!$B$2:$S$401,10,FALSE))</f>
        <v>4</v>
      </c>
      <c r="AJ254" s="14">
        <f>IF(ISNA(VLOOKUP($A254,'2009'!$B$2:$S$401,10,FALSE)), AI254, VLOOKUP($A254,'2009'!$B$2:$S$401,10,FALSE))</f>
        <v>4</v>
      </c>
      <c r="AK254" s="14">
        <f>AVERAGE(AE254:AJ254)</f>
        <v>4</v>
      </c>
      <c r="AL254" s="14">
        <f>VLOOKUP($A254,'2014'!$B$2:$S$430,11,FALSE)</f>
        <v>7</v>
      </c>
      <c r="AM254" s="14">
        <f>IF(ISNA(VLOOKUP($A254,'2013'!$B$2:$S$401,11,FALSE)), AL254, VLOOKUP($A254,'2013'!$B$2:$S$401,11,FALSE)*1.7)</f>
        <v>7</v>
      </c>
      <c r="AN254" s="14">
        <f>AVERAGE(AL254:AM254)</f>
        <v>7</v>
      </c>
      <c r="AO254" s="14">
        <f>VLOOKUP($A254,'2014'!$B$2:$S$430,8,FALSE)</f>
        <v>6</v>
      </c>
      <c r="AP254" s="14">
        <f>IF(ISNA(VLOOKUP($A254,'2013'!$B$2:$S$401,8,FALSE)), AO254, VLOOKUP($A254,'2013'!$B$2:$S$401,8,FALSE)*1.7)</f>
        <v>6</v>
      </c>
      <c r="AQ254" s="14">
        <f>IF(ISNA(VLOOKUP($A254,'2012'!$B$2:$S$401,8,FALSE)), AP254, VLOOKUP($A254,'2012'!$B$2:$S$401,8,FALSE))</f>
        <v>6</v>
      </c>
      <c r="AR254" s="14">
        <f>IF(ISNA(VLOOKUP($A254,'2011'!$B$2:$S$401,8,FALSE)), AQ254, VLOOKUP($A254,'2011'!$B$2:$S$401,8,FALSE))</f>
        <v>6</v>
      </c>
      <c r="AS254" s="14">
        <f>IF(ISNA(VLOOKUP($A254,'2010'!$B$2:$S$401,8,FALSE)), AR254, VLOOKUP($A254,'2010'!$B$2:$S$401,8,FALSE))</f>
        <v>6</v>
      </c>
      <c r="AT254" s="14">
        <f>IF(ISNA(VLOOKUP($A254,'2009'!$B$2:$S$401,8,FALSE)), AS254, VLOOKUP($A254,'2009'!$B$2:$S$401,8,FALSE))</f>
        <v>6</v>
      </c>
      <c r="AU254" s="14">
        <f>AVERAGE(AO254:AT254)</f>
        <v>6</v>
      </c>
      <c r="AV254" s="14">
        <f>MIN(B254:G254)</f>
        <v>29</v>
      </c>
      <c r="AW254" s="14">
        <f>MAX(B254:G254)</f>
        <v>29</v>
      </c>
      <c r="AX254" s="14">
        <f>MIN(I254:N254)</f>
        <v>72</v>
      </c>
      <c r="AY254" s="14">
        <f>MAX(I254:N254)</f>
        <v>72</v>
      </c>
      <c r="AZ254" s="14" t="str">
        <f>VLOOKUP(A254,Bios!$B$2:$S$430,7,FALSE)</f>
        <v>CAN</v>
      </c>
      <c r="BA254" s="14" t="str">
        <f>VLOOKUP(A254,Bios!$B$2:$S$430,2,FALSE)</f>
        <v>CBJ</v>
      </c>
      <c r="BB254" s="14">
        <f>113-BE254</f>
        <v>20</v>
      </c>
      <c r="BC254" s="14" t="str">
        <f>VLOOKUP(A254,Bios!$B$2:$S$430,3,FALSE)</f>
        <v>C</v>
      </c>
      <c r="BD254" s="4" t="str">
        <f>VLOOKUP(A254,Bios!$B$2:$S$430,4,FALSE)</f>
        <v>Jun 15 '93</v>
      </c>
      <c r="BE254" s="4" t="str">
        <f>RIGHT(BD254, LEN(BD254)-8)</f>
        <v>93</v>
      </c>
      <c r="BJ254" s="4" t="e">
        <f>VLOOKUP(A254,'Contracts 2014'!A253:K379,1,FALSE)</f>
        <v>#N/A</v>
      </c>
      <c r="BK254" s="4">
        <f>IF(ISNA(VLOOKUP(A254,'Contracts 2014'!$A$1:$K$127,1,FALSE)), 0, 1)</f>
        <v>0</v>
      </c>
    </row>
    <row r="255" spans="1:63">
      <c r="A255" s="13" t="s">
        <v>1866</v>
      </c>
      <c r="B255" s="14">
        <f>VLOOKUP(A255,'2014'!$B$2:$S$430,7,FALSE)</f>
        <v>29</v>
      </c>
      <c r="C255" s="14">
        <f>IF(ISNA(VLOOKUP(A255,'2013'!$B$2:$S$401,7,FALSE)*1.7), B255, VLOOKUP(A255,'2013'!$B$2:$S$401,7,FALSE)*1.7)</f>
        <v>29</v>
      </c>
      <c r="D255" s="14">
        <f>IF(ISNA(VLOOKUP(A255,'2012'!$B$2:$S$401,7,FALSE)), C255, VLOOKUP(A255,'2012'!$B$2:$S$401,7,FALSE))</f>
        <v>29</v>
      </c>
      <c r="E255" s="14">
        <f>IF(ISNA(VLOOKUP(A255,'2011'!$B$2:$S$401,7,FALSE)), AVERAGE(C255:D255), VLOOKUP(A255,'2011'!$B$2:$S$401,7,FALSE))</f>
        <v>29</v>
      </c>
      <c r="F255" s="14">
        <f>IF(ISNA(VLOOKUP(A255,'2010'!$B$2:$S$401,7,FALSE)), AVERAGE(C255:E255), VLOOKUP(A255,'2010'!$B$2:$S$401,7,FALSE))</f>
        <v>29</v>
      </c>
      <c r="G255" s="14">
        <f>IF(ISNA(VLOOKUP(A255,'2009'!$B$2:$S$401,7,FALSE)), AVERAGE(C255:F255), VLOOKUP(A255,'2009'!$B$2:$S$401,7,FALSE))</f>
        <v>29</v>
      </c>
      <c r="H255" s="14">
        <f>AVERAGE(B255:G255)</f>
        <v>29</v>
      </c>
      <c r="I255" s="14">
        <f>VLOOKUP(A255,'2014'!$B$2:$S$430,4,FALSE)</f>
        <v>78</v>
      </c>
      <c r="J255" s="14">
        <f>IF(ISNA(VLOOKUP(A255,'2013'!$B$2:$S$401,4,FALSE)), I255, VLOOKUP(A255,'2013'!$B$2:$S$401,4,FALSE)*1.7)</f>
        <v>78</v>
      </c>
      <c r="K255" s="14">
        <f>IF(ISNA(VLOOKUP(A255,'2012'!$B$2:$S$401,4,FALSE)), J255, VLOOKUP(A255,'2012'!$B$2:$S$401,4,FALSE))</f>
        <v>78</v>
      </c>
      <c r="L255" s="14">
        <f>IF(ISNA(VLOOKUP(A255,'2011'!$B$2:$S$401,4,FALSE)), AVERAGE(J255:K255), VLOOKUP(A255,'2011'!$B$2:$S$401,4,FALSE))</f>
        <v>78</v>
      </c>
      <c r="M255" s="14">
        <f>IF(ISNA(VLOOKUP(A255,'2010'!$B$2:$S$401,4,FALSE)), AVERAGE(J255:L255), VLOOKUP(A255,'2010'!$B$2:$S$401,4,FALSE))</f>
        <v>78</v>
      </c>
      <c r="N255" s="14">
        <f>IF(ISNA(VLOOKUP(A255,'2009'!$B$2:$S$401,4,FALSE)), AVERAGE(J255:M255), VLOOKUP(A255,'2009'!$B$2:$S$401,4,FALSE))</f>
        <v>78</v>
      </c>
      <c r="O255" s="14">
        <f>AVERAGE(I255:N255)</f>
        <v>78</v>
      </c>
      <c r="P255" s="14">
        <f>H255/O255</f>
        <v>0.37179487179487181</v>
      </c>
      <c r="Q255" s="14">
        <f>VLOOKUP($A255,'2014'!$B$2:$S$430,5,FALSE)</f>
        <v>9</v>
      </c>
      <c r="R255" s="14">
        <f>IF(ISNA(VLOOKUP(A255,'2013'!$B$2:$S$401,5,FALSE)), Q255, VLOOKUP(A255,'2013'!$B$2:$S$401,5,FALSE)*1.7)</f>
        <v>9</v>
      </c>
      <c r="S255" s="14">
        <f>IF(ISNA(VLOOKUP($A255,'2012'!$B$2:$S$401,5,FALSE)), R255, VLOOKUP($A255,'2012'!$B$2:$S$401,5,FALSE))</f>
        <v>9</v>
      </c>
      <c r="T255" s="14">
        <f>IF(ISNA(VLOOKUP($A255,'2011'!$B$2:$S$401,5,FALSE)), S255, VLOOKUP($A255,'2011'!$B$2:$S$401,5,FALSE))</f>
        <v>9</v>
      </c>
      <c r="U255" s="14">
        <f>IF(ISNA(VLOOKUP($A255,'2010'!$B$2:$S$401,5,FALSE)), T255, VLOOKUP($A255,'2010'!$B$2:$S$401,5,FALSE))</f>
        <v>9</v>
      </c>
      <c r="V255" s="14">
        <f>IF(ISNA(VLOOKUP($A255,'2009'!$B$2:$S$401,5,FALSE)), U255, VLOOKUP($A255,'2009'!$B$2:$S$401,5,FALSE))</f>
        <v>9</v>
      </c>
      <c r="W255" s="14">
        <f>AVERAGE(Q255:V255)</f>
        <v>9</v>
      </c>
      <c r="X255" s="14">
        <f>VLOOKUP($A255,'2014'!$B$2:$S$430,6,FALSE)</f>
        <v>20</v>
      </c>
      <c r="Y255" s="14">
        <f>IF(ISNA(VLOOKUP($A255,'2013'!$B$2:$S$401,6,FALSE)), X255, VLOOKUP($A255,'2013'!$B$2:$S$401,6,FALSE)*1.7)</f>
        <v>20</v>
      </c>
      <c r="Z255" s="14">
        <f>IF(ISNA(VLOOKUP($A255,'2012'!$B$2:$S$401,6,FALSE)), Y255, VLOOKUP($A255,'2012'!$B$2:$S$401,6,FALSE))</f>
        <v>20</v>
      </c>
      <c r="AA255" s="14">
        <f>IF(ISNA(VLOOKUP($A255,'2011'!$B$2:$S$401,6,FALSE)), Z255, VLOOKUP($A255,'2011'!$B$2:$S$401,6,FALSE))</f>
        <v>20</v>
      </c>
      <c r="AB255" s="14">
        <f>IF(ISNA(VLOOKUP($A255,'2010'!$B$2:$S$401,6,FALSE)), AA255, VLOOKUP($A255,'2010'!$B$2:$S$401,6,FALSE))</f>
        <v>20</v>
      </c>
      <c r="AC255" s="14">
        <f>IF(ISNA(VLOOKUP($A255,'2009'!$B$2:$S$401,6,FALSE)), AB255, VLOOKUP($A255,'2009'!$B$2:$S$401,6,FALSE))</f>
        <v>20</v>
      </c>
      <c r="AD255" s="14">
        <f>AVERAGE(X255:AC255)</f>
        <v>20</v>
      </c>
      <c r="AE255" s="14">
        <f>VLOOKUP($A255,'2014'!$B$2:$S$430,10,FALSE)</f>
        <v>3</v>
      </c>
      <c r="AF255" s="14">
        <f>IF(ISNA(VLOOKUP($A255,'2013'!$B$2:$S$401,10,FALSE)), AE255, VLOOKUP($A255,'2013'!$B$2:$S$401,10,FALSE)*1.7)</f>
        <v>3</v>
      </c>
      <c r="AG255" s="14">
        <f>IF(ISNA(VLOOKUP($A255,'2012'!$B$2:$S$401,10,FALSE)), AF255, VLOOKUP($A255,'2012'!$B$2:$S$401,10,FALSE))</f>
        <v>3</v>
      </c>
      <c r="AH255" s="14">
        <f>IF(ISNA(VLOOKUP($A255,'2011'!$B$2:$S$401,10,FALSE)), AG255, VLOOKUP($A255,'2011'!$B$2:$S$401,10,FALSE))</f>
        <v>3</v>
      </c>
      <c r="AI255" s="14">
        <f>IF(ISNA(VLOOKUP($A255,'2010'!$B$2:$S$401,10,FALSE)), AH255, VLOOKUP($A255,'2010'!$B$2:$S$401,10,FALSE))</f>
        <v>3</v>
      </c>
      <c r="AJ255" s="14">
        <f>IF(ISNA(VLOOKUP($A255,'2009'!$B$2:$S$401,10,FALSE)), AI255, VLOOKUP($A255,'2009'!$B$2:$S$401,10,FALSE))</f>
        <v>3</v>
      </c>
      <c r="AK255" s="14">
        <f>AVERAGE(AE255:AJ255)</f>
        <v>3</v>
      </c>
      <c r="AL255" s="14">
        <f>VLOOKUP($A255,'2014'!$B$2:$S$430,11,FALSE)</f>
        <v>6</v>
      </c>
      <c r="AM255" s="14">
        <f>IF(ISNA(VLOOKUP($A255,'2013'!$B$2:$S$401,11,FALSE)), AL255, VLOOKUP($A255,'2013'!$B$2:$S$401,11,FALSE)*1.7)</f>
        <v>6</v>
      </c>
      <c r="AN255" s="14">
        <f>AVERAGE(AL255:AM255)</f>
        <v>6</v>
      </c>
      <c r="AO255" s="14">
        <f>VLOOKUP($A255,'2014'!$B$2:$S$430,8,FALSE)</f>
        <v>8</v>
      </c>
      <c r="AP255" s="14">
        <f>IF(ISNA(VLOOKUP($A255,'2013'!$B$2:$S$401,8,FALSE)), AO255, VLOOKUP($A255,'2013'!$B$2:$S$401,8,FALSE)*1.7)</f>
        <v>8</v>
      </c>
      <c r="AQ255" s="14">
        <f>IF(ISNA(VLOOKUP($A255,'2012'!$B$2:$S$401,8,FALSE)), AP255, VLOOKUP($A255,'2012'!$B$2:$S$401,8,FALSE))</f>
        <v>8</v>
      </c>
      <c r="AR255" s="14">
        <f>IF(ISNA(VLOOKUP($A255,'2011'!$B$2:$S$401,8,FALSE)), AQ255, VLOOKUP($A255,'2011'!$B$2:$S$401,8,FALSE))</f>
        <v>8</v>
      </c>
      <c r="AS255" s="14">
        <f>IF(ISNA(VLOOKUP($A255,'2010'!$B$2:$S$401,8,FALSE)), AR255, VLOOKUP($A255,'2010'!$B$2:$S$401,8,FALSE))</f>
        <v>8</v>
      </c>
      <c r="AT255" s="14">
        <f>IF(ISNA(VLOOKUP($A255,'2009'!$B$2:$S$401,8,FALSE)), AS255, VLOOKUP($A255,'2009'!$B$2:$S$401,8,FALSE))</f>
        <v>8</v>
      </c>
      <c r="AU255" s="14">
        <f>AVERAGE(AO255:AT255)</f>
        <v>8</v>
      </c>
      <c r="AV255" s="14">
        <f>MIN(B255:G255)</f>
        <v>29</v>
      </c>
      <c r="AW255" s="14">
        <f>MAX(B255:G255)</f>
        <v>29</v>
      </c>
      <c r="AX255" s="14">
        <f>MIN(I255:N255)</f>
        <v>78</v>
      </c>
      <c r="AY255" s="14">
        <f>MAX(I255:N255)</f>
        <v>78</v>
      </c>
      <c r="AZ255" s="14" t="str">
        <f>VLOOKUP(A255,Bios!$B$2:$S$430,7,FALSE)</f>
        <v>FIN</v>
      </c>
      <c r="BA255" s="14" t="str">
        <f>VLOOKUP(A255,Bios!$B$2:$S$430,2,FALSE)</f>
        <v>PIT</v>
      </c>
      <c r="BB255" s="14">
        <f>113-BE255</f>
        <v>19</v>
      </c>
      <c r="BC255" s="14" t="str">
        <f>VLOOKUP(A255,Bios!$B$2:$S$430,3,FALSE)</f>
        <v>D</v>
      </c>
      <c r="BD255" s="4" t="str">
        <f>VLOOKUP(A255,Bios!$B$2:$S$430,4,FALSE)</f>
        <v>Aug 22 '94</v>
      </c>
      <c r="BE255" s="4" t="str">
        <f>RIGHT(BD255, LEN(BD255)-8)</f>
        <v>94</v>
      </c>
      <c r="BJ255" s="4" t="e">
        <f>VLOOKUP(A255,'Contracts 2014'!A254:K380,1,FALSE)</f>
        <v>#N/A</v>
      </c>
      <c r="BK255" s="4">
        <f>IF(ISNA(VLOOKUP(A255,'Contracts 2014'!$A$1:$K$127,1,FALSE)), 0, 1)</f>
        <v>0</v>
      </c>
    </row>
    <row r="256" spans="1:63">
      <c r="A256" s="13" t="s">
        <v>1864</v>
      </c>
      <c r="B256" s="14">
        <f>VLOOKUP(A256,'2014'!$B$2:$S$430,7,FALSE)</f>
        <v>29</v>
      </c>
      <c r="C256" s="14">
        <f>IF(ISNA(VLOOKUP(A256,'2013'!$B$2:$S$401,7,FALSE)*1.7), B256, VLOOKUP(A256,'2013'!$B$2:$S$401,7,FALSE)*1.7)</f>
        <v>29</v>
      </c>
      <c r="D256" s="14">
        <f>IF(ISNA(VLOOKUP(A256,'2012'!$B$2:$S$401,7,FALSE)), C256, VLOOKUP(A256,'2012'!$B$2:$S$401,7,FALSE))</f>
        <v>29</v>
      </c>
      <c r="E256" s="14">
        <f>IF(ISNA(VLOOKUP(A256,'2011'!$B$2:$S$401,7,FALSE)), AVERAGE(C256:D256), VLOOKUP(A256,'2011'!$B$2:$S$401,7,FALSE))</f>
        <v>29</v>
      </c>
      <c r="F256" s="14">
        <f>IF(ISNA(VLOOKUP(A256,'2010'!$B$2:$S$401,7,FALSE)), AVERAGE(C256:E256), VLOOKUP(A256,'2010'!$B$2:$S$401,7,FALSE))</f>
        <v>29</v>
      </c>
      <c r="G256" s="14">
        <f>IF(ISNA(VLOOKUP(A256,'2009'!$B$2:$S$401,7,FALSE)), AVERAGE(C256:F256), VLOOKUP(A256,'2009'!$B$2:$S$401,7,FALSE))</f>
        <v>29</v>
      </c>
      <c r="H256" s="14">
        <f>AVERAGE(B256:G256)</f>
        <v>29</v>
      </c>
      <c r="I256" s="14">
        <f>VLOOKUP(A256,'2014'!$B$2:$S$430,4,FALSE)</f>
        <v>62</v>
      </c>
      <c r="J256" s="14">
        <f>IF(ISNA(VLOOKUP(A256,'2013'!$B$2:$S$401,4,FALSE)), I256, VLOOKUP(A256,'2013'!$B$2:$S$401,4,FALSE)*1.7)</f>
        <v>62</v>
      </c>
      <c r="K256" s="14">
        <f>IF(ISNA(VLOOKUP(A256,'2012'!$B$2:$S$401,4,FALSE)), J256, VLOOKUP(A256,'2012'!$B$2:$S$401,4,FALSE))</f>
        <v>62</v>
      </c>
      <c r="L256" s="14">
        <f>IF(ISNA(VLOOKUP(A256,'2011'!$B$2:$S$401,4,FALSE)), AVERAGE(J256:K256), VLOOKUP(A256,'2011'!$B$2:$S$401,4,FALSE))</f>
        <v>62</v>
      </c>
      <c r="M256" s="14">
        <f>IF(ISNA(VLOOKUP(A256,'2010'!$B$2:$S$401,4,FALSE)), AVERAGE(J256:L256), VLOOKUP(A256,'2010'!$B$2:$S$401,4,FALSE))</f>
        <v>62</v>
      </c>
      <c r="N256" s="14">
        <f>IF(ISNA(VLOOKUP(A256,'2009'!$B$2:$S$401,4,FALSE)), AVERAGE(J256:M256), VLOOKUP(A256,'2009'!$B$2:$S$401,4,FALSE))</f>
        <v>62</v>
      </c>
      <c r="O256" s="14">
        <f>AVERAGE(I256:N256)</f>
        <v>62</v>
      </c>
      <c r="P256" s="14">
        <f>H256/O256</f>
        <v>0.46774193548387094</v>
      </c>
      <c r="Q256" s="14">
        <f>VLOOKUP($A256,'2014'!$B$2:$S$430,5,FALSE)</f>
        <v>11</v>
      </c>
      <c r="R256" s="14">
        <f>IF(ISNA(VLOOKUP(A256,'2013'!$B$2:$S$401,5,FALSE)), Q256, VLOOKUP(A256,'2013'!$B$2:$S$401,5,FALSE)*1.7)</f>
        <v>11</v>
      </c>
      <c r="S256" s="14">
        <f>IF(ISNA(VLOOKUP($A256,'2012'!$B$2:$S$401,5,FALSE)), R256, VLOOKUP($A256,'2012'!$B$2:$S$401,5,FALSE))</f>
        <v>11</v>
      </c>
      <c r="T256" s="14">
        <f>IF(ISNA(VLOOKUP($A256,'2011'!$B$2:$S$401,5,FALSE)), S256, VLOOKUP($A256,'2011'!$B$2:$S$401,5,FALSE))</f>
        <v>11</v>
      </c>
      <c r="U256" s="14">
        <f>IF(ISNA(VLOOKUP($A256,'2010'!$B$2:$S$401,5,FALSE)), T256, VLOOKUP($A256,'2010'!$B$2:$S$401,5,FALSE))</f>
        <v>11</v>
      </c>
      <c r="V256" s="14">
        <f>IF(ISNA(VLOOKUP($A256,'2009'!$B$2:$S$401,5,FALSE)), U256, VLOOKUP($A256,'2009'!$B$2:$S$401,5,FALSE))</f>
        <v>11</v>
      </c>
      <c r="W256" s="14">
        <f>AVERAGE(Q256:V256)</f>
        <v>11</v>
      </c>
      <c r="X256" s="14">
        <f>VLOOKUP($A256,'2014'!$B$2:$S$430,6,FALSE)</f>
        <v>18</v>
      </c>
      <c r="Y256" s="14">
        <f>IF(ISNA(VLOOKUP($A256,'2013'!$B$2:$S$401,6,FALSE)), X256, VLOOKUP($A256,'2013'!$B$2:$S$401,6,FALSE)*1.7)</f>
        <v>18</v>
      </c>
      <c r="Z256" s="14">
        <f>IF(ISNA(VLOOKUP($A256,'2012'!$B$2:$S$401,6,FALSE)), Y256, VLOOKUP($A256,'2012'!$B$2:$S$401,6,FALSE))</f>
        <v>18</v>
      </c>
      <c r="AA256" s="14">
        <f>IF(ISNA(VLOOKUP($A256,'2011'!$B$2:$S$401,6,FALSE)), Z256, VLOOKUP($A256,'2011'!$B$2:$S$401,6,FALSE))</f>
        <v>18</v>
      </c>
      <c r="AB256" s="14">
        <f>IF(ISNA(VLOOKUP($A256,'2010'!$B$2:$S$401,6,FALSE)), AA256, VLOOKUP($A256,'2010'!$B$2:$S$401,6,FALSE))</f>
        <v>18</v>
      </c>
      <c r="AC256" s="14">
        <f>IF(ISNA(VLOOKUP($A256,'2009'!$B$2:$S$401,6,FALSE)), AB256, VLOOKUP($A256,'2009'!$B$2:$S$401,6,FALSE))</f>
        <v>18</v>
      </c>
      <c r="AD256" s="14">
        <f>AVERAGE(X256:AC256)</f>
        <v>18</v>
      </c>
      <c r="AE256" s="14">
        <f>VLOOKUP($A256,'2014'!$B$2:$S$430,10,FALSE)</f>
        <v>1</v>
      </c>
      <c r="AF256" s="14">
        <f>IF(ISNA(VLOOKUP($A256,'2013'!$B$2:$S$401,10,FALSE)), AE256, VLOOKUP($A256,'2013'!$B$2:$S$401,10,FALSE)*1.7)</f>
        <v>1</v>
      </c>
      <c r="AG256" s="14">
        <f>IF(ISNA(VLOOKUP($A256,'2012'!$B$2:$S$401,10,FALSE)), AF256, VLOOKUP($A256,'2012'!$B$2:$S$401,10,FALSE))</f>
        <v>1</v>
      </c>
      <c r="AH256" s="14">
        <f>IF(ISNA(VLOOKUP($A256,'2011'!$B$2:$S$401,10,FALSE)), AG256, VLOOKUP($A256,'2011'!$B$2:$S$401,10,FALSE))</f>
        <v>1</v>
      </c>
      <c r="AI256" s="14">
        <f>IF(ISNA(VLOOKUP($A256,'2010'!$B$2:$S$401,10,FALSE)), AH256, VLOOKUP($A256,'2010'!$B$2:$S$401,10,FALSE))</f>
        <v>1</v>
      </c>
      <c r="AJ256" s="14">
        <f>IF(ISNA(VLOOKUP($A256,'2009'!$B$2:$S$401,10,FALSE)), AI256, VLOOKUP($A256,'2009'!$B$2:$S$401,10,FALSE))</f>
        <v>1</v>
      </c>
      <c r="AK256" s="14">
        <f>AVERAGE(AE256:AJ256)</f>
        <v>1</v>
      </c>
      <c r="AL256" s="14">
        <f>VLOOKUP($A256,'2014'!$B$2:$S$430,11,FALSE)</f>
        <v>4</v>
      </c>
      <c r="AM256" s="14">
        <f>IF(ISNA(VLOOKUP($A256,'2013'!$B$2:$S$401,11,FALSE)), AL256, VLOOKUP($A256,'2013'!$B$2:$S$401,11,FALSE)*1.7)</f>
        <v>4</v>
      </c>
      <c r="AN256" s="14">
        <f>AVERAGE(AL256:AM256)</f>
        <v>4</v>
      </c>
      <c r="AO256" s="14">
        <f>VLOOKUP($A256,'2014'!$B$2:$S$430,8,FALSE)</f>
        <v>11</v>
      </c>
      <c r="AP256" s="14">
        <f>IF(ISNA(VLOOKUP($A256,'2013'!$B$2:$S$401,8,FALSE)), AO256, VLOOKUP($A256,'2013'!$B$2:$S$401,8,FALSE)*1.7)</f>
        <v>11</v>
      </c>
      <c r="AQ256" s="14">
        <f>IF(ISNA(VLOOKUP($A256,'2012'!$B$2:$S$401,8,FALSE)), AP256, VLOOKUP($A256,'2012'!$B$2:$S$401,8,FALSE))</f>
        <v>11</v>
      </c>
      <c r="AR256" s="14">
        <f>IF(ISNA(VLOOKUP($A256,'2011'!$B$2:$S$401,8,FALSE)), AQ256, VLOOKUP($A256,'2011'!$B$2:$S$401,8,FALSE))</f>
        <v>11</v>
      </c>
      <c r="AS256" s="14">
        <f>IF(ISNA(VLOOKUP($A256,'2010'!$B$2:$S$401,8,FALSE)), AR256, VLOOKUP($A256,'2010'!$B$2:$S$401,8,FALSE))</f>
        <v>11</v>
      </c>
      <c r="AT256" s="14">
        <f>IF(ISNA(VLOOKUP($A256,'2009'!$B$2:$S$401,8,FALSE)), AS256, VLOOKUP($A256,'2009'!$B$2:$S$401,8,FALSE))</f>
        <v>11</v>
      </c>
      <c r="AU256" s="14">
        <f>AVERAGE(AO256:AT256)</f>
        <v>11</v>
      </c>
      <c r="AV256" s="14">
        <f>MIN(B256:G256)</f>
        <v>29</v>
      </c>
      <c r="AW256" s="14">
        <f>MAX(B256:G256)</f>
        <v>29</v>
      </c>
      <c r="AX256" s="14">
        <f>MIN(I256:N256)</f>
        <v>62</v>
      </c>
      <c r="AY256" s="14">
        <f>MAX(I256:N256)</f>
        <v>62</v>
      </c>
      <c r="AZ256" s="14" t="str">
        <f>VLOOKUP(A256,Bios!$B$2:$S$430,7,FALSE)</f>
        <v>USA</v>
      </c>
      <c r="BA256" s="14" t="str">
        <f>VLOOKUP(A256,Bios!$B$2:$S$430,2,FALSE)</f>
        <v>ANA</v>
      </c>
      <c r="BB256" s="14">
        <f>113-BE256</f>
        <v>25</v>
      </c>
      <c r="BC256" s="14" t="str">
        <f>VLOOKUP(A256,Bios!$B$2:$S$430,3,FALSE)</f>
        <v>L</v>
      </c>
      <c r="BD256" s="4" t="str">
        <f>VLOOKUP(A256,Bios!$B$2:$S$430,4,FALSE)</f>
        <v>Apr 23 '88</v>
      </c>
      <c r="BE256" s="4" t="str">
        <f>RIGHT(BD256, LEN(BD256)-8)</f>
        <v>88</v>
      </c>
      <c r="BJ256" s="4" t="e">
        <f>VLOOKUP(A256,'Contracts 2014'!A255:K381,1,FALSE)</f>
        <v>#N/A</v>
      </c>
      <c r="BK256" s="4">
        <f>IF(ISNA(VLOOKUP(A256,'Contracts 2014'!$A$1:$K$127,1,FALSE)), 0, 1)</f>
        <v>0</v>
      </c>
    </row>
    <row r="257" spans="1:63">
      <c r="A257" s="13" t="s">
        <v>1863</v>
      </c>
      <c r="B257" s="14">
        <f>VLOOKUP(A257,'2014'!$B$2:$S$430,7,FALSE)</f>
        <v>29</v>
      </c>
      <c r="C257" s="14">
        <f>IF(ISNA(VLOOKUP(A257,'2013'!$B$2:$S$401,7,FALSE)*1.7), B257, VLOOKUP(A257,'2013'!$B$2:$S$401,7,FALSE)*1.7)</f>
        <v>29</v>
      </c>
      <c r="D257" s="14">
        <f>IF(ISNA(VLOOKUP(A257,'2012'!$B$2:$S$401,7,FALSE)), C257, VLOOKUP(A257,'2012'!$B$2:$S$401,7,FALSE))</f>
        <v>29</v>
      </c>
      <c r="E257" s="14">
        <f>IF(ISNA(VLOOKUP(A257,'2011'!$B$2:$S$401,7,FALSE)), AVERAGE(C257:D257), VLOOKUP(A257,'2011'!$B$2:$S$401,7,FALSE))</f>
        <v>29</v>
      </c>
      <c r="F257" s="14">
        <f>IF(ISNA(VLOOKUP(A257,'2010'!$B$2:$S$401,7,FALSE)), AVERAGE(C257:E257), VLOOKUP(A257,'2010'!$B$2:$S$401,7,FALSE))</f>
        <v>29</v>
      </c>
      <c r="G257" s="14">
        <f>IF(ISNA(VLOOKUP(A257,'2009'!$B$2:$S$401,7,FALSE)), AVERAGE(C257:F257), VLOOKUP(A257,'2009'!$B$2:$S$401,7,FALSE))</f>
        <v>29</v>
      </c>
      <c r="H257" s="14">
        <f>AVERAGE(B257:G257)</f>
        <v>29</v>
      </c>
      <c r="I257" s="14">
        <f>VLOOKUP(A257,'2014'!$B$2:$S$430,4,FALSE)</f>
        <v>62</v>
      </c>
      <c r="J257" s="14">
        <f>IF(ISNA(VLOOKUP(A257,'2013'!$B$2:$S$401,4,FALSE)), I257, VLOOKUP(A257,'2013'!$B$2:$S$401,4,FALSE)*1.7)</f>
        <v>62</v>
      </c>
      <c r="K257" s="14">
        <f>IF(ISNA(VLOOKUP(A257,'2012'!$B$2:$S$401,4,FALSE)), J257, VLOOKUP(A257,'2012'!$B$2:$S$401,4,FALSE))</f>
        <v>62</v>
      </c>
      <c r="L257" s="14">
        <f>IF(ISNA(VLOOKUP(A257,'2011'!$B$2:$S$401,4,FALSE)), AVERAGE(J257:K257), VLOOKUP(A257,'2011'!$B$2:$S$401,4,FALSE))</f>
        <v>62</v>
      </c>
      <c r="M257" s="14">
        <f>IF(ISNA(VLOOKUP(A257,'2010'!$B$2:$S$401,4,FALSE)), AVERAGE(J257:L257), VLOOKUP(A257,'2010'!$B$2:$S$401,4,FALSE))</f>
        <v>62</v>
      </c>
      <c r="N257" s="14">
        <f>IF(ISNA(VLOOKUP(A257,'2009'!$B$2:$S$401,4,FALSE)), AVERAGE(J257:M257), VLOOKUP(A257,'2009'!$B$2:$S$401,4,FALSE))</f>
        <v>62</v>
      </c>
      <c r="O257" s="14">
        <f>AVERAGE(I257:N257)</f>
        <v>62</v>
      </c>
      <c r="P257" s="14">
        <f>H257/O257</f>
        <v>0.46774193548387094</v>
      </c>
      <c r="Q257" s="14">
        <f>VLOOKUP($A257,'2014'!$B$2:$S$430,5,FALSE)</f>
        <v>12</v>
      </c>
      <c r="R257" s="14">
        <f>IF(ISNA(VLOOKUP(A257,'2013'!$B$2:$S$401,5,FALSE)), Q257, VLOOKUP(A257,'2013'!$B$2:$S$401,5,FALSE)*1.7)</f>
        <v>12</v>
      </c>
      <c r="S257" s="14">
        <f>IF(ISNA(VLOOKUP($A257,'2012'!$B$2:$S$401,5,FALSE)), R257, VLOOKUP($A257,'2012'!$B$2:$S$401,5,FALSE))</f>
        <v>12</v>
      </c>
      <c r="T257" s="14">
        <f>IF(ISNA(VLOOKUP($A257,'2011'!$B$2:$S$401,5,FALSE)), S257, VLOOKUP($A257,'2011'!$B$2:$S$401,5,FALSE))</f>
        <v>12</v>
      </c>
      <c r="U257" s="14">
        <f>IF(ISNA(VLOOKUP($A257,'2010'!$B$2:$S$401,5,FALSE)), T257, VLOOKUP($A257,'2010'!$B$2:$S$401,5,FALSE))</f>
        <v>12</v>
      </c>
      <c r="V257" s="14">
        <f>IF(ISNA(VLOOKUP($A257,'2009'!$B$2:$S$401,5,FALSE)), U257, VLOOKUP($A257,'2009'!$B$2:$S$401,5,FALSE))</f>
        <v>12</v>
      </c>
      <c r="W257" s="14">
        <f>AVERAGE(Q257:V257)</f>
        <v>12</v>
      </c>
      <c r="X257" s="14">
        <f>VLOOKUP($A257,'2014'!$B$2:$S$430,6,FALSE)</f>
        <v>17</v>
      </c>
      <c r="Y257" s="14">
        <f>IF(ISNA(VLOOKUP($A257,'2013'!$B$2:$S$401,6,FALSE)), X257, VLOOKUP($A257,'2013'!$B$2:$S$401,6,FALSE)*1.7)</f>
        <v>17</v>
      </c>
      <c r="Z257" s="14">
        <f>IF(ISNA(VLOOKUP($A257,'2012'!$B$2:$S$401,6,FALSE)), Y257, VLOOKUP($A257,'2012'!$B$2:$S$401,6,FALSE))</f>
        <v>17</v>
      </c>
      <c r="AA257" s="14">
        <f>IF(ISNA(VLOOKUP($A257,'2011'!$B$2:$S$401,6,FALSE)), Z257, VLOOKUP($A257,'2011'!$B$2:$S$401,6,FALSE))</f>
        <v>17</v>
      </c>
      <c r="AB257" s="14">
        <f>IF(ISNA(VLOOKUP($A257,'2010'!$B$2:$S$401,6,FALSE)), AA257, VLOOKUP($A257,'2010'!$B$2:$S$401,6,FALSE))</f>
        <v>17</v>
      </c>
      <c r="AC257" s="14">
        <f>IF(ISNA(VLOOKUP($A257,'2009'!$B$2:$S$401,6,FALSE)), AB257, VLOOKUP($A257,'2009'!$B$2:$S$401,6,FALSE))</f>
        <v>17</v>
      </c>
      <c r="AD257" s="14">
        <f>AVERAGE(X257:AC257)</f>
        <v>17</v>
      </c>
      <c r="AE257" s="14">
        <f>VLOOKUP($A257,'2014'!$B$2:$S$430,10,FALSE)</f>
        <v>1</v>
      </c>
      <c r="AF257" s="14">
        <f>IF(ISNA(VLOOKUP($A257,'2013'!$B$2:$S$401,10,FALSE)), AE257, VLOOKUP($A257,'2013'!$B$2:$S$401,10,FALSE)*1.7)</f>
        <v>1</v>
      </c>
      <c r="AG257" s="14">
        <f>IF(ISNA(VLOOKUP($A257,'2012'!$B$2:$S$401,10,FALSE)), AF257, VLOOKUP($A257,'2012'!$B$2:$S$401,10,FALSE))</f>
        <v>1</v>
      </c>
      <c r="AH257" s="14">
        <f>IF(ISNA(VLOOKUP($A257,'2011'!$B$2:$S$401,10,FALSE)), AG257, VLOOKUP($A257,'2011'!$B$2:$S$401,10,FALSE))</f>
        <v>1</v>
      </c>
      <c r="AI257" s="14">
        <f>IF(ISNA(VLOOKUP($A257,'2010'!$B$2:$S$401,10,FALSE)), AH257, VLOOKUP($A257,'2010'!$B$2:$S$401,10,FALSE))</f>
        <v>1</v>
      </c>
      <c r="AJ257" s="14">
        <f>IF(ISNA(VLOOKUP($A257,'2009'!$B$2:$S$401,10,FALSE)), AI257, VLOOKUP($A257,'2009'!$B$2:$S$401,10,FALSE))</f>
        <v>1</v>
      </c>
      <c r="AK257" s="14">
        <f>AVERAGE(AE257:AJ257)</f>
        <v>1</v>
      </c>
      <c r="AL257" s="14">
        <f>VLOOKUP($A257,'2014'!$B$2:$S$430,11,FALSE)</f>
        <v>4</v>
      </c>
      <c r="AM257" s="14">
        <f>IF(ISNA(VLOOKUP($A257,'2013'!$B$2:$S$401,11,FALSE)), AL257, VLOOKUP($A257,'2013'!$B$2:$S$401,11,FALSE)*1.7)</f>
        <v>4</v>
      </c>
      <c r="AN257" s="14">
        <f>AVERAGE(AL257:AM257)</f>
        <v>4</v>
      </c>
      <c r="AO257" s="14">
        <f>VLOOKUP($A257,'2014'!$B$2:$S$430,8,FALSE)</f>
        <v>21</v>
      </c>
      <c r="AP257" s="14">
        <f>IF(ISNA(VLOOKUP($A257,'2013'!$B$2:$S$401,8,FALSE)), AO257, VLOOKUP($A257,'2013'!$B$2:$S$401,8,FALSE)*1.7)</f>
        <v>21</v>
      </c>
      <c r="AQ257" s="14">
        <f>IF(ISNA(VLOOKUP($A257,'2012'!$B$2:$S$401,8,FALSE)), AP257, VLOOKUP($A257,'2012'!$B$2:$S$401,8,FALSE))</f>
        <v>21</v>
      </c>
      <c r="AR257" s="14">
        <f>IF(ISNA(VLOOKUP($A257,'2011'!$B$2:$S$401,8,FALSE)), AQ257, VLOOKUP($A257,'2011'!$B$2:$S$401,8,FALSE))</f>
        <v>21</v>
      </c>
      <c r="AS257" s="14">
        <f>IF(ISNA(VLOOKUP($A257,'2010'!$B$2:$S$401,8,FALSE)), AR257, VLOOKUP($A257,'2010'!$B$2:$S$401,8,FALSE))</f>
        <v>21</v>
      </c>
      <c r="AT257" s="14">
        <f>IF(ISNA(VLOOKUP($A257,'2009'!$B$2:$S$401,8,FALSE)), AS257, VLOOKUP($A257,'2009'!$B$2:$S$401,8,FALSE))</f>
        <v>21</v>
      </c>
      <c r="AU257" s="14">
        <f>AVERAGE(AO257:AT257)</f>
        <v>21</v>
      </c>
      <c r="AV257" s="14">
        <f>MIN(B257:G257)</f>
        <v>29</v>
      </c>
      <c r="AW257" s="14">
        <f>MAX(B257:G257)</f>
        <v>29</v>
      </c>
      <c r="AX257" s="14">
        <f>MIN(I257:N257)</f>
        <v>62</v>
      </c>
      <c r="AY257" s="14">
        <f>MAX(I257:N257)</f>
        <v>62</v>
      </c>
      <c r="AZ257" s="14" t="str">
        <f>VLOOKUP(A257,Bios!$B$2:$S$430,7,FALSE)</f>
        <v>CAN</v>
      </c>
      <c r="BA257" s="14" t="str">
        <f>VLOOKUP(A257,Bios!$B$2:$S$430,2,FALSE)</f>
        <v>LAK</v>
      </c>
      <c r="BB257" s="14">
        <f>113-BE257</f>
        <v>21</v>
      </c>
      <c r="BC257" s="14" t="str">
        <f>VLOOKUP(A257,Bios!$B$2:$S$430,3,FALSE)</f>
        <v>C</v>
      </c>
      <c r="BD257" s="4" t="str">
        <f>VLOOKUP(A257,Bios!$B$2:$S$430,4,FALSE)</f>
        <v>Apr 24 '92</v>
      </c>
      <c r="BE257" s="4" t="str">
        <f>RIGHT(BD257, LEN(BD257)-8)</f>
        <v>92</v>
      </c>
      <c r="BJ257" s="4" t="e">
        <f>VLOOKUP(A257,'Contracts 2014'!A256:K382,1,FALSE)</f>
        <v>#N/A</v>
      </c>
      <c r="BK257" s="4">
        <f>IF(ISNA(VLOOKUP(A257,'Contracts 2014'!$A$1:$K$127,1,FALSE)), 0, 1)</f>
        <v>0</v>
      </c>
    </row>
    <row r="258" spans="1:63">
      <c r="A258" s="13" t="s">
        <v>133</v>
      </c>
      <c r="B258" s="14">
        <f>VLOOKUP(A258,'2014'!$B$2:$S$430,7,FALSE)</f>
        <v>28</v>
      </c>
      <c r="C258" s="14">
        <f>IF(ISNA(VLOOKUP(A258,'2013'!$B$2:$S$401,7,FALSE)*1.7), B258, VLOOKUP(A258,'2013'!$B$2:$S$401,7,FALSE)*1.7)</f>
        <v>52.699999999999996</v>
      </c>
      <c r="D258" s="14">
        <f>IF(ISNA(VLOOKUP(A258,'2012'!$B$2:$S$401,7,FALSE)), C258, VLOOKUP(A258,'2012'!$B$2:$S$401,7,FALSE))</f>
        <v>52.699999999999996</v>
      </c>
      <c r="E258" s="14">
        <f>IF(ISNA(VLOOKUP(A258,'2011'!$B$2:$S$401,7,FALSE)), AVERAGE(C258:D258), VLOOKUP(A258,'2011'!$B$2:$S$401,7,FALSE))</f>
        <v>52.699999999999996</v>
      </c>
      <c r="F258" s="14">
        <f>IF(ISNA(VLOOKUP(A258,'2010'!$B$2:$S$401,7,FALSE)), AVERAGE(C258:E258), VLOOKUP(A258,'2010'!$B$2:$S$401,7,FALSE))</f>
        <v>52.699999999999996</v>
      </c>
      <c r="G258" s="14">
        <f>IF(ISNA(VLOOKUP(A258,'2009'!$B$2:$S$401,7,FALSE)), AVERAGE(C258:F258), VLOOKUP(A258,'2009'!$B$2:$S$401,7,FALSE))</f>
        <v>52.699999999999996</v>
      </c>
      <c r="H258" s="14">
        <f>AVERAGE(B258:G258)</f>
        <v>48.583333333333321</v>
      </c>
      <c r="I258" s="14">
        <f>VLOOKUP(A258,'2014'!$B$2:$S$430,4,FALSE)</f>
        <v>69</v>
      </c>
      <c r="J258" s="14">
        <f>IF(ISNA(VLOOKUP(A258,'2013'!$B$2:$S$401,4,FALSE)), I258, VLOOKUP(A258,'2013'!$B$2:$S$401,4,FALSE)*1.7)</f>
        <v>81.599999999999994</v>
      </c>
      <c r="K258" s="14">
        <f>IF(ISNA(VLOOKUP(A258,'2012'!$B$2:$S$401,4,FALSE)), J258, VLOOKUP(A258,'2012'!$B$2:$S$401,4,FALSE))</f>
        <v>81.599999999999994</v>
      </c>
      <c r="L258" s="14">
        <f>IF(ISNA(VLOOKUP(A258,'2011'!$B$2:$S$401,4,FALSE)), AVERAGE(J258:K258), VLOOKUP(A258,'2011'!$B$2:$S$401,4,FALSE))</f>
        <v>81.599999999999994</v>
      </c>
      <c r="M258" s="14">
        <f>IF(ISNA(VLOOKUP(A258,'2010'!$B$2:$S$401,4,FALSE)), AVERAGE(J258:L258), VLOOKUP(A258,'2010'!$B$2:$S$401,4,FALSE))</f>
        <v>81.599999999999994</v>
      </c>
      <c r="N258" s="14">
        <f>IF(ISNA(VLOOKUP(A258,'2009'!$B$2:$S$401,4,FALSE)), AVERAGE(J258:M258), VLOOKUP(A258,'2009'!$B$2:$S$401,4,FALSE))</f>
        <v>81.599999999999994</v>
      </c>
      <c r="O258" s="14">
        <f>AVERAGE(I258:N258)</f>
        <v>79.5</v>
      </c>
      <c r="P258" s="14">
        <f>H258/O258</f>
        <v>0.61111111111111094</v>
      </c>
      <c r="Q258" s="14">
        <f>VLOOKUP($A258,'2014'!$B$2:$S$430,5,FALSE)</f>
        <v>9</v>
      </c>
      <c r="R258" s="14">
        <f>IF(ISNA(VLOOKUP(A258,'2013'!$B$2:$S$401,5,FALSE)), Q258, VLOOKUP(A258,'2013'!$B$2:$S$401,5,FALSE)*1.7)</f>
        <v>23.8</v>
      </c>
      <c r="S258" s="14">
        <f>IF(ISNA(VLOOKUP($A258,'2012'!$B$2:$S$401,5,FALSE)), R258, VLOOKUP($A258,'2012'!$B$2:$S$401,5,FALSE))</f>
        <v>23.8</v>
      </c>
      <c r="T258" s="14">
        <f>IF(ISNA(VLOOKUP($A258,'2011'!$B$2:$S$401,5,FALSE)), S258, VLOOKUP($A258,'2011'!$B$2:$S$401,5,FALSE))</f>
        <v>23.8</v>
      </c>
      <c r="U258" s="14">
        <f>IF(ISNA(VLOOKUP($A258,'2010'!$B$2:$S$401,5,FALSE)), T258, VLOOKUP($A258,'2010'!$B$2:$S$401,5,FALSE))</f>
        <v>23.8</v>
      </c>
      <c r="V258" s="14">
        <f>IF(ISNA(VLOOKUP($A258,'2009'!$B$2:$S$401,5,FALSE)), U258, VLOOKUP($A258,'2009'!$B$2:$S$401,5,FALSE))</f>
        <v>23.8</v>
      </c>
      <c r="W258" s="14">
        <f>AVERAGE(Q258:V258)</f>
        <v>21.333333333333332</v>
      </c>
      <c r="X258" s="14">
        <f>VLOOKUP($A258,'2014'!$B$2:$S$430,6,FALSE)</f>
        <v>19</v>
      </c>
      <c r="Y258" s="14">
        <f>IF(ISNA(VLOOKUP($A258,'2013'!$B$2:$S$401,6,FALSE)), X258, VLOOKUP($A258,'2013'!$B$2:$S$401,6,FALSE)*1.7)</f>
        <v>28.9</v>
      </c>
      <c r="Z258" s="14">
        <f>IF(ISNA(VLOOKUP($A258,'2012'!$B$2:$S$401,6,FALSE)), Y258, VLOOKUP($A258,'2012'!$B$2:$S$401,6,FALSE))</f>
        <v>28.9</v>
      </c>
      <c r="AA258" s="14">
        <f>IF(ISNA(VLOOKUP($A258,'2011'!$B$2:$S$401,6,FALSE)), Z258, VLOOKUP($A258,'2011'!$B$2:$S$401,6,FALSE))</f>
        <v>28.9</v>
      </c>
      <c r="AB258" s="14">
        <f>IF(ISNA(VLOOKUP($A258,'2010'!$B$2:$S$401,6,FALSE)), AA258, VLOOKUP($A258,'2010'!$B$2:$S$401,6,FALSE))</f>
        <v>28.9</v>
      </c>
      <c r="AC258" s="14">
        <f>IF(ISNA(VLOOKUP($A258,'2009'!$B$2:$S$401,6,FALSE)), AB258, VLOOKUP($A258,'2009'!$B$2:$S$401,6,FALSE))</f>
        <v>28.9</v>
      </c>
      <c r="AD258" s="14">
        <f>AVERAGE(X258:AC258)</f>
        <v>27.25</v>
      </c>
      <c r="AE258" s="14">
        <f>VLOOKUP($A258,'2014'!$B$2:$S$430,10,FALSE)</f>
        <v>2</v>
      </c>
      <c r="AF258" s="14">
        <f>IF(ISNA(VLOOKUP($A258,'2013'!$B$2:$S$401,10,FALSE)), AE258, VLOOKUP($A258,'2013'!$B$2:$S$401,10,FALSE)*1.7)</f>
        <v>3.4</v>
      </c>
      <c r="AG258" s="14">
        <f>IF(ISNA(VLOOKUP($A258,'2012'!$B$2:$S$401,10,FALSE)), AF258, VLOOKUP($A258,'2012'!$B$2:$S$401,10,FALSE))</f>
        <v>3.4</v>
      </c>
      <c r="AH258" s="14">
        <f>IF(ISNA(VLOOKUP($A258,'2011'!$B$2:$S$401,10,FALSE)), AG258, VLOOKUP($A258,'2011'!$B$2:$S$401,10,FALSE))</f>
        <v>3.4</v>
      </c>
      <c r="AI258" s="14">
        <f>IF(ISNA(VLOOKUP($A258,'2010'!$B$2:$S$401,10,FALSE)), AH258, VLOOKUP($A258,'2010'!$B$2:$S$401,10,FALSE))</f>
        <v>3.4</v>
      </c>
      <c r="AJ258" s="14">
        <f>IF(ISNA(VLOOKUP($A258,'2009'!$B$2:$S$401,10,FALSE)), AI258, VLOOKUP($A258,'2009'!$B$2:$S$401,10,FALSE))</f>
        <v>3.4</v>
      </c>
      <c r="AK258" s="14">
        <f>AVERAGE(AE258:AJ258)</f>
        <v>3.1666666666666665</v>
      </c>
      <c r="AL258" s="14">
        <f>VLOOKUP($A258,'2014'!$B$2:$S$430,11,FALSE)</f>
        <v>5</v>
      </c>
      <c r="AM258" s="14">
        <f>IF(ISNA(VLOOKUP($A258,'2013'!$B$2:$S$401,11,FALSE)), AL258, VLOOKUP($A258,'2013'!$B$2:$S$401,11,FALSE)*1.7)</f>
        <v>15.299999999999999</v>
      </c>
      <c r="AN258" s="14">
        <f>AVERAGE(AL258:AM258)</f>
        <v>10.149999999999999</v>
      </c>
      <c r="AO258" s="14">
        <f>VLOOKUP($A258,'2014'!$B$2:$S$430,8,FALSE)</f>
        <v>-5</v>
      </c>
      <c r="AP258" s="14">
        <f>IF(ISNA(VLOOKUP($A258,'2013'!$B$2:$S$401,8,FALSE)), AO258, VLOOKUP($A258,'2013'!$B$2:$S$401,8,FALSE)*1.7)</f>
        <v>-25.5</v>
      </c>
      <c r="AQ258" s="14">
        <f>IF(ISNA(VLOOKUP($A258,'2012'!$B$2:$S$401,8,FALSE)), AP258, VLOOKUP($A258,'2012'!$B$2:$S$401,8,FALSE))</f>
        <v>-25.5</v>
      </c>
      <c r="AR258" s="14">
        <f>IF(ISNA(VLOOKUP($A258,'2011'!$B$2:$S$401,8,FALSE)), AQ258, VLOOKUP($A258,'2011'!$B$2:$S$401,8,FALSE))</f>
        <v>-25.5</v>
      </c>
      <c r="AS258" s="14">
        <f>IF(ISNA(VLOOKUP($A258,'2010'!$B$2:$S$401,8,FALSE)), AR258, VLOOKUP($A258,'2010'!$B$2:$S$401,8,FALSE))</f>
        <v>-25.5</v>
      </c>
      <c r="AT258" s="14">
        <f>IF(ISNA(VLOOKUP($A258,'2009'!$B$2:$S$401,8,FALSE)), AS258, VLOOKUP($A258,'2009'!$B$2:$S$401,8,FALSE))</f>
        <v>-25.5</v>
      </c>
      <c r="AU258" s="14">
        <f>AVERAGE(AO258:AT258)</f>
        <v>-22.083333333333332</v>
      </c>
      <c r="AV258" s="14">
        <f>MIN(B258:G258)</f>
        <v>28</v>
      </c>
      <c r="AW258" s="14">
        <f>MAX(B258:G258)</f>
        <v>52.699999999999996</v>
      </c>
      <c r="AX258" s="14">
        <f>MIN(I258:N258)</f>
        <v>69</v>
      </c>
      <c r="AY258" s="14">
        <f>MAX(I258:N258)</f>
        <v>81.599999999999994</v>
      </c>
      <c r="AZ258" s="14" t="str">
        <f>VLOOKUP(A258,Bios!$B$2:$S$430,7,FALSE)</f>
        <v>CAN</v>
      </c>
      <c r="BA258" s="14" t="str">
        <f>VLOOKUP(A258,Bios!$B$2:$S$430,2,FALSE)</f>
        <v>FLA</v>
      </c>
      <c r="BB258" s="14">
        <f>113-BE258</f>
        <v>20</v>
      </c>
      <c r="BC258" s="14" t="str">
        <f>VLOOKUP(A258,Bios!$B$2:$S$430,3,FALSE)</f>
        <v>L</v>
      </c>
      <c r="BD258" s="4" t="str">
        <f>VLOOKUP(A258,Bios!$B$2:$S$430,4,FALSE)</f>
        <v>Jun 04 '93</v>
      </c>
      <c r="BE258" s="4" t="str">
        <f>RIGHT(BD258, LEN(BD258)-8)</f>
        <v>93</v>
      </c>
      <c r="BJ258" s="4" t="e">
        <f>VLOOKUP(A258,'Contracts 2014'!A257:K383,1,FALSE)</f>
        <v>#N/A</v>
      </c>
      <c r="BK258" s="4">
        <f>IF(ISNA(VLOOKUP(A258,'Contracts 2014'!$A$1:$K$127,1,FALSE)), 0, 1)</f>
        <v>0</v>
      </c>
    </row>
    <row r="259" spans="1:63">
      <c r="A259" s="13" t="s">
        <v>1869</v>
      </c>
      <c r="B259" s="14">
        <f>VLOOKUP(A259,'2014'!$B$2:$S$430,7,FALSE)</f>
        <v>28</v>
      </c>
      <c r="C259" s="14">
        <f>IF(ISNA(VLOOKUP(A259,'2013'!$B$2:$S$401,7,FALSE)*1.7), B259, VLOOKUP(A259,'2013'!$B$2:$S$401,7,FALSE)*1.7)</f>
        <v>28</v>
      </c>
      <c r="D259" s="14">
        <f>IF(ISNA(VLOOKUP(A259,'2012'!$B$2:$S$401,7,FALSE)), C259, VLOOKUP(A259,'2012'!$B$2:$S$401,7,FALSE))</f>
        <v>28</v>
      </c>
      <c r="E259" s="14">
        <f>IF(ISNA(VLOOKUP(A259,'2011'!$B$2:$S$401,7,FALSE)), AVERAGE(C259:D259), VLOOKUP(A259,'2011'!$B$2:$S$401,7,FALSE))</f>
        <v>28</v>
      </c>
      <c r="F259" s="14">
        <f>IF(ISNA(VLOOKUP(A259,'2010'!$B$2:$S$401,7,FALSE)), AVERAGE(C259:E259), VLOOKUP(A259,'2010'!$B$2:$S$401,7,FALSE))</f>
        <v>28</v>
      </c>
      <c r="G259" s="14">
        <f>IF(ISNA(VLOOKUP(A259,'2009'!$B$2:$S$401,7,FALSE)), AVERAGE(C259:F259), VLOOKUP(A259,'2009'!$B$2:$S$401,7,FALSE))</f>
        <v>28</v>
      </c>
      <c r="H259" s="14">
        <f>AVERAGE(B259:G259)</f>
        <v>28</v>
      </c>
      <c r="I259" s="14">
        <f>VLOOKUP(A259,'2014'!$B$2:$S$430,4,FALSE)</f>
        <v>80</v>
      </c>
      <c r="J259" s="14">
        <f>IF(ISNA(VLOOKUP(A259,'2013'!$B$2:$S$401,4,FALSE)), I259, VLOOKUP(A259,'2013'!$B$2:$S$401,4,FALSE)*1.7)</f>
        <v>80</v>
      </c>
      <c r="K259" s="14">
        <f>IF(ISNA(VLOOKUP(A259,'2012'!$B$2:$S$401,4,FALSE)), J259, VLOOKUP(A259,'2012'!$B$2:$S$401,4,FALSE))</f>
        <v>80</v>
      </c>
      <c r="L259" s="14">
        <f>IF(ISNA(VLOOKUP(A259,'2011'!$B$2:$S$401,4,FALSE)), AVERAGE(J259:K259), VLOOKUP(A259,'2011'!$B$2:$S$401,4,FALSE))</f>
        <v>80</v>
      </c>
      <c r="M259" s="14">
        <f>IF(ISNA(VLOOKUP(A259,'2010'!$B$2:$S$401,4,FALSE)), AVERAGE(J259:L259), VLOOKUP(A259,'2010'!$B$2:$S$401,4,FALSE))</f>
        <v>80</v>
      </c>
      <c r="N259" s="14">
        <f>IF(ISNA(VLOOKUP(A259,'2009'!$B$2:$S$401,4,FALSE)), AVERAGE(J259:M259), VLOOKUP(A259,'2009'!$B$2:$S$401,4,FALSE))</f>
        <v>80</v>
      </c>
      <c r="O259" s="14">
        <f>AVERAGE(I259:N259)</f>
        <v>80</v>
      </c>
      <c r="P259" s="14">
        <f>H259/O259</f>
        <v>0.35</v>
      </c>
      <c r="Q259" s="14">
        <f>VLOOKUP($A259,'2014'!$B$2:$S$430,5,FALSE)</f>
        <v>10</v>
      </c>
      <c r="R259" s="14">
        <f>IF(ISNA(VLOOKUP(A259,'2013'!$B$2:$S$401,5,FALSE)), Q259, VLOOKUP(A259,'2013'!$B$2:$S$401,5,FALSE)*1.7)</f>
        <v>10</v>
      </c>
      <c r="S259" s="14">
        <f>IF(ISNA(VLOOKUP($A259,'2012'!$B$2:$S$401,5,FALSE)), R259, VLOOKUP($A259,'2012'!$B$2:$S$401,5,FALSE))</f>
        <v>10</v>
      </c>
      <c r="T259" s="14">
        <f>IF(ISNA(VLOOKUP($A259,'2011'!$B$2:$S$401,5,FALSE)), S259, VLOOKUP($A259,'2011'!$B$2:$S$401,5,FALSE))</f>
        <v>10</v>
      </c>
      <c r="U259" s="14">
        <f>IF(ISNA(VLOOKUP($A259,'2010'!$B$2:$S$401,5,FALSE)), T259, VLOOKUP($A259,'2010'!$B$2:$S$401,5,FALSE))</f>
        <v>10</v>
      </c>
      <c r="V259" s="14">
        <f>IF(ISNA(VLOOKUP($A259,'2009'!$B$2:$S$401,5,FALSE)), U259, VLOOKUP($A259,'2009'!$B$2:$S$401,5,FALSE))</f>
        <v>10</v>
      </c>
      <c r="W259" s="14">
        <f>AVERAGE(Q259:V259)</f>
        <v>10</v>
      </c>
      <c r="X259" s="14">
        <f>VLOOKUP($A259,'2014'!$B$2:$S$430,6,FALSE)</f>
        <v>18</v>
      </c>
      <c r="Y259" s="14">
        <f>IF(ISNA(VLOOKUP($A259,'2013'!$B$2:$S$401,6,FALSE)), X259, VLOOKUP($A259,'2013'!$B$2:$S$401,6,FALSE)*1.7)</f>
        <v>18</v>
      </c>
      <c r="Z259" s="14">
        <f>IF(ISNA(VLOOKUP($A259,'2012'!$B$2:$S$401,6,FALSE)), Y259, VLOOKUP($A259,'2012'!$B$2:$S$401,6,FALSE))</f>
        <v>18</v>
      </c>
      <c r="AA259" s="14">
        <f>IF(ISNA(VLOOKUP($A259,'2011'!$B$2:$S$401,6,FALSE)), Z259, VLOOKUP($A259,'2011'!$B$2:$S$401,6,FALSE))</f>
        <v>18</v>
      </c>
      <c r="AB259" s="14">
        <f>IF(ISNA(VLOOKUP($A259,'2010'!$B$2:$S$401,6,FALSE)), AA259, VLOOKUP($A259,'2010'!$B$2:$S$401,6,FALSE))</f>
        <v>18</v>
      </c>
      <c r="AC259" s="14">
        <f>IF(ISNA(VLOOKUP($A259,'2009'!$B$2:$S$401,6,FALSE)), AB259, VLOOKUP($A259,'2009'!$B$2:$S$401,6,FALSE))</f>
        <v>18</v>
      </c>
      <c r="AD259" s="14">
        <f>AVERAGE(X259:AC259)</f>
        <v>18</v>
      </c>
      <c r="AE259" s="14">
        <f>VLOOKUP($A259,'2014'!$B$2:$S$430,10,FALSE)</f>
        <v>1</v>
      </c>
      <c r="AF259" s="14">
        <f>IF(ISNA(VLOOKUP($A259,'2013'!$B$2:$S$401,10,FALSE)), AE259, VLOOKUP($A259,'2013'!$B$2:$S$401,10,FALSE)*1.7)</f>
        <v>1</v>
      </c>
      <c r="AG259" s="14">
        <f>IF(ISNA(VLOOKUP($A259,'2012'!$B$2:$S$401,10,FALSE)), AF259, VLOOKUP($A259,'2012'!$B$2:$S$401,10,FALSE))</f>
        <v>1</v>
      </c>
      <c r="AH259" s="14">
        <f>IF(ISNA(VLOOKUP($A259,'2011'!$B$2:$S$401,10,FALSE)), AG259, VLOOKUP($A259,'2011'!$B$2:$S$401,10,FALSE))</f>
        <v>1</v>
      </c>
      <c r="AI259" s="14">
        <f>IF(ISNA(VLOOKUP($A259,'2010'!$B$2:$S$401,10,FALSE)), AH259, VLOOKUP($A259,'2010'!$B$2:$S$401,10,FALSE))</f>
        <v>1</v>
      </c>
      <c r="AJ259" s="14">
        <f>IF(ISNA(VLOOKUP($A259,'2009'!$B$2:$S$401,10,FALSE)), AI259, VLOOKUP($A259,'2009'!$B$2:$S$401,10,FALSE))</f>
        <v>1</v>
      </c>
      <c r="AK259" s="14">
        <f>AVERAGE(AE259:AJ259)</f>
        <v>1</v>
      </c>
      <c r="AL259" s="14">
        <f>VLOOKUP($A259,'2014'!$B$2:$S$430,11,FALSE)</f>
        <v>4</v>
      </c>
      <c r="AM259" s="14">
        <f>IF(ISNA(VLOOKUP($A259,'2013'!$B$2:$S$401,11,FALSE)), AL259, VLOOKUP($A259,'2013'!$B$2:$S$401,11,FALSE)*1.7)</f>
        <v>4</v>
      </c>
      <c r="AN259" s="14">
        <f>AVERAGE(AL259:AM259)</f>
        <v>4</v>
      </c>
      <c r="AO259" s="14">
        <f>VLOOKUP($A259,'2014'!$B$2:$S$430,8,FALSE)</f>
        <v>-17</v>
      </c>
      <c r="AP259" s="14">
        <f>IF(ISNA(VLOOKUP($A259,'2013'!$B$2:$S$401,8,FALSE)), AO259, VLOOKUP($A259,'2013'!$B$2:$S$401,8,FALSE)*1.7)</f>
        <v>-17</v>
      </c>
      <c r="AQ259" s="14">
        <f>IF(ISNA(VLOOKUP($A259,'2012'!$B$2:$S$401,8,FALSE)), AP259, VLOOKUP($A259,'2012'!$B$2:$S$401,8,FALSE))</f>
        <v>-17</v>
      </c>
      <c r="AR259" s="14">
        <f>IF(ISNA(VLOOKUP($A259,'2011'!$B$2:$S$401,8,FALSE)), AQ259, VLOOKUP($A259,'2011'!$B$2:$S$401,8,FALSE))</f>
        <v>-17</v>
      </c>
      <c r="AS259" s="14">
        <f>IF(ISNA(VLOOKUP($A259,'2010'!$B$2:$S$401,8,FALSE)), AR259, VLOOKUP($A259,'2010'!$B$2:$S$401,8,FALSE))</f>
        <v>-17</v>
      </c>
      <c r="AT259" s="14">
        <f>IF(ISNA(VLOOKUP($A259,'2009'!$B$2:$S$401,8,FALSE)), AS259, VLOOKUP($A259,'2009'!$B$2:$S$401,8,FALSE))</f>
        <v>-17</v>
      </c>
      <c r="AU259" s="14">
        <f>AVERAGE(AO259:AT259)</f>
        <v>-17</v>
      </c>
      <c r="AV259" s="14">
        <f>MIN(B259:G259)</f>
        <v>28</v>
      </c>
      <c r="AW259" s="14">
        <f>MAX(B259:G259)</f>
        <v>28</v>
      </c>
      <c r="AX259" s="14">
        <f>MIN(I259:N259)</f>
        <v>80</v>
      </c>
      <c r="AY259" s="14">
        <f>MAX(I259:N259)</f>
        <v>80</v>
      </c>
      <c r="AZ259" s="14" t="str">
        <f>VLOOKUP(A259,Bios!$B$2:$S$430,7,FALSE)</f>
        <v>CAN</v>
      </c>
      <c r="BA259" s="14" t="str">
        <f>VLOOKUP(A259,Bios!$B$2:$S$430,2,FALSE)</f>
        <v>CGY</v>
      </c>
      <c r="BB259" s="14">
        <f>113-BE259</f>
        <v>23</v>
      </c>
      <c r="BC259" s="14" t="str">
        <f>VLOOKUP(A259,Bios!$B$2:$S$430,3,FALSE)</f>
        <v>C</v>
      </c>
      <c r="BD259" s="4" t="str">
        <f>VLOOKUP(A259,Bios!$B$2:$S$430,4,FALSE)</f>
        <v>Jan 30 '90</v>
      </c>
      <c r="BE259" s="4" t="str">
        <f>RIGHT(BD259, LEN(BD259)-8)</f>
        <v>90</v>
      </c>
      <c r="BJ259" s="4" t="e">
        <f>VLOOKUP(A259,'Contracts 2014'!A258:K384,1,FALSE)</f>
        <v>#N/A</v>
      </c>
      <c r="BK259" s="4">
        <f>IF(ISNA(VLOOKUP(A259,'Contracts 2014'!$A$1:$K$127,1,FALSE)), 0, 1)</f>
        <v>0</v>
      </c>
    </row>
    <row r="260" spans="1:63">
      <c r="A260" s="13" t="s">
        <v>782</v>
      </c>
      <c r="B260" s="14">
        <f>VLOOKUP(A260,'2014'!$B$2:$S$430,7,FALSE)</f>
        <v>28</v>
      </c>
      <c r="C260" s="14">
        <f>IF(ISNA(VLOOKUP(A260,'2013'!$B$2:$S$401,7,FALSE)*1.7), B260, VLOOKUP(A260,'2013'!$B$2:$S$401,7,FALSE)*1.7)</f>
        <v>22.099999999999998</v>
      </c>
      <c r="D260" s="14">
        <f>IF(ISNA(VLOOKUP(A260,'2012'!$B$2:$S$401,7,FALSE)), C260, VLOOKUP(A260,'2012'!$B$2:$S$401,7,FALSE))</f>
        <v>22</v>
      </c>
      <c r="E260" s="14">
        <f>IF(ISNA(VLOOKUP(A260,'2011'!$B$2:$S$401,7,FALSE)), AVERAGE(C260:D260), VLOOKUP(A260,'2011'!$B$2:$S$401,7,FALSE))</f>
        <v>22</v>
      </c>
      <c r="F260" s="14">
        <f>IF(ISNA(VLOOKUP(A260,'2010'!$B$2:$S$401,7,FALSE)), AVERAGE(C260:E260), VLOOKUP(A260,'2010'!$B$2:$S$401,7,FALSE))</f>
        <v>26</v>
      </c>
      <c r="G260" s="14">
        <f>IF(ISNA(VLOOKUP(A260,'2009'!$B$2:$S$401,7,FALSE)), AVERAGE(C260:F260), VLOOKUP(A260,'2009'!$B$2:$S$401,7,FALSE))</f>
        <v>45</v>
      </c>
      <c r="H260" s="14">
        <f>AVERAGE(B260:G260)</f>
        <v>27.516666666666666</v>
      </c>
      <c r="I260" s="14">
        <f>VLOOKUP(A260,'2014'!$B$2:$S$430,4,FALSE)</f>
        <v>73</v>
      </c>
      <c r="J260" s="14">
        <f>IF(ISNA(VLOOKUP(A260,'2013'!$B$2:$S$401,4,FALSE)), I260, VLOOKUP(A260,'2013'!$B$2:$S$401,4,FALSE)*1.7)</f>
        <v>73.099999999999994</v>
      </c>
      <c r="K260" s="14">
        <f>IF(ISNA(VLOOKUP(A260,'2012'!$B$2:$S$401,4,FALSE)), J260, VLOOKUP(A260,'2012'!$B$2:$S$401,4,FALSE))</f>
        <v>67</v>
      </c>
      <c r="L260" s="14">
        <f>IF(ISNA(VLOOKUP(A260,'2011'!$B$2:$S$401,4,FALSE)), AVERAGE(J260:K260), VLOOKUP(A260,'2011'!$B$2:$S$401,4,FALSE))</f>
        <v>67</v>
      </c>
      <c r="M260" s="14">
        <f>IF(ISNA(VLOOKUP(A260,'2010'!$B$2:$S$401,4,FALSE)), AVERAGE(J260:L260), VLOOKUP(A260,'2010'!$B$2:$S$401,4,FALSE))</f>
        <v>79</v>
      </c>
      <c r="N260" s="14">
        <f>IF(ISNA(VLOOKUP(A260,'2009'!$B$2:$S$401,4,FALSE)), AVERAGE(J260:M260), VLOOKUP(A260,'2009'!$B$2:$S$401,4,FALSE))</f>
        <v>82</v>
      </c>
      <c r="O260" s="14">
        <f>AVERAGE(I260:N260)</f>
        <v>73.516666666666666</v>
      </c>
      <c r="P260" s="14">
        <f>H260/O260</f>
        <v>0.37429154386760372</v>
      </c>
      <c r="Q260" s="14">
        <f>VLOOKUP($A260,'2014'!$B$2:$S$430,5,FALSE)</f>
        <v>3</v>
      </c>
      <c r="R260" s="14">
        <f>IF(ISNA(VLOOKUP(A260,'2013'!$B$2:$S$401,5,FALSE)), Q260, VLOOKUP(A260,'2013'!$B$2:$S$401,5,FALSE)*1.7)</f>
        <v>5.0999999999999996</v>
      </c>
      <c r="S260" s="14">
        <f>IF(ISNA(VLOOKUP($A260,'2012'!$B$2:$S$401,5,FALSE)), R260, VLOOKUP($A260,'2012'!$B$2:$S$401,5,FALSE))</f>
        <v>3</v>
      </c>
      <c r="T260" s="14">
        <f>IF(ISNA(VLOOKUP($A260,'2011'!$B$2:$S$401,5,FALSE)), S260, VLOOKUP($A260,'2011'!$B$2:$S$401,5,FALSE))</f>
        <v>3</v>
      </c>
      <c r="U260" s="14">
        <f>IF(ISNA(VLOOKUP($A260,'2010'!$B$2:$S$401,5,FALSE)), T260, VLOOKUP($A260,'2010'!$B$2:$S$401,5,FALSE))</f>
        <v>6</v>
      </c>
      <c r="V260" s="14">
        <f>IF(ISNA(VLOOKUP($A260,'2009'!$B$2:$S$401,5,FALSE)), U260, VLOOKUP($A260,'2009'!$B$2:$S$401,5,FALSE))</f>
        <v>5</v>
      </c>
      <c r="W260" s="14">
        <f>AVERAGE(Q260:V260)</f>
        <v>4.1833333333333336</v>
      </c>
      <c r="X260" s="14">
        <f>VLOOKUP($A260,'2014'!$B$2:$S$430,6,FALSE)</f>
        <v>25</v>
      </c>
      <c r="Y260" s="14">
        <f>IF(ISNA(VLOOKUP($A260,'2013'!$B$2:$S$401,6,FALSE)), X260, VLOOKUP($A260,'2013'!$B$2:$S$401,6,FALSE)*1.7)</f>
        <v>17</v>
      </c>
      <c r="Z260" s="14">
        <f>IF(ISNA(VLOOKUP($A260,'2012'!$B$2:$S$401,6,FALSE)), Y260, VLOOKUP($A260,'2012'!$B$2:$S$401,6,FALSE))</f>
        <v>19</v>
      </c>
      <c r="AA260" s="14">
        <f>IF(ISNA(VLOOKUP($A260,'2011'!$B$2:$S$401,6,FALSE)), Z260, VLOOKUP($A260,'2011'!$B$2:$S$401,6,FALSE))</f>
        <v>19</v>
      </c>
      <c r="AB260" s="14">
        <f>IF(ISNA(VLOOKUP($A260,'2010'!$B$2:$S$401,6,FALSE)), AA260, VLOOKUP($A260,'2010'!$B$2:$S$401,6,FALSE))</f>
        <v>20</v>
      </c>
      <c r="AC260" s="14">
        <f>IF(ISNA(VLOOKUP($A260,'2009'!$B$2:$S$401,6,FALSE)), AB260, VLOOKUP($A260,'2009'!$B$2:$S$401,6,FALSE))</f>
        <v>40</v>
      </c>
      <c r="AD260" s="14">
        <f>AVERAGE(X260:AC260)</f>
        <v>23.333333333333332</v>
      </c>
      <c r="AE260" s="14">
        <f>VLOOKUP($A260,'2014'!$B$2:$S$430,10,FALSE)</f>
        <v>2</v>
      </c>
      <c r="AF260" s="14">
        <f>IF(ISNA(VLOOKUP($A260,'2013'!$B$2:$S$401,10,FALSE)), AE260, VLOOKUP($A260,'2013'!$B$2:$S$401,10,FALSE)*1.7)</f>
        <v>1.7</v>
      </c>
      <c r="AG260" s="14">
        <f>IF(ISNA(VLOOKUP($A260,'2012'!$B$2:$S$401,10,FALSE)), AF260, VLOOKUP($A260,'2012'!$B$2:$S$401,10,FALSE))</f>
        <v>2</v>
      </c>
      <c r="AH260" s="14">
        <f>IF(ISNA(VLOOKUP($A260,'2011'!$B$2:$S$401,10,FALSE)), AG260, VLOOKUP($A260,'2011'!$B$2:$S$401,10,FALSE))</f>
        <v>2</v>
      </c>
      <c r="AI260" s="14">
        <f>IF(ISNA(VLOOKUP($A260,'2010'!$B$2:$S$401,10,FALSE)), AH260, VLOOKUP($A260,'2010'!$B$2:$S$401,10,FALSE))</f>
        <v>3</v>
      </c>
      <c r="AJ260" s="14">
        <f>IF(ISNA(VLOOKUP($A260,'2009'!$B$2:$S$401,10,FALSE)), AI260, VLOOKUP($A260,'2009'!$B$2:$S$401,10,FALSE))</f>
        <v>2</v>
      </c>
      <c r="AK260" s="14">
        <f>AVERAGE(AE260:AJ260)</f>
        <v>2.1166666666666667</v>
      </c>
      <c r="AL260" s="14">
        <f>VLOOKUP($A260,'2014'!$B$2:$S$430,11,FALSE)</f>
        <v>6</v>
      </c>
      <c r="AM260" s="14">
        <f>IF(ISNA(VLOOKUP($A260,'2013'!$B$2:$S$401,11,FALSE)), AL260, VLOOKUP($A260,'2013'!$B$2:$S$401,11,FALSE)*1.7)</f>
        <v>6.8</v>
      </c>
      <c r="AN260" s="14">
        <f>AVERAGE(AL260:AM260)</f>
        <v>6.4</v>
      </c>
      <c r="AO260" s="14">
        <f>VLOOKUP($A260,'2014'!$B$2:$S$430,8,FALSE)</f>
        <v>-5</v>
      </c>
      <c r="AP260" s="14">
        <f>IF(ISNA(VLOOKUP($A260,'2013'!$B$2:$S$401,8,FALSE)), AO260, VLOOKUP($A260,'2013'!$B$2:$S$401,8,FALSE)*1.7)</f>
        <v>-18.7</v>
      </c>
      <c r="AQ260" s="14">
        <f>IF(ISNA(VLOOKUP($A260,'2012'!$B$2:$S$401,8,FALSE)), AP260, VLOOKUP($A260,'2012'!$B$2:$S$401,8,FALSE))</f>
        <v>-8</v>
      </c>
      <c r="AR260" s="14">
        <f>IF(ISNA(VLOOKUP($A260,'2011'!$B$2:$S$401,8,FALSE)), AQ260, VLOOKUP($A260,'2011'!$B$2:$S$401,8,FALSE))</f>
        <v>-8</v>
      </c>
      <c r="AS260" s="14">
        <f>IF(ISNA(VLOOKUP($A260,'2010'!$B$2:$S$401,8,FALSE)), AR260, VLOOKUP($A260,'2010'!$B$2:$S$401,8,FALSE))</f>
        <v>-14</v>
      </c>
      <c r="AT260" s="14">
        <f>IF(ISNA(VLOOKUP($A260,'2009'!$B$2:$S$401,8,FALSE)), AS260, VLOOKUP($A260,'2009'!$B$2:$S$401,8,FALSE))</f>
        <v>6</v>
      </c>
      <c r="AU260" s="14">
        <f>AVERAGE(AO260:AT260)</f>
        <v>-7.95</v>
      </c>
      <c r="AV260" s="14">
        <f>MIN(B260:G260)</f>
        <v>22</v>
      </c>
      <c r="AW260" s="14">
        <f>MAX(B260:G260)</f>
        <v>45</v>
      </c>
      <c r="AX260" s="14">
        <f>MIN(I260:N260)</f>
        <v>67</v>
      </c>
      <c r="AY260" s="14">
        <f>MAX(I260:N260)</f>
        <v>82</v>
      </c>
      <c r="AZ260" s="14" t="str">
        <f>VLOOKUP(A260,Bios!$B$2:$S$430,7,FALSE)</f>
        <v>USA</v>
      </c>
      <c r="BA260" s="14" t="str">
        <f>VLOOKUP(A260,Bios!$B$2:$S$430,2,FALSE)</f>
        <v>FLA</v>
      </c>
      <c r="BB260" s="14">
        <f>113-BE260</f>
        <v>30</v>
      </c>
      <c r="BC260" s="14" t="str">
        <f>VLOOKUP(A260,Bios!$B$2:$S$430,3,FALSE)</f>
        <v>D</v>
      </c>
      <c r="BD260" s="4" t="str">
        <f>VLOOKUP(A260,Bios!$B$2:$S$430,4,FALSE)</f>
        <v>Jan 10 '83</v>
      </c>
      <c r="BE260" s="4" t="str">
        <f>RIGHT(BD260, LEN(BD260)-8)</f>
        <v>83</v>
      </c>
      <c r="BJ260" s="4" t="e">
        <f>VLOOKUP(A260,'Contracts 2014'!A259:K385,1,FALSE)</f>
        <v>#N/A</v>
      </c>
      <c r="BK260" s="4">
        <f>IF(ISNA(VLOOKUP(A260,'Contracts 2014'!$A$1:$K$127,1,FALSE)), 0, 1)</f>
        <v>0</v>
      </c>
    </row>
    <row r="261" spans="1:63">
      <c r="A261" s="13" t="s">
        <v>99</v>
      </c>
      <c r="B261" s="14">
        <f>VLOOKUP(A261,'2014'!$B$2:$S$430,7,FALSE)</f>
        <v>28</v>
      </c>
      <c r="C261" s="14">
        <f>IF(ISNA(VLOOKUP(A261,'2013'!$B$2:$S$401,7,FALSE)*1.7), B261, VLOOKUP(A261,'2013'!$B$2:$S$401,7,FALSE)*1.7)</f>
        <v>59.5</v>
      </c>
      <c r="D261" s="14">
        <f>IF(ISNA(VLOOKUP(A261,'2012'!$B$2:$S$401,7,FALSE)), C261, VLOOKUP(A261,'2012'!$B$2:$S$401,7,FALSE))</f>
        <v>61</v>
      </c>
      <c r="E261" s="14">
        <f>IF(ISNA(VLOOKUP(A261,'2011'!$B$2:$S$401,7,FALSE)), AVERAGE(C261:D261), VLOOKUP(A261,'2011'!$B$2:$S$401,7,FALSE))</f>
        <v>31</v>
      </c>
      <c r="F261" s="14">
        <f>IF(ISNA(VLOOKUP(A261,'2010'!$B$2:$S$401,7,FALSE)), AVERAGE(C261:E261), VLOOKUP(A261,'2010'!$B$2:$S$401,7,FALSE))</f>
        <v>51</v>
      </c>
      <c r="G261" s="14">
        <f>IF(ISNA(VLOOKUP(A261,'2009'!$B$2:$S$401,7,FALSE)), AVERAGE(C261:F261), VLOOKUP(A261,'2009'!$B$2:$S$401,7,FALSE))</f>
        <v>37</v>
      </c>
      <c r="H261" s="14">
        <f>AVERAGE(B261:G261)</f>
        <v>44.583333333333336</v>
      </c>
      <c r="I261" s="14">
        <f>VLOOKUP(A261,'2014'!$B$2:$S$430,4,FALSE)</f>
        <v>80</v>
      </c>
      <c r="J261" s="14">
        <f>IF(ISNA(VLOOKUP(A261,'2013'!$B$2:$S$401,4,FALSE)), I261, VLOOKUP(A261,'2013'!$B$2:$S$401,4,FALSE)*1.7)</f>
        <v>81.599999999999994</v>
      </c>
      <c r="K261" s="14">
        <f>IF(ISNA(VLOOKUP(A261,'2012'!$B$2:$S$401,4,FALSE)), J261, VLOOKUP(A261,'2012'!$B$2:$S$401,4,FALSE))</f>
        <v>82</v>
      </c>
      <c r="L261" s="14">
        <f>IF(ISNA(VLOOKUP(A261,'2011'!$B$2:$S$401,4,FALSE)), AVERAGE(J261:K261), VLOOKUP(A261,'2011'!$B$2:$S$401,4,FALSE))</f>
        <v>45</v>
      </c>
      <c r="M261" s="14">
        <f>IF(ISNA(VLOOKUP(A261,'2010'!$B$2:$S$401,4,FALSE)), AVERAGE(J261:L261), VLOOKUP(A261,'2010'!$B$2:$S$401,4,FALSE))</f>
        <v>69</v>
      </c>
      <c r="N261" s="14">
        <f>IF(ISNA(VLOOKUP(A261,'2009'!$B$2:$S$401,4,FALSE)), AVERAGE(J261:M261), VLOOKUP(A261,'2009'!$B$2:$S$401,4,FALSE))</f>
        <v>73</v>
      </c>
      <c r="O261" s="14">
        <f>AVERAGE(I261:N261)</f>
        <v>71.766666666666666</v>
      </c>
      <c r="P261" s="14">
        <f>H261/O261</f>
        <v>0.62122619600557361</v>
      </c>
      <c r="Q261" s="14">
        <f>VLOOKUP($A261,'2014'!$B$2:$S$430,5,FALSE)</f>
        <v>8</v>
      </c>
      <c r="R261" s="14">
        <f>IF(ISNA(VLOOKUP(A261,'2013'!$B$2:$S$401,5,FALSE)), Q261, VLOOKUP(A261,'2013'!$B$2:$S$401,5,FALSE)*1.7)</f>
        <v>20.399999999999999</v>
      </c>
      <c r="S261" s="14">
        <f>IF(ISNA(VLOOKUP($A261,'2012'!$B$2:$S$401,5,FALSE)), R261, VLOOKUP($A261,'2012'!$B$2:$S$401,5,FALSE))</f>
        <v>27</v>
      </c>
      <c r="T261" s="14">
        <f>IF(ISNA(VLOOKUP($A261,'2011'!$B$2:$S$401,5,FALSE)), S261, VLOOKUP($A261,'2011'!$B$2:$S$401,5,FALSE))</f>
        <v>12</v>
      </c>
      <c r="U261" s="14">
        <f>IF(ISNA(VLOOKUP($A261,'2010'!$B$2:$S$401,5,FALSE)), T261, VLOOKUP($A261,'2010'!$B$2:$S$401,5,FALSE))</f>
        <v>23</v>
      </c>
      <c r="V261" s="14">
        <f>IF(ISNA(VLOOKUP($A261,'2009'!$B$2:$S$401,5,FALSE)), U261, VLOOKUP($A261,'2009'!$B$2:$S$401,5,FALSE))</f>
        <v>19</v>
      </c>
      <c r="W261" s="14">
        <f>AVERAGE(Q261:V261)</f>
        <v>18.233333333333334</v>
      </c>
      <c r="X261" s="14">
        <f>VLOOKUP($A261,'2014'!$B$2:$S$430,6,FALSE)</f>
        <v>20</v>
      </c>
      <c r="Y261" s="14">
        <f>IF(ISNA(VLOOKUP($A261,'2013'!$B$2:$S$401,6,FALSE)), X261, VLOOKUP($A261,'2013'!$B$2:$S$401,6,FALSE)*1.7)</f>
        <v>39.1</v>
      </c>
      <c r="Z261" s="14">
        <f>IF(ISNA(VLOOKUP($A261,'2012'!$B$2:$S$401,6,FALSE)), Y261, VLOOKUP($A261,'2012'!$B$2:$S$401,6,FALSE))</f>
        <v>34</v>
      </c>
      <c r="AA261" s="14">
        <f>IF(ISNA(VLOOKUP($A261,'2011'!$B$2:$S$401,6,FALSE)), Z261, VLOOKUP($A261,'2011'!$B$2:$S$401,6,FALSE))</f>
        <v>19</v>
      </c>
      <c r="AB261" s="14">
        <f>IF(ISNA(VLOOKUP($A261,'2010'!$B$2:$S$401,6,FALSE)), AA261, VLOOKUP($A261,'2010'!$B$2:$S$401,6,FALSE))</f>
        <v>28</v>
      </c>
      <c r="AC261" s="14">
        <f>IF(ISNA(VLOOKUP($A261,'2009'!$B$2:$S$401,6,FALSE)), AB261, VLOOKUP($A261,'2009'!$B$2:$S$401,6,FALSE))</f>
        <v>18</v>
      </c>
      <c r="AD261" s="14">
        <f>AVERAGE(X261:AC261)</f>
        <v>26.349999999999998</v>
      </c>
      <c r="AE261" s="14">
        <f>VLOOKUP($A261,'2014'!$B$2:$S$430,10,FALSE)</f>
        <v>2</v>
      </c>
      <c r="AF261" s="14">
        <f>IF(ISNA(VLOOKUP($A261,'2013'!$B$2:$S$401,10,FALSE)), AE261, VLOOKUP($A261,'2013'!$B$2:$S$401,10,FALSE)*1.7)</f>
        <v>3.4</v>
      </c>
      <c r="AG261" s="14">
        <f>IF(ISNA(VLOOKUP($A261,'2012'!$B$2:$S$401,10,FALSE)), AF261, VLOOKUP($A261,'2012'!$B$2:$S$401,10,FALSE))</f>
        <v>6</v>
      </c>
      <c r="AH261" s="14">
        <f>IF(ISNA(VLOOKUP($A261,'2011'!$B$2:$S$401,10,FALSE)), AG261, VLOOKUP($A261,'2011'!$B$2:$S$401,10,FALSE))</f>
        <v>3</v>
      </c>
      <c r="AI261" s="14">
        <f>IF(ISNA(VLOOKUP($A261,'2010'!$B$2:$S$401,10,FALSE)), AH261, VLOOKUP($A261,'2010'!$B$2:$S$401,10,FALSE))</f>
        <v>7</v>
      </c>
      <c r="AJ261" s="14">
        <f>IF(ISNA(VLOOKUP($A261,'2009'!$B$2:$S$401,10,FALSE)), AI261, VLOOKUP($A261,'2009'!$B$2:$S$401,10,FALSE))</f>
        <v>7</v>
      </c>
      <c r="AK261" s="14">
        <f>AVERAGE(AE261:AJ261)</f>
        <v>4.7333333333333334</v>
      </c>
      <c r="AL261" s="14">
        <f>VLOOKUP($A261,'2014'!$B$2:$S$430,11,FALSE)</f>
        <v>7</v>
      </c>
      <c r="AM261" s="14">
        <f>IF(ISNA(VLOOKUP($A261,'2013'!$B$2:$S$401,11,FALSE)), AL261, VLOOKUP($A261,'2013'!$B$2:$S$401,11,FALSE)*1.7)</f>
        <v>22.099999999999998</v>
      </c>
      <c r="AN261" s="14">
        <f>AVERAGE(AL261:AM261)</f>
        <v>14.549999999999999</v>
      </c>
      <c r="AO261" s="14">
        <f>VLOOKUP($A261,'2014'!$B$2:$S$430,8,FALSE)</f>
        <v>-18</v>
      </c>
      <c r="AP261" s="14">
        <f>IF(ISNA(VLOOKUP($A261,'2013'!$B$2:$S$401,8,FALSE)), AO261, VLOOKUP($A261,'2013'!$B$2:$S$401,8,FALSE)*1.7)</f>
        <v>-17</v>
      </c>
      <c r="AQ261" s="14">
        <f>IF(ISNA(VLOOKUP($A261,'2012'!$B$2:$S$401,8,FALSE)), AP261, VLOOKUP($A261,'2012'!$B$2:$S$401,8,FALSE))</f>
        <v>-7</v>
      </c>
      <c r="AR261" s="14">
        <f>IF(ISNA(VLOOKUP($A261,'2011'!$B$2:$S$401,8,FALSE)), AQ261, VLOOKUP($A261,'2011'!$B$2:$S$401,8,FALSE))</f>
        <v>2</v>
      </c>
      <c r="AS261" s="14">
        <f>IF(ISNA(VLOOKUP($A261,'2010'!$B$2:$S$401,8,FALSE)), AR261, VLOOKUP($A261,'2010'!$B$2:$S$401,8,FALSE))</f>
        <v>9</v>
      </c>
      <c r="AT261" s="14">
        <f>IF(ISNA(VLOOKUP($A261,'2009'!$B$2:$S$401,8,FALSE)), AS261, VLOOKUP($A261,'2009'!$B$2:$S$401,8,FALSE))</f>
        <v>-3</v>
      </c>
      <c r="AU261" s="14">
        <f>AVERAGE(AO261:AT261)</f>
        <v>-5.666666666666667</v>
      </c>
      <c r="AV261" s="14">
        <f>MIN(B261:G261)</f>
        <v>28</v>
      </c>
      <c r="AW261" s="14">
        <f>MAX(B261:G261)</f>
        <v>61</v>
      </c>
      <c r="AX261" s="14">
        <f>MIN(I261:N261)</f>
        <v>45</v>
      </c>
      <c r="AY261" s="14">
        <f>MAX(I261:N261)</f>
        <v>82</v>
      </c>
      <c r="AZ261" s="14" t="str">
        <f>VLOOKUP(A261,Bios!$B$2:$S$430,7,FALSE)</f>
        <v>CZE</v>
      </c>
      <c r="BA261" s="14" t="str">
        <f>VLOOKUP(A261,Bios!$B$2:$S$430,2,FALSE)</f>
        <v>FLA</v>
      </c>
      <c r="BB261" s="14">
        <f>113-BE261</f>
        <v>29</v>
      </c>
      <c r="BC261" s="14" t="str">
        <f>VLOOKUP(A261,Bios!$B$2:$S$430,3,FALSE)</f>
        <v>L</v>
      </c>
      <c r="BD261" s="4" t="str">
        <f>VLOOKUP(A261,Bios!$B$2:$S$430,4,FALSE)</f>
        <v>May 16 '84</v>
      </c>
      <c r="BE261" s="4" t="str">
        <f>RIGHT(BD261, LEN(BD261)-8)</f>
        <v>84</v>
      </c>
      <c r="BJ261" s="4" t="e">
        <f>VLOOKUP(A261,'Contracts 2014'!A260:K386,1,FALSE)</f>
        <v>#N/A</v>
      </c>
      <c r="BK261" s="4">
        <f>IF(ISNA(VLOOKUP(A261,'Contracts 2014'!$A$1:$K$127,1,FALSE)), 0, 1)</f>
        <v>1</v>
      </c>
    </row>
    <row r="262" spans="1:63">
      <c r="A262" s="13" t="s">
        <v>171</v>
      </c>
      <c r="B262" s="14">
        <f>VLOOKUP(A262,'2014'!$B$2:$S$430,7,FALSE)</f>
        <v>28</v>
      </c>
      <c r="C262" s="14">
        <f>IF(ISNA(VLOOKUP(A262,'2013'!$B$2:$S$401,7,FALSE)*1.7), B262, VLOOKUP(A262,'2013'!$B$2:$S$401,7,FALSE)*1.7)</f>
        <v>35.699999999999996</v>
      </c>
      <c r="D262" s="14">
        <f>IF(ISNA(VLOOKUP(A262,'2012'!$B$2:$S$401,7,FALSE)), C262, VLOOKUP(A262,'2012'!$B$2:$S$401,7,FALSE))</f>
        <v>53</v>
      </c>
      <c r="E262" s="14">
        <f>IF(ISNA(VLOOKUP(A262,'2011'!$B$2:$S$401,7,FALSE)), AVERAGE(C262:D262), VLOOKUP(A262,'2011'!$B$2:$S$401,7,FALSE))</f>
        <v>64</v>
      </c>
      <c r="F262" s="14">
        <f>IF(ISNA(VLOOKUP(A262,'2010'!$B$2:$S$401,7,FALSE)), AVERAGE(C262:E262), VLOOKUP(A262,'2010'!$B$2:$S$401,7,FALSE))</f>
        <v>82</v>
      </c>
      <c r="G262" s="14">
        <f>IF(ISNA(VLOOKUP(A262,'2009'!$B$2:$S$401,7,FALSE)), AVERAGE(C262:F262), VLOOKUP(A262,'2009'!$B$2:$S$401,7,FALSE))</f>
        <v>72</v>
      </c>
      <c r="H262" s="14">
        <f>AVERAGE(B262:G262)</f>
        <v>55.783333333333331</v>
      </c>
      <c r="I262" s="14">
        <f>VLOOKUP(A262,'2014'!$B$2:$S$430,4,FALSE)</f>
        <v>76</v>
      </c>
      <c r="J262" s="14">
        <f>IF(ISNA(VLOOKUP(A262,'2013'!$B$2:$S$401,4,FALSE)), I262, VLOOKUP(A262,'2013'!$B$2:$S$401,4,FALSE)*1.7)</f>
        <v>61.199999999999996</v>
      </c>
      <c r="K262" s="14">
        <f>IF(ISNA(VLOOKUP(A262,'2012'!$B$2:$S$401,4,FALSE)), J262, VLOOKUP(A262,'2012'!$B$2:$S$401,4,FALSE))</f>
        <v>82</v>
      </c>
      <c r="L262" s="14">
        <f>IF(ISNA(VLOOKUP(A262,'2011'!$B$2:$S$401,4,FALSE)), AVERAGE(J262:K262), VLOOKUP(A262,'2011'!$B$2:$S$401,4,FALSE))</f>
        <v>80</v>
      </c>
      <c r="M262" s="14">
        <f>IF(ISNA(VLOOKUP(A262,'2010'!$B$2:$S$401,4,FALSE)), AVERAGE(J262:L262), VLOOKUP(A262,'2010'!$B$2:$S$401,4,FALSE))</f>
        <v>82</v>
      </c>
      <c r="N262" s="14">
        <f>IF(ISNA(VLOOKUP(A262,'2009'!$B$2:$S$401,4,FALSE)), AVERAGE(J262:M262), VLOOKUP(A262,'2009'!$B$2:$S$401,4,FALSE))</f>
        <v>82</v>
      </c>
      <c r="O262" s="14">
        <f>AVERAGE(I262:N262)</f>
        <v>77.2</v>
      </c>
      <c r="P262" s="14">
        <f>H262/O262</f>
        <v>0.72258203799654575</v>
      </c>
      <c r="Q262" s="14">
        <f>VLOOKUP($A262,'2014'!$B$2:$S$430,5,FALSE)</f>
        <v>12</v>
      </c>
      <c r="R262" s="14">
        <f>IF(ISNA(VLOOKUP(A262,'2013'!$B$2:$S$401,5,FALSE)), Q262, VLOOKUP(A262,'2013'!$B$2:$S$401,5,FALSE)*1.7)</f>
        <v>18.7</v>
      </c>
      <c r="S262" s="14">
        <f>IF(ISNA(VLOOKUP($A262,'2012'!$B$2:$S$401,5,FALSE)), R262, VLOOKUP($A262,'2012'!$B$2:$S$401,5,FALSE))</f>
        <v>24</v>
      </c>
      <c r="T262" s="14">
        <f>IF(ISNA(VLOOKUP($A262,'2011'!$B$2:$S$401,5,FALSE)), S262, VLOOKUP($A262,'2011'!$B$2:$S$401,5,FALSE))</f>
        <v>26</v>
      </c>
      <c r="U262" s="14">
        <f>IF(ISNA(VLOOKUP($A262,'2010'!$B$2:$S$401,5,FALSE)), T262, VLOOKUP($A262,'2010'!$B$2:$S$401,5,FALSE))</f>
        <v>39</v>
      </c>
      <c r="V262" s="14">
        <f>IF(ISNA(VLOOKUP($A262,'2009'!$B$2:$S$401,5,FALSE)), U262, VLOOKUP($A262,'2009'!$B$2:$S$401,5,FALSE))</f>
        <v>39</v>
      </c>
      <c r="W262" s="14">
        <f>AVERAGE(Q262:V262)</f>
        <v>26.45</v>
      </c>
      <c r="X262" s="14">
        <f>VLOOKUP($A262,'2014'!$B$2:$S$430,6,FALSE)</f>
        <v>16</v>
      </c>
      <c r="Y262" s="14">
        <f>IF(ISNA(VLOOKUP($A262,'2013'!$B$2:$S$401,6,FALSE)), X262, VLOOKUP($A262,'2013'!$B$2:$S$401,6,FALSE)*1.7)</f>
        <v>17</v>
      </c>
      <c r="Z262" s="14">
        <f>IF(ISNA(VLOOKUP($A262,'2012'!$B$2:$S$401,6,FALSE)), Y262, VLOOKUP($A262,'2012'!$B$2:$S$401,6,FALSE))</f>
        <v>29</v>
      </c>
      <c r="AA262" s="14">
        <f>IF(ISNA(VLOOKUP($A262,'2011'!$B$2:$S$401,6,FALSE)), Z262, VLOOKUP($A262,'2011'!$B$2:$S$401,6,FALSE))</f>
        <v>38</v>
      </c>
      <c r="AB262" s="14">
        <f>IF(ISNA(VLOOKUP($A262,'2010'!$B$2:$S$401,6,FALSE)), AA262, VLOOKUP($A262,'2010'!$B$2:$S$401,6,FALSE))</f>
        <v>43</v>
      </c>
      <c r="AC262" s="14">
        <f>IF(ISNA(VLOOKUP($A262,'2009'!$B$2:$S$401,6,FALSE)), AB262, VLOOKUP($A262,'2009'!$B$2:$S$401,6,FALSE))</f>
        <v>33</v>
      </c>
      <c r="AD262" s="14">
        <f>AVERAGE(X262:AC262)</f>
        <v>29.333333333333332</v>
      </c>
      <c r="AE262" s="14">
        <f>VLOOKUP($A262,'2014'!$B$2:$S$430,10,FALSE)</f>
        <v>4</v>
      </c>
      <c r="AF262" s="14">
        <f>IF(ISNA(VLOOKUP($A262,'2013'!$B$2:$S$401,10,FALSE)), AE262, VLOOKUP($A262,'2013'!$B$2:$S$401,10,FALSE)*1.7)</f>
        <v>5.0999999999999996</v>
      </c>
      <c r="AG262" s="14">
        <f>IF(ISNA(VLOOKUP($A262,'2012'!$B$2:$S$401,10,FALSE)), AF262, VLOOKUP($A262,'2012'!$B$2:$S$401,10,FALSE))</f>
        <v>8</v>
      </c>
      <c r="AH262" s="14">
        <f>IF(ISNA(VLOOKUP($A262,'2011'!$B$2:$S$401,10,FALSE)), AG262, VLOOKUP($A262,'2011'!$B$2:$S$401,10,FALSE))</f>
        <v>11</v>
      </c>
      <c r="AI262" s="14">
        <f>IF(ISNA(VLOOKUP($A262,'2010'!$B$2:$S$401,10,FALSE)), AH262, VLOOKUP($A262,'2010'!$B$2:$S$401,10,FALSE))</f>
        <v>18</v>
      </c>
      <c r="AJ262" s="14">
        <f>IF(ISNA(VLOOKUP($A262,'2009'!$B$2:$S$401,10,FALSE)), AI262, VLOOKUP($A262,'2009'!$B$2:$S$401,10,FALSE))</f>
        <v>15</v>
      </c>
      <c r="AK262" s="14">
        <f>AVERAGE(AE262:AJ262)</f>
        <v>10.183333333333334</v>
      </c>
      <c r="AL262" s="14">
        <f>VLOOKUP($A262,'2014'!$B$2:$S$430,11,FALSE)</f>
        <v>10</v>
      </c>
      <c r="AM262" s="14">
        <f>IF(ISNA(VLOOKUP($A262,'2013'!$B$2:$S$401,11,FALSE)), AL262, VLOOKUP($A262,'2013'!$B$2:$S$401,11,FALSE)*1.7)</f>
        <v>11.9</v>
      </c>
      <c r="AN262" s="14">
        <f>AVERAGE(AL262:AM262)</f>
        <v>10.95</v>
      </c>
      <c r="AO262" s="14">
        <f>VLOOKUP($A262,'2014'!$B$2:$S$430,8,FALSE)</f>
        <v>-18</v>
      </c>
      <c r="AP262" s="14">
        <f>IF(ISNA(VLOOKUP($A262,'2013'!$B$2:$S$401,8,FALSE)), AO262, VLOOKUP($A262,'2013'!$B$2:$S$401,8,FALSE)*1.7)</f>
        <v>-20.399999999999999</v>
      </c>
      <c r="AQ262" s="14">
        <f>IF(ISNA(VLOOKUP($A262,'2012'!$B$2:$S$401,8,FALSE)), AP262, VLOOKUP($A262,'2012'!$B$2:$S$401,8,FALSE))</f>
        <v>2</v>
      </c>
      <c r="AR262" s="14">
        <f>IF(ISNA(VLOOKUP($A262,'2011'!$B$2:$S$401,8,FALSE)), AQ262, VLOOKUP($A262,'2011'!$B$2:$S$401,8,FALSE))</f>
        <v>8</v>
      </c>
      <c r="AS262" s="14">
        <f>IF(ISNA(VLOOKUP($A262,'2010'!$B$2:$S$401,8,FALSE)), AR262, VLOOKUP($A262,'2010'!$B$2:$S$401,8,FALSE))</f>
        <v>14</v>
      </c>
      <c r="AT262" s="14">
        <f>IF(ISNA(VLOOKUP($A262,'2009'!$B$2:$S$401,8,FALSE)), AS262, VLOOKUP($A262,'2009'!$B$2:$S$401,8,FALSE))</f>
        <v>-11</v>
      </c>
      <c r="AU262" s="14">
        <f>AVERAGE(AO262:AT262)</f>
        <v>-4.2333333333333334</v>
      </c>
      <c r="AV262" s="14">
        <f>MIN(B262:G262)</f>
        <v>28</v>
      </c>
      <c r="AW262" s="14">
        <f>MAX(B262:G262)</f>
        <v>82</v>
      </c>
      <c r="AX262" s="14">
        <f>MIN(I262:N262)</f>
        <v>61.199999999999996</v>
      </c>
      <c r="AY262" s="14">
        <f>MAX(I262:N262)</f>
        <v>82</v>
      </c>
      <c r="AZ262" s="14" t="str">
        <f>VLOOKUP(A262,Bios!$B$2:$S$430,7,FALSE)</f>
        <v>DEU</v>
      </c>
      <c r="BA262" s="14" t="str">
        <f>VLOOKUP(A262,Bios!$B$2:$S$430,2,FALSE)</f>
        <v>MIN</v>
      </c>
      <c r="BB262" s="14">
        <f>113-BE262</f>
        <v>32</v>
      </c>
      <c r="BC262" s="14" t="str">
        <f>VLOOKUP(A262,Bios!$B$2:$S$430,3,FALSE)</f>
        <v>L</v>
      </c>
      <c r="BD262" s="4" t="str">
        <f>VLOOKUP(A262,Bios!$B$2:$S$430,4,FALSE)</f>
        <v>Jan 21 '81</v>
      </c>
      <c r="BE262" s="4" t="str">
        <f>RIGHT(BD262, LEN(BD262)-8)</f>
        <v>81</v>
      </c>
      <c r="BJ262" s="4" t="e">
        <f>VLOOKUP(A262,'Contracts 2014'!A261:K387,1,FALSE)</f>
        <v>#N/A</v>
      </c>
      <c r="BK262" s="4">
        <f>IF(ISNA(VLOOKUP(A262,'Contracts 2014'!$A$1:$K$127,1,FALSE)), 0, 1)</f>
        <v>1</v>
      </c>
    </row>
    <row r="263" spans="1:63">
      <c r="A263" s="13" t="s">
        <v>350</v>
      </c>
      <c r="B263" s="14">
        <f>VLOOKUP(A263,'2014'!$B$2:$S$430,7,FALSE)</f>
        <v>28</v>
      </c>
      <c r="C263" s="14">
        <f>IF(ISNA(VLOOKUP(A263,'2013'!$B$2:$S$401,7,FALSE)*1.7), B263, VLOOKUP(A263,'2013'!$B$2:$S$401,7,FALSE)*1.7)</f>
        <v>28</v>
      </c>
      <c r="D263" s="14">
        <f>IF(ISNA(VLOOKUP(A263,'2012'!$B$2:$S$401,7,FALSE)), C263, VLOOKUP(A263,'2012'!$B$2:$S$401,7,FALSE))</f>
        <v>28</v>
      </c>
      <c r="E263" s="14">
        <f>IF(ISNA(VLOOKUP(A263,'2011'!$B$2:$S$401,7,FALSE)), AVERAGE(C263:D263), VLOOKUP(A263,'2011'!$B$2:$S$401,7,FALSE))</f>
        <v>41</v>
      </c>
      <c r="F263" s="14">
        <f>IF(ISNA(VLOOKUP(A263,'2010'!$B$2:$S$401,7,FALSE)), AVERAGE(C263:E263), VLOOKUP(A263,'2010'!$B$2:$S$401,7,FALSE))</f>
        <v>32.333333333333336</v>
      </c>
      <c r="G263" s="14">
        <f>IF(ISNA(VLOOKUP(A263,'2009'!$B$2:$S$401,7,FALSE)), AVERAGE(C263:F263), VLOOKUP(A263,'2009'!$B$2:$S$401,7,FALSE))</f>
        <v>32.333333333333336</v>
      </c>
      <c r="H263" s="14">
        <f>AVERAGE(B263:G263)</f>
        <v>31.611111111111114</v>
      </c>
      <c r="I263" s="14">
        <f>VLOOKUP(A263,'2014'!$B$2:$S$430,4,FALSE)</f>
        <v>49</v>
      </c>
      <c r="J263" s="14">
        <f>IF(ISNA(VLOOKUP(A263,'2013'!$B$2:$S$401,4,FALSE)), I263, VLOOKUP(A263,'2013'!$B$2:$S$401,4,FALSE)*1.7)</f>
        <v>49</v>
      </c>
      <c r="K263" s="14">
        <f>IF(ISNA(VLOOKUP(A263,'2012'!$B$2:$S$401,4,FALSE)), J263, VLOOKUP(A263,'2012'!$B$2:$S$401,4,FALSE))</f>
        <v>49</v>
      </c>
      <c r="L263" s="14">
        <f>IF(ISNA(VLOOKUP(A263,'2011'!$B$2:$S$401,4,FALSE)), AVERAGE(J263:K263), VLOOKUP(A263,'2011'!$B$2:$S$401,4,FALSE))</f>
        <v>82</v>
      </c>
      <c r="M263" s="14">
        <f>IF(ISNA(VLOOKUP(A263,'2010'!$B$2:$S$401,4,FALSE)), AVERAGE(J263:L263), VLOOKUP(A263,'2010'!$B$2:$S$401,4,FALSE))</f>
        <v>60</v>
      </c>
      <c r="N263" s="14">
        <f>IF(ISNA(VLOOKUP(A263,'2009'!$B$2:$S$401,4,FALSE)), AVERAGE(J263:M263), VLOOKUP(A263,'2009'!$B$2:$S$401,4,FALSE))</f>
        <v>60</v>
      </c>
      <c r="O263" s="14">
        <f>AVERAGE(I263:N263)</f>
        <v>58.166666666666664</v>
      </c>
      <c r="P263" s="14">
        <f>H263/O263</f>
        <v>0.5434574976122255</v>
      </c>
      <c r="Q263" s="14">
        <f>VLOOKUP($A263,'2014'!$B$2:$S$430,5,FALSE)</f>
        <v>10</v>
      </c>
      <c r="R263" s="14">
        <f>IF(ISNA(VLOOKUP(A263,'2013'!$B$2:$S$401,5,FALSE)), Q263, VLOOKUP(A263,'2013'!$B$2:$S$401,5,FALSE)*1.7)</f>
        <v>10</v>
      </c>
      <c r="S263" s="14">
        <f>IF(ISNA(VLOOKUP($A263,'2012'!$B$2:$S$401,5,FALSE)), R263, VLOOKUP($A263,'2012'!$B$2:$S$401,5,FALSE))</f>
        <v>10</v>
      </c>
      <c r="T263" s="14">
        <f>IF(ISNA(VLOOKUP($A263,'2011'!$B$2:$S$401,5,FALSE)), S263, VLOOKUP($A263,'2011'!$B$2:$S$401,5,FALSE))</f>
        <v>20</v>
      </c>
      <c r="U263" s="14">
        <f>IF(ISNA(VLOOKUP($A263,'2010'!$B$2:$S$401,5,FALSE)), T263, VLOOKUP($A263,'2010'!$B$2:$S$401,5,FALSE))</f>
        <v>20</v>
      </c>
      <c r="V263" s="14">
        <f>IF(ISNA(VLOOKUP($A263,'2009'!$B$2:$S$401,5,FALSE)), U263, VLOOKUP($A263,'2009'!$B$2:$S$401,5,FALSE))</f>
        <v>20</v>
      </c>
      <c r="W263" s="14">
        <f>AVERAGE(Q263:V263)</f>
        <v>15</v>
      </c>
      <c r="X263" s="14">
        <f>VLOOKUP($A263,'2014'!$B$2:$S$430,6,FALSE)</f>
        <v>18</v>
      </c>
      <c r="Y263" s="14">
        <f>IF(ISNA(VLOOKUP($A263,'2013'!$B$2:$S$401,6,FALSE)), X263, VLOOKUP($A263,'2013'!$B$2:$S$401,6,FALSE)*1.7)</f>
        <v>18</v>
      </c>
      <c r="Z263" s="14">
        <f>IF(ISNA(VLOOKUP($A263,'2012'!$B$2:$S$401,6,FALSE)), Y263, VLOOKUP($A263,'2012'!$B$2:$S$401,6,FALSE))</f>
        <v>18</v>
      </c>
      <c r="AA263" s="14">
        <f>IF(ISNA(VLOOKUP($A263,'2011'!$B$2:$S$401,6,FALSE)), Z263, VLOOKUP($A263,'2011'!$B$2:$S$401,6,FALSE))</f>
        <v>21</v>
      </c>
      <c r="AB263" s="14">
        <f>IF(ISNA(VLOOKUP($A263,'2010'!$B$2:$S$401,6,FALSE)), AA263, VLOOKUP($A263,'2010'!$B$2:$S$401,6,FALSE))</f>
        <v>21</v>
      </c>
      <c r="AC263" s="14">
        <f>IF(ISNA(VLOOKUP($A263,'2009'!$B$2:$S$401,6,FALSE)), AB263, VLOOKUP($A263,'2009'!$B$2:$S$401,6,FALSE))</f>
        <v>21</v>
      </c>
      <c r="AD263" s="14">
        <f>AVERAGE(X263:AC263)</f>
        <v>19.5</v>
      </c>
      <c r="AE263" s="14">
        <f>VLOOKUP($A263,'2014'!$B$2:$S$430,10,FALSE)</f>
        <v>0</v>
      </c>
      <c r="AF263" s="14">
        <f>IF(ISNA(VLOOKUP($A263,'2013'!$B$2:$S$401,10,FALSE)), AE263, VLOOKUP($A263,'2013'!$B$2:$S$401,10,FALSE)*1.7)</f>
        <v>0</v>
      </c>
      <c r="AG263" s="14">
        <f>IF(ISNA(VLOOKUP($A263,'2012'!$B$2:$S$401,10,FALSE)), AF263, VLOOKUP($A263,'2012'!$B$2:$S$401,10,FALSE))</f>
        <v>0</v>
      </c>
      <c r="AH263" s="14">
        <f>IF(ISNA(VLOOKUP($A263,'2011'!$B$2:$S$401,10,FALSE)), AG263, VLOOKUP($A263,'2011'!$B$2:$S$401,10,FALSE))</f>
        <v>5</v>
      </c>
      <c r="AI263" s="14">
        <f>IF(ISNA(VLOOKUP($A263,'2010'!$B$2:$S$401,10,FALSE)), AH263, VLOOKUP($A263,'2010'!$B$2:$S$401,10,FALSE))</f>
        <v>5</v>
      </c>
      <c r="AJ263" s="14">
        <f>IF(ISNA(VLOOKUP($A263,'2009'!$B$2:$S$401,10,FALSE)), AI263, VLOOKUP($A263,'2009'!$B$2:$S$401,10,FALSE))</f>
        <v>5</v>
      </c>
      <c r="AK263" s="14">
        <f>AVERAGE(AE263:AJ263)</f>
        <v>2.5</v>
      </c>
      <c r="AL263" s="14">
        <f>VLOOKUP($A263,'2014'!$B$2:$S$430,11,FALSE)</f>
        <v>0</v>
      </c>
      <c r="AM263" s="14">
        <f>IF(ISNA(VLOOKUP($A263,'2013'!$B$2:$S$401,11,FALSE)), AL263, VLOOKUP($A263,'2013'!$B$2:$S$401,11,FALSE)*1.7)</f>
        <v>0</v>
      </c>
      <c r="AN263" s="14">
        <f>AVERAGE(AL263:AM263)</f>
        <v>0</v>
      </c>
      <c r="AO263" s="14">
        <f>VLOOKUP($A263,'2014'!$B$2:$S$430,8,FALSE)</f>
        <v>9</v>
      </c>
      <c r="AP263" s="14">
        <f>IF(ISNA(VLOOKUP($A263,'2013'!$B$2:$S$401,8,FALSE)), AO263, VLOOKUP($A263,'2013'!$B$2:$S$401,8,FALSE)*1.7)</f>
        <v>9</v>
      </c>
      <c r="AQ263" s="14">
        <f>IF(ISNA(VLOOKUP($A263,'2012'!$B$2:$S$401,8,FALSE)), AP263, VLOOKUP($A263,'2012'!$B$2:$S$401,8,FALSE))</f>
        <v>9</v>
      </c>
      <c r="AR263" s="14">
        <f>IF(ISNA(VLOOKUP($A263,'2011'!$B$2:$S$401,8,FALSE)), AQ263, VLOOKUP($A263,'2011'!$B$2:$S$401,8,FALSE))</f>
        <v>-17</v>
      </c>
      <c r="AS263" s="14">
        <f>IF(ISNA(VLOOKUP($A263,'2010'!$B$2:$S$401,8,FALSE)), AR263, VLOOKUP($A263,'2010'!$B$2:$S$401,8,FALSE))</f>
        <v>-17</v>
      </c>
      <c r="AT263" s="14">
        <f>IF(ISNA(VLOOKUP($A263,'2009'!$B$2:$S$401,8,FALSE)), AS263, VLOOKUP($A263,'2009'!$B$2:$S$401,8,FALSE))</f>
        <v>-17</v>
      </c>
      <c r="AU263" s="14">
        <f>AVERAGE(AO263:AT263)</f>
        <v>-4</v>
      </c>
      <c r="AV263" s="14">
        <f>MIN(B263:G263)</f>
        <v>28</v>
      </c>
      <c r="AW263" s="14">
        <f>MAX(B263:G263)</f>
        <v>41</v>
      </c>
      <c r="AX263" s="14">
        <f>MIN(I263:N263)</f>
        <v>49</v>
      </c>
      <c r="AY263" s="14">
        <f>MAX(I263:N263)</f>
        <v>82</v>
      </c>
      <c r="AZ263" s="14" t="str">
        <f>VLOOKUP(A263,Bios!$B$2:$S$430,7,FALSE)</f>
        <v>CAN</v>
      </c>
      <c r="BA263" s="14" t="str">
        <f>VLOOKUP(A263,Bios!$B$2:$S$430,2,FALSE)</f>
        <v>VAN</v>
      </c>
      <c r="BB263" s="14">
        <f>113-BE263</f>
        <v>28</v>
      </c>
      <c r="BC263" s="14" t="str">
        <f>VLOOKUP(A263,Bios!$B$2:$S$430,3,FALSE)</f>
        <v>C</v>
      </c>
      <c r="BD263" s="4" t="str">
        <f>VLOOKUP(A263,Bios!$B$2:$S$430,4,FALSE)</f>
        <v>Dec 14 '85</v>
      </c>
      <c r="BE263" s="4" t="str">
        <f>RIGHT(BD263, LEN(BD263)-8)</f>
        <v>85</v>
      </c>
      <c r="BJ263" s="4" t="e">
        <f>VLOOKUP(A263,'Contracts 2014'!A262:K388,1,FALSE)</f>
        <v>#N/A</v>
      </c>
      <c r="BK263" s="4">
        <f>IF(ISNA(VLOOKUP(A263,'Contracts 2014'!$A$1:$K$127,1,FALSE)), 0, 1)</f>
        <v>1</v>
      </c>
    </row>
    <row r="264" spans="1:63">
      <c r="A264" s="13" t="s">
        <v>1232</v>
      </c>
      <c r="B264" s="14">
        <f>VLOOKUP(A264,'2014'!$B$2:$S$430,7,FALSE)</f>
        <v>28</v>
      </c>
      <c r="C264" s="14">
        <f>IF(ISNA(VLOOKUP(A264,'2013'!$B$2:$S$401,7,FALSE)*1.7), B264, VLOOKUP(A264,'2013'!$B$2:$S$401,7,FALSE)*1.7)</f>
        <v>17</v>
      </c>
      <c r="D264" s="14">
        <f>IF(ISNA(VLOOKUP(A264,'2012'!$B$2:$S$401,7,FALSE)), C264, VLOOKUP(A264,'2012'!$B$2:$S$401,7,FALSE))</f>
        <v>10</v>
      </c>
      <c r="E264" s="14">
        <f>IF(ISNA(VLOOKUP(A264,'2011'!$B$2:$S$401,7,FALSE)), AVERAGE(C264:D264), VLOOKUP(A264,'2011'!$B$2:$S$401,7,FALSE))</f>
        <v>13.5</v>
      </c>
      <c r="F264" s="14">
        <f>IF(ISNA(VLOOKUP(A264,'2010'!$B$2:$S$401,7,FALSE)), AVERAGE(C264:E264), VLOOKUP(A264,'2010'!$B$2:$S$401,7,FALSE))</f>
        <v>13.5</v>
      </c>
      <c r="G264" s="14">
        <f>IF(ISNA(VLOOKUP(A264,'2009'!$B$2:$S$401,7,FALSE)), AVERAGE(C264:F264), VLOOKUP(A264,'2009'!$B$2:$S$401,7,FALSE))</f>
        <v>13.5</v>
      </c>
      <c r="H264" s="14">
        <f>AVERAGE(B264:G264)</f>
        <v>15.916666666666666</v>
      </c>
      <c r="I264" s="14">
        <f>VLOOKUP(A264,'2014'!$B$2:$S$430,4,FALSE)</f>
        <v>79</v>
      </c>
      <c r="J264" s="14">
        <f>IF(ISNA(VLOOKUP(A264,'2013'!$B$2:$S$401,4,FALSE)), I264, VLOOKUP(A264,'2013'!$B$2:$S$401,4,FALSE)*1.7)</f>
        <v>56.1</v>
      </c>
      <c r="K264" s="14">
        <f>IF(ISNA(VLOOKUP(A264,'2012'!$B$2:$S$401,4,FALSE)), J264, VLOOKUP(A264,'2012'!$B$2:$S$401,4,FALSE))</f>
        <v>33</v>
      </c>
      <c r="L264" s="14">
        <f>IF(ISNA(VLOOKUP(A264,'2011'!$B$2:$S$401,4,FALSE)), AVERAGE(J264:K264), VLOOKUP(A264,'2011'!$B$2:$S$401,4,FALSE))</f>
        <v>44.55</v>
      </c>
      <c r="M264" s="14">
        <f>IF(ISNA(VLOOKUP(A264,'2010'!$B$2:$S$401,4,FALSE)), AVERAGE(J264:L264), VLOOKUP(A264,'2010'!$B$2:$S$401,4,FALSE))</f>
        <v>44.54999999999999</v>
      </c>
      <c r="N264" s="14">
        <f>IF(ISNA(VLOOKUP(A264,'2009'!$B$2:$S$401,4,FALSE)), AVERAGE(J264:M264), VLOOKUP(A264,'2009'!$B$2:$S$401,4,FALSE))</f>
        <v>44.54999999999999</v>
      </c>
      <c r="O264" s="14">
        <f>AVERAGE(I264:N264)</f>
        <v>50.291666666666664</v>
      </c>
      <c r="P264" s="14">
        <f>H264/O264</f>
        <v>0.31648715824357915</v>
      </c>
      <c r="Q264" s="14">
        <f>VLOOKUP($A264,'2014'!$B$2:$S$430,5,FALSE)</f>
        <v>7</v>
      </c>
      <c r="R264" s="14">
        <f>IF(ISNA(VLOOKUP(A264,'2013'!$B$2:$S$401,5,FALSE)), Q264, VLOOKUP(A264,'2013'!$B$2:$S$401,5,FALSE)*1.7)</f>
        <v>5.0999999999999996</v>
      </c>
      <c r="S264" s="14">
        <f>IF(ISNA(VLOOKUP($A264,'2012'!$B$2:$S$401,5,FALSE)), R264, VLOOKUP($A264,'2012'!$B$2:$S$401,5,FALSE))</f>
        <v>3</v>
      </c>
      <c r="T264" s="14">
        <f>IF(ISNA(VLOOKUP($A264,'2011'!$B$2:$S$401,5,FALSE)), S264, VLOOKUP($A264,'2011'!$B$2:$S$401,5,FALSE))</f>
        <v>3</v>
      </c>
      <c r="U264" s="14">
        <f>IF(ISNA(VLOOKUP($A264,'2010'!$B$2:$S$401,5,FALSE)), T264, VLOOKUP($A264,'2010'!$B$2:$S$401,5,FALSE))</f>
        <v>3</v>
      </c>
      <c r="V264" s="14">
        <f>IF(ISNA(VLOOKUP($A264,'2009'!$B$2:$S$401,5,FALSE)), U264, VLOOKUP($A264,'2009'!$B$2:$S$401,5,FALSE))</f>
        <v>3</v>
      </c>
      <c r="W264" s="14">
        <f>AVERAGE(Q264:V264)</f>
        <v>4.0166666666666666</v>
      </c>
      <c r="X264" s="14">
        <f>VLOOKUP($A264,'2014'!$B$2:$S$430,6,FALSE)</f>
        <v>21</v>
      </c>
      <c r="Y264" s="14">
        <f>IF(ISNA(VLOOKUP($A264,'2013'!$B$2:$S$401,6,FALSE)), X264, VLOOKUP($A264,'2013'!$B$2:$S$401,6,FALSE)*1.7)</f>
        <v>11.9</v>
      </c>
      <c r="Z264" s="14">
        <f>IF(ISNA(VLOOKUP($A264,'2012'!$B$2:$S$401,6,FALSE)), Y264, VLOOKUP($A264,'2012'!$B$2:$S$401,6,FALSE))</f>
        <v>7</v>
      </c>
      <c r="AA264" s="14">
        <f>IF(ISNA(VLOOKUP($A264,'2011'!$B$2:$S$401,6,FALSE)), Z264, VLOOKUP($A264,'2011'!$B$2:$S$401,6,FALSE))</f>
        <v>7</v>
      </c>
      <c r="AB264" s="14">
        <f>IF(ISNA(VLOOKUP($A264,'2010'!$B$2:$S$401,6,FALSE)), AA264, VLOOKUP($A264,'2010'!$B$2:$S$401,6,FALSE))</f>
        <v>7</v>
      </c>
      <c r="AC264" s="14">
        <f>IF(ISNA(VLOOKUP($A264,'2009'!$B$2:$S$401,6,FALSE)), AB264, VLOOKUP($A264,'2009'!$B$2:$S$401,6,FALSE))</f>
        <v>7</v>
      </c>
      <c r="AD264" s="14">
        <f>AVERAGE(X264:AC264)</f>
        <v>10.15</v>
      </c>
      <c r="AE264" s="14">
        <f>VLOOKUP($A264,'2014'!$B$2:$S$430,10,FALSE)</f>
        <v>1</v>
      </c>
      <c r="AF264" s="14">
        <f>IF(ISNA(VLOOKUP($A264,'2013'!$B$2:$S$401,10,FALSE)), AE264, VLOOKUP($A264,'2013'!$B$2:$S$401,10,FALSE)*1.7)</f>
        <v>1.7</v>
      </c>
      <c r="AG264" s="14">
        <f>IF(ISNA(VLOOKUP($A264,'2012'!$B$2:$S$401,10,FALSE)), AF264, VLOOKUP($A264,'2012'!$B$2:$S$401,10,FALSE))</f>
        <v>1</v>
      </c>
      <c r="AH264" s="14">
        <f>IF(ISNA(VLOOKUP($A264,'2011'!$B$2:$S$401,10,FALSE)), AG264, VLOOKUP($A264,'2011'!$B$2:$S$401,10,FALSE))</f>
        <v>1</v>
      </c>
      <c r="AI264" s="14">
        <f>IF(ISNA(VLOOKUP($A264,'2010'!$B$2:$S$401,10,FALSE)), AH264, VLOOKUP($A264,'2010'!$B$2:$S$401,10,FALSE))</f>
        <v>1</v>
      </c>
      <c r="AJ264" s="14">
        <f>IF(ISNA(VLOOKUP($A264,'2009'!$B$2:$S$401,10,FALSE)), AI264, VLOOKUP($A264,'2009'!$B$2:$S$401,10,FALSE))</f>
        <v>1</v>
      </c>
      <c r="AK264" s="14">
        <f>AVERAGE(AE264:AJ264)</f>
        <v>1.1166666666666667</v>
      </c>
      <c r="AL264" s="14">
        <f>VLOOKUP($A264,'2014'!$B$2:$S$430,11,FALSE)</f>
        <v>8</v>
      </c>
      <c r="AM264" s="14">
        <f>IF(ISNA(VLOOKUP($A264,'2013'!$B$2:$S$401,11,FALSE)), AL264, VLOOKUP($A264,'2013'!$B$2:$S$401,11,FALSE)*1.7)</f>
        <v>3.4</v>
      </c>
      <c r="AN264" s="14">
        <f>AVERAGE(AL264:AM264)</f>
        <v>5.7</v>
      </c>
      <c r="AO264" s="14">
        <f>VLOOKUP($A264,'2014'!$B$2:$S$430,8,FALSE)</f>
        <v>2</v>
      </c>
      <c r="AP264" s="14">
        <f>IF(ISNA(VLOOKUP($A264,'2013'!$B$2:$S$401,8,FALSE)), AO264, VLOOKUP($A264,'2013'!$B$2:$S$401,8,FALSE)*1.7)</f>
        <v>-5.0999999999999996</v>
      </c>
      <c r="AQ264" s="14">
        <f>IF(ISNA(VLOOKUP($A264,'2012'!$B$2:$S$401,8,FALSE)), AP264, VLOOKUP($A264,'2012'!$B$2:$S$401,8,FALSE))</f>
        <v>-3</v>
      </c>
      <c r="AR264" s="14">
        <f>IF(ISNA(VLOOKUP($A264,'2011'!$B$2:$S$401,8,FALSE)), AQ264, VLOOKUP($A264,'2011'!$B$2:$S$401,8,FALSE))</f>
        <v>-3</v>
      </c>
      <c r="AS264" s="14">
        <f>IF(ISNA(VLOOKUP($A264,'2010'!$B$2:$S$401,8,FALSE)), AR264, VLOOKUP($A264,'2010'!$B$2:$S$401,8,FALSE))</f>
        <v>-3</v>
      </c>
      <c r="AT264" s="14">
        <f>IF(ISNA(VLOOKUP($A264,'2009'!$B$2:$S$401,8,FALSE)), AS264, VLOOKUP($A264,'2009'!$B$2:$S$401,8,FALSE))</f>
        <v>-3</v>
      </c>
      <c r="AU264" s="14">
        <f>AVERAGE(AO264:AT264)</f>
        <v>-2.5166666666666666</v>
      </c>
      <c r="AV264" s="14">
        <f>MIN(B264:G264)</f>
        <v>10</v>
      </c>
      <c r="AW264" s="14">
        <f>MAX(B264:G264)</f>
        <v>28</v>
      </c>
      <c r="AX264" s="14">
        <f>MIN(I264:N264)</f>
        <v>33</v>
      </c>
      <c r="AY264" s="14">
        <f>MAX(I264:N264)</f>
        <v>79</v>
      </c>
      <c r="AZ264" s="14" t="str">
        <f>VLOOKUP(A264,Bios!$B$2:$S$430,7,FALSE)</f>
        <v>CAN</v>
      </c>
      <c r="BA264" s="14" t="str">
        <f>VLOOKUP(A264,Bios!$B$2:$S$430,2,FALSE)</f>
        <v>COL</v>
      </c>
      <c r="BB264" s="14">
        <f>113-BE264</f>
        <v>29</v>
      </c>
      <c r="BC264" s="14" t="str">
        <f>VLOOKUP(A264,Bios!$B$2:$S$430,3,FALSE)</f>
        <v>D</v>
      </c>
      <c r="BD264" s="4" t="str">
        <f>VLOOKUP(A264,Bios!$B$2:$S$430,4,FALSE)</f>
        <v>Jan 06 '84</v>
      </c>
      <c r="BE264" s="4" t="str">
        <f>RIGHT(BD264, LEN(BD264)-8)</f>
        <v>84</v>
      </c>
      <c r="BJ264" s="4" t="e">
        <f>VLOOKUP(A264,'Contracts 2014'!A263:K389,1,FALSE)</f>
        <v>#N/A</v>
      </c>
      <c r="BK264" s="4">
        <f>IF(ISNA(VLOOKUP(A264,'Contracts 2014'!$A$1:$K$127,1,FALSE)), 0, 1)</f>
        <v>0</v>
      </c>
    </row>
    <row r="265" spans="1:63">
      <c r="A265" s="13" t="s">
        <v>1217</v>
      </c>
      <c r="B265" s="14">
        <f>VLOOKUP(A265,'2014'!$B$2:$S$430,7,FALSE)</f>
        <v>28</v>
      </c>
      <c r="C265" s="14">
        <f>IF(ISNA(VLOOKUP(A265,'2013'!$B$2:$S$401,7,FALSE)*1.7), B265, VLOOKUP(A265,'2013'!$B$2:$S$401,7,FALSE)*1.7)</f>
        <v>20.399999999999999</v>
      </c>
      <c r="D265" s="14">
        <f>IF(ISNA(VLOOKUP(A265,'2012'!$B$2:$S$401,7,FALSE)), C265, VLOOKUP(A265,'2012'!$B$2:$S$401,7,FALSE))</f>
        <v>12</v>
      </c>
      <c r="E265" s="14">
        <f>IF(ISNA(VLOOKUP(A265,'2011'!$B$2:$S$401,7,FALSE)), AVERAGE(C265:D265), VLOOKUP(A265,'2011'!$B$2:$S$401,7,FALSE))</f>
        <v>19</v>
      </c>
      <c r="F265" s="14">
        <f>IF(ISNA(VLOOKUP(A265,'2010'!$B$2:$S$401,7,FALSE)), AVERAGE(C265:E265), VLOOKUP(A265,'2010'!$B$2:$S$401,7,FALSE))</f>
        <v>27</v>
      </c>
      <c r="G265" s="14">
        <f>IF(ISNA(VLOOKUP(A265,'2009'!$B$2:$S$401,7,FALSE)), AVERAGE(C265:F265), VLOOKUP(A265,'2009'!$B$2:$S$401,7,FALSE))</f>
        <v>19.600000000000001</v>
      </c>
      <c r="H265" s="14">
        <f>AVERAGE(B265:G265)</f>
        <v>21</v>
      </c>
      <c r="I265" s="14">
        <f>VLOOKUP(A265,'2014'!$B$2:$S$430,4,FALSE)</f>
        <v>82</v>
      </c>
      <c r="J265" s="14">
        <f>IF(ISNA(VLOOKUP(A265,'2013'!$B$2:$S$401,4,FALSE)), I265, VLOOKUP(A265,'2013'!$B$2:$S$401,4,FALSE)*1.7)</f>
        <v>81.599999999999994</v>
      </c>
      <c r="K265" s="14">
        <f>IF(ISNA(VLOOKUP(A265,'2012'!$B$2:$S$401,4,FALSE)), J265, VLOOKUP(A265,'2012'!$B$2:$S$401,4,FALSE))</f>
        <v>48</v>
      </c>
      <c r="L265" s="14">
        <f>IF(ISNA(VLOOKUP(A265,'2011'!$B$2:$S$401,4,FALSE)), AVERAGE(J265:K265), VLOOKUP(A265,'2011'!$B$2:$S$401,4,FALSE))</f>
        <v>75</v>
      </c>
      <c r="M265" s="14">
        <f>IF(ISNA(VLOOKUP(A265,'2010'!$B$2:$S$401,4,FALSE)), AVERAGE(J265:L265), VLOOKUP(A265,'2010'!$B$2:$S$401,4,FALSE))</f>
        <v>60</v>
      </c>
      <c r="N265" s="14">
        <f>IF(ISNA(VLOOKUP(A265,'2009'!$B$2:$S$401,4,FALSE)), AVERAGE(J265:M265), VLOOKUP(A265,'2009'!$B$2:$S$401,4,FALSE))</f>
        <v>66.150000000000006</v>
      </c>
      <c r="O265" s="14">
        <f>AVERAGE(I265:N265)</f>
        <v>68.791666666666671</v>
      </c>
      <c r="P265" s="14">
        <f>H265/O265</f>
        <v>0.3052695336159903</v>
      </c>
      <c r="Q265" s="14">
        <f>VLOOKUP($A265,'2014'!$B$2:$S$430,5,FALSE)</f>
        <v>4</v>
      </c>
      <c r="R265" s="14">
        <f>IF(ISNA(VLOOKUP(A265,'2013'!$B$2:$S$401,5,FALSE)), Q265, VLOOKUP(A265,'2013'!$B$2:$S$401,5,FALSE)*1.7)</f>
        <v>5.0999999999999996</v>
      </c>
      <c r="S265" s="14">
        <f>IF(ISNA(VLOOKUP($A265,'2012'!$B$2:$S$401,5,FALSE)), R265, VLOOKUP($A265,'2012'!$B$2:$S$401,5,FALSE))</f>
        <v>3</v>
      </c>
      <c r="T265" s="14">
        <f>IF(ISNA(VLOOKUP($A265,'2011'!$B$2:$S$401,5,FALSE)), S265, VLOOKUP($A265,'2011'!$B$2:$S$401,5,FALSE))</f>
        <v>5</v>
      </c>
      <c r="U265" s="14">
        <f>IF(ISNA(VLOOKUP($A265,'2010'!$B$2:$S$401,5,FALSE)), T265, VLOOKUP($A265,'2010'!$B$2:$S$401,5,FALSE))</f>
        <v>4</v>
      </c>
      <c r="V265" s="14">
        <f>IF(ISNA(VLOOKUP($A265,'2009'!$B$2:$S$401,5,FALSE)), U265, VLOOKUP($A265,'2009'!$B$2:$S$401,5,FALSE))</f>
        <v>4</v>
      </c>
      <c r="W265" s="14">
        <f>AVERAGE(Q265:V265)</f>
        <v>4.1833333333333336</v>
      </c>
      <c r="X265" s="14">
        <f>VLOOKUP($A265,'2014'!$B$2:$S$430,6,FALSE)</f>
        <v>24</v>
      </c>
      <c r="Y265" s="14">
        <f>IF(ISNA(VLOOKUP($A265,'2013'!$B$2:$S$401,6,FALSE)), X265, VLOOKUP($A265,'2013'!$B$2:$S$401,6,FALSE)*1.7)</f>
        <v>15.299999999999999</v>
      </c>
      <c r="Z265" s="14">
        <f>IF(ISNA(VLOOKUP($A265,'2012'!$B$2:$S$401,6,FALSE)), Y265, VLOOKUP($A265,'2012'!$B$2:$S$401,6,FALSE))</f>
        <v>9</v>
      </c>
      <c r="AA265" s="14">
        <f>IF(ISNA(VLOOKUP($A265,'2011'!$B$2:$S$401,6,FALSE)), Z265, VLOOKUP($A265,'2011'!$B$2:$S$401,6,FALSE))</f>
        <v>14</v>
      </c>
      <c r="AB265" s="14">
        <f>IF(ISNA(VLOOKUP($A265,'2010'!$B$2:$S$401,6,FALSE)), AA265, VLOOKUP($A265,'2010'!$B$2:$S$401,6,FALSE))</f>
        <v>23</v>
      </c>
      <c r="AC265" s="14">
        <f>IF(ISNA(VLOOKUP($A265,'2009'!$B$2:$S$401,6,FALSE)), AB265, VLOOKUP($A265,'2009'!$B$2:$S$401,6,FALSE))</f>
        <v>23</v>
      </c>
      <c r="AD265" s="14">
        <f>AVERAGE(X265:AC265)</f>
        <v>18.05</v>
      </c>
      <c r="AE265" s="14">
        <f>VLOOKUP($A265,'2014'!$B$2:$S$430,10,FALSE)</f>
        <v>2</v>
      </c>
      <c r="AF265" s="14">
        <f>IF(ISNA(VLOOKUP($A265,'2013'!$B$2:$S$401,10,FALSE)), AE265, VLOOKUP($A265,'2013'!$B$2:$S$401,10,FALSE)*1.7)</f>
        <v>1.7</v>
      </c>
      <c r="AG265" s="14">
        <f>IF(ISNA(VLOOKUP($A265,'2012'!$B$2:$S$401,10,FALSE)), AF265, VLOOKUP($A265,'2012'!$B$2:$S$401,10,FALSE))</f>
        <v>1</v>
      </c>
      <c r="AH265" s="14">
        <f>IF(ISNA(VLOOKUP($A265,'2011'!$B$2:$S$401,10,FALSE)), AG265, VLOOKUP($A265,'2011'!$B$2:$S$401,10,FALSE))</f>
        <v>1</v>
      </c>
      <c r="AI265" s="14">
        <f>IF(ISNA(VLOOKUP($A265,'2010'!$B$2:$S$401,10,FALSE)), AH265, VLOOKUP($A265,'2010'!$B$2:$S$401,10,FALSE))</f>
        <v>1</v>
      </c>
      <c r="AJ265" s="14">
        <f>IF(ISNA(VLOOKUP($A265,'2009'!$B$2:$S$401,10,FALSE)), AI265, VLOOKUP($A265,'2009'!$B$2:$S$401,10,FALSE))</f>
        <v>1</v>
      </c>
      <c r="AK265" s="14">
        <f>AVERAGE(AE265:AJ265)</f>
        <v>1.2833333333333334</v>
      </c>
      <c r="AL265" s="14">
        <f>VLOOKUP($A265,'2014'!$B$2:$S$430,11,FALSE)</f>
        <v>11</v>
      </c>
      <c r="AM265" s="14">
        <f>IF(ISNA(VLOOKUP($A265,'2013'!$B$2:$S$401,11,FALSE)), AL265, VLOOKUP($A265,'2013'!$B$2:$S$401,11,FALSE)*1.7)</f>
        <v>5.0999999999999996</v>
      </c>
      <c r="AN265" s="14">
        <f>AVERAGE(AL265:AM265)</f>
        <v>8.0500000000000007</v>
      </c>
      <c r="AO265" s="14">
        <f>VLOOKUP($A265,'2014'!$B$2:$S$430,8,FALSE)</f>
        <v>-22</v>
      </c>
      <c r="AP265" s="14">
        <f>IF(ISNA(VLOOKUP($A265,'2013'!$B$2:$S$401,8,FALSE)), AO265, VLOOKUP($A265,'2013'!$B$2:$S$401,8,FALSE)*1.7)</f>
        <v>-3.4</v>
      </c>
      <c r="AQ265" s="14">
        <f>IF(ISNA(VLOOKUP($A265,'2012'!$B$2:$S$401,8,FALSE)), AP265, VLOOKUP($A265,'2012'!$B$2:$S$401,8,FALSE))</f>
        <v>-2</v>
      </c>
      <c r="AR265" s="14">
        <f>IF(ISNA(VLOOKUP($A265,'2011'!$B$2:$S$401,8,FALSE)), AQ265, VLOOKUP($A265,'2011'!$B$2:$S$401,8,FALSE))</f>
        <v>-5</v>
      </c>
      <c r="AS265" s="14">
        <f>IF(ISNA(VLOOKUP($A265,'2010'!$B$2:$S$401,8,FALSE)), AR265, VLOOKUP($A265,'2010'!$B$2:$S$401,8,FALSE))</f>
        <v>9</v>
      </c>
      <c r="AT265" s="14">
        <f>IF(ISNA(VLOOKUP($A265,'2009'!$B$2:$S$401,8,FALSE)), AS265, VLOOKUP($A265,'2009'!$B$2:$S$401,8,FALSE))</f>
        <v>9</v>
      </c>
      <c r="AU265" s="14">
        <f>AVERAGE(AO265:AT265)</f>
        <v>-2.4</v>
      </c>
      <c r="AV265" s="14">
        <f>MIN(B265:G265)</f>
        <v>12</v>
      </c>
      <c r="AW265" s="14">
        <f>MAX(B265:G265)</f>
        <v>28</v>
      </c>
      <c r="AX265" s="14">
        <f>MIN(I265:N265)</f>
        <v>48</v>
      </c>
      <c r="AY265" s="14">
        <f>MAX(I265:N265)</f>
        <v>82</v>
      </c>
      <c r="AZ265" s="14" t="str">
        <f>VLOOKUP(A265,Bios!$B$2:$S$430,7,FALSE)</f>
        <v>CAN</v>
      </c>
      <c r="BA265" s="14" t="str">
        <f>VLOOKUP(A265,Bios!$B$2:$S$430,2,FALSE)</f>
        <v>NYI, PHI</v>
      </c>
      <c r="BB265" s="14">
        <f>113-BE265</f>
        <v>27</v>
      </c>
      <c r="BC265" s="14" t="str">
        <f>VLOOKUP(A265,Bios!$B$2:$S$430,3,FALSE)</f>
        <v>D</v>
      </c>
      <c r="BD265" s="4" t="str">
        <f>VLOOKUP(A265,Bios!$B$2:$S$430,4,FALSE)</f>
        <v>Sep 07 '86</v>
      </c>
      <c r="BE265" s="4" t="str">
        <f>RIGHT(BD265, LEN(BD265)-8)</f>
        <v>86</v>
      </c>
      <c r="BJ265" s="4" t="e">
        <f>VLOOKUP(A265,'Contracts 2014'!A264:K390,1,FALSE)</f>
        <v>#N/A</v>
      </c>
      <c r="BK265" s="4">
        <f>IF(ISNA(VLOOKUP(A265,'Contracts 2014'!$A$1:$K$127,1,FALSE)), 0, 1)</f>
        <v>0</v>
      </c>
    </row>
    <row r="266" spans="1:63">
      <c r="A266" s="13" t="s">
        <v>239</v>
      </c>
      <c r="B266" s="14">
        <f>VLOOKUP(A266,'2014'!$B$2:$S$430,7,FALSE)</f>
        <v>28</v>
      </c>
      <c r="C266" s="14">
        <f>IF(ISNA(VLOOKUP(A266,'2013'!$B$2:$S$401,7,FALSE)*1.7), B266, VLOOKUP(A266,'2013'!$B$2:$S$401,7,FALSE)*1.7)</f>
        <v>35.699999999999996</v>
      </c>
      <c r="D266" s="14">
        <f>IF(ISNA(VLOOKUP(A266,'2012'!$B$2:$S$401,7,FALSE)), C266, VLOOKUP(A266,'2012'!$B$2:$S$401,7,FALSE))</f>
        <v>38</v>
      </c>
      <c r="E266" s="14">
        <f>IF(ISNA(VLOOKUP(A266,'2011'!$B$2:$S$401,7,FALSE)), AVERAGE(C266:D266), VLOOKUP(A266,'2011'!$B$2:$S$401,7,FALSE))</f>
        <v>30</v>
      </c>
      <c r="F266" s="14">
        <f>IF(ISNA(VLOOKUP(A266,'2010'!$B$2:$S$401,7,FALSE)), AVERAGE(C266:E266), VLOOKUP(A266,'2010'!$B$2:$S$401,7,FALSE))</f>
        <v>30</v>
      </c>
      <c r="G266" s="14">
        <f>IF(ISNA(VLOOKUP(A266,'2009'!$B$2:$S$401,7,FALSE)), AVERAGE(C266:F266), VLOOKUP(A266,'2009'!$B$2:$S$401,7,FALSE))</f>
        <v>31</v>
      </c>
      <c r="H266" s="14">
        <f>AVERAGE(B266:G266)</f>
        <v>32.116666666666667</v>
      </c>
      <c r="I266" s="14">
        <f>VLOOKUP(A266,'2014'!$B$2:$S$430,4,FALSE)</f>
        <v>82</v>
      </c>
      <c r="J266" s="14">
        <f>IF(ISNA(VLOOKUP(A266,'2013'!$B$2:$S$401,4,FALSE)), I266, VLOOKUP(A266,'2013'!$B$2:$S$401,4,FALSE)*1.7)</f>
        <v>81.599999999999994</v>
      </c>
      <c r="K266" s="14">
        <f>IF(ISNA(VLOOKUP(A266,'2012'!$B$2:$S$401,4,FALSE)), J266, VLOOKUP(A266,'2012'!$B$2:$S$401,4,FALSE))</f>
        <v>82</v>
      </c>
      <c r="L266" s="14">
        <f>IF(ISNA(VLOOKUP(A266,'2011'!$B$2:$S$401,4,FALSE)), AVERAGE(J266:K266), VLOOKUP(A266,'2011'!$B$2:$S$401,4,FALSE))</f>
        <v>67</v>
      </c>
      <c r="M266" s="14">
        <f>IF(ISNA(VLOOKUP(A266,'2010'!$B$2:$S$401,4,FALSE)), AVERAGE(J266:L266), VLOOKUP(A266,'2010'!$B$2:$S$401,4,FALSE))</f>
        <v>67</v>
      </c>
      <c r="N266" s="14">
        <f>IF(ISNA(VLOOKUP(A266,'2009'!$B$2:$S$401,4,FALSE)), AVERAGE(J266:M266), VLOOKUP(A266,'2009'!$B$2:$S$401,4,FALSE))</f>
        <v>76</v>
      </c>
      <c r="O266" s="14">
        <f>AVERAGE(I266:N266)</f>
        <v>75.933333333333337</v>
      </c>
      <c r="P266" s="14">
        <f>H266/O266</f>
        <v>0.42295873573309922</v>
      </c>
      <c r="Q266" s="14">
        <f>VLOOKUP($A266,'2014'!$B$2:$S$430,5,FALSE)</f>
        <v>10</v>
      </c>
      <c r="R266" s="14">
        <f>IF(ISNA(VLOOKUP(A266,'2013'!$B$2:$S$401,5,FALSE)), Q266, VLOOKUP(A266,'2013'!$B$2:$S$401,5,FALSE)*1.7)</f>
        <v>13.6</v>
      </c>
      <c r="S266" s="14">
        <f>IF(ISNA(VLOOKUP($A266,'2012'!$B$2:$S$401,5,FALSE)), R266, VLOOKUP($A266,'2012'!$B$2:$S$401,5,FALSE))</f>
        <v>19</v>
      </c>
      <c r="T266" s="14">
        <f>IF(ISNA(VLOOKUP($A266,'2011'!$B$2:$S$401,5,FALSE)), S266, VLOOKUP($A266,'2011'!$B$2:$S$401,5,FALSE))</f>
        <v>12</v>
      </c>
      <c r="U266" s="14">
        <f>IF(ISNA(VLOOKUP($A266,'2010'!$B$2:$S$401,5,FALSE)), T266, VLOOKUP($A266,'2010'!$B$2:$S$401,5,FALSE))</f>
        <v>12</v>
      </c>
      <c r="V266" s="14">
        <f>IF(ISNA(VLOOKUP($A266,'2009'!$B$2:$S$401,5,FALSE)), U266, VLOOKUP($A266,'2009'!$B$2:$S$401,5,FALSE))</f>
        <v>13</v>
      </c>
      <c r="W266" s="14">
        <f>AVERAGE(Q266:V266)</f>
        <v>13.266666666666666</v>
      </c>
      <c r="X266" s="14">
        <f>VLOOKUP($A266,'2014'!$B$2:$S$430,6,FALSE)</f>
        <v>18</v>
      </c>
      <c r="Y266" s="14">
        <f>IF(ISNA(VLOOKUP($A266,'2013'!$B$2:$S$401,6,FALSE)), X266, VLOOKUP($A266,'2013'!$B$2:$S$401,6,FALSE)*1.7)</f>
        <v>22.099999999999998</v>
      </c>
      <c r="Z266" s="14">
        <f>IF(ISNA(VLOOKUP($A266,'2012'!$B$2:$S$401,6,FALSE)), Y266, VLOOKUP($A266,'2012'!$B$2:$S$401,6,FALSE))</f>
        <v>19</v>
      </c>
      <c r="AA266" s="14">
        <f>IF(ISNA(VLOOKUP($A266,'2011'!$B$2:$S$401,6,FALSE)), Z266, VLOOKUP($A266,'2011'!$B$2:$S$401,6,FALSE))</f>
        <v>18</v>
      </c>
      <c r="AB266" s="14">
        <f>IF(ISNA(VLOOKUP($A266,'2010'!$B$2:$S$401,6,FALSE)), AA266, VLOOKUP($A266,'2010'!$B$2:$S$401,6,FALSE))</f>
        <v>18</v>
      </c>
      <c r="AC266" s="14">
        <f>IF(ISNA(VLOOKUP($A266,'2009'!$B$2:$S$401,6,FALSE)), AB266, VLOOKUP($A266,'2009'!$B$2:$S$401,6,FALSE))</f>
        <v>18</v>
      </c>
      <c r="AD266" s="14">
        <f>AVERAGE(X266:AC266)</f>
        <v>18.849999999999998</v>
      </c>
      <c r="AE266" s="14">
        <f>VLOOKUP($A266,'2014'!$B$2:$S$430,10,FALSE)</f>
        <v>0</v>
      </c>
      <c r="AF266" s="14">
        <f>IF(ISNA(VLOOKUP($A266,'2013'!$B$2:$S$401,10,FALSE)), AE266, VLOOKUP($A266,'2013'!$B$2:$S$401,10,FALSE)*1.7)</f>
        <v>0</v>
      </c>
      <c r="AG266" s="14">
        <f>IF(ISNA(VLOOKUP($A266,'2012'!$B$2:$S$401,10,FALSE)), AF266, VLOOKUP($A266,'2012'!$B$2:$S$401,10,FALSE))</f>
        <v>1</v>
      </c>
      <c r="AH266" s="14">
        <f>IF(ISNA(VLOOKUP($A266,'2011'!$B$2:$S$401,10,FALSE)), AG266, VLOOKUP($A266,'2011'!$B$2:$S$401,10,FALSE))</f>
        <v>0</v>
      </c>
      <c r="AI266" s="14">
        <f>IF(ISNA(VLOOKUP($A266,'2010'!$B$2:$S$401,10,FALSE)), AH266, VLOOKUP($A266,'2010'!$B$2:$S$401,10,FALSE))</f>
        <v>0</v>
      </c>
      <c r="AJ266" s="14">
        <f>IF(ISNA(VLOOKUP($A266,'2009'!$B$2:$S$401,10,FALSE)), AI266, VLOOKUP($A266,'2009'!$B$2:$S$401,10,FALSE))</f>
        <v>0</v>
      </c>
      <c r="AK266" s="14">
        <f>AVERAGE(AE266:AJ266)</f>
        <v>0.16666666666666666</v>
      </c>
      <c r="AL266" s="14">
        <f>VLOOKUP($A266,'2014'!$B$2:$S$430,11,FALSE)</f>
        <v>2</v>
      </c>
      <c r="AM266" s="14">
        <f>IF(ISNA(VLOOKUP($A266,'2013'!$B$2:$S$401,11,FALSE)), AL266, VLOOKUP($A266,'2013'!$B$2:$S$401,11,FALSE)*1.7)</f>
        <v>0</v>
      </c>
      <c r="AN266" s="14">
        <f>AVERAGE(AL266:AM266)</f>
        <v>1</v>
      </c>
      <c r="AO266" s="14">
        <f>VLOOKUP($A266,'2014'!$B$2:$S$430,8,FALSE)</f>
        <v>8</v>
      </c>
      <c r="AP266" s="14">
        <f>IF(ISNA(VLOOKUP($A266,'2013'!$B$2:$S$401,8,FALSE)), AO266, VLOOKUP($A266,'2013'!$B$2:$S$401,8,FALSE)*1.7)</f>
        <v>-3.4</v>
      </c>
      <c r="AQ266" s="14">
        <f>IF(ISNA(VLOOKUP($A266,'2012'!$B$2:$S$401,8,FALSE)), AP266, VLOOKUP($A266,'2012'!$B$2:$S$401,8,FALSE))</f>
        <v>5</v>
      </c>
      <c r="AR266" s="14">
        <f>IF(ISNA(VLOOKUP($A266,'2011'!$B$2:$S$401,8,FALSE)), AQ266, VLOOKUP($A266,'2011'!$B$2:$S$401,8,FALSE))</f>
        <v>14</v>
      </c>
      <c r="AS266" s="14">
        <f>IF(ISNA(VLOOKUP($A266,'2010'!$B$2:$S$401,8,FALSE)), AR266, VLOOKUP($A266,'2010'!$B$2:$S$401,8,FALSE))</f>
        <v>14</v>
      </c>
      <c r="AT266" s="14">
        <f>IF(ISNA(VLOOKUP($A266,'2009'!$B$2:$S$401,8,FALSE)), AS266, VLOOKUP($A266,'2009'!$B$2:$S$401,8,FALSE))</f>
        <v>0</v>
      </c>
      <c r="AU266" s="14">
        <f>AVERAGE(AO266:AT266)</f>
        <v>6.2666666666666666</v>
      </c>
      <c r="AV266" s="14">
        <f>MIN(B266:G266)</f>
        <v>28</v>
      </c>
      <c r="AW266" s="14">
        <f>MAX(B266:G266)</f>
        <v>38</v>
      </c>
      <c r="AX266" s="14">
        <f>MIN(I266:N266)</f>
        <v>67</v>
      </c>
      <c r="AY266" s="14">
        <f>MAX(I266:N266)</f>
        <v>82</v>
      </c>
      <c r="AZ266" s="14" t="str">
        <f>VLOOKUP(A266,Bios!$B$2:$S$430,7,FALSE)</f>
        <v>CAN</v>
      </c>
      <c r="BA266" s="14" t="str">
        <f>VLOOKUP(A266,Bios!$B$2:$S$430,2,FALSE)</f>
        <v>MIN</v>
      </c>
      <c r="BB266" s="14">
        <f>113-BE266</f>
        <v>35</v>
      </c>
      <c r="BC266" s="14" t="str">
        <f>VLOOKUP(A266,Bios!$B$2:$S$430,3,FALSE)</f>
        <v>L</v>
      </c>
      <c r="BD266" s="4" t="str">
        <f>VLOOKUP(A266,Bios!$B$2:$S$430,4,FALSE)</f>
        <v>Sep 07 '78</v>
      </c>
      <c r="BE266" s="4" t="str">
        <f>RIGHT(BD266, LEN(BD266)-8)</f>
        <v>78</v>
      </c>
      <c r="BJ266" s="4" t="e">
        <f>VLOOKUP(A266,'Contracts 2014'!A265:K391,1,FALSE)</f>
        <v>#N/A</v>
      </c>
      <c r="BK266" s="4">
        <f>IF(ISNA(VLOOKUP(A266,'Contracts 2014'!$A$1:$K$127,1,FALSE)), 0, 1)</f>
        <v>0</v>
      </c>
    </row>
    <row r="267" spans="1:63">
      <c r="A267" s="13" t="s">
        <v>781</v>
      </c>
      <c r="B267" s="14">
        <f>VLOOKUP(A267,'2014'!$B$2:$S$430,7,FALSE)</f>
        <v>28</v>
      </c>
      <c r="C267" s="14">
        <f>IF(ISNA(VLOOKUP(A267,'2013'!$B$2:$S$401,7,FALSE)*1.7), B267, VLOOKUP(A267,'2013'!$B$2:$S$401,7,FALSE)*1.7)</f>
        <v>22.099999999999998</v>
      </c>
      <c r="D267" s="14">
        <f>IF(ISNA(VLOOKUP(A267,'2012'!$B$2:$S$401,7,FALSE)), C267, VLOOKUP(A267,'2012'!$B$2:$S$401,7,FALSE))</f>
        <v>22</v>
      </c>
      <c r="E267" s="14">
        <f>IF(ISNA(VLOOKUP(A267,'2011'!$B$2:$S$401,7,FALSE)), AVERAGE(C267:D267), VLOOKUP(A267,'2011'!$B$2:$S$401,7,FALSE))</f>
        <v>22</v>
      </c>
      <c r="F267" s="14">
        <f>IF(ISNA(VLOOKUP(A267,'2010'!$B$2:$S$401,7,FALSE)), AVERAGE(C267:E267), VLOOKUP(A267,'2010'!$B$2:$S$401,7,FALSE))</f>
        <v>19</v>
      </c>
      <c r="G267" s="14">
        <f>IF(ISNA(VLOOKUP(A267,'2009'!$B$2:$S$401,7,FALSE)), AVERAGE(C267:F267), VLOOKUP(A267,'2009'!$B$2:$S$401,7,FALSE))</f>
        <v>21.274999999999999</v>
      </c>
      <c r="H267" s="14">
        <f>AVERAGE(B267:G267)</f>
        <v>22.395833333333332</v>
      </c>
      <c r="I267" s="14">
        <f>VLOOKUP(A267,'2014'!$B$2:$S$430,4,FALSE)</f>
        <v>70</v>
      </c>
      <c r="J267" s="14">
        <f>IF(ISNA(VLOOKUP(A267,'2013'!$B$2:$S$401,4,FALSE)), I267, VLOOKUP(A267,'2013'!$B$2:$S$401,4,FALSE)*1.7)</f>
        <v>81.599999999999994</v>
      </c>
      <c r="K267" s="14">
        <f>IF(ISNA(VLOOKUP(A267,'2012'!$B$2:$S$401,4,FALSE)), J267, VLOOKUP(A267,'2012'!$B$2:$S$401,4,FALSE))</f>
        <v>81</v>
      </c>
      <c r="L267" s="14">
        <f>IF(ISNA(VLOOKUP(A267,'2011'!$B$2:$S$401,4,FALSE)), AVERAGE(J267:K267), VLOOKUP(A267,'2011'!$B$2:$S$401,4,FALSE))</f>
        <v>81</v>
      </c>
      <c r="M267" s="14">
        <f>IF(ISNA(VLOOKUP(A267,'2010'!$B$2:$S$401,4,FALSE)), AVERAGE(J267:L267), VLOOKUP(A267,'2010'!$B$2:$S$401,4,FALSE))</f>
        <v>74</v>
      </c>
      <c r="N267" s="14">
        <f>IF(ISNA(VLOOKUP(A267,'2009'!$B$2:$S$401,4,FALSE)), AVERAGE(J267:M267), VLOOKUP(A267,'2009'!$B$2:$S$401,4,FALSE))</f>
        <v>79.400000000000006</v>
      </c>
      <c r="O267" s="14">
        <f>AVERAGE(I267:N267)</f>
        <v>77.833333333333329</v>
      </c>
      <c r="P267" s="14">
        <f>H267/O267</f>
        <v>0.28774089935760172</v>
      </c>
      <c r="Q267" s="14">
        <f>VLOOKUP($A267,'2014'!$B$2:$S$430,5,FALSE)</f>
        <v>10</v>
      </c>
      <c r="R267" s="14">
        <f>IF(ISNA(VLOOKUP(A267,'2013'!$B$2:$S$401,5,FALSE)), Q267, VLOOKUP(A267,'2013'!$B$2:$S$401,5,FALSE)*1.7)</f>
        <v>17</v>
      </c>
      <c r="S267" s="14">
        <f>IF(ISNA(VLOOKUP($A267,'2012'!$B$2:$S$401,5,FALSE)), R267, VLOOKUP($A267,'2012'!$B$2:$S$401,5,FALSE))</f>
        <v>8</v>
      </c>
      <c r="T267" s="14">
        <f>IF(ISNA(VLOOKUP($A267,'2011'!$B$2:$S$401,5,FALSE)), S267, VLOOKUP($A267,'2011'!$B$2:$S$401,5,FALSE))</f>
        <v>8</v>
      </c>
      <c r="U267" s="14">
        <f>IF(ISNA(VLOOKUP($A267,'2010'!$B$2:$S$401,5,FALSE)), T267, VLOOKUP($A267,'2010'!$B$2:$S$401,5,FALSE))</f>
        <v>7</v>
      </c>
      <c r="V267" s="14">
        <f>IF(ISNA(VLOOKUP($A267,'2009'!$B$2:$S$401,5,FALSE)), U267, VLOOKUP($A267,'2009'!$B$2:$S$401,5,FALSE))</f>
        <v>7</v>
      </c>
      <c r="W267" s="14">
        <f>AVERAGE(Q267:V267)</f>
        <v>9.5</v>
      </c>
      <c r="X267" s="14">
        <f>VLOOKUP($A267,'2014'!$B$2:$S$430,6,FALSE)</f>
        <v>18</v>
      </c>
      <c r="Y267" s="14">
        <f>IF(ISNA(VLOOKUP($A267,'2013'!$B$2:$S$401,6,FALSE)), X267, VLOOKUP($A267,'2013'!$B$2:$S$401,6,FALSE)*1.7)</f>
        <v>5.0999999999999996</v>
      </c>
      <c r="Z267" s="14">
        <f>IF(ISNA(VLOOKUP($A267,'2012'!$B$2:$S$401,6,FALSE)), Y267, VLOOKUP($A267,'2012'!$B$2:$S$401,6,FALSE))</f>
        <v>14</v>
      </c>
      <c r="AA267" s="14">
        <f>IF(ISNA(VLOOKUP($A267,'2011'!$B$2:$S$401,6,FALSE)), Z267, VLOOKUP($A267,'2011'!$B$2:$S$401,6,FALSE))</f>
        <v>14</v>
      </c>
      <c r="AB267" s="14">
        <f>IF(ISNA(VLOOKUP($A267,'2010'!$B$2:$S$401,6,FALSE)), AA267, VLOOKUP($A267,'2010'!$B$2:$S$401,6,FALSE))</f>
        <v>12</v>
      </c>
      <c r="AC267" s="14">
        <f>IF(ISNA(VLOOKUP($A267,'2009'!$B$2:$S$401,6,FALSE)), AB267, VLOOKUP($A267,'2009'!$B$2:$S$401,6,FALSE))</f>
        <v>12</v>
      </c>
      <c r="AD267" s="14">
        <f>AVERAGE(X267:AC267)</f>
        <v>12.516666666666666</v>
      </c>
      <c r="AE267" s="14">
        <f>VLOOKUP($A267,'2014'!$B$2:$S$430,10,FALSE)</f>
        <v>1</v>
      </c>
      <c r="AF267" s="14">
        <f>IF(ISNA(VLOOKUP($A267,'2013'!$B$2:$S$401,10,FALSE)), AE267, VLOOKUP($A267,'2013'!$B$2:$S$401,10,FALSE)*1.7)</f>
        <v>0</v>
      </c>
      <c r="AG267" s="14">
        <f>IF(ISNA(VLOOKUP($A267,'2012'!$B$2:$S$401,10,FALSE)), AF267, VLOOKUP($A267,'2012'!$B$2:$S$401,10,FALSE))</f>
        <v>0</v>
      </c>
      <c r="AH267" s="14">
        <f>IF(ISNA(VLOOKUP($A267,'2011'!$B$2:$S$401,10,FALSE)), AG267, VLOOKUP($A267,'2011'!$B$2:$S$401,10,FALSE))</f>
        <v>0</v>
      </c>
      <c r="AI267" s="14">
        <f>IF(ISNA(VLOOKUP($A267,'2010'!$B$2:$S$401,10,FALSE)), AH267, VLOOKUP($A267,'2010'!$B$2:$S$401,10,FALSE))</f>
        <v>0</v>
      </c>
      <c r="AJ267" s="14">
        <f>IF(ISNA(VLOOKUP($A267,'2009'!$B$2:$S$401,10,FALSE)), AI267, VLOOKUP($A267,'2009'!$B$2:$S$401,10,FALSE))</f>
        <v>0</v>
      </c>
      <c r="AK267" s="14">
        <f>AVERAGE(AE267:AJ267)</f>
        <v>0.16666666666666666</v>
      </c>
      <c r="AL267" s="14">
        <f>VLOOKUP($A267,'2014'!$B$2:$S$430,11,FALSE)</f>
        <v>3</v>
      </c>
      <c r="AM267" s="14">
        <f>IF(ISNA(VLOOKUP($A267,'2013'!$B$2:$S$401,11,FALSE)), AL267, VLOOKUP($A267,'2013'!$B$2:$S$401,11,FALSE)*1.7)</f>
        <v>0</v>
      </c>
      <c r="AN267" s="14">
        <f>AVERAGE(AL267:AM267)</f>
        <v>1.5</v>
      </c>
      <c r="AO267" s="14">
        <f>VLOOKUP($A267,'2014'!$B$2:$S$430,8,FALSE)</f>
        <v>2</v>
      </c>
      <c r="AP267" s="14">
        <f>IF(ISNA(VLOOKUP($A267,'2013'!$B$2:$S$401,8,FALSE)), AO267, VLOOKUP($A267,'2013'!$B$2:$S$401,8,FALSE)*1.7)</f>
        <v>10.199999999999999</v>
      </c>
      <c r="AQ267" s="14">
        <f>IF(ISNA(VLOOKUP($A267,'2012'!$B$2:$S$401,8,FALSE)), AP267, VLOOKUP($A267,'2012'!$B$2:$S$401,8,FALSE))</f>
        <v>4</v>
      </c>
      <c r="AR267" s="14">
        <f>IF(ISNA(VLOOKUP($A267,'2011'!$B$2:$S$401,8,FALSE)), AQ267, VLOOKUP($A267,'2011'!$B$2:$S$401,8,FALSE))</f>
        <v>4</v>
      </c>
      <c r="AS267" s="14">
        <f>IF(ISNA(VLOOKUP($A267,'2010'!$B$2:$S$401,8,FALSE)), AR267, VLOOKUP($A267,'2010'!$B$2:$S$401,8,FALSE))</f>
        <v>15</v>
      </c>
      <c r="AT267" s="14">
        <f>IF(ISNA(VLOOKUP($A267,'2009'!$B$2:$S$401,8,FALSE)), AS267, VLOOKUP($A267,'2009'!$B$2:$S$401,8,FALSE))</f>
        <v>15</v>
      </c>
      <c r="AU267" s="14">
        <f>AVERAGE(AO267:AT267)</f>
        <v>8.3666666666666671</v>
      </c>
      <c r="AV267" s="14">
        <f>MIN(B267:G267)</f>
        <v>19</v>
      </c>
      <c r="AW267" s="14">
        <f>MAX(B267:G267)</f>
        <v>28</v>
      </c>
      <c r="AX267" s="14">
        <f>MIN(I267:N267)</f>
        <v>70</v>
      </c>
      <c r="AY267" s="14">
        <f>MAX(I267:N267)</f>
        <v>81.599999999999994</v>
      </c>
      <c r="AZ267" s="14" t="str">
        <f>VLOOKUP(A267,Bios!$B$2:$S$430,7,FALSE)</f>
        <v>USA</v>
      </c>
      <c r="BA267" s="14" t="str">
        <f>VLOOKUP(A267,Bios!$B$2:$S$430,2,FALSE)</f>
        <v>DET</v>
      </c>
      <c r="BB267" s="14">
        <f>113-BE267</f>
        <v>26</v>
      </c>
      <c r="BC267" s="14" t="str">
        <f>VLOOKUP(A267,Bios!$B$2:$S$430,3,FALSE)</f>
        <v>L</v>
      </c>
      <c r="BD267" s="4" t="str">
        <f>VLOOKUP(A267,Bios!$B$2:$S$430,4,FALSE)</f>
        <v>Feb 25 '87</v>
      </c>
      <c r="BE267" s="4" t="str">
        <f>RIGHT(BD267, LEN(BD267)-8)</f>
        <v>87</v>
      </c>
      <c r="BJ267" s="4" t="e">
        <f>VLOOKUP(A267,'Contracts 2014'!A266:K392,1,FALSE)</f>
        <v>#N/A</v>
      </c>
      <c r="BK267" s="4">
        <f>IF(ISNA(VLOOKUP(A267,'Contracts 2014'!$A$1:$K$127,1,FALSE)), 0, 1)</f>
        <v>0</v>
      </c>
    </row>
    <row r="268" spans="1:63">
      <c r="A268" s="13" t="s">
        <v>747</v>
      </c>
      <c r="B268" s="14">
        <f>VLOOKUP(A268,'2014'!$B$2:$S$430,7,FALSE)</f>
        <v>28</v>
      </c>
      <c r="C268" s="14">
        <f>IF(ISNA(VLOOKUP(A268,'2013'!$B$2:$S$401,7,FALSE)*1.7), B268, VLOOKUP(A268,'2013'!$B$2:$S$401,7,FALSE)*1.7)</f>
        <v>22.099999999999998</v>
      </c>
      <c r="D268" s="14">
        <f>IF(ISNA(VLOOKUP(A268,'2012'!$B$2:$S$401,7,FALSE)), C268, VLOOKUP(A268,'2012'!$B$2:$S$401,7,FALSE))</f>
        <v>26</v>
      </c>
      <c r="E268" s="14">
        <f>IF(ISNA(VLOOKUP(A268,'2011'!$B$2:$S$401,7,FALSE)), AVERAGE(C268:D268), VLOOKUP(A268,'2011'!$B$2:$S$401,7,FALSE))</f>
        <v>24.049999999999997</v>
      </c>
      <c r="F268" s="14">
        <f>IF(ISNA(VLOOKUP(A268,'2010'!$B$2:$S$401,7,FALSE)), AVERAGE(C268:E268), VLOOKUP(A268,'2010'!$B$2:$S$401,7,FALSE))</f>
        <v>24.049999999999997</v>
      </c>
      <c r="G268" s="14">
        <f>IF(ISNA(VLOOKUP(A268,'2009'!$B$2:$S$401,7,FALSE)), AVERAGE(C268:F268), VLOOKUP(A268,'2009'!$B$2:$S$401,7,FALSE))</f>
        <v>24.049999999999997</v>
      </c>
      <c r="H268" s="14">
        <f>AVERAGE(B268:G268)</f>
        <v>24.708333333333332</v>
      </c>
      <c r="I268" s="14">
        <f>VLOOKUP(A268,'2014'!$B$2:$S$430,4,FALSE)</f>
        <v>81</v>
      </c>
      <c r="J268" s="14">
        <f>IF(ISNA(VLOOKUP(A268,'2013'!$B$2:$S$401,4,FALSE)), I268, VLOOKUP(A268,'2013'!$B$2:$S$401,4,FALSE)*1.7)</f>
        <v>79.899999999999991</v>
      </c>
      <c r="K268" s="14">
        <f>IF(ISNA(VLOOKUP(A268,'2012'!$B$2:$S$401,4,FALSE)), J268, VLOOKUP(A268,'2012'!$B$2:$S$401,4,FALSE))</f>
        <v>71</v>
      </c>
      <c r="L268" s="14">
        <f>IF(ISNA(VLOOKUP(A268,'2011'!$B$2:$S$401,4,FALSE)), AVERAGE(J268:K268), VLOOKUP(A268,'2011'!$B$2:$S$401,4,FALSE))</f>
        <v>75.449999999999989</v>
      </c>
      <c r="M268" s="14">
        <f>IF(ISNA(VLOOKUP(A268,'2010'!$B$2:$S$401,4,FALSE)), AVERAGE(J268:L268), VLOOKUP(A268,'2010'!$B$2:$S$401,4,FALSE))</f>
        <v>75.449999999999989</v>
      </c>
      <c r="N268" s="14">
        <f>IF(ISNA(VLOOKUP(A268,'2009'!$B$2:$S$401,4,FALSE)), AVERAGE(J268:M268), VLOOKUP(A268,'2009'!$B$2:$S$401,4,FALSE))</f>
        <v>75.449999999999989</v>
      </c>
      <c r="O268" s="14">
        <f>AVERAGE(I268:N268)</f>
        <v>76.374999999999986</v>
      </c>
      <c r="P268" s="14">
        <f>H268/O268</f>
        <v>0.32351336606655762</v>
      </c>
      <c r="Q268" s="14">
        <f>VLOOKUP($A268,'2014'!$B$2:$S$430,5,FALSE)</f>
        <v>8</v>
      </c>
      <c r="R268" s="14">
        <f>IF(ISNA(VLOOKUP(A268,'2013'!$B$2:$S$401,5,FALSE)), Q268, VLOOKUP(A268,'2013'!$B$2:$S$401,5,FALSE)*1.7)</f>
        <v>6.8</v>
      </c>
      <c r="S268" s="14">
        <f>IF(ISNA(VLOOKUP($A268,'2012'!$B$2:$S$401,5,FALSE)), R268, VLOOKUP($A268,'2012'!$B$2:$S$401,5,FALSE))</f>
        <v>9</v>
      </c>
      <c r="T268" s="14">
        <f>IF(ISNA(VLOOKUP($A268,'2011'!$B$2:$S$401,5,FALSE)), S268, VLOOKUP($A268,'2011'!$B$2:$S$401,5,FALSE))</f>
        <v>9</v>
      </c>
      <c r="U268" s="14">
        <f>IF(ISNA(VLOOKUP($A268,'2010'!$B$2:$S$401,5,FALSE)), T268, VLOOKUP($A268,'2010'!$B$2:$S$401,5,FALSE))</f>
        <v>9</v>
      </c>
      <c r="V268" s="14">
        <f>IF(ISNA(VLOOKUP($A268,'2009'!$B$2:$S$401,5,FALSE)), U268, VLOOKUP($A268,'2009'!$B$2:$S$401,5,FALSE))</f>
        <v>9</v>
      </c>
      <c r="W268" s="14">
        <f>AVERAGE(Q268:V268)</f>
        <v>8.4666666666666668</v>
      </c>
      <c r="X268" s="14">
        <f>VLOOKUP($A268,'2014'!$B$2:$S$430,6,FALSE)</f>
        <v>20</v>
      </c>
      <c r="Y268" s="14">
        <f>IF(ISNA(VLOOKUP($A268,'2013'!$B$2:$S$401,6,FALSE)), X268, VLOOKUP($A268,'2013'!$B$2:$S$401,6,FALSE)*1.7)</f>
        <v>15.299999999999999</v>
      </c>
      <c r="Z268" s="14">
        <f>IF(ISNA(VLOOKUP($A268,'2012'!$B$2:$S$401,6,FALSE)), Y268, VLOOKUP($A268,'2012'!$B$2:$S$401,6,FALSE))</f>
        <v>17</v>
      </c>
      <c r="AA268" s="14">
        <f>IF(ISNA(VLOOKUP($A268,'2011'!$B$2:$S$401,6,FALSE)), Z268, VLOOKUP($A268,'2011'!$B$2:$S$401,6,FALSE))</f>
        <v>17</v>
      </c>
      <c r="AB268" s="14">
        <f>IF(ISNA(VLOOKUP($A268,'2010'!$B$2:$S$401,6,FALSE)), AA268, VLOOKUP($A268,'2010'!$B$2:$S$401,6,FALSE))</f>
        <v>17</v>
      </c>
      <c r="AC268" s="14">
        <f>IF(ISNA(VLOOKUP($A268,'2009'!$B$2:$S$401,6,FALSE)), AB268, VLOOKUP($A268,'2009'!$B$2:$S$401,6,FALSE))</f>
        <v>17</v>
      </c>
      <c r="AD268" s="14">
        <f>AVERAGE(X268:AC268)</f>
        <v>17.216666666666665</v>
      </c>
      <c r="AE268" s="14">
        <f>VLOOKUP($A268,'2014'!$B$2:$S$430,10,FALSE)</f>
        <v>0</v>
      </c>
      <c r="AF268" s="14">
        <f>IF(ISNA(VLOOKUP($A268,'2013'!$B$2:$S$401,10,FALSE)), AE268, VLOOKUP($A268,'2013'!$B$2:$S$401,10,FALSE)*1.7)</f>
        <v>0</v>
      </c>
      <c r="AG268" s="14">
        <f>IF(ISNA(VLOOKUP($A268,'2012'!$B$2:$S$401,10,FALSE)), AF268, VLOOKUP($A268,'2012'!$B$2:$S$401,10,FALSE))</f>
        <v>0</v>
      </c>
      <c r="AH268" s="14">
        <f>IF(ISNA(VLOOKUP($A268,'2011'!$B$2:$S$401,10,FALSE)), AG268, VLOOKUP($A268,'2011'!$B$2:$S$401,10,FALSE))</f>
        <v>0</v>
      </c>
      <c r="AI268" s="14">
        <f>IF(ISNA(VLOOKUP($A268,'2010'!$B$2:$S$401,10,FALSE)), AH268, VLOOKUP($A268,'2010'!$B$2:$S$401,10,FALSE))</f>
        <v>0</v>
      </c>
      <c r="AJ268" s="14">
        <f>IF(ISNA(VLOOKUP($A268,'2009'!$B$2:$S$401,10,FALSE)), AI268, VLOOKUP($A268,'2009'!$B$2:$S$401,10,FALSE))</f>
        <v>0</v>
      </c>
      <c r="AK268" s="14">
        <f>AVERAGE(AE268:AJ268)</f>
        <v>0</v>
      </c>
      <c r="AL268" s="14">
        <f>VLOOKUP($A268,'2014'!$B$2:$S$430,11,FALSE)</f>
        <v>0</v>
      </c>
      <c r="AM268" s="14">
        <f>IF(ISNA(VLOOKUP($A268,'2013'!$B$2:$S$401,11,FALSE)), AL268, VLOOKUP($A268,'2013'!$B$2:$S$401,11,FALSE)*1.7)</f>
        <v>3.4</v>
      </c>
      <c r="AN268" s="14">
        <f>AVERAGE(AL268:AM268)</f>
        <v>1.7</v>
      </c>
      <c r="AO268" s="14">
        <f>VLOOKUP($A268,'2014'!$B$2:$S$430,8,FALSE)</f>
        <v>6</v>
      </c>
      <c r="AP268" s="14">
        <f>IF(ISNA(VLOOKUP($A268,'2013'!$B$2:$S$401,8,FALSE)), AO268, VLOOKUP($A268,'2013'!$B$2:$S$401,8,FALSE)*1.7)</f>
        <v>5.0999999999999996</v>
      </c>
      <c r="AQ268" s="14">
        <f>IF(ISNA(VLOOKUP($A268,'2012'!$B$2:$S$401,8,FALSE)), AP268, VLOOKUP($A268,'2012'!$B$2:$S$401,8,FALSE))</f>
        <v>11</v>
      </c>
      <c r="AR268" s="14">
        <f>IF(ISNA(VLOOKUP($A268,'2011'!$B$2:$S$401,8,FALSE)), AQ268, VLOOKUP($A268,'2011'!$B$2:$S$401,8,FALSE))</f>
        <v>11</v>
      </c>
      <c r="AS268" s="14">
        <f>IF(ISNA(VLOOKUP($A268,'2010'!$B$2:$S$401,8,FALSE)), AR268, VLOOKUP($A268,'2010'!$B$2:$S$401,8,FALSE))</f>
        <v>11</v>
      </c>
      <c r="AT268" s="14">
        <f>IF(ISNA(VLOOKUP($A268,'2009'!$B$2:$S$401,8,FALSE)), AS268, VLOOKUP($A268,'2009'!$B$2:$S$401,8,FALSE))</f>
        <v>11</v>
      </c>
      <c r="AU268" s="14">
        <f>AVERAGE(AO268:AT268)</f>
        <v>9.1833333333333336</v>
      </c>
      <c r="AV268" s="14">
        <f>MIN(B268:G268)</f>
        <v>22.099999999999998</v>
      </c>
      <c r="AW268" s="14">
        <f>MAX(B268:G268)</f>
        <v>28</v>
      </c>
      <c r="AX268" s="14">
        <f>MIN(I268:N268)</f>
        <v>71</v>
      </c>
      <c r="AY268" s="14">
        <f>MAX(I268:N268)</f>
        <v>81</v>
      </c>
      <c r="AZ268" s="14" t="str">
        <f>VLOOKUP(A268,Bios!$B$2:$S$430,7,FALSE)</f>
        <v>SWE</v>
      </c>
      <c r="BA268" s="14" t="str">
        <f>VLOOKUP(A268,Bios!$B$2:$S$430,2,FALSE)</f>
        <v>CHI</v>
      </c>
      <c r="BB268" s="14">
        <f>113-BE268</f>
        <v>23</v>
      </c>
      <c r="BC268" s="14" t="str">
        <f>VLOOKUP(A268,Bios!$B$2:$S$430,3,FALSE)</f>
        <v>C</v>
      </c>
      <c r="BD268" s="4" t="str">
        <f>VLOOKUP(A268,Bios!$B$2:$S$430,4,FALSE)</f>
        <v>May 27 '90</v>
      </c>
      <c r="BE268" s="4" t="str">
        <f>RIGHT(BD268, LEN(BD268)-8)</f>
        <v>90</v>
      </c>
      <c r="BJ268" s="4" t="e">
        <f>VLOOKUP(A268,'Contracts 2014'!A267:K393,1,FALSE)</f>
        <v>#N/A</v>
      </c>
      <c r="BK268" s="4">
        <f>IF(ISNA(VLOOKUP(A268,'Contracts 2014'!$A$1:$K$127,1,FALSE)), 0, 1)</f>
        <v>0</v>
      </c>
    </row>
    <row r="269" spans="1:63">
      <c r="A269" s="13" t="s">
        <v>1873</v>
      </c>
      <c r="B269" s="14">
        <f>VLOOKUP(A269,'2014'!$B$2:$S$430,7,FALSE)</f>
        <v>27</v>
      </c>
      <c r="C269" s="14">
        <f>IF(ISNA(VLOOKUP(A269,'2013'!$B$2:$S$401,7,FALSE)*1.7), B269, VLOOKUP(A269,'2013'!$B$2:$S$401,7,FALSE)*1.7)</f>
        <v>27</v>
      </c>
      <c r="D269" s="14">
        <f>IF(ISNA(VLOOKUP(A269,'2012'!$B$2:$S$401,7,FALSE)), C269, VLOOKUP(A269,'2012'!$B$2:$S$401,7,FALSE))</f>
        <v>27</v>
      </c>
      <c r="E269" s="14">
        <f>IF(ISNA(VLOOKUP(A269,'2011'!$B$2:$S$401,7,FALSE)), AVERAGE(C269:D269), VLOOKUP(A269,'2011'!$B$2:$S$401,7,FALSE))</f>
        <v>27</v>
      </c>
      <c r="F269" s="14">
        <f>IF(ISNA(VLOOKUP(A269,'2010'!$B$2:$S$401,7,FALSE)), AVERAGE(C269:E269), VLOOKUP(A269,'2010'!$B$2:$S$401,7,FALSE))</f>
        <v>27</v>
      </c>
      <c r="G269" s="14">
        <f>IF(ISNA(VLOOKUP(A269,'2009'!$B$2:$S$401,7,FALSE)), AVERAGE(C269:F269), VLOOKUP(A269,'2009'!$B$2:$S$401,7,FALSE))</f>
        <v>27</v>
      </c>
      <c r="H269" s="14">
        <f>AVERAGE(B269:G269)</f>
        <v>27</v>
      </c>
      <c r="I269" s="14">
        <f>VLOOKUP(A269,'2014'!$B$2:$S$430,4,FALSE)</f>
        <v>73</v>
      </c>
      <c r="J269" s="14">
        <f>IF(ISNA(VLOOKUP(A269,'2013'!$B$2:$S$401,4,FALSE)), I269, VLOOKUP(A269,'2013'!$B$2:$S$401,4,FALSE)*1.7)</f>
        <v>73</v>
      </c>
      <c r="K269" s="14">
        <f>IF(ISNA(VLOOKUP(A269,'2012'!$B$2:$S$401,4,FALSE)), J269, VLOOKUP(A269,'2012'!$B$2:$S$401,4,FALSE))</f>
        <v>73</v>
      </c>
      <c r="L269" s="14">
        <f>IF(ISNA(VLOOKUP(A269,'2011'!$B$2:$S$401,4,FALSE)), AVERAGE(J269:K269), VLOOKUP(A269,'2011'!$B$2:$S$401,4,FALSE))</f>
        <v>73</v>
      </c>
      <c r="M269" s="14">
        <f>IF(ISNA(VLOOKUP(A269,'2010'!$B$2:$S$401,4,FALSE)), AVERAGE(J269:L269), VLOOKUP(A269,'2010'!$B$2:$S$401,4,FALSE))</f>
        <v>73</v>
      </c>
      <c r="N269" s="14">
        <f>IF(ISNA(VLOOKUP(A269,'2009'!$B$2:$S$401,4,FALSE)), AVERAGE(J269:M269), VLOOKUP(A269,'2009'!$B$2:$S$401,4,FALSE))</f>
        <v>73</v>
      </c>
      <c r="O269" s="14">
        <f>AVERAGE(I269:N269)</f>
        <v>73</v>
      </c>
      <c r="P269" s="14">
        <f>H269/O269</f>
        <v>0.36986301369863012</v>
      </c>
      <c r="Q269" s="14">
        <f>VLOOKUP($A269,'2014'!$B$2:$S$430,5,FALSE)</f>
        <v>2</v>
      </c>
      <c r="R269" s="14">
        <f>IF(ISNA(VLOOKUP(A269,'2013'!$B$2:$S$401,5,FALSE)), Q269, VLOOKUP(A269,'2013'!$B$2:$S$401,5,FALSE)*1.7)</f>
        <v>2</v>
      </c>
      <c r="S269" s="14">
        <f>IF(ISNA(VLOOKUP($A269,'2012'!$B$2:$S$401,5,FALSE)), R269, VLOOKUP($A269,'2012'!$B$2:$S$401,5,FALSE))</f>
        <v>2</v>
      </c>
      <c r="T269" s="14">
        <f>IF(ISNA(VLOOKUP($A269,'2011'!$B$2:$S$401,5,FALSE)), S269, VLOOKUP($A269,'2011'!$B$2:$S$401,5,FALSE))</f>
        <v>2</v>
      </c>
      <c r="U269" s="14">
        <f>IF(ISNA(VLOOKUP($A269,'2010'!$B$2:$S$401,5,FALSE)), T269, VLOOKUP($A269,'2010'!$B$2:$S$401,5,FALSE))</f>
        <v>2</v>
      </c>
      <c r="V269" s="14">
        <f>IF(ISNA(VLOOKUP($A269,'2009'!$B$2:$S$401,5,FALSE)), U269, VLOOKUP($A269,'2009'!$B$2:$S$401,5,FALSE))</f>
        <v>2</v>
      </c>
      <c r="W269" s="14">
        <f>AVERAGE(Q269:V269)</f>
        <v>2</v>
      </c>
      <c r="X269" s="14">
        <f>VLOOKUP($A269,'2014'!$B$2:$S$430,6,FALSE)</f>
        <v>25</v>
      </c>
      <c r="Y269" s="14">
        <f>IF(ISNA(VLOOKUP($A269,'2013'!$B$2:$S$401,6,FALSE)), X269, VLOOKUP($A269,'2013'!$B$2:$S$401,6,FALSE)*1.7)</f>
        <v>25</v>
      </c>
      <c r="Z269" s="14">
        <f>IF(ISNA(VLOOKUP($A269,'2012'!$B$2:$S$401,6,FALSE)), Y269, VLOOKUP($A269,'2012'!$B$2:$S$401,6,FALSE))</f>
        <v>25</v>
      </c>
      <c r="AA269" s="14">
        <f>IF(ISNA(VLOOKUP($A269,'2011'!$B$2:$S$401,6,FALSE)), Z269, VLOOKUP($A269,'2011'!$B$2:$S$401,6,FALSE))</f>
        <v>25</v>
      </c>
      <c r="AB269" s="14">
        <f>IF(ISNA(VLOOKUP($A269,'2010'!$B$2:$S$401,6,FALSE)), AA269, VLOOKUP($A269,'2010'!$B$2:$S$401,6,FALSE))</f>
        <v>25</v>
      </c>
      <c r="AC269" s="14">
        <f>IF(ISNA(VLOOKUP($A269,'2009'!$B$2:$S$401,6,FALSE)), AB269, VLOOKUP($A269,'2009'!$B$2:$S$401,6,FALSE))</f>
        <v>25</v>
      </c>
      <c r="AD269" s="14">
        <f>AVERAGE(X269:AC269)</f>
        <v>25</v>
      </c>
      <c r="AE269" s="14">
        <f>VLOOKUP($A269,'2014'!$B$2:$S$430,10,FALSE)</f>
        <v>1</v>
      </c>
      <c r="AF269" s="14">
        <f>IF(ISNA(VLOOKUP($A269,'2013'!$B$2:$S$401,10,FALSE)), AE269, VLOOKUP($A269,'2013'!$B$2:$S$401,10,FALSE)*1.7)</f>
        <v>1</v>
      </c>
      <c r="AG269" s="14">
        <f>IF(ISNA(VLOOKUP($A269,'2012'!$B$2:$S$401,10,FALSE)), AF269, VLOOKUP($A269,'2012'!$B$2:$S$401,10,FALSE))</f>
        <v>1</v>
      </c>
      <c r="AH269" s="14">
        <f>IF(ISNA(VLOOKUP($A269,'2011'!$B$2:$S$401,10,FALSE)), AG269, VLOOKUP($A269,'2011'!$B$2:$S$401,10,FALSE))</f>
        <v>1</v>
      </c>
      <c r="AI269" s="14">
        <f>IF(ISNA(VLOOKUP($A269,'2010'!$B$2:$S$401,10,FALSE)), AH269, VLOOKUP($A269,'2010'!$B$2:$S$401,10,FALSE))</f>
        <v>1</v>
      </c>
      <c r="AJ269" s="14">
        <f>IF(ISNA(VLOOKUP($A269,'2009'!$B$2:$S$401,10,FALSE)), AI269, VLOOKUP($A269,'2009'!$B$2:$S$401,10,FALSE))</f>
        <v>1</v>
      </c>
      <c r="AK269" s="14">
        <f>AVERAGE(AE269:AJ269)</f>
        <v>1</v>
      </c>
      <c r="AL269" s="14">
        <f>VLOOKUP($A269,'2014'!$B$2:$S$430,11,FALSE)</f>
        <v>12</v>
      </c>
      <c r="AM269" s="14">
        <f>IF(ISNA(VLOOKUP($A269,'2013'!$B$2:$S$401,11,FALSE)), AL269, VLOOKUP($A269,'2013'!$B$2:$S$401,11,FALSE)*1.7)</f>
        <v>12</v>
      </c>
      <c r="AN269" s="14">
        <f>AVERAGE(AL269:AM269)</f>
        <v>12</v>
      </c>
      <c r="AO269" s="14">
        <f>VLOOKUP($A269,'2014'!$B$2:$S$430,8,FALSE)</f>
        <v>-13</v>
      </c>
      <c r="AP269" s="14">
        <f>IF(ISNA(VLOOKUP($A269,'2013'!$B$2:$S$401,8,FALSE)), AO269, VLOOKUP($A269,'2013'!$B$2:$S$401,8,FALSE)*1.7)</f>
        <v>-13</v>
      </c>
      <c r="AQ269" s="14">
        <f>IF(ISNA(VLOOKUP($A269,'2012'!$B$2:$S$401,8,FALSE)), AP269, VLOOKUP($A269,'2012'!$B$2:$S$401,8,FALSE))</f>
        <v>-13</v>
      </c>
      <c r="AR269" s="14">
        <f>IF(ISNA(VLOOKUP($A269,'2011'!$B$2:$S$401,8,FALSE)), AQ269, VLOOKUP($A269,'2011'!$B$2:$S$401,8,FALSE))</f>
        <v>-13</v>
      </c>
      <c r="AS269" s="14">
        <f>IF(ISNA(VLOOKUP($A269,'2010'!$B$2:$S$401,8,FALSE)), AR269, VLOOKUP($A269,'2010'!$B$2:$S$401,8,FALSE))</f>
        <v>-13</v>
      </c>
      <c r="AT269" s="14">
        <f>IF(ISNA(VLOOKUP($A269,'2009'!$B$2:$S$401,8,FALSE)), AS269, VLOOKUP($A269,'2009'!$B$2:$S$401,8,FALSE))</f>
        <v>-13</v>
      </c>
      <c r="AU269" s="14">
        <f>AVERAGE(AO269:AT269)</f>
        <v>-13</v>
      </c>
      <c r="AV269" s="14">
        <f>MIN(B269:G269)</f>
        <v>27</v>
      </c>
      <c r="AW269" s="14">
        <f>MAX(B269:G269)</f>
        <v>27</v>
      </c>
      <c r="AX269" s="14">
        <f>MIN(I269:N269)</f>
        <v>73</v>
      </c>
      <c r="AY269" s="14">
        <f>MAX(I269:N269)</f>
        <v>73</v>
      </c>
      <c r="AZ269" s="14" t="str">
        <f>VLOOKUP(A269,Bios!$B$2:$S$430,7,FALSE)</f>
        <v>CAN</v>
      </c>
      <c r="BA269" s="14" t="str">
        <f>VLOOKUP(A269,Bios!$B$2:$S$430,2,FALSE)</f>
        <v>TOR</v>
      </c>
      <c r="BB269" s="14">
        <f>113-BE269</f>
        <v>19</v>
      </c>
      <c r="BC269" s="14" t="str">
        <f>VLOOKUP(A269,Bios!$B$2:$S$430,3,FALSE)</f>
        <v>D</v>
      </c>
      <c r="BD269" s="4" t="str">
        <f>VLOOKUP(A269,Bios!$B$2:$S$430,4,FALSE)</f>
        <v>Mar 09 '94</v>
      </c>
      <c r="BE269" s="4" t="str">
        <f>RIGHT(BD269, LEN(BD269)-8)</f>
        <v>94</v>
      </c>
      <c r="BJ269" s="4" t="e">
        <f>VLOOKUP(A269,'Contracts 2014'!A268:K394,1,FALSE)</f>
        <v>#N/A</v>
      </c>
      <c r="BK269" s="4">
        <f>IF(ISNA(VLOOKUP(A269,'Contracts 2014'!$A$1:$K$127,1,FALSE)), 0, 1)</f>
        <v>0</v>
      </c>
    </row>
    <row r="270" spans="1:63">
      <c r="A270" s="13" t="s">
        <v>155</v>
      </c>
      <c r="B270" s="14">
        <f>VLOOKUP(A270,'2014'!$B$2:$S$430,7,FALSE)</f>
        <v>27</v>
      </c>
      <c r="C270" s="14">
        <f>IF(ISNA(VLOOKUP(A270,'2013'!$B$2:$S$401,7,FALSE)*1.7), B270, VLOOKUP(A270,'2013'!$B$2:$S$401,7,FALSE)*1.7)</f>
        <v>40.799999999999997</v>
      </c>
      <c r="D270" s="14">
        <f>IF(ISNA(VLOOKUP(A270,'2012'!$B$2:$S$401,7,FALSE)), C270, VLOOKUP(A270,'2012'!$B$2:$S$401,7,FALSE))</f>
        <v>66</v>
      </c>
      <c r="E270" s="14">
        <f>IF(ISNA(VLOOKUP(A270,'2011'!$B$2:$S$401,7,FALSE)), AVERAGE(C270:D270), VLOOKUP(A270,'2011'!$B$2:$S$401,7,FALSE))</f>
        <v>80</v>
      </c>
      <c r="F270" s="14">
        <f>IF(ISNA(VLOOKUP(A270,'2010'!$B$2:$S$401,7,FALSE)), AVERAGE(C270:E270), VLOOKUP(A270,'2010'!$B$2:$S$401,7,FALSE))</f>
        <v>48</v>
      </c>
      <c r="G270" s="14">
        <f>IF(ISNA(VLOOKUP(A270,'2009'!$B$2:$S$401,7,FALSE)), AVERAGE(C270:F270), VLOOKUP(A270,'2009'!$B$2:$S$401,7,FALSE))</f>
        <v>54</v>
      </c>
      <c r="H270" s="14">
        <f>AVERAGE(B270:G270)</f>
        <v>52.633333333333333</v>
      </c>
      <c r="I270" s="14">
        <f>VLOOKUP(A270,'2014'!$B$2:$S$430,4,FALSE)</f>
        <v>64</v>
      </c>
      <c r="J270" s="14">
        <f>IF(ISNA(VLOOKUP(A270,'2013'!$B$2:$S$401,4,FALSE)), I270, VLOOKUP(A270,'2013'!$B$2:$S$401,4,FALSE)*1.7)</f>
        <v>78.2</v>
      </c>
      <c r="K270" s="14">
        <f>IF(ISNA(VLOOKUP(A270,'2012'!$B$2:$S$401,4,FALSE)), J270, VLOOKUP(A270,'2012'!$B$2:$S$401,4,FALSE))</f>
        <v>82</v>
      </c>
      <c r="L270" s="14">
        <f>IF(ISNA(VLOOKUP(A270,'2011'!$B$2:$S$401,4,FALSE)), AVERAGE(J270:K270), VLOOKUP(A270,'2011'!$B$2:$S$401,4,FALSE))</f>
        <v>73</v>
      </c>
      <c r="M270" s="14">
        <f>IF(ISNA(VLOOKUP(A270,'2010'!$B$2:$S$401,4,FALSE)), AVERAGE(J270:L270), VLOOKUP(A270,'2010'!$B$2:$S$401,4,FALSE))</f>
        <v>54</v>
      </c>
      <c r="N270" s="14">
        <f>IF(ISNA(VLOOKUP(A270,'2009'!$B$2:$S$401,4,FALSE)), AVERAGE(J270:M270), VLOOKUP(A270,'2009'!$B$2:$S$401,4,FALSE))</f>
        <v>65</v>
      </c>
      <c r="O270" s="14">
        <f>AVERAGE(I270:N270)</f>
        <v>69.36666666666666</v>
      </c>
      <c r="P270" s="14">
        <f>H270/O270</f>
        <v>0.75876982220086509</v>
      </c>
      <c r="Q270" s="14">
        <f>VLOOKUP($A270,'2014'!$B$2:$S$430,5,FALSE)</f>
        <v>9</v>
      </c>
      <c r="R270" s="14">
        <f>IF(ISNA(VLOOKUP(A270,'2013'!$B$2:$S$401,5,FALSE)), Q270, VLOOKUP(A270,'2013'!$B$2:$S$401,5,FALSE)*1.7)</f>
        <v>20.399999999999999</v>
      </c>
      <c r="S270" s="14">
        <f>IF(ISNA(VLOOKUP($A270,'2012'!$B$2:$S$401,5,FALSE)), R270, VLOOKUP($A270,'2012'!$B$2:$S$401,5,FALSE))</f>
        <v>26</v>
      </c>
      <c r="T270" s="14">
        <f>IF(ISNA(VLOOKUP($A270,'2011'!$B$2:$S$401,5,FALSE)), S270, VLOOKUP($A270,'2011'!$B$2:$S$401,5,FALSE))</f>
        <v>31</v>
      </c>
      <c r="U270" s="14">
        <f>IF(ISNA(VLOOKUP($A270,'2010'!$B$2:$S$401,5,FALSE)), T270, VLOOKUP($A270,'2010'!$B$2:$S$401,5,FALSE))</f>
        <v>27</v>
      </c>
      <c r="V270" s="14">
        <f>IF(ISNA(VLOOKUP($A270,'2009'!$B$2:$S$401,5,FALSE)), U270, VLOOKUP($A270,'2009'!$B$2:$S$401,5,FALSE))</f>
        <v>27</v>
      </c>
      <c r="W270" s="14">
        <f>AVERAGE(Q270:V270)</f>
        <v>23.400000000000002</v>
      </c>
      <c r="X270" s="14">
        <f>VLOOKUP($A270,'2014'!$B$2:$S$430,6,FALSE)</f>
        <v>18</v>
      </c>
      <c r="Y270" s="14">
        <f>IF(ISNA(VLOOKUP($A270,'2013'!$B$2:$S$401,6,FALSE)), X270, VLOOKUP($A270,'2013'!$B$2:$S$401,6,FALSE)*1.7)</f>
        <v>20.399999999999999</v>
      </c>
      <c r="Z270" s="14">
        <f>IF(ISNA(VLOOKUP($A270,'2012'!$B$2:$S$401,6,FALSE)), Y270, VLOOKUP($A270,'2012'!$B$2:$S$401,6,FALSE))</f>
        <v>40</v>
      </c>
      <c r="AA270" s="14">
        <f>IF(ISNA(VLOOKUP($A270,'2011'!$B$2:$S$401,6,FALSE)), Z270, VLOOKUP($A270,'2011'!$B$2:$S$401,6,FALSE))</f>
        <v>49</v>
      </c>
      <c r="AB270" s="14">
        <f>IF(ISNA(VLOOKUP($A270,'2010'!$B$2:$S$401,6,FALSE)), AA270, VLOOKUP($A270,'2010'!$B$2:$S$401,6,FALSE))</f>
        <v>21</v>
      </c>
      <c r="AC270" s="14">
        <f>IF(ISNA(VLOOKUP($A270,'2009'!$B$2:$S$401,6,FALSE)), AB270, VLOOKUP($A270,'2009'!$B$2:$S$401,6,FALSE))</f>
        <v>27</v>
      </c>
      <c r="AD270" s="14">
        <f>AVERAGE(X270:AC270)</f>
        <v>29.233333333333334</v>
      </c>
      <c r="AE270" s="14">
        <f>VLOOKUP($A270,'2014'!$B$2:$S$430,10,FALSE)</f>
        <v>4</v>
      </c>
      <c r="AF270" s="14">
        <f>IF(ISNA(VLOOKUP($A270,'2013'!$B$2:$S$401,10,FALSE)), AE270, VLOOKUP($A270,'2013'!$B$2:$S$401,10,FALSE)*1.7)</f>
        <v>5.0999999999999996</v>
      </c>
      <c r="AG270" s="14">
        <f>IF(ISNA(VLOOKUP($A270,'2012'!$B$2:$S$401,10,FALSE)), AF270, VLOOKUP($A270,'2012'!$B$2:$S$401,10,FALSE))</f>
        <v>12</v>
      </c>
      <c r="AH270" s="14">
        <f>IF(ISNA(VLOOKUP($A270,'2011'!$B$2:$S$401,10,FALSE)), AG270, VLOOKUP($A270,'2011'!$B$2:$S$401,10,FALSE))</f>
        <v>16</v>
      </c>
      <c r="AI270" s="14">
        <f>IF(ISNA(VLOOKUP($A270,'2010'!$B$2:$S$401,10,FALSE)), AH270, VLOOKUP($A270,'2010'!$B$2:$S$401,10,FALSE))</f>
        <v>14</v>
      </c>
      <c r="AJ270" s="14">
        <f>IF(ISNA(VLOOKUP($A270,'2009'!$B$2:$S$401,10,FALSE)), AI270, VLOOKUP($A270,'2009'!$B$2:$S$401,10,FALSE))</f>
        <v>16</v>
      </c>
      <c r="AK270" s="14">
        <f>AVERAGE(AE270:AJ270)</f>
        <v>11.183333333333332</v>
      </c>
      <c r="AL270" s="14">
        <f>VLOOKUP($A270,'2014'!$B$2:$S$430,11,FALSE)</f>
        <v>8</v>
      </c>
      <c r="AM270" s="14">
        <f>IF(ISNA(VLOOKUP($A270,'2013'!$B$2:$S$401,11,FALSE)), AL270, VLOOKUP($A270,'2013'!$B$2:$S$401,11,FALSE)*1.7)</f>
        <v>11.9</v>
      </c>
      <c r="AN270" s="14">
        <f>AVERAGE(AL270:AM270)</f>
        <v>9.9499999999999993</v>
      </c>
      <c r="AO270" s="14">
        <f>VLOOKUP($A270,'2014'!$B$2:$S$430,8,FALSE)</f>
        <v>8</v>
      </c>
      <c r="AP270" s="14">
        <f>IF(ISNA(VLOOKUP($A270,'2013'!$B$2:$S$401,8,FALSE)), AO270, VLOOKUP($A270,'2013'!$B$2:$S$401,8,FALSE)*1.7)</f>
        <v>-17</v>
      </c>
      <c r="AQ270" s="14">
        <f>IF(ISNA(VLOOKUP($A270,'2012'!$B$2:$S$401,8,FALSE)), AP270, VLOOKUP($A270,'2012'!$B$2:$S$401,8,FALSE))</f>
        <v>-1</v>
      </c>
      <c r="AR270" s="14">
        <f>IF(ISNA(VLOOKUP($A270,'2011'!$B$2:$S$401,8,FALSE)), AQ270, VLOOKUP($A270,'2011'!$B$2:$S$401,8,FALSE))</f>
        <v>6</v>
      </c>
      <c r="AS270" s="14">
        <f>IF(ISNA(VLOOKUP($A270,'2010'!$B$2:$S$401,8,FALSE)), AR270, VLOOKUP($A270,'2010'!$B$2:$S$401,8,FALSE))</f>
        <v>3</v>
      </c>
      <c r="AT270" s="14">
        <f>IF(ISNA(VLOOKUP($A270,'2009'!$B$2:$S$401,8,FALSE)), AS270, VLOOKUP($A270,'2009'!$B$2:$S$401,8,FALSE))</f>
        <v>-3</v>
      </c>
      <c r="AU270" s="14">
        <f>AVERAGE(AO270:AT270)</f>
        <v>-0.66666666666666663</v>
      </c>
      <c r="AV270" s="14">
        <f>MIN(B270:G270)</f>
        <v>27</v>
      </c>
      <c r="AW270" s="14">
        <f>MAX(B270:G270)</f>
        <v>80</v>
      </c>
      <c r="AX270" s="14">
        <f>MIN(I270:N270)</f>
        <v>54</v>
      </c>
      <c r="AY270" s="14">
        <f>MAX(I270:N270)</f>
        <v>82</v>
      </c>
      <c r="AZ270" s="14" t="str">
        <f>VLOOKUP(A270,Bios!$B$2:$S$430,7,FALSE)</f>
        <v>FIN</v>
      </c>
      <c r="BA270" s="14" t="str">
        <f>VLOOKUP(A270,Bios!$B$2:$S$430,2,FALSE)</f>
        <v>ANA</v>
      </c>
      <c r="BB270" s="14">
        <f>113-BE270</f>
        <v>43</v>
      </c>
      <c r="BC270" s="14" t="str">
        <f>VLOOKUP(A270,Bios!$B$2:$S$430,3,FALSE)</f>
        <v>R</v>
      </c>
      <c r="BD270" s="4" t="str">
        <f>VLOOKUP(A270,Bios!$B$2:$S$430,4,FALSE)</f>
        <v>Jul 03 '70</v>
      </c>
      <c r="BE270" s="4" t="str">
        <f>RIGHT(BD270, LEN(BD270)-8)</f>
        <v>70</v>
      </c>
      <c r="BJ270" s="4" t="e">
        <f>VLOOKUP(A270,'Contracts 2014'!A269:K395,1,FALSE)</f>
        <v>#N/A</v>
      </c>
      <c r="BK270" s="4">
        <f>IF(ISNA(VLOOKUP(A270,'Contracts 2014'!$A$1:$K$127,1,FALSE)), 0, 1)</f>
        <v>0</v>
      </c>
    </row>
    <row r="271" spans="1:63">
      <c r="A271" s="13" t="s">
        <v>259</v>
      </c>
      <c r="B271" s="14">
        <f>VLOOKUP(A271,'2014'!$B$2:$S$430,7,FALSE)</f>
        <v>27</v>
      </c>
      <c r="C271" s="14">
        <f>IF(ISNA(VLOOKUP(A271,'2013'!$B$2:$S$401,7,FALSE)*1.7), B271, VLOOKUP(A271,'2013'!$B$2:$S$401,7,FALSE)*1.7)</f>
        <v>45.9</v>
      </c>
      <c r="D271" s="14">
        <f>IF(ISNA(VLOOKUP(A271,'2012'!$B$2:$S$401,7,FALSE)), C271, VLOOKUP(A271,'2012'!$B$2:$S$401,7,FALSE))</f>
        <v>36</v>
      </c>
      <c r="E271" s="14">
        <f>IF(ISNA(VLOOKUP(A271,'2011'!$B$2:$S$401,7,FALSE)), AVERAGE(C271:D271), VLOOKUP(A271,'2011'!$B$2:$S$401,7,FALSE))</f>
        <v>41</v>
      </c>
      <c r="F271" s="14">
        <f>IF(ISNA(VLOOKUP(A271,'2010'!$B$2:$S$401,7,FALSE)), AVERAGE(C271:E271), VLOOKUP(A271,'2010'!$B$2:$S$401,7,FALSE))</f>
        <v>36</v>
      </c>
      <c r="G271" s="14">
        <f>IF(ISNA(VLOOKUP(A271,'2009'!$B$2:$S$401,7,FALSE)), AVERAGE(C271:F271), VLOOKUP(A271,'2009'!$B$2:$S$401,7,FALSE))</f>
        <v>65</v>
      </c>
      <c r="H271" s="14">
        <f>AVERAGE(B271:G271)</f>
        <v>41.81666666666667</v>
      </c>
      <c r="I271" s="14">
        <f>VLOOKUP(A271,'2014'!$B$2:$S$430,4,FALSE)</f>
        <v>75</v>
      </c>
      <c r="J271" s="14">
        <f>IF(ISNA(VLOOKUP(A271,'2013'!$B$2:$S$401,4,FALSE)), I271, VLOOKUP(A271,'2013'!$B$2:$S$401,4,FALSE)*1.7)</f>
        <v>81.599999999999994</v>
      </c>
      <c r="K271" s="14">
        <f>IF(ISNA(VLOOKUP(A271,'2012'!$B$2:$S$401,4,FALSE)), J271, VLOOKUP(A271,'2012'!$B$2:$S$401,4,FALSE))</f>
        <v>69</v>
      </c>
      <c r="L271" s="14">
        <f>IF(ISNA(VLOOKUP(A271,'2011'!$B$2:$S$401,4,FALSE)), AVERAGE(J271:K271), VLOOKUP(A271,'2011'!$B$2:$S$401,4,FALSE))</f>
        <v>72</v>
      </c>
      <c r="M271" s="14">
        <f>IF(ISNA(VLOOKUP(A271,'2010'!$B$2:$S$401,4,FALSE)), AVERAGE(J271:L271), VLOOKUP(A271,'2010'!$B$2:$S$401,4,FALSE))</f>
        <v>70</v>
      </c>
      <c r="N271" s="14">
        <f>IF(ISNA(VLOOKUP(A271,'2009'!$B$2:$S$401,4,FALSE)), AVERAGE(J271:M271), VLOOKUP(A271,'2009'!$B$2:$S$401,4,FALSE))</f>
        <v>81</v>
      </c>
      <c r="O271" s="14">
        <f>AVERAGE(I271:N271)</f>
        <v>74.766666666666666</v>
      </c>
      <c r="P271" s="14">
        <f>H271/O271</f>
        <v>0.5592955862683906</v>
      </c>
      <c r="Q271" s="14">
        <f>VLOOKUP($A271,'2014'!$B$2:$S$430,5,FALSE)</f>
        <v>11</v>
      </c>
      <c r="R271" s="14">
        <f>IF(ISNA(VLOOKUP(A271,'2013'!$B$2:$S$401,5,FALSE)), Q271, VLOOKUP(A271,'2013'!$B$2:$S$401,5,FALSE)*1.7)</f>
        <v>22.099999999999998</v>
      </c>
      <c r="S271" s="14">
        <f>IF(ISNA(VLOOKUP($A271,'2012'!$B$2:$S$401,5,FALSE)), R271, VLOOKUP($A271,'2012'!$B$2:$S$401,5,FALSE))</f>
        <v>19</v>
      </c>
      <c r="T271" s="14">
        <f>IF(ISNA(VLOOKUP($A271,'2011'!$B$2:$S$401,5,FALSE)), S271, VLOOKUP($A271,'2011'!$B$2:$S$401,5,FALSE))</f>
        <v>22</v>
      </c>
      <c r="U271" s="14">
        <f>IF(ISNA(VLOOKUP($A271,'2010'!$B$2:$S$401,5,FALSE)), T271, VLOOKUP($A271,'2010'!$B$2:$S$401,5,FALSE))</f>
        <v>20</v>
      </c>
      <c r="V271" s="14">
        <f>IF(ISNA(VLOOKUP($A271,'2009'!$B$2:$S$401,5,FALSE)), U271, VLOOKUP($A271,'2009'!$B$2:$S$401,5,FALSE))</f>
        <v>31</v>
      </c>
      <c r="W271" s="14">
        <f>AVERAGE(Q271:V271)</f>
        <v>20.849999999999998</v>
      </c>
      <c r="X271" s="14">
        <f>VLOOKUP($A271,'2014'!$B$2:$S$430,6,FALSE)</f>
        <v>16</v>
      </c>
      <c r="Y271" s="14">
        <f>IF(ISNA(VLOOKUP($A271,'2013'!$B$2:$S$401,6,FALSE)), X271, VLOOKUP($A271,'2013'!$B$2:$S$401,6,FALSE)*1.7)</f>
        <v>23.8</v>
      </c>
      <c r="Z271" s="14">
        <f>IF(ISNA(VLOOKUP($A271,'2012'!$B$2:$S$401,6,FALSE)), Y271, VLOOKUP($A271,'2012'!$B$2:$S$401,6,FALSE))</f>
        <v>17</v>
      </c>
      <c r="AA271" s="14">
        <f>IF(ISNA(VLOOKUP($A271,'2011'!$B$2:$S$401,6,FALSE)), Z271, VLOOKUP($A271,'2011'!$B$2:$S$401,6,FALSE))</f>
        <v>19</v>
      </c>
      <c r="AB271" s="14">
        <f>IF(ISNA(VLOOKUP($A271,'2010'!$B$2:$S$401,6,FALSE)), AA271, VLOOKUP($A271,'2010'!$B$2:$S$401,6,FALSE))</f>
        <v>16</v>
      </c>
      <c r="AC271" s="14">
        <f>IF(ISNA(VLOOKUP($A271,'2009'!$B$2:$S$401,6,FALSE)), AB271, VLOOKUP($A271,'2009'!$B$2:$S$401,6,FALSE))</f>
        <v>34</v>
      </c>
      <c r="AD271" s="14">
        <f>AVERAGE(X271:AC271)</f>
        <v>20.966666666666665</v>
      </c>
      <c r="AE271" s="14">
        <f>VLOOKUP($A271,'2014'!$B$2:$S$430,10,FALSE)</f>
        <v>2</v>
      </c>
      <c r="AF271" s="14">
        <f>IF(ISNA(VLOOKUP($A271,'2013'!$B$2:$S$401,10,FALSE)), AE271, VLOOKUP($A271,'2013'!$B$2:$S$401,10,FALSE)*1.7)</f>
        <v>8.5</v>
      </c>
      <c r="AG271" s="14">
        <f>IF(ISNA(VLOOKUP($A271,'2012'!$B$2:$S$401,10,FALSE)), AF271, VLOOKUP($A271,'2012'!$B$2:$S$401,10,FALSE))</f>
        <v>7</v>
      </c>
      <c r="AH271" s="14">
        <f>IF(ISNA(VLOOKUP($A271,'2011'!$B$2:$S$401,10,FALSE)), AG271, VLOOKUP($A271,'2011'!$B$2:$S$401,10,FALSE))</f>
        <v>4</v>
      </c>
      <c r="AI271" s="14">
        <f>IF(ISNA(VLOOKUP($A271,'2010'!$B$2:$S$401,10,FALSE)), AH271, VLOOKUP($A271,'2010'!$B$2:$S$401,10,FALSE))</f>
        <v>8</v>
      </c>
      <c r="AJ271" s="14">
        <f>IF(ISNA(VLOOKUP($A271,'2009'!$B$2:$S$401,10,FALSE)), AI271, VLOOKUP($A271,'2009'!$B$2:$S$401,10,FALSE))</f>
        <v>11</v>
      </c>
      <c r="AK271" s="14">
        <f>AVERAGE(AE271:AJ271)</f>
        <v>6.75</v>
      </c>
      <c r="AL271" s="14">
        <f>VLOOKUP($A271,'2014'!$B$2:$S$430,11,FALSE)</f>
        <v>3</v>
      </c>
      <c r="AM271" s="14">
        <f>IF(ISNA(VLOOKUP($A271,'2013'!$B$2:$S$401,11,FALSE)), AL271, VLOOKUP($A271,'2013'!$B$2:$S$401,11,FALSE)*1.7)</f>
        <v>10.199999999999999</v>
      </c>
      <c r="AN271" s="14">
        <f>AVERAGE(AL271:AM271)</f>
        <v>6.6</v>
      </c>
      <c r="AO271" s="14">
        <f>VLOOKUP($A271,'2014'!$B$2:$S$430,8,FALSE)</f>
        <v>-7</v>
      </c>
      <c r="AP271" s="14">
        <f>IF(ISNA(VLOOKUP($A271,'2013'!$B$2:$S$401,8,FALSE)), AO271, VLOOKUP($A271,'2013'!$B$2:$S$401,8,FALSE)*1.7)</f>
        <v>8.5</v>
      </c>
      <c r="AQ271" s="14">
        <f>IF(ISNA(VLOOKUP($A271,'2012'!$B$2:$S$401,8,FALSE)), AP271, VLOOKUP($A271,'2012'!$B$2:$S$401,8,FALSE))</f>
        <v>-17</v>
      </c>
      <c r="AR271" s="14">
        <f>IF(ISNA(VLOOKUP($A271,'2011'!$B$2:$S$401,8,FALSE)), AQ271, VLOOKUP($A271,'2011'!$B$2:$S$401,8,FALSE))</f>
        <v>-2</v>
      </c>
      <c r="AS271" s="14">
        <f>IF(ISNA(VLOOKUP($A271,'2010'!$B$2:$S$401,8,FALSE)), AR271, VLOOKUP($A271,'2010'!$B$2:$S$401,8,FALSE))</f>
        <v>0</v>
      </c>
      <c r="AT271" s="14">
        <f>IF(ISNA(VLOOKUP($A271,'2009'!$B$2:$S$401,8,FALSE)), AS271, VLOOKUP($A271,'2009'!$B$2:$S$401,8,FALSE))</f>
        <v>16</v>
      </c>
      <c r="AU271" s="14">
        <f>AVERAGE(AO271:AT271)</f>
        <v>-0.25</v>
      </c>
      <c r="AV271" s="14">
        <f>MIN(B271:G271)</f>
        <v>27</v>
      </c>
      <c r="AW271" s="14">
        <f>MAX(B271:G271)</f>
        <v>65</v>
      </c>
      <c r="AX271" s="14">
        <f>MIN(I271:N271)</f>
        <v>69</v>
      </c>
      <c r="AY271" s="14">
        <f>MAX(I271:N271)</f>
        <v>81.599999999999994</v>
      </c>
      <c r="AZ271" s="14" t="str">
        <f>VLOOKUP(A271,Bios!$B$2:$S$430,7,FALSE)</f>
        <v>CAN</v>
      </c>
      <c r="BA271" s="14" t="str">
        <f>VLOOKUP(A271,Bios!$B$2:$S$430,2,FALSE)</f>
        <v>WPG</v>
      </c>
      <c r="BB271" s="14">
        <f>113-BE271</f>
        <v>26</v>
      </c>
      <c r="BC271" s="14" t="str">
        <f>VLOOKUP(A271,Bios!$B$2:$S$430,3,FALSE)</f>
        <v>R</v>
      </c>
      <c r="BD271" s="4" t="str">
        <f>VLOOKUP(A271,Bios!$B$2:$S$430,4,FALSE)</f>
        <v>Jan 01 '87</v>
      </c>
      <c r="BE271" s="4" t="str">
        <f>RIGHT(BD271, LEN(BD271)-8)</f>
        <v>87</v>
      </c>
      <c r="BJ271" s="4" t="e">
        <f>VLOOKUP(A271,'Contracts 2014'!A270:K396,1,FALSE)</f>
        <v>#N/A</v>
      </c>
      <c r="BK271" s="4">
        <f>IF(ISNA(VLOOKUP(A271,'Contracts 2014'!$A$1:$K$127,1,FALSE)), 0, 1)</f>
        <v>0</v>
      </c>
    </row>
    <row r="272" spans="1:63">
      <c r="A272" s="13" t="s">
        <v>272</v>
      </c>
      <c r="B272" s="14">
        <f>VLOOKUP(A272,'2014'!$B$2:$S$430,7,FALSE)</f>
        <v>27</v>
      </c>
      <c r="C272" s="14">
        <f>IF(ISNA(VLOOKUP(A272,'2013'!$B$2:$S$401,7,FALSE)*1.7), B272, VLOOKUP(A272,'2013'!$B$2:$S$401,7,FALSE)*1.7)</f>
        <v>17</v>
      </c>
      <c r="D272" s="14">
        <f>IF(ISNA(VLOOKUP(A272,'2012'!$B$2:$S$401,7,FALSE)), C272, VLOOKUP(A272,'2012'!$B$2:$S$401,7,FALSE))</f>
        <v>34</v>
      </c>
      <c r="E272" s="14">
        <f>IF(ISNA(VLOOKUP(A272,'2011'!$B$2:$S$401,7,FALSE)), AVERAGE(C272:D272), VLOOKUP(A272,'2011'!$B$2:$S$401,7,FALSE))</f>
        <v>25.5</v>
      </c>
      <c r="F272" s="14">
        <f>IF(ISNA(VLOOKUP(A272,'2010'!$B$2:$S$401,7,FALSE)), AVERAGE(C272:E272), VLOOKUP(A272,'2010'!$B$2:$S$401,7,FALSE))</f>
        <v>21</v>
      </c>
      <c r="G272" s="14">
        <f>IF(ISNA(VLOOKUP(A272,'2009'!$B$2:$S$401,7,FALSE)), AVERAGE(C272:F272), VLOOKUP(A272,'2009'!$B$2:$S$401,7,FALSE))</f>
        <v>24.375</v>
      </c>
      <c r="H272" s="14">
        <f>AVERAGE(B272:G272)</f>
        <v>24.8125</v>
      </c>
      <c r="I272" s="14">
        <f>VLOOKUP(A272,'2014'!$B$2:$S$430,4,FALSE)</f>
        <v>81</v>
      </c>
      <c r="J272" s="14">
        <f>IF(ISNA(VLOOKUP(A272,'2013'!$B$2:$S$401,4,FALSE)), I272, VLOOKUP(A272,'2013'!$B$2:$S$401,4,FALSE)*1.7)</f>
        <v>59.5</v>
      </c>
      <c r="K272" s="14">
        <f>IF(ISNA(VLOOKUP(A272,'2012'!$B$2:$S$401,4,FALSE)), J272, VLOOKUP(A272,'2012'!$B$2:$S$401,4,FALSE))</f>
        <v>81</v>
      </c>
      <c r="L272" s="14">
        <f>IF(ISNA(VLOOKUP(A272,'2011'!$B$2:$S$401,4,FALSE)), AVERAGE(J272:K272), VLOOKUP(A272,'2011'!$B$2:$S$401,4,FALSE))</f>
        <v>70.25</v>
      </c>
      <c r="M272" s="14">
        <f>IF(ISNA(VLOOKUP(A272,'2010'!$B$2:$S$401,4,FALSE)), AVERAGE(J272:L272), VLOOKUP(A272,'2010'!$B$2:$S$401,4,FALSE))</f>
        <v>82</v>
      </c>
      <c r="N272" s="14">
        <f>IF(ISNA(VLOOKUP(A272,'2009'!$B$2:$S$401,4,FALSE)), AVERAGE(J272:M272), VLOOKUP(A272,'2009'!$B$2:$S$401,4,FALSE))</f>
        <v>73.1875</v>
      </c>
      <c r="O272" s="14">
        <f>AVERAGE(I272:N272)</f>
        <v>74.489583333333329</v>
      </c>
      <c r="P272" s="14">
        <f>H272/O272</f>
        <v>0.33310026569710532</v>
      </c>
      <c r="Q272" s="14">
        <f>VLOOKUP($A272,'2014'!$B$2:$S$430,5,FALSE)</f>
        <v>8</v>
      </c>
      <c r="R272" s="14">
        <f>IF(ISNA(VLOOKUP(A272,'2013'!$B$2:$S$401,5,FALSE)), Q272, VLOOKUP(A272,'2013'!$B$2:$S$401,5,FALSE)*1.7)</f>
        <v>8.5</v>
      </c>
      <c r="S272" s="14">
        <f>IF(ISNA(VLOOKUP($A272,'2012'!$B$2:$S$401,5,FALSE)), R272, VLOOKUP($A272,'2012'!$B$2:$S$401,5,FALSE))</f>
        <v>19</v>
      </c>
      <c r="T272" s="14">
        <f>IF(ISNA(VLOOKUP($A272,'2011'!$B$2:$S$401,5,FALSE)), S272, VLOOKUP($A272,'2011'!$B$2:$S$401,5,FALSE))</f>
        <v>19</v>
      </c>
      <c r="U272" s="14">
        <f>IF(ISNA(VLOOKUP($A272,'2010'!$B$2:$S$401,5,FALSE)), T272, VLOOKUP($A272,'2010'!$B$2:$S$401,5,FALSE))</f>
        <v>8</v>
      </c>
      <c r="V272" s="14">
        <f>IF(ISNA(VLOOKUP($A272,'2009'!$B$2:$S$401,5,FALSE)), U272, VLOOKUP($A272,'2009'!$B$2:$S$401,5,FALSE))</f>
        <v>8</v>
      </c>
      <c r="W272" s="14">
        <f>AVERAGE(Q272:V272)</f>
        <v>11.75</v>
      </c>
      <c r="X272" s="14">
        <f>VLOOKUP($A272,'2014'!$B$2:$S$430,6,FALSE)</f>
        <v>19</v>
      </c>
      <c r="Y272" s="14">
        <f>IF(ISNA(VLOOKUP($A272,'2013'!$B$2:$S$401,6,FALSE)), X272, VLOOKUP($A272,'2013'!$B$2:$S$401,6,FALSE)*1.7)</f>
        <v>8.5</v>
      </c>
      <c r="Z272" s="14">
        <f>IF(ISNA(VLOOKUP($A272,'2012'!$B$2:$S$401,6,FALSE)), Y272, VLOOKUP($A272,'2012'!$B$2:$S$401,6,FALSE))</f>
        <v>15</v>
      </c>
      <c r="AA272" s="14">
        <f>IF(ISNA(VLOOKUP($A272,'2011'!$B$2:$S$401,6,FALSE)), Z272, VLOOKUP($A272,'2011'!$B$2:$S$401,6,FALSE))</f>
        <v>15</v>
      </c>
      <c r="AB272" s="14">
        <f>IF(ISNA(VLOOKUP($A272,'2010'!$B$2:$S$401,6,FALSE)), AA272, VLOOKUP($A272,'2010'!$B$2:$S$401,6,FALSE))</f>
        <v>13</v>
      </c>
      <c r="AC272" s="14">
        <f>IF(ISNA(VLOOKUP($A272,'2009'!$B$2:$S$401,6,FALSE)), AB272, VLOOKUP($A272,'2009'!$B$2:$S$401,6,FALSE))</f>
        <v>13</v>
      </c>
      <c r="AD272" s="14">
        <f>AVERAGE(X272:AC272)</f>
        <v>13.916666666666666</v>
      </c>
      <c r="AE272" s="14">
        <f>VLOOKUP($A272,'2014'!$B$2:$S$430,10,FALSE)</f>
        <v>0</v>
      </c>
      <c r="AF272" s="14">
        <f>IF(ISNA(VLOOKUP($A272,'2013'!$B$2:$S$401,10,FALSE)), AE272, VLOOKUP($A272,'2013'!$B$2:$S$401,10,FALSE)*1.7)</f>
        <v>0</v>
      </c>
      <c r="AG272" s="14">
        <f>IF(ISNA(VLOOKUP($A272,'2012'!$B$2:$S$401,10,FALSE)), AF272, VLOOKUP($A272,'2012'!$B$2:$S$401,10,FALSE))</f>
        <v>1</v>
      </c>
      <c r="AH272" s="14">
        <f>IF(ISNA(VLOOKUP($A272,'2011'!$B$2:$S$401,10,FALSE)), AG272, VLOOKUP($A272,'2011'!$B$2:$S$401,10,FALSE))</f>
        <v>1</v>
      </c>
      <c r="AI272" s="14">
        <f>IF(ISNA(VLOOKUP($A272,'2010'!$B$2:$S$401,10,FALSE)), AH272, VLOOKUP($A272,'2010'!$B$2:$S$401,10,FALSE))</f>
        <v>0</v>
      </c>
      <c r="AJ272" s="14">
        <f>IF(ISNA(VLOOKUP($A272,'2009'!$B$2:$S$401,10,FALSE)), AI272, VLOOKUP($A272,'2009'!$B$2:$S$401,10,FALSE))</f>
        <v>0</v>
      </c>
      <c r="AK272" s="14">
        <f>AVERAGE(AE272:AJ272)</f>
        <v>0.33333333333333331</v>
      </c>
      <c r="AL272" s="14">
        <f>VLOOKUP($A272,'2014'!$B$2:$S$430,11,FALSE)</f>
        <v>1</v>
      </c>
      <c r="AM272" s="14">
        <f>IF(ISNA(VLOOKUP($A272,'2013'!$B$2:$S$401,11,FALSE)), AL272, VLOOKUP($A272,'2013'!$B$2:$S$401,11,FALSE)*1.7)</f>
        <v>0</v>
      </c>
      <c r="AN272" s="14">
        <f>AVERAGE(AL272:AM272)</f>
        <v>0.5</v>
      </c>
      <c r="AO272" s="14">
        <f>VLOOKUP($A272,'2014'!$B$2:$S$430,8,FALSE)</f>
        <v>5</v>
      </c>
      <c r="AP272" s="14">
        <f>IF(ISNA(VLOOKUP($A272,'2013'!$B$2:$S$401,8,FALSE)), AO272, VLOOKUP($A272,'2013'!$B$2:$S$401,8,FALSE)*1.7)</f>
        <v>3.4</v>
      </c>
      <c r="AQ272" s="14">
        <f>IF(ISNA(VLOOKUP($A272,'2012'!$B$2:$S$401,8,FALSE)), AP272, VLOOKUP($A272,'2012'!$B$2:$S$401,8,FALSE))</f>
        <v>5</v>
      </c>
      <c r="AR272" s="14">
        <f>IF(ISNA(VLOOKUP($A272,'2011'!$B$2:$S$401,8,FALSE)), AQ272, VLOOKUP($A272,'2011'!$B$2:$S$401,8,FALSE))</f>
        <v>5</v>
      </c>
      <c r="AS272" s="14">
        <f>IF(ISNA(VLOOKUP($A272,'2010'!$B$2:$S$401,8,FALSE)), AR272, VLOOKUP($A272,'2010'!$B$2:$S$401,8,FALSE))</f>
        <v>-3</v>
      </c>
      <c r="AT272" s="14">
        <f>IF(ISNA(VLOOKUP($A272,'2009'!$B$2:$S$401,8,FALSE)), AS272, VLOOKUP($A272,'2009'!$B$2:$S$401,8,FALSE))</f>
        <v>-3</v>
      </c>
      <c r="AU272" s="14">
        <f>AVERAGE(AO272:AT272)</f>
        <v>2.0666666666666664</v>
      </c>
      <c r="AV272" s="14">
        <f>MIN(B272:G272)</f>
        <v>17</v>
      </c>
      <c r="AW272" s="14">
        <f>MAX(B272:G272)</f>
        <v>34</v>
      </c>
      <c r="AX272" s="14">
        <f>MIN(I272:N272)</f>
        <v>59.5</v>
      </c>
      <c r="AY272" s="14">
        <f>MAX(I272:N272)</f>
        <v>82</v>
      </c>
      <c r="AZ272" s="14" t="str">
        <f>VLOOKUP(A272,Bios!$B$2:$S$430,7,FALSE)</f>
        <v>CAN</v>
      </c>
      <c r="BA272" s="14" t="str">
        <f>VLOOKUP(A272,Bios!$B$2:$S$430,2,FALSE)</f>
        <v>PHI, COL</v>
      </c>
      <c r="BB272" s="14">
        <f>113-BE272</f>
        <v>29</v>
      </c>
      <c r="BC272" s="14" t="str">
        <f>VLOOKUP(A272,Bios!$B$2:$S$430,3,FALSE)</f>
        <v>C</v>
      </c>
      <c r="BD272" s="4" t="str">
        <f>VLOOKUP(A272,Bios!$B$2:$S$430,4,FALSE)</f>
        <v>Feb 11 '84</v>
      </c>
      <c r="BE272" s="4" t="str">
        <f>RIGHT(BD272, LEN(BD272)-8)</f>
        <v>84</v>
      </c>
      <c r="BJ272" s="4" t="e">
        <f>VLOOKUP(A272,'Contracts 2014'!A271:K397,1,FALSE)</f>
        <v>#N/A</v>
      </c>
      <c r="BK272" s="4">
        <f>IF(ISNA(VLOOKUP(A272,'Contracts 2014'!$A$1:$K$127,1,FALSE)), 0, 1)</f>
        <v>0</v>
      </c>
    </row>
    <row r="273" spans="1:63">
      <c r="A273" s="13" t="s">
        <v>347</v>
      </c>
      <c r="B273" s="14">
        <f>VLOOKUP(A273,'2014'!$B$2:$S$430,7,FALSE)</f>
        <v>27</v>
      </c>
      <c r="C273" s="14">
        <f>IF(ISNA(VLOOKUP(A273,'2013'!$B$2:$S$401,7,FALSE)*1.7), B273, VLOOKUP(A273,'2013'!$B$2:$S$401,7,FALSE)*1.7)</f>
        <v>30.599999999999998</v>
      </c>
      <c r="D273" s="14">
        <f>IF(ISNA(VLOOKUP(A273,'2012'!$B$2:$S$401,7,FALSE)), C273, VLOOKUP(A273,'2012'!$B$2:$S$401,7,FALSE))</f>
        <v>21</v>
      </c>
      <c r="E273" s="14">
        <f>IF(ISNA(VLOOKUP(A273,'2011'!$B$2:$S$401,7,FALSE)), AVERAGE(C273:D273), VLOOKUP(A273,'2011'!$B$2:$S$401,7,FALSE))</f>
        <v>43</v>
      </c>
      <c r="F273" s="14">
        <f>IF(ISNA(VLOOKUP(A273,'2010'!$B$2:$S$401,7,FALSE)), AVERAGE(C273:E273), VLOOKUP(A273,'2010'!$B$2:$S$401,7,FALSE))</f>
        <v>47</v>
      </c>
      <c r="G273" s="14">
        <f>IF(ISNA(VLOOKUP(A273,'2009'!$B$2:$S$401,7,FALSE)), AVERAGE(C273:F273), VLOOKUP(A273,'2009'!$B$2:$S$401,7,FALSE))</f>
        <v>41</v>
      </c>
      <c r="H273" s="14">
        <f>AVERAGE(B273:G273)</f>
        <v>34.93333333333333</v>
      </c>
      <c r="I273" s="14">
        <f>VLOOKUP(A273,'2014'!$B$2:$S$430,4,FALSE)</f>
        <v>78</v>
      </c>
      <c r="J273" s="14">
        <f>IF(ISNA(VLOOKUP(A273,'2013'!$B$2:$S$401,4,FALSE)), I273, VLOOKUP(A273,'2013'!$B$2:$S$401,4,FALSE)*1.7)</f>
        <v>81.599999999999994</v>
      </c>
      <c r="K273" s="14">
        <f>IF(ISNA(VLOOKUP(A273,'2012'!$B$2:$S$401,4,FALSE)), J273, VLOOKUP(A273,'2012'!$B$2:$S$401,4,FALSE))</f>
        <v>78</v>
      </c>
      <c r="L273" s="14">
        <f>IF(ISNA(VLOOKUP(A273,'2011'!$B$2:$S$401,4,FALSE)), AVERAGE(J273:K273), VLOOKUP(A273,'2011'!$B$2:$S$401,4,FALSE))</f>
        <v>82</v>
      </c>
      <c r="M273" s="14">
        <f>IF(ISNA(VLOOKUP(A273,'2010'!$B$2:$S$401,4,FALSE)), AVERAGE(J273:L273), VLOOKUP(A273,'2010'!$B$2:$S$401,4,FALSE))</f>
        <v>73</v>
      </c>
      <c r="N273" s="14">
        <f>IF(ISNA(VLOOKUP(A273,'2009'!$B$2:$S$401,4,FALSE)), AVERAGE(J273:M273), VLOOKUP(A273,'2009'!$B$2:$S$401,4,FALSE))</f>
        <v>74</v>
      </c>
      <c r="O273" s="14">
        <f>AVERAGE(I273:N273)</f>
        <v>77.766666666666666</v>
      </c>
      <c r="P273" s="14">
        <f>H273/O273</f>
        <v>0.44920702957565362</v>
      </c>
      <c r="Q273" s="14">
        <f>VLOOKUP($A273,'2014'!$B$2:$S$430,5,FALSE)</f>
        <v>8</v>
      </c>
      <c r="R273" s="14">
        <f>IF(ISNA(VLOOKUP(A273,'2013'!$B$2:$S$401,5,FALSE)), Q273, VLOOKUP(A273,'2013'!$B$2:$S$401,5,FALSE)*1.7)</f>
        <v>11.9</v>
      </c>
      <c r="S273" s="14">
        <f>IF(ISNA(VLOOKUP($A273,'2012'!$B$2:$S$401,5,FALSE)), R273, VLOOKUP($A273,'2012'!$B$2:$S$401,5,FALSE))</f>
        <v>6</v>
      </c>
      <c r="T273" s="14">
        <f>IF(ISNA(VLOOKUP($A273,'2011'!$B$2:$S$401,5,FALSE)), S273, VLOOKUP($A273,'2011'!$B$2:$S$401,5,FALSE))</f>
        <v>20</v>
      </c>
      <c r="U273" s="14">
        <f>IF(ISNA(VLOOKUP($A273,'2010'!$B$2:$S$401,5,FALSE)), T273, VLOOKUP($A273,'2010'!$B$2:$S$401,5,FALSE))</f>
        <v>16</v>
      </c>
      <c r="V273" s="14">
        <f>IF(ISNA(VLOOKUP($A273,'2009'!$B$2:$S$401,5,FALSE)), U273, VLOOKUP($A273,'2009'!$B$2:$S$401,5,FALSE))</f>
        <v>18</v>
      </c>
      <c r="W273" s="14">
        <f>AVERAGE(Q273:V273)</f>
        <v>13.316666666666668</v>
      </c>
      <c r="X273" s="14">
        <f>VLOOKUP($A273,'2014'!$B$2:$S$430,6,FALSE)</f>
        <v>19</v>
      </c>
      <c r="Y273" s="14">
        <f>IF(ISNA(VLOOKUP($A273,'2013'!$B$2:$S$401,6,FALSE)), X273, VLOOKUP($A273,'2013'!$B$2:$S$401,6,FALSE)*1.7)</f>
        <v>18.7</v>
      </c>
      <c r="Z273" s="14">
        <f>IF(ISNA(VLOOKUP($A273,'2012'!$B$2:$S$401,6,FALSE)), Y273, VLOOKUP($A273,'2012'!$B$2:$S$401,6,FALSE))</f>
        <v>15</v>
      </c>
      <c r="AA273" s="14">
        <f>IF(ISNA(VLOOKUP($A273,'2011'!$B$2:$S$401,6,FALSE)), Z273, VLOOKUP($A273,'2011'!$B$2:$S$401,6,FALSE))</f>
        <v>23</v>
      </c>
      <c r="AB273" s="14">
        <f>IF(ISNA(VLOOKUP($A273,'2010'!$B$2:$S$401,6,FALSE)), AA273, VLOOKUP($A273,'2010'!$B$2:$S$401,6,FALSE))</f>
        <v>31</v>
      </c>
      <c r="AC273" s="14">
        <f>IF(ISNA(VLOOKUP($A273,'2009'!$B$2:$S$401,6,FALSE)), AB273, VLOOKUP($A273,'2009'!$B$2:$S$401,6,FALSE))</f>
        <v>23</v>
      </c>
      <c r="AD273" s="14">
        <f>AVERAGE(X273:AC273)</f>
        <v>21.616666666666664</v>
      </c>
      <c r="AE273" s="14">
        <f>VLOOKUP($A273,'2014'!$B$2:$S$430,10,FALSE)</f>
        <v>1</v>
      </c>
      <c r="AF273" s="14">
        <f>IF(ISNA(VLOOKUP($A273,'2013'!$B$2:$S$401,10,FALSE)), AE273, VLOOKUP($A273,'2013'!$B$2:$S$401,10,FALSE)*1.7)</f>
        <v>1.7</v>
      </c>
      <c r="AG273" s="14">
        <f>IF(ISNA(VLOOKUP($A273,'2012'!$B$2:$S$401,10,FALSE)), AF273, VLOOKUP($A273,'2012'!$B$2:$S$401,10,FALSE))</f>
        <v>1</v>
      </c>
      <c r="AH273" s="14">
        <f>IF(ISNA(VLOOKUP($A273,'2011'!$B$2:$S$401,10,FALSE)), AG273, VLOOKUP($A273,'2011'!$B$2:$S$401,10,FALSE))</f>
        <v>4</v>
      </c>
      <c r="AI273" s="14">
        <f>IF(ISNA(VLOOKUP($A273,'2010'!$B$2:$S$401,10,FALSE)), AH273, VLOOKUP($A273,'2010'!$B$2:$S$401,10,FALSE))</f>
        <v>4</v>
      </c>
      <c r="AJ273" s="14">
        <f>IF(ISNA(VLOOKUP($A273,'2009'!$B$2:$S$401,10,FALSE)), AI273, VLOOKUP($A273,'2009'!$B$2:$S$401,10,FALSE))</f>
        <v>10</v>
      </c>
      <c r="AK273" s="14">
        <f>AVERAGE(AE273:AJ273)</f>
        <v>3.6166666666666667</v>
      </c>
      <c r="AL273" s="14">
        <f>VLOOKUP($A273,'2014'!$B$2:$S$430,11,FALSE)</f>
        <v>4</v>
      </c>
      <c r="AM273" s="14">
        <f>IF(ISNA(VLOOKUP($A273,'2013'!$B$2:$S$401,11,FALSE)), AL273, VLOOKUP($A273,'2013'!$B$2:$S$401,11,FALSE)*1.7)</f>
        <v>8.5</v>
      </c>
      <c r="AN273" s="14">
        <f>AVERAGE(AL273:AM273)</f>
        <v>6.25</v>
      </c>
      <c r="AO273" s="14">
        <f>VLOOKUP($A273,'2014'!$B$2:$S$430,8,FALSE)</f>
        <v>9</v>
      </c>
      <c r="AP273" s="14">
        <f>IF(ISNA(VLOOKUP($A273,'2013'!$B$2:$S$401,8,FALSE)), AO273, VLOOKUP($A273,'2013'!$B$2:$S$401,8,FALSE)*1.7)</f>
        <v>1.7</v>
      </c>
      <c r="AQ273" s="14">
        <f>IF(ISNA(VLOOKUP($A273,'2012'!$B$2:$S$401,8,FALSE)), AP273, VLOOKUP($A273,'2012'!$B$2:$S$401,8,FALSE))</f>
        <v>2</v>
      </c>
      <c r="AR273" s="14">
        <f>IF(ISNA(VLOOKUP($A273,'2011'!$B$2:$S$401,8,FALSE)), AQ273, VLOOKUP($A273,'2011'!$B$2:$S$401,8,FALSE))</f>
        <v>-6</v>
      </c>
      <c r="AS273" s="14">
        <f>IF(ISNA(VLOOKUP($A273,'2010'!$B$2:$S$401,8,FALSE)), AR273, VLOOKUP($A273,'2010'!$B$2:$S$401,8,FALSE))</f>
        <v>13</v>
      </c>
      <c r="AT273" s="14">
        <f>IF(ISNA(VLOOKUP($A273,'2009'!$B$2:$S$401,8,FALSE)), AS273, VLOOKUP($A273,'2009'!$B$2:$S$401,8,FALSE))</f>
        <v>-7</v>
      </c>
      <c r="AU273" s="14">
        <f>AVERAGE(AO273:AT273)</f>
        <v>2.1166666666666667</v>
      </c>
      <c r="AV273" s="14">
        <f>MIN(B273:G273)</f>
        <v>21</v>
      </c>
      <c r="AW273" s="14">
        <f>MAX(B273:G273)</f>
        <v>47</v>
      </c>
      <c r="AX273" s="14">
        <f>MIN(I273:N273)</f>
        <v>73</v>
      </c>
      <c r="AY273" s="14">
        <f>MAX(I273:N273)</f>
        <v>82</v>
      </c>
      <c r="AZ273" s="14" t="str">
        <f>VLOOKUP(A273,Bios!$B$2:$S$430,7,FALSE)</f>
        <v>CAN</v>
      </c>
      <c r="BA273" s="14" t="str">
        <f>VLOOKUP(A273,Bios!$B$2:$S$430,2,FALSE)</f>
        <v>LAK</v>
      </c>
      <c r="BB273" s="14">
        <f>113-BE273</f>
        <v>31</v>
      </c>
      <c r="BC273" s="14" t="str">
        <f>VLOOKUP(A273,Bios!$B$2:$S$430,3,FALSE)</f>
        <v>C</v>
      </c>
      <c r="BD273" s="4" t="str">
        <f>VLOOKUP(A273,Bios!$B$2:$S$430,4,FALSE)</f>
        <v>Jun 24 '82</v>
      </c>
      <c r="BE273" s="4" t="str">
        <f>RIGHT(BD273, LEN(BD273)-8)</f>
        <v>82</v>
      </c>
      <c r="BJ273" s="4" t="e">
        <f>VLOOKUP(A273,'Contracts 2014'!A272:K398,1,FALSE)</f>
        <v>#N/A</v>
      </c>
      <c r="BK273" s="4">
        <f>IF(ISNA(VLOOKUP(A273,'Contracts 2014'!$A$1:$K$127,1,FALSE)), 0, 1)</f>
        <v>1</v>
      </c>
    </row>
    <row r="274" spans="1:63">
      <c r="A274" s="13" t="s">
        <v>145</v>
      </c>
      <c r="B274" s="14">
        <f>VLOOKUP(A274,'2014'!$B$2:$S$430,7,FALSE)</f>
        <v>27</v>
      </c>
      <c r="C274" s="14">
        <f>IF(ISNA(VLOOKUP(A274,'2013'!$B$2:$S$401,7,FALSE)*1.7), B274, VLOOKUP(A274,'2013'!$B$2:$S$401,7,FALSE)*1.7)</f>
        <v>49.3</v>
      </c>
      <c r="D274" s="14">
        <f>IF(ISNA(VLOOKUP(A274,'2012'!$B$2:$S$401,7,FALSE)), C274, VLOOKUP(A274,'2012'!$B$2:$S$401,7,FALSE))</f>
        <v>54</v>
      </c>
      <c r="E274" s="14">
        <f>IF(ISNA(VLOOKUP(A274,'2011'!$B$2:$S$401,7,FALSE)), AVERAGE(C274:D274), VLOOKUP(A274,'2011'!$B$2:$S$401,7,FALSE))</f>
        <v>57</v>
      </c>
      <c r="F274" s="14">
        <f>IF(ISNA(VLOOKUP(A274,'2010'!$B$2:$S$401,7,FALSE)), AVERAGE(C274:E274), VLOOKUP(A274,'2010'!$B$2:$S$401,7,FALSE))</f>
        <v>56</v>
      </c>
      <c r="G274" s="14">
        <f>IF(ISNA(VLOOKUP(A274,'2009'!$B$2:$S$401,7,FALSE)), AVERAGE(C274:F274), VLOOKUP(A274,'2009'!$B$2:$S$401,7,FALSE))</f>
        <v>53</v>
      </c>
      <c r="H274" s="14">
        <f>AVERAGE(B274:G274)</f>
        <v>49.383333333333333</v>
      </c>
      <c r="I274" s="14">
        <f>VLOOKUP(A274,'2014'!$B$2:$S$430,4,FALSE)</f>
        <v>79</v>
      </c>
      <c r="J274" s="14">
        <f>IF(ISNA(VLOOKUP(A274,'2013'!$B$2:$S$401,4,FALSE)), I274, VLOOKUP(A274,'2013'!$B$2:$S$401,4,FALSE)*1.7)</f>
        <v>78.2</v>
      </c>
      <c r="K274" s="14">
        <f>IF(ISNA(VLOOKUP(A274,'2012'!$B$2:$S$401,4,FALSE)), J274, VLOOKUP(A274,'2012'!$B$2:$S$401,4,FALSE))</f>
        <v>82</v>
      </c>
      <c r="L274" s="14">
        <f>IF(ISNA(VLOOKUP(A274,'2011'!$B$2:$S$401,4,FALSE)), AVERAGE(J274:K274), VLOOKUP(A274,'2011'!$B$2:$S$401,4,FALSE))</f>
        <v>82</v>
      </c>
      <c r="M274" s="14">
        <f>IF(ISNA(VLOOKUP(A274,'2010'!$B$2:$S$401,4,FALSE)), AVERAGE(J274:L274), VLOOKUP(A274,'2010'!$B$2:$S$401,4,FALSE))</f>
        <v>82</v>
      </c>
      <c r="N274" s="14">
        <f>IF(ISNA(VLOOKUP(A274,'2009'!$B$2:$S$401,4,FALSE)), AVERAGE(J274:M274), VLOOKUP(A274,'2009'!$B$2:$S$401,4,FALSE))</f>
        <v>80</v>
      </c>
      <c r="O274" s="14">
        <f>AVERAGE(I274:N274)</f>
        <v>80.533333333333331</v>
      </c>
      <c r="P274" s="14">
        <f>H274/O274</f>
        <v>0.61320364238410596</v>
      </c>
      <c r="Q274" s="14">
        <f>VLOOKUP($A274,'2014'!$B$2:$S$430,5,FALSE)</f>
        <v>15</v>
      </c>
      <c r="R274" s="14">
        <f>IF(ISNA(VLOOKUP(A274,'2013'!$B$2:$S$401,5,FALSE)), Q274, VLOOKUP(A274,'2013'!$B$2:$S$401,5,FALSE)*1.7)</f>
        <v>30.599999999999998</v>
      </c>
      <c r="S274" s="14">
        <f>IF(ISNA(VLOOKUP($A274,'2012'!$B$2:$S$401,5,FALSE)), R274, VLOOKUP($A274,'2012'!$B$2:$S$401,5,FALSE))</f>
        <v>22</v>
      </c>
      <c r="T274" s="14">
        <f>IF(ISNA(VLOOKUP($A274,'2011'!$B$2:$S$401,5,FALSE)), S274, VLOOKUP($A274,'2011'!$B$2:$S$401,5,FALSE))</f>
        <v>28</v>
      </c>
      <c r="U274" s="14">
        <f>IF(ISNA(VLOOKUP($A274,'2010'!$B$2:$S$401,5,FALSE)), T274, VLOOKUP($A274,'2010'!$B$2:$S$401,5,FALSE))</f>
        <v>24</v>
      </c>
      <c r="V274" s="14">
        <f>IF(ISNA(VLOOKUP($A274,'2009'!$B$2:$S$401,5,FALSE)), U274, VLOOKUP($A274,'2009'!$B$2:$S$401,5,FALSE))</f>
        <v>24</v>
      </c>
      <c r="W274" s="14">
        <f>AVERAGE(Q274:V274)</f>
        <v>23.933333333333334</v>
      </c>
      <c r="X274" s="14">
        <f>VLOOKUP($A274,'2014'!$B$2:$S$430,6,FALSE)</f>
        <v>12</v>
      </c>
      <c r="Y274" s="14">
        <f>IF(ISNA(VLOOKUP($A274,'2013'!$B$2:$S$401,6,FALSE)), X274, VLOOKUP($A274,'2013'!$B$2:$S$401,6,FALSE)*1.7)</f>
        <v>18.7</v>
      </c>
      <c r="Z274" s="14">
        <f>IF(ISNA(VLOOKUP($A274,'2012'!$B$2:$S$401,6,FALSE)), Y274, VLOOKUP($A274,'2012'!$B$2:$S$401,6,FALSE))</f>
        <v>32</v>
      </c>
      <c r="AA274" s="14">
        <f>IF(ISNA(VLOOKUP($A274,'2011'!$B$2:$S$401,6,FALSE)), Z274, VLOOKUP($A274,'2011'!$B$2:$S$401,6,FALSE))</f>
        <v>29</v>
      </c>
      <c r="AB274" s="14">
        <f>IF(ISNA(VLOOKUP($A274,'2010'!$B$2:$S$401,6,FALSE)), AA274, VLOOKUP($A274,'2010'!$B$2:$S$401,6,FALSE))</f>
        <v>32</v>
      </c>
      <c r="AC274" s="14">
        <f>IF(ISNA(VLOOKUP($A274,'2009'!$B$2:$S$401,6,FALSE)), AB274, VLOOKUP($A274,'2009'!$B$2:$S$401,6,FALSE))</f>
        <v>29</v>
      </c>
      <c r="AD274" s="14">
        <f>AVERAGE(X274:AC274)</f>
        <v>25.45</v>
      </c>
      <c r="AE274" s="14">
        <f>VLOOKUP($A274,'2014'!$B$2:$S$430,10,FALSE)</f>
        <v>1</v>
      </c>
      <c r="AF274" s="14">
        <f>IF(ISNA(VLOOKUP($A274,'2013'!$B$2:$S$401,10,FALSE)), AE274, VLOOKUP($A274,'2013'!$B$2:$S$401,10,FALSE)*1.7)</f>
        <v>13.6</v>
      </c>
      <c r="AG274" s="14">
        <f>IF(ISNA(VLOOKUP($A274,'2012'!$B$2:$S$401,10,FALSE)), AF274, VLOOKUP($A274,'2012'!$B$2:$S$401,10,FALSE))</f>
        <v>9</v>
      </c>
      <c r="AH274" s="14">
        <f>IF(ISNA(VLOOKUP($A274,'2011'!$B$2:$S$401,10,FALSE)), AG274, VLOOKUP($A274,'2011'!$B$2:$S$401,10,FALSE))</f>
        <v>7</v>
      </c>
      <c r="AI274" s="14">
        <f>IF(ISNA(VLOOKUP($A274,'2010'!$B$2:$S$401,10,FALSE)), AH274, VLOOKUP($A274,'2010'!$B$2:$S$401,10,FALSE))</f>
        <v>7</v>
      </c>
      <c r="AJ274" s="14">
        <f>IF(ISNA(VLOOKUP($A274,'2009'!$B$2:$S$401,10,FALSE)), AI274, VLOOKUP($A274,'2009'!$B$2:$S$401,10,FALSE))</f>
        <v>7</v>
      </c>
      <c r="AK274" s="14">
        <f>AVERAGE(AE274:AJ274)</f>
        <v>7.4333333333333336</v>
      </c>
      <c r="AL274" s="14">
        <f>VLOOKUP($A274,'2014'!$B$2:$S$430,11,FALSE)</f>
        <v>4</v>
      </c>
      <c r="AM274" s="14">
        <f>IF(ISNA(VLOOKUP($A274,'2013'!$B$2:$S$401,11,FALSE)), AL274, VLOOKUP($A274,'2013'!$B$2:$S$401,11,FALSE)*1.7)</f>
        <v>22.099999999999998</v>
      </c>
      <c r="AN274" s="14">
        <f>AVERAGE(AL274:AM274)</f>
        <v>13.049999999999999</v>
      </c>
      <c r="AO274" s="14">
        <f>VLOOKUP($A274,'2014'!$B$2:$S$430,8,FALSE)</f>
        <v>7</v>
      </c>
      <c r="AP274" s="14">
        <f>IF(ISNA(VLOOKUP($A274,'2013'!$B$2:$S$401,8,FALSE)), AO274, VLOOKUP($A274,'2013'!$B$2:$S$401,8,FALSE)*1.7)</f>
        <v>10.199999999999999</v>
      </c>
      <c r="AQ274" s="14">
        <f>IF(ISNA(VLOOKUP($A274,'2012'!$B$2:$S$401,8,FALSE)), AP274, VLOOKUP($A274,'2012'!$B$2:$S$401,8,FALSE))</f>
        <v>18</v>
      </c>
      <c r="AR274" s="14">
        <f>IF(ISNA(VLOOKUP($A274,'2011'!$B$2:$S$401,8,FALSE)), AQ274, VLOOKUP($A274,'2011'!$B$2:$S$401,8,FALSE))</f>
        <v>17</v>
      </c>
      <c r="AS274" s="14">
        <f>IF(ISNA(VLOOKUP($A274,'2010'!$B$2:$S$401,8,FALSE)), AR274, VLOOKUP($A274,'2010'!$B$2:$S$401,8,FALSE))</f>
        <v>-6</v>
      </c>
      <c r="AT274" s="14">
        <f>IF(ISNA(VLOOKUP($A274,'2009'!$B$2:$S$401,8,FALSE)), AS274, VLOOKUP($A274,'2009'!$B$2:$S$401,8,FALSE))</f>
        <v>-15</v>
      </c>
      <c r="AU274" s="14">
        <f>AVERAGE(AO274:AT274)</f>
        <v>5.2</v>
      </c>
      <c r="AV274" s="14">
        <f>MIN(B274:G274)</f>
        <v>27</v>
      </c>
      <c r="AW274" s="14">
        <f>MAX(B274:G274)</f>
        <v>57</v>
      </c>
      <c r="AX274" s="14">
        <f>MIN(I274:N274)</f>
        <v>78.2</v>
      </c>
      <c r="AY274" s="14">
        <f>MAX(I274:N274)</f>
        <v>82</v>
      </c>
      <c r="AZ274" s="14" t="str">
        <f>VLOOKUP(A274,Bios!$B$2:$S$430,7,FALSE)</f>
        <v>USA</v>
      </c>
      <c r="BA274" s="14" t="str">
        <f>VLOOKUP(A274,Bios!$B$2:$S$430,2,FALSE)</f>
        <v>LAK</v>
      </c>
      <c r="BB274" s="14">
        <f>113-BE274</f>
        <v>29</v>
      </c>
      <c r="BC274" s="14" t="str">
        <f>VLOOKUP(A274,Bios!$B$2:$S$430,3,FALSE)</f>
        <v>R</v>
      </c>
      <c r="BD274" s="4" t="str">
        <f>VLOOKUP(A274,Bios!$B$2:$S$430,4,FALSE)</f>
        <v>Nov 04 '84</v>
      </c>
      <c r="BE274" s="4" t="str">
        <f>RIGHT(BD274, LEN(BD274)-8)</f>
        <v>84</v>
      </c>
      <c r="BJ274" s="4" t="e">
        <f>VLOOKUP(A274,'Contracts 2014'!A273:K399,1,FALSE)</f>
        <v>#N/A</v>
      </c>
      <c r="BK274" s="4">
        <f>IF(ISNA(VLOOKUP(A274,'Contracts 2014'!$A$1:$K$127,1,FALSE)), 0, 1)</f>
        <v>0</v>
      </c>
    </row>
    <row r="275" spans="1:63">
      <c r="A275" s="13" t="s">
        <v>1872</v>
      </c>
      <c r="B275" s="14">
        <f>VLOOKUP(A275,'2014'!$B$2:$S$430,7,FALSE)</f>
        <v>27</v>
      </c>
      <c r="C275" s="14">
        <f>IF(ISNA(VLOOKUP(A275,'2013'!$B$2:$S$401,7,FALSE)*1.7), B275, VLOOKUP(A275,'2013'!$B$2:$S$401,7,FALSE)*1.7)</f>
        <v>27</v>
      </c>
      <c r="D275" s="14">
        <f>IF(ISNA(VLOOKUP(A275,'2012'!$B$2:$S$401,7,FALSE)), C275, VLOOKUP(A275,'2012'!$B$2:$S$401,7,FALSE))</f>
        <v>27</v>
      </c>
      <c r="E275" s="14">
        <f>IF(ISNA(VLOOKUP(A275,'2011'!$B$2:$S$401,7,FALSE)), AVERAGE(C275:D275), VLOOKUP(A275,'2011'!$B$2:$S$401,7,FALSE))</f>
        <v>27</v>
      </c>
      <c r="F275" s="14">
        <f>IF(ISNA(VLOOKUP(A275,'2010'!$B$2:$S$401,7,FALSE)), AVERAGE(C275:E275), VLOOKUP(A275,'2010'!$B$2:$S$401,7,FALSE))</f>
        <v>27</v>
      </c>
      <c r="G275" s="14">
        <f>IF(ISNA(VLOOKUP(A275,'2009'!$B$2:$S$401,7,FALSE)), AVERAGE(C275:F275), VLOOKUP(A275,'2009'!$B$2:$S$401,7,FALSE))</f>
        <v>27</v>
      </c>
      <c r="H275" s="14">
        <f>AVERAGE(B275:G275)</f>
        <v>27</v>
      </c>
      <c r="I275" s="14">
        <f>VLOOKUP(A275,'2014'!$B$2:$S$430,4,FALSE)</f>
        <v>80</v>
      </c>
      <c r="J275" s="14">
        <f>IF(ISNA(VLOOKUP(A275,'2013'!$B$2:$S$401,4,FALSE)), I275, VLOOKUP(A275,'2013'!$B$2:$S$401,4,FALSE)*1.7)</f>
        <v>80</v>
      </c>
      <c r="K275" s="14">
        <f>IF(ISNA(VLOOKUP(A275,'2012'!$B$2:$S$401,4,FALSE)), J275, VLOOKUP(A275,'2012'!$B$2:$S$401,4,FALSE))</f>
        <v>80</v>
      </c>
      <c r="L275" s="14">
        <f>IF(ISNA(VLOOKUP(A275,'2011'!$B$2:$S$401,4,FALSE)), AVERAGE(J275:K275), VLOOKUP(A275,'2011'!$B$2:$S$401,4,FALSE))</f>
        <v>80</v>
      </c>
      <c r="M275" s="14">
        <f>IF(ISNA(VLOOKUP(A275,'2010'!$B$2:$S$401,4,FALSE)), AVERAGE(J275:L275), VLOOKUP(A275,'2010'!$B$2:$S$401,4,FALSE))</f>
        <v>80</v>
      </c>
      <c r="N275" s="14">
        <f>IF(ISNA(VLOOKUP(A275,'2009'!$B$2:$S$401,4,FALSE)), AVERAGE(J275:M275), VLOOKUP(A275,'2009'!$B$2:$S$401,4,FALSE))</f>
        <v>80</v>
      </c>
      <c r="O275" s="14">
        <f>AVERAGE(I275:N275)</f>
        <v>80</v>
      </c>
      <c r="P275" s="14">
        <f>H275/O275</f>
        <v>0.33750000000000002</v>
      </c>
      <c r="Q275" s="14">
        <f>VLOOKUP($A275,'2014'!$B$2:$S$430,5,FALSE)</f>
        <v>6</v>
      </c>
      <c r="R275" s="14">
        <f>IF(ISNA(VLOOKUP(A275,'2013'!$B$2:$S$401,5,FALSE)), Q275, VLOOKUP(A275,'2013'!$B$2:$S$401,5,FALSE)*1.7)</f>
        <v>6</v>
      </c>
      <c r="S275" s="14">
        <f>IF(ISNA(VLOOKUP($A275,'2012'!$B$2:$S$401,5,FALSE)), R275, VLOOKUP($A275,'2012'!$B$2:$S$401,5,FALSE))</f>
        <v>6</v>
      </c>
      <c r="T275" s="14">
        <f>IF(ISNA(VLOOKUP($A275,'2011'!$B$2:$S$401,5,FALSE)), S275, VLOOKUP($A275,'2011'!$B$2:$S$401,5,FALSE))</f>
        <v>6</v>
      </c>
      <c r="U275" s="14">
        <f>IF(ISNA(VLOOKUP($A275,'2010'!$B$2:$S$401,5,FALSE)), T275, VLOOKUP($A275,'2010'!$B$2:$S$401,5,FALSE))</f>
        <v>6</v>
      </c>
      <c r="V275" s="14">
        <f>IF(ISNA(VLOOKUP($A275,'2009'!$B$2:$S$401,5,FALSE)), U275, VLOOKUP($A275,'2009'!$B$2:$S$401,5,FALSE))</f>
        <v>6</v>
      </c>
      <c r="W275" s="14">
        <f>AVERAGE(Q275:V275)</f>
        <v>6</v>
      </c>
      <c r="X275" s="14">
        <f>VLOOKUP($A275,'2014'!$B$2:$S$430,6,FALSE)</f>
        <v>21</v>
      </c>
      <c r="Y275" s="14">
        <f>IF(ISNA(VLOOKUP($A275,'2013'!$B$2:$S$401,6,FALSE)), X275, VLOOKUP($A275,'2013'!$B$2:$S$401,6,FALSE)*1.7)</f>
        <v>21</v>
      </c>
      <c r="Z275" s="14">
        <f>IF(ISNA(VLOOKUP($A275,'2012'!$B$2:$S$401,6,FALSE)), Y275, VLOOKUP($A275,'2012'!$B$2:$S$401,6,FALSE))</f>
        <v>21</v>
      </c>
      <c r="AA275" s="14">
        <f>IF(ISNA(VLOOKUP($A275,'2011'!$B$2:$S$401,6,FALSE)), Z275, VLOOKUP($A275,'2011'!$B$2:$S$401,6,FALSE))</f>
        <v>21</v>
      </c>
      <c r="AB275" s="14">
        <f>IF(ISNA(VLOOKUP($A275,'2010'!$B$2:$S$401,6,FALSE)), AA275, VLOOKUP($A275,'2010'!$B$2:$S$401,6,FALSE))</f>
        <v>21</v>
      </c>
      <c r="AC275" s="14">
        <f>IF(ISNA(VLOOKUP($A275,'2009'!$B$2:$S$401,6,FALSE)), AB275, VLOOKUP($A275,'2009'!$B$2:$S$401,6,FALSE))</f>
        <v>21</v>
      </c>
      <c r="AD275" s="14">
        <f>AVERAGE(X275:AC275)</f>
        <v>21</v>
      </c>
      <c r="AE275" s="14">
        <f>VLOOKUP($A275,'2014'!$B$2:$S$430,10,FALSE)</f>
        <v>0</v>
      </c>
      <c r="AF275" s="14">
        <f>IF(ISNA(VLOOKUP($A275,'2013'!$B$2:$S$401,10,FALSE)), AE275, VLOOKUP($A275,'2013'!$B$2:$S$401,10,FALSE)*1.7)</f>
        <v>0</v>
      </c>
      <c r="AG275" s="14">
        <f>IF(ISNA(VLOOKUP($A275,'2012'!$B$2:$S$401,10,FALSE)), AF275, VLOOKUP($A275,'2012'!$B$2:$S$401,10,FALSE))</f>
        <v>0</v>
      </c>
      <c r="AH275" s="14">
        <f>IF(ISNA(VLOOKUP($A275,'2011'!$B$2:$S$401,10,FALSE)), AG275, VLOOKUP($A275,'2011'!$B$2:$S$401,10,FALSE))</f>
        <v>0</v>
      </c>
      <c r="AI275" s="14">
        <f>IF(ISNA(VLOOKUP($A275,'2010'!$B$2:$S$401,10,FALSE)), AH275, VLOOKUP($A275,'2010'!$B$2:$S$401,10,FALSE))</f>
        <v>0</v>
      </c>
      <c r="AJ275" s="14">
        <f>IF(ISNA(VLOOKUP($A275,'2009'!$B$2:$S$401,10,FALSE)), AI275, VLOOKUP($A275,'2009'!$B$2:$S$401,10,FALSE))</f>
        <v>0</v>
      </c>
      <c r="AK275" s="14">
        <f>AVERAGE(AE275:AJ275)</f>
        <v>0</v>
      </c>
      <c r="AL275" s="14">
        <f>VLOOKUP($A275,'2014'!$B$2:$S$430,11,FALSE)</f>
        <v>6</v>
      </c>
      <c r="AM275" s="14">
        <f>IF(ISNA(VLOOKUP($A275,'2013'!$B$2:$S$401,11,FALSE)), AL275, VLOOKUP($A275,'2013'!$B$2:$S$401,11,FALSE)*1.7)</f>
        <v>6</v>
      </c>
      <c r="AN275" s="14">
        <f>AVERAGE(AL275:AM275)</f>
        <v>6</v>
      </c>
      <c r="AO275" s="14">
        <f>VLOOKUP($A275,'2014'!$B$2:$S$430,8,FALSE)</f>
        <v>9</v>
      </c>
      <c r="AP275" s="14">
        <f>IF(ISNA(VLOOKUP($A275,'2013'!$B$2:$S$401,8,FALSE)), AO275, VLOOKUP($A275,'2013'!$B$2:$S$401,8,FALSE)*1.7)</f>
        <v>9</v>
      </c>
      <c r="AQ275" s="14">
        <f>IF(ISNA(VLOOKUP($A275,'2012'!$B$2:$S$401,8,FALSE)), AP275, VLOOKUP($A275,'2012'!$B$2:$S$401,8,FALSE))</f>
        <v>9</v>
      </c>
      <c r="AR275" s="14">
        <f>IF(ISNA(VLOOKUP($A275,'2011'!$B$2:$S$401,8,FALSE)), AQ275, VLOOKUP($A275,'2011'!$B$2:$S$401,8,FALSE))</f>
        <v>9</v>
      </c>
      <c r="AS275" s="14">
        <f>IF(ISNA(VLOOKUP($A275,'2010'!$B$2:$S$401,8,FALSE)), AR275, VLOOKUP($A275,'2010'!$B$2:$S$401,8,FALSE))</f>
        <v>9</v>
      </c>
      <c r="AT275" s="14">
        <f>IF(ISNA(VLOOKUP($A275,'2009'!$B$2:$S$401,8,FALSE)), AS275, VLOOKUP($A275,'2009'!$B$2:$S$401,8,FALSE))</f>
        <v>9</v>
      </c>
      <c r="AU275" s="14">
        <f>AVERAGE(AO275:AT275)</f>
        <v>9</v>
      </c>
      <c r="AV275" s="14">
        <f>MIN(B275:G275)</f>
        <v>27</v>
      </c>
      <c r="AW275" s="14">
        <f>MAX(B275:G275)</f>
        <v>27</v>
      </c>
      <c r="AX275" s="14">
        <f>MIN(I275:N275)</f>
        <v>80</v>
      </c>
      <c r="AY275" s="14">
        <f>MAX(I275:N275)</f>
        <v>80</v>
      </c>
      <c r="AZ275" s="14" t="str">
        <f>VLOOKUP(A275,Bios!$B$2:$S$430,7,FALSE)</f>
        <v>CAN</v>
      </c>
      <c r="BA275" s="14" t="str">
        <f>VLOOKUP(A275,Bios!$B$2:$S$430,2,FALSE)</f>
        <v>NSH</v>
      </c>
      <c r="BB275" s="14">
        <f>113-BE275</f>
        <v>22</v>
      </c>
      <c r="BC275" s="14" t="str">
        <f>VLOOKUP(A275,Bios!$B$2:$S$430,3,FALSE)</f>
        <v>D</v>
      </c>
      <c r="BD275" s="4" t="str">
        <f>VLOOKUP(A275,Bios!$B$2:$S$430,4,FALSE)</f>
        <v>Jan 03 '91</v>
      </c>
      <c r="BE275" s="4" t="str">
        <f>RIGHT(BD275, LEN(BD275)-8)</f>
        <v>91</v>
      </c>
      <c r="BJ275" s="4" t="e">
        <f>VLOOKUP(A275,'Contracts 2014'!A274:K400,1,FALSE)</f>
        <v>#N/A</v>
      </c>
      <c r="BK275" s="4">
        <f>IF(ISNA(VLOOKUP(A275,'Contracts 2014'!$A$1:$K$127,1,FALSE)), 0, 1)</f>
        <v>0</v>
      </c>
    </row>
    <row r="276" spans="1:63">
      <c r="A276" s="13" t="s">
        <v>1874</v>
      </c>
      <c r="B276" s="14">
        <f>VLOOKUP(A276,'2014'!$B$2:$S$430,7,FALSE)</f>
        <v>26</v>
      </c>
      <c r="C276" s="14">
        <f>IF(ISNA(VLOOKUP(A276,'2013'!$B$2:$S$401,7,FALSE)*1.7), B276, VLOOKUP(A276,'2013'!$B$2:$S$401,7,FALSE)*1.7)</f>
        <v>26</v>
      </c>
      <c r="D276" s="14">
        <f>IF(ISNA(VLOOKUP(A276,'2012'!$B$2:$S$401,7,FALSE)), C276, VLOOKUP(A276,'2012'!$B$2:$S$401,7,FALSE))</f>
        <v>26</v>
      </c>
      <c r="E276" s="14">
        <f>IF(ISNA(VLOOKUP(A276,'2011'!$B$2:$S$401,7,FALSE)), AVERAGE(C276:D276), VLOOKUP(A276,'2011'!$B$2:$S$401,7,FALSE))</f>
        <v>26</v>
      </c>
      <c r="F276" s="14">
        <f>IF(ISNA(VLOOKUP(A276,'2010'!$B$2:$S$401,7,FALSE)), AVERAGE(C276:E276), VLOOKUP(A276,'2010'!$B$2:$S$401,7,FALSE))</f>
        <v>26</v>
      </c>
      <c r="G276" s="14">
        <f>IF(ISNA(VLOOKUP(A276,'2009'!$B$2:$S$401,7,FALSE)), AVERAGE(C276:F276), VLOOKUP(A276,'2009'!$B$2:$S$401,7,FALSE))</f>
        <v>26</v>
      </c>
      <c r="H276" s="14">
        <f>AVERAGE(B276:G276)</f>
        <v>26</v>
      </c>
      <c r="I276" s="14">
        <f>VLOOKUP(A276,'2014'!$B$2:$S$430,4,FALSE)</f>
        <v>72</v>
      </c>
      <c r="J276" s="14">
        <f>IF(ISNA(VLOOKUP(A276,'2013'!$B$2:$S$401,4,FALSE)), I276, VLOOKUP(A276,'2013'!$B$2:$S$401,4,FALSE)*1.7)</f>
        <v>72</v>
      </c>
      <c r="K276" s="14">
        <f>IF(ISNA(VLOOKUP(A276,'2012'!$B$2:$S$401,4,FALSE)), J276, VLOOKUP(A276,'2012'!$B$2:$S$401,4,FALSE))</f>
        <v>72</v>
      </c>
      <c r="L276" s="14">
        <f>IF(ISNA(VLOOKUP(A276,'2011'!$B$2:$S$401,4,FALSE)), AVERAGE(J276:K276), VLOOKUP(A276,'2011'!$B$2:$S$401,4,FALSE))</f>
        <v>72</v>
      </c>
      <c r="M276" s="14">
        <f>IF(ISNA(VLOOKUP(A276,'2010'!$B$2:$S$401,4,FALSE)), AVERAGE(J276:L276), VLOOKUP(A276,'2010'!$B$2:$S$401,4,FALSE))</f>
        <v>72</v>
      </c>
      <c r="N276" s="14">
        <f>IF(ISNA(VLOOKUP(A276,'2009'!$B$2:$S$401,4,FALSE)), AVERAGE(J276:M276), VLOOKUP(A276,'2009'!$B$2:$S$401,4,FALSE))</f>
        <v>72</v>
      </c>
      <c r="O276" s="14">
        <f>AVERAGE(I276:N276)</f>
        <v>72</v>
      </c>
      <c r="P276" s="14">
        <f>H276/O276</f>
        <v>0.3611111111111111</v>
      </c>
      <c r="Q276" s="14">
        <f>VLOOKUP($A276,'2014'!$B$2:$S$430,5,FALSE)</f>
        <v>14</v>
      </c>
      <c r="R276" s="14">
        <f>IF(ISNA(VLOOKUP(A276,'2013'!$B$2:$S$401,5,FALSE)), Q276, VLOOKUP(A276,'2013'!$B$2:$S$401,5,FALSE)*1.7)</f>
        <v>14</v>
      </c>
      <c r="S276" s="14">
        <f>IF(ISNA(VLOOKUP($A276,'2012'!$B$2:$S$401,5,FALSE)), R276, VLOOKUP($A276,'2012'!$B$2:$S$401,5,FALSE))</f>
        <v>14</v>
      </c>
      <c r="T276" s="14">
        <f>IF(ISNA(VLOOKUP($A276,'2011'!$B$2:$S$401,5,FALSE)), S276, VLOOKUP($A276,'2011'!$B$2:$S$401,5,FALSE))</f>
        <v>14</v>
      </c>
      <c r="U276" s="14">
        <f>IF(ISNA(VLOOKUP($A276,'2010'!$B$2:$S$401,5,FALSE)), T276, VLOOKUP($A276,'2010'!$B$2:$S$401,5,FALSE))</f>
        <v>14</v>
      </c>
      <c r="V276" s="14">
        <f>IF(ISNA(VLOOKUP($A276,'2009'!$B$2:$S$401,5,FALSE)), U276, VLOOKUP($A276,'2009'!$B$2:$S$401,5,FALSE))</f>
        <v>14</v>
      </c>
      <c r="W276" s="14">
        <f>AVERAGE(Q276:V276)</f>
        <v>14</v>
      </c>
      <c r="X276" s="14">
        <f>VLOOKUP($A276,'2014'!$B$2:$S$430,6,FALSE)</f>
        <v>12</v>
      </c>
      <c r="Y276" s="14">
        <f>IF(ISNA(VLOOKUP($A276,'2013'!$B$2:$S$401,6,FALSE)), X276, VLOOKUP($A276,'2013'!$B$2:$S$401,6,FALSE)*1.7)</f>
        <v>12</v>
      </c>
      <c r="Z276" s="14">
        <f>IF(ISNA(VLOOKUP($A276,'2012'!$B$2:$S$401,6,FALSE)), Y276, VLOOKUP($A276,'2012'!$B$2:$S$401,6,FALSE))</f>
        <v>12</v>
      </c>
      <c r="AA276" s="14">
        <f>IF(ISNA(VLOOKUP($A276,'2011'!$B$2:$S$401,6,FALSE)), Z276, VLOOKUP($A276,'2011'!$B$2:$S$401,6,FALSE))</f>
        <v>12</v>
      </c>
      <c r="AB276" s="14">
        <f>IF(ISNA(VLOOKUP($A276,'2010'!$B$2:$S$401,6,FALSE)), AA276, VLOOKUP($A276,'2010'!$B$2:$S$401,6,FALSE))</f>
        <v>12</v>
      </c>
      <c r="AC276" s="14">
        <f>IF(ISNA(VLOOKUP($A276,'2009'!$B$2:$S$401,6,FALSE)), AB276, VLOOKUP($A276,'2009'!$B$2:$S$401,6,FALSE))</f>
        <v>12</v>
      </c>
      <c r="AD276" s="14">
        <f>AVERAGE(X276:AC276)</f>
        <v>12</v>
      </c>
      <c r="AE276" s="14">
        <f>VLOOKUP($A276,'2014'!$B$2:$S$430,10,FALSE)</f>
        <v>3</v>
      </c>
      <c r="AF276" s="14">
        <f>IF(ISNA(VLOOKUP($A276,'2013'!$B$2:$S$401,10,FALSE)), AE276, VLOOKUP($A276,'2013'!$B$2:$S$401,10,FALSE)*1.7)</f>
        <v>3</v>
      </c>
      <c r="AG276" s="14">
        <f>IF(ISNA(VLOOKUP($A276,'2012'!$B$2:$S$401,10,FALSE)), AF276, VLOOKUP($A276,'2012'!$B$2:$S$401,10,FALSE))</f>
        <v>3</v>
      </c>
      <c r="AH276" s="14">
        <f>IF(ISNA(VLOOKUP($A276,'2011'!$B$2:$S$401,10,FALSE)), AG276, VLOOKUP($A276,'2011'!$B$2:$S$401,10,FALSE))</f>
        <v>3</v>
      </c>
      <c r="AI276" s="14">
        <f>IF(ISNA(VLOOKUP($A276,'2010'!$B$2:$S$401,10,FALSE)), AH276, VLOOKUP($A276,'2010'!$B$2:$S$401,10,FALSE))</f>
        <v>3</v>
      </c>
      <c r="AJ276" s="14">
        <f>IF(ISNA(VLOOKUP($A276,'2009'!$B$2:$S$401,10,FALSE)), AI276, VLOOKUP($A276,'2009'!$B$2:$S$401,10,FALSE))</f>
        <v>3</v>
      </c>
      <c r="AK276" s="14">
        <f>AVERAGE(AE276:AJ276)</f>
        <v>3</v>
      </c>
      <c r="AL276" s="14">
        <f>VLOOKUP($A276,'2014'!$B$2:$S$430,11,FALSE)</f>
        <v>7</v>
      </c>
      <c r="AM276" s="14">
        <f>IF(ISNA(VLOOKUP($A276,'2013'!$B$2:$S$401,11,FALSE)), AL276, VLOOKUP($A276,'2013'!$B$2:$S$401,11,FALSE)*1.7)</f>
        <v>7</v>
      </c>
      <c r="AN276" s="14">
        <f>AVERAGE(AL276:AM276)</f>
        <v>7</v>
      </c>
      <c r="AO276" s="14">
        <f>VLOOKUP($A276,'2014'!$B$2:$S$430,8,FALSE)</f>
        <v>-10</v>
      </c>
      <c r="AP276" s="14">
        <f>IF(ISNA(VLOOKUP($A276,'2013'!$B$2:$S$401,8,FALSE)), AO276, VLOOKUP($A276,'2013'!$B$2:$S$401,8,FALSE)*1.7)</f>
        <v>-10</v>
      </c>
      <c r="AQ276" s="14">
        <f>IF(ISNA(VLOOKUP($A276,'2012'!$B$2:$S$401,8,FALSE)), AP276, VLOOKUP($A276,'2012'!$B$2:$S$401,8,FALSE))</f>
        <v>-10</v>
      </c>
      <c r="AR276" s="14">
        <f>IF(ISNA(VLOOKUP($A276,'2011'!$B$2:$S$401,8,FALSE)), AQ276, VLOOKUP($A276,'2011'!$B$2:$S$401,8,FALSE))</f>
        <v>-10</v>
      </c>
      <c r="AS276" s="14">
        <f>IF(ISNA(VLOOKUP($A276,'2010'!$B$2:$S$401,8,FALSE)), AR276, VLOOKUP($A276,'2010'!$B$2:$S$401,8,FALSE))</f>
        <v>-10</v>
      </c>
      <c r="AT276" s="14">
        <f>IF(ISNA(VLOOKUP($A276,'2009'!$B$2:$S$401,8,FALSE)), AS276, VLOOKUP($A276,'2009'!$B$2:$S$401,8,FALSE))</f>
        <v>-10</v>
      </c>
      <c r="AU276" s="14">
        <f>AVERAGE(AO276:AT276)</f>
        <v>-10</v>
      </c>
      <c r="AV276" s="14">
        <f>MIN(B276:G276)</f>
        <v>26</v>
      </c>
      <c r="AW276" s="14">
        <f>MAX(B276:G276)</f>
        <v>26</v>
      </c>
      <c r="AX276" s="14">
        <f>MIN(I276:N276)</f>
        <v>72</v>
      </c>
      <c r="AY276" s="14">
        <f>MAX(I276:N276)</f>
        <v>72</v>
      </c>
      <c r="AZ276" s="14" t="str">
        <f>VLOOKUP(A276,Bios!$B$2:$S$430,7,FALSE)</f>
        <v>USA</v>
      </c>
      <c r="BA276" s="14" t="str">
        <f>VLOOKUP(A276,Bios!$B$2:$S$430,2,FALSE)</f>
        <v>NYI</v>
      </c>
      <c r="BB276" s="14">
        <f>113-BE276</f>
        <v>22</v>
      </c>
      <c r="BC276" s="14" t="str">
        <f>VLOOKUP(A276,Bios!$B$2:$S$430,3,FALSE)</f>
        <v>C</v>
      </c>
      <c r="BD276" s="4" t="str">
        <f>VLOOKUP(A276,Bios!$B$2:$S$430,4,FALSE)</f>
        <v>Oct 15 '91</v>
      </c>
      <c r="BE276" s="4" t="str">
        <f>RIGHT(BD276, LEN(BD276)-8)</f>
        <v>91</v>
      </c>
      <c r="BJ276" s="4" t="e">
        <f>VLOOKUP(A276,'Contracts 2014'!A275:K401,1,FALSE)</f>
        <v>#N/A</v>
      </c>
      <c r="BK276" s="4">
        <f>IF(ISNA(VLOOKUP(A276,'Contracts 2014'!$A$1:$K$127,1,FALSE)), 0, 1)</f>
        <v>0</v>
      </c>
    </row>
    <row r="277" spans="1:63">
      <c r="A277" s="13" t="s">
        <v>751</v>
      </c>
      <c r="B277" s="14">
        <f>VLOOKUP(A277,'2014'!$B$2:$S$430,7,FALSE)</f>
        <v>26</v>
      </c>
      <c r="C277" s="14">
        <f>IF(ISNA(VLOOKUP(A277,'2013'!$B$2:$S$401,7,FALSE)*1.7), B277, VLOOKUP(A277,'2013'!$B$2:$S$401,7,FALSE)*1.7)</f>
        <v>37.4</v>
      </c>
      <c r="D277" s="14">
        <f>IF(ISNA(VLOOKUP(A277,'2012'!$B$2:$S$401,7,FALSE)), C277, VLOOKUP(A277,'2012'!$B$2:$S$401,7,FALSE))</f>
        <v>26</v>
      </c>
      <c r="E277" s="14">
        <f>IF(ISNA(VLOOKUP(A277,'2011'!$B$2:$S$401,7,FALSE)), AVERAGE(C277:D277), VLOOKUP(A277,'2011'!$B$2:$S$401,7,FALSE))</f>
        <v>31.7</v>
      </c>
      <c r="F277" s="14">
        <f>IF(ISNA(VLOOKUP(A277,'2010'!$B$2:$S$401,7,FALSE)), AVERAGE(C277:E277), VLOOKUP(A277,'2010'!$B$2:$S$401,7,FALSE))</f>
        <v>32</v>
      </c>
      <c r="G277" s="14">
        <f>IF(ISNA(VLOOKUP(A277,'2009'!$B$2:$S$401,7,FALSE)), AVERAGE(C277:F277), VLOOKUP(A277,'2009'!$B$2:$S$401,7,FALSE))</f>
        <v>34</v>
      </c>
      <c r="H277" s="14">
        <f>AVERAGE(B277:G277)</f>
        <v>31.183333333333337</v>
      </c>
      <c r="I277" s="14">
        <f>VLOOKUP(A277,'2014'!$B$2:$S$430,4,FALSE)</f>
        <v>69</v>
      </c>
      <c r="J277" s="14">
        <f>IF(ISNA(VLOOKUP(A277,'2013'!$B$2:$S$401,4,FALSE)), I277, VLOOKUP(A277,'2013'!$B$2:$S$401,4,FALSE)*1.7)</f>
        <v>81.599999999999994</v>
      </c>
      <c r="K277" s="14">
        <f>IF(ISNA(VLOOKUP(A277,'2012'!$B$2:$S$401,4,FALSE)), J277, VLOOKUP(A277,'2012'!$B$2:$S$401,4,FALSE))</f>
        <v>66</v>
      </c>
      <c r="L277" s="14">
        <f>IF(ISNA(VLOOKUP(A277,'2011'!$B$2:$S$401,4,FALSE)), AVERAGE(J277:K277), VLOOKUP(A277,'2011'!$B$2:$S$401,4,FALSE))</f>
        <v>73.8</v>
      </c>
      <c r="M277" s="14">
        <f>IF(ISNA(VLOOKUP(A277,'2010'!$B$2:$S$401,4,FALSE)), AVERAGE(J277:L277), VLOOKUP(A277,'2010'!$B$2:$S$401,4,FALSE))</f>
        <v>80</v>
      </c>
      <c r="N277" s="14">
        <f>IF(ISNA(VLOOKUP(A277,'2009'!$B$2:$S$401,4,FALSE)), AVERAGE(J277:M277), VLOOKUP(A277,'2009'!$B$2:$S$401,4,FALSE))</f>
        <v>82</v>
      </c>
      <c r="O277" s="14">
        <f>AVERAGE(I277:N277)</f>
        <v>75.399999999999991</v>
      </c>
      <c r="P277" s="14">
        <f>H277/O277</f>
        <v>0.41357206012378434</v>
      </c>
      <c r="Q277" s="14">
        <f>VLOOKUP($A277,'2014'!$B$2:$S$430,5,FALSE)</f>
        <v>4</v>
      </c>
      <c r="R277" s="14">
        <f>IF(ISNA(VLOOKUP(A277,'2013'!$B$2:$S$401,5,FALSE)), Q277, VLOOKUP(A277,'2013'!$B$2:$S$401,5,FALSE)*1.7)</f>
        <v>6.8</v>
      </c>
      <c r="S277" s="14">
        <f>IF(ISNA(VLOOKUP($A277,'2012'!$B$2:$S$401,5,FALSE)), R277, VLOOKUP($A277,'2012'!$B$2:$S$401,5,FALSE))</f>
        <v>5</v>
      </c>
      <c r="T277" s="14">
        <f>IF(ISNA(VLOOKUP($A277,'2011'!$B$2:$S$401,5,FALSE)), S277, VLOOKUP($A277,'2011'!$B$2:$S$401,5,FALSE))</f>
        <v>5</v>
      </c>
      <c r="U277" s="14">
        <f>IF(ISNA(VLOOKUP($A277,'2010'!$B$2:$S$401,5,FALSE)), T277, VLOOKUP($A277,'2010'!$B$2:$S$401,5,FALSE))</f>
        <v>6</v>
      </c>
      <c r="V277" s="14">
        <f>IF(ISNA(VLOOKUP($A277,'2009'!$B$2:$S$401,5,FALSE)), U277, VLOOKUP($A277,'2009'!$B$2:$S$401,5,FALSE))</f>
        <v>9</v>
      </c>
      <c r="W277" s="14">
        <f>AVERAGE(Q277:V277)</f>
        <v>5.9666666666666659</v>
      </c>
      <c r="X277" s="14">
        <f>VLOOKUP($A277,'2014'!$B$2:$S$430,6,FALSE)</f>
        <v>22</v>
      </c>
      <c r="Y277" s="14">
        <f>IF(ISNA(VLOOKUP($A277,'2013'!$B$2:$S$401,6,FALSE)), X277, VLOOKUP($A277,'2013'!$B$2:$S$401,6,FALSE)*1.7)</f>
        <v>30.599999999999998</v>
      </c>
      <c r="Z277" s="14">
        <f>IF(ISNA(VLOOKUP($A277,'2012'!$B$2:$S$401,6,FALSE)), Y277, VLOOKUP($A277,'2012'!$B$2:$S$401,6,FALSE))</f>
        <v>21</v>
      </c>
      <c r="AA277" s="14">
        <f>IF(ISNA(VLOOKUP($A277,'2011'!$B$2:$S$401,6,FALSE)), Z277, VLOOKUP($A277,'2011'!$B$2:$S$401,6,FALSE))</f>
        <v>21</v>
      </c>
      <c r="AB277" s="14">
        <f>IF(ISNA(VLOOKUP($A277,'2010'!$B$2:$S$401,6,FALSE)), AA277, VLOOKUP($A277,'2010'!$B$2:$S$401,6,FALSE))</f>
        <v>26</v>
      </c>
      <c r="AC277" s="14">
        <f>IF(ISNA(VLOOKUP($A277,'2009'!$B$2:$S$401,6,FALSE)), AB277, VLOOKUP($A277,'2009'!$B$2:$S$401,6,FALSE))</f>
        <v>25</v>
      </c>
      <c r="AD277" s="14">
        <f>AVERAGE(X277:AC277)</f>
        <v>24.266666666666666</v>
      </c>
      <c r="AE277" s="14">
        <f>VLOOKUP($A277,'2014'!$B$2:$S$430,10,FALSE)</f>
        <v>1</v>
      </c>
      <c r="AF277" s="14">
        <f>IF(ISNA(VLOOKUP($A277,'2013'!$B$2:$S$401,10,FALSE)), AE277, VLOOKUP($A277,'2013'!$B$2:$S$401,10,FALSE)*1.7)</f>
        <v>0</v>
      </c>
      <c r="AG277" s="14">
        <f>IF(ISNA(VLOOKUP($A277,'2012'!$B$2:$S$401,10,FALSE)), AF277, VLOOKUP($A277,'2012'!$B$2:$S$401,10,FALSE))</f>
        <v>1</v>
      </c>
      <c r="AH277" s="14">
        <f>IF(ISNA(VLOOKUP($A277,'2011'!$B$2:$S$401,10,FALSE)), AG277, VLOOKUP($A277,'2011'!$B$2:$S$401,10,FALSE))</f>
        <v>1</v>
      </c>
      <c r="AI277" s="14">
        <f>IF(ISNA(VLOOKUP($A277,'2010'!$B$2:$S$401,10,FALSE)), AH277, VLOOKUP($A277,'2010'!$B$2:$S$401,10,FALSE))</f>
        <v>3</v>
      </c>
      <c r="AJ277" s="14">
        <f>IF(ISNA(VLOOKUP($A277,'2009'!$B$2:$S$401,10,FALSE)), AI277, VLOOKUP($A277,'2009'!$B$2:$S$401,10,FALSE))</f>
        <v>5</v>
      </c>
      <c r="AK277" s="14">
        <f>AVERAGE(AE277:AJ277)</f>
        <v>1.8333333333333333</v>
      </c>
      <c r="AL277" s="14">
        <f>VLOOKUP($A277,'2014'!$B$2:$S$430,11,FALSE)</f>
        <v>9</v>
      </c>
      <c r="AM277" s="14">
        <f>IF(ISNA(VLOOKUP($A277,'2013'!$B$2:$S$401,11,FALSE)), AL277, VLOOKUP($A277,'2013'!$B$2:$S$401,11,FALSE)*1.7)</f>
        <v>8.5</v>
      </c>
      <c r="AN277" s="14">
        <f>AVERAGE(AL277:AM277)</f>
        <v>8.75</v>
      </c>
      <c r="AO277" s="14">
        <f>VLOOKUP($A277,'2014'!$B$2:$S$430,8,FALSE)</f>
        <v>6</v>
      </c>
      <c r="AP277" s="14">
        <f>IF(ISNA(VLOOKUP($A277,'2013'!$B$2:$S$401,8,FALSE)), AO277, VLOOKUP($A277,'2013'!$B$2:$S$401,8,FALSE)*1.7)</f>
        <v>15.299999999999999</v>
      </c>
      <c r="AQ277" s="14">
        <f>IF(ISNA(VLOOKUP($A277,'2012'!$B$2:$S$401,8,FALSE)), AP277, VLOOKUP($A277,'2012'!$B$2:$S$401,8,FALSE))</f>
        <v>-21</v>
      </c>
      <c r="AR277" s="14">
        <f>IF(ISNA(VLOOKUP($A277,'2011'!$B$2:$S$401,8,FALSE)), AQ277, VLOOKUP($A277,'2011'!$B$2:$S$401,8,FALSE))</f>
        <v>-21</v>
      </c>
      <c r="AS277" s="14">
        <f>IF(ISNA(VLOOKUP($A277,'2010'!$B$2:$S$401,8,FALSE)), AR277, VLOOKUP($A277,'2010'!$B$2:$S$401,8,FALSE))</f>
        <v>-7</v>
      </c>
      <c r="AT277" s="14">
        <f>IF(ISNA(VLOOKUP($A277,'2009'!$B$2:$S$401,8,FALSE)), AS277, VLOOKUP($A277,'2009'!$B$2:$S$401,8,FALSE))</f>
        <v>1</v>
      </c>
      <c r="AU277" s="14">
        <f>AVERAGE(AO277:AT277)</f>
        <v>-4.45</v>
      </c>
      <c r="AV277" s="14">
        <f>MIN(B277:G277)</f>
        <v>26</v>
      </c>
      <c r="AW277" s="14">
        <f>MAX(B277:G277)</f>
        <v>37.4</v>
      </c>
      <c r="AX277" s="14">
        <f>MIN(I277:N277)</f>
        <v>66</v>
      </c>
      <c r="AY277" s="14">
        <f>MAX(I277:N277)</f>
        <v>82</v>
      </c>
      <c r="AZ277" s="14" t="str">
        <f>VLOOKUP(A277,Bios!$B$2:$S$430,7,FALSE)</f>
        <v>RUS</v>
      </c>
      <c r="BA277" s="14" t="str">
        <f>VLOOKUP(A277,Bios!$B$2:$S$430,2,FALSE)</f>
        <v>CBJ</v>
      </c>
      <c r="BB277" s="14">
        <f>113-BE277</f>
        <v>30</v>
      </c>
      <c r="BC277" s="14" t="str">
        <f>VLOOKUP(A277,Bios!$B$2:$S$430,3,FALSE)</f>
        <v>D</v>
      </c>
      <c r="BD277" s="4" t="str">
        <f>VLOOKUP(A277,Bios!$B$2:$S$430,4,FALSE)</f>
        <v>Jul 19 '83</v>
      </c>
      <c r="BE277" s="4" t="str">
        <f>RIGHT(BD277, LEN(BD277)-8)</f>
        <v>83</v>
      </c>
      <c r="BJ277" s="4" t="e">
        <f>VLOOKUP(A277,'Contracts 2014'!A276:K402,1,FALSE)</f>
        <v>#N/A</v>
      </c>
      <c r="BK277" s="4">
        <f>IF(ISNA(VLOOKUP(A277,'Contracts 2014'!$A$1:$K$127,1,FALSE)), 0, 1)</f>
        <v>0</v>
      </c>
    </row>
    <row r="278" spans="1:63">
      <c r="A278" s="13" t="s">
        <v>144</v>
      </c>
      <c r="B278" s="14">
        <f>VLOOKUP(A278,'2014'!$B$2:$S$430,7,FALSE)</f>
        <v>26</v>
      </c>
      <c r="C278" s="14">
        <f>IF(ISNA(VLOOKUP(A278,'2013'!$B$2:$S$401,7,FALSE)*1.7), B278, VLOOKUP(A278,'2013'!$B$2:$S$401,7,FALSE)*1.7)</f>
        <v>51</v>
      </c>
      <c r="D278" s="14">
        <f>IF(ISNA(VLOOKUP(A278,'2012'!$B$2:$S$401,7,FALSE)), C278, VLOOKUP(A278,'2012'!$B$2:$S$401,7,FALSE))</f>
        <v>28</v>
      </c>
      <c r="E278" s="14">
        <f>IF(ISNA(VLOOKUP(A278,'2011'!$B$2:$S$401,7,FALSE)), AVERAGE(C278:D278), VLOOKUP(A278,'2011'!$B$2:$S$401,7,FALSE))</f>
        <v>39.5</v>
      </c>
      <c r="F278" s="14">
        <f>IF(ISNA(VLOOKUP(A278,'2010'!$B$2:$S$401,7,FALSE)), AVERAGE(C278:E278), VLOOKUP(A278,'2010'!$B$2:$S$401,7,FALSE))</f>
        <v>17</v>
      </c>
      <c r="G278" s="14">
        <f>IF(ISNA(VLOOKUP(A278,'2009'!$B$2:$S$401,7,FALSE)), AVERAGE(C278:F278), VLOOKUP(A278,'2009'!$B$2:$S$401,7,FALSE))</f>
        <v>33.875</v>
      </c>
      <c r="H278" s="14">
        <f>AVERAGE(B278:G278)</f>
        <v>32.5625</v>
      </c>
      <c r="I278" s="14">
        <f>VLOOKUP(A278,'2014'!$B$2:$S$430,4,FALSE)</f>
        <v>77</v>
      </c>
      <c r="J278" s="14">
        <f>IF(ISNA(VLOOKUP(A278,'2013'!$B$2:$S$401,4,FALSE)), I278, VLOOKUP(A278,'2013'!$B$2:$S$401,4,FALSE)*1.7)</f>
        <v>78.2</v>
      </c>
      <c r="K278" s="14">
        <f>IF(ISNA(VLOOKUP(A278,'2012'!$B$2:$S$401,4,FALSE)), J278, VLOOKUP(A278,'2012'!$B$2:$S$401,4,FALSE))</f>
        <v>79</v>
      </c>
      <c r="L278" s="14">
        <f>IF(ISNA(VLOOKUP(A278,'2011'!$B$2:$S$401,4,FALSE)), AVERAGE(J278:K278), VLOOKUP(A278,'2011'!$B$2:$S$401,4,FALSE))</f>
        <v>78.599999999999994</v>
      </c>
      <c r="M278" s="14">
        <f>IF(ISNA(VLOOKUP(A278,'2010'!$B$2:$S$401,4,FALSE)), AVERAGE(J278:L278), VLOOKUP(A278,'2010'!$B$2:$S$401,4,FALSE))</f>
        <v>77</v>
      </c>
      <c r="N278" s="14">
        <f>IF(ISNA(VLOOKUP(A278,'2009'!$B$2:$S$401,4,FALSE)), AVERAGE(J278:M278), VLOOKUP(A278,'2009'!$B$2:$S$401,4,FALSE))</f>
        <v>78.199999999999989</v>
      </c>
      <c r="O278" s="14">
        <f>AVERAGE(I278:N278)</f>
        <v>77.999999999999986</v>
      </c>
      <c r="P278" s="14">
        <f>H278/O278</f>
        <v>0.41746794871794879</v>
      </c>
      <c r="Q278" s="14">
        <f>VLOOKUP($A278,'2014'!$B$2:$S$430,5,FALSE)</f>
        <v>12</v>
      </c>
      <c r="R278" s="14">
        <f>IF(ISNA(VLOOKUP(A278,'2013'!$B$2:$S$401,5,FALSE)), Q278, VLOOKUP(A278,'2013'!$B$2:$S$401,5,FALSE)*1.7)</f>
        <v>13.6</v>
      </c>
      <c r="S278" s="14">
        <f>IF(ISNA(VLOOKUP($A278,'2012'!$B$2:$S$401,5,FALSE)), R278, VLOOKUP($A278,'2012'!$B$2:$S$401,5,FALSE))</f>
        <v>16</v>
      </c>
      <c r="T278" s="14">
        <f>IF(ISNA(VLOOKUP($A278,'2011'!$B$2:$S$401,5,FALSE)), S278, VLOOKUP($A278,'2011'!$B$2:$S$401,5,FALSE))</f>
        <v>16</v>
      </c>
      <c r="U278" s="14">
        <f>IF(ISNA(VLOOKUP($A278,'2010'!$B$2:$S$401,5,FALSE)), T278, VLOOKUP($A278,'2010'!$B$2:$S$401,5,FALSE))</f>
        <v>7</v>
      </c>
      <c r="V278" s="14">
        <f>IF(ISNA(VLOOKUP($A278,'2009'!$B$2:$S$401,5,FALSE)), U278, VLOOKUP($A278,'2009'!$B$2:$S$401,5,FALSE))</f>
        <v>7</v>
      </c>
      <c r="W278" s="14">
        <f>AVERAGE(Q278:V278)</f>
        <v>11.933333333333332</v>
      </c>
      <c r="X278" s="14">
        <f>VLOOKUP($A278,'2014'!$B$2:$S$430,6,FALSE)</f>
        <v>14</v>
      </c>
      <c r="Y278" s="14">
        <f>IF(ISNA(VLOOKUP($A278,'2013'!$B$2:$S$401,6,FALSE)), X278, VLOOKUP($A278,'2013'!$B$2:$S$401,6,FALSE)*1.7)</f>
        <v>37.4</v>
      </c>
      <c r="Z278" s="14">
        <f>IF(ISNA(VLOOKUP($A278,'2012'!$B$2:$S$401,6,FALSE)), Y278, VLOOKUP($A278,'2012'!$B$2:$S$401,6,FALSE))</f>
        <v>12</v>
      </c>
      <c r="AA278" s="14">
        <f>IF(ISNA(VLOOKUP($A278,'2011'!$B$2:$S$401,6,FALSE)), Z278, VLOOKUP($A278,'2011'!$B$2:$S$401,6,FALSE))</f>
        <v>12</v>
      </c>
      <c r="AB278" s="14">
        <f>IF(ISNA(VLOOKUP($A278,'2010'!$B$2:$S$401,6,FALSE)), AA278, VLOOKUP($A278,'2010'!$B$2:$S$401,6,FALSE))</f>
        <v>10</v>
      </c>
      <c r="AC278" s="14">
        <f>IF(ISNA(VLOOKUP($A278,'2009'!$B$2:$S$401,6,FALSE)), AB278, VLOOKUP($A278,'2009'!$B$2:$S$401,6,FALSE))</f>
        <v>10</v>
      </c>
      <c r="AD278" s="14">
        <f>AVERAGE(X278:AC278)</f>
        <v>15.9</v>
      </c>
      <c r="AE278" s="14">
        <f>VLOOKUP($A278,'2014'!$B$2:$S$430,10,FALSE)</f>
        <v>2</v>
      </c>
      <c r="AF278" s="14">
        <f>IF(ISNA(VLOOKUP($A278,'2013'!$B$2:$S$401,10,FALSE)), AE278, VLOOKUP($A278,'2013'!$B$2:$S$401,10,FALSE)*1.7)</f>
        <v>1.7</v>
      </c>
      <c r="AG278" s="14">
        <f>IF(ISNA(VLOOKUP($A278,'2012'!$B$2:$S$401,10,FALSE)), AF278, VLOOKUP($A278,'2012'!$B$2:$S$401,10,FALSE))</f>
        <v>2</v>
      </c>
      <c r="AH278" s="14">
        <f>IF(ISNA(VLOOKUP($A278,'2011'!$B$2:$S$401,10,FALSE)), AG278, VLOOKUP($A278,'2011'!$B$2:$S$401,10,FALSE))</f>
        <v>2</v>
      </c>
      <c r="AI278" s="14">
        <f>IF(ISNA(VLOOKUP($A278,'2010'!$B$2:$S$401,10,FALSE)), AH278, VLOOKUP($A278,'2010'!$B$2:$S$401,10,FALSE))</f>
        <v>0</v>
      </c>
      <c r="AJ278" s="14">
        <f>IF(ISNA(VLOOKUP($A278,'2009'!$B$2:$S$401,10,FALSE)), AI278, VLOOKUP($A278,'2009'!$B$2:$S$401,10,FALSE))</f>
        <v>0</v>
      </c>
      <c r="AK278" s="14">
        <f>AVERAGE(AE278:AJ278)</f>
        <v>1.2833333333333334</v>
      </c>
      <c r="AL278" s="14">
        <f>VLOOKUP($A278,'2014'!$B$2:$S$430,11,FALSE)</f>
        <v>3</v>
      </c>
      <c r="AM278" s="14">
        <f>IF(ISNA(VLOOKUP($A278,'2013'!$B$2:$S$401,11,FALSE)), AL278, VLOOKUP($A278,'2013'!$B$2:$S$401,11,FALSE)*1.7)</f>
        <v>8.5</v>
      </c>
      <c r="AN278" s="14">
        <f>AVERAGE(AL278:AM278)</f>
        <v>5.75</v>
      </c>
      <c r="AO278" s="14">
        <f>VLOOKUP($A278,'2014'!$B$2:$S$430,8,FALSE)</f>
        <v>-15</v>
      </c>
      <c r="AP278" s="14">
        <f>IF(ISNA(VLOOKUP($A278,'2013'!$B$2:$S$401,8,FALSE)), AO278, VLOOKUP($A278,'2013'!$B$2:$S$401,8,FALSE)*1.7)</f>
        <v>13.6</v>
      </c>
      <c r="AQ278" s="14">
        <f>IF(ISNA(VLOOKUP($A278,'2012'!$B$2:$S$401,8,FALSE)), AP278, VLOOKUP($A278,'2012'!$B$2:$S$401,8,FALSE))</f>
        <v>-5</v>
      </c>
      <c r="AR278" s="14">
        <f>IF(ISNA(VLOOKUP($A278,'2011'!$B$2:$S$401,8,FALSE)), AQ278, VLOOKUP($A278,'2011'!$B$2:$S$401,8,FALSE))</f>
        <v>-5</v>
      </c>
      <c r="AS278" s="14">
        <f>IF(ISNA(VLOOKUP($A278,'2010'!$B$2:$S$401,8,FALSE)), AR278, VLOOKUP($A278,'2010'!$B$2:$S$401,8,FALSE))</f>
        <v>-4</v>
      </c>
      <c r="AT278" s="14">
        <f>IF(ISNA(VLOOKUP($A278,'2009'!$B$2:$S$401,8,FALSE)), AS278, VLOOKUP($A278,'2009'!$B$2:$S$401,8,FALSE))</f>
        <v>-4</v>
      </c>
      <c r="AU278" s="14">
        <f>AVERAGE(AO278:AT278)</f>
        <v>-3.2333333333333329</v>
      </c>
      <c r="AV278" s="14">
        <f>MIN(B278:G278)</f>
        <v>17</v>
      </c>
      <c r="AW278" s="14">
        <f>MAX(B278:G278)</f>
        <v>51</v>
      </c>
      <c r="AX278" s="14">
        <f>MIN(I278:N278)</f>
        <v>77</v>
      </c>
      <c r="AY278" s="14">
        <f>MAX(I278:N278)</f>
        <v>79</v>
      </c>
      <c r="AZ278" s="14" t="str">
        <f>VLOOKUP(A278,Bios!$B$2:$S$430,7,FALSE)</f>
        <v>DNK</v>
      </c>
      <c r="BA278" s="14" t="str">
        <f>VLOOKUP(A278,Bios!$B$2:$S$430,2,FALSE)</f>
        <v>MTL</v>
      </c>
      <c r="BB278" s="14">
        <f>113-BE278</f>
        <v>24</v>
      </c>
      <c r="BC278" s="14" t="str">
        <f>VLOOKUP(A278,Bios!$B$2:$S$430,3,FALSE)</f>
        <v>C</v>
      </c>
      <c r="BD278" s="4" t="str">
        <f>VLOOKUP(A278,Bios!$B$2:$S$430,4,FALSE)</f>
        <v>May 08 '89</v>
      </c>
      <c r="BE278" s="4" t="str">
        <f>RIGHT(BD278, LEN(BD278)-8)</f>
        <v>89</v>
      </c>
      <c r="BJ278" s="4" t="e">
        <f>VLOOKUP(A278,'Contracts 2014'!A277:K403,1,FALSE)</f>
        <v>#N/A</v>
      </c>
      <c r="BK278" s="4">
        <f>IF(ISNA(VLOOKUP(A278,'Contracts 2014'!$A$1:$K$127,1,FALSE)), 0, 1)</f>
        <v>0</v>
      </c>
    </row>
    <row r="279" spans="1:63">
      <c r="A279" s="13" t="s">
        <v>213</v>
      </c>
      <c r="B279" s="14">
        <f>VLOOKUP(A279,'2014'!$B$2:$S$430,7,FALSE)</f>
        <v>26</v>
      </c>
      <c r="C279" s="14">
        <f>IF(ISNA(VLOOKUP(A279,'2013'!$B$2:$S$401,7,FALSE)*1.7), B279, VLOOKUP(A279,'2013'!$B$2:$S$401,7,FALSE)*1.7)</f>
        <v>26</v>
      </c>
      <c r="D279" s="14">
        <f>IF(ISNA(VLOOKUP(A279,'2012'!$B$2:$S$401,7,FALSE)), C279, VLOOKUP(A279,'2012'!$B$2:$S$401,7,FALSE))</f>
        <v>44</v>
      </c>
      <c r="E279" s="14">
        <f>IF(ISNA(VLOOKUP(A279,'2011'!$B$2:$S$401,7,FALSE)), AVERAGE(C279:D279), VLOOKUP(A279,'2011'!$B$2:$S$401,7,FALSE))</f>
        <v>30</v>
      </c>
      <c r="F279" s="14">
        <f>IF(ISNA(VLOOKUP(A279,'2010'!$B$2:$S$401,7,FALSE)), AVERAGE(C279:E279), VLOOKUP(A279,'2010'!$B$2:$S$401,7,FALSE))</f>
        <v>30</v>
      </c>
      <c r="G279" s="14">
        <f>IF(ISNA(VLOOKUP(A279,'2009'!$B$2:$S$401,7,FALSE)), AVERAGE(C279:F279), VLOOKUP(A279,'2009'!$B$2:$S$401,7,FALSE))</f>
        <v>40</v>
      </c>
      <c r="H279" s="14">
        <f>AVERAGE(B279:G279)</f>
        <v>32.666666666666664</v>
      </c>
      <c r="I279" s="14">
        <f>VLOOKUP(A279,'2014'!$B$2:$S$430,4,FALSE)</f>
        <v>82</v>
      </c>
      <c r="J279" s="14">
        <f>IF(ISNA(VLOOKUP(A279,'2013'!$B$2:$S$401,4,FALSE)), I279, VLOOKUP(A279,'2013'!$B$2:$S$401,4,FALSE)*1.7)</f>
        <v>82</v>
      </c>
      <c r="K279" s="14">
        <f>IF(ISNA(VLOOKUP(A279,'2012'!$B$2:$S$401,4,FALSE)), J279, VLOOKUP(A279,'2012'!$B$2:$S$401,4,FALSE))</f>
        <v>82</v>
      </c>
      <c r="L279" s="14">
        <f>IF(ISNA(VLOOKUP(A279,'2011'!$B$2:$S$401,4,FALSE)), AVERAGE(J279:K279), VLOOKUP(A279,'2011'!$B$2:$S$401,4,FALSE))</f>
        <v>79</v>
      </c>
      <c r="M279" s="14">
        <f>IF(ISNA(VLOOKUP(A279,'2010'!$B$2:$S$401,4,FALSE)), AVERAGE(J279:L279), VLOOKUP(A279,'2010'!$B$2:$S$401,4,FALSE))</f>
        <v>79</v>
      </c>
      <c r="N279" s="14">
        <f>IF(ISNA(VLOOKUP(A279,'2009'!$B$2:$S$401,4,FALSE)), AVERAGE(J279:M279), VLOOKUP(A279,'2009'!$B$2:$S$401,4,FALSE))</f>
        <v>82</v>
      </c>
      <c r="O279" s="14">
        <f>AVERAGE(I279:N279)</f>
        <v>81</v>
      </c>
      <c r="P279" s="14">
        <f>H279/O279</f>
        <v>0.40329218106995884</v>
      </c>
      <c r="Q279" s="14">
        <f>VLOOKUP($A279,'2014'!$B$2:$S$430,5,FALSE)</f>
        <v>13</v>
      </c>
      <c r="R279" s="14">
        <f>IF(ISNA(VLOOKUP(A279,'2013'!$B$2:$S$401,5,FALSE)), Q279, VLOOKUP(A279,'2013'!$B$2:$S$401,5,FALSE)*1.7)</f>
        <v>13</v>
      </c>
      <c r="S279" s="14">
        <f>IF(ISNA(VLOOKUP($A279,'2012'!$B$2:$S$401,5,FALSE)), R279, VLOOKUP($A279,'2012'!$B$2:$S$401,5,FALSE))</f>
        <v>17</v>
      </c>
      <c r="T279" s="14">
        <f>IF(ISNA(VLOOKUP($A279,'2011'!$B$2:$S$401,5,FALSE)), S279, VLOOKUP($A279,'2011'!$B$2:$S$401,5,FALSE))</f>
        <v>13</v>
      </c>
      <c r="U279" s="14">
        <f>IF(ISNA(VLOOKUP($A279,'2010'!$B$2:$S$401,5,FALSE)), T279, VLOOKUP($A279,'2010'!$B$2:$S$401,5,FALSE))</f>
        <v>13</v>
      </c>
      <c r="V279" s="14">
        <f>IF(ISNA(VLOOKUP($A279,'2009'!$B$2:$S$401,5,FALSE)), U279, VLOOKUP($A279,'2009'!$B$2:$S$401,5,FALSE))</f>
        <v>15</v>
      </c>
      <c r="W279" s="14">
        <f>AVERAGE(Q279:V279)</f>
        <v>14</v>
      </c>
      <c r="X279" s="14">
        <f>VLOOKUP($A279,'2014'!$B$2:$S$430,6,FALSE)</f>
        <v>13</v>
      </c>
      <c r="Y279" s="14">
        <f>IF(ISNA(VLOOKUP($A279,'2013'!$B$2:$S$401,6,FALSE)), X279, VLOOKUP($A279,'2013'!$B$2:$S$401,6,FALSE)*1.7)</f>
        <v>13</v>
      </c>
      <c r="Z279" s="14">
        <f>IF(ISNA(VLOOKUP($A279,'2012'!$B$2:$S$401,6,FALSE)), Y279, VLOOKUP($A279,'2012'!$B$2:$S$401,6,FALSE))</f>
        <v>27</v>
      </c>
      <c r="AA279" s="14">
        <f>IF(ISNA(VLOOKUP($A279,'2011'!$B$2:$S$401,6,FALSE)), Z279, VLOOKUP($A279,'2011'!$B$2:$S$401,6,FALSE))</f>
        <v>17</v>
      </c>
      <c r="AB279" s="14">
        <f>IF(ISNA(VLOOKUP($A279,'2010'!$B$2:$S$401,6,FALSE)), AA279, VLOOKUP($A279,'2010'!$B$2:$S$401,6,FALSE))</f>
        <v>17</v>
      </c>
      <c r="AC279" s="14">
        <f>IF(ISNA(VLOOKUP($A279,'2009'!$B$2:$S$401,6,FALSE)), AB279, VLOOKUP($A279,'2009'!$B$2:$S$401,6,FALSE))</f>
        <v>25</v>
      </c>
      <c r="AD279" s="14">
        <f>AVERAGE(X279:AC279)</f>
        <v>18.666666666666668</v>
      </c>
      <c r="AE279" s="14">
        <f>VLOOKUP($A279,'2014'!$B$2:$S$430,10,FALSE)</f>
        <v>0</v>
      </c>
      <c r="AF279" s="14">
        <f>IF(ISNA(VLOOKUP($A279,'2013'!$B$2:$S$401,10,FALSE)), AE279, VLOOKUP($A279,'2013'!$B$2:$S$401,10,FALSE)*1.7)</f>
        <v>0</v>
      </c>
      <c r="AG279" s="14">
        <f>IF(ISNA(VLOOKUP($A279,'2012'!$B$2:$S$401,10,FALSE)), AF279, VLOOKUP($A279,'2012'!$B$2:$S$401,10,FALSE))</f>
        <v>4</v>
      </c>
      <c r="AH279" s="14">
        <f>IF(ISNA(VLOOKUP($A279,'2011'!$B$2:$S$401,10,FALSE)), AG279, VLOOKUP($A279,'2011'!$B$2:$S$401,10,FALSE))</f>
        <v>1</v>
      </c>
      <c r="AI279" s="14">
        <f>IF(ISNA(VLOOKUP($A279,'2010'!$B$2:$S$401,10,FALSE)), AH279, VLOOKUP($A279,'2010'!$B$2:$S$401,10,FALSE))</f>
        <v>1</v>
      </c>
      <c r="AJ279" s="14">
        <f>IF(ISNA(VLOOKUP($A279,'2009'!$B$2:$S$401,10,FALSE)), AI279, VLOOKUP($A279,'2009'!$B$2:$S$401,10,FALSE))</f>
        <v>1</v>
      </c>
      <c r="AK279" s="14">
        <f>AVERAGE(AE279:AJ279)</f>
        <v>1.1666666666666667</v>
      </c>
      <c r="AL279" s="14">
        <f>VLOOKUP($A279,'2014'!$B$2:$S$430,11,FALSE)</f>
        <v>0</v>
      </c>
      <c r="AM279" s="14">
        <f>IF(ISNA(VLOOKUP($A279,'2013'!$B$2:$S$401,11,FALSE)), AL279, VLOOKUP($A279,'2013'!$B$2:$S$401,11,FALSE)*1.7)</f>
        <v>0</v>
      </c>
      <c r="AN279" s="14">
        <f>AVERAGE(AL279:AM279)</f>
        <v>0</v>
      </c>
      <c r="AO279" s="14">
        <f>VLOOKUP($A279,'2014'!$B$2:$S$430,8,FALSE)</f>
        <v>1</v>
      </c>
      <c r="AP279" s="14">
        <f>IF(ISNA(VLOOKUP($A279,'2013'!$B$2:$S$401,8,FALSE)), AO279, VLOOKUP($A279,'2013'!$B$2:$S$401,8,FALSE)*1.7)</f>
        <v>1</v>
      </c>
      <c r="AQ279" s="14">
        <f>IF(ISNA(VLOOKUP($A279,'2012'!$B$2:$S$401,8,FALSE)), AP279, VLOOKUP($A279,'2012'!$B$2:$S$401,8,FALSE))</f>
        <v>7</v>
      </c>
      <c r="AR279" s="14">
        <f>IF(ISNA(VLOOKUP($A279,'2011'!$B$2:$S$401,8,FALSE)), AQ279, VLOOKUP($A279,'2011'!$B$2:$S$401,8,FALSE))</f>
        <v>-11</v>
      </c>
      <c r="AS279" s="14">
        <f>IF(ISNA(VLOOKUP($A279,'2010'!$B$2:$S$401,8,FALSE)), AR279, VLOOKUP($A279,'2010'!$B$2:$S$401,8,FALSE))</f>
        <v>-11</v>
      </c>
      <c r="AT279" s="14">
        <f>IF(ISNA(VLOOKUP($A279,'2009'!$B$2:$S$401,8,FALSE)), AS279, VLOOKUP($A279,'2009'!$B$2:$S$401,8,FALSE))</f>
        <v>6</v>
      </c>
      <c r="AU279" s="14">
        <f>AVERAGE(AO279:AT279)</f>
        <v>-1.1666666666666667</v>
      </c>
      <c r="AV279" s="14">
        <f>MIN(B279:G279)</f>
        <v>26</v>
      </c>
      <c r="AW279" s="14">
        <f>MAX(B279:G279)</f>
        <v>44</v>
      </c>
      <c r="AX279" s="14">
        <f>MIN(I279:N279)</f>
        <v>79</v>
      </c>
      <c r="AY279" s="14">
        <f>MAX(I279:N279)</f>
        <v>82</v>
      </c>
      <c r="AZ279" s="14" t="str">
        <f>VLOOKUP(A279,Bios!$B$2:$S$430,7,FALSE)</f>
        <v>LTU</v>
      </c>
      <c r="BA279" s="14" t="str">
        <f>VLOOKUP(A279,Bios!$B$2:$S$430,2,FALSE)</f>
        <v>NJD</v>
      </c>
      <c r="BB279" s="14">
        <f>113-BE279</f>
        <v>35</v>
      </c>
      <c r="BC279" s="14" t="str">
        <f>VLOOKUP(A279,Bios!$B$2:$S$430,3,FALSE)</f>
        <v>R</v>
      </c>
      <c r="BD279" s="4" t="str">
        <f>VLOOKUP(A279,Bios!$B$2:$S$430,4,FALSE)</f>
        <v>Jun 16 '78</v>
      </c>
      <c r="BE279" s="4" t="str">
        <f>RIGHT(BD279, LEN(BD279)-8)</f>
        <v>78</v>
      </c>
      <c r="BJ279" s="4" t="e">
        <f>VLOOKUP(A279,'Contracts 2014'!A278:K404,1,FALSE)</f>
        <v>#N/A</v>
      </c>
      <c r="BK279" s="4">
        <f>IF(ISNA(VLOOKUP(A279,'Contracts 2014'!$A$1:$K$127,1,FALSE)), 0, 1)</f>
        <v>0</v>
      </c>
    </row>
    <row r="280" spans="1:63">
      <c r="A280" s="13" t="s">
        <v>778</v>
      </c>
      <c r="B280" s="14">
        <f>VLOOKUP(A280,'2014'!$B$2:$S$430,7,FALSE)</f>
        <v>26</v>
      </c>
      <c r="C280" s="14">
        <f>IF(ISNA(VLOOKUP(A280,'2013'!$B$2:$S$401,7,FALSE)*1.7), B280, VLOOKUP(A280,'2013'!$B$2:$S$401,7,FALSE)*1.7)</f>
        <v>25.5</v>
      </c>
      <c r="D280" s="14">
        <f>IF(ISNA(VLOOKUP(A280,'2012'!$B$2:$S$401,7,FALSE)), C280, VLOOKUP(A280,'2012'!$B$2:$S$401,7,FALSE))</f>
        <v>23</v>
      </c>
      <c r="E280" s="14">
        <f>IF(ISNA(VLOOKUP(A280,'2011'!$B$2:$S$401,7,FALSE)), AVERAGE(C280:D280), VLOOKUP(A280,'2011'!$B$2:$S$401,7,FALSE))</f>
        <v>23</v>
      </c>
      <c r="F280" s="14">
        <f>IF(ISNA(VLOOKUP(A280,'2010'!$B$2:$S$401,7,FALSE)), AVERAGE(C280:E280), VLOOKUP(A280,'2010'!$B$2:$S$401,7,FALSE))</f>
        <v>23.833333333333332</v>
      </c>
      <c r="G280" s="14">
        <f>IF(ISNA(VLOOKUP(A280,'2009'!$B$2:$S$401,7,FALSE)), AVERAGE(C280:F280), VLOOKUP(A280,'2009'!$B$2:$S$401,7,FALSE))</f>
        <v>23.833333333333332</v>
      </c>
      <c r="H280" s="14">
        <f>AVERAGE(B280:G280)</f>
        <v>24.194444444444443</v>
      </c>
      <c r="I280" s="14">
        <f>VLOOKUP(A280,'2014'!$B$2:$S$430,4,FALSE)</f>
        <v>67</v>
      </c>
      <c r="J280" s="14">
        <f>IF(ISNA(VLOOKUP(A280,'2013'!$B$2:$S$401,4,FALSE)), I280, VLOOKUP(A280,'2013'!$B$2:$S$401,4,FALSE)*1.7)</f>
        <v>66.3</v>
      </c>
      <c r="K280" s="14">
        <f>IF(ISNA(VLOOKUP(A280,'2012'!$B$2:$S$401,4,FALSE)), J280, VLOOKUP(A280,'2012'!$B$2:$S$401,4,FALSE))</f>
        <v>70</v>
      </c>
      <c r="L280" s="14">
        <f>IF(ISNA(VLOOKUP(A280,'2011'!$B$2:$S$401,4,FALSE)), AVERAGE(J280:K280), VLOOKUP(A280,'2011'!$B$2:$S$401,4,FALSE))</f>
        <v>70</v>
      </c>
      <c r="M280" s="14">
        <f>IF(ISNA(VLOOKUP(A280,'2010'!$B$2:$S$401,4,FALSE)), AVERAGE(J280:L280), VLOOKUP(A280,'2010'!$B$2:$S$401,4,FALSE))</f>
        <v>68.766666666666666</v>
      </c>
      <c r="N280" s="14">
        <f>IF(ISNA(VLOOKUP(A280,'2009'!$B$2:$S$401,4,FALSE)), AVERAGE(J280:M280), VLOOKUP(A280,'2009'!$B$2:$S$401,4,FALSE))</f>
        <v>68.766666666666666</v>
      </c>
      <c r="O280" s="14">
        <f>AVERAGE(I280:N280)</f>
        <v>68.472222222222214</v>
      </c>
      <c r="P280" s="14">
        <f>H280/O280</f>
        <v>0.35334685598377286</v>
      </c>
      <c r="Q280" s="14">
        <f>VLOOKUP($A280,'2014'!$B$2:$S$430,5,FALSE)</f>
        <v>5</v>
      </c>
      <c r="R280" s="14">
        <f>IF(ISNA(VLOOKUP(A280,'2013'!$B$2:$S$401,5,FALSE)), Q280, VLOOKUP(A280,'2013'!$B$2:$S$401,5,FALSE)*1.7)</f>
        <v>8.5</v>
      </c>
      <c r="S280" s="14">
        <f>IF(ISNA(VLOOKUP($A280,'2012'!$B$2:$S$401,5,FALSE)), R280, VLOOKUP($A280,'2012'!$B$2:$S$401,5,FALSE))</f>
        <v>3</v>
      </c>
      <c r="T280" s="14">
        <f>IF(ISNA(VLOOKUP($A280,'2011'!$B$2:$S$401,5,FALSE)), S280, VLOOKUP($A280,'2011'!$B$2:$S$401,5,FALSE))</f>
        <v>3</v>
      </c>
      <c r="U280" s="14">
        <f>IF(ISNA(VLOOKUP($A280,'2010'!$B$2:$S$401,5,FALSE)), T280, VLOOKUP($A280,'2010'!$B$2:$S$401,5,FALSE))</f>
        <v>3</v>
      </c>
      <c r="V280" s="14">
        <f>IF(ISNA(VLOOKUP($A280,'2009'!$B$2:$S$401,5,FALSE)), U280, VLOOKUP($A280,'2009'!$B$2:$S$401,5,FALSE))</f>
        <v>3</v>
      </c>
      <c r="W280" s="14">
        <f>AVERAGE(Q280:V280)</f>
        <v>4.25</v>
      </c>
      <c r="X280" s="14">
        <f>VLOOKUP($A280,'2014'!$B$2:$S$430,6,FALSE)</f>
        <v>21</v>
      </c>
      <c r="Y280" s="14">
        <f>IF(ISNA(VLOOKUP($A280,'2013'!$B$2:$S$401,6,FALSE)), X280, VLOOKUP($A280,'2013'!$B$2:$S$401,6,FALSE)*1.7)</f>
        <v>17</v>
      </c>
      <c r="Z280" s="14">
        <f>IF(ISNA(VLOOKUP($A280,'2012'!$B$2:$S$401,6,FALSE)), Y280, VLOOKUP($A280,'2012'!$B$2:$S$401,6,FALSE))</f>
        <v>20</v>
      </c>
      <c r="AA280" s="14">
        <f>IF(ISNA(VLOOKUP($A280,'2011'!$B$2:$S$401,6,FALSE)), Z280, VLOOKUP($A280,'2011'!$B$2:$S$401,6,FALSE))</f>
        <v>20</v>
      </c>
      <c r="AB280" s="14">
        <f>IF(ISNA(VLOOKUP($A280,'2010'!$B$2:$S$401,6,FALSE)), AA280, VLOOKUP($A280,'2010'!$B$2:$S$401,6,FALSE))</f>
        <v>20</v>
      </c>
      <c r="AC280" s="14">
        <f>IF(ISNA(VLOOKUP($A280,'2009'!$B$2:$S$401,6,FALSE)), AB280, VLOOKUP($A280,'2009'!$B$2:$S$401,6,FALSE))</f>
        <v>20</v>
      </c>
      <c r="AD280" s="14">
        <f>AVERAGE(X280:AC280)</f>
        <v>19.666666666666668</v>
      </c>
      <c r="AE280" s="14">
        <f>VLOOKUP($A280,'2014'!$B$2:$S$430,10,FALSE)</f>
        <v>2</v>
      </c>
      <c r="AF280" s="14">
        <f>IF(ISNA(VLOOKUP($A280,'2013'!$B$2:$S$401,10,FALSE)), AE280, VLOOKUP($A280,'2013'!$B$2:$S$401,10,FALSE)*1.7)</f>
        <v>6.8</v>
      </c>
      <c r="AG280" s="14">
        <f>IF(ISNA(VLOOKUP($A280,'2012'!$B$2:$S$401,10,FALSE)), AF280, VLOOKUP($A280,'2012'!$B$2:$S$401,10,FALSE))</f>
        <v>2</v>
      </c>
      <c r="AH280" s="14">
        <f>IF(ISNA(VLOOKUP($A280,'2011'!$B$2:$S$401,10,FALSE)), AG280, VLOOKUP($A280,'2011'!$B$2:$S$401,10,FALSE))</f>
        <v>2</v>
      </c>
      <c r="AI280" s="14">
        <f>IF(ISNA(VLOOKUP($A280,'2010'!$B$2:$S$401,10,FALSE)), AH280, VLOOKUP($A280,'2010'!$B$2:$S$401,10,FALSE))</f>
        <v>2</v>
      </c>
      <c r="AJ280" s="14">
        <f>IF(ISNA(VLOOKUP($A280,'2009'!$B$2:$S$401,10,FALSE)), AI280, VLOOKUP($A280,'2009'!$B$2:$S$401,10,FALSE))</f>
        <v>2</v>
      </c>
      <c r="AK280" s="14">
        <f>AVERAGE(AE280:AJ280)</f>
        <v>2.8000000000000003</v>
      </c>
      <c r="AL280" s="14">
        <f>VLOOKUP($A280,'2014'!$B$2:$S$430,11,FALSE)</f>
        <v>7</v>
      </c>
      <c r="AM280" s="14">
        <f>IF(ISNA(VLOOKUP($A280,'2013'!$B$2:$S$401,11,FALSE)), AL280, VLOOKUP($A280,'2013'!$B$2:$S$401,11,FALSE)*1.7)</f>
        <v>11.9</v>
      </c>
      <c r="AN280" s="14">
        <f>AVERAGE(AL280:AM280)</f>
        <v>9.4499999999999993</v>
      </c>
      <c r="AO280" s="14">
        <f>VLOOKUP($A280,'2014'!$B$2:$S$430,8,FALSE)</f>
        <v>15</v>
      </c>
      <c r="AP280" s="14">
        <f>IF(ISNA(VLOOKUP($A280,'2013'!$B$2:$S$401,8,FALSE)), AO280, VLOOKUP($A280,'2013'!$B$2:$S$401,8,FALSE)*1.7)</f>
        <v>1.7</v>
      </c>
      <c r="AQ280" s="14">
        <f>IF(ISNA(VLOOKUP($A280,'2012'!$B$2:$S$401,8,FALSE)), AP280, VLOOKUP($A280,'2012'!$B$2:$S$401,8,FALSE))</f>
        <v>-4</v>
      </c>
      <c r="AR280" s="14">
        <f>IF(ISNA(VLOOKUP($A280,'2011'!$B$2:$S$401,8,FALSE)), AQ280, VLOOKUP($A280,'2011'!$B$2:$S$401,8,FALSE))</f>
        <v>-4</v>
      </c>
      <c r="AS280" s="14">
        <f>IF(ISNA(VLOOKUP($A280,'2010'!$B$2:$S$401,8,FALSE)), AR280, VLOOKUP($A280,'2010'!$B$2:$S$401,8,FALSE))</f>
        <v>-4</v>
      </c>
      <c r="AT280" s="14">
        <f>IF(ISNA(VLOOKUP($A280,'2009'!$B$2:$S$401,8,FALSE)), AS280, VLOOKUP($A280,'2009'!$B$2:$S$401,8,FALSE))</f>
        <v>-4</v>
      </c>
      <c r="AU280" s="14">
        <f>AVERAGE(AO280:AT280)</f>
        <v>0.11666666666666654</v>
      </c>
      <c r="AV280" s="14">
        <f>MIN(B280:G280)</f>
        <v>23</v>
      </c>
      <c r="AW280" s="14">
        <f>MAX(B280:G280)</f>
        <v>26</v>
      </c>
      <c r="AX280" s="14">
        <f>MIN(I280:N280)</f>
        <v>66.3</v>
      </c>
      <c r="AY280" s="14">
        <f>MAX(I280:N280)</f>
        <v>70</v>
      </c>
      <c r="AZ280" s="14" t="str">
        <f>VLOOKUP(A280,Bios!$B$2:$S$430,7,FALSE)</f>
        <v>CAN</v>
      </c>
      <c r="BA280" s="14" t="str">
        <f>VLOOKUP(A280,Bios!$B$2:$S$430,2,FALSE)</f>
        <v>MIN</v>
      </c>
      <c r="BB280" s="14">
        <f>113-BE280</f>
        <v>24</v>
      </c>
      <c r="BC280" s="14" t="str">
        <f>VLOOKUP(A280,Bios!$B$2:$S$430,3,FALSE)</f>
        <v>D</v>
      </c>
      <c r="BD280" s="4" t="str">
        <f>VLOOKUP(A280,Bios!$B$2:$S$430,4,FALSE)</f>
        <v>Nov 29 '89</v>
      </c>
      <c r="BE280" s="4" t="str">
        <f>RIGHT(BD280, LEN(BD280)-8)</f>
        <v>89</v>
      </c>
      <c r="BJ280" s="4" t="e">
        <f>VLOOKUP(A280,'Contracts 2014'!A279:K405,1,FALSE)</f>
        <v>#N/A</v>
      </c>
      <c r="BK280" s="4">
        <f>IF(ISNA(VLOOKUP(A280,'Contracts 2014'!$A$1:$K$127,1,FALSE)), 0, 1)</f>
        <v>0</v>
      </c>
    </row>
    <row r="281" spans="1:63">
      <c r="A281" s="13" t="s">
        <v>89</v>
      </c>
      <c r="B281" s="14">
        <f>VLOOKUP(A281,'2014'!$B$2:$S$430,7,FALSE)</f>
        <v>26</v>
      </c>
      <c r="C281" s="14">
        <f>IF(ISNA(VLOOKUP(A281,'2013'!$B$2:$S$401,7,FALSE)*1.7), B281, VLOOKUP(A281,'2013'!$B$2:$S$401,7,FALSE)*1.7)</f>
        <v>61.199999999999996</v>
      </c>
      <c r="D281" s="14">
        <f>IF(ISNA(VLOOKUP(A281,'2012'!$B$2:$S$401,7,FALSE)), C281, VLOOKUP(A281,'2012'!$B$2:$S$401,7,FALSE))</f>
        <v>30</v>
      </c>
      <c r="E281" s="14">
        <f>IF(ISNA(VLOOKUP(A281,'2011'!$B$2:$S$401,7,FALSE)), AVERAGE(C281:D281), VLOOKUP(A281,'2011'!$B$2:$S$401,7,FALSE))</f>
        <v>53</v>
      </c>
      <c r="F281" s="14">
        <f>IF(ISNA(VLOOKUP(A281,'2010'!$B$2:$S$401,7,FALSE)), AVERAGE(C281:E281), VLOOKUP(A281,'2010'!$B$2:$S$401,7,FALSE))</f>
        <v>64</v>
      </c>
      <c r="G281" s="14">
        <f>IF(ISNA(VLOOKUP(A281,'2009'!$B$2:$S$401,7,FALSE)), AVERAGE(C281:F281), VLOOKUP(A281,'2009'!$B$2:$S$401,7,FALSE))</f>
        <v>52.05</v>
      </c>
      <c r="H281" s="14">
        <f>AVERAGE(B281:G281)</f>
        <v>47.708333333333336</v>
      </c>
      <c r="I281" s="14">
        <f>VLOOKUP(A281,'2014'!$B$2:$S$430,4,FALSE)</f>
        <v>63</v>
      </c>
      <c r="J281" s="14">
        <f>IF(ISNA(VLOOKUP(A281,'2013'!$B$2:$S$401,4,FALSE)), I281, VLOOKUP(A281,'2013'!$B$2:$S$401,4,FALSE)*1.7)</f>
        <v>81.599999999999994</v>
      </c>
      <c r="K281" s="14">
        <f>IF(ISNA(VLOOKUP(A281,'2012'!$B$2:$S$401,4,FALSE)), J281, VLOOKUP(A281,'2012'!$B$2:$S$401,4,FALSE))</f>
        <v>79</v>
      </c>
      <c r="L281" s="14">
        <f>IF(ISNA(VLOOKUP(A281,'2011'!$B$2:$S$401,4,FALSE)), AVERAGE(J281:K281), VLOOKUP(A281,'2011'!$B$2:$S$401,4,FALSE))</f>
        <v>62</v>
      </c>
      <c r="M281" s="14">
        <f>IF(ISNA(VLOOKUP(A281,'2010'!$B$2:$S$401,4,FALSE)), AVERAGE(J281:L281), VLOOKUP(A281,'2010'!$B$2:$S$401,4,FALSE))</f>
        <v>77</v>
      </c>
      <c r="N281" s="14">
        <f>IF(ISNA(VLOOKUP(A281,'2009'!$B$2:$S$401,4,FALSE)), AVERAGE(J281:M281), VLOOKUP(A281,'2009'!$B$2:$S$401,4,FALSE))</f>
        <v>74.900000000000006</v>
      </c>
      <c r="O281" s="14">
        <f>AVERAGE(I281:N281)</f>
        <v>72.916666666666671</v>
      </c>
      <c r="P281" s="14">
        <f>H281/O281</f>
        <v>0.65428571428571425</v>
      </c>
      <c r="Q281" s="14">
        <f>VLOOKUP($A281,'2014'!$B$2:$S$430,5,FALSE)</f>
        <v>15</v>
      </c>
      <c r="R281" s="14">
        <f>IF(ISNA(VLOOKUP(A281,'2013'!$B$2:$S$401,5,FALSE)), Q281, VLOOKUP(A281,'2013'!$B$2:$S$401,5,FALSE)*1.7)</f>
        <v>30.599999999999998</v>
      </c>
      <c r="S281" s="14">
        <f>IF(ISNA(VLOOKUP($A281,'2012'!$B$2:$S$401,5,FALSE)), R281, VLOOKUP($A281,'2012'!$B$2:$S$401,5,FALSE))</f>
        <v>15</v>
      </c>
      <c r="T281" s="14">
        <f>IF(ISNA(VLOOKUP($A281,'2011'!$B$2:$S$401,5,FALSE)), S281, VLOOKUP($A281,'2011'!$B$2:$S$401,5,FALSE))</f>
        <v>28</v>
      </c>
      <c r="U281" s="14">
        <f>IF(ISNA(VLOOKUP($A281,'2010'!$B$2:$S$401,5,FALSE)), T281, VLOOKUP($A281,'2010'!$B$2:$S$401,5,FALSE))</f>
        <v>28</v>
      </c>
      <c r="V281" s="14">
        <f>IF(ISNA(VLOOKUP($A281,'2009'!$B$2:$S$401,5,FALSE)), U281, VLOOKUP($A281,'2009'!$B$2:$S$401,5,FALSE))</f>
        <v>28</v>
      </c>
      <c r="W281" s="14">
        <f>AVERAGE(Q281:V281)</f>
        <v>24.099999999999998</v>
      </c>
      <c r="X281" s="14">
        <f>VLOOKUP($A281,'2014'!$B$2:$S$430,6,FALSE)</f>
        <v>11</v>
      </c>
      <c r="Y281" s="14">
        <f>IF(ISNA(VLOOKUP($A281,'2013'!$B$2:$S$401,6,FALSE)), X281, VLOOKUP($A281,'2013'!$B$2:$S$401,6,FALSE)*1.7)</f>
        <v>30.599999999999998</v>
      </c>
      <c r="Z281" s="14">
        <f>IF(ISNA(VLOOKUP($A281,'2012'!$B$2:$S$401,6,FALSE)), Y281, VLOOKUP($A281,'2012'!$B$2:$S$401,6,FALSE))</f>
        <v>15</v>
      </c>
      <c r="AA281" s="14">
        <f>IF(ISNA(VLOOKUP($A281,'2011'!$B$2:$S$401,6,FALSE)), Z281, VLOOKUP($A281,'2011'!$B$2:$S$401,6,FALSE))</f>
        <v>25</v>
      </c>
      <c r="AB281" s="14">
        <f>IF(ISNA(VLOOKUP($A281,'2010'!$B$2:$S$401,6,FALSE)), AA281, VLOOKUP($A281,'2010'!$B$2:$S$401,6,FALSE))</f>
        <v>36</v>
      </c>
      <c r="AC281" s="14">
        <f>IF(ISNA(VLOOKUP($A281,'2009'!$B$2:$S$401,6,FALSE)), AB281, VLOOKUP($A281,'2009'!$B$2:$S$401,6,FALSE))</f>
        <v>36</v>
      </c>
      <c r="AD281" s="14">
        <f>AVERAGE(X281:AC281)</f>
        <v>25.599999999999998</v>
      </c>
      <c r="AE281" s="14">
        <f>VLOOKUP($A281,'2014'!$B$2:$S$430,10,FALSE)</f>
        <v>3</v>
      </c>
      <c r="AF281" s="14">
        <f>IF(ISNA(VLOOKUP($A281,'2013'!$B$2:$S$401,10,FALSE)), AE281, VLOOKUP($A281,'2013'!$B$2:$S$401,10,FALSE)*1.7)</f>
        <v>10.199999999999999</v>
      </c>
      <c r="AG281" s="14">
        <f>IF(ISNA(VLOOKUP($A281,'2012'!$B$2:$S$401,10,FALSE)), AF281, VLOOKUP($A281,'2012'!$B$2:$S$401,10,FALSE))</f>
        <v>2</v>
      </c>
      <c r="AH281" s="14">
        <f>IF(ISNA(VLOOKUP($A281,'2011'!$B$2:$S$401,10,FALSE)), AG281, VLOOKUP($A281,'2011'!$B$2:$S$401,10,FALSE))</f>
        <v>12</v>
      </c>
      <c r="AI281" s="14">
        <f>IF(ISNA(VLOOKUP($A281,'2010'!$B$2:$S$401,10,FALSE)), AH281, VLOOKUP($A281,'2010'!$B$2:$S$401,10,FALSE))</f>
        <v>3</v>
      </c>
      <c r="AJ281" s="14">
        <f>IF(ISNA(VLOOKUP($A281,'2009'!$B$2:$S$401,10,FALSE)), AI281, VLOOKUP($A281,'2009'!$B$2:$S$401,10,FALSE))</f>
        <v>3</v>
      </c>
      <c r="AK281" s="14">
        <f>AVERAGE(AE281:AJ281)</f>
        <v>5.5333333333333341</v>
      </c>
      <c r="AL281" s="14">
        <f>VLOOKUP($A281,'2014'!$B$2:$S$430,11,FALSE)</f>
        <v>6</v>
      </c>
      <c r="AM281" s="14">
        <f>IF(ISNA(VLOOKUP($A281,'2013'!$B$2:$S$401,11,FALSE)), AL281, VLOOKUP($A281,'2013'!$B$2:$S$401,11,FALSE)*1.7)</f>
        <v>20.399999999999999</v>
      </c>
      <c r="AN281" s="14">
        <f>AVERAGE(AL281:AM281)</f>
        <v>13.2</v>
      </c>
      <c r="AO281" s="14">
        <f>VLOOKUP($A281,'2014'!$B$2:$S$430,8,FALSE)</f>
        <v>0</v>
      </c>
      <c r="AP281" s="14">
        <f>IF(ISNA(VLOOKUP($A281,'2013'!$B$2:$S$401,8,FALSE)), AO281, VLOOKUP($A281,'2013'!$B$2:$S$401,8,FALSE)*1.7)</f>
        <v>0</v>
      </c>
      <c r="AQ281" s="14">
        <f>IF(ISNA(VLOOKUP($A281,'2012'!$B$2:$S$401,8,FALSE)), AP281, VLOOKUP($A281,'2012'!$B$2:$S$401,8,FALSE))</f>
        <v>1</v>
      </c>
      <c r="AR281" s="14">
        <f>IF(ISNA(VLOOKUP($A281,'2011'!$B$2:$S$401,8,FALSE)), AQ281, VLOOKUP($A281,'2011'!$B$2:$S$401,8,FALSE))</f>
        <v>-6</v>
      </c>
      <c r="AS281" s="14">
        <f>IF(ISNA(VLOOKUP($A281,'2010'!$B$2:$S$401,8,FALSE)), AR281, VLOOKUP($A281,'2010'!$B$2:$S$401,8,FALSE))</f>
        <v>4</v>
      </c>
      <c r="AT281" s="14">
        <f>IF(ISNA(VLOOKUP($A281,'2009'!$B$2:$S$401,8,FALSE)), AS281, VLOOKUP($A281,'2009'!$B$2:$S$401,8,FALSE))</f>
        <v>4</v>
      </c>
      <c r="AU281" s="14">
        <f>AVERAGE(AO281:AT281)</f>
        <v>0.5</v>
      </c>
      <c r="AV281" s="14">
        <f>MIN(B281:G281)</f>
        <v>26</v>
      </c>
      <c r="AW281" s="14">
        <f>MAX(B281:G281)</f>
        <v>64</v>
      </c>
      <c r="AX281" s="14">
        <f>MIN(I281:N281)</f>
        <v>62</v>
      </c>
      <c r="AY281" s="14">
        <f>MAX(I281:N281)</f>
        <v>81.599999999999994</v>
      </c>
      <c r="AZ281" s="14" t="str">
        <f>VLOOKUP(A281,Bios!$B$2:$S$430,7,FALSE)</f>
        <v>CAN</v>
      </c>
      <c r="BA281" s="14" t="str">
        <f>VLOOKUP(A281,Bios!$B$2:$S$430,2,FALSE)</f>
        <v>STL, BUF</v>
      </c>
      <c r="BB281" s="14">
        <f>113-BE281</f>
        <v>26</v>
      </c>
      <c r="BC281" s="14" t="str">
        <f>VLOOKUP(A281,Bios!$B$2:$S$430,3,FALSE)</f>
        <v>R</v>
      </c>
      <c r="BD281" s="4" t="str">
        <f>VLOOKUP(A281,Bios!$B$2:$S$430,4,FALSE)</f>
        <v>Oct 30 '87</v>
      </c>
      <c r="BE281" s="4" t="str">
        <f>RIGHT(BD281, LEN(BD281)-8)</f>
        <v>87</v>
      </c>
      <c r="BJ281" s="4" t="e">
        <f>VLOOKUP(A281,'Contracts 2014'!A280:K406,1,FALSE)</f>
        <v>#N/A</v>
      </c>
      <c r="BK281" s="4">
        <f>IF(ISNA(VLOOKUP(A281,'Contracts 2014'!$A$1:$K$127,1,FALSE)), 0, 1)</f>
        <v>1</v>
      </c>
    </row>
    <row r="282" spans="1:63">
      <c r="A282" s="13" t="s">
        <v>289</v>
      </c>
      <c r="B282" s="14">
        <f>VLOOKUP(A282,'2014'!$B$2:$S$430,7,FALSE)</f>
        <v>26</v>
      </c>
      <c r="C282" s="14">
        <f>IF(ISNA(VLOOKUP(A282,'2013'!$B$2:$S$401,7,FALSE)*1.7), B282, VLOOKUP(A282,'2013'!$B$2:$S$401,7,FALSE)*1.7)</f>
        <v>32.299999999999997</v>
      </c>
      <c r="D282" s="14">
        <f>IF(ISNA(VLOOKUP(A282,'2012'!$B$2:$S$401,7,FALSE)), C282, VLOOKUP(A282,'2012'!$B$2:$S$401,7,FALSE))</f>
        <v>32</v>
      </c>
      <c r="E282" s="14">
        <f>IF(ISNA(VLOOKUP(A282,'2011'!$B$2:$S$401,7,FALSE)), AVERAGE(C282:D282), VLOOKUP(A282,'2011'!$B$2:$S$401,7,FALSE))</f>
        <v>29</v>
      </c>
      <c r="F282" s="14">
        <f>IF(ISNA(VLOOKUP(A282,'2010'!$B$2:$S$401,7,FALSE)), AVERAGE(C282:E282), VLOOKUP(A282,'2010'!$B$2:$S$401,7,FALSE))</f>
        <v>40</v>
      </c>
      <c r="G282" s="14">
        <f>IF(ISNA(VLOOKUP(A282,'2009'!$B$2:$S$401,7,FALSE)), AVERAGE(C282:F282), VLOOKUP(A282,'2009'!$B$2:$S$401,7,FALSE))</f>
        <v>33.325000000000003</v>
      </c>
      <c r="H282" s="14">
        <f>AVERAGE(B282:G282)</f>
        <v>32.104166666666664</v>
      </c>
      <c r="I282" s="14">
        <f>VLOOKUP(A282,'2014'!$B$2:$S$430,4,FALSE)</f>
        <v>81</v>
      </c>
      <c r="J282" s="14">
        <f>IF(ISNA(VLOOKUP(A282,'2013'!$B$2:$S$401,4,FALSE)), I282, VLOOKUP(A282,'2013'!$B$2:$S$401,4,FALSE)*1.7)</f>
        <v>81.599999999999994</v>
      </c>
      <c r="K282" s="14">
        <f>IF(ISNA(VLOOKUP(A282,'2012'!$B$2:$S$401,4,FALSE)), J282, VLOOKUP(A282,'2012'!$B$2:$S$401,4,FALSE))</f>
        <v>82</v>
      </c>
      <c r="L282" s="14">
        <f>IF(ISNA(VLOOKUP(A282,'2011'!$B$2:$S$401,4,FALSE)), AVERAGE(J282:K282), VLOOKUP(A282,'2011'!$B$2:$S$401,4,FALSE))</f>
        <v>82</v>
      </c>
      <c r="M282" s="14">
        <f>IF(ISNA(VLOOKUP(A282,'2010'!$B$2:$S$401,4,FALSE)), AVERAGE(J282:L282), VLOOKUP(A282,'2010'!$B$2:$S$401,4,FALSE))</f>
        <v>72</v>
      </c>
      <c r="N282" s="14">
        <f>IF(ISNA(VLOOKUP(A282,'2009'!$B$2:$S$401,4,FALSE)), AVERAGE(J282:M282), VLOOKUP(A282,'2009'!$B$2:$S$401,4,FALSE))</f>
        <v>79.400000000000006</v>
      </c>
      <c r="O282" s="14">
        <f>AVERAGE(I282:N282)</f>
        <v>79.666666666666671</v>
      </c>
      <c r="P282" s="14">
        <f>H282/O282</f>
        <v>0.40298117154811708</v>
      </c>
      <c r="Q282" s="14">
        <f>VLOOKUP($A282,'2014'!$B$2:$S$430,5,FALSE)</f>
        <v>13</v>
      </c>
      <c r="R282" s="14">
        <f>IF(ISNA(VLOOKUP(A282,'2013'!$B$2:$S$401,5,FALSE)), Q282, VLOOKUP(A282,'2013'!$B$2:$S$401,5,FALSE)*1.7)</f>
        <v>18.7</v>
      </c>
      <c r="S282" s="14">
        <f>IF(ISNA(VLOOKUP($A282,'2012'!$B$2:$S$401,5,FALSE)), R282, VLOOKUP($A282,'2012'!$B$2:$S$401,5,FALSE))</f>
        <v>17</v>
      </c>
      <c r="T282" s="14">
        <f>IF(ISNA(VLOOKUP($A282,'2011'!$B$2:$S$401,5,FALSE)), S282, VLOOKUP($A282,'2011'!$B$2:$S$401,5,FALSE))</f>
        <v>14</v>
      </c>
      <c r="U282" s="14">
        <f>IF(ISNA(VLOOKUP($A282,'2010'!$B$2:$S$401,5,FALSE)), T282, VLOOKUP($A282,'2010'!$B$2:$S$401,5,FALSE))</f>
        <v>21</v>
      </c>
      <c r="V282" s="14">
        <f>IF(ISNA(VLOOKUP($A282,'2009'!$B$2:$S$401,5,FALSE)), U282, VLOOKUP($A282,'2009'!$B$2:$S$401,5,FALSE))</f>
        <v>21</v>
      </c>
      <c r="W282" s="14">
        <f>AVERAGE(Q282:V282)</f>
        <v>17.45</v>
      </c>
      <c r="X282" s="14">
        <f>VLOOKUP($A282,'2014'!$B$2:$S$430,6,FALSE)</f>
        <v>13</v>
      </c>
      <c r="Y282" s="14">
        <f>IF(ISNA(VLOOKUP($A282,'2013'!$B$2:$S$401,6,FALSE)), X282, VLOOKUP($A282,'2013'!$B$2:$S$401,6,FALSE)*1.7)</f>
        <v>13.6</v>
      </c>
      <c r="Z282" s="14">
        <f>IF(ISNA(VLOOKUP($A282,'2012'!$B$2:$S$401,6,FALSE)), Y282, VLOOKUP($A282,'2012'!$B$2:$S$401,6,FALSE))</f>
        <v>15</v>
      </c>
      <c r="AA282" s="14">
        <f>IF(ISNA(VLOOKUP($A282,'2011'!$B$2:$S$401,6,FALSE)), Z282, VLOOKUP($A282,'2011'!$B$2:$S$401,6,FALSE))</f>
        <v>15</v>
      </c>
      <c r="AB282" s="14">
        <f>IF(ISNA(VLOOKUP($A282,'2010'!$B$2:$S$401,6,FALSE)), AA282, VLOOKUP($A282,'2010'!$B$2:$S$401,6,FALSE))</f>
        <v>19</v>
      </c>
      <c r="AC282" s="14">
        <f>IF(ISNA(VLOOKUP($A282,'2009'!$B$2:$S$401,6,FALSE)), AB282, VLOOKUP($A282,'2009'!$B$2:$S$401,6,FALSE))</f>
        <v>19</v>
      </c>
      <c r="AD282" s="14">
        <f>AVERAGE(X282:AC282)</f>
        <v>15.766666666666666</v>
      </c>
      <c r="AE282" s="14">
        <f>VLOOKUP($A282,'2014'!$B$2:$S$430,10,FALSE)</f>
        <v>2</v>
      </c>
      <c r="AF282" s="14">
        <f>IF(ISNA(VLOOKUP($A282,'2013'!$B$2:$S$401,10,FALSE)), AE282, VLOOKUP($A282,'2013'!$B$2:$S$401,10,FALSE)*1.7)</f>
        <v>5.0999999999999996</v>
      </c>
      <c r="AG282" s="14">
        <f>IF(ISNA(VLOOKUP($A282,'2012'!$B$2:$S$401,10,FALSE)), AF282, VLOOKUP($A282,'2012'!$B$2:$S$401,10,FALSE))</f>
        <v>2</v>
      </c>
      <c r="AH282" s="14">
        <f>IF(ISNA(VLOOKUP($A282,'2011'!$B$2:$S$401,10,FALSE)), AG282, VLOOKUP($A282,'2011'!$B$2:$S$401,10,FALSE))</f>
        <v>1</v>
      </c>
      <c r="AI282" s="14">
        <f>IF(ISNA(VLOOKUP($A282,'2010'!$B$2:$S$401,10,FALSE)), AH282, VLOOKUP($A282,'2010'!$B$2:$S$401,10,FALSE))</f>
        <v>5</v>
      </c>
      <c r="AJ282" s="14">
        <f>IF(ISNA(VLOOKUP($A282,'2009'!$B$2:$S$401,10,FALSE)), AI282, VLOOKUP($A282,'2009'!$B$2:$S$401,10,FALSE))</f>
        <v>5</v>
      </c>
      <c r="AK282" s="14">
        <f>AVERAGE(AE282:AJ282)</f>
        <v>3.35</v>
      </c>
      <c r="AL282" s="14">
        <f>VLOOKUP($A282,'2014'!$B$2:$S$430,11,FALSE)</f>
        <v>5</v>
      </c>
      <c r="AM282" s="14">
        <f>IF(ISNA(VLOOKUP($A282,'2013'!$B$2:$S$401,11,FALSE)), AL282, VLOOKUP($A282,'2013'!$B$2:$S$401,11,FALSE)*1.7)</f>
        <v>6.8</v>
      </c>
      <c r="AN282" s="14">
        <f>AVERAGE(AL282:AM282)</f>
        <v>5.9</v>
      </c>
      <c r="AO282" s="14">
        <f>VLOOKUP($A282,'2014'!$B$2:$S$430,8,FALSE)</f>
        <v>-9</v>
      </c>
      <c r="AP282" s="14">
        <f>IF(ISNA(VLOOKUP($A282,'2013'!$B$2:$S$401,8,FALSE)), AO282, VLOOKUP($A282,'2013'!$B$2:$S$401,8,FALSE)*1.7)</f>
        <v>5.0999999999999996</v>
      </c>
      <c r="AQ282" s="14">
        <f>IF(ISNA(VLOOKUP($A282,'2012'!$B$2:$S$401,8,FALSE)), AP282, VLOOKUP($A282,'2012'!$B$2:$S$401,8,FALSE))</f>
        <v>-3</v>
      </c>
      <c r="AR282" s="14">
        <f>IF(ISNA(VLOOKUP($A282,'2011'!$B$2:$S$401,8,FALSE)), AQ282, VLOOKUP($A282,'2011'!$B$2:$S$401,8,FALSE))</f>
        <v>13</v>
      </c>
      <c r="AS282" s="14">
        <f>IF(ISNA(VLOOKUP($A282,'2010'!$B$2:$S$401,8,FALSE)), AR282, VLOOKUP($A282,'2010'!$B$2:$S$401,8,FALSE))</f>
        <v>-1</v>
      </c>
      <c r="AT282" s="14">
        <f>IF(ISNA(VLOOKUP($A282,'2009'!$B$2:$S$401,8,FALSE)), AS282, VLOOKUP($A282,'2009'!$B$2:$S$401,8,FALSE))</f>
        <v>-1</v>
      </c>
      <c r="AU282" s="14">
        <f>AVERAGE(AO282:AT282)</f>
        <v>0.68333333333333324</v>
      </c>
      <c r="AV282" s="14">
        <f>MIN(B282:G282)</f>
        <v>26</v>
      </c>
      <c r="AW282" s="14">
        <f>MAX(B282:G282)</f>
        <v>40</v>
      </c>
      <c r="AX282" s="14">
        <f>MIN(I282:N282)</f>
        <v>72</v>
      </c>
      <c r="AY282" s="14">
        <f>MAX(I282:N282)</f>
        <v>82</v>
      </c>
      <c r="AZ282" s="14" t="str">
        <f>VLOOKUP(A282,Bios!$B$2:$S$430,7,FALSE)</f>
        <v>USA</v>
      </c>
      <c r="BA282" s="14" t="str">
        <f>VLOOKUP(A282,Bios!$B$2:$S$430,2,FALSE)</f>
        <v>PIT</v>
      </c>
      <c r="BB282" s="14">
        <f>113-BE282</f>
        <v>24</v>
      </c>
      <c r="BC282" s="14" t="str">
        <f>VLOOKUP(A282,Bios!$B$2:$S$430,3,FALSE)</f>
        <v>C</v>
      </c>
      <c r="BD282" s="4" t="str">
        <f>VLOOKUP(A282,Bios!$B$2:$S$430,4,FALSE)</f>
        <v>Feb 14 '89</v>
      </c>
      <c r="BE282" s="4" t="str">
        <f>RIGHT(BD282, LEN(BD282)-8)</f>
        <v>89</v>
      </c>
      <c r="BJ282" s="4" t="e">
        <f>VLOOKUP(A282,'Contracts 2014'!A281:K407,1,FALSE)</f>
        <v>#N/A</v>
      </c>
      <c r="BK282" s="4">
        <f>IF(ISNA(VLOOKUP(A282,'Contracts 2014'!$A$1:$K$127,1,FALSE)), 0, 1)</f>
        <v>0</v>
      </c>
    </row>
    <row r="283" spans="1:63">
      <c r="A283" s="13" t="s">
        <v>208</v>
      </c>
      <c r="B283" s="14">
        <f>VLOOKUP(A283,'2014'!$B$2:$S$430,7,FALSE)</f>
        <v>26</v>
      </c>
      <c r="C283" s="14">
        <f>IF(ISNA(VLOOKUP(A283,'2013'!$B$2:$S$401,7,FALSE)*1.7), B283, VLOOKUP(A283,'2013'!$B$2:$S$401,7,FALSE)*1.7)</f>
        <v>32.299999999999997</v>
      </c>
      <c r="D283" s="14">
        <f>IF(ISNA(VLOOKUP(A283,'2012'!$B$2:$S$401,7,FALSE)), C283, VLOOKUP(A283,'2012'!$B$2:$S$401,7,FALSE))</f>
        <v>45</v>
      </c>
      <c r="E283" s="14">
        <f>IF(ISNA(VLOOKUP(A283,'2011'!$B$2:$S$401,7,FALSE)), AVERAGE(C283:D283), VLOOKUP(A283,'2011'!$B$2:$S$401,7,FALSE))</f>
        <v>62</v>
      </c>
      <c r="F283" s="14">
        <f>IF(ISNA(VLOOKUP(A283,'2010'!$B$2:$S$401,7,FALSE)), AVERAGE(C283:E283), VLOOKUP(A283,'2010'!$B$2:$S$401,7,FALSE))</f>
        <v>57</v>
      </c>
      <c r="G283" s="14">
        <f>IF(ISNA(VLOOKUP(A283,'2009'!$B$2:$S$401,7,FALSE)), AVERAGE(C283:F283), VLOOKUP(A283,'2009'!$B$2:$S$401,7,FALSE))</f>
        <v>52</v>
      </c>
      <c r="H283" s="14">
        <f>AVERAGE(B283:G283)</f>
        <v>45.716666666666669</v>
      </c>
      <c r="I283" s="14">
        <f>VLOOKUP(A283,'2014'!$B$2:$S$430,4,FALSE)</f>
        <v>43</v>
      </c>
      <c r="J283" s="14">
        <f>IF(ISNA(VLOOKUP(A283,'2013'!$B$2:$S$401,4,FALSE)), I283, VLOOKUP(A283,'2013'!$B$2:$S$401,4,FALSE)*1.7)</f>
        <v>68</v>
      </c>
      <c r="K283" s="14">
        <f>IF(ISNA(VLOOKUP(A283,'2012'!$B$2:$S$401,4,FALSE)), J283, VLOOKUP(A283,'2012'!$B$2:$S$401,4,FALSE))</f>
        <v>76</v>
      </c>
      <c r="L283" s="14">
        <f>IF(ISNA(VLOOKUP(A283,'2011'!$B$2:$S$401,4,FALSE)), AVERAGE(J283:K283), VLOOKUP(A283,'2011'!$B$2:$S$401,4,FALSE))</f>
        <v>75</v>
      </c>
      <c r="M283" s="14">
        <f>IF(ISNA(VLOOKUP(A283,'2010'!$B$2:$S$401,4,FALSE)), AVERAGE(J283:L283), VLOOKUP(A283,'2010'!$B$2:$S$401,4,FALSE))</f>
        <v>82</v>
      </c>
      <c r="N283" s="14">
        <f>IF(ISNA(VLOOKUP(A283,'2009'!$B$2:$S$401,4,FALSE)), AVERAGE(J283:M283), VLOOKUP(A283,'2009'!$B$2:$S$401,4,FALSE))</f>
        <v>71</v>
      </c>
      <c r="O283" s="14">
        <f>AVERAGE(I283:N283)</f>
        <v>69.166666666666671</v>
      </c>
      <c r="P283" s="14">
        <f>H283/O283</f>
        <v>0.66096385542168667</v>
      </c>
      <c r="Q283" s="14">
        <f>VLOOKUP($A283,'2014'!$B$2:$S$430,5,FALSE)</f>
        <v>7</v>
      </c>
      <c r="R283" s="14">
        <f>IF(ISNA(VLOOKUP(A283,'2013'!$B$2:$S$401,5,FALSE)), Q283, VLOOKUP(A283,'2013'!$B$2:$S$401,5,FALSE)*1.7)</f>
        <v>5.0999999999999996</v>
      </c>
      <c r="S283" s="14">
        <f>IF(ISNA(VLOOKUP($A283,'2012'!$B$2:$S$401,5,FALSE)), R283, VLOOKUP($A283,'2012'!$B$2:$S$401,5,FALSE))</f>
        <v>17</v>
      </c>
      <c r="T283" s="14">
        <f>IF(ISNA(VLOOKUP($A283,'2011'!$B$2:$S$401,5,FALSE)), S283, VLOOKUP($A283,'2011'!$B$2:$S$401,5,FALSE))</f>
        <v>24</v>
      </c>
      <c r="U283" s="14">
        <f>IF(ISNA(VLOOKUP($A283,'2010'!$B$2:$S$401,5,FALSE)), T283, VLOOKUP($A283,'2010'!$B$2:$S$401,5,FALSE))</f>
        <v>19</v>
      </c>
      <c r="V283" s="14">
        <f>IF(ISNA(VLOOKUP($A283,'2009'!$B$2:$S$401,5,FALSE)), U283, VLOOKUP($A283,'2009'!$B$2:$S$401,5,FALSE))</f>
        <v>22</v>
      </c>
      <c r="W283" s="14">
        <f>AVERAGE(Q283:V283)</f>
        <v>15.683333333333332</v>
      </c>
      <c r="X283" s="14">
        <f>VLOOKUP($A283,'2014'!$B$2:$S$430,6,FALSE)</f>
        <v>19</v>
      </c>
      <c r="Y283" s="14">
        <f>IF(ISNA(VLOOKUP($A283,'2013'!$B$2:$S$401,6,FALSE)), X283, VLOOKUP($A283,'2013'!$B$2:$S$401,6,FALSE)*1.7)</f>
        <v>27.2</v>
      </c>
      <c r="Z283" s="14">
        <f>IF(ISNA(VLOOKUP($A283,'2012'!$B$2:$S$401,6,FALSE)), Y283, VLOOKUP($A283,'2012'!$B$2:$S$401,6,FALSE))</f>
        <v>28</v>
      </c>
      <c r="AA283" s="14">
        <f>IF(ISNA(VLOOKUP($A283,'2011'!$B$2:$S$401,6,FALSE)), Z283, VLOOKUP($A283,'2011'!$B$2:$S$401,6,FALSE))</f>
        <v>38</v>
      </c>
      <c r="AB283" s="14">
        <f>IF(ISNA(VLOOKUP($A283,'2010'!$B$2:$S$401,6,FALSE)), AA283, VLOOKUP($A283,'2010'!$B$2:$S$401,6,FALSE))</f>
        <v>38</v>
      </c>
      <c r="AC283" s="14">
        <f>IF(ISNA(VLOOKUP($A283,'2009'!$B$2:$S$401,6,FALSE)), AB283, VLOOKUP($A283,'2009'!$B$2:$S$401,6,FALSE))</f>
        <v>30</v>
      </c>
      <c r="AD283" s="14">
        <f>AVERAGE(X283:AC283)</f>
        <v>30.033333333333331</v>
      </c>
      <c r="AE283" s="14">
        <f>VLOOKUP($A283,'2014'!$B$2:$S$430,10,FALSE)</f>
        <v>3</v>
      </c>
      <c r="AF283" s="14">
        <f>IF(ISNA(VLOOKUP($A283,'2013'!$B$2:$S$401,10,FALSE)), AE283, VLOOKUP($A283,'2013'!$B$2:$S$401,10,FALSE)*1.7)</f>
        <v>1.7</v>
      </c>
      <c r="AG283" s="14">
        <f>IF(ISNA(VLOOKUP($A283,'2012'!$B$2:$S$401,10,FALSE)), AF283, VLOOKUP($A283,'2012'!$B$2:$S$401,10,FALSE))</f>
        <v>4</v>
      </c>
      <c r="AH283" s="14">
        <f>IF(ISNA(VLOOKUP($A283,'2011'!$B$2:$S$401,10,FALSE)), AG283, VLOOKUP($A283,'2011'!$B$2:$S$401,10,FALSE))</f>
        <v>5</v>
      </c>
      <c r="AI283" s="14">
        <f>IF(ISNA(VLOOKUP($A283,'2010'!$B$2:$S$401,10,FALSE)), AH283, VLOOKUP($A283,'2010'!$B$2:$S$401,10,FALSE))</f>
        <v>2</v>
      </c>
      <c r="AJ283" s="14">
        <f>IF(ISNA(VLOOKUP($A283,'2009'!$B$2:$S$401,10,FALSE)), AI283, VLOOKUP($A283,'2009'!$B$2:$S$401,10,FALSE))</f>
        <v>11</v>
      </c>
      <c r="AK283" s="14">
        <f>AVERAGE(AE283:AJ283)</f>
        <v>4.45</v>
      </c>
      <c r="AL283" s="14">
        <f>VLOOKUP($A283,'2014'!$B$2:$S$430,11,FALSE)</f>
        <v>8</v>
      </c>
      <c r="AM283" s="14">
        <f>IF(ISNA(VLOOKUP($A283,'2013'!$B$2:$S$401,11,FALSE)), AL283, VLOOKUP($A283,'2013'!$B$2:$S$401,11,FALSE)*1.7)</f>
        <v>6.8</v>
      </c>
      <c r="AN283" s="14">
        <f>AVERAGE(AL283:AM283)</f>
        <v>7.4</v>
      </c>
      <c r="AO283" s="14">
        <f>VLOOKUP($A283,'2014'!$B$2:$S$430,8,FALSE)</f>
        <v>-10</v>
      </c>
      <c r="AP283" s="14">
        <f>IF(ISNA(VLOOKUP($A283,'2013'!$B$2:$S$401,8,FALSE)), AO283, VLOOKUP($A283,'2013'!$B$2:$S$401,8,FALSE)*1.7)</f>
        <v>1.7</v>
      </c>
      <c r="AQ283" s="14">
        <f>IF(ISNA(VLOOKUP($A283,'2012'!$B$2:$S$401,8,FALSE)), AP283, VLOOKUP($A283,'2012'!$B$2:$S$401,8,FALSE))</f>
        <v>-5</v>
      </c>
      <c r="AR283" s="14">
        <f>IF(ISNA(VLOOKUP($A283,'2011'!$B$2:$S$401,8,FALSE)), AQ283, VLOOKUP($A283,'2011'!$B$2:$S$401,8,FALSE))</f>
        <v>13</v>
      </c>
      <c r="AS283" s="14">
        <f>IF(ISNA(VLOOKUP($A283,'2010'!$B$2:$S$401,8,FALSE)), AR283, VLOOKUP($A283,'2010'!$B$2:$S$401,8,FALSE))</f>
        <v>0</v>
      </c>
      <c r="AT283" s="14">
        <f>IF(ISNA(VLOOKUP($A283,'2009'!$B$2:$S$401,8,FALSE)), AS283, VLOOKUP($A283,'2009'!$B$2:$S$401,8,FALSE))</f>
        <v>8</v>
      </c>
      <c r="AU283" s="14">
        <f>AVERAGE(AO283:AT283)</f>
        <v>1.2833333333333332</v>
      </c>
      <c r="AV283" s="14">
        <f>MIN(B283:G283)</f>
        <v>26</v>
      </c>
      <c r="AW283" s="14">
        <f>MAX(B283:G283)</f>
        <v>62</v>
      </c>
      <c r="AX283" s="14">
        <f>MIN(I283:N283)</f>
        <v>43</v>
      </c>
      <c r="AY283" s="14">
        <f>MAX(I283:N283)</f>
        <v>82</v>
      </c>
      <c r="AZ283" s="14" t="str">
        <f>VLOOKUP(A283,Bios!$B$2:$S$430,7,FALSE)</f>
        <v>CAN</v>
      </c>
      <c r="BA283" s="14" t="str">
        <f>VLOOKUP(A283,Bios!$B$2:$S$430,2,FALSE)</f>
        <v>NJD</v>
      </c>
      <c r="BB283" s="14">
        <f>113-BE283</f>
        <v>31</v>
      </c>
      <c r="BC283" s="14" t="str">
        <f>VLOOKUP(A283,Bios!$B$2:$S$430,3,FALSE)</f>
        <v>L</v>
      </c>
      <c r="BD283" s="4" t="str">
        <f>VLOOKUP(A283,Bios!$B$2:$S$430,4,FALSE)</f>
        <v>Sep 30 '82</v>
      </c>
      <c r="BE283" s="4" t="str">
        <f>RIGHT(BD283, LEN(BD283)-8)</f>
        <v>82</v>
      </c>
      <c r="BJ283" s="4" t="e">
        <f>VLOOKUP(A283,'Contracts 2014'!A282:K408,1,FALSE)</f>
        <v>#N/A</v>
      </c>
      <c r="BK283" s="4">
        <f>IF(ISNA(VLOOKUP(A283,'Contracts 2014'!$A$1:$K$127,1,FALSE)), 0, 1)</f>
        <v>0</v>
      </c>
    </row>
    <row r="284" spans="1:63">
      <c r="A284" s="13" t="s">
        <v>928</v>
      </c>
      <c r="B284" s="14">
        <f>VLOOKUP(A284,'2014'!$B$2:$S$430,7,FALSE)</f>
        <v>26</v>
      </c>
      <c r="C284" s="14">
        <f>IF(ISNA(VLOOKUP(A284,'2013'!$B$2:$S$401,7,FALSE)*1.7), B284, VLOOKUP(A284,'2013'!$B$2:$S$401,7,FALSE)*1.7)</f>
        <v>27.2</v>
      </c>
      <c r="D284" s="14">
        <f>IF(ISNA(VLOOKUP(A284,'2012'!$B$2:$S$401,7,FALSE)), C284, VLOOKUP(A284,'2012'!$B$2:$S$401,7,FALSE))</f>
        <v>27.2</v>
      </c>
      <c r="E284" s="14">
        <f>IF(ISNA(VLOOKUP(A284,'2011'!$B$2:$S$401,7,FALSE)), AVERAGE(C284:D284), VLOOKUP(A284,'2011'!$B$2:$S$401,7,FALSE))</f>
        <v>19</v>
      </c>
      <c r="F284" s="14">
        <f>IF(ISNA(VLOOKUP(A284,'2010'!$B$2:$S$401,7,FALSE)), AVERAGE(C284:E284), VLOOKUP(A284,'2010'!$B$2:$S$401,7,FALSE))</f>
        <v>24.466666666666669</v>
      </c>
      <c r="G284" s="14">
        <f>IF(ISNA(VLOOKUP(A284,'2009'!$B$2:$S$401,7,FALSE)), AVERAGE(C284:F284), VLOOKUP(A284,'2009'!$B$2:$S$401,7,FALSE))</f>
        <v>24.466666666666669</v>
      </c>
      <c r="H284" s="14">
        <f>AVERAGE(B284:G284)</f>
        <v>24.722222222222225</v>
      </c>
      <c r="I284" s="14">
        <f>VLOOKUP(A284,'2014'!$B$2:$S$430,4,FALSE)</f>
        <v>74</v>
      </c>
      <c r="J284" s="14">
        <f>IF(ISNA(VLOOKUP(A284,'2013'!$B$2:$S$401,4,FALSE)), I284, VLOOKUP(A284,'2013'!$B$2:$S$401,4,FALSE)*1.7)</f>
        <v>57.8</v>
      </c>
      <c r="K284" s="14">
        <f>IF(ISNA(VLOOKUP(A284,'2012'!$B$2:$S$401,4,FALSE)), J284, VLOOKUP(A284,'2012'!$B$2:$S$401,4,FALSE))</f>
        <v>57.8</v>
      </c>
      <c r="L284" s="14">
        <f>IF(ISNA(VLOOKUP(A284,'2011'!$B$2:$S$401,4,FALSE)), AVERAGE(J284:K284), VLOOKUP(A284,'2011'!$B$2:$S$401,4,FALSE))</f>
        <v>43</v>
      </c>
      <c r="M284" s="14">
        <f>IF(ISNA(VLOOKUP(A284,'2010'!$B$2:$S$401,4,FALSE)), AVERAGE(J284:L284), VLOOKUP(A284,'2010'!$B$2:$S$401,4,FALSE))</f>
        <v>52.866666666666667</v>
      </c>
      <c r="N284" s="14">
        <f>IF(ISNA(VLOOKUP(A284,'2009'!$B$2:$S$401,4,FALSE)), AVERAGE(J284:M284), VLOOKUP(A284,'2009'!$B$2:$S$401,4,FALSE))</f>
        <v>52.866666666666667</v>
      </c>
      <c r="O284" s="14">
        <f>AVERAGE(I284:N284)</f>
        <v>56.388888888888893</v>
      </c>
      <c r="P284" s="14">
        <f>H284/O284</f>
        <v>0.43842364532019706</v>
      </c>
      <c r="Q284" s="14">
        <f>VLOOKUP($A284,'2014'!$B$2:$S$430,5,FALSE)</f>
        <v>9</v>
      </c>
      <c r="R284" s="14">
        <f>IF(ISNA(VLOOKUP(A284,'2013'!$B$2:$S$401,5,FALSE)), Q284, VLOOKUP(A284,'2013'!$B$2:$S$401,5,FALSE)*1.7)</f>
        <v>18.7</v>
      </c>
      <c r="S284" s="14">
        <f>IF(ISNA(VLOOKUP($A284,'2012'!$B$2:$S$401,5,FALSE)), R284, VLOOKUP($A284,'2012'!$B$2:$S$401,5,FALSE))</f>
        <v>18.7</v>
      </c>
      <c r="T284" s="14">
        <f>IF(ISNA(VLOOKUP($A284,'2011'!$B$2:$S$401,5,FALSE)), S284, VLOOKUP($A284,'2011'!$B$2:$S$401,5,FALSE))</f>
        <v>7</v>
      </c>
      <c r="U284" s="14">
        <f>IF(ISNA(VLOOKUP($A284,'2010'!$B$2:$S$401,5,FALSE)), T284, VLOOKUP($A284,'2010'!$B$2:$S$401,5,FALSE))</f>
        <v>7</v>
      </c>
      <c r="V284" s="14">
        <f>IF(ISNA(VLOOKUP($A284,'2009'!$B$2:$S$401,5,FALSE)), U284, VLOOKUP($A284,'2009'!$B$2:$S$401,5,FALSE))</f>
        <v>7</v>
      </c>
      <c r="W284" s="14">
        <f>AVERAGE(Q284:V284)</f>
        <v>11.233333333333334</v>
      </c>
      <c r="X284" s="14">
        <f>VLOOKUP($A284,'2014'!$B$2:$S$430,6,FALSE)</f>
        <v>17</v>
      </c>
      <c r="Y284" s="14">
        <f>IF(ISNA(VLOOKUP($A284,'2013'!$B$2:$S$401,6,FALSE)), X284, VLOOKUP($A284,'2013'!$B$2:$S$401,6,FALSE)*1.7)</f>
        <v>8.5</v>
      </c>
      <c r="Z284" s="14">
        <f>IF(ISNA(VLOOKUP($A284,'2012'!$B$2:$S$401,6,FALSE)), Y284, VLOOKUP($A284,'2012'!$B$2:$S$401,6,FALSE))</f>
        <v>8.5</v>
      </c>
      <c r="AA284" s="14">
        <f>IF(ISNA(VLOOKUP($A284,'2011'!$B$2:$S$401,6,FALSE)), Z284, VLOOKUP($A284,'2011'!$B$2:$S$401,6,FALSE))</f>
        <v>12</v>
      </c>
      <c r="AB284" s="14">
        <f>IF(ISNA(VLOOKUP($A284,'2010'!$B$2:$S$401,6,FALSE)), AA284, VLOOKUP($A284,'2010'!$B$2:$S$401,6,FALSE))</f>
        <v>12</v>
      </c>
      <c r="AC284" s="14">
        <f>IF(ISNA(VLOOKUP($A284,'2009'!$B$2:$S$401,6,FALSE)), AB284, VLOOKUP($A284,'2009'!$B$2:$S$401,6,FALSE))</f>
        <v>12</v>
      </c>
      <c r="AD284" s="14">
        <f>AVERAGE(X284:AC284)</f>
        <v>11.666666666666666</v>
      </c>
      <c r="AE284" s="14">
        <f>VLOOKUP($A284,'2014'!$B$2:$S$430,10,FALSE)</f>
        <v>0</v>
      </c>
      <c r="AF284" s="14">
        <f>IF(ISNA(VLOOKUP($A284,'2013'!$B$2:$S$401,10,FALSE)), AE284, VLOOKUP($A284,'2013'!$B$2:$S$401,10,FALSE)*1.7)</f>
        <v>5.0999999999999996</v>
      </c>
      <c r="AG284" s="14">
        <f>IF(ISNA(VLOOKUP($A284,'2012'!$B$2:$S$401,10,FALSE)), AF284, VLOOKUP($A284,'2012'!$B$2:$S$401,10,FALSE))</f>
        <v>5.0999999999999996</v>
      </c>
      <c r="AH284" s="14">
        <f>IF(ISNA(VLOOKUP($A284,'2011'!$B$2:$S$401,10,FALSE)), AG284, VLOOKUP($A284,'2011'!$B$2:$S$401,10,FALSE))</f>
        <v>0</v>
      </c>
      <c r="AI284" s="14">
        <f>IF(ISNA(VLOOKUP($A284,'2010'!$B$2:$S$401,10,FALSE)), AH284, VLOOKUP($A284,'2010'!$B$2:$S$401,10,FALSE))</f>
        <v>0</v>
      </c>
      <c r="AJ284" s="14">
        <f>IF(ISNA(VLOOKUP($A284,'2009'!$B$2:$S$401,10,FALSE)), AI284, VLOOKUP($A284,'2009'!$B$2:$S$401,10,FALSE))</f>
        <v>0</v>
      </c>
      <c r="AK284" s="14">
        <f>AVERAGE(AE284:AJ284)</f>
        <v>1.7</v>
      </c>
      <c r="AL284" s="14">
        <f>VLOOKUP($A284,'2014'!$B$2:$S$430,11,FALSE)</f>
        <v>1</v>
      </c>
      <c r="AM284" s="14">
        <f>IF(ISNA(VLOOKUP($A284,'2013'!$B$2:$S$401,11,FALSE)), AL284, VLOOKUP($A284,'2013'!$B$2:$S$401,11,FALSE)*1.7)</f>
        <v>5.0999999999999996</v>
      </c>
      <c r="AN284" s="14">
        <f>AVERAGE(AL284:AM284)</f>
        <v>3.05</v>
      </c>
      <c r="AO284" s="14">
        <f>VLOOKUP($A284,'2014'!$B$2:$S$430,8,FALSE)</f>
        <v>-5</v>
      </c>
      <c r="AP284" s="14">
        <f>IF(ISNA(VLOOKUP($A284,'2013'!$B$2:$S$401,8,FALSE)), AO284, VLOOKUP($A284,'2013'!$B$2:$S$401,8,FALSE)*1.7)</f>
        <v>10.199999999999999</v>
      </c>
      <c r="AQ284" s="14">
        <f>IF(ISNA(VLOOKUP($A284,'2012'!$B$2:$S$401,8,FALSE)), AP284, VLOOKUP($A284,'2012'!$B$2:$S$401,8,FALSE))</f>
        <v>10.199999999999999</v>
      </c>
      <c r="AR284" s="14">
        <f>IF(ISNA(VLOOKUP($A284,'2011'!$B$2:$S$401,8,FALSE)), AQ284, VLOOKUP($A284,'2011'!$B$2:$S$401,8,FALSE))</f>
        <v>-2</v>
      </c>
      <c r="AS284" s="14">
        <f>IF(ISNA(VLOOKUP($A284,'2010'!$B$2:$S$401,8,FALSE)), AR284, VLOOKUP($A284,'2010'!$B$2:$S$401,8,FALSE))</f>
        <v>-2</v>
      </c>
      <c r="AT284" s="14">
        <f>IF(ISNA(VLOOKUP($A284,'2009'!$B$2:$S$401,8,FALSE)), AS284, VLOOKUP($A284,'2009'!$B$2:$S$401,8,FALSE))</f>
        <v>-2</v>
      </c>
      <c r="AU284" s="14">
        <f>AVERAGE(AO284:AT284)</f>
        <v>1.5666666666666664</v>
      </c>
      <c r="AV284" s="14">
        <f>MIN(B284:G284)</f>
        <v>19</v>
      </c>
      <c r="AW284" s="14">
        <f>MAX(B284:G284)</f>
        <v>27.2</v>
      </c>
      <c r="AX284" s="14">
        <f>MIN(I284:N284)</f>
        <v>43</v>
      </c>
      <c r="AY284" s="14">
        <f>MAX(I284:N284)</f>
        <v>74</v>
      </c>
      <c r="AZ284" s="14" t="str">
        <f>VLOOKUP(A284,Bios!$B$2:$S$430,7,FALSE)</f>
        <v>CAN</v>
      </c>
      <c r="BA284" s="14" t="str">
        <f>VLOOKUP(A284,Bios!$B$2:$S$430,2,FALSE)</f>
        <v>NSH</v>
      </c>
      <c r="BB284" s="14">
        <f>113-BE284</f>
        <v>23</v>
      </c>
      <c r="BC284" s="14" t="str">
        <f>VLOOKUP(A284,Bios!$B$2:$S$430,3,FALSE)</f>
        <v>L</v>
      </c>
      <c r="BD284" s="4" t="str">
        <f>VLOOKUP(A284,Bios!$B$2:$S$430,4,FALSE)</f>
        <v>Sep 23 '90</v>
      </c>
      <c r="BE284" s="4" t="str">
        <f>RIGHT(BD284, LEN(BD284)-8)</f>
        <v>90</v>
      </c>
      <c r="BJ284" s="4" t="e">
        <f>VLOOKUP(A284,'Contracts 2014'!A283:K409,1,FALSE)</f>
        <v>#N/A</v>
      </c>
      <c r="BK284" s="4">
        <f>IF(ISNA(VLOOKUP(A284,'Contracts 2014'!$A$1:$K$127,1,FALSE)), 0, 1)</f>
        <v>0</v>
      </c>
    </row>
    <row r="285" spans="1:63">
      <c r="A285" s="13" t="s">
        <v>287</v>
      </c>
      <c r="B285" s="14">
        <f>VLOOKUP(A285,'2014'!$B$2:$S$430,7,FALSE)</f>
        <v>26</v>
      </c>
      <c r="C285" s="14">
        <f>IF(ISNA(VLOOKUP(A285,'2013'!$B$2:$S$401,7,FALSE)*1.7), B285, VLOOKUP(A285,'2013'!$B$2:$S$401,7,FALSE)*1.7)</f>
        <v>35.699999999999996</v>
      </c>
      <c r="D285" s="14">
        <f>IF(ISNA(VLOOKUP(A285,'2012'!$B$2:$S$401,7,FALSE)), C285, VLOOKUP(A285,'2012'!$B$2:$S$401,7,FALSE))</f>
        <v>32</v>
      </c>
      <c r="E285" s="14">
        <f>IF(ISNA(VLOOKUP(A285,'2011'!$B$2:$S$401,7,FALSE)), AVERAGE(C285:D285), VLOOKUP(A285,'2011'!$B$2:$S$401,7,FALSE))</f>
        <v>52</v>
      </c>
      <c r="F285" s="14">
        <f>IF(ISNA(VLOOKUP(A285,'2010'!$B$2:$S$401,7,FALSE)), AVERAGE(C285:E285), VLOOKUP(A285,'2010'!$B$2:$S$401,7,FALSE))</f>
        <v>39.9</v>
      </c>
      <c r="G285" s="14">
        <f>IF(ISNA(VLOOKUP(A285,'2009'!$B$2:$S$401,7,FALSE)), AVERAGE(C285:F285), VLOOKUP(A285,'2009'!$B$2:$S$401,7,FALSE))</f>
        <v>39.9</v>
      </c>
      <c r="H285" s="14">
        <f>AVERAGE(B285:G285)</f>
        <v>37.583333333333336</v>
      </c>
      <c r="I285" s="14">
        <f>VLOOKUP(A285,'2014'!$B$2:$S$430,4,FALSE)</f>
        <v>64</v>
      </c>
      <c r="J285" s="14">
        <f>IF(ISNA(VLOOKUP(A285,'2013'!$B$2:$S$401,4,FALSE)), I285, VLOOKUP(A285,'2013'!$B$2:$S$401,4,FALSE)*1.7)</f>
        <v>76.5</v>
      </c>
      <c r="K285" s="14">
        <f>IF(ISNA(VLOOKUP(A285,'2012'!$B$2:$S$401,4,FALSE)), J285, VLOOKUP(A285,'2012'!$B$2:$S$401,4,FALSE))</f>
        <v>78</v>
      </c>
      <c r="L285" s="14">
        <f>IF(ISNA(VLOOKUP(A285,'2011'!$B$2:$S$401,4,FALSE)), AVERAGE(J285:K285), VLOOKUP(A285,'2011'!$B$2:$S$401,4,FALSE))</f>
        <v>76</v>
      </c>
      <c r="M285" s="14">
        <f>IF(ISNA(VLOOKUP(A285,'2010'!$B$2:$S$401,4,FALSE)), AVERAGE(J285:L285), VLOOKUP(A285,'2010'!$B$2:$S$401,4,FALSE))</f>
        <v>76.833333333333329</v>
      </c>
      <c r="N285" s="14">
        <f>IF(ISNA(VLOOKUP(A285,'2009'!$B$2:$S$401,4,FALSE)), AVERAGE(J285:M285), VLOOKUP(A285,'2009'!$B$2:$S$401,4,FALSE))</f>
        <v>76.833333333333329</v>
      </c>
      <c r="O285" s="14">
        <f>AVERAGE(I285:N285)</f>
        <v>74.694444444444443</v>
      </c>
      <c r="P285" s="14">
        <f>H285/O285</f>
        <v>0.50316102640386762</v>
      </c>
      <c r="Q285" s="14">
        <f>VLOOKUP($A285,'2014'!$B$2:$S$430,5,FALSE)</f>
        <v>12</v>
      </c>
      <c r="R285" s="14">
        <f>IF(ISNA(VLOOKUP(A285,'2013'!$B$2:$S$401,5,FALSE)), Q285, VLOOKUP(A285,'2013'!$B$2:$S$401,5,FALSE)*1.7)</f>
        <v>27.2</v>
      </c>
      <c r="S285" s="14">
        <f>IF(ISNA(VLOOKUP($A285,'2012'!$B$2:$S$401,5,FALSE)), R285, VLOOKUP($A285,'2012'!$B$2:$S$401,5,FALSE))</f>
        <v>20</v>
      </c>
      <c r="T285" s="14">
        <f>IF(ISNA(VLOOKUP($A285,'2011'!$B$2:$S$401,5,FALSE)), S285, VLOOKUP($A285,'2011'!$B$2:$S$401,5,FALSE))</f>
        <v>34</v>
      </c>
      <c r="U285" s="14">
        <f>IF(ISNA(VLOOKUP($A285,'2010'!$B$2:$S$401,5,FALSE)), T285, VLOOKUP($A285,'2010'!$B$2:$S$401,5,FALSE))</f>
        <v>34</v>
      </c>
      <c r="V285" s="14">
        <f>IF(ISNA(VLOOKUP($A285,'2009'!$B$2:$S$401,5,FALSE)), U285, VLOOKUP($A285,'2009'!$B$2:$S$401,5,FALSE))</f>
        <v>34</v>
      </c>
      <c r="W285" s="14">
        <f>AVERAGE(Q285:V285)</f>
        <v>26.866666666666664</v>
      </c>
      <c r="X285" s="14">
        <f>VLOOKUP($A285,'2014'!$B$2:$S$430,6,FALSE)</f>
        <v>14</v>
      </c>
      <c r="Y285" s="14">
        <f>IF(ISNA(VLOOKUP($A285,'2013'!$B$2:$S$401,6,FALSE)), X285, VLOOKUP($A285,'2013'!$B$2:$S$401,6,FALSE)*1.7)</f>
        <v>8.5</v>
      </c>
      <c r="Z285" s="14">
        <f>IF(ISNA(VLOOKUP($A285,'2012'!$B$2:$S$401,6,FALSE)), Y285, VLOOKUP($A285,'2012'!$B$2:$S$401,6,FALSE))</f>
        <v>12</v>
      </c>
      <c r="AA285" s="14">
        <f>IF(ISNA(VLOOKUP($A285,'2011'!$B$2:$S$401,6,FALSE)), Z285, VLOOKUP($A285,'2011'!$B$2:$S$401,6,FALSE))</f>
        <v>18</v>
      </c>
      <c r="AB285" s="14">
        <f>IF(ISNA(VLOOKUP($A285,'2010'!$B$2:$S$401,6,FALSE)), AA285, VLOOKUP($A285,'2010'!$B$2:$S$401,6,FALSE))</f>
        <v>18</v>
      </c>
      <c r="AC285" s="14">
        <f>IF(ISNA(VLOOKUP($A285,'2009'!$B$2:$S$401,6,FALSE)), AB285, VLOOKUP($A285,'2009'!$B$2:$S$401,6,FALSE))</f>
        <v>18</v>
      </c>
      <c r="AD285" s="14">
        <f>AVERAGE(X285:AC285)</f>
        <v>14.75</v>
      </c>
      <c r="AE285" s="14">
        <f>VLOOKUP($A285,'2014'!$B$2:$S$430,10,FALSE)</f>
        <v>0</v>
      </c>
      <c r="AF285" s="14">
        <f>IF(ISNA(VLOOKUP($A285,'2013'!$B$2:$S$401,10,FALSE)), AE285, VLOOKUP($A285,'2013'!$B$2:$S$401,10,FALSE)*1.7)</f>
        <v>3.4</v>
      </c>
      <c r="AG285" s="14">
        <f>IF(ISNA(VLOOKUP($A285,'2012'!$B$2:$S$401,10,FALSE)), AF285, VLOOKUP($A285,'2012'!$B$2:$S$401,10,FALSE))</f>
        <v>1</v>
      </c>
      <c r="AH285" s="14">
        <f>IF(ISNA(VLOOKUP($A285,'2011'!$B$2:$S$401,10,FALSE)), AG285, VLOOKUP($A285,'2011'!$B$2:$S$401,10,FALSE))</f>
        <v>2</v>
      </c>
      <c r="AI285" s="14">
        <f>IF(ISNA(VLOOKUP($A285,'2010'!$B$2:$S$401,10,FALSE)), AH285, VLOOKUP($A285,'2010'!$B$2:$S$401,10,FALSE))</f>
        <v>2</v>
      </c>
      <c r="AJ285" s="14">
        <f>IF(ISNA(VLOOKUP($A285,'2009'!$B$2:$S$401,10,FALSE)), AI285, VLOOKUP($A285,'2009'!$B$2:$S$401,10,FALSE))</f>
        <v>2</v>
      </c>
      <c r="AK285" s="14">
        <f>AVERAGE(AE285:AJ285)</f>
        <v>1.7333333333333334</v>
      </c>
      <c r="AL285" s="14">
        <f>VLOOKUP($A285,'2014'!$B$2:$S$430,11,FALSE)</f>
        <v>0</v>
      </c>
      <c r="AM285" s="14">
        <f>IF(ISNA(VLOOKUP($A285,'2013'!$B$2:$S$401,11,FALSE)), AL285, VLOOKUP($A285,'2013'!$B$2:$S$401,11,FALSE)*1.7)</f>
        <v>5.0999999999999996</v>
      </c>
      <c r="AN285" s="14">
        <f>AVERAGE(AL285:AM285)</f>
        <v>2.5499999999999998</v>
      </c>
      <c r="AO285" s="14">
        <f>VLOOKUP($A285,'2014'!$B$2:$S$430,8,FALSE)</f>
        <v>-10</v>
      </c>
      <c r="AP285" s="14">
        <f>IF(ISNA(VLOOKUP($A285,'2013'!$B$2:$S$401,8,FALSE)), AO285, VLOOKUP($A285,'2013'!$B$2:$S$401,8,FALSE)*1.7)</f>
        <v>6.8</v>
      </c>
      <c r="AQ285" s="14">
        <f>IF(ISNA(VLOOKUP($A285,'2012'!$B$2:$S$401,8,FALSE)), AP285, VLOOKUP($A285,'2012'!$B$2:$S$401,8,FALSE))</f>
        <v>-18</v>
      </c>
      <c r="AR285" s="14">
        <f>IF(ISNA(VLOOKUP($A285,'2011'!$B$2:$S$401,8,FALSE)), AQ285, VLOOKUP($A285,'2011'!$B$2:$S$401,8,FALSE))</f>
        <v>13</v>
      </c>
      <c r="AS285" s="14">
        <f>IF(ISNA(VLOOKUP($A285,'2010'!$B$2:$S$401,8,FALSE)), AR285, VLOOKUP($A285,'2010'!$B$2:$S$401,8,FALSE))</f>
        <v>13</v>
      </c>
      <c r="AT285" s="14">
        <f>IF(ISNA(VLOOKUP($A285,'2009'!$B$2:$S$401,8,FALSE)), AS285, VLOOKUP($A285,'2009'!$B$2:$S$401,8,FALSE))</f>
        <v>13</v>
      </c>
      <c r="AU285" s="14">
        <f>AVERAGE(AO285:AT285)</f>
        <v>2.9666666666666668</v>
      </c>
      <c r="AV285" s="14">
        <f>MIN(B285:G285)</f>
        <v>26</v>
      </c>
      <c r="AW285" s="14">
        <f>MAX(B285:G285)</f>
        <v>52</v>
      </c>
      <c r="AX285" s="14">
        <f>MIN(I285:N285)</f>
        <v>64</v>
      </c>
      <c r="AY285" s="14">
        <f>MAX(I285:N285)</f>
        <v>78</v>
      </c>
      <c r="AZ285" s="14" t="str">
        <f>VLOOKUP(A285,Bios!$B$2:$S$430,7,FALSE)</f>
        <v>AUT</v>
      </c>
      <c r="BA285" s="14" t="str">
        <f>VLOOKUP(A285,Bios!$B$2:$S$430,2,FALSE)</f>
        <v>NYI</v>
      </c>
      <c r="BB285" s="14">
        <f>113-BE285</f>
        <v>26</v>
      </c>
      <c r="BC285" s="14" t="str">
        <f>VLOOKUP(A285,Bios!$B$2:$S$430,3,FALSE)</f>
        <v>R</v>
      </c>
      <c r="BD285" s="4" t="str">
        <f>VLOOKUP(A285,Bios!$B$2:$S$430,4,FALSE)</f>
        <v>Oct 05 '87</v>
      </c>
      <c r="BE285" s="4" t="str">
        <f>RIGHT(BD285, LEN(BD285)-8)</f>
        <v>87</v>
      </c>
      <c r="BJ285" s="4" t="e">
        <f>VLOOKUP(A285,'Contracts 2014'!A284:K410,1,FALSE)</f>
        <v>#N/A</v>
      </c>
      <c r="BK285" s="4">
        <f>IF(ISNA(VLOOKUP(A285,'Contracts 2014'!$A$1:$K$127,1,FALSE)), 0, 1)</f>
        <v>0</v>
      </c>
    </row>
    <row r="286" spans="1:63">
      <c r="A286" s="13" t="s">
        <v>1875</v>
      </c>
      <c r="B286" s="14">
        <f>VLOOKUP(A286,'2014'!$B$2:$S$430,7,FALSE)</f>
        <v>26</v>
      </c>
      <c r="C286" s="14">
        <f>IF(ISNA(VLOOKUP(A286,'2013'!$B$2:$S$401,7,FALSE)*1.7), B286, VLOOKUP(A286,'2013'!$B$2:$S$401,7,FALSE)*1.7)</f>
        <v>26</v>
      </c>
      <c r="D286" s="14">
        <f>IF(ISNA(VLOOKUP(A286,'2012'!$B$2:$S$401,7,FALSE)), C286, VLOOKUP(A286,'2012'!$B$2:$S$401,7,FALSE))</f>
        <v>26</v>
      </c>
      <c r="E286" s="14">
        <f>IF(ISNA(VLOOKUP(A286,'2011'!$B$2:$S$401,7,FALSE)), AVERAGE(C286:D286), VLOOKUP(A286,'2011'!$B$2:$S$401,7,FALSE))</f>
        <v>26</v>
      </c>
      <c r="F286" s="14">
        <f>IF(ISNA(VLOOKUP(A286,'2010'!$B$2:$S$401,7,FALSE)), AVERAGE(C286:E286), VLOOKUP(A286,'2010'!$B$2:$S$401,7,FALSE))</f>
        <v>26</v>
      </c>
      <c r="G286" s="14">
        <f>IF(ISNA(VLOOKUP(A286,'2009'!$B$2:$S$401,7,FALSE)), AVERAGE(C286:F286), VLOOKUP(A286,'2009'!$B$2:$S$401,7,FALSE))</f>
        <v>26</v>
      </c>
      <c r="H286" s="14">
        <f>AVERAGE(B286:G286)</f>
        <v>26</v>
      </c>
      <c r="I286" s="14">
        <f>VLOOKUP(A286,'2014'!$B$2:$S$430,4,FALSE)</f>
        <v>75</v>
      </c>
      <c r="J286" s="14">
        <f>IF(ISNA(VLOOKUP(A286,'2013'!$B$2:$S$401,4,FALSE)), I286, VLOOKUP(A286,'2013'!$B$2:$S$401,4,FALSE)*1.7)</f>
        <v>75</v>
      </c>
      <c r="K286" s="14">
        <f>IF(ISNA(VLOOKUP(A286,'2012'!$B$2:$S$401,4,FALSE)), J286, VLOOKUP(A286,'2012'!$B$2:$S$401,4,FALSE))</f>
        <v>75</v>
      </c>
      <c r="L286" s="14">
        <f>IF(ISNA(VLOOKUP(A286,'2011'!$B$2:$S$401,4,FALSE)), AVERAGE(J286:K286), VLOOKUP(A286,'2011'!$B$2:$S$401,4,FALSE))</f>
        <v>75</v>
      </c>
      <c r="M286" s="14">
        <f>IF(ISNA(VLOOKUP(A286,'2010'!$B$2:$S$401,4,FALSE)), AVERAGE(J286:L286), VLOOKUP(A286,'2010'!$B$2:$S$401,4,FALSE))</f>
        <v>75</v>
      </c>
      <c r="N286" s="14">
        <f>IF(ISNA(VLOOKUP(A286,'2009'!$B$2:$S$401,4,FALSE)), AVERAGE(J286:M286), VLOOKUP(A286,'2009'!$B$2:$S$401,4,FALSE))</f>
        <v>75</v>
      </c>
      <c r="O286" s="14">
        <f>AVERAGE(I286:N286)</f>
        <v>75</v>
      </c>
      <c r="P286" s="14">
        <f>H286/O286</f>
        <v>0.34666666666666668</v>
      </c>
      <c r="Q286" s="14">
        <f>VLOOKUP($A286,'2014'!$B$2:$S$430,5,FALSE)</f>
        <v>14</v>
      </c>
      <c r="R286" s="14">
        <f>IF(ISNA(VLOOKUP(A286,'2013'!$B$2:$S$401,5,FALSE)), Q286, VLOOKUP(A286,'2013'!$B$2:$S$401,5,FALSE)*1.7)</f>
        <v>14</v>
      </c>
      <c r="S286" s="14">
        <f>IF(ISNA(VLOOKUP($A286,'2012'!$B$2:$S$401,5,FALSE)), R286, VLOOKUP($A286,'2012'!$B$2:$S$401,5,FALSE))</f>
        <v>14</v>
      </c>
      <c r="T286" s="14">
        <f>IF(ISNA(VLOOKUP($A286,'2011'!$B$2:$S$401,5,FALSE)), S286, VLOOKUP($A286,'2011'!$B$2:$S$401,5,FALSE))</f>
        <v>14</v>
      </c>
      <c r="U286" s="14">
        <f>IF(ISNA(VLOOKUP($A286,'2010'!$B$2:$S$401,5,FALSE)), T286, VLOOKUP($A286,'2010'!$B$2:$S$401,5,FALSE))</f>
        <v>14</v>
      </c>
      <c r="V286" s="14">
        <f>IF(ISNA(VLOOKUP($A286,'2009'!$B$2:$S$401,5,FALSE)), U286, VLOOKUP($A286,'2009'!$B$2:$S$401,5,FALSE))</f>
        <v>14</v>
      </c>
      <c r="W286" s="14">
        <f>AVERAGE(Q286:V286)</f>
        <v>14</v>
      </c>
      <c r="X286" s="14">
        <f>VLOOKUP($A286,'2014'!$B$2:$S$430,6,FALSE)</f>
        <v>12</v>
      </c>
      <c r="Y286" s="14">
        <f>IF(ISNA(VLOOKUP($A286,'2013'!$B$2:$S$401,6,FALSE)), X286, VLOOKUP($A286,'2013'!$B$2:$S$401,6,FALSE)*1.7)</f>
        <v>12</v>
      </c>
      <c r="Z286" s="14">
        <f>IF(ISNA(VLOOKUP($A286,'2012'!$B$2:$S$401,6,FALSE)), Y286, VLOOKUP($A286,'2012'!$B$2:$S$401,6,FALSE))</f>
        <v>12</v>
      </c>
      <c r="AA286" s="14">
        <f>IF(ISNA(VLOOKUP($A286,'2011'!$B$2:$S$401,6,FALSE)), Z286, VLOOKUP($A286,'2011'!$B$2:$S$401,6,FALSE))</f>
        <v>12</v>
      </c>
      <c r="AB286" s="14">
        <f>IF(ISNA(VLOOKUP($A286,'2010'!$B$2:$S$401,6,FALSE)), AA286, VLOOKUP($A286,'2010'!$B$2:$S$401,6,FALSE))</f>
        <v>12</v>
      </c>
      <c r="AC286" s="14">
        <f>IF(ISNA(VLOOKUP($A286,'2009'!$B$2:$S$401,6,FALSE)), AB286, VLOOKUP($A286,'2009'!$B$2:$S$401,6,FALSE))</f>
        <v>12</v>
      </c>
      <c r="AD286" s="14">
        <f>AVERAGE(X286:AC286)</f>
        <v>12</v>
      </c>
      <c r="AE286" s="14">
        <f>VLOOKUP($A286,'2014'!$B$2:$S$430,10,FALSE)</f>
        <v>1</v>
      </c>
      <c r="AF286" s="14">
        <f>IF(ISNA(VLOOKUP($A286,'2013'!$B$2:$S$401,10,FALSE)), AE286, VLOOKUP($A286,'2013'!$B$2:$S$401,10,FALSE)*1.7)</f>
        <v>1</v>
      </c>
      <c r="AG286" s="14">
        <f>IF(ISNA(VLOOKUP($A286,'2012'!$B$2:$S$401,10,FALSE)), AF286, VLOOKUP($A286,'2012'!$B$2:$S$401,10,FALSE))</f>
        <v>1</v>
      </c>
      <c r="AH286" s="14">
        <f>IF(ISNA(VLOOKUP($A286,'2011'!$B$2:$S$401,10,FALSE)), AG286, VLOOKUP($A286,'2011'!$B$2:$S$401,10,FALSE))</f>
        <v>1</v>
      </c>
      <c r="AI286" s="14">
        <f>IF(ISNA(VLOOKUP($A286,'2010'!$B$2:$S$401,10,FALSE)), AH286, VLOOKUP($A286,'2010'!$B$2:$S$401,10,FALSE))</f>
        <v>1</v>
      </c>
      <c r="AJ286" s="14">
        <f>IF(ISNA(VLOOKUP($A286,'2009'!$B$2:$S$401,10,FALSE)), AI286, VLOOKUP($A286,'2009'!$B$2:$S$401,10,FALSE))</f>
        <v>1</v>
      </c>
      <c r="AK286" s="14">
        <f>AVERAGE(AE286:AJ286)</f>
        <v>1</v>
      </c>
      <c r="AL286" s="14">
        <f>VLOOKUP($A286,'2014'!$B$2:$S$430,11,FALSE)</f>
        <v>2</v>
      </c>
      <c r="AM286" s="14">
        <f>IF(ISNA(VLOOKUP($A286,'2013'!$B$2:$S$401,11,FALSE)), AL286, VLOOKUP($A286,'2013'!$B$2:$S$401,11,FALSE)*1.7)</f>
        <v>2</v>
      </c>
      <c r="AN286" s="14">
        <f>AVERAGE(AL286:AM286)</f>
        <v>2</v>
      </c>
      <c r="AO286" s="14">
        <f>VLOOKUP($A286,'2014'!$B$2:$S$430,8,FALSE)</f>
        <v>3</v>
      </c>
      <c r="AP286" s="14">
        <f>IF(ISNA(VLOOKUP($A286,'2013'!$B$2:$S$401,8,FALSE)), AO286, VLOOKUP($A286,'2013'!$B$2:$S$401,8,FALSE)*1.7)</f>
        <v>3</v>
      </c>
      <c r="AQ286" s="14">
        <f>IF(ISNA(VLOOKUP($A286,'2012'!$B$2:$S$401,8,FALSE)), AP286, VLOOKUP($A286,'2012'!$B$2:$S$401,8,FALSE))</f>
        <v>3</v>
      </c>
      <c r="AR286" s="14">
        <f>IF(ISNA(VLOOKUP($A286,'2011'!$B$2:$S$401,8,FALSE)), AQ286, VLOOKUP($A286,'2011'!$B$2:$S$401,8,FALSE))</f>
        <v>3</v>
      </c>
      <c r="AS286" s="14">
        <f>IF(ISNA(VLOOKUP($A286,'2010'!$B$2:$S$401,8,FALSE)), AR286, VLOOKUP($A286,'2010'!$B$2:$S$401,8,FALSE))</f>
        <v>3</v>
      </c>
      <c r="AT286" s="14">
        <f>IF(ISNA(VLOOKUP($A286,'2009'!$B$2:$S$401,8,FALSE)), AS286, VLOOKUP($A286,'2009'!$B$2:$S$401,8,FALSE))</f>
        <v>3</v>
      </c>
      <c r="AU286" s="14">
        <f>AVERAGE(AO286:AT286)</f>
        <v>3</v>
      </c>
      <c r="AV286" s="14">
        <f>MIN(B286:G286)</f>
        <v>26</v>
      </c>
      <c r="AW286" s="14">
        <f>MAX(B286:G286)</f>
        <v>26</v>
      </c>
      <c r="AX286" s="14">
        <f>MIN(I286:N286)</f>
        <v>75</v>
      </c>
      <c r="AY286" s="14">
        <f>MAX(I286:N286)</f>
        <v>75</v>
      </c>
      <c r="AZ286" s="14" t="str">
        <f>VLOOKUP(A286,Bios!$B$2:$S$430,7,FALSE)</f>
        <v>USA</v>
      </c>
      <c r="BA286" s="14" t="str">
        <f>VLOOKUP(A286,Bios!$B$2:$S$430,2,FALSE)</f>
        <v>CHI</v>
      </c>
      <c r="BB286" s="14">
        <f>113-BE286</f>
        <v>25</v>
      </c>
      <c r="BC286" s="14" t="str">
        <f>VLOOKUP(A286,Bios!$B$2:$S$430,3,FALSE)</f>
        <v>R</v>
      </c>
      <c r="BD286" s="4" t="str">
        <f>VLOOKUP(A286,Bios!$B$2:$S$430,4,FALSE)</f>
        <v>Jul 11 '88</v>
      </c>
      <c r="BE286" s="4" t="str">
        <f>RIGHT(BD286, LEN(BD286)-8)</f>
        <v>88</v>
      </c>
      <c r="BJ286" s="4" t="e">
        <f>VLOOKUP(A286,'Contracts 2014'!A285:K411,1,FALSE)</f>
        <v>#N/A</v>
      </c>
      <c r="BK286" s="4">
        <f>IF(ISNA(VLOOKUP(A286,'Contracts 2014'!$A$1:$K$127,1,FALSE)), 0, 1)</f>
        <v>0</v>
      </c>
    </row>
    <row r="287" spans="1:63">
      <c r="A287" s="13" t="s">
        <v>628</v>
      </c>
      <c r="B287" s="14">
        <f>VLOOKUP(A287,'2014'!$B$2:$S$430,7,FALSE)</f>
        <v>26</v>
      </c>
      <c r="C287" s="14">
        <f>IF(ISNA(VLOOKUP(A287,'2013'!$B$2:$S$401,7,FALSE)*1.7), B287, VLOOKUP(A287,'2013'!$B$2:$S$401,7,FALSE)*1.7)</f>
        <v>49.3</v>
      </c>
      <c r="D287" s="14">
        <f>IF(ISNA(VLOOKUP(A287,'2012'!$B$2:$S$401,7,FALSE)), C287, VLOOKUP(A287,'2012'!$B$2:$S$401,7,FALSE))</f>
        <v>49.3</v>
      </c>
      <c r="E287" s="14">
        <f>IF(ISNA(VLOOKUP(A287,'2011'!$B$2:$S$401,7,FALSE)), AVERAGE(C287:D287), VLOOKUP(A287,'2011'!$B$2:$S$401,7,FALSE))</f>
        <v>49.3</v>
      </c>
      <c r="F287" s="14">
        <f>IF(ISNA(VLOOKUP(A287,'2010'!$B$2:$S$401,7,FALSE)), AVERAGE(C287:E287), VLOOKUP(A287,'2010'!$B$2:$S$401,7,FALSE))</f>
        <v>49.29999999999999</v>
      </c>
      <c r="G287" s="14">
        <f>IF(ISNA(VLOOKUP(A287,'2009'!$B$2:$S$401,7,FALSE)), AVERAGE(C287:F287), VLOOKUP(A287,'2009'!$B$2:$S$401,7,FALSE))</f>
        <v>49.29999999999999</v>
      </c>
      <c r="H287" s="14">
        <f>AVERAGE(B287:G287)</f>
        <v>45.416666666666657</v>
      </c>
      <c r="I287" s="14">
        <f>VLOOKUP(A287,'2014'!$B$2:$S$430,4,FALSE)</f>
        <v>79</v>
      </c>
      <c r="J287" s="14">
        <f>IF(ISNA(VLOOKUP(A287,'2013'!$B$2:$S$401,4,FALSE)), I287, VLOOKUP(A287,'2013'!$B$2:$S$401,4,FALSE)*1.7)</f>
        <v>79.899999999999991</v>
      </c>
      <c r="K287" s="14">
        <f>IF(ISNA(VLOOKUP(A287,'2012'!$B$2:$S$401,4,FALSE)), J287, VLOOKUP(A287,'2012'!$B$2:$S$401,4,FALSE))</f>
        <v>79.899999999999991</v>
      </c>
      <c r="L287" s="14">
        <f>IF(ISNA(VLOOKUP(A287,'2011'!$B$2:$S$401,4,FALSE)), AVERAGE(J287:K287), VLOOKUP(A287,'2011'!$B$2:$S$401,4,FALSE))</f>
        <v>79.899999999999991</v>
      </c>
      <c r="M287" s="14">
        <f>IF(ISNA(VLOOKUP(A287,'2010'!$B$2:$S$401,4,FALSE)), AVERAGE(J287:L287), VLOOKUP(A287,'2010'!$B$2:$S$401,4,FALSE))</f>
        <v>79.899999999999991</v>
      </c>
      <c r="N287" s="14">
        <f>IF(ISNA(VLOOKUP(A287,'2009'!$B$2:$S$401,4,FALSE)), AVERAGE(J287:M287), VLOOKUP(A287,'2009'!$B$2:$S$401,4,FALSE))</f>
        <v>79.899999999999991</v>
      </c>
      <c r="O287" s="14">
        <f>AVERAGE(I287:N287)</f>
        <v>79.749999999999986</v>
      </c>
      <c r="P287" s="14">
        <f>H287/O287</f>
        <v>0.56948798328108674</v>
      </c>
      <c r="Q287" s="14">
        <f>VLOOKUP($A287,'2014'!$B$2:$S$430,5,FALSE)</f>
        <v>7</v>
      </c>
      <c r="R287" s="14">
        <f>IF(ISNA(VLOOKUP(A287,'2013'!$B$2:$S$401,5,FALSE)), Q287, VLOOKUP(A287,'2013'!$B$2:$S$401,5,FALSE)*1.7)</f>
        <v>18.7</v>
      </c>
      <c r="S287" s="14">
        <f>IF(ISNA(VLOOKUP($A287,'2012'!$B$2:$S$401,5,FALSE)), R287, VLOOKUP($A287,'2012'!$B$2:$S$401,5,FALSE))</f>
        <v>18.7</v>
      </c>
      <c r="T287" s="14">
        <f>IF(ISNA(VLOOKUP($A287,'2011'!$B$2:$S$401,5,FALSE)), S287, VLOOKUP($A287,'2011'!$B$2:$S$401,5,FALSE))</f>
        <v>18.7</v>
      </c>
      <c r="U287" s="14">
        <f>IF(ISNA(VLOOKUP($A287,'2010'!$B$2:$S$401,5,FALSE)), T287, VLOOKUP($A287,'2010'!$B$2:$S$401,5,FALSE))</f>
        <v>18.7</v>
      </c>
      <c r="V287" s="14">
        <f>IF(ISNA(VLOOKUP($A287,'2009'!$B$2:$S$401,5,FALSE)), U287, VLOOKUP($A287,'2009'!$B$2:$S$401,5,FALSE))</f>
        <v>18.7</v>
      </c>
      <c r="W287" s="14">
        <f>AVERAGE(Q287:V287)</f>
        <v>16.75</v>
      </c>
      <c r="X287" s="14">
        <f>VLOOKUP($A287,'2014'!$B$2:$S$430,6,FALSE)</f>
        <v>19</v>
      </c>
      <c r="Y287" s="14">
        <f>IF(ISNA(VLOOKUP($A287,'2013'!$B$2:$S$401,6,FALSE)), X287, VLOOKUP($A287,'2013'!$B$2:$S$401,6,FALSE)*1.7)</f>
        <v>30.599999999999998</v>
      </c>
      <c r="Z287" s="14">
        <f>IF(ISNA(VLOOKUP($A287,'2012'!$B$2:$S$401,6,FALSE)), Y287, VLOOKUP($A287,'2012'!$B$2:$S$401,6,FALSE))</f>
        <v>30.599999999999998</v>
      </c>
      <c r="AA287" s="14">
        <f>IF(ISNA(VLOOKUP($A287,'2011'!$B$2:$S$401,6,FALSE)), Z287, VLOOKUP($A287,'2011'!$B$2:$S$401,6,FALSE))</f>
        <v>30.599999999999998</v>
      </c>
      <c r="AB287" s="14">
        <f>IF(ISNA(VLOOKUP($A287,'2010'!$B$2:$S$401,6,FALSE)), AA287, VLOOKUP($A287,'2010'!$B$2:$S$401,6,FALSE))</f>
        <v>30.599999999999998</v>
      </c>
      <c r="AC287" s="14">
        <f>IF(ISNA(VLOOKUP($A287,'2009'!$B$2:$S$401,6,FALSE)), AB287, VLOOKUP($A287,'2009'!$B$2:$S$401,6,FALSE))</f>
        <v>30.599999999999998</v>
      </c>
      <c r="AD287" s="14">
        <f>AVERAGE(X287:AC287)</f>
        <v>28.666666666666661</v>
      </c>
      <c r="AE287" s="14">
        <f>VLOOKUP($A287,'2014'!$B$2:$S$430,10,FALSE)</f>
        <v>1</v>
      </c>
      <c r="AF287" s="14">
        <f>IF(ISNA(VLOOKUP($A287,'2013'!$B$2:$S$401,10,FALSE)), AE287, VLOOKUP($A287,'2013'!$B$2:$S$401,10,FALSE)*1.7)</f>
        <v>1.7</v>
      </c>
      <c r="AG287" s="14">
        <f>IF(ISNA(VLOOKUP($A287,'2012'!$B$2:$S$401,10,FALSE)), AF287, VLOOKUP($A287,'2012'!$B$2:$S$401,10,FALSE))</f>
        <v>1.7</v>
      </c>
      <c r="AH287" s="14">
        <f>IF(ISNA(VLOOKUP($A287,'2011'!$B$2:$S$401,10,FALSE)), AG287, VLOOKUP($A287,'2011'!$B$2:$S$401,10,FALSE))</f>
        <v>1.7</v>
      </c>
      <c r="AI287" s="14">
        <f>IF(ISNA(VLOOKUP($A287,'2010'!$B$2:$S$401,10,FALSE)), AH287, VLOOKUP($A287,'2010'!$B$2:$S$401,10,FALSE))</f>
        <v>1.7</v>
      </c>
      <c r="AJ287" s="14">
        <f>IF(ISNA(VLOOKUP($A287,'2009'!$B$2:$S$401,10,FALSE)), AI287, VLOOKUP($A287,'2009'!$B$2:$S$401,10,FALSE))</f>
        <v>1.7</v>
      </c>
      <c r="AK287" s="14">
        <f>AVERAGE(AE287:AJ287)</f>
        <v>1.5833333333333333</v>
      </c>
      <c r="AL287" s="14">
        <f>VLOOKUP($A287,'2014'!$B$2:$S$430,11,FALSE)</f>
        <v>1</v>
      </c>
      <c r="AM287" s="14">
        <f>IF(ISNA(VLOOKUP($A287,'2013'!$B$2:$S$401,11,FALSE)), AL287, VLOOKUP($A287,'2013'!$B$2:$S$401,11,FALSE)*1.7)</f>
        <v>6.8</v>
      </c>
      <c r="AN287" s="14">
        <f>AVERAGE(AL287:AM287)</f>
        <v>3.9</v>
      </c>
      <c r="AO287" s="14">
        <f>VLOOKUP($A287,'2014'!$B$2:$S$430,8,FALSE)</f>
        <v>1</v>
      </c>
      <c r="AP287" s="14">
        <f>IF(ISNA(VLOOKUP($A287,'2013'!$B$2:$S$401,8,FALSE)), AO287, VLOOKUP($A287,'2013'!$B$2:$S$401,8,FALSE)*1.7)</f>
        <v>5.0999999999999996</v>
      </c>
      <c r="AQ287" s="14">
        <f>IF(ISNA(VLOOKUP($A287,'2012'!$B$2:$S$401,8,FALSE)), AP287, VLOOKUP($A287,'2012'!$B$2:$S$401,8,FALSE))</f>
        <v>5.0999999999999996</v>
      </c>
      <c r="AR287" s="14">
        <f>IF(ISNA(VLOOKUP($A287,'2011'!$B$2:$S$401,8,FALSE)), AQ287, VLOOKUP($A287,'2011'!$B$2:$S$401,8,FALSE))</f>
        <v>5.0999999999999996</v>
      </c>
      <c r="AS287" s="14">
        <f>IF(ISNA(VLOOKUP($A287,'2010'!$B$2:$S$401,8,FALSE)), AR287, VLOOKUP($A287,'2010'!$B$2:$S$401,8,FALSE))</f>
        <v>5.0999999999999996</v>
      </c>
      <c r="AT287" s="14">
        <f>IF(ISNA(VLOOKUP($A287,'2009'!$B$2:$S$401,8,FALSE)), AS287, VLOOKUP($A287,'2009'!$B$2:$S$401,8,FALSE))</f>
        <v>5.0999999999999996</v>
      </c>
      <c r="AU287" s="14">
        <f>AVERAGE(AO287:AT287)</f>
        <v>4.416666666666667</v>
      </c>
      <c r="AV287" s="14">
        <f>MIN(B287:G287)</f>
        <v>26</v>
      </c>
      <c r="AW287" s="14">
        <f>MAX(B287:G287)</f>
        <v>49.3</v>
      </c>
      <c r="AX287" s="14">
        <f>MIN(I287:N287)</f>
        <v>79</v>
      </c>
      <c r="AY287" s="14">
        <f>MAX(I287:N287)</f>
        <v>79.899999999999991</v>
      </c>
      <c r="AZ287" s="14" t="str">
        <f>VLOOKUP(A287,Bios!$B$2:$S$430,7,FALSE)</f>
        <v>CAN</v>
      </c>
      <c r="BA287" s="14" t="str">
        <f>VLOOKUP(A287,Bios!$B$2:$S$430,2,FALSE)</f>
        <v>OTT, BUF</v>
      </c>
      <c r="BB287" s="14">
        <f>113-BE287</f>
        <v>24</v>
      </c>
      <c r="BC287" s="14" t="str">
        <f>VLOOKUP(A287,Bios!$B$2:$S$430,3,FALSE)</f>
        <v>C</v>
      </c>
      <c r="BD287" s="4" t="str">
        <f>VLOOKUP(A287,Bios!$B$2:$S$430,4,FALSE)</f>
        <v>Dec 14 '89</v>
      </c>
      <c r="BE287" s="4" t="str">
        <f>RIGHT(BD287, LEN(BD287)-8)</f>
        <v>89</v>
      </c>
      <c r="BJ287" s="4" t="e">
        <f>VLOOKUP(A287,'Contracts 2014'!A286:K412,1,FALSE)</f>
        <v>#N/A</v>
      </c>
      <c r="BK287" s="4">
        <f>IF(ISNA(VLOOKUP(A287,'Contracts 2014'!$A$1:$K$127,1,FALSE)), 0, 1)</f>
        <v>0</v>
      </c>
    </row>
    <row r="288" spans="1:63">
      <c r="A288" s="13" t="s">
        <v>1238</v>
      </c>
      <c r="B288" s="14">
        <f>VLOOKUP(A288,'2014'!$B$2:$S$430,7,FALSE)</f>
        <v>26</v>
      </c>
      <c r="C288" s="14">
        <f>IF(ISNA(VLOOKUP(A288,'2013'!$B$2:$S$401,7,FALSE)*1.7), B288, VLOOKUP(A288,'2013'!$B$2:$S$401,7,FALSE)*1.7)</f>
        <v>17</v>
      </c>
      <c r="D288" s="14">
        <f>IF(ISNA(VLOOKUP(A288,'2012'!$B$2:$S$401,7,FALSE)), C288, VLOOKUP(A288,'2012'!$B$2:$S$401,7,FALSE))</f>
        <v>10</v>
      </c>
      <c r="E288" s="14">
        <f>IF(ISNA(VLOOKUP(A288,'2011'!$B$2:$S$401,7,FALSE)), AVERAGE(C288:D288), VLOOKUP(A288,'2011'!$B$2:$S$401,7,FALSE))</f>
        <v>13.5</v>
      </c>
      <c r="F288" s="14">
        <f>IF(ISNA(VLOOKUP(A288,'2010'!$B$2:$S$401,7,FALSE)), AVERAGE(C288:E288), VLOOKUP(A288,'2010'!$B$2:$S$401,7,FALSE))</f>
        <v>13.5</v>
      </c>
      <c r="G288" s="14">
        <f>IF(ISNA(VLOOKUP(A288,'2009'!$B$2:$S$401,7,FALSE)), AVERAGE(C288:F288), VLOOKUP(A288,'2009'!$B$2:$S$401,7,FALSE))</f>
        <v>17</v>
      </c>
      <c r="H288" s="14">
        <f>AVERAGE(B288:G288)</f>
        <v>16.166666666666668</v>
      </c>
      <c r="I288" s="14">
        <f>VLOOKUP(A288,'2014'!$B$2:$S$430,4,FALSE)</f>
        <v>81</v>
      </c>
      <c r="J288" s="14">
        <f>IF(ISNA(VLOOKUP(A288,'2013'!$B$2:$S$401,4,FALSE)), I288, VLOOKUP(A288,'2013'!$B$2:$S$401,4,FALSE)*1.7)</f>
        <v>78.2</v>
      </c>
      <c r="K288" s="14">
        <f>IF(ISNA(VLOOKUP(A288,'2012'!$B$2:$S$401,4,FALSE)), J288, VLOOKUP(A288,'2012'!$B$2:$S$401,4,FALSE))</f>
        <v>46</v>
      </c>
      <c r="L288" s="14">
        <f>IF(ISNA(VLOOKUP(A288,'2011'!$B$2:$S$401,4,FALSE)), AVERAGE(J288:K288), VLOOKUP(A288,'2011'!$B$2:$S$401,4,FALSE))</f>
        <v>62.1</v>
      </c>
      <c r="M288" s="14">
        <f>IF(ISNA(VLOOKUP(A288,'2010'!$B$2:$S$401,4,FALSE)), AVERAGE(J288:L288), VLOOKUP(A288,'2010'!$B$2:$S$401,4,FALSE))</f>
        <v>62.1</v>
      </c>
      <c r="N288" s="14">
        <f>IF(ISNA(VLOOKUP(A288,'2009'!$B$2:$S$401,4,FALSE)), AVERAGE(J288:M288), VLOOKUP(A288,'2009'!$B$2:$S$401,4,FALSE))</f>
        <v>77</v>
      </c>
      <c r="O288" s="14">
        <f>AVERAGE(I288:N288)</f>
        <v>67.733333333333334</v>
      </c>
      <c r="P288" s="14">
        <f>H288/O288</f>
        <v>0.23868110236220474</v>
      </c>
      <c r="Q288" s="14">
        <f>VLOOKUP($A288,'2014'!$B$2:$S$430,5,FALSE)</f>
        <v>4</v>
      </c>
      <c r="R288" s="14">
        <f>IF(ISNA(VLOOKUP(A288,'2013'!$B$2:$S$401,5,FALSE)), Q288, VLOOKUP(A288,'2013'!$B$2:$S$401,5,FALSE)*1.7)</f>
        <v>3.4</v>
      </c>
      <c r="S288" s="14">
        <f>IF(ISNA(VLOOKUP($A288,'2012'!$B$2:$S$401,5,FALSE)), R288, VLOOKUP($A288,'2012'!$B$2:$S$401,5,FALSE))</f>
        <v>2</v>
      </c>
      <c r="T288" s="14">
        <f>IF(ISNA(VLOOKUP($A288,'2011'!$B$2:$S$401,5,FALSE)), S288, VLOOKUP($A288,'2011'!$B$2:$S$401,5,FALSE))</f>
        <v>2</v>
      </c>
      <c r="U288" s="14">
        <f>IF(ISNA(VLOOKUP($A288,'2010'!$B$2:$S$401,5,FALSE)), T288, VLOOKUP($A288,'2010'!$B$2:$S$401,5,FALSE))</f>
        <v>2</v>
      </c>
      <c r="V288" s="14">
        <f>IF(ISNA(VLOOKUP($A288,'2009'!$B$2:$S$401,5,FALSE)), U288, VLOOKUP($A288,'2009'!$B$2:$S$401,5,FALSE))</f>
        <v>2</v>
      </c>
      <c r="W288" s="14">
        <f>AVERAGE(Q288:V288)</f>
        <v>2.5666666666666669</v>
      </c>
      <c r="X288" s="14">
        <f>VLOOKUP($A288,'2014'!$B$2:$S$430,6,FALSE)</f>
        <v>22</v>
      </c>
      <c r="Y288" s="14">
        <f>IF(ISNA(VLOOKUP($A288,'2013'!$B$2:$S$401,6,FALSE)), X288, VLOOKUP($A288,'2013'!$B$2:$S$401,6,FALSE)*1.7)</f>
        <v>13.6</v>
      </c>
      <c r="Z288" s="14">
        <f>IF(ISNA(VLOOKUP($A288,'2012'!$B$2:$S$401,6,FALSE)), Y288, VLOOKUP($A288,'2012'!$B$2:$S$401,6,FALSE))</f>
        <v>8</v>
      </c>
      <c r="AA288" s="14">
        <f>IF(ISNA(VLOOKUP($A288,'2011'!$B$2:$S$401,6,FALSE)), Z288, VLOOKUP($A288,'2011'!$B$2:$S$401,6,FALSE))</f>
        <v>8</v>
      </c>
      <c r="AB288" s="14">
        <f>IF(ISNA(VLOOKUP($A288,'2010'!$B$2:$S$401,6,FALSE)), AA288, VLOOKUP($A288,'2010'!$B$2:$S$401,6,FALSE))</f>
        <v>8</v>
      </c>
      <c r="AC288" s="14">
        <f>IF(ISNA(VLOOKUP($A288,'2009'!$B$2:$S$401,6,FALSE)), AB288, VLOOKUP($A288,'2009'!$B$2:$S$401,6,FALSE))</f>
        <v>15</v>
      </c>
      <c r="AD288" s="14">
        <f>AVERAGE(X288:AC288)</f>
        <v>12.433333333333332</v>
      </c>
      <c r="AE288" s="14">
        <f>VLOOKUP($A288,'2014'!$B$2:$S$430,10,FALSE)</f>
        <v>0</v>
      </c>
      <c r="AF288" s="14">
        <f>IF(ISNA(VLOOKUP($A288,'2013'!$B$2:$S$401,10,FALSE)), AE288, VLOOKUP($A288,'2013'!$B$2:$S$401,10,FALSE)*1.7)</f>
        <v>0</v>
      </c>
      <c r="AG288" s="14">
        <f>IF(ISNA(VLOOKUP($A288,'2012'!$B$2:$S$401,10,FALSE)), AF288, VLOOKUP($A288,'2012'!$B$2:$S$401,10,FALSE))</f>
        <v>0</v>
      </c>
      <c r="AH288" s="14">
        <f>IF(ISNA(VLOOKUP($A288,'2011'!$B$2:$S$401,10,FALSE)), AG288, VLOOKUP($A288,'2011'!$B$2:$S$401,10,FALSE))</f>
        <v>0</v>
      </c>
      <c r="AI288" s="14">
        <f>IF(ISNA(VLOOKUP($A288,'2010'!$B$2:$S$401,10,FALSE)), AH288, VLOOKUP($A288,'2010'!$B$2:$S$401,10,FALSE))</f>
        <v>0</v>
      </c>
      <c r="AJ288" s="14">
        <f>IF(ISNA(VLOOKUP($A288,'2009'!$B$2:$S$401,10,FALSE)), AI288, VLOOKUP($A288,'2009'!$B$2:$S$401,10,FALSE))</f>
        <v>0</v>
      </c>
      <c r="AK288" s="14">
        <f>AVERAGE(AE288:AJ288)</f>
        <v>0</v>
      </c>
      <c r="AL288" s="14">
        <f>VLOOKUP($A288,'2014'!$B$2:$S$430,11,FALSE)</f>
        <v>0</v>
      </c>
      <c r="AM288" s="14">
        <f>IF(ISNA(VLOOKUP($A288,'2013'!$B$2:$S$401,11,FALSE)), AL288, VLOOKUP($A288,'2013'!$B$2:$S$401,11,FALSE)*1.7)</f>
        <v>0</v>
      </c>
      <c r="AN288" s="14">
        <f>AVERAGE(AL288:AM288)</f>
        <v>0</v>
      </c>
      <c r="AO288" s="14">
        <f>VLOOKUP($A288,'2014'!$B$2:$S$430,8,FALSE)</f>
        <v>11</v>
      </c>
      <c r="AP288" s="14">
        <f>IF(ISNA(VLOOKUP($A288,'2013'!$B$2:$S$401,8,FALSE)), AO288, VLOOKUP($A288,'2013'!$B$2:$S$401,8,FALSE)*1.7)</f>
        <v>25.5</v>
      </c>
      <c r="AQ288" s="14">
        <f>IF(ISNA(VLOOKUP($A288,'2012'!$B$2:$S$401,8,FALSE)), AP288, VLOOKUP($A288,'2012'!$B$2:$S$401,8,FALSE))</f>
        <v>15</v>
      </c>
      <c r="AR288" s="14">
        <f>IF(ISNA(VLOOKUP($A288,'2011'!$B$2:$S$401,8,FALSE)), AQ288, VLOOKUP($A288,'2011'!$B$2:$S$401,8,FALSE))</f>
        <v>15</v>
      </c>
      <c r="AS288" s="14">
        <f>IF(ISNA(VLOOKUP($A288,'2010'!$B$2:$S$401,8,FALSE)), AR288, VLOOKUP($A288,'2010'!$B$2:$S$401,8,FALSE))</f>
        <v>15</v>
      </c>
      <c r="AT288" s="14">
        <f>IF(ISNA(VLOOKUP($A288,'2009'!$B$2:$S$401,8,FALSE)), AS288, VLOOKUP($A288,'2009'!$B$2:$S$401,8,FALSE))</f>
        <v>9</v>
      </c>
      <c r="AU288" s="14">
        <f>AVERAGE(AO288:AT288)</f>
        <v>15.083333333333334</v>
      </c>
      <c r="AV288" s="14">
        <f>MIN(B288:G288)</f>
        <v>10</v>
      </c>
      <c r="AW288" s="14">
        <f>MAX(B288:G288)</f>
        <v>26</v>
      </c>
      <c r="AX288" s="14">
        <f>MIN(I288:N288)</f>
        <v>46</v>
      </c>
      <c r="AY288" s="14">
        <f>MAX(I288:N288)</f>
        <v>81</v>
      </c>
      <c r="AZ288" s="14" t="str">
        <f>VLOOKUP(A288,Bios!$B$2:$S$430,7,FALSE)</f>
        <v>SWE</v>
      </c>
      <c r="BA288" s="14" t="str">
        <f>VLOOKUP(A288,Bios!$B$2:$S$430,2,FALSE)</f>
        <v>CHI</v>
      </c>
      <c r="BB288" s="14">
        <f>113-BE288</f>
        <v>26</v>
      </c>
      <c r="BC288" s="14" t="str">
        <f>VLOOKUP(A288,Bios!$B$2:$S$430,3,FALSE)</f>
        <v>D</v>
      </c>
      <c r="BD288" s="4" t="str">
        <f>VLOOKUP(A288,Bios!$B$2:$S$430,4,FALSE)</f>
        <v>Jun 06 '87</v>
      </c>
      <c r="BE288" s="4" t="str">
        <f>RIGHT(BD288, LEN(BD288)-8)</f>
        <v>87</v>
      </c>
      <c r="BJ288" s="4" t="e">
        <f>VLOOKUP(A288,'Contracts 2014'!A287:K413,1,FALSE)</f>
        <v>#N/A</v>
      </c>
      <c r="BK288" s="4">
        <f>IF(ISNA(VLOOKUP(A288,'Contracts 2014'!$A$1:$K$127,1,FALSE)), 0, 1)</f>
        <v>0</v>
      </c>
    </row>
    <row r="289" spans="1:63">
      <c r="A289" s="13" t="s">
        <v>1880</v>
      </c>
      <c r="B289" s="14">
        <f>VLOOKUP(A289,'2014'!$B$2:$S$430,7,FALSE)</f>
        <v>25</v>
      </c>
      <c r="C289" s="14">
        <f>IF(ISNA(VLOOKUP(A289,'2013'!$B$2:$S$401,7,FALSE)*1.7), B289, VLOOKUP(A289,'2013'!$B$2:$S$401,7,FALSE)*1.7)</f>
        <v>25</v>
      </c>
      <c r="D289" s="14">
        <f>IF(ISNA(VLOOKUP(A289,'2012'!$B$2:$S$401,7,FALSE)), C289, VLOOKUP(A289,'2012'!$B$2:$S$401,7,FALSE))</f>
        <v>25</v>
      </c>
      <c r="E289" s="14">
        <f>IF(ISNA(VLOOKUP(A289,'2011'!$B$2:$S$401,7,FALSE)), AVERAGE(C289:D289), VLOOKUP(A289,'2011'!$B$2:$S$401,7,FALSE))</f>
        <v>25</v>
      </c>
      <c r="F289" s="14">
        <f>IF(ISNA(VLOOKUP(A289,'2010'!$B$2:$S$401,7,FALSE)), AVERAGE(C289:E289), VLOOKUP(A289,'2010'!$B$2:$S$401,7,FALSE))</f>
        <v>25</v>
      </c>
      <c r="G289" s="14">
        <f>IF(ISNA(VLOOKUP(A289,'2009'!$B$2:$S$401,7,FALSE)), AVERAGE(C289:F289), VLOOKUP(A289,'2009'!$B$2:$S$401,7,FALSE))</f>
        <v>25</v>
      </c>
      <c r="H289" s="14">
        <f>AVERAGE(B289:G289)</f>
        <v>25</v>
      </c>
      <c r="I289" s="14">
        <f>VLOOKUP(A289,'2014'!$B$2:$S$430,4,FALSE)</f>
        <v>77</v>
      </c>
      <c r="J289" s="14">
        <f>IF(ISNA(VLOOKUP(A289,'2013'!$B$2:$S$401,4,FALSE)), I289, VLOOKUP(A289,'2013'!$B$2:$S$401,4,FALSE)*1.7)</f>
        <v>77</v>
      </c>
      <c r="K289" s="14">
        <f>IF(ISNA(VLOOKUP(A289,'2012'!$B$2:$S$401,4,FALSE)), J289, VLOOKUP(A289,'2012'!$B$2:$S$401,4,FALSE))</f>
        <v>77</v>
      </c>
      <c r="L289" s="14">
        <f>IF(ISNA(VLOOKUP(A289,'2011'!$B$2:$S$401,4,FALSE)), AVERAGE(J289:K289), VLOOKUP(A289,'2011'!$B$2:$S$401,4,FALSE))</f>
        <v>77</v>
      </c>
      <c r="M289" s="14">
        <f>IF(ISNA(VLOOKUP(A289,'2010'!$B$2:$S$401,4,FALSE)), AVERAGE(J289:L289), VLOOKUP(A289,'2010'!$B$2:$S$401,4,FALSE))</f>
        <v>77</v>
      </c>
      <c r="N289" s="14">
        <f>IF(ISNA(VLOOKUP(A289,'2009'!$B$2:$S$401,4,FALSE)), AVERAGE(J289:M289), VLOOKUP(A289,'2009'!$B$2:$S$401,4,FALSE))</f>
        <v>77</v>
      </c>
      <c r="O289" s="14">
        <f>AVERAGE(I289:N289)</f>
        <v>77</v>
      </c>
      <c r="P289" s="14">
        <f>H289/O289</f>
        <v>0.32467532467532467</v>
      </c>
      <c r="Q289" s="14">
        <f>VLOOKUP($A289,'2014'!$B$2:$S$430,5,FALSE)</f>
        <v>6</v>
      </c>
      <c r="R289" s="14">
        <f>IF(ISNA(VLOOKUP(A289,'2013'!$B$2:$S$401,5,FALSE)), Q289, VLOOKUP(A289,'2013'!$B$2:$S$401,5,FALSE)*1.7)</f>
        <v>6</v>
      </c>
      <c r="S289" s="14">
        <f>IF(ISNA(VLOOKUP($A289,'2012'!$B$2:$S$401,5,FALSE)), R289, VLOOKUP($A289,'2012'!$B$2:$S$401,5,FALSE))</f>
        <v>6</v>
      </c>
      <c r="T289" s="14">
        <f>IF(ISNA(VLOOKUP($A289,'2011'!$B$2:$S$401,5,FALSE)), S289, VLOOKUP($A289,'2011'!$B$2:$S$401,5,FALSE))</f>
        <v>6</v>
      </c>
      <c r="U289" s="14">
        <f>IF(ISNA(VLOOKUP($A289,'2010'!$B$2:$S$401,5,FALSE)), T289, VLOOKUP($A289,'2010'!$B$2:$S$401,5,FALSE))</f>
        <v>6</v>
      </c>
      <c r="V289" s="14">
        <f>IF(ISNA(VLOOKUP($A289,'2009'!$B$2:$S$401,5,FALSE)), U289, VLOOKUP($A289,'2009'!$B$2:$S$401,5,FALSE))</f>
        <v>6</v>
      </c>
      <c r="W289" s="14">
        <f>AVERAGE(Q289:V289)</f>
        <v>6</v>
      </c>
      <c r="X289" s="14">
        <f>VLOOKUP($A289,'2014'!$B$2:$S$430,6,FALSE)</f>
        <v>19</v>
      </c>
      <c r="Y289" s="14">
        <f>IF(ISNA(VLOOKUP($A289,'2013'!$B$2:$S$401,6,FALSE)), X289, VLOOKUP($A289,'2013'!$B$2:$S$401,6,FALSE)*1.7)</f>
        <v>19</v>
      </c>
      <c r="Z289" s="14">
        <f>IF(ISNA(VLOOKUP($A289,'2012'!$B$2:$S$401,6,FALSE)), Y289, VLOOKUP($A289,'2012'!$B$2:$S$401,6,FALSE))</f>
        <v>19</v>
      </c>
      <c r="AA289" s="14">
        <f>IF(ISNA(VLOOKUP($A289,'2011'!$B$2:$S$401,6,FALSE)), Z289, VLOOKUP($A289,'2011'!$B$2:$S$401,6,FALSE))</f>
        <v>19</v>
      </c>
      <c r="AB289" s="14">
        <f>IF(ISNA(VLOOKUP($A289,'2010'!$B$2:$S$401,6,FALSE)), AA289, VLOOKUP($A289,'2010'!$B$2:$S$401,6,FALSE))</f>
        <v>19</v>
      </c>
      <c r="AC289" s="14">
        <f>IF(ISNA(VLOOKUP($A289,'2009'!$B$2:$S$401,6,FALSE)), AB289, VLOOKUP($A289,'2009'!$B$2:$S$401,6,FALSE))</f>
        <v>19</v>
      </c>
      <c r="AD289" s="14">
        <f>AVERAGE(X289:AC289)</f>
        <v>19</v>
      </c>
      <c r="AE289" s="14">
        <f>VLOOKUP($A289,'2014'!$B$2:$S$430,10,FALSE)</f>
        <v>2</v>
      </c>
      <c r="AF289" s="14">
        <f>IF(ISNA(VLOOKUP($A289,'2013'!$B$2:$S$401,10,FALSE)), AE289, VLOOKUP($A289,'2013'!$B$2:$S$401,10,FALSE)*1.7)</f>
        <v>2</v>
      </c>
      <c r="AG289" s="14">
        <f>IF(ISNA(VLOOKUP($A289,'2012'!$B$2:$S$401,10,FALSE)), AF289, VLOOKUP($A289,'2012'!$B$2:$S$401,10,FALSE))</f>
        <v>2</v>
      </c>
      <c r="AH289" s="14">
        <f>IF(ISNA(VLOOKUP($A289,'2011'!$B$2:$S$401,10,FALSE)), AG289, VLOOKUP($A289,'2011'!$B$2:$S$401,10,FALSE))</f>
        <v>2</v>
      </c>
      <c r="AI289" s="14">
        <f>IF(ISNA(VLOOKUP($A289,'2010'!$B$2:$S$401,10,FALSE)), AH289, VLOOKUP($A289,'2010'!$B$2:$S$401,10,FALSE))</f>
        <v>2</v>
      </c>
      <c r="AJ289" s="14">
        <f>IF(ISNA(VLOOKUP($A289,'2009'!$B$2:$S$401,10,FALSE)), AI289, VLOOKUP($A289,'2009'!$B$2:$S$401,10,FALSE))</f>
        <v>2</v>
      </c>
      <c r="AK289" s="14">
        <f>AVERAGE(AE289:AJ289)</f>
        <v>2</v>
      </c>
      <c r="AL289" s="14">
        <f>VLOOKUP($A289,'2014'!$B$2:$S$430,11,FALSE)</f>
        <v>9</v>
      </c>
      <c r="AM289" s="14">
        <f>IF(ISNA(VLOOKUP($A289,'2013'!$B$2:$S$401,11,FALSE)), AL289, VLOOKUP($A289,'2013'!$B$2:$S$401,11,FALSE)*1.7)</f>
        <v>9</v>
      </c>
      <c r="AN289" s="14">
        <f>AVERAGE(AL289:AM289)</f>
        <v>9</v>
      </c>
      <c r="AO289" s="14">
        <f>VLOOKUP($A289,'2014'!$B$2:$S$430,8,FALSE)</f>
        <v>-23</v>
      </c>
      <c r="AP289" s="14">
        <f>IF(ISNA(VLOOKUP($A289,'2013'!$B$2:$S$401,8,FALSE)), AO289, VLOOKUP($A289,'2013'!$B$2:$S$401,8,FALSE)*1.7)</f>
        <v>-23</v>
      </c>
      <c r="AQ289" s="14">
        <f>IF(ISNA(VLOOKUP($A289,'2012'!$B$2:$S$401,8,FALSE)), AP289, VLOOKUP($A289,'2012'!$B$2:$S$401,8,FALSE))</f>
        <v>-23</v>
      </c>
      <c r="AR289" s="14">
        <f>IF(ISNA(VLOOKUP($A289,'2011'!$B$2:$S$401,8,FALSE)), AQ289, VLOOKUP($A289,'2011'!$B$2:$S$401,8,FALSE))</f>
        <v>-23</v>
      </c>
      <c r="AS289" s="14">
        <f>IF(ISNA(VLOOKUP($A289,'2010'!$B$2:$S$401,8,FALSE)), AR289, VLOOKUP($A289,'2010'!$B$2:$S$401,8,FALSE))</f>
        <v>-23</v>
      </c>
      <c r="AT289" s="14">
        <f>IF(ISNA(VLOOKUP($A289,'2009'!$B$2:$S$401,8,FALSE)), AS289, VLOOKUP($A289,'2009'!$B$2:$S$401,8,FALSE))</f>
        <v>-23</v>
      </c>
      <c r="AU289" s="14">
        <f>AVERAGE(AO289:AT289)</f>
        <v>-23</v>
      </c>
      <c r="AV289" s="14">
        <f>MIN(B289:G289)</f>
        <v>25</v>
      </c>
      <c r="AW289" s="14">
        <f>MAX(B289:G289)</f>
        <v>25</v>
      </c>
      <c r="AX289" s="14">
        <f>MIN(I289:N289)</f>
        <v>77</v>
      </c>
      <c r="AY289" s="14">
        <f>MAX(I289:N289)</f>
        <v>77</v>
      </c>
      <c r="AZ289" s="14" t="str">
        <f>VLOOKUP(A289,Bios!$B$2:$S$430,7,FALSE)</f>
        <v>USA</v>
      </c>
      <c r="BA289" s="14" t="str">
        <f>VLOOKUP(A289,Bios!$B$2:$S$430,2,FALSE)</f>
        <v>NSH</v>
      </c>
      <c r="BB289" s="14">
        <f>113-BE289</f>
        <v>19</v>
      </c>
      <c r="BC289" s="14" t="str">
        <f>VLOOKUP(A289,Bios!$B$2:$S$430,3,FALSE)</f>
        <v>D</v>
      </c>
      <c r="BD289" s="4" t="str">
        <f>VLOOKUP(A289,Bios!$B$2:$S$430,4,FALSE)</f>
        <v>Oct 03 '94</v>
      </c>
      <c r="BE289" s="4" t="str">
        <f>RIGHT(BD289, LEN(BD289)-8)</f>
        <v>94</v>
      </c>
      <c r="BJ289" s="4" t="e">
        <f>VLOOKUP(A289,'Contracts 2014'!A288:K414,1,FALSE)</f>
        <v>#N/A</v>
      </c>
      <c r="BK289" s="4">
        <f>IF(ISNA(VLOOKUP(A289,'Contracts 2014'!$A$1:$K$127,1,FALSE)), 0, 1)</f>
        <v>0</v>
      </c>
    </row>
    <row r="290" spans="1:63">
      <c r="A290" s="13" t="s">
        <v>701</v>
      </c>
      <c r="B290" s="14">
        <f>VLOOKUP(A290,'2014'!$B$2:$S$430,7,FALSE)</f>
        <v>25</v>
      </c>
      <c r="C290" s="14">
        <f>IF(ISNA(VLOOKUP(A290,'2013'!$B$2:$S$401,7,FALSE)*1.7), B290, VLOOKUP(A290,'2013'!$B$2:$S$401,7,FALSE)*1.7)</f>
        <v>44.199999999999996</v>
      </c>
      <c r="D290" s="14">
        <f>IF(ISNA(VLOOKUP(A290,'2012'!$B$2:$S$401,7,FALSE)), C290, VLOOKUP(A290,'2012'!$B$2:$S$401,7,FALSE))</f>
        <v>44.199999999999996</v>
      </c>
      <c r="E290" s="14">
        <f>IF(ISNA(VLOOKUP(A290,'2011'!$B$2:$S$401,7,FALSE)), AVERAGE(C290:D290), VLOOKUP(A290,'2011'!$B$2:$S$401,7,FALSE))</f>
        <v>44.199999999999996</v>
      </c>
      <c r="F290" s="14">
        <f>IF(ISNA(VLOOKUP(A290,'2010'!$B$2:$S$401,7,FALSE)), AVERAGE(C290:E290), VLOOKUP(A290,'2010'!$B$2:$S$401,7,FALSE))</f>
        <v>44.199999999999996</v>
      </c>
      <c r="G290" s="14">
        <f>IF(ISNA(VLOOKUP(A290,'2009'!$B$2:$S$401,7,FALSE)), AVERAGE(C290:F290), VLOOKUP(A290,'2009'!$B$2:$S$401,7,FALSE))</f>
        <v>44.199999999999996</v>
      </c>
      <c r="H290" s="14">
        <f>AVERAGE(B290:G290)</f>
        <v>40.999999999999993</v>
      </c>
      <c r="I290" s="14">
        <f>VLOOKUP(A290,'2014'!$B$2:$S$430,4,FALSE)</f>
        <v>60</v>
      </c>
      <c r="J290" s="14">
        <f>IF(ISNA(VLOOKUP(A290,'2013'!$B$2:$S$401,4,FALSE)), I290, VLOOKUP(A290,'2013'!$B$2:$S$401,4,FALSE)*1.7)</f>
        <v>74.8</v>
      </c>
      <c r="K290" s="14">
        <f>IF(ISNA(VLOOKUP(A290,'2012'!$B$2:$S$401,4,FALSE)), J290, VLOOKUP(A290,'2012'!$B$2:$S$401,4,FALSE))</f>
        <v>74.8</v>
      </c>
      <c r="L290" s="14">
        <f>IF(ISNA(VLOOKUP(A290,'2011'!$B$2:$S$401,4,FALSE)), AVERAGE(J290:K290), VLOOKUP(A290,'2011'!$B$2:$S$401,4,FALSE))</f>
        <v>74.8</v>
      </c>
      <c r="M290" s="14">
        <f>IF(ISNA(VLOOKUP(A290,'2010'!$B$2:$S$401,4,FALSE)), AVERAGE(J290:L290), VLOOKUP(A290,'2010'!$B$2:$S$401,4,FALSE))</f>
        <v>74.8</v>
      </c>
      <c r="N290" s="14">
        <f>IF(ISNA(VLOOKUP(A290,'2009'!$B$2:$S$401,4,FALSE)), AVERAGE(J290:M290), VLOOKUP(A290,'2009'!$B$2:$S$401,4,FALSE))</f>
        <v>74.8</v>
      </c>
      <c r="O290" s="14">
        <f>AVERAGE(I290:N290)</f>
        <v>72.333333333333343</v>
      </c>
      <c r="P290" s="14">
        <f>H290/O290</f>
        <v>0.56682027649769573</v>
      </c>
      <c r="Q290" s="14">
        <f>VLOOKUP($A290,'2014'!$B$2:$S$430,5,FALSE)</f>
        <v>11</v>
      </c>
      <c r="R290" s="14">
        <f>IF(ISNA(VLOOKUP(A290,'2013'!$B$2:$S$401,5,FALSE)), Q290, VLOOKUP(A290,'2013'!$B$2:$S$401,5,FALSE)*1.7)</f>
        <v>20.399999999999999</v>
      </c>
      <c r="S290" s="14">
        <f>IF(ISNA(VLOOKUP($A290,'2012'!$B$2:$S$401,5,FALSE)), R290, VLOOKUP($A290,'2012'!$B$2:$S$401,5,FALSE))</f>
        <v>20.399999999999999</v>
      </c>
      <c r="T290" s="14">
        <f>IF(ISNA(VLOOKUP($A290,'2011'!$B$2:$S$401,5,FALSE)), S290, VLOOKUP($A290,'2011'!$B$2:$S$401,5,FALSE))</f>
        <v>20.399999999999999</v>
      </c>
      <c r="U290" s="14">
        <f>IF(ISNA(VLOOKUP($A290,'2010'!$B$2:$S$401,5,FALSE)), T290, VLOOKUP($A290,'2010'!$B$2:$S$401,5,FALSE))</f>
        <v>20.399999999999999</v>
      </c>
      <c r="V290" s="14">
        <f>IF(ISNA(VLOOKUP($A290,'2009'!$B$2:$S$401,5,FALSE)), U290, VLOOKUP($A290,'2009'!$B$2:$S$401,5,FALSE))</f>
        <v>20.399999999999999</v>
      </c>
      <c r="W290" s="14">
        <f>AVERAGE(Q290:V290)</f>
        <v>18.833333333333332</v>
      </c>
      <c r="X290" s="14">
        <f>VLOOKUP($A290,'2014'!$B$2:$S$430,6,FALSE)</f>
        <v>14</v>
      </c>
      <c r="Y290" s="14">
        <f>IF(ISNA(VLOOKUP($A290,'2013'!$B$2:$S$401,6,FALSE)), X290, VLOOKUP($A290,'2013'!$B$2:$S$401,6,FALSE)*1.7)</f>
        <v>23.8</v>
      </c>
      <c r="Z290" s="14">
        <f>IF(ISNA(VLOOKUP($A290,'2012'!$B$2:$S$401,6,FALSE)), Y290, VLOOKUP($A290,'2012'!$B$2:$S$401,6,FALSE))</f>
        <v>23.8</v>
      </c>
      <c r="AA290" s="14">
        <f>IF(ISNA(VLOOKUP($A290,'2011'!$B$2:$S$401,6,FALSE)), Z290, VLOOKUP($A290,'2011'!$B$2:$S$401,6,FALSE))</f>
        <v>23.8</v>
      </c>
      <c r="AB290" s="14">
        <f>IF(ISNA(VLOOKUP($A290,'2010'!$B$2:$S$401,6,FALSE)), AA290, VLOOKUP($A290,'2010'!$B$2:$S$401,6,FALSE))</f>
        <v>23.8</v>
      </c>
      <c r="AC290" s="14">
        <f>IF(ISNA(VLOOKUP($A290,'2009'!$B$2:$S$401,6,FALSE)), AB290, VLOOKUP($A290,'2009'!$B$2:$S$401,6,FALSE))</f>
        <v>23.8</v>
      </c>
      <c r="AD290" s="14">
        <f>AVERAGE(X290:AC290)</f>
        <v>22.166666666666668</v>
      </c>
      <c r="AE290" s="14">
        <f>VLOOKUP($A290,'2014'!$B$2:$S$430,10,FALSE)</f>
        <v>4</v>
      </c>
      <c r="AF290" s="14">
        <f>IF(ISNA(VLOOKUP($A290,'2013'!$B$2:$S$401,10,FALSE)), AE290, VLOOKUP($A290,'2013'!$B$2:$S$401,10,FALSE)*1.7)</f>
        <v>5.0999999999999996</v>
      </c>
      <c r="AG290" s="14">
        <f>IF(ISNA(VLOOKUP($A290,'2012'!$B$2:$S$401,10,FALSE)), AF290, VLOOKUP($A290,'2012'!$B$2:$S$401,10,FALSE))</f>
        <v>5.0999999999999996</v>
      </c>
      <c r="AH290" s="14">
        <f>IF(ISNA(VLOOKUP($A290,'2011'!$B$2:$S$401,10,FALSE)), AG290, VLOOKUP($A290,'2011'!$B$2:$S$401,10,FALSE))</f>
        <v>5.0999999999999996</v>
      </c>
      <c r="AI290" s="14">
        <f>IF(ISNA(VLOOKUP($A290,'2010'!$B$2:$S$401,10,FALSE)), AH290, VLOOKUP($A290,'2010'!$B$2:$S$401,10,FALSE))</f>
        <v>5.0999999999999996</v>
      </c>
      <c r="AJ290" s="14">
        <f>IF(ISNA(VLOOKUP($A290,'2009'!$B$2:$S$401,10,FALSE)), AI290, VLOOKUP($A290,'2009'!$B$2:$S$401,10,FALSE))</f>
        <v>5.0999999999999996</v>
      </c>
      <c r="AK290" s="14">
        <f>AVERAGE(AE290:AJ290)</f>
        <v>4.916666666666667</v>
      </c>
      <c r="AL290" s="14">
        <f>VLOOKUP($A290,'2014'!$B$2:$S$430,11,FALSE)</f>
        <v>10</v>
      </c>
      <c r="AM290" s="14">
        <f>IF(ISNA(VLOOKUP($A290,'2013'!$B$2:$S$401,11,FALSE)), AL290, VLOOKUP($A290,'2013'!$B$2:$S$401,11,FALSE)*1.7)</f>
        <v>17</v>
      </c>
      <c r="AN290" s="14">
        <f>AVERAGE(AL290:AM290)</f>
        <v>13.5</v>
      </c>
      <c r="AO290" s="14">
        <f>VLOOKUP($A290,'2014'!$B$2:$S$430,8,FALSE)</f>
        <v>-11</v>
      </c>
      <c r="AP290" s="14">
        <f>IF(ISNA(VLOOKUP($A290,'2013'!$B$2:$S$401,8,FALSE)), AO290, VLOOKUP($A290,'2013'!$B$2:$S$401,8,FALSE)*1.7)</f>
        <v>-10.199999999999999</v>
      </c>
      <c r="AQ290" s="14">
        <f>IF(ISNA(VLOOKUP($A290,'2012'!$B$2:$S$401,8,FALSE)), AP290, VLOOKUP($A290,'2012'!$B$2:$S$401,8,FALSE))</f>
        <v>-10.199999999999999</v>
      </c>
      <c r="AR290" s="14">
        <f>IF(ISNA(VLOOKUP($A290,'2011'!$B$2:$S$401,8,FALSE)), AQ290, VLOOKUP($A290,'2011'!$B$2:$S$401,8,FALSE))</f>
        <v>-10.199999999999999</v>
      </c>
      <c r="AS290" s="14">
        <f>IF(ISNA(VLOOKUP($A290,'2010'!$B$2:$S$401,8,FALSE)), AR290, VLOOKUP($A290,'2010'!$B$2:$S$401,8,FALSE))</f>
        <v>-10.199999999999999</v>
      </c>
      <c r="AT290" s="14">
        <f>IF(ISNA(VLOOKUP($A290,'2009'!$B$2:$S$401,8,FALSE)), AS290, VLOOKUP($A290,'2009'!$B$2:$S$401,8,FALSE))</f>
        <v>-10.199999999999999</v>
      </c>
      <c r="AU290" s="14">
        <f>AVERAGE(AO290:AT290)</f>
        <v>-10.333333333333334</v>
      </c>
      <c r="AV290" s="14">
        <f>MIN(B290:G290)</f>
        <v>25</v>
      </c>
      <c r="AW290" s="14">
        <f>MAX(B290:G290)</f>
        <v>44.199999999999996</v>
      </c>
      <c r="AX290" s="14">
        <f>MIN(I290:N290)</f>
        <v>60</v>
      </c>
      <c r="AY290" s="14">
        <f>MAX(I290:N290)</f>
        <v>74.8</v>
      </c>
      <c r="AZ290" s="14" t="str">
        <f>VLOOKUP(A290,Bios!$B$2:$S$430,7,FALSE)</f>
        <v>CHE</v>
      </c>
      <c r="BA290" s="14" t="str">
        <f>VLOOKUP(A290,Bios!$B$2:$S$430,2,FALSE)</f>
        <v>NJD</v>
      </c>
      <c r="BB290" s="14">
        <f>113-BE290</f>
        <v>27</v>
      </c>
      <c r="BC290" s="14" t="str">
        <f>VLOOKUP(A290,Bios!$B$2:$S$430,3,FALSE)</f>
        <v>R</v>
      </c>
      <c r="BD290" s="4" t="str">
        <f>VLOOKUP(A290,Bios!$B$2:$S$430,4,FALSE)</f>
        <v>Mar 09 '86</v>
      </c>
      <c r="BE290" s="4" t="str">
        <f>RIGHT(BD290, LEN(BD290)-8)</f>
        <v>86</v>
      </c>
      <c r="BJ290" s="4" t="e">
        <f>VLOOKUP(A290,'Contracts 2014'!A289:K415,1,FALSE)</f>
        <v>#N/A</v>
      </c>
      <c r="BK290" s="4">
        <f>IF(ISNA(VLOOKUP(A290,'Contracts 2014'!$A$1:$K$127,1,FALSE)), 0, 1)</f>
        <v>1</v>
      </c>
    </row>
    <row r="291" spans="1:63">
      <c r="A291" s="13" t="s">
        <v>324</v>
      </c>
      <c r="B291" s="14">
        <f>VLOOKUP(A291,'2014'!$B$2:$S$430,7,FALSE)</f>
        <v>25</v>
      </c>
      <c r="C291" s="14">
        <f>IF(ISNA(VLOOKUP(A291,'2013'!$B$2:$S$401,7,FALSE)*1.7), B291, VLOOKUP(A291,'2013'!$B$2:$S$401,7,FALSE)*1.7)</f>
        <v>42.5</v>
      </c>
      <c r="D291" s="14">
        <f>IF(ISNA(VLOOKUP(A291,'2012'!$B$2:$S$401,7,FALSE)), C291, VLOOKUP(A291,'2012'!$B$2:$S$401,7,FALSE))</f>
        <v>26</v>
      </c>
      <c r="E291" s="14">
        <f>IF(ISNA(VLOOKUP(A291,'2011'!$B$2:$S$401,7,FALSE)), AVERAGE(C291:D291), VLOOKUP(A291,'2011'!$B$2:$S$401,7,FALSE))</f>
        <v>56</v>
      </c>
      <c r="F291" s="14">
        <f>IF(ISNA(VLOOKUP(A291,'2010'!$B$2:$S$401,7,FALSE)), AVERAGE(C291:E291), VLOOKUP(A291,'2010'!$B$2:$S$401,7,FALSE))</f>
        <v>46</v>
      </c>
      <c r="G291" s="14">
        <f>IF(ISNA(VLOOKUP(A291,'2009'!$B$2:$S$401,7,FALSE)), AVERAGE(C291:F291), VLOOKUP(A291,'2009'!$B$2:$S$401,7,FALSE))</f>
        <v>42.625</v>
      </c>
      <c r="H291" s="14">
        <f>AVERAGE(B291:G291)</f>
        <v>39.6875</v>
      </c>
      <c r="I291" s="14">
        <f>VLOOKUP(A291,'2014'!$B$2:$S$430,4,FALSE)</f>
        <v>71</v>
      </c>
      <c r="J291" s="14">
        <f>IF(ISNA(VLOOKUP(A291,'2013'!$B$2:$S$401,4,FALSE)), I291, VLOOKUP(A291,'2013'!$B$2:$S$401,4,FALSE)*1.7)</f>
        <v>74.8</v>
      </c>
      <c r="K291" s="14">
        <f>IF(ISNA(VLOOKUP(A291,'2012'!$B$2:$S$401,4,FALSE)), J291, VLOOKUP(A291,'2012'!$B$2:$S$401,4,FALSE))</f>
        <v>57</v>
      </c>
      <c r="L291" s="14">
        <f>IF(ISNA(VLOOKUP(A291,'2011'!$B$2:$S$401,4,FALSE)), AVERAGE(J291:K291), VLOOKUP(A291,'2011'!$B$2:$S$401,4,FALSE))</f>
        <v>82</v>
      </c>
      <c r="M291" s="14">
        <f>IF(ISNA(VLOOKUP(A291,'2010'!$B$2:$S$401,4,FALSE)), AVERAGE(J291:L291), VLOOKUP(A291,'2010'!$B$2:$S$401,4,FALSE))</f>
        <v>76</v>
      </c>
      <c r="N291" s="14">
        <f>IF(ISNA(VLOOKUP(A291,'2009'!$B$2:$S$401,4,FALSE)), AVERAGE(J291:M291), VLOOKUP(A291,'2009'!$B$2:$S$401,4,FALSE))</f>
        <v>72.45</v>
      </c>
      <c r="O291" s="14">
        <f>AVERAGE(I291:N291)</f>
        <v>72.208333333333329</v>
      </c>
      <c r="P291" s="14">
        <f>H291/O291</f>
        <v>0.54962492787074446</v>
      </c>
      <c r="Q291" s="14">
        <f>VLOOKUP($A291,'2014'!$B$2:$S$430,5,FALSE)</f>
        <v>13</v>
      </c>
      <c r="R291" s="14">
        <f>IF(ISNA(VLOOKUP(A291,'2013'!$B$2:$S$401,5,FALSE)), Q291, VLOOKUP(A291,'2013'!$B$2:$S$401,5,FALSE)*1.7)</f>
        <v>20.399999999999999</v>
      </c>
      <c r="S291" s="14">
        <f>IF(ISNA(VLOOKUP($A291,'2012'!$B$2:$S$401,5,FALSE)), R291, VLOOKUP($A291,'2012'!$B$2:$S$401,5,FALSE))</f>
        <v>11</v>
      </c>
      <c r="T291" s="14">
        <f>IF(ISNA(VLOOKUP($A291,'2011'!$B$2:$S$401,5,FALSE)), S291, VLOOKUP($A291,'2011'!$B$2:$S$401,5,FALSE))</f>
        <v>33</v>
      </c>
      <c r="U291" s="14">
        <f>IF(ISNA(VLOOKUP($A291,'2010'!$B$2:$S$401,5,FALSE)), T291, VLOOKUP($A291,'2010'!$B$2:$S$401,5,FALSE))</f>
        <v>20</v>
      </c>
      <c r="V291" s="14">
        <f>IF(ISNA(VLOOKUP($A291,'2009'!$B$2:$S$401,5,FALSE)), U291, VLOOKUP($A291,'2009'!$B$2:$S$401,5,FALSE))</f>
        <v>20</v>
      </c>
      <c r="W291" s="14">
        <f>AVERAGE(Q291:V291)</f>
        <v>19.566666666666666</v>
      </c>
      <c r="X291" s="14">
        <f>VLOOKUP($A291,'2014'!$B$2:$S$430,6,FALSE)</f>
        <v>12</v>
      </c>
      <c r="Y291" s="14">
        <f>IF(ISNA(VLOOKUP($A291,'2013'!$B$2:$S$401,6,FALSE)), X291, VLOOKUP($A291,'2013'!$B$2:$S$401,6,FALSE)*1.7)</f>
        <v>22.099999999999998</v>
      </c>
      <c r="Z291" s="14">
        <f>IF(ISNA(VLOOKUP($A291,'2012'!$B$2:$S$401,6,FALSE)), Y291, VLOOKUP($A291,'2012'!$B$2:$S$401,6,FALSE))</f>
        <v>15</v>
      </c>
      <c r="AA291" s="14">
        <f>IF(ISNA(VLOOKUP($A291,'2011'!$B$2:$S$401,6,FALSE)), Z291, VLOOKUP($A291,'2011'!$B$2:$S$401,6,FALSE))</f>
        <v>23</v>
      </c>
      <c r="AB291" s="14">
        <f>IF(ISNA(VLOOKUP($A291,'2010'!$B$2:$S$401,6,FALSE)), AA291, VLOOKUP($A291,'2010'!$B$2:$S$401,6,FALSE))</f>
        <v>26</v>
      </c>
      <c r="AC291" s="14">
        <f>IF(ISNA(VLOOKUP($A291,'2009'!$B$2:$S$401,6,FALSE)), AB291, VLOOKUP($A291,'2009'!$B$2:$S$401,6,FALSE))</f>
        <v>26</v>
      </c>
      <c r="AD291" s="14">
        <f>AVERAGE(X291:AC291)</f>
        <v>20.683333333333334</v>
      </c>
      <c r="AE291" s="14">
        <f>VLOOKUP($A291,'2014'!$B$2:$S$430,10,FALSE)</f>
        <v>4</v>
      </c>
      <c r="AF291" s="14">
        <f>IF(ISNA(VLOOKUP($A291,'2013'!$B$2:$S$401,10,FALSE)), AE291, VLOOKUP($A291,'2013'!$B$2:$S$401,10,FALSE)*1.7)</f>
        <v>3.4</v>
      </c>
      <c r="AG291" s="14">
        <f>IF(ISNA(VLOOKUP($A291,'2012'!$B$2:$S$401,10,FALSE)), AF291, VLOOKUP($A291,'2012'!$B$2:$S$401,10,FALSE))</f>
        <v>5</v>
      </c>
      <c r="AH291" s="14">
        <f>IF(ISNA(VLOOKUP($A291,'2011'!$B$2:$S$401,10,FALSE)), AG291, VLOOKUP($A291,'2011'!$B$2:$S$401,10,FALSE))</f>
        <v>9</v>
      </c>
      <c r="AI291" s="14">
        <f>IF(ISNA(VLOOKUP($A291,'2010'!$B$2:$S$401,10,FALSE)), AH291, VLOOKUP($A291,'2010'!$B$2:$S$401,10,FALSE))</f>
        <v>9</v>
      </c>
      <c r="AJ291" s="14">
        <f>IF(ISNA(VLOOKUP($A291,'2009'!$B$2:$S$401,10,FALSE)), AI291, VLOOKUP($A291,'2009'!$B$2:$S$401,10,FALSE))</f>
        <v>9</v>
      </c>
      <c r="AK291" s="14">
        <f>AVERAGE(AE291:AJ291)</f>
        <v>6.5666666666666664</v>
      </c>
      <c r="AL291" s="14">
        <f>VLOOKUP($A291,'2014'!$B$2:$S$430,11,FALSE)</f>
        <v>7</v>
      </c>
      <c r="AM291" s="14">
        <f>IF(ISNA(VLOOKUP($A291,'2013'!$B$2:$S$401,11,FALSE)), AL291, VLOOKUP($A291,'2013'!$B$2:$S$401,11,FALSE)*1.7)</f>
        <v>6.8</v>
      </c>
      <c r="AN291" s="14">
        <f>AVERAGE(AL291:AM291)</f>
        <v>6.9</v>
      </c>
      <c r="AO291" s="14">
        <f>VLOOKUP($A291,'2014'!$B$2:$S$430,8,FALSE)</f>
        <v>1</v>
      </c>
      <c r="AP291" s="14">
        <f>IF(ISNA(VLOOKUP($A291,'2013'!$B$2:$S$401,8,FALSE)), AO291, VLOOKUP($A291,'2013'!$B$2:$S$401,8,FALSE)*1.7)</f>
        <v>-5.0999999999999996</v>
      </c>
      <c r="AQ291" s="14">
        <f>IF(ISNA(VLOOKUP($A291,'2012'!$B$2:$S$401,8,FALSE)), AP291, VLOOKUP($A291,'2012'!$B$2:$S$401,8,FALSE))</f>
        <v>1</v>
      </c>
      <c r="AR291" s="14">
        <f>IF(ISNA(VLOOKUP($A291,'2011'!$B$2:$S$401,8,FALSE)), AQ291, VLOOKUP($A291,'2011'!$B$2:$S$401,8,FALSE))</f>
        <v>-3</v>
      </c>
      <c r="AS291" s="14">
        <f>IF(ISNA(VLOOKUP($A291,'2010'!$B$2:$S$401,8,FALSE)), AR291, VLOOKUP($A291,'2010'!$B$2:$S$401,8,FALSE))</f>
        <v>-3</v>
      </c>
      <c r="AT291" s="14">
        <f>IF(ISNA(VLOOKUP($A291,'2009'!$B$2:$S$401,8,FALSE)), AS291, VLOOKUP($A291,'2009'!$B$2:$S$401,8,FALSE))</f>
        <v>-3</v>
      </c>
      <c r="AU291" s="14">
        <f>AVERAGE(AO291:AT291)</f>
        <v>-2.0166666666666666</v>
      </c>
      <c r="AV291" s="14">
        <f>MIN(B291:G291)</f>
        <v>25</v>
      </c>
      <c r="AW291" s="14">
        <f>MAX(B291:G291)</f>
        <v>56</v>
      </c>
      <c r="AX291" s="14">
        <f>MIN(I291:N291)</f>
        <v>57</v>
      </c>
      <c r="AY291" s="14">
        <f>MAX(I291:N291)</f>
        <v>82</v>
      </c>
      <c r="AZ291" s="14" t="str">
        <f>VLOOKUP(A291,Bios!$B$2:$S$430,7,FALSE)</f>
        <v>CAN</v>
      </c>
      <c r="BA291" s="14" t="str">
        <f>VLOOKUP(A291,Bios!$B$2:$S$430,2,FALSE)</f>
        <v>STL</v>
      </c>
      <c r="BB291" s="14">
        <f>113-BE291</f>
        <v>34</v>
      </c>
      <c r="BC291" s="14" t="str">
        <f>VLOOKUP(A291,Bios!$B$2:$S$430,3,FALSE)</f>
        <v>L</v>
      </c>
      <c r="BD291" s="4" t="str">
        <f>VLOOKUP(A291,Bios!$B$2:$S$430,4,FALSE)</f>
        <v>Jan 16 '79</v>
      </c>
      <c r="BE291" s="4" t="str">
        <f>RIGHT(BD291, LEN(BD291)-8)</f>
        <v>79</v>
      </c>
      <c r="BJ291" s="4" t="e">
        <f>VLOOKUP(A291,'Contracts 2014'!A290:K416,1,FALSE)</f>
        <v>#N/A</v>
      </c>
      <c r="BK291" s="4">
        <f>IF(ISNA(VLOOKUP(A291,'Contracts 2014'!$A$1:$K$127,1,FALSE)), 0, 1)</f>
        <v>1</v>
      </c>
    </row>
    <row r="292" spans="1:63">
      <c r="A292" s="13" t="s">
        <v>189</v>
      </c>
      <c r="B292" s="14">
        <f>VLOOKUP(A292,'2014'!$B$2:$S$430,7,FALSE)</f>
        <v>25</v>
      </c>
      <c r="C292" s="14">
        <f>IF(ISNA(VLOOKUP(A292,'2013'!$B$2:$S$401,7,FALSE)*1.7), B292, VLOOKUP(A292,'2013'!$B$2:$S$401,7,FALSE)*1.7)</f>
        <v>27.2</v>
      </c>
      <c r="D292" s="14">
        <f>IF(ISNA(VLOOKUP(A292,'2012'!$B$2:$S$401,7,FALSE)), C292, VLOOKUP(A292,'2012'!$B$2:$S$401,7,FALSE))</f>
        <v>49</v>
      </c>
      <c r="E292" s="14">
        <f>IF(ISNA(VLOOKUP(A292,'2011'!$B$2:$S$401,7,FALSE)), AVERAGE(C292:D292), VLOOKUP(A292,'2011'!$B$2:$S$401,7,FALSE))</f>
        <v>68</v>
      </c>
      <c r="F292" s="14">
        <f>IF(ISNA(VLOOKUP(A292,'2010'!$B$2:$S$401,7,FALSE)), AVERAGE(C292:E292), VLOOKUP(A292,'2010'!$B$2:$S$401,7,FALSE))</f>
        <v>53</v>
      </c>
      <c r="G292" s="14">
        <f>IF(ISNA(VLOOKUP(A292,'2009'!$B$2:$S$401,7,FALSE)), AVERAGE(C292:F292), VLOOKUP(A292,'2009'!$B$2:$S$401,7,FALSE))</f>
        <v>49.3</v>
      </c>
      <c r="H292" s="14">
        <f>AVERAGE(B292:G292)</f>
        <v>45.25</v>
      </c>
      <c r="I292" s="14">
        <f>VLOOKUP(A292,'2014'!$B$2:$S$430,4,FALSE)</f>
        <v>69</v>
      </c>
      <c r="J292" s="14">
        <f>IF(ISNA(VLOOKUP(A292,'2013'!$B$2:$S$401,4,FALSE)), I292, VLOOKUP(A292,'2013'!$B$2:$S$401,4,FALSE)*1.7)</f>
        <v>57.8</v>
      </c>
      <c r="K292" s="14">
        <f>IF(ISNA(VLOOKUP(A292,'2012'!$B$2:$S$401,4,FALSE)), J292, VLOOKUP(A292,'2012'!$B$2:$S$401,4,FALSE))</f>
        <v>70</v>
      </c>
      <c r="L292" s="14">
        <f>IF(ISNA(VLOOKUP(A292,'2011'!$B$2:$S$401,4,FALSE)), AVERAGE(J292:K292), VLOOKUP(A292,'2011'!$B$2:$S$401,4,FALSE))</f>
        <v>77</v>
      </c>
      <c r="M292" s="14">
        <f>IF(ISNA(VLOOKUP(A292,'2010'!$B$2:$S$401,4,FALSE)), AVERAGE(J292:L292), VLOOKUP(A292,'2010'!$B$2:$S$401,4,FALSE))</f>
        <v>75</v>
      </c>
      <c r="N292" s="14">
        <f>IF(ISNA(VLOOKUP(A292,'2009'!$B$2:$S$401,4,FALSE)), AVERAGE(J292:M292), VLOOKUP(A292,'2009'!$B$2:$S$401,4,FALSE))</f>
        <v>69.95</v>
      </c>
      <c r="O292" s="14">
        <f>AVERAGE(I292:N292)</f>
        <v>69.791666666666671</v>
      </c>
      <c r="P292" s="14">
        <f>H292/O292</f>
        <v>0.64835820895522389</v>
      </c>
      <c r="Q292" s="14">
        <f>VLOOKUP($A292,'2014'!$B$2:$S$430,5,FALSE)</f>
        <v>13</v>
      </c>
      <c r="R292" s="14">
        <f>IF(ISNA(VLOOKUP(A292,'2013'!$B$2:$S$401,5,FALSE)), Q292, VLOOKUP(A292,'2013'!$B$2:$S$401,5,FALSE)*1.7)</f>
        <v>10.199999999999999</v>
      </c>
      <c r="S292" s="14">
        <f>IF(ISNA(VLOOKUP($A292,'2012'!$B$2:$S$401,5,FALSE)), R292, VLOOKUP($A292,'2012'!$B$2:$S$401,5,FALSE))</f>
        <v>16</v>
      </c>
      <c r="T292" s="14">
        <f>IF(ISNA(VLOOKUP($A292,'2011'!$B$2:$S$401,5,FALSE)), S292, VLOOKUP($A292,'2011'!$B$2:$S$401,5,FALSE))</f>
        <v>34</v>
      </c>
      <c r="U292" s="14">
        <f>IF(ISNA(VLOOKUP($A292,'2010'!$B$2:$S$401,5,FALSE)), T292, VLOOKUP($A292,'2010'!$B$2:$S$401,5,FALSE))</f>
        <v>26</v>
      </c>
      <c r="V292" s="14">
        <f>IF(ISNA(VLOOKUP($A292,'2009'!$B$2:$S$401,5,FALSE)), U292, VLOOKUP($A292,'2009'!$B$2:$S$401,5,FALSE))</f>
        <v>26</v>
      </c>
      <c r="W292" s="14">
        <f>AVERAGE(Q292:V292)</f>
        <v>20.866666666666667</v>
      </c>
      <c r="X292" s="14">
        <f>VLOOKUP($A292,'2014'!$B$2:$S$430,6,FALSE)</f>
        <v>12</v>
      </c>
      <c r="Y292" s="14">
        <f>IF(ISNA(VLOOKUP($A292,'2013'!$B$2:$S$401,6,FALSE)), X292, VLOOKUP($A292,'2013'!$B$2:$S$401,6,FALSE)*1.7)</f>
        <v>17</v>
      </c>
      <c r="Z292" s="14">
        <f>IF(ISNA(VLOOKUP($A292,'2012'!$B$2:$S$401,6,FALSE)), Y292, VLOOKUP($A292,'2012'!$B$2:$S$401,6,FALSE))</f>
        <v>33</v>
      </c>
      <c r="AA292" s="14">
        <f>IF(ISNA(VLOOKUP($A292,'2011'!$B$2:$S$401,6,FALSE)), Z292, VLOOKUP($A292,'2011'!$B$2:$S$401,6,FALSE))</f>
        <v>34</v>
      </c>
      <c r="AB292" s="14">
        <f>IF(ISNA(VLOOKUP($A292,'2010'!$B$2:$S$401,6,FALSE)), AA292, VLOOKUP($A292,'2010'!$B$2:$S$401,6,FALSE))</f>
        <v>27</v>
      </c>
      <c r="AC292" s="14">
        <f>IF(ISNA(VLOOKUP($A292,'2009'!$B$2:$S$401,6,FALSE)), AB292, VLOOKUP($A292,'2009'!$B$2:$S$401,6,FALSE))</f>
        <v>27</v>
      </c>
      <c r="AD292" s="14">
        <f>AVERAGE(X292:AC292)</f>
        <v>25</v>
      </c>
      <c r="AE292" s="14">
        <f>VLOOKUP($A292,'2014'!$B$2:$S$430,10,FALSE)</f>
        <v>4</v>
      </c>
      <c r="AF292" s="14">
        <f>IF(ISNA(VLOOKUP($A292,'2013'!$B$2:$S$401,10,FALSE)), AE292, VLOOKUP($A292,'2013'!$B$2:$S$401,10,FALSE)*1.7)</f>
        <v>5.0999999999999996</v>
      </c>
      <c r="AG292" s="14">
        <f>IF(ISNA(VLOOKUP($A292,'2012'!$B$2:$S$401,10,FALSE)), AF292, VLOOKUP($A292,'2012'!$B$2:$S$401,10,FALSE))</f>
        <v>4</v>
      </c>
      <c r="AH292" s="14">
        <f>IF(ISNA(VLOOKUP($A292,'2011'!$B$2:$S$401,10,FALSE)), AG292, VLOOKUP($A292,'2011'!$B$2:$S$401,10,FALSE))</f>
        <v>6</v>
      </c>
      <c r="AI292" s="14">
        <f>IF(ISNA(VLOOKUP($A292,'2010'!$B$2:$S$401,10,FALSE)), AH292, VLOOKUP($A292,'2010'!$B$2:$S$401,10,FALSE))</f>
        <v>8</v>
      </c>
      <c r="AJ292" s="14">
        <f>IF(ISNA(VLOOKUP($A292,'2009'!$B$2:$S$401,10,FALSE)), AI292, VLOOKUP($A292,'2009'!$B$2:$S$401,10,FALSE))</f>
        <v>8</v>
      </c>
      <c r="AK292" s="14">
        <f>AVERAGE(AE292:AJ292)</f>
        <v>5.8500000000000005</v>
      </c>
      <c r="AL292" s="14">
        <f>VLOOKUP($A292,'2014'!$B$2:$S$430,11,FALSE)</f>
        <v>6</v>
      </c>
      <c r="AM292" s="14">
        <f>IF(ISNA(VLOOKUP($A292,'2013'!$B$2:$S$401,11,FALSE)), AL292, VLOOKUP($A292,'2013'!$B$2:$S$401,11,FALSE)*1.7)</f>
        <v>10.199999999999999</v>
      </c>
      <c r="AN292" s="14">
        <f>AVERAGE(AL292:AM292)</f>
        <v>8.1</v>
      </c>
      <c r="AO292" s="14">
        <f>VLOOKUP($A292,'2014'!$B$2:$S$430,8,FALSE)</f>
        <v>1</v>
      </c>
      <c r="AP292" s="14">
        <f>IF(ISNA(VLOOKUP($A292,'2013'!$B$2:$S$401,8,FALSE)), AO292, VLOOKUP($A292,'2013'!$B$2:$S$401,8,FALSE)*1.7)</f>
        <v>-22.099999999999998</v>
      </c>
      <c r="AQ292" s="14">
        <f>IF(ISNA(VLOOKUP($A292,'2012'!$B$2:$S$401,8,FALSE)), AP292, VLOOKUP($A292,'2012'!$B$2:$S$401,8,FALSE))</f>
        <v>5</v>
      </c>
      <c r="AR292" s="14">
        <f>IF(ISNA(VLOOKUP($A292,'2011'!$B$2:$S$401,8,FALSE)), AQ292, VLOOKUP($A292,'2011'!$B$2:$S$401,8,FALSE))</f>
        <v>20</v>
      </c>
      <c r="AS292" s="14">
        <f>IF(ISNA(VLOOKUP($A292,'2010'!$B$2:$S$401,8,FALSE)), AR292, VLOOKUP($A292,'2010'!$B$2:$S$401,8,FALSE))</f>
        <v>-2</v>
      </c>
      <c r="AT292" s="14">
        <f>IF(ISNA(VLOOKUP($A292,'2009'!$B$2:$S$401,8,FALSE)), AS292, VLOOKUP($A292,'2009'!$B$2:$S$401,8,FALSE))</f>
        <v>-2</v>
      </c>
      <c r="AU292" s="14">
        <f>AVERAGE(AO292:AT292)</f>
        <v>-1.6666666666666313E-2</v>
      </c>
      <c r="AV292" s="14">
        <f>MIN(B292:G292)</f>
        <v>25</v>
      </c>
      <c r="AW292" s="14">
        <f>MAX(B292:G292)</f>
        <v>68</v>
      </c>
      <c r="AX292" s="14">
        <f>MIN(I292:N292)</f>
        <v>57.8</v>
      </c>
      <c r="AY292" s="14">
        <f>MAX(I292:N292)</f>
        <v>77</v>
      </c>
      <c r="AZ292" s="14" t="str">
        <f>VLOOKUP(A292,Bios!$B$2:$S$430,7,FALSE)</f>
        <v>CAN</v>
      </c>
      <c r="BA292" s="14" t="str">
        <f>VLOOKUP(A292,Bios!$B$2:$S$430,2,FALSE)</f>
        <v>MTL</v>
      </c>
      <c r="BB292" s="14">
        <f>113-BE292</f>
        <v>36</v>
      </c>
      <c r="BC292" s="14" t="str">
        <f>VLOOKUP(A292,Bios!$B$2:$S$430,3,FALSE)</f>
        <v>C</v>
      </c>
      <c r="BD292" s="4" t="str">
        <f>VLOOKUP(A292,Bios!$B$2:$S$430,4,FALSE)</f>
        <v>Oct 06 '77</v>
      </c>
      <c r="BE292" s="4" t="str">
        <f>RIGHT(BD292, LEN(BD292)-8)</f>
        <v>77</v>
      </c>
      <c r="BJ292" s="4" t="e">
        <f>VLOOKUP(A292,'Contracts 2014'!A291:K417,1,FALSE)</f>
        <v>#N/A</v>
      </c>
      <c r="BK292" s="4">
        <f>IF(ISNA(VLOOKUP(A292,'Contracts 2014'!$A$1:$K$127,1,FALSE)), 0, 1)</f>
        <v>1</v>
      </c>
    </row>
    <row r="293" spans="1:63">
      <c r="A293" s="13" t="s">
        <v>742</v>
      </c>
      <c r="B293" s="14">
        <f>VLOOKUP(A293,'2014'!$B$2:$S$430,7,FALSE)</f>
        <v>25</v>
      </c>
      <c r="C293" s="14">
        <f>IF(ISNA(VLOOKUP(A293,'2013'!$B$2:$S$401,7,FALSE)*1.7), B293, VLOOKUP(A293,'2013'!$B$2:$S$401,7,FALSE)*1.7)</f>
        <v>32.299999999999997</v>
      </c>
      <c r="D293" s="14">
        <f>IF(ISNA(VLOOKUP(A293,'2012'!$B$2:$S$401,7,FALSE)), C293, VLOOKUP(A293,'2012'!$B$2:$S$401,7,FALSE))</f>
        <v>27</v>
      </c>
      <c r="E293" s="14">
        <f>IF(ISNA(VLOOKUP(A293,'2011'!$B$2:$S$401,7,FALSE)), AVERAGE(C293:D293), VLOOKUP(A293,'2011'!$B$2:$S$401,7,FALSE))</f>
        <v>29.65</v>
      </c>
      <c r="F293" s="14">
        <f>IF(ISNA(VLOOKUP(A293,'2010'!$B$2:$S$401,7,FALSE)), AVERAGE(C293:E293), VLOOKUP(A293,'2010'!$B$2:$S$401,7,FALSE))</f>
        <v>24</v>
      </c>
      <c r="G293" s="14">
        <f>IF(ISNA(VLOOKUP(A293,'2009'!$B$2:$S$401,7,FALSE)), AVERAGE(C293:F293), VLOOKUP(A293,'2009'!$B$2:$S$401,7,FALSE))</f>
        <v>28.237499999999997</v>
      </c>
      <c r="H293" s="14">
        <f>AVERAGE(B293:G293)</f>
        <v>27.697916666666668</v>
      </c>
      <c r="I293" s="14">
        <f>VLOOKUP(A293,'2014'!$B$2:$S$430,4,FALSE)</f>
        <v>74</v>
      </c>
      <c r="J293" s="14">
        <f>IF(ISNA(VLOOKUP(A293,'2013'!$B$2:$S$401,4,FALSE)), I293, VLOOKUP(A293,'2013'!$B$2:$S$401,4,FALSE)*1.7)</f>
        <v>71.399999999999991</v>
      </c>
      <c r="K293" s="14">
        <f>IF(ISNA(VLOOKUP(A293,'2012'!$B$2:$S$401,4,FALSE)), J293, VLOOKUP(A293,'2012'!$B$2:$S$401,4,FALSE))</f>
        <v>57</v>
      </c>
      <c r="L293" s="14">
        <f>IF(ISNA(VLOOKUP(A293,'2011'!$B$2:$S$401,4,FALSE)), AVERAGE(J293:K293), VLOOKUP(A293,'2011'!$B$2:$S$401,4,FALSE))</f>
        <v>64.199999999999989</v>
      </c>
      <c r="M293" s="14">
        <f>IF(ISNA(VLOOKUP(A293,'2010'!$B$2:$S$401,4,FALSE)), AVERAGE(J293:L293), VLOOKUP(A293,'2010'!$B$2:$S$401,4,FALSE))</f>
        <v>51</v>
      </c>
      <c r="N293" s="14">
        <f>IF(ISNA(VLOOKUP(A293,'2009'!$B$2:$S$401,4,FALSE)), AVERAGE(J293:M293), VLOOKUP(A293,'2009'!$B$2:$S$401,4,FALSE))</f>
        <v>60.899999999999991</v>
      </c>
      <c r="O293" s="14">
        <f>AVERAGE(I293:N293)</f>
        <v>63.083333333333321</v>
      </c>
      <c r="P293" s="14">
        <f>H293/O293</f>
        <v>0.43906869220607669</v>
      </c>
      <c r="Q293" s="14">
        <f>VLOOKUP($A293,'2014'!$B$2:$S$430,5,FALSE)</f>
        <v>11</v>
      </c>
      <c r="R293" s="14">
        <f>IF(ISNA(VLOOKUP(A293,'2013'!$B$2:$S$401,5,FALSE)), Q293, VLOOKUP(A293,'2013'!$B$2:$S$401,5,FALSE)*1.7)</f>
        <v>15.299999999999999</v>
      </c>
      <c r="S293" s="14">
        <f>IF(ISNA(VLOOKUP($A293,'2012'!$B$2:$S$401,5,FALSE)), R293, VLOOKUP($A293,'2012'!$B$2:$S$401,5,FALSE))</f>
        <v>11</v>
      </c>
      <c r="T293" s="14">
        <f>IF(ISNA(VLOOKUP($A293,'2011'!$B$2:$S$401,5,FALSE)), S293, VLOOKUP($A293,'2011'!$B$2:$S$401,5,FALSE))</f>
        <v>11</v>
      </c>
      <c r="U293" s="14">
        <f>IF(ISNA(VLOOKUP($A293,'2010'!$B$2:$S$401,5,FALSE)), T293, VLOOKUP($A293,'2010'!$B$2:$S$401,5,FALSE))</f>
        <v>9</v>
      </c>
      <c r="V293" s="14">
        <f>IF(ISNA(VLOOKUP($A293,'2009'!$B$2:$S$401,5,FALSE)), U293, VLOOKUP($A293,'2009'!$B$2:$S$401,5,FALSE))</f>
        <v>9</v>
      </c>
      <c r="W293" s="14">
        <f>AVERAGE(Q293:V293)</f>
        <v>11.049999999999999</v>
      </c>
      <c r="X293" s="14">
        <f>VLOOKUP($A293,'2014'!$B$2:$S$430,6,FALSE)</f>
        <v>14</v>
      </c>
      <c r="Y293" s="14">
        <f>IF(ISNA(VLOOKUP($A293,'2013'!$B$2:$S$401,6,FALSE)), X293, VLOOKUP($A293,'2013'!$B$2:$S$401,6,FALSE)*1.7)</f>
        <v>17</v>
      </c>
      <c r="Z293" s="14">
        <f>IF(ISNA(VLOOKUP($A293,'2012'!$B$2:$S$401,6,FALSE)), Y293, VLOOKUP($A293,'2012'!$B$2:$S$401,6,FALSE))</f>
        <v>16</v>
      </c>
      <c r="AA293" s="14">
        <f>IF(ISNA(VLOOKUP($A293,'2011'!$B$2:$S$401,6,FALSE)), Z293, VLOOKUP($A293,'2011'!$B$2:$S$401,6,FALSE))</f>
        <v>16</v>
      </c>
      <c r="AB293" s="14">
        <f>IF(ISNA(VLOOKUP($A293,'2010'!$B$2:$S$401,6,FALSE)), AA293, VLOOKUP($A293,'2010'!$B$2:$S$401,6,FALSE))</f>
        <v>15</v>
      </c>
      <c r="AC293" s="14">
        <f>IF(ISNA(VLOOKUP($A293,'2009'!$B$2:$S$401,6,FALSE)), AB293, VLOOKUP($A293,'2009'!$B$2:$S$401,6,FALSE))</f>
        <v>15</v>
      </c>
      <c r="AD293" s="14">
        <f>AVERAGE(X293:AC293)</f>
        <v>15.5</v>
      </c>
      <c r="AE293" s="14">
        <f>VLOOKUP($A293,'2014'!$B$2:$S$430,10,FALSE)</f>
        <v>0</v>
      </c>
      <c r="AF293" s="14">
        <f>IF(ISNA(VLOOKUP($A293,'2013'!$B$2:$S$401,10,FALSE)), AE293, VLOOKUP($A293,'2013'!$B$2:$S$401,10,FALSE)*1.7)</f>
        <v>6.8</v>
      </c>
      <c r="AG293" s="14">
        <f>IF(ISNA(VLOOKUP($A293,'2012'!$B$2:$S$401,10,FALSE)), AF293, VLOOKUP($A293,'2012'!$B$2:$S$401,10,FALSE))</f>
        <v>3</v>
      </c>
      <c r="AH293" s="14">
        <f>IF(ISNA(VLOOKUP($A293,'2011'!$B$2:$S$401,10,FALSE)), AG293, VLOOKUP($A293,'2011'!$B$2:$S$401,10,FALSE))</f>
        <v>3</v>
      </c>
      <c r="AI293" s="14">
        <f>IF(ISNA(VLOOKUP($A293,'2010'!$B$2:$S$401,10,FALSE)), AH293, VLOOKUP($A293,'2010'!$B$2:$S$401,10,FALSE))</f>
        <v>0</v>
      </c>
      <c r="AJ293" s="14">
        <f>IF(ISNA(VLOOKUP($A293,'2009'!$B$2:$S$401,10,FALSE)), AI293, VLOOKUP($A293,'2009'!$B$2:$S$401,10,FALSE))</f>
        <v>0</v>
      </c>
      <c r="AK293" s="14">
        <f>AVERAGE(AE293:AJ293)</f>
        <v>2.1333333333333333</v>
      </c>
      <c r="AL293" s="14">
        <f>VLOOKUP($A293,'2014'!$B$2:$S$430,11,FALSE)</f>
        <v>2</v>
      </c>
      <c r="AM293" s="14">
        <f>IF(ISNA(VLOOKUP($A293,'2013'!$B$2:$S$401,11,FALSE)), AL293, VLOOKUP($A293,'2013'!$B$2:$S$401,11,FALSE)*1.7)</f>
        <v>10.199999999999999</v>
      </c>
      <c r="AN293" s="14">
        <f>AVERAGE(AL293:AM293)</f>
        <v>6.1</v>
      </c>
      <c r="AO293" s="14">
        <f>VLOOKUP($A293,'2014'!$B$2:$S$430,8,FALSE)</f>
        <v>-7</v>
      </c>
      <c r="AP293" s="14">
        <f>IF(ISNA(VLOOKUP($A293,'2013'!$B$2:$S$401,8,FALSE)), AO293, VLOOKUP($A293,'2013'!$B$2:$S$401,8,FALSE)*1.7)</f>
        <v>-10.199999999999999</v>
      </c>
      <c r="AQ293" s="14">
        <f>IF(ISNA(VLOOKUP($A293,'2012'!$B$2:$S$401,8,FALSE)), AP293, VLOOKUP($A293,'2012'!$B$2:$S$401,8,FALSE))</f>
        <v>5</v>
      </c>
      <c r="AR293" s="14">
        <f>IF(ISNA(VLOOKUP($A293,'2011'!$B$2:$S$401,8,FALSE)), AQ293, VLOOKUP($A293,'2011'!$B$2:$S$401,8,FALSE))</f>
        <v>5</v>
      </c>
      <c r="AS293" s="14">
        <f>IF(ISNA(VLOOKUP($A293,'2010'!$B$2:$S$401,8,FALSE)), AR293, VLOOKUP($A293,'2010'!$B$2:$S$401,8,FALSE))</f>
        <v>10</v>
      </c>
      <c r="AT293" s="14">
        <f>IF(ISNA(VLOOKUP($A293,'2009'!$B$2:$S$401,8,FALSE)), AS293, VLOOKUP($A293,'2009'!$B$2:$S$401,8,FALSE))</f>
        <v>10</v>
      </c>
      <c r="AU293" s="14">
        <f>AVERAGE(AO293:AT293)</f>
        <v>2.1333333333333333</v>
      </c>
      <c r="AV293" s="14">
        <f>MIN(B293:G293)</f>
        <v>24</v>
      </c>
      <c r="AW293" s="14">
        <f>MAX(B293:G293)</f>
        <v>32.299999999999997</v>
      </c>
      <c r="AX293" s="14">
        <f>MIN(I293:N293)</f>
        <v>51</v>
      </c>
      <c r="AY293" s="14">
        <f>MAX(I293:N293)</f>
        <v>74</v>
      </c>
      <c r="AZ293" s="14" t="str">
        <f>VLOOKUP(A293,Bios!$B$2:$S$430,7,FALSE)</f>
        <v>DEU</v>
      </c>
      <c r="BA293" s="14" t="str">
        <f>VLOOKUP(A293,Bios!$B$2:$S$430,2,FALSE)</f>
        <v>FLA, PIT</v>
      </c>
      <c r="BB293" s="14">
        <f>113-BE293</f>
        <v>30</v>
      </c>
      <c r="BC293" s="14" t="str">
        <f>VLOOKUP(A293,Bios!$B$2:$S$430,3,FALSE)</f>
        <v>C</v>
      </c>
      <c r="BD293" s="4" t="str">
        <f>VLOOKUP(A293,Bios!$B$2:$S$430,4,FALSE)</f>
        <v>Aug 24 '83</v>
      </c>
      <c r="BE293" s="4" t="str">
        <f>RIGHT(BD293, LEN(BD293)-8)</f>
        <v>83</v>
      </c>
      <c r="BJ293" s="4" t="e">
        <f>VLOOKUP(A293,'Contracts 2014'!A292:K418,1,FALSE)</f>
        <v>#N/A</v>
      </c>
      <c r="BK293" s="4">
        <f>IF(ISNA(VLOOKUP(A293,'Contracts 2014'!$A$1:$K$127,1,FALSE)), 0, 1)</f>
        <v>1</v>
      </c>
    </row>
    <row r="294" spans="1:63">
      <c r="A294" s="13" t="s">
        <v>756</v>
      </c>
      <c r="B294" s="14">
        <f>VLOOKUP(A294,'2014'!$B$2:$S$430,7,FALSE)</f>
        <v>25</v>
      </c>
      <c r="C294" s="14">
        <f>IF(ISNA(VLOOKUP(A294,'2013'!$B$2:$S$401,7,FALSE)*1.7), B294, VLOOKUP(A294,'2013'!$B$2:$S$401,7,FALSE)*1.7)</f>
        <v>22.099999999999998</v>
      </c>
      <c r="D294" s="14">
        <f>IF(ISNA(VLOOKUP(A294,'2012'!$B$2:$S$401,7,FALSE)), C294, VLOOKUP(A294,'2012'!$B$2:$S$401,7,FALSE))</f>
        <v>25</v>
      </c>
      <c r="E294" s="14">
        <f>IF(ISNA(VLOOKUP(A294,'2011'!$B$2:$S$401,7,FALSE)), AVERAGE(C294:D294), VLOOKUP(A294,'2011'!$B$2:$S$401,7,FALSE))</f>
        <v>25</v>
      </c>
      <c r="F294" s="14">
        <f>IF(ISNA(VLOOKUP(A294,'2010'!$B$2:$S$401,7,FALSE)), AVERAGE(C294:E294), VLOOKUP(A294,'2010'!$B$2:$S$401,7,FALSE))</f>
        <v>27</v>
      </c>
      <c r="G294" s="14">
        <f>IF(ISNA(VLOOKUP(A294,'2009'!$B$2:$S$401,7,FALSE)), AVERAGE(C294:F294), VLOOKUP(A294,'2009'!$B$2:$S$401,7,FALSE))</f>
        <v>22</v>
      </c>
      <c r="H294" s="14">
        <f>AVERAGE(B294:G294)</f>
        <v>24.349999999999998</v>
      </c>
      <c r="I294" s="14">
        <f>VLOOKUP(A294,'2014'!$B$2:$S$430,4,FALSE)</f>
        <v>67</v>
      </c>
      <c r="J294" s="14">
        <f>IF(ISNA(VLOOKUP(A294,'2013'!$B$2:$S$401,4,FALSE)), I294, VLOOKUP(A294,'2013'!$B$2:$S$401,4,FALSE)*1.7)</f>
        <v>74.8</v>
      </c>
      <c r="K294" s="14">
        <f>IF(ISNA(VLOOKUP(A294,'2012'!$B$2:$S$401,4,FALSE)), J294, VLOOKUP(A294,'2012'!$B$2:$S$401,4,FALSE))</f>
        <v>79</v>
      </c>
      <c r="L294" s="14">
        <f>IF(ISNA(VLOOKUP(A294,'2011'!$B$2:$S$401,4,FALSE)), AVERAGE(J294:K294), VLOOKUP(A294,'2011'!$B$2:$S$401,4,FALSE))</f>
        <v>79</v>
      </c>
      <c r="M294" s="14">
        <f>IF(ISNA(VLOOKUP(A294,'2010'!$B$2:$S$401,4,FALSE)), AVERAGE(J294:L294), VLOOKUP(A294,'2010'!$B$2:$S$401,4,FALSE))</f>
        <v>82</v>
      </c>
      <c r="N294" s="14">
        <f>IF(ISNA(VLOOKUP(A294,'2009'!$B$2:$S$401,4,FALSE)), AVERAGE(J294:M294), VLOOKUP(A294,'2009'!$B$2:$S$401,4,FALSE))</f>
        <v>77</v>
      </c>
      <c r="O294" s="14">
        <f>AVERAGE(I294:N294)</f>
        <v>76.466666666666669</v>
      </c>
      <c r="P294" s="14">
        <f>H294/O294</f>
        <v>0.31843940714908453</v>
      </c>
      <c r="Q294" s="14">
        <f>VLOOKUP($A294,'2014'!$B$2:$S$430,5,FALSE)</f>
        <v>9</v>
      </c>
      <c r="R294" s="14">
        <f>IF(ISNA(VLOOKUP(A294,'2013'!$B$2:$S$401,5,FALSE)), Q294, VLOOKUP(A294,'2013'!$B$2:$S$401,5,FALSE)*1.7)</f>
        <v>6.8</v>
      </c>
      <c r="S294" s="14">
        <f>IF(ISNA(VLOOKUP($A294,'2012'!$B$2:$S$401,5,FALSE)), R294, VLOOKUP($A294,'2012'!$B$2:$S$401,5,FALSE))</f>
        <v>4</v>
      </c>
      <c r="T294" s="14">
        <f>IF(ISNA(VLOOKUP($A294,'2011'!$B$2:$S$401,5,FALSE)), S294, VLOOKUP($A294,'2011'!$B$2:$S$401,5,FALSE))</f>
        <v>4</v>
      </c>
      <c r="U294" s="14">
        <f>IF(ISNA(VLOOKUP($A294,'2010'!$B$2:$S$401,5,FALSE)), T294, VLOOKUP($A294,'2010'!$B$2:$S$401,5,FALSE))</f>
        <v>8</v>
      </c>
      <c r="V294" s="14">
        <f>IF(ISNA(VLOOKUP($A294,'2009'!$B$2:$S$401,5,FALSE)), U294, VLOOKUP($A294,'2009'!$B$2:$S$401,5,FALSE))</f>
        <v>6</v>
      </c>
      <c r="W294" s="14">
        <f>AVERAGE(Q294:V294)</f>
        <v>6.3</v>
      </c>
      <c r="X294" s="14">
        <f>VLOOKUP($A294,'2014'!$B$2:$S$430,6,FALSE)</f>
        <v>16</v>
      </c>
      <c r="Y294" s="14">
        <f>IF(ISNA(VLOOKUP($A294,'2013'!$B$2:$S$401,6,FALSE)), X294, VLOOKUP($A294,'2013'!$B$2:$S$401,6,FALSE)*1.7)</f>
        <v>15.299999999999999</v>
      </c>
      <c r="Z294" s="14">
        <f>IF(ISNA(VLOOKUP($A294,'2012'!$B$2:$S$401,6,FALSE)), Y294, VLOOKUP($A294,'2012'!$B$2:$S$401,6,FALSE))</f>
        <v>21</v>
      </c>
      <c r="AA294" s="14">
        <f>IF(ISNA(VLOOKUP($A294,'2011'!$B$2:$S$401,6,FALSE)), Z294, VLOOKUP($A294,'2011'!$B$2:$S$401,6,FALSE))</f>
        <v>21</v>
      </c>
      <c r="AB294" s="14">
        <f>IF(ISNA(VLOOKUP($A294,'2010'!$B$2:$S$401,6,FALSE)), AA294, VLOOKUP($A294,'2010'!$B$2:$S$401,6,FALSE))</f>
        <v>19</v>
      </c>
      <c r="AC294" s="14">
        <f>IF(ISNA(VLOOKUP($A294,'2009'!$B$2:$S$401,6,FALSE)), AB294, VLOOKUP($A294,'2009'!$B$2:$S$401,6,FALSE))</f>
        <v>16</v>
      </c>
      <c r="AD294" s="14">
        <f>AVERAGE(X294:AC294)</f>
        <v>18.05</v>
      </c>
      <c r="AE294" s="14">
        <f>VLOOKUP($A294,'2014'!$B$2:$S$430,10,FALSE)</f>
        <v>1</v>
      </c>
      <c r="AF294" s="14">
        <f>IF(ISNA(VLOOKUP($A294,'2013'!$B$2:$S$401,10,FALSE)), AE294, VLOOKUP($A294,'2013'!$B$2:$S$401,10,FALSE)*1.7)</f>
        <v>3.4</v>
      </c>
      <c r="AG294" s="14">
        <f>IF(ISNA(VLOOKUP($A294,'2012'!$B$2:$S$401,10,FALSE)), AF294, VLOOKUP($A294,'2012'!$B$2:$S$401,10,FALSE))</f>
        <v>1</v>
      </c>
      <c r="AH294" s="14">
        <f>IF(ISNA(VLOOKUP($A294,'2011'!$B$2:$S$401,10,FALSE)), AG294, VLOOKUP($A294,'2011'!$B$2:$S$401,10,FALSE))</f>
        <v>1</v>
      </c>
      <c r="AI294" s="14">
        <f>IF(ISNA(VLOOKUP($A294,'2010'!$B$2:$S$401,10,FALSE)), AH294, VLOOKUP($A294,'2010'!$B$2:$S$401,10,FALSE))</f>
        <v>2</v>
      </c>
      <c r="AJ294" s="14">
        <f>IF(ISNA(VLOOKUP($A294,'2009'!$B$2:$S$401,10,FALSE)), AI294, VLOOKUP($A294,'2009'!$B$2:$S$401,10,FALSE))</f>
        <v>2</v>
      </c>
      <c r="AK294" s="14">
        <f>AVERAGE(AE294:AJ294)</f>
        <v>1.7333333333333334</v>
      </c>
      <c r="AL294" s="14">
        <f>VLOOKUP($A294,'2014'!$B$2:$S$430,11,FALSE)</f>
        <v>4</v>
      </c>
      <c r="AM294" s="14">
        <f>IF(ISNA(VLOOKUP($A294,'2013'!$B$2:$S$401,11,FALSE)), AL294, VLOOKUP($A294,'2013'!$B$2:$S$401,11,FALSE)*1.7)</f>
        <v>5.0999999999999996</v>
      </c>
      <c r="AN294" s="14">
        <f>AVERAGE(AL294:AM294)</f>
        <v>4.55</v>
      </c>
      <c r="AO294" s="14">
        <f>VLOOKUP($A294,'2014'!$B$2:$S$430,8,FALSE)</f>
        <v>10</v>
      </c>
      <c r="AP294" s="14">
        <f>IF(ISNA(VLOOKUP($A294,'2013'!$B$2:$S$401,8,FALSE)), AO294, VLOOKUP($A294,'2013'!$B$2:$S$401,8,FALSE)*1.7)</f>
        <v>1.7</v>
      </c>
      <c r="AQ294" s="14">
        <f>IF(ISNA(VLOOKUP($A294,'2012'!$B$2:$S$401,8,FALSE)), AP294, VLOOKUP($A294,'2012'!$B$2:$S$401,8,FALSE))</f>
        <v>3</v>
      </c>
      <c r="AR294" s="14">
        <f>IF(ISNA(VLOOKUP($A294,'2011'!$B$2:$S$401,8,FALSE)), AQ294, VLOOKUP($A294,'2011'!$B$2:$S$401,8,FALSE))</f>
        <v>3</v>
      </c>
      <c r="AS294" s="14">
        <f>IF(ISNA(VLOOKUP($A294,'2010'!$B$2:$S$401,8,FALSE)), AR294, VLOOKUP($A294,'2010'!$B$2:$S$401,8,FALSE))</f>
        <v>7</v>
      </c>
      <c r="AT294" s="14">
        <f>IF(ISNA(VLOOKUP($A294,'2009'!$B$2:$S$401,8,FALSE)), AS294, VLOOKUP($A294,'2009'!$B$2:$S$401,8,FALSE))</f>
        <v>3</v>
      </c>
      <c r="AU294" s="14">
        <f>AVERAGE(AO294:AT294)</f>
        <v>4.6166666666666663</v>
      </c>
      <c r="AV294" s="14">
        <f>MIN(B294:G294)</f>
        <v>22</v>
      </c>
      <c r="AW294" s="14">
        <f>MAX(B294:G294)</f>
        <v>27</v>
      </c>
      <c r="AX294" s="14">
        <f>MIN(I294:N294)</f>
        <v>67</v>
      </c>
      <c r="AY294" s="14">
        <f>MAX(I294:N294)</f>
        <v>82</v>
      </c>
      <c r="AZ294" s="14" t="str">
        <f>VLOOKUP(A294,Bios!$B$2:$S$430,7,FALSE)</f>
        <v>CAN</v>
      </c>
      <c r="BA294" s="14" t="str">
        <f>VLOOKUP(A294,Bios!$B$2:$S$430,2,FALSE)</f>
        <v>DAL</v>
      </c>
      <c r="BB294" s="14">
        <f>113-BE294</f>
        <v>30</v>
      </c>
      <c r="BC294" s="14" t="str">
        <f>VLOOKUP(A294,Bios!$B$2:$S$430,3,FALSE)</f>
        <v>D</v>
      </c>
      <c r="BD294" s="4" t="str">
        <f>VLOOKUP(A294,Bios!$B$2:$S$430,4,FALSE)</f>
        <v>Oct 09 '83</v>
      </c>
      <c r="BE294" s="4" t="str">
        <f>RIGHT(BD294, LEN(BD294)-8)</f>
        <v>83</v>
      </c>
      <c r="BJ294" s="4" t="e">
        <f>VLOOKUP(A294,'Contracts 2014'!A293:K419,1,FALSE)</f>
        <v>#N/A</v>
      </c>
      <c r="BK294" s="4">
        <f>IF(ISNA(VLOOKUP(A294,'Contracts 2014'!$A$1:$K$127,1,FALSE)), 0, 1)</f>
        <v>0</v>
      </c>
    </row>
    <row r="295" spans="1:63">
      <c r="A295" s="13" t="s">
        <v>1878</v>
      </c>
      <c r="B295" s="14">
        <f>VLOOKUP(A295,'2014'!$B$2:$S$430,7,FALSE)</f>
        <v>25</v>
      </c>
      <c r="C295" s="14">
        <f>IF(ISNA(VLOOKUP(A295,'2013'!$B$2:$S$401,7,FALSE)*1.7), B295, VLOOKUP(A295,'2013'!$B$2:$S$401,7,FALSE)*1.7)</f>
        <v>25</v>
      </c>
      <c r="D295" s="14">
        <f>IF(ISNA(VLOOKUP(A295,'2012'!$B$2:$S$401,7,FALSE)), C295, VLOOKUP(A295,'2012'!$B$2:$S$401,7,FALSE))</f>
        <v>25</v>
      </c>
      <c r="E295" s="14">
        <f>IF(ISNA(VLOOKUP(A295,'2011'!$B$2:$S$401,7,FALSE)), AVERAGE(C295:D295), VLOOKUP(A295,'2011'!$B$2:$S$401,7,FALSE))</f>
        <v>25</v>
      </c>
      <c r="F295" s="14">
        <f>IF(ISNA(VLOOKUP(A295,'2010'!$B$2:$S$401,7,FALSE)), AVERAGE(C295:E295), VLOOKUP(A295,'2010'!$B$2:$S$401,7,FALSE))</f>
        <v>25</v>
      </c>
      <c r="G295" s="14">
        <f>IF(ISNA(VLOOKUP(A295,'2009'!$B$2:$S$401,7,FALSE)), AVERAGE(C295:F295), VLOOKUP(A295,'2009'!$B$2:$S$401,7,FALSE))</f>
        <v>25</v>
      </c>
      <c r="H295" s="14">
        <f>AVERAGE(B295:G295)</f>
        <v>25</v>
      </c>
      <c r="I295" s="14">
        <f>VLOOKUP(A295,'2014'!$B$2:$S$430,4,FALSE)</f>
        <v>49</v>
      </c>
      <c r="J295" s="14">
        <f>IF(ISNA(VLOOKUP(A295,'2013'!$B$2:$S$401,4,FALSE)), I295, VLOOKUP(A295,'2013'!$B$2:$S$401,4,FALSE)*1.7)</f>
        <v>49</v>
      </c>
      <c r="K295" s="14">
        <f>IF(ISNA(VLOOKUP(A295,'2012'!$B$2:$S$401,4,FALSE)), J295, VLOOKUP(A295,'2012'!$B$2:$S$401,4,FALSE))</f>
        <v>49</v>
      </c>
      <c r="L295" s="14">
        <f>IF(ISNA(VLOOKUP(A295,'2011'!$B$2:$S$401,4,FALSE)), AVERAGE(J295:K295), VLOOKUP(A295,'2011'!$B$2:$S$401,4,FALSE))</f>
        <v>49</v>
      </c>
      <c r="M295" s="14">
        <f>IF(ISNA(VLOOKUP(A295,'2010'!$B$2:$S$401,4,FALSE)), AVERAGE(J295:L295), VLOOKUP(A295,'2010'!$B$2:$S$401,4,FALSE))</f>
        <v>49</v>
      </c>
      <c r="N295" s="14">
        <f>IF(ISNA(VLOOKUP(A295,'2009'!$B$2:$S$401,4,FALSE)), AVERAGE(J295:M295), VLOOKUP(A295,'2009'!$B$2:$S$401,4,FALSE))</f>
        <v>49</v>
      </c>
      <c r="O295" s="14">
        <f>AVERAGE(I295:N295)</f>
        <v>49</v>
      </c>
      <c r="P295" s="14">
        <f>H295/O295</f>
        <v>0.51020408163265307</v>
      </c>
      <c r="Q295" s="14">
        <f>VLOOKUP($A295,'2014'!$B$2:$S$430,5,FALSE)</f>
        <v>13</v>
      </c>
      <c r="R295" s="14">
        <f>IF(ISNA(VLOOKUP(A295,'2013'!$B$2:$S$401,5,FALSE)), Q295, VLOOKUP(A295,'2013'!$B$2:$S$401,5,FALSE)*1.7)</f>
        <v>13</v>
      </c>
      <c r="S295" s="14">
        <f>IF(ISNA(VLOOKUP($A295,'2012'!$B$2:$S$401,5,FALSE)), R295, VLOOKUP($A295,'2012'!$B$2:$S$401,5,FALSE))</f>
        <v>13</v>
      </c>
      <c r="T295" s="14">
        <f>IF(ISNA(VLOOKUP($A295,'2011'!$B$2:$S$401,5,FALSE)), S295, VLOOKUP($A295,'2011'!$B$2:$S$401,5,FALSE))</f>
        <v>13</v>
      </c>
      <c r="U295" s="14">
        <f>IF(ISNA(VLOOKUP($A295,'2010'!$B$2:$S$401,5,FALSE)), T295, VLOOKUP($A295,'2010'!$B$2:$S$401,5,FALSE))</f>
        <v>13</v>
      </c>
      <c r="V295" s="14">
        <f>IF(ISNA(VLOOKUP($A295,'2009'!$B$2:$S$401,5,FALSE)), U295, VLOOKUP($A295,'2009'!$B$2:$S$401,5,FALSE))</f>
        <v>13</v>
      </c>
      <c r="W295" s="14">
        <f>AVERAGE(Q295:V295)</f>
        <v>13</v>
      </c>
      <c r="X295" s="14">
        <f>VLOOKUP($A295,'2014'!$B$2:$S$430,6,FALSE)</f>
        <v>12</v>
      </c>
      <c r="Y295" s="14">
        <f>IF(ISNA(VLOOKUP($A295,'2013'!$B$2:$S$401,6,FALSE)), X295, VLOOKUP($A295,'2013'!$B$2:$S$401,6,FALSE)*1.7)</f>
        <v>12</v>
      </c>
      <c r="Z295" s="14">
        <f>IF(ISNA(VLOOKUP($A295,'2012'!$B$2:$S$401,6,FALSE)), Y295, VLOOKUP($A295,'2012'!$B$2:$S$401,6,FALSE))</f>
        <v>12</v>
      </c>
      <c r="AA295" s="14">
        <f>IF(ISNA(VLOOKUP($A295,'2011'!$B$2:$S$401,6,FALSE)), Z295, VLOOKUP($A295,'2011'!$B$2:$S$401,6,FALSE))</f>
        <v>12</v>
      </c>
      <c r="AB295" s="14">
        <f>IF(ISNA(VLOOKUP($A295,'2010'!$B$2:$S$401,6,FALSE)), AA295, VLOOKUP($A295,'2010'!$B$2:$S$401,6,FALSE))</f>
        <v>12</v>
      </c>
      <c r="AC295" s="14">
        <f>IF(ISNA(VLOOKUP($A295,'2009'!$B$2:$S$401,6,FALSE)), AB295, VLOOKUP($A295,'2009'!$B$2:$S$401,6,FALSE))</f>
        <v>12</v>
      </c>
      <c r="AD295" s="14">
        <f>AVERAGE(X295:AC295)</f>
        <v>12</v>
      </c>
      <c r="AE295" s="14">
        <f>VLOOKUP($A295,'2014'!$B$2:$S$430,10,FALSE)</f>
        <v>3</v>
      </c>
      <c r="AF295" s="14">
        <f>IF(ISNA(VLOOKUP($A295,'2013'!$B$2:$S$401,10,FALSE)), AE295, VLOOKUP($A295,'2013'!$B$2:$S$401,10,FALSE)*1.7)</f>
        <v>3</v>
      </c>
      <c r="AG295" s="14">
        <f>IF(ISNA(VLOOKUP($A295,'2012'!$B$2:$S$401,10,FALSE)), AF295, VLOOKUP($A295,'2012'!$B$2:$S$401,10,FALSE))</f>
        <v>3</v>
      </c>
      <c r="AH295" s="14">
        <f>IF(ISNA(VLOOKUP($A295,'2011'!$B$2:$S$401,10,FALSE)), AG295, VLOOKUP($A295,'2011'!$B$2:$S$401,10,FALSE))</f>
        <v>3</v>
      </c>
      <c r="AI295" s="14">
        <f>IF(ISNA(VLOOKUP($A295,'2010'!$B$2:$S$401,10,FALSE)), AH295, VLOOKUP($A295,'2010'!$B$2:$S$401,10,FALSE))</f>
        <v>3</v>
      </c>
      <c r="AJ295" s="14">
        <f>IF(ISNA(VLOOKUP($A295,'2009'!$B$2:$S$401,10,FALSE)), AI295, VLOOKUP($A295,'2009'!$B$2:$S$401,10,FALSE))</f>
        <v>3</v>
      </c>
      <c r="AK295" s="14">
        <f>AVERAGE(AE295:AJ295)</f>
        <v>3</v>
      </c>
      <c r="AL295" s="14">
        <f>VLOOKUP($A295,'2014'!$B$2:$S$430,11,FALSE)</f>
        <v>6</v>
      </c>
      <c r="AM295" s="14">
        <f>IF(ISNA(VLOOKUP($A295,'2013'!$B$2:$S$401,11,FALSE)), AL295, VLOOKUP($A295,'2013'!$B$2:$S$401,11,FALSE)*1.7)</f>
        <v>6</v>
      </c>
      <c r="AN295" s="14">
        <f>AVERAGE(AL295:AM295)</f>
        <v>6</v>
      </c>
      <c r="AO295" s="14">
        <f>VLOOKUP($A295,'2014'!$B$2:$S$430,8,FALSE)</f>
        <v>6</v>
      </c>
      <c r="AP295" s="14">
        <f>IF(ISNA(VLOOKUP($A295,'2013'!$B$2:$S$401,8,FALSE)), AO295, VLOOKUP($A295,'2013'!$B$2:$S$401,8,FALSE)*1.7)</f>
        <v>6</v>
      </c>
      <c r="AQ295" s="14">
        <f>IF(ISNA(VLOOKUP($A295,'2012'!$B$2:$S$401,8,FALSE)), AP295, VLOOKUP($A295,'2012'!$B$2:$S$401,8,FALSE))</f>
        <v>6</v>
      </c>
      <c r="AR295" s="14">
        <f>IF(ISNA(VLOOKUP($A295,'2011'!$B$2:$S$401,8,FALSE)), AQ295, VLOOKUP($A295,'2011'!$B$2:$S$401,8,FALSE))</f>
        <v>6</v>
      </c>
      <c r="AS295" s="14">
        <f>IF(ISNA(VLOOKUP($A295,'2010'!$B$2:$S$401,8,FALSE)), AR295, VLOOKUP($A295,'2010'!$B$2:$S$401,8,FALSE))</f>
        <v>6</v>
      </c>
      <c r="AT295" s="14">
        <f>IF(ISNA(VLOOKUP($A295,'2009'!$B$2:$S$401,8,FALSE)), AS295, VLOOKUP($A295,'2009'!$B$2:$S$401,8,FALSE))</f>
        <v>6</v>
      </c>
      <c r="AU295" s="14">
        <f>AVERAGE(AO295:AT295)</f>
        <v>6</v>
      </c>
      <c r="AV295" s="14">
        <f>MIN(B295:G295)</f>
        <v>25</v>
      </c>
      <c r="AW295" s="14">
        <f>MAX(B295:G295)</f>
        <v>25</v>
      </c>
      <c r="AX295" s="14">
        <f>MIN(I295:N295)</f>
        <v>49</v>
      </c>
      <c r="AY295" s="14">
        <f>MAX(I295:N295)</f>
        <v>49</v>
      </c>
      <c r="AZ295" s="14" t="str">
        <f>VLOOKUP(A295,Bios!$B$2:$S$430,7,FALSE)</f>
        <v>CAN</v>
      </c>
      <c r="BA295" s="14" t="str">
        <f>VLOOKUP(A295,Bios!$B$2:$S$430,2,FALSE)</f>
        <v>CHI, FLA</v>
      </c>
      <c r="BB295" s="14">
        <f>113-BE295</f>
        <v>22</v>
      </c>
      <c r="BC295" s="14" t="str">
        <f>VLOOKUP(A295,Bios!$B$2:$S$430,3,FALSE)</f>
        <v>C</v>
      </c>
      <c r="BD295" s="4" t="str">
        <f>VLOOKUP(A295,Bios!$B$2:$S$430,4,FALSE)</f>
        <v>Apr 10 '91</v>
      </c>
      <c r="BE295" s="4" t="str">
        <f>RIGHT(BD295, LEN(BD295)-8)</f>
        <v>91</v>
      </c>
      <c r="BJ295" s="4" t="e">
        <f>VLOOKUP(A295,'Contracts 2014'!A294:K420,1,FALSE)</f>
        <v>#N/A</v>
      </c>
      <c r="BK295" s="4">
        <f>IF(ISNA(VLOOKUP(A295,'Contracts 2014'!$A$1:$K$127,1,FALSE)), 0, 1)</f>
        <v>0</v>
      </c>
    </row>
    <row r="296" spans="1:63">
      <c r="A296" s="13" t="s">
        <v>250</v>
      </c>
      <c r="B296" s="14">
        <f>VLOOKUP(A296,'2014'!$B$2:$S$430,7,FALSE)</f>
        <v>25</v>
      </c>
      <c r="C296" s="14">
        <f>IF(ISNA(VLOOKUP(A296,'2013'!$B$2:$S$401,7,FALSE)*1.7), B296, VLOOKUP(A296,'2013'!$B$2:$S$401,7,FALSE)*1.7)</f>
        <v>18.7</v>
      </c>
      <c r="D296" s="14">
        <f>IF(ISNA(VLOOKUP(A296,'2012'!$B$2:$S$401,7,FALSE)), C296, VLOOKUP(A296,'2012'!$B$2:$S$401,7,FALSE))</f>
        <v>37</v>
      </c>
      <c r="E296" s="14">
        <f>IF(ISNA(VLOOKUP(A296,'2011'!$B$2:$S$401,7,FALSE)), AVERAGE(C296:D296), VLOOKUP(A296,'2011'!$B$2:$S$401,7,FALSE))</f>
        <v>40</v>
      </c>
      <c r="F296" s="14">
        <f>IF(ISNA(VLOOKUP(A296,'2010'!$B$2:$S$401,7,FALSE)), AVERAGE(C296:E296), VLOOKUP(A296,'2010'!$B$2:$S$401,7,FALSE))</f>
        <v>31.900000000000002</v>
      </c>
      <c r="G296" s="14">
        <f>IF(ISNA(VLOOKUP(A296,'2009'!$B$2:$S$401,7,FALSE)), AVERAGE(C296:F296), VLOOKUP(A296,'2009'!$B$2:$S$401,7,FALSE))</f>
        <v>31.900000000000002</v>
      </c>
      <c r="H296" s="14">
        <f>AVERAGE(B296:G296)</f>
        <v>30.75</v>
      </c>
      <c r="I296" s="14">
        <f>VLOOKUP(A296,'2014'!$B$2:$S$430,4,FALSE)</f>
        <v>64</v>
      </c>
      <c r="J296" s="14">
        <f>IF(ISNA(VLOOKUP(A296,'2013'!$B$2:$S$401,4,FALSE)), I296, VLOOKUP(A296,'2013'!$B$2:$S$401,4,FALSE)*1.7)</f>
        <v>61.199999999999996</v>
      </c>
      <c r="K296" s="14">
        <f>IF(ISNA(VLOOKUP(A296,'2012'!$B$2:$S$401,4,FALSE)), J296, VLOOKUP(A296,'2012'!$B$2:$S$401,4,FALSE))</f>
        <v>82</v>
      </c>
      <c r="L296" s="14">
        <f>IF(ISNA(VLOOKUP(A296,'2011'!$B$2:$S$401,4,FALSE)), AVERAGE(J296:K296), VLOOKUP(A296,'2011'!$B$2:$S$401,4,FALSE))</f>
        <v>79</v>
      </c>
      <c r="M296" s="14">
        <f>IF(ISNA(VLOOKUP(A296,'2010'!$B$2:$S$401,4,FALSE)), AVERAGE(J296:L296), VLOOKUP(A296,'2010'!$B$2:$S$401,4,FALSE))</f>
        <v>74.066666666666663</v>
      </c>
      <c r="N296" s="14">
        <f>IF(ISNA(VLOOKUP(A296,'2009'!$B$2:$S$401,4,FALSE)), AVERAGE(J296:M296), VLOOKUP(A296,'2009'!$B$2:$S$401,4,FALSE))</f>
        <v>74.066666666666663</v>
      </c>
      <c r="O296" s="14">
        <f>AVERAGE(I296:N296)</f>
        <v>72.388888888888886</v>
      </c>
      <c r="P296" s="14">
        <f>H296/O296</f>
        <v>0.42478894858019955</v>
      </c>
      <c r="Q296" s="14">
        <f>VLOOKUP($A296,'2014'!$B$2:$S$430,5,FALSE)</f>
        <v>9</v>
      </c>
      <c r="R296" s="14">
        <f>IF(ISNA(VLOOKUP(A296,'2013'!$B$2:$S$401,5,FALSE)), Q296, VLOOKUP(A296,'2013'!$B$2:$S$401,5,FALSE)*1.7)</f>
        <v>10.199999999999999</v>
      </c>
      <c r="S296" s="14">
        <f>IF(ISNA(VLOOKUP($A296,'2012'!$B$2:$S$401,5,FALSE)), R296, VLOOKUP($A296,'2012'!$B$2:$S$401,5,FALSE))</f>
        <v>17</v>
      </c>
      <c r="T296" s="14">
        <f>IF(ISNA(VLOOKUP($A296,'2011'!$B$2:$S$401,5,FALSE)), S296, VLOOKUP($A296,'2011'!$B$2:$S$401,5,FALSE))</f>
        <v>19</v>
      </c>
      <c r="U296" s="14">
        <f>IF(ISNA(VLOOKUP($A296,'2010'!$B$2:$S$401,5,FALSE)), T296, VLOOKUP($A296,'2010'!$B$2:$S$401,5,FALSE))</f>
        <v>19</v>
      </c>
      <c r="V296" s="14">
        <f>IF(ISNA(VLOOKUP($A296,'2009'!$B$2:$S$401,5,FALSE)), U296, VLOOKUP($A296,'2009'!$B$2:$S$401,5,FALSE))</f>
        <v>19</v>
      </c>
      <c r="W296" s="14">
        <f>AVERAGE(Q296:V296)</f>
        <v>15.533333333333333</v>
      </c>
      <c r="X296" s="14">
        <f>VLOOKUP($A296,'2014'!$B$2:$S$430,6,FALSE)</f>
        <v>16</v>
      </c>
      <c r="Y296" s="14">
        <f>IF(ISNA(VLOOKUP($A296,'2013'!$B$2:$S$401,6,FALSE)), X296, VLOOKUP($A296,'2013'!$B$2:$S$401,6,FALSE)*1.7)</f>
        <v>8.5</v>
      </c>
      <c r="Z296" s="14">
        <f>IF(ISNA(VLOOKUP($A296,'2012'!$B$2:$S$401,6,FALSE)), Y296, VLOOKUP($A296,'2012'!$B$2:$S$401,6,FALSE))</f>
        <v>20</v>
      </c>
      <c r="AA296" s="14">
        <f>IF(ISNA(VLOOKUP($A296,'2011'!$B$2:$S$401,6,FALSE)), Z296, VLOOKUP($A296,'2011'!$B$2:$S$401,6,FALSE))</f>
        <v>21</v>
      </c>
      <c r="AB296" s="14">
        <f>IF(ISNA(VLOOKUP($A296,'2010'!$B$2:$S$401,6,FALSE)), AA296, VLOOKUP($A296,'2010'!$B$2:$S$401,6,FALSE))</f>
        <v>21</v>
      </c>
      <c r="AC296" s="14">
        <f>IF(ISNA(VLOOKUP($A296,'2009'!$B$2:$S$401,6,FALSE)), AB296, VLOOKUP($A296,'2009'!$B$2:$S$401,6,FALSE))</f>
        <v>21</v>
      </c>
      <c r="AD296" s="14">
        <f>AVERAGE(X296:AC296)</f>
        <v>17.916666666666668</v>
      </c>
      <c r="AE296" s="14">
        <f>VLOOKUP($A296,'2014'!$B$2:$S$430,10,FALSE)</f>
        <v>1</v>
      </c>
      <c r="AF296" s="14">
        <f>IF(ISNA(VLOOKUP($A296,'2013'!$B$2:$S$401,10,FALSE)), AE296, VLOOKUP($A296,'2013'!$B$2:$S$401,10,FALSE)*1.7)</f>
        <v>1.7</v>
      </c>
      <c r="AG296" s="14">
        <f>IF(ISNA(VLOOKUP($A296,'2012'!$B$2:$S$401,10,FALSE)), AF296, VLOOKUP($A296,'2012'!$B$2:$S$401,10,FALSE))</f>
        <v>0</v>
      </c>
      <c r="AH296" s="14">
        <f>IF(ISNA(VLOOKUP($A296,'2011'!$B$2:$S$401,10,FALSE)), AG296, VLOOKUP($A296,'2011'!$B$2:$S$401,10,FALSE))</f>
        <v>0</v>
      </c>
      <c r="AI296" s="14">
        <f>IF(ISNA(VLOOKUP($A296,'2010'!$B$2:$S$401,10,FALSE)), AH296, VLOOKUP($A296,'2010'!$B$2:$S$401,10,FALSE))</f>
        <v>0</v>
      </c>
      <c r="AJ296" s="14">
        <f>IF(ISNA(VLOOKUP($A296,'2009'!$B$2:$S$401,10,FALSE)), AI296, VLOOKUP($A296,'2009'!$B$2:$S$401,10,FALSE))</f>
        <v>0</v>
      </c>
      <c r="AK296" s="14">
        <f>AVERAGE(AE296:AJ296)</f>
        <v>0.45</v>
      </c>
      <c r="AL296" s="14">
        <f>VLOOKUP($A296,'2014'!$B$2:$S$430,11,FALSE)</f>
        <v>2</v>
      </c>
      <c r="AM296" s="14">
        <f>IF(ISNA(VLOOKUP($A296,'2013'!$B$2:$S$401,11,FALSE)), AL296, VLOOKUP($A296,'2013'!$B$2:$S$401,11,FALSE)*1.7)</f>
        <v>3.4</v>
      </c>
      <c r="AN296" s="14">
        <f>AVERAGE(AL296:AM296)</f>
        <v>2.7</v>
      </c>
      <c r="AO296" s="14">
        <f>VLOOKUP($A296,'2014'!$B$2:$S$430,8,FALSE)</f>
        <v>-7</v>
      </c>
      <c r="AP296" s="14">
        <f>IF(ISNA(VLOOKUP($A296,'2013'!$B$2:$S$401,8,FALSE)), AO296, VLOOKUP($A296,'2013'!$B$2:$S$401,8,FALSE)*1.7)</f>
        <v>-5.0999999999999996</v>
      </c>
      <c r="AQ296" s="14">
        <f>IF(ISNA(VLOOKUP($A296,'2012'!$B$2:$S$401,8,FALSE)), AP296, VLOOKUP($A296,'2012'!$B$2:$S$401,8,FALSE))</f>
        <v>3</v>
      </c>
      <c r="AR296" s="14">
        <f>IF(ISNA(VLOOKUP($A296,'2011'!$B$2:$S$401,8,FALSE)), AQ296, VLOOKUP($A296,'2011'!$B$2:$S$401,8,FALSE))</f>
        <v>17</v>
      </c>
      <c r="AS296" s="14">
        <f>IF(ISNA(VLOOKUP($A296,'2010'!$B$2:$S$401,8,FALSE)), AR296, VLOOKUP($A296,'2010'!$B$2:$S$401,8,FALSE))</f>
        <v>17</v>
      </c>
      <c r="AT296" s="14">
        <f>IF(ISNA(VLOOKUP($A296,'2009'!$B$2:$S$401,8,FALSE)), AS296, VLOOKUP($A296,'2009'!$B$2:$S$401,8,FALSE))</f>
        <v>17</v>
      </c>
      <c r="AU296" s="14">
        <f>AVERAGE(AO296:AT296)</f>
        <v>6.9833333333333334</v>
      </c>
      <c r="AV296" s="14">
        <f>MIN(B296:G296)</f>
        <v>18.7</v>
      </c>
      <c r="AW296" s="14">
        <f>MAX(B296:G296)</f>
        <v>40</v>
      </c>
      <c r="AX296" s="14">
        <f>MIN(I296:N296)</f>
        <v>61.199999999999996</v>
      </c>
      <c r="AY296" s="14">
        <f>MAX(I296:N296)</f>
        <v>82</v>
      </c>
      <c r="AZ296" s="14" t="str">
        <f>VLOOKUP(A296,Bios!$B$2:$S$430,7,FALSE)</f>
        <v>FIN</v>
      </c>
      <c r="BA296" s="14" t="str">
        <f>VLOOKUP(A296,Bios!$B$2:$S$430,2,FALSE)</f>
        <v>PHX</v>
      </c>
      <c r="BB296" s="14">
        <f>113-BE296</f>
        <v>27</v>
      </c>
      <c r="BC296" s="14" t="str">
        <f>VLOOKUP(A296,Bios!$B$2:$S$430,3,FALSE)</f>
        <v>L</v>
      </c>
      <c r="BD296" s="4" t="str">
        <f>VLOOKUP(A296,Bios!$B$2:$S$430,4,FALSE)</f>
        <v>Jul 28 '86</v>
      </c>
      <c r="BE296" s="4" t="str">
        <f>RIGHT(BD296, LEN(BD296)-8)</f>
        <v>86</v>
      </c>
      <c r="BJ296" s="4" t="e">
        <f>VLOOKUP(A296,'Contracts 2014'!A295:K421,1,FALSE)</f>
        <v>#N/A</v>
      </c>
      <c r="BK296" s="4">
        <f>IF(ISNA(VLOOKUP(A296,'Contracts 2014'!$A$1:$K$127,1,FALSE)), 0, 1)</f>
        <v>0</v>
      </c>
    </row>
    <row r="297" spans="1:63">
      <c r="A297" s="13" t="s">
        <v>934</v>
      </c>
      <c r="B297" s="14">
        <f>VLOOKUP(A297,'2014'!$B$2:$S$430,7,FALSE)</f>
        <v>25</v>
      </c>
      <c r="C297" s="14">
        <f>IF(ISNA(VLOOKUP(A297,'2013'!$B$2:$S$401,7,FALSE)*1.7), B297, VLOOKUP(A297,'2013'!$B$2:$S$401,7,FALSE)*1.7)</f>
        <v>27.2</v>
      </c>
      <c r="D297" s="14">
        <f>IF(ISNA(VLOOKUP(A297,'2012'!$B$2:$S$401,7,FALSE)), C297, VLOOKUP(A297,'2012'!$B$2:$S$401,7,FALSE))</f>
        <v>27.2</v>
      </c>
      <c r="E297" s="14">
        <f>IF(ISNA(VLOOKUP(A297,'2011'!$B$2:$S$401,7,FALSE)), AVERAGE(C297:D297), VLOOKUP(A297,'2011'!$B$2:$S$401,7,FALSE))</f>
        <v>27.2</v>
      </c>
      <c r="F297" s="14">
        <f>IF(ISNA(VLOOKUP(A297,'2010'!$B$2:$S$401,7,FALSE)), AVERAGE(C297:E297), VLOOKUP(A297,'2010'!$B$2:$S$401,7,FALSE))</f>
        <v>27.2</v>
      </c>
      <c r="G297" s="14">
        <f>IF(ISNA(VLOOKUP(A297,'2009'!$B$2:$S$401,7,FALSE)), AVERAGE(C297:F297), VLOOKUP(A297,'2009'!$B$2:$S$401,7,FALSE))</f>
        <v>27.2</v>
      </c>
      <c r="H297" s="14">
        <f>AVERAGE(B297:G297)</f>
        <v>26.833333333333332</v>
      </c>
      <c r="I297" s="14">
        <f>VLOOKUP(A297,'2014'!$B$2:$S$430,4,FALSE)</f>
        <v>64</v>
      </c>
      <c r="J297" s="14">
        <f>IF(ISNA(VLOOKUP(A297,'2013'!$B$2:$S$401,4,FALSE)), I297, VLOOKUP(A297,'2013'!$B$2:$S$401,4,FALSE)*1.7)</f>
        <v>71.399999999999991</v>
      </c>
      <c r="K297" s="14">
        <f>IF(ISNA(VLOOKUP(A297,'2012'!$B$2:$S$401,4,FALSE)), J297, VLOOKUP(A297,'2012'!$B$2:$S$401,4,FALSE))</f>
        <v>71.399999999999991</v>
      </c>
      <c r="L297" s="14">
        <f>IF(ISNA(VLOOKUP(A297,'2011'!$B$2:$S$401,4,FALSE)), AVERAGE(J297:K297), VLOOKUP(A297,'2011'!$B$2:$S$401,4,FALSE))</f>
        <v>71.399999999999991</v>
      </c>
      <c r="M297" s="14">
        <f>IF(ISNA(VLOOKUP(A297,'2010'!$B$2:$S$401,4,FALSE)), AVERAGE(J297:L297), VLOOKUP(A297,'2010'!$B$2:$S$401,4,FALSE))</f>
        <v>71.399999999999991</v>
      </c>
      <c r="N297" s="14">
        <f>IF(ISNA(VLOOKUP(A297,'2009'!$B$2:$S$401,4,FALSE)), AVERAGE(J297:M297), VLOOKUP(A297,'2009'!$B$2:$S$401,4,FALSE))</f>
        <v>71.399999999999991</v>
      </c>
      <c r="O297" s="14">
        <f>AVERAGE(I297:N297)</f>
        <v>70.166666666666643</v>
      </c>
      <c r="P297" s="14">
        <f>H297/O297</f>
        <v>0.3824228028503564</v>
      </c>
      <c r="Q297" s="14">
        <f>VLOOKUP($A297,'2014'!$B$2:$S$430,5,FALSE)</f>
        <v>7</v>
      </c>
      <c r="R297" s="14">
        <f>IF(ISNA(VLOOKUP(A297,'2013'!$B$2:$S$401,5,FALSE)), Q297, VLOOKUP(A297,'2013'!$B$2:$S$401,5,FALSE)*1.7)</f>
        <v>8.5</v>
      </c>
      <c r="S297" s="14">
        <f>IF(ISNA(VLOOKUP($A297,'2012'!$B$2:$S$401,5,FALSE)), R297, VLOOKUP($A297,'2012'!$B$2:$S$401,5,FALSE))</f>
        <v>8.5</v>
      </c>
      <c r="T297" s="14">
        <f>IF(ISNA(VLOOKUP($A297,'2011'!$B$2:$S$401,5,FALSE)), S297, VLOOKUP($A297,'2011'!$B$2:$S$401,5,FALSE))</f>
        <v>8.5</v>
      </c>
      <c r="U297" s="14">
        <f>IF(ISNA(VLOOKUP($A297,'2010'!$B$2:$S$401,5,FALSE)), T297, VLOOKUP($A297,'2010'!$B$2:$S$401,5,FALSE))</f>
        <v>8.5</v>
      </c>
      <c r="V297" s="14">
        <f>IF(ISNA(VLOOKUP($A297,'2009'!$B$2:$S$401,5,FALSE)), U297, VLOOKUP($A297,'2009'!$B$2:$S$401,5,FALSE))</f>
        <v>8.5</v>
      </c>
      <c r="W297" s="14">
        <f>AVERAGE(Q297:V297)</f>
        <v>8.25</v>
      </c>
      <c r="X297" s="14">
        <f>VLOOKUP($A297,'2014'!$B$2:$S$430,6,FALSE)</f>
        <v>18</v>
      </c>
      <c r="Y297" s="14">
        <f>IF(ISNA(VLOOKUP($A297,'2013'!$B$2:$S$401,6,FALSE)), X297, VLOOKUP($A297,'2013'!$B$2:$S$401,6,FALSE)*1.7)</f>
        <v>18.7</v>
      </c>
      <c r="Z297" s="14">
        <f>IF(ISNA(VLOOKUP($A297,'2012'!$B$2:$S$401,6,FALSE)), Y297, VLOOKUP($A297,'2012'!$B$2:$S$401,6,FALSE))</f>
        <v>18.7</v>
      </c>
      <c r="AA297" s="14">
        <f>IF(ISNA(VLOOKUP($A297,'2011'!$B$2:$S$401,6,FALSE)), Z297, VLOOKUP($A297,'2011'!$B$2:$S$401,6,FALSE))</f>
        <v>18.7</v>
      </c>
      <c r="AB297" s="14">
        <f>IF(ISNA(VLOOKUP($A297,'2010'!$B$2:$S$401,6,FALSE)), AA297, VLOOKUP($A297,'2010'!$B$2:$S$401,6,FALSE))</f>
        <v>18.7</v>
      </c>
      <c r="AC297" s="14">
        <f>IF(ISNA(VLOOKUP($A297,'2009'!$B$2:$S$401,6,FALSE)), AB297, VLOOKUP($A297,'2009'!$B$2:$S$401,6,FALSE))</f>
        <v>18.7</v>
      </c>
      <c r="AD297" s="14">
        <f>AVERAGE(X297:AC297)</f>
        <v>18.583333333333336</v>
      </c>
      <c r="AE297" s="14">
        <f>VLOOKUP($A297,'2014'!$B$2:$S$430,10,FALSE)</f>
        <v>2</v>
      </c>
      <c r="AF297" s="14">
        <f>IF(ISNA(VLOOKUP($A297,'2013'!$B$2:$S$401,10,FALSE)), AE297, VLOOKUP($A297,'2013'!$B$2:$S$401,10,FALSE)*1.7)</f>
        <v>3.4</v>
      </c>
      <c r="AG297" s="14">
        <f>IF(ISNA(VLOOKUP($A297,'2012'!$B$2:$S$401,10,FALSE)), AF297, VLOOKUP($A297,'2012'!$B$2:$S$401,10,FALSE))</f>
        <v>3.4</v>
      </c>
      <c r="AH297" s="14">
        <f>IF(ISNA(VLOOKUP($A297,'2011'!$B$2:$S$401,10,FALSE)), AG297, VLOOKUP($A297,'2011'!$B$2:$S$401,10,FALSE))</f>
        <v>3.4</v>
      </c>
      <c r="AI297" s="14">
        <f>IF(ISNA(VLOOKUP($A297,'2010'!$B$2:$S$401,10,FALSE)), AH297, VLOOKUP($A297,'2010'!$B$2:$S$401,10,FALSE))</f>
        <v>3.4</v>
      </c>
      <c r="AJ297" s="14">
        <f>IF(ISNA(VLOOKUP($A297,'2009'!$B$2:$S$401,10,FALSE)), AI297, VLOOKUP($A297,'2009'!$B$2:$S$401,10,FALSE))</f>
        <v>3.4</v>
      </c>
      <c r="AK297" s="14">
        <f>AVERAGE(AE297:AJ297)</f>
        <v>3.1666666666666665</v>
      </c>
      <c r="AL297" s="14">
        <f>VLOOKUP($A297,'2014'!$B$2:$S$430,11,FALSE)</f>
        <v>6</v>
      </c>
      <c r="AM297" s="14">
        <f>IF(ISNA(VLOOKUP($A297,'2013'!$B$2:$S$401,11,FALSE)), AL297, VLOOKUP($A297,'2013'!$B$2:$S$401,11,FALSE)*1.7)</f>
        <v>6.8</v>
      </c>
      <c r="AN297" s="14">
        <f>AVERAGE(AL297:AM297)</f>
        <v>6.4</v>
      </c>
      <c r="AO297" s="14">
        <f>VLOOKUP($A297,'2014'!$B$2:$S$430,8,FALSE)</f>
        <v>22</v>
      </c>
      <c r="AP297" s="14">
        <f>IF(ISNA(VLOOKUP($A297,'2013'!$B$2:$S$401,8,FALSE)), AO297, VLOOKUP($A297,'2013'!$B$2:$S$401,8,FALSE)*1.7)</f>
        <v>6.8</v>
      </c>
      <c r="AQ297" s="14">
        <f>IF(ISNA(VLOOKUP($A297,'2012'!$B$2:$S$401,8,FALSE)), AP297, VLOOKUP($A297,'2012'!$B$2:$S$401,8,FALSE))</f>
        <v>6.8</v>
      </c>
      <c r="AR297" s="14">
        <f>IF(ISNA(VLOOKUP($A297,'2011'!$B$2:$S$401,8,FALSE)), AQ297, VLOOKUP($A297,'2011'!$B$2:$S$401,8,FALSE))</f>
        <v>6.8</v>
      </c>
      <c r="AS297" s="14">
        <f>IF(ISNA(VLOOKUP($A297,'2010'!$B$2:$S$401,8,FALSE)), AR297, VLOOKUP($A297,'2010'!$B$2:$S$401,8,FALSE))</f>
        <v>6.8</v>
      </c>
      <c r="AT297" s="14">
        <f>IF(ISNA(VLOOKUP($A297,'2009'!$B$2:$S$401,8,FALSE)), AS297, VLOOKUP($A297,'2009'!$B$2:$S$401,8,FALSE))</f>
        <v>6.8</v>
      </c>
      <c r="AU297" s="14">
        <f>AVERAGE(AO297:AT297)</f>
        <v>9.3333333333333321</v>
      </c>
      <c r="AV297" s="14">
        <f>MIN(B297:G297)</f>
        <v>25</v>
      </c>
      <c r="AW297" s="14">
        <f>MAX(B297:G297)</f>
        <v>27.2</v>
      </c>
      <c r="AX297" s="14">
        <f>MIN(I297:N297)</f>
        <v>64</v>
      </c>
      <c r="AY297" s="14">
        <f>MAX(I297:N297)</f>
        <v>71.399999999999991</v>
      </c>
      <c r="AZ297" s="14" t="str">
        <f>VLOOKUP(A297,Bios!$B$2:$S$430,7,FALSE)</f>
        <v>CAN</v>
      </c>
      <c r="BA297" s="14" t="str">
        <f>VLOOKUP(A297,Bios!$B$2:$S$430,2,FALSE)</f>
        <v>BOS</v>
      </c>
      <c r="BB297" s="14">
        <f>113-BE297</f>
        <v>20</v>
      </c>
      <c r="BC297" s="14" t="str">
        <f>VLOOKUP(A297,Bios!$B$2:$S$430,3,FALSE)</f>
        <v>D</v>
      </c>
      <c r="BD297" s="4" t="str">
        <f>VLOOKUP(A297,Bios!$B$2:$S$430,4,FALSE)</f>
        <v>Jun 17 '93</v>
      </c>
      <c r="BE297" s="4" t="str">
        <f>RIGHT(BD297, LEN(BD297)-8)</f>
        <v>93</v>
      </c>
      <c r="BJ297" s="4" t="e">
        <f>VLOOKUP(A297,'Contracts 2014'!A296:K422,1,FALSE)</f>
        <v>#N/A</v>
      </c>
      <c r="BK297" s="4">
        <f>IF(ISNA(VLOOKUP(A297,'Contracts 2014'!$A$1:$K$127,1,FALSE)), 0, 1)</f>
        <v>0</v>
      </c>
    </row>
    <row r="298" spans="1:63">
      <c r="A298" s="13" t="s">
        <v>1877</v>
      </c>
      <c r="B298" s="14">
        <f>VLOOKUP(A298,'2014'!$B$2:$S$430,7,FALSE)</f>
        <v>25</v>
      </c>
      <c r="C298" s="14">
        <f>IF(ISNA(VLOOKUP(A298,'2013'!$B$2:$S$401,7,FALSE)*1.7), B298, VLOOKUP(A298,'2013'!$B$2:$S$401,7,FALSE)*1.7)</f>
        <v>25</v>
      </c>
      <c r="D298" s="14">
        <f>IF(ISNA(VLOOKUP(A298,'2012'!$B$2:$S$401,7,FALSE)), C298, VLOOKUP(A298,'2012'!$B$2:$S$401,7,FALSE))</f>
        <v>25</v>
      </c>
      <c r="E298" s="14">
        <f>IF(ISNA(VLOOKUP(A298,'2011'!$B$2:$S$401,7,FALSE)), AVERAGE(C298:D298), VLOOKUP(A298,'2011'!$B$2:$S$401,7,FALSE))</f>
        <v>25</v>
      </c>
      <c r="F298" s="14">
        <f>IF(ISNA(VLOOKUP(A298,'2010'!$B$2:$S$401,7,FALSE)), AVERAGE(C298:E298), VLOOKUP(A298,'2010'!$B$2:$S$401,7,FALSE))</f>
        <v>25</v>
      </c>
      <c r="G298" s="14">
        <f>IF(ISNA(VLOOKUP(A298,'2009'!$B$2:$S$401,7,FALSE)), AVERAGE(C298:F298), VLOOKUP(A298,'2009'!$B$2:$S$401,7,FALSE))</f>
        <v>25</v>
      </c>
      <c r="H298" s="14">
        <f>AVERAGE(B298:G298)</f>
        <v>25</v>
      </c>
      <c r="I298" s="14">
        <f>VLOOKUP(A298,'2014'!$B$2:$S$430,4,FALSE)</f>
        <v>37</v>
      </c>
      <c r="J298" s="14">
        <f>IF(ISNA(VLOOKUP(A298,'2013'!$B$2:$S$401,4,FALSE)), I298, VLOOKUP(A298,'2013'!$B$2:$S$401,4,FALSE)*1.7)</f>
        <v>37</v>
      </c>
      <c r="K298" s="14">
        <f>IF(ISNA(VLOOKUP(A298,'2012'!$B$2:$S$401,4,FALSE)), J298, VLOOKUP(A298,'2012'!$B$2:$S$401,4,FALSE))</f>
        <v>37</v>
      </c>
      <c r="L298" s="14">
        <f>IF(ISNA(VLOOKUP(A298,'2011'!$B$2:$S$401,4,FALSE)), AVERAGE(J298:K298), VLOOKUP(A298,'2011'!$B$2:$S$401,4,FALSE))</f>
        <v>37</v>
      </c>
      <c r="M298" s="14">
        <f>IF(ISNA(VLOOKUP(A298,'2010'!$B$2:$S$401,4,FALSE)), AVERAGE(J298:L298), VLOOKUP(A298,'2010'!$B$2:$S$401,4,FALSE))</f>
        <v>37</v>
      </c>
      <c r="N298" s="14">
        <f>IF(ISNA(VLOOKUP(A298,'2009'!$B$2:$S$401,4,FALSE)), AVERAGE(J298:M298), VLOOKUP(A298,'2009'!$B$2:$S$401,4,FALSE))</f>
        <v>37</v>
      </c>
      <c r="O298" s="14">
        <f>AVERAGE(I298:N298)</f>
        <v>37</v>
      </c>
      <c r="P298" s="14">
        <f>H298/O298</f>
        <v>0.67567567567567566</v>
      </c>
      <c r="Q298" s="14">
        <f>VLOOKUP($A298,'2014'!$B$2:$S$430,5,FALSE)</f>
        <v>15</v>
      </c>
      <c r="R298" s="14">
        <f>IF(ISNA(VLOOKUP(A298,'2013'!$B$2:$S$401,5,FALSE)), Q298, VLOOKUP(A298,'2013'!$B$2:$S$401,5,FALSE)*1.7)</f>
        <v>15</v>
      </c>
      <c r="S298" s="14">
        <f>IF(ISNA(VLOOKUP($A298,'2012'!$B$2:$S$401,5,FALSE)), R298, VLOOKUP($A298,'2012'!$B$2:$S$401,5,FALSE))</f>
        <v>15</v>
      </c>
      <c r="T298" s="14">
        <f>IF(ISNA(VLOOKUP($A298,'2011'!$B$2:$S$401,5,FALSE)), S298, VLOOKUP($A298,'2011'!$B$2:$S$401,5,FALSE))</f>
        <v>15</v>
      </c>
      <c r="U298" s="14">
        <f>IF(ISNA(VLOOKUP($A298,'2010'!$B$2:$S$401,5,FALSE)), T298, VLOOKUP($A298,'2010'!$B$2:$S$401,5,FALSE))</f>
        <v>15</v>
      </c>
      <c r="V298" s="14">
        <f>IF(ISNA(VLOOKUP($A298,'2009'!$B$2:$S$401,5,FALSE)), U298, VLOOKUP($A298,'2009'!$B$2:$S$401,5,FALSE))</f>
        <v>15</v>
      </c>
      <c r="W298" s="14">
        <f>AVERAGE(Q298:V298)</f>
        <v>15</v>
      </c>
      <c r="X298" s="14">
        <f>VLOOKUP($A298,'2014'!$B$2:$S$430,6,FALSE)</f>
        <v>10</v>
      </c>
      <c r="Y298" s="14">
        <f>IF(ISNA(VLOOKUP($A298,'2013'!$B$2:$S$401,6,FALSE)), X298, VLOOKUP($A298,'2013'!$B$2:$S$401,6,FALSE)*1.7)</f>
        <v>10</v>
      </c>
      <c r="Z298" s="14">
        <f>IF(ISNA(VLOOKUP($A298,'2012'!$B$2:$S$401,6,FALSE)), Y298, VLOOKUP($A298,'2012'!$B$2:$S$401,6,FALSE))</f>
        <v>10</v>
      </c>
      <c r="AA298" s="14">
        <f>IF(ISNA(VLOOKUP($A298,'2011'!$B$2:$S$401,6,FALSE)), Z298, VLOOKUP($A298,'2011'!$B$2:$S$401,6,FALSE))</f>
        <v>10</v>
      </c>
      <c r="AB298" s="14">
        <f>IF(ISNA(VLOOKUP($A298,'2010'!$B$2:$S$401,6,FALSE)), AA298, VLOOKUP($A298,'2010'!$B$2:$S$401,6,FALSE))</f>
        <v>10</v>
      </c>
      <c r="AC298" s="14">
        <f>IF(ISNA(VLOOKUP($A298,'2009'!$B$2:$S$401,6,FALSE)), AB298, VLOOKUP($A298,'2009'!$B$2:$S$401,6,FALSE))</f>
        <v>10</v>
      </c>
      <c r="AD298" s="14">
        <f>AVERAGE(X298:AC298)</f>
        <v>10</v>
      </c>
      <c r="AE298" s="14">
        <f>VLOOKUP($A298,'2014'!$B$2:$S$430,10,FALSE)</f>
        <v>3</v>
      </c>
      <c r="AF298" s="14">
        <f>IF(ISNA(VLOOKUP($A298,'2013'!$B$2:$S$401,10,FALSE)), AE298, VLOOKUP($A298,'2013'!$B$2:$S$401,10,FALSE)*1.7)</f>
        <v>3</v>
      </c>
      <c r="AG298" s="14">
        <f>IF(ISNA(VLOOKUP($A298,'2012'!$B$2:$S$401,10,FALSE)), AF298, VLOOKUP($A298,'2012'!$B$2:$S$401,10,FALSE))</f>
        <v>3</v>
      </c>
      <c r="AH298" s="14">
        <f>IF(ISNA(VLOOKUP($A298,'2011'!$B$2:$S$401,10,FALSE)), AG298, VLOOKUP($A298,'2011'!$B$2:$S$401,10,FALSE))</f>
        <v>3</v>
      </c>
      <c r="AI298" s="14">
        <f>IF(ISNA(VLOOKUP($A298,'2010'!$B$2:$S$401,10,FALSE)), AH298, VLOOKUP($A298,'2010'!$B$2:$S$401,10,FALSE))</f>
        <v>3</v>
      </c>
      <c r="AJ298" s="14">
        <f>IF(ISNA(VLOOKUP($A298,'2009'!$B$2:$S$401,10,FALSE)), AI298, VLOOKUP($A298,'2009'!$B$2:$S$401,10,FALSE))</f>
        <v>3</v>
      </c>
      <c r="AK298" s="14">
        <f>AVERAGE(AE298:AJ298)</f>
        <v>3</v>
      </c>
      <c r="AL298" s="14">
        <f>VLOOKUP($A298,'2014'!$B$2:$S$430,11,FALSE)</f>
        <v>3</v>
      </c>
      <c r="AM298" s="14">
        <f>IF(ISNA(VLOOKUP($A298,'2013'!$B$2:$S$401,11,FALSE)), AL298, VLOOKUP($A298,'2013'!$B$2:$S$401,11,FALSE)*1.7)</f>
        <v>3</v>
      </c>
      <c r="AN298" s="14">
        <f>AVERAGE(AL298:AM298)</f>
        <v>3</v>
      </c>
      <c r="AO298" s="14">
        <f>VLOOKUP($A298,'2014'!$B$2:$S$430,8,FALSE)</f>
        <v>11</v>
      </c>
      <c r="AP298" s="14">
        <f>IF(ISNA(VLOOKUP($A298,'2013'!$B$2:$S$401,8,FALSE)), AO298, VLOOKUP($A298,'2013'!$B$2:$S$401,8,FALSE)*1.7)</f>
        <v>11</v>
      </c>
      <c r="AQ298" s="14">
        <f>IF(ISNA(VLOOKUP($A298,'2012'!$B$2:$S$401,8,FALSE)), AP298, VLOOKUP($A298,'2012'!$B$2:$S$401,8,FALSE))</f>
        <v>11</v>
      </c>
      <c r="AR298" s="14">
        <f>IF(ISNA(VLOOKUP($A298,'2011'!$B$2:$S$401,8,FALSE)), AQ298, VLOOKUP($A298,'2011'!$B$2:$S$401,8,FALSE))</f>
        <v>11</v>
      </c>
      <c r="AS298" s="14">
        <f>IF(ISNA(VLOOKUP($A298,'2010'!$B$2:$S$401,8,FALSE)), AR298, VLOOKUP($A298,'2010'!$B$2:$S$401,8,FALSE))</f>
        <v>11</v>
      </c>
      <c r="AT298" s="14">
        <f>IF(ISNA(VLOOKUP($A298,'2009'!$B$2:$S$401,8,FALSE)), AS298, VLOOKUP($A298,'2009'!$B$2:$S$401,8,FALSE))</f>
        <v>11</v>
      </c>
      <c r="AU298" s="14">
        <f>AVERAGE(AO298:AT298)</f>
        <v>11</v>
      </c>
      <c r="AV298" s="14">
        <f>MIN(B298:G298)</f>
        <v>25</v>
      </c>
      <c r="AW298" s="14">
        <f>MAX(B298:G298)</f>
        <v>25</v>
      </c>
      <c r="AX298" s="14">
        <f>MIN(I298:N298)</f>
        <v>37</v>
      </c>
      <c r="AY298" s="14">
        <f>MAX(I298:N298)</f>
        <v>37</v>
      </c>
      <c r="AZ298" s="14" t="str">
        <f>VLOOKUP(A298,Bios!$B$2:$S$430,7,FALSE)</f>
        <v>CZE</v>
      </c>
      <c r="BA298" s="14" t="str">
        <f>VLOOKUP(A298,Bios!$B$2:$S$430,2,FALSE)</f>
        <v>SJS</v>
      </c>
      <c r="BB298" s="14">
        <f>113-BE298</f>
        <v>20</v>
      </c>
      <c r="BC298" s="14" t="str">
        <f>VLOOKUP(A298,Bios!$B$2:$S$430,3,FALSE)</f>
        <v>C</v>
      </c>
      <c r="BD298" s="4" t="str">
        <f>VLOOKUP(A298,Bios!$B$2:$S$430,4,FALSE)</f>
        <v>Nov 12 '93</v>
      </c>
      <c r="BE298" s="4" t="str">
        <f>RIGHT(BD298, LEN(BD298)-8)</f>
        <v>93</v>
      </c>
      <c r="BJ298" s="4" t="e">
        <f>VLOOKUP(A298,'Contracts 2014'!A297:K423,1,FALSE)</f>
        <v>#N/A</v>
      </c>
      <c r="BK298" s="4">
        <f>IF(ISNA(VLOOKUP(A298,'Contracts 2014'!$A$1:$K$127,1,FALSE)), 0, 1)</f>
        <v>0</v>
      </c>
    </row>
    <row r="299" spans="1:63">
      <c r="A299" s="13" t="s">
        <v>1879</v>
      </c>
      <c r="B299" s="14">
        <f>VLOOKUP(A299,'2014'!$B$2:$S$430,7,FALSE)</f>
        <v>25</v>
      </c>
      <c r="C299" s="14">
        <f>IF(ISNA(VLOOKUP(A299,'2013'!$B$2:$S$401,7,FALSE)*1.7), B299, VLOOKUP(A299,'2013'!$B$2:$S$401,7,FALSE)*1.7)</f>
        <v>25</v>
      </c>
      <c r="D299" s="14">
        <f>IF(ISNA(VLOOKUP(A299,'2012'!$B$2:$S$401,7,FALSE)), C299, VLOOKUP(A299,'2012'!$B$2:$S$401,7,FALSE))</f>
        <v>25</v>
      </c>
      <c r="E299" s="14">
        <f>IF(ISNA(VLOOKUP(A299,'2011'!$B$2:$S$401,7,FALSE)), AVERAGE(C299:D299), VLOOKUP(A299,'2011'!$B$2:$S$401,7,FALSE))</f>
        <v>25</v>
      </c>
      <c r="F299" s="14">
        <f>IF(ISNA(VLOOKUP(A299,'2010'!$B$2:$S$401,7,FALSE)), AVERAGE(C299:E299), VLOOKUP(A299,'2010'!$B$2:$S$401,7,FALSE))</f>
        <v>25</v>
      </c>
      <c r="G299" s="14">
        <f>IF(ISNA(VLOOKUP(A299,'2009'!$B$2:$S$401,7,FALSE)), AVERAGE(C299:F299), VLOOKUP(A299,'2009'!$B$2:$S$401,7,FALSE))</f>
        <v>25</v>
      </c>
      <c r="H299" s="14">
        <f>AVERAGE(B299:G299)</f>
        <v>25</v>
      </c>
      <c r="I299" s="14">
        <f>VLOOKUP(A299,'2014'!$B$2:$S$430,4,FALSE)</f>
        <v>54</v>
      </c>
      <c r="J299" s="14">
        <f>IF(ISNA(VLOOKUP(A299,'2013'!$B$2:$S$401,4,FALSE)), I299, VLOOKUP(A299,'2013'!$B$2:$S$401,4,FALSE)*1.7)</f>
        <v>54</v>
      </c>
      <c r="K299" s="14">
        <f>IF(ISNA(VLOOKUP(A299,'2012'!$B$2:$S$401,4,FALSE)), J299, VLOOKUP(A299,'2012'!$B$2:$S$401,4,FALSE))</f>
        <v>54</v>
      </c>
      <c r="L299" s="14">
        <f>IF(ISNA(VLOOKUP(A299,'2011'!$B$2:$S$401,4,FALSE)), AVERAGE(J299:K299), VLOOKUP(A299,'2011'!$B$2:$S$401,4,FALSE))</f>
        <v>54</v>
      </c>
      <c r="M299" s="14">
        <f>IF(ISNA(VLOOKUP(A299,'2010'!$B$2:$S$401,4,FALSE)), AVERAGE(J299:L299), VLOOKUP(A299,'2010'!$B$2:$S$401,4,FALSE))</f>
        <v>54</v>
      </c>
      <c r="N299" s="14">
        <f>IF(ISNA(VLOOKUP(A299,'2009'!$B$2:$S$401,4,FALSE)), AVERAGE(J299:M299), VLOOKUP(A299,'2009'!$B$2:$S$401,4,FALSE))</f>
        <v>54</v>
      </c>
      <c r="O299" s="14">
        <f>AVERAGE(I299:N299)</f>
        <v>54</v>
      </c>
      <c r="P299" s="14">
        <f>H299/O299</f>
        <v>0.46296296296296297</v>
      </c>
      <c r="Q299" s="14">
        <f>VLOOKUP($A299,'2014'!$B$2:$S$430,5,FALSE)</f>
        <v>10</v>
      </c>
      <c r="R299" s="14">
        <f>IF(ISNA(VLOOKUP(A299,'2013'!$B$2:$S$401,5,FALSE)), Q299, VLOOKUP(A299,'2013'!$B$2:$S$401,5,FALSE)*1.7)</f>
        <v>10</v>
      </c>
      <c r="S299" s="14">
        <f>IF(ISNA(VLOOKUP($A299,'2012'!$B$2:$S$401,5,FALSE)), R299, VLOOKUP($A299,'2012'!$B$2:$S$401,5,FALSE))</f>
        <v>10</v>
      </c>
      <c r="T299" s="14">
        <f>IF(ISNA(VLOOKUP($A299,'2011'!$B$2:$S$401,5,FALSE)), S299, VLOOKUP($A299,'2011'!$B$2:$S$401,5,FALSE))</f>
        <v>10</v>
      </c>
      <c r="U299" s="14">
        <f>IF(ISNA(VLOOKUP($A299,'2010'!$B$2:$S$401,5,FALSE)), T299, VLOOKUP($A299,'2010'!$B$2:$S$401,5,FALSE))</f>
        <v>10</v>
      </c>
      <c r="V299" s="14">
        <f>IF(ISNA(VLOOKUP($A299,'2009'!$B$2:$S$401,5,FALSE)), U299, VLOOKUP($A299,'2009'!$B$2:$S$401,5,FALSE))</f>
        <v>10</v>
      </c>
      <c r="W299" s="14">
        <f>AVERAGE(Q299:V299)</f>
        <v>10</v>
      </c>
      <c r="X299" s="14">
        <f>VLOOKUP($A299,'2014'!$B$2:$S$430,6,FALSE)</f>
        <v>15</v>
      </c>
      <c r="Y299" s="14">
        <f>IF(ISNA(VLOOKUP($A299,'2013'!$B$2:$S$401,6,FALSE)), X299, VLOOKUP($A299,'2013'!$B$2:$S$401,6,FALSE)*1.7)</f>
        <v>15</v>
      </c>
      <c r="Z299" s="14">
        <f>IF(ISNA(VLOOKUP($A299,'2012'!$B$2:$S$401,6,FALSE)), Y299, VLOOKUP($A299,'2012'!$B$2:$S$401,6,FALSE))</f>
        <v>15</v>
      </c>
      <c r="AA299" s="14">
        <f>IF(ISNA(VLOOKUP($A299,'2011'!$B$2:$S$401,6,FALSE)), Z299, VLOOKUP($A299,'2011'!$B$2:$S$401,6,FALSE))</f>
        <v>15</v>
      </c>
      <c r="AB299" s="14">
        <f>IF(ISNA(VLOOKUP($A299,'2010'!$B$2:$S$401,6,FALSE)), AA299, VLOOKUP($A299,'2010'!$B$2:$S$401,6,FALSE))</f>
        <v>15</v>
      </c>
      <c r="AC299" s="14">
        <f>IF(ISNA(VLOOKUP($A299,'2009'!$B$2:$S$401,6,FALSE)), AB299, VLOOKUP($A299,'2009'!$B$2:$S$401,6,FALSE))</f>
        <v>15</v>
      </c>
      <c r="AD299" s="14">
        <f>AVERAGE(X299:AC299)</f>
        <v>15</v>
      </c>
      <c r="AE299" s="14">
        <f>VLOOKUP($A299,'2014'!$B$2:$S$430,10,FALSE)</f>
        <v>2</v>
      </c>
      <c r="AF299" s="14">
        <f>IF(ISNA(VLOOKUP($A299,'2013'!$B$2:$S$401,10,FALSE)), AE299, VLOOKUP($A299,'2013'!$B$2:$S$401,10,FALSE)*1.7)</f>
        <v>2</v>
      </c>
      <c r="AG299" s="14">
        <f>IF(ISNA(VLOOKUP($A299,'2012'!$B$2:$S$401,10,FALSE)), AF299, VLOOKUP($A299,'2012'!$B$2:$S$401,10,FALSE))</f>
        <v>2</v>
      </c>
      <c r="AH299" s="14">
        <f>IF(ISNA(VLOOKUP($A299,'2011'!$B$2:$S$401,10,FALSE)), AG299, VLOOKUP($A299,'2011'!$B$2:$S$401,10,FALSE))</f>
        <v>2</v>
      </c>
      <c r="AI299" s="14">
        <f>IF(ISNA(VLOOKUP($A299,'2010'!$B$2:$S$401,10,FALSE)), AH299, VLOOKUP($A299,'2010'!$B$2:$S$401,10,FALSE))</f>
        <v>2</v>
      </c>
      <c r="AJ299" s="14">
        <f>IF(ISNA(VLOOKUP($A299,'2009'!$B$2:$S$401,10,FALSE)), AI299, VLOOKUP($A299,'2009'!$B$2:$S$401,10,FALSE))</f>
        <v>2</v>
      </c>
      <c r="AK299" s="14">
        <f>AVERAGE(AE299:AJ299)</f>
        <v>2</v>
      </c>
      <c r="AL299" s="14">
        <f>VLOOKUP($A299,'2014'!$B$2:$S$430,11,FALSE)</f>
        <v>7</v>
      </c>
      <c r="AM299" s="14">
        <f>IF(ISNA(VLOOKUP($A299,'2013'!$B$2:$S$401,11,FALSE)), AL299, VLOOKUP($A299,'2013'!$B$2:$S$401,11,FALSE)*1.7)</f>
        <v>7</v>
      </c>
      <c r="AN299" s="14">
        <f>AVERAGE(AL299:AM299)</f>
        <v>7</v>
      </c>
      <c r="AO299" s="14">
        <f>VLOOKUP($A299,'2014'!$B$2:$S$430,8,FALSE)</f>
        <v>12</v>
      </c>
      <c r="AP299" s="14">
        <f>IF(ISNA(VLOOKUP($A299,'2013'!$B$2:$S$401,8,FALSE)), AO299, VLOOKUP($A299,'2013'!$B$2:$S$401,8,FALSE)*1.7)</f>
        <v>12</v>
      </c>
      <c r="AQ299" s="14">
        <f>IF(ISNA(VLOOKUP($A299,'2012'!$B$2:$S$401,8,FALSE)), AP299, VLOOKUP($A299,'2012'!$B$2:$S$401,8,FALSE))</f>
        <v>12</v>
      </c>
      <c r="AR299" s="14">
        <f>IF(ISNA(VLOOKUP($A299,'2011'!$B$2:$S$401,8,FALSE)), AQ299, VLOOKUP($A299,'2011'!$B$2:$S$401,8,FALSE))</f>
        <v>12</v>
      </c>
      <c r="AS299" s="14">
        <f>IF(ISNA(VLOOKUP($A299,'2010'!$B$2:$S$401,8,FALSE)), AR299, VLOOKUP($A299,'2010'!$B$2:$S$401,8,FALSE))</f>
        <v>12</v>
      </c>
      <c r="AT299" s="14">
        <f>IF(ISNA(VLOOKUP($A299,'2009'!$B$2:$S$401,8,FALSE)), AS299, VLOOKUP($A299,'2009'!$B$2:$S$401,8,FALSE))</f>
        <v>12</v>
      </c>
      <c r="AU299" s="14">
        <f>AVERAGE(AO299:AT299)</f>
        <v>12</v>
      </c>
      <c r="AV299" s="14">
        <f>MIN(B299:G299)</f>
        <v>25</v>
      </c>
      <c r="AW299" s="14">
        <f>MAX(B299:G299)</f>
        <v>25</v>
      </c>
      <c r="AX299" s="14">
        <f>MIN(I299:N299)</f>
        <v>54</v>
      </c>
      <c r="AY299" s="14">
        <f>MAX(I299:N299)</f>
        <v>54</v>
      </c>
      <c r="AZ299" s="14" t="str">
        <f>VLOOKUP(A299,Bios!$B$2:$S$430,7,FALSE)</f>
        <v>CAN</v>
      </c>
      <c r="BA299" s="14" t="str">
        <f>VLOOKUP(A299,Bios!$B$2:$S$430,2,FALSE)</f>
        <v>COL</v>
      </c>
      <c r="BB299" s="14">
        <f>113-BE299</f>
        <v>26</v>
      </c>
      <c r="BC299" s="14" t="str">
        <f>VLOOKUP(A299,Bios!$B$2:$S$430,3,FALSE)</f>
        <v>D</v>
      </c>
      <c r="BD299" s="4" t="str">
        <f>VLOOKUP(A299,Bios!$B$2:$S$430,4,FALSE)</f>
        <v>May 15 '87</v>
      </c>
      <c r="BE299" s="4" t="str">
        <f>RIGHT(BD299, LEN(BD299)-8)</f>
        <v>87</v>
      </c>
      <c r="BJ299" s="4" t="e">
        <f>VLOOKUP(A299,'Contracts 2014'!A298:K424,1,FALSE)</f>
        <v>#N/A</v>
      </c>
      <c r="BK299" s="4">
        <f>IF(ISNA(VLOOKUP(A299,'Contracts 2014'!$A$1:$K$127,1,FALSE)), 0, 1)</f>
        <v>0</v>
      </c>
    </row>
    <row r="300" spans="1:63">
      <c r="A300" s="13" t="s">
        <v>130</v>
      </c>
      <c r="B300" s="14">
        <f>VLOOKUP(A300,'2014'!$B$2:$S$430,7,FALSE)</f>
        <v>24</v>
      </c>
      <c r="C300" s="14">
        <f>IF(ISNA(VLOOKUP(A300,'2013'!$B$2:$S$401,7,FALSE)*1.7), B300, VLOOKUP(A300,'2013'!$B$2:$S$401,7,FALSE)*1.7)</f>
        <v>52.699999999999996</v>
      </c>
      <c r="D300" s="14">
        <f>IF(ISNA(VLOOKUP(A300,'2012'!$B$2:$S$401,7,FALSE)), C300, VLOOKUP(A300,'2012'!$B$2:$S$401,7,FALSE))</f>
        <v>52.699999999999996</v>
      </c>
      <c r="E300" s="14">
        <f>IF(ISNA(VLOOKUP(A300,'2011'!$B$2:$S$401,7,FALSE)), AVERAGE(C300:D300), VLOOKUP(A300,'2011'!$B$2:$S$401,7,FALSE))</f>
        <v>52.699999999999996</v>
      </c>
      <c r="F300" s="14">
        <f>IF(ISNA(VLOOKUP(A300,'2010'!$B$2:$S$401,7,FALSE)), AVERAGE(C300:E300), VLOOKUP(A300,'2010'!$B$2:$S$401,7,FALSE))</f>
        <v>52.699999999999996</v>
      </c>
      <c r="G300" s="14">
        <f>IF(ISNA(VLOOKUP(A300,'2009'!$B$2:$S$401,7,FALSE)), AVERAGE(C300:F300), VLOOKUP(A300,'2009'!$B$2:$S$401,7,FALSE))</f>
        <v>52.699999999999996</v>
      </c>
      <c r="H300" s="14">
        <f>AVERAGE(B300:G300)</f>
        <v>47.916666666666657</v>
      </c>
      <c r="I300" s="14">
        <f>VLOOKUP(A300,'2014'!$B$2:$S$430,4,FALSE)</f>
        <v>63</v>
      </c>
      <c r="J300" s="14">
        <f>IF(ISNA(VLOOKUP(A300,'2013'!$B$2:$S$401,4,FALSE)), I300, VLOOKUP(A300,'2013'!$B$2:$S$401,4,FALSE)*1.7)</f>
        <v>81.599999999999994</v>
      </c>
      <c r="K300" s="14">
        <f>IF(ISNA(VLOOKUP(A300,'2012'!$B$2:$S$401,4,FALSE)), J300, VLOOKUP(A300,'2012'!$B$2:$S$401,4,FALSE))</f>
        <v>81.599999999999994</v>
      </c>
      <c r="L300" s="14">
        <f>IF(ISNA(VLOOKUP(A300,'2011'!$B$2:$S$401,4,FALSE)), AVERAGE(J300:K300), VLOOKUP(A300,'2011'!$B$2:$S$401,4,FALSE))</f>
        <v>81.599999999999994</v>
      </c>
      <c r="M300" s="14">
        <f>IF(ISNA(VLOOKUP(A300,'2010'!$B$2:$S$401,4,FALSE)), AVERAGE(J300:L300), VLOOKUP(A300,'2010'!$B$2:$S$401,4,FALSE))</f>
        <v>81.599999999999994</v>
      </c>
      <c r="N300" s="14">
        <f>IF(ISNA(VLOOKUP(A300,'2009'!$B$2:$S$401,4,FALSE)), AVERAGE(J300:M300), VLOOKUP(A300,'2009'!$B$2:$S$401,4,FALSE))</f>
        <v>81.599999999999994</v>
      </c>
      <c r="O300" s="14">
        <f>AVERAGE(I300:N300)</f>
        <v>78.5</v>
      </c>
      <c r="P300" s="14">
        <f>H300/O300</f>
        <v>0.61040339702760071</v>
      </c>
      <c r="Q300" s="14">
        <f>VLOOKUP($A300,'2014'!$B$2:$S$430,5,FALSE)</f>
        <v>11</v>
      </c>
      <c r="R300" s="14">
        <f>IF(ISNA(VLOOKUP(A300,'2013'!$B$2:$S$401,5,FALSE)), Q300, VLOOKUP(A300,'2013'!$B$2:$S$401,5,FALSE)*1.7)</f>
        <v>28.9</v>
      </c>
      <c r="S300" s="14">
        <f>IF(ISNA(VLOOKUP($A300,'2012'!$B$2:$S$401,5,FALSE)), R300, VLOOKUP($A300,'2012'!$B$2:$S$401,5,FALSE))</f>
        <v>28.9</v>
      </c>
      <c r="T300" s="14">
        <f>IF(ISNA(VLOOKUP($A300,'2011'!$B$2:$S$401,5,FALSE)), S300, VLOOKUP($A300,'2011'!$B$2:$S$401,5,FALSE))</f>
        <v>28.9</v>
      </c>
      <c r="U300" s="14">
        <f>IF(ISNA(VLOOKUP($A300,'2010'!$B$2:$S$401,5,FALSE)), T300, VLOOKUP($A300,'2010'!$B$2:$S$401,5,FALSE))</f>
        <v>28.9</v>
      </c>
      <c r="V300" s="14">
        <f>IF(ISNA(VLOOKUP($A300,'2009'!$B$2:$S$401,5,FALSE)), U300, VLOOKUP($A300,'2009'!$B$2:$S$401,5,FALSE))</f>
        <v>28.9</v>
      </c>
      <c r="W300" s="14">
        <f>AVERAGE(Q300:V300)</f>
        <v>25.916666666666668</v>
      </c>
      <c r="X300" s="14">
        <f>VLOOKUP($A300,'2014'!$B$2:$S$430,6,FALSE)</f>
        <v>13</v>
      </c>
      <c r="Y300" s="14">
        <f>IF(ISNA(VLOOKUP($A300,'2013'!$B$2:$S$401,6,FALSE)), X300, VLOOKUP($A300,'2013'!$B$2:$S$401,6,FALSE)*1.7)</f>
        <v>23.8</v>
      </c>
      <c r="Z300" s="14">
        <f>IF(ISNA(VLOOKUP($A300,'2012'!$B$2:$S$401,6,FALSE)), Y300, VLOOKUP($A300,'2012'!$B$2:$S$401,6,FALSE))</f>
        <v>23.8</v>
      </c>
      <c r="AA300" s="14">
        <f>IF(ISNA(VLOOKUP($A300,'2011'!$B$2:$S$401,6,FALSE)), Z300, VLOOKUP($A300,'2011'!$B$2:$S$401,6,FALSE))</f>
        <v>23.8</v>
      </c>
      <c r="AB300" s="14">
        <f>IF(ISNA(VLOOKUP($A300,'2010'!$B$2:$S$401,6,FALSE)), AA300, VLOOKUP($A300,'2010'!$B$2:$S$401,6,FALSE))</f>
        <v>23.8</v>
      </c>
      <c r="AC300" s="14">
        <f>IF(ISNA(VLOOKUP($A300,'2009'!$B$2:$S$401,6,FALSE)), AB300, VLOOKUP($A300,'2009'!$B$2:$S$401,6,FALSE))</f>
        <v>23.8</v>
      </c>
      <c r="AD300" s="14">
        <f>AVERAGE(X300:AC300)</f>
        <v>22</v>
      </c>
      <c r="AE300" s="14">
        <f>VLOOKUP($A300,'2014'!$B$2:$S$430,10,FALSE)</f>
        <v>4</v>
      </c>
      <c r="AF300" s="14">
        <f>IF(ISNA(VLOOKUP($A300,'2013'!$B$2:$S$401,10,FALSE)), AE300, VLOOKUP($A300,'2013'!$B$2:$S$401,10,FALSE)*1.7)</f>
        <v>10.199999999999999</v>
      </c>
      <c r="AG300" s="14">
        <f>IF(ISNA(VLOOKUP($A300,'2012'!$B$2:$S$401,10,FALSE)), AF300, VLOOKUP($A300,'2012'!$B$2:$S$401,10,FALSE))</f>
        <v>10.199999999999999</v>
      </c>
      <c r="AH300" s="14">
        <f>IF(ISNA(VLOOKUP($A300,'2011'!$B$2:$S$401,10,FALSE)), AG300, VLOOKUP($A300,'2011'!$B$2:$S$401,10,FALSE))</f>
        <v>10.199999999999999</v>
      </c>
      <c r="AI300" s="14">
        <f>IF(ISNA(VLOOKUP($A300,'2010'!$B$2:$S$401,10,FALSE)), AH300, VLOOKUP($A300,'2010'!$B$2:$S$401,10,FALSE))</f>
        <v>10.199999999999999</v>
      </c>
      <c r="AJ300" s="14">
        <f>IF(ISNA(VLOOKUP($A300,'2009'!$B$2:$S$401,10,FALSE)), AI300, VLOOKUP($A300,'2009'!$B$2:$S$401,10,FALSE))</f>
        <v>10.199999999999999</v>
      </c>
      <c r="AK300" s="14">
        <f>AVERAGE(AE300:AJ300)</f>
        <v>9.1666666666666661</v>
      </c>
      <c r="AL300" s="14">
        <f>VLOOKUP($A300,'2014'!$B$2:$S$430,11,FALSE)</f>
        <v>6</v>
      </c>
      <c r="AM300" s="14">
        <f>IF(ISNA(VLOOKUP($A300,'2013'!$B$2:$S$401,11,FALSE)), AL300, VLOOKUP($A300,'2013'!$B$2:$S$401,11,FALSE)*1.7)</f>
        <v>17</v>
      </c>
      <c r="AN300" s="14">
        <f>AVERAGE(AL300:AM300)</f>
        <v>11.5</v>
      </c>
      <c r="AO300" s="14">
        <f>VLOOKUP($A300,'2014'!$B$2:$S$430,8,FALSE)</f>
        <v>-33</v>
      </c>
      <c r="AP300" s="14">
        <f>IF(ISNA(VLOOKUP($A300,'2013'!$B$2:$S$401,8,FALSE)), AO300, VLOOKUP($A300,'2013'!$B$2:$S$401,8,FALSE)*1.7)</f>
        <v>-6.8</v>
      </c>
      <c r="AQ300" s="14">
        <f>IF(ISNA(VLOOKUP($A300,'2012'!$B$2:$S$401,8,FALSE)), AP300, VLOOKUP($A300,'2012'!$B$2:$S$401,8,FALSE))</f>
        <v>-6.8</v>
      </c>
      <c r="AR300" s="14">
        <f>IF(ISNA(VLOOKUP($A300,'2011'!$B$2:$S$401,8,FALSE)), AQ300, VLOOKUP($A300,'2011'!$B$2:$S$401,8,FALSE))</f>
        <v>-6.8</v>
      </c>
      <c r="AS300" s="14">
        <f>IF(ISNA(VLOOKUP($A300,'2010'!$B$2:$S$401,8,FALSE)), AR300, VLOOKUP($A300,'2010'!$B$2:$S$401,8,FALSE))</f>
        <v>-6.8</v>
      </c>
      <c r="AT300" s="14">
        <f>IF(ISNA(VLOOKUP($A300,'2009'!$B$2:$S$401,8,FALSE)), AS300, VLOOKUP($A300,'2009'!$B$2:$S$401,8,FALSE))</f>
        <v>-6.8</v>
      </c>
      <c r="AU300" s="14">
        <f>AVERAGE(AO300:AT300)</f>
        <v>-11.166666666666664</v>
      </c>
      <c r="AV300" s="14">
        <f>MIN(B300:G300)</f>
        <v>24</v>
      </c>
      <c r="AW300" s="14">
        <f>MAX(B300:G300)</f>
        <v>52.699999999999996</v>
      </c>
      <c r="AX300" s="14">
        <f>MIN(I300:N300)</f>
        <v>63</v>
      </c>
      <c r="AY300" s="14">
        <f>MAX(I300:N300)</f>
        <v>81.599999999999994</v>
      </c>
      <c r="AZ300" s="14" t="str">
        <f>VLOOKUP(A300,Bios!$B$2:$S$430,7,FALSE)</f>
        <v>RUS</v>
      </c>
      <c r="BA300" s="14" t="str">
        <f>VLOOKUP(A300,Bios!$B$2:$S$430,2,FALSE)</f>
        <v>EDM</v>
      </c>
      <c r="BB300" s="14">
        <f>113-BE300</f>
        <v>20</v>
      </c>
      <c r="BC300" s="14" t="str">
        <f>VLOOKUP(A300,Bios!$B$2:$S$430,3,FALSE)</f>
        <v>R</v>
      </c>
      <c r="BD300" s="4" t="str">
        <f>VLOOKUP(A300,Bios!$B$2:$S$430,4,FALSE)</f>
        <v>Oct 06 '93</v>
      </c>
      <c r="BE300" s="4" t="str">
        <f>RIGHT(BD300, LEN(BD300)-8)</f>
        <v>93</v>
      </c>
      <c r="BJ300" s="4" t="e">
        <f>VLOOKUP(A300,'Contracts 2014'!A299:K425,1,FALSE)</f>
        <v>#N/A</v>
      </c>
      <c r="BK300" s="4">
        <f>IF(ISNA(VLOOKUP(A300,'Contracts 2014'!$A$1:$K$127,1,FALSE)), 0, 1)</f>
        <v>0</v>
      </c>
    </row>
    <row r="301" spans="1:63">
      <c r="A301" s="13" t="s">
        <v>209</v>
      </c>
      <c r="B301" s="14">
        <f>VLOOKUP(A301,'2014'!$B$2:$S$430,7,FALSE)</f>
        <v>24</v>
      </c>
      <c r="C301" s="14">
        <f>IF(ISNA(VLOOKUP(A301,'2013'!$B$2:$S$401,7,FALSE)*1.7), B301, VLOOKUP(A301,'2013'!$B$2:$S$401,7,FALSE)*1.7)</f>
        <v>20.399999999999999</v>
      </c>
      <c r="D301" s="14">
        <f>IF(ISNA(VLOOKUP(A301,'2012'!$B$2:$S$401,7,FALSE)), C301, VLOOKUP(A301,'2012'!$B$2:$S$401,7,FALSE))</f>
        <v>44</v>
      </c>
      <c r="E301" s="14">
        <f>IF(ISNA(VLOOKUP(A301,'2011'!$B$2:$S$401,7,FALSE)), AVERAGE(C301:D301), VLOOKUP(A301,'2011'!$B$2:$S$401,7,FALSE))</f>
        <v>37</v>
      </c>
      <c r="F301" s="14">
        <f>IF(ISNA(VLOOKUP(A301,'2010'!$B$2:$S$401,7,FALSE)), AVERAGE(C301:E301), VLOOKUP(A301,'2010'!$B$2:$S$401,7,FALSE))</f>
        <v>32</v>
      </c>
      <c r="G301" s="14">
        <f>IF(ISNA(VLOOKUP(A301,'2009'!$B$2:$S$401,7,FALSE)), AVERAGE(C301:F301), VLOOKUP(A301,'2009'!$B$2:$S$401,7,FALSE))</f>
        <v>33.35</v>
      </c>
      <c r="H301" s="14">
        <f>AVERAGE(B301:G301)</f>
        <v>31.791666666666668</v>
      </c>
      <c r="I301" s="14">
        <f>VLOOKUP(A301,'2014'!$B$2:$S$430,4,FALSE)</f>
        <v>81</v>
      </c>
      <c r="J301" s="14">
        <f>IF(ISNA(VLOOKUP(A301,'2013'!$B$2:$S$401,4,FALSE)), I301, VLOOKUP(A301,'2013'!$B$2:$S$401,4,FALSE)*1.7)</f>
        <v>81.599999999999994</v>
      </c>
      <c r="K301" s="14">
        <f>IF(ISNA(VLOOKUP(A301,'2012'!$B$2:$S$401,4,FALSE)), J301, VLOOKUP(A301,'2012'!$B$2:$S$401,4,FALSE))</f>
        <v>82</v>
      </c>
      <c r="L301" s="14">
        <f>IF(ISNA(VLOOKUP(A301,'2011'!$B$2:$S$401,4,FALSE)), AVERAGE(J301:K301), VLOOKUP(A301,'2011'!$B$2:$S$401,4,FALSE))</f>
        <v>80</v>
      </c>
      <c r="M301" s="14">
        <f>IF(ISNA(VLOOKUP(A301,'2010'!$B$2:$S$401,4,FALSE)), AVERAGE(J301:L301), VLOOKUP(A301,'2010'!$B$2:$S$401,4,FALSE))</f>
        <v>82</v>
      </c>
      <c r="N301" s="14">
        <f>IF(ISNA(VLOOKUP(A301,'2009'!$B$2:$S$401,4,FALSE)), AVERAGE(J301:M301), VLOOKUP(A301,'2009'!$B$2:$S$401,4,FALSE))</f>
        <v>81.400000000000006</v>
      </c>
      <c r="O301" s="14">
        <f>AVERAGE(I301:N301)</f>
        <v>81.333333333333329</v>
      </c>
      <c r="P301" s="14">
        <f>H301/O301</f>
        <v>0.39088114754098363</v>
      </c>
      <c r="Q301" s="14">
        <f>VLOOKUP($A301,'2014'!$B$2:$S$430,5,FALSE)</f>
        <v>8</v>
      </c>
      <c r="R301" s="14">
        <f>IF(ISNA(VLOOKUP(A301,'2013'!$B$2:$S$401,5,FALSE)), Q301, VLOOKUP(A301,'2013'!$B$2:$S$401,5,FALSE)*1.7)</f>
        <v>13.6</v>
      </c>
      <c r="S301" s="14">
        <f>IF(ISNA(VLOOKUP($A301,'2012'!$B$2:$S$401,5,FALSE)), R301, VLOOKUP($A301,'2012'!$B$2:$S$401,5,FALSE))</f>
        <v>22</v>
      </c>
      <c r="T301" s="14">
        <f>IF(ISNA(VLOOKUP($A301,'2011'!$B$2:$S$401,5,FALSE)), S301, VLOOKUP($A301,'2011'!$B$2:$S$401,5,FALSE))</f>
        <v>16</v>
      </c>
      <c r="U301" s="14">
        <f>IF(ISNA(VLOOKUP($A301,'2010'!$B$2:$S$401,5,FALSE)), T301, VLOOKUP($A301,'2010'!$B$2:$S$401,5,FALSE))</f>
        <v>9</v>
      </c>
      <c r="V301" s="14">
        <f>IF(ISNA(VLOOKUP($A301,'2009'!$B$2:$S$401,5,FALSE)), U301, VLOOKUP($A301,'2009'!$B$2:$S$401,5,FALSE))</f>
        <v>9</v>
      </c>
      <c r="W301" s="14">
        <f>AVERAGE(Q301:V301)</f>
        <v>12.933333333333332</v>
      </c>
      <c r="X301" s="14">
        <f>VLOOKUP($A301,'2014'!$B$2:$S$430,6,FALSE)</f>
        <v>16</v>
      </c>
      <c r="Y301" s="14">
        <f>IF(ISNA(VLOOKUP($A301,'2013'!$B$2:$S$401,6,FALSE)), X301, VLOOKUP($A301,'2013'!$B$2:$S$401,6,FALSE)*1.7)</f>
        <v>6.8</v>
      </c>
      <c r="Z301" s="14">
        <f>IF(ISNA(VLOOKUP($A301,'2012'!$B$2:$S$401,6,FALSE)), Y301, VLOOKUP($A301,'2012'!$B$2:$S$401,6,FALSE))</f>
        <v>22</v>
      </c>
      <c r="AA301" s="14">
        <f>IF(ISNA(VLOOKUP($A301,'2011'!$B$2:$S$401,6,FALSE)), Z301, VLOOKUP($A301,'2011'!$B$2:$S$401,6,FALSE))</f>
        <v>21</v>
      </c>
      <c r="AB301" s="14">
        <f>IF(ISNA(VLOOKUP($A301,'2010'!$B$2:$S$401,6,FALSE)), AA301, VLOOKUP($A301,'2010'!$B$2:$S$401,6,FALSE))</f>
        <v>23</v>
      </c>
      <c r="AC301" s="14">
        <f>IF(ISNA(VLOOKUP($A301,'2009'!$B$2:$S$401,6,FALSE)), AB301, VLOOKUP($A301,'2009'!$B$2:$S$401,6,FALSE))</f>
        <v>23</v>
      </c>
      <c r="AD301" s="14">
        <f>AVERAGE(X301:AC301)</f>
        <v>18.633333333333333</v>
      </c>
      <c r="AE301" s="14">
        <f>VLOOKUP($A301,'2014'!$B$2:$S$430,10,FALSE)</f>
        <v>0</v>
      </c>
      <c r="AF301" s="14">
        <f>IF(ISNA(VLOOKUP($A301,'2013'!$B$2:$S$401,10,FALSE)), AE301, VLOOKUP($A301,'2013'!$B$2:$S$401,10,FALSE)*1.7)</f>
        <v>1.7</v>
      </c>
      <c r="AG301" s="14">
        <f>IF(ISNA(VLOOKUP($A301,'2012'!$B$2:$S$401,10,FALSE)), AF301, VLOOKUP($A301,'2012'!$B$2:$S$401,10,FALSE))</f>
        <v>5</v>
      </c>
      <c r="AH301" s="14">
        <f>IF(ISNA(VLOOKUP($A301,'2011'!$B$2:$S$401,10,FALSE)), AG301, VLOOKUP($A301,'2011'!$B$2:$S$401,10,FALSE))</f>
        <v>2</v>
      </c>
      <c r="AI301" s="14">
        <f>IF(ISNA(VLOOKUP($A301,'2010'!$B$2:$S$401,10,FALSE)), AH301, VLOOKUP($A301,'2010'!$B$2:$S$401,10,FALSE))</f>
        <v>0</v>
      </c>
      <c r="AJ301" s="14">
        <f>IF(ISNA(VLOOKUP($A301,'2009'!$B$2:$S$401,10,FALSE)), AI301, VLOOKUP($A301,'2009'!$B$2:$S$401,10,FALSE))</f>
        <v>0</v>
      </c>
      <c r="AK301" s="14">
        <f>AVERAGE(AE301:AJ301)</f>
        <v>1.45</v>
      </c>
      <c r="AL301" s="14">
        <f>VLOOKUP($A301,'2014'!$B$2:$S$430,11,FALSE)</f>
        <v>1</v>
      </c>
      <c r="AM301" s="14">
        <f>IF(ISNA(VLOOKUP($A301,'2013'!$B$2:$S$401,11,FALSE)), AL301, VLOOKUP($A301,'2013'!$B$2:$S$401,11,FALSE)*1.7)</f>
        <v>3.4</v>
      </c>
      <c r="AN301" s="14">
        <f>AVERAGE(AL301:AM301)</f>
        <v>2.2000000000000002</v>
      </c>
      <c r="AO301" s="14">
        <f>VLOOKUP($A301,'2014'!$B$2:$S$430,8,FALSE)</f>
        <v>0</v>
      </c>
      <c r="AP301" s="14">
        <f>IF(ISNA(VLOOKUP($A301,'2013'!$B$2:$S$401,8,FALSE)), AO301, VLOOKUP($A301,'2013'!$B$2:$S$401,8,FALSE)*1.7)</f>
        <v>-30.599999999999998</v>
      </c>
      <c r="AQ301" s="14">
        <f>IF(ISNA(VLOOKUP($A301,'2012'!$B$2:$S$401,8,FALSE)), AP301, VLOOKUP($A301,'2012'!$B$2:$S$401,8,FALSE))</f>
        <v>-15</v>
      </c>
      <c r="AR301" s="14">
        <f>IF(ISNA(VLOOKUP($A301,'2011'!$B$2:$S$401,8,FALSE)), AQ301, VLOOKUP($A301,'2011'!$B$2:$S$401,8,FALSE))</f>
        <v>-4</v>
      </c>
      <c r="AS301" s="14">
        <f>IF(ISNA(VLOOKUP($A301,'2010'!$B$2:$S$401,8,FALSE)), AR301, VLOOKUP($A301,'2010'!$B$2:$S$401,8,FALSE))</f>
        <v>-3</v>
      </c>
      <c r="AT301" s="14">
        <f>IF(ISNA(VLOOKUP($A301,'2009'!$B$2:$S$401,8,FALSE)), AS301, VLOOKUP($A301,'2009'!$B$2:$S$401,8,FALSE))</f>
        <v>-3</v>
      </c>
      <c r="AU301" s="14">
        <f>AVERAGE(AO301:AT301)</f>
        <v>-9.2666666666666657</v>
      </c>
      <c r="AV301" s="14">
        <f>MIN(B301:G301)</f>
        <v>20.399999999999999</v>
      </c>
      <c r="AW301" s="14">
        <f>MAX(B301:G301)</f>
        <v>44</v>
      </c>
      <c r="AX301" s="14">
        <f>MIN(I301:N301)</f>
        <v>80</v>
      </c>
      <c r="AY301" s="14">
        <f>MAX(I301:N301)</f>
        <v>82</v>
      </c>
      <c r="AZ301" s="14" t="str">
        <f>VLOOKUP(A301,Bios!$B$2:$S$430,7,FALSE)</f>
        <v>CAN</v>
      </c>
      <c r="BA301" s="14" t="str">
        <f>VLOOKUP(A301,Bios!$B$2:$S$430,2,FALSE)</f>
        <v>MIN</v>
      </c>
      <c r="BB301" s="14">
        <f>113-BE301</f>
        <v>29</v>
      </c>
      <c r="BC301" s="14" t="str">
        <f>VLOOKUP(A301,Bios!$B$2:$S$430,3,FALSE)</f>
        <v>C</v>
      </c>
      <c r="BD301" s="4" t="str">
        <f>VLOOKUP(A301,Bios!$B$2:$S$430,4,FALSE)</f>
        <v>May 25 '84</v>
      </c>
      <c r="BE301" s="4" t="str">
        <f>RIGHT(BD301, LEN(BD301)-8)</f>
        <v>84</v>
      </c>
      <c r="BJ301" s="4" t="e">
        <f>VLOOKUP(A301,'Contracts 2014'!A300:K426,1,FALSE)</f>
        <v>#N/A</v>
      </c>
      <c r="BK301" s="4">
        <f>IF(ISNA(VLOOKUP(A301,'Contracts 2014'!$A$1:$K$127,1,FALSE)), 0, 1)</f>
        <v>1</v>
      </c>
    </row>
    <row r="302" spans="1:63">
      <c r="A302" s="13" t="s">
        <v>273</v>
      </c>
      <c r="B302" s="14">
        <f>VLOOKUP(A302,'2014'!$B$2:$S$430,7,FALSE)</f>
        <v>24</v>
      </c>
      <c r="C302" s="14">
        <f>IF(ISNA(VLOOKUP(A302,'2013'!$B$2:$S$401,7,FALSE)*1.7), B302, VLOOKUP(A302,'2013'!$B$2:$S$401,7,FALSE)*1.7)</f>
        <v>24</v>
      </c>
      <c r="D302" s="14">
        <f>IF(ISNA(VLOOKUP(A302,'2012'!$B$2:$S$401,7,FALSE)), C302, VLOOKUP(A302,'2012'!$B$2:$S$401,7,FALSE))</f>
        <v>34</v>
      </c>
      <c r="E302" s="14">
        <f>IF(ISNA(VLOOKUP(A302,'2011'!$B$2:$S$401,7,FALSE)), AVERAGE(C302:D302), VLOOKUP(A302,'2011'!$B$2:$S$401,7,FALSE))</f>
        <v>57</v>
      </c>
      <c r="F302" s="14">
        <f>IF(ISNA(VLOOKUP(A302,'2010'!$B$2:$S$401,7,FALSE)), AVERAGE(C302:E302), VLOOKUP(A302,'2010'!$B$2:$S$401,7,FALSE))</f>
        <v>35</v>
      </c>
      <c r="G302" s="14">
        <f>IF(ISNA(VLOOKUP(A302,'2009'!$B$2:$S$401,7,FALSE)), AVERAGE(C302:F302), VLOOKUP(A302,'2009'!$B$2:$S$401,7,FALSE))</f>
        <v>54</v>
      </c>
      <c r="H302" s="14">
        <f>AVERAGE(B302:G302)</f>
        <v>38</v>
      </c>
      <c r="I302" s="14">
        <f>VLOOKUP(A302,'2014'!$B$2:$S$430,4,FALSE)</f>
        <v>76</v>
      </c>
      <c r="J302" s="14">
        <f>IF(ISNA(VLOOKUP(A302,'2013'!$B$2:$S$401,4,FALSE)), I302, VLOOKUP(A302,'2013'!$B$2:$S$401,4,FALSE)*1.7)</f>
        <v>76</v>
      </c>
      <c r="K302" s="14">
        <f>IF(ISNA(VLOOKUP(A302,'2012'!$B$2:$S$401,4,FALSE)), J302, VLOOKUP(A302,'2012'!$B$2:$S$401,4,FALSE))</f>
        <v>72</v>
      </c>
      <c r="L302" s="14">
        <f>IF(ISNA(VLOOKUP(A302,'2011'!$B$2:$S$401,4,FALSE)), AVERAGE(J302:K302), VLOOKUP(A302,'2011'!$B$2:$S$401,4,FALSE))</f>
        <v>82</v>
      </c>
      <c r="M302" s="14">
        <f>IF(ISNA(VLOOKUP(A302,'2010'!$B$2:$S$401,4,FALSE)), AVERAGE(J302:L302), VLOOKUP(A302,'2010'!$B$2:$S$401,4,FALSE))</f>
        <v>54</v>
      </c>
      <c r="N302" s="14">
        <f>IF(ISNA(VLOOKUP(A302,'2009'!$B$2:$S$401,4,FALSE)), AVERAGE(J302:M302), VLOOKUP(A302,'2009'!$B$2:$S$401,4,FALSE))</f>
        <v>79</v>
      </c>
      <c r="O302" s="14">
        <f>AVERAGE(I302:N302)</f>
        <v>73.166666666666671</v>
      </c>
      <c r="P302" s="14">
        <f>H302/O302</f>
        <v>0.51936218678815482</v>
      </c>
      <c r="Q302" s="14">
        <f>VLOOKUP($A302,'2014'!$B$2:$S$430,5,FALSE)</f>
        <v>8</v>
      </c>
      <c r="R302" s="14">
        <f>IF(ISNA(VLOOKUP(A302,'2013'!$B$2:$S$401,5,FALSE)), Q302, VLOOKUP(A302,'2013'!$B$2:$S$401,5,FALSE)*1.7)</f>
        <v>8</v>
      </c>
      <c r="S302" s="14">
        <f>IF(ISNA(VLOOKUP($A302,'2012'!$B$2:$S$401,5,FALSE)), R302, VLOOKUP($A302,'2012'!$B$2:$S$401,5,FALSE))</f>
        <v>18</v>
      </c>
      <c r="T302" s="14">
        <f>IF(ISNA(VLOOKUP($A302,'2011'!$B$2:$S$401,5,FALSE)), S302, VLOOKUP($A302,'2011'!$B$2:$S$401,5,FALSE))</f>
        <v>19</v>
      </c>
      <c r="U302" s="14">
        <f>IF(ISNA(VLOOKUP($A302,'2010'!$B$2:$S$401,5,FALSE)), T302, VLOOKUP($A302,'2010'!$B$2:$S$401,5,FALSE))</f>
        <v>14</v>
      </c>
      <c r="V302" s="14">
        <f>IF(ISNA(VLOOKUP($A302,'2009'!$B$2:$S$401,5,FALSE)), U302, VLOOKUP($A302,'2009'!$B$2:$S$401,5,FALSE))</f>
        <v>26</v>
      </c>
      <c r="W302" s="14">
        <f>AVERAGE(Q302:V302)</f>
        <v>15.5</v>
      </c>
      <c r="X302" s="14">
        <f>VLOOKUP($A302,'2014'!$B$2:$S$430,6,FALSE)</f>
        <v>16</v>
      </c>
      <c r="Y302" s="14">
        <f>IF(ISNA(VLOOKUP($A302,'2013'!$B$2:$S$401,6,FALSE)), X302, VLOOKUP($A302,'2013'!$B$2:$S$401,6,FALSE)*1.7)</f>
        <v>16</v>
      </c>
      <c r="Z302" s="14">
        <f>IF(ISNA(VLOOKUP($A302,'2012'!$B$2:$S$401,6,FALSE)), Y302, VLOOKUP($A302,'2012'!$B$2:$S$401,6,FALSE))</f>
        <v>16</v>
      </c>
      <c r="AA302" s="14">
        <f>IF(ISNA(VLOOKUP($A302,'2011'!$B$2:$S$401,6,FALSE)), Z302, VLOOKUP($A302,'2011'!$B$2:$S$401,6,FALSE))</f>
        <v>38</v>
      </c>
      <c r="AB302" s="14">
        <f>IF(ISNA(VLOOKUP($A302,'2010'!$B$2:$S$401,6,FALSE)), AA302, VLOOKUP($A302,'2010'!$B$2:$S$401,6,FALSE))</f>
        <v>21</v>
      </c>
      <c r="AC302" s="14">
        <f>IF(ISNA(VLOOKUP($A302,'2009'!$B$2:$S$401,6,FALSE)), AB302, VLOOKUP($A302,'2009'!$B$2:$S$401,6,FALSE))</f>
        <v>28</v>
      </c>
      <c r="AD302" s="14">
        <f>AVERAGE(X302:AC302)</f>
        <v>22.5</v>
      </c>
      <c r="AE302" s="14">
        <f>VLOOKUP($A302,'2014'!$B$2:$S$430,10,FALSE)</f>
        <v>3</v>
      </c>
      <c r="AF302" s="14">
        <f>IF(ISNA(VLOOKUP($A302,'2013'!$B$2:$S$401,10,FALSE)), AE302, VLOOKUP($A302,'2013'!$B$2:$S$401,10,FALSE)*1.7)</f>
        <v>3</v>
      </c>
      <c r="AG302" s="14">
        <f>IF(ISNA(VLOOKUP($A302,'2012'!$B$2:$S$401,10,FALSE)), AF302, VLOOKUP($A302,'2012'!$B$2:$S$401,10,FALSE))</f>
        <v>3</v>
      </c>
      <c r="AH302" s="14">
        <f>IF(ISNA(VLOOKUP($A302,'2011'!$B$2:$S$401,10,FALSE)), AG302, VLOOKUP($A302,'2011'!$B$2:$S$401,10,FALSE))</f>
        <v>7</v>
      </c>
      <c r="AI302" s="14">
        <f>IF(ISNA(VLOOKUP($A302,'2010'!$B$2:$S$401,10,FALSE)), AH302, VLOOKUP($A302,'2010'!$B$2:$S$401,10,FALSE))</f>
        <v>5</v>
      </c>
      <c r="AJ302" s="14">
        <f>IF(ISNA(VLOOKUP($A302,'2009'!$B$2:$S$401,10,FALSE)), AI302, VLOOKUP($A302,'2009'!$B$2:$S$401,10,FALSE))</f>
        <v>10</v>
      </c>
      <c r="AK302" s="14">
        <f>AVERAGE(AE302:AJ302)</f>
        <v>5.166666666666667</v>
      </c>
      <c r="AL302" s="14">
        <f>VLOOKUP($A302,'2014'!$B$2:$S$430,11,FALSE)</f>
        <v>3</v>
      </c>
      <c r="AM302" s="14">
        <f>IF(ISNA(VLOOKUP($A302,'2013'!$B$2:$S$401,11,FALSE)), AL302, VLOOKUP($A302,'2013'!$B$2:$S$401,11,FALSE)*1.7)</f>
        <v>3</v>
      </c>
      <c r="AN302" s="14">
        <f>AVERAGE(AL302:AM302)</f>
        <v>3</v>
      </c>
      <c r="AO302" s="14">
        <f>VLOOKUP($A302,'2014'!$B$2:$S$430,8,FALSE)</f>
        <v>-18</v>
      </c>
      <c r="AP302" s="14">
        <f>IF(ISNA(VLOOKUP($A302,'2013'!$B$2:$S$401,8,FALSE)), AO302, VLOOKUP($A302,'2013'!$B$2:$S$401,8,FALSE)*1.7)</f>
        <v>-18</v>
      </c>
      <c r="AQ302" s="14">
        <f>IF(ISNA(VLOOKUP($A302,'2012'!$B$2:$S$401,8,FALSE)), AP302, VLOOKUP($A302,'2012'!$B$2:$S$401,8,FALSE))</f>
        <v>-3</v>
      </c>
      <c r="AR302" s="14">
        <f>IF(ISNA(VLOOKUP($A302,'2011'!$B$2:$S$401,8,FALSE)), AQ302, VLOOKUP($A302,'2011'!$B$2:$S$401,8,FALSE))</f>
        <v>1</v>
      </c>
      <c r="AS302" s="14">
        <f>IF(ISNA(VLOOKUP($A302,'2010'!$B$2:$S$401,8,FALSE)), AR302, VLOOKUP($A302,'2010'!$B$2:$S$401,8,FALSE))</f>
        <v>-4</v>
      </c>
      <c r="AT302" s="14">
        <f>IF(ISNA(VLOOKUP($A302,'2009'!$B$2:$S$401,8,FALSE)), AS302, VLOOKUP($A302,'2009'!$B$2:$S$401,8,FALSE))</f>
        <v>0</v>
      </c>
      <c r="AU302" s="14">
        <f>AVERAGE(AO302:AT302)</f>
        <v>-7</v>
      </c>
      <c r="AV302" s="14">
        <f>MIN(B302:G302)</f>
        <v>24</v>
      </c>
      <c r="AW302" s="14">
        <f>MAX(B302:G302)</f>
        <v>57</v>
      </c>
      <c r="AX302" s="14">
        <f>MIN(I302:N302)</f>
        <v>54</v>
      </c>
      <c r="AY302" s="14">
        <f>MAX(I302:N302)</f>
        <v>82</v>
      </c>
      <c r="AZ302" s="14" t="str">
        <f>VLOOKUP(A302,Bios!$B$2:$S$430,7,FALSE)</f>
        <v>FIN</v>
      </c>
      <c r="BA302" s="14" t="str">
        <f>VLOOKUP(A302,Bios!$B$2:$S$430,2,FALSE)</f>
        <v>CAR, NJD</v>
      </c>
      <c r="BB302" s="14">
        <f>113-BE302</f>
        <v>30</v>
      </c>
      <c r="BC302" s="14" t="str">
        <f>VLOOKUP(A302,Bios!$B$2:$S$430,3,FALSE)</f>
        <v>R</v>
      </c>
      <c r="BD302" s="4" t="str">
        <f>VLOOKUP(A302,Bios!$B$2:$S$430,4,FALSE)</f>
        <v>Feb 16 '83</v>
      </c>
      <c r="BE302" s="4" t="str">
        <f>RIGHT(BD302, LEN(BD302)-8)</f>
        <v>83</v>
      </c>
      <c r="BJ302" s="4" t="e">
        <f>VLOOKUP(A302,'Contracts 2014'!A301:K427,1,FALSE)</f>
        <v>#N/A</v>
      </c>
      <c r="BK302" s="4">
        <f>IF(ISNA(VLOOKUP(A302,'Contracts 2014'!$A$1:$K$127,1,FALSE)), 0, 1)</f>
        <v>0</v>
      </c>
    </row>
    <row r="303" spans="1:63">
      <c r="A303" s="13" t="s">
        <v>929</v>
      </c>
      <c r="B303" s="14">
        <f>VLOOKUP(A303,'2014'!$B$2:$S$430,7,FALSE)</f>
        <v>24</v>
      </c>
      <c r="C303" s="14">
        <f>IF(ISNA(VLOOKUP(A303,'2013'!$B$2:$S$401,7,FALSE)*1.7), B303, VLOOKUP(A303,'2013'!$B$2:$S$401,7,FALSE)*1.7)</f>
        <v>27.2</v>
      </c>
      <c r="D303" s="14">
        <f>IF(ISNA(VLOOKUP(A303,'2012'!$B$2:$S$401,7,FALSE)), C303, VLOOKUP(A303,'2012'!$B$2:$S$401,7,FALSE))</f>
        <v>27.2</v>
      </c>
      <c r="E303" s="14">
        <f>IF(ISNA(VLOOKUP(A303,'2011'!$B$2:$S$401,7,FALSE)), AVERAGE(C303:D303), VLOOKUP(A303,'2011'!$B$2:$S$401,7,FALSE))</f>
        <v>27.2</v>
      </c>
      <c r="F303" s="14">
        <f>IF(ISNA(VLOOKUP(A303,'2010'!$B$2:$S$401,7,FALSE)), AVERAGE(C303:E303), VLOOKUP(A303,'2010'!$B$2:$S$401,7,FALSE))</f>
        <v>20</v>
      </c>
      <c r="G303" s="14">
        <f>IF(ISNA(VLOOKUP(A303,'2009'!$B$2:$S$401,7,FALSE)), AVERAGE(C303:F303), VLOOKUP(A303,'2009'!$B$2:$S$401,7,FALSE))</f>
        <v>25.4</v>
      </c>
      <c r="H303" s="14">
        <f>AVERAGE(B303:G303)</f>
        <v>25.166666666666668</v>
      </c>
      <c r="I303" s="14">
        <f>VLOOKUP(A303,'2014'!$B$2:$S$430,4,FALSE)</f>
        <v>56</v>
      </c>
      <c r="J303" s="14">
        <f>IF(ISNA(VLOOKUP(A303,'2013'!$B$2:$S$401,4,FALSE)), I303, VLOOKUP(A303,'2013'!$B$2:$S$401,4,FALSE)*1.7)</f>
        <v>71.399999999999991</v>
      </c>
      <c r="K303" s="14">
        <f>IF(ISNA(VLOOKUP(A303,'2012'!$B$2:$S$401,4,FALSE)), J303, VLOOKUP(A303,'2012'!$B$2:$S$401,4,FALSE))</f>
        <v>71.399999999999991</v>
      </c>
      <c r="L303" s="14">
        <f>IF(ISNA(VLOOKUP(A303,'2011'!$B$2:$S$401,4,FALSE)), AVERAGE(J303:K303), VLOOKUP(A303,'2011'!$B$2:$S$401,4,FALSE))</f>
        <v>71.399999999999991</v>
      </c>
      <c r="M303" s="14">
        <f>IF(ISNA(VLOOKUP(A303,'2010'!$B$2:$S$401,4,FALSE)), AVERAGE(J303:L303), VLOOKUP(A303,'2010'!$B$2:$S$401,4,FALSE))</f>
        <v>42</v>
      </c>
      <c r="N303" s="14">
        <f>IF(ISNA(VLOOKUP(A303,'2009'!$B$2:$S$401,4,FALSE)), AVERAGE(J303:M303), VLOOKUP(A303,'2009'!$B$2:$S$401,4,FALSE))</f>
        <v>64.05</v>
      </c>
      <c r="O303" s="14">
        <f>AVERAGE(I303:N303)</f>
        <v>62.708333333333336</v>
      </c>
      <c r="P303" s="14">
        <f>H303/O303</f>
        <v>0.40132890365448504</v>
      </c>
      <c r="Q303" s="14">
        <f>VLOOKUP($A303,'2014'!$B$2:$S$430,5,FALSE)</f>
        <v>9</v>
      </c>
      <c r="R303" s="14">
        <f>IF(ISNA(VLOOKUP(A303,'2013'!$B$2:$S$401,5,FALSE)), Q303, VLOOKUP(A303,'2013'!$B$2:$S$401,5,FALSE)*1.7)</f>
        <v>15.299999999999999</v>
      </c>
      <c r="S303" s="14">
        <f>IF(ISNA(VLOOKUP($A303,'2012'!$B$2:$S$401,5,FALSE)), R303, VLOOKUP($A303,'2012'!$B$2:$S$401,5,FALSE))</f>
        <v>15.299999999999999</v>
      </c>
      <c r="T303" s="14">
        <f>IF(ISNA(VLOOKUP($A303,'2011'!$B$2:$S$401,5,FALSE)), S303, VLOOKUP($A303,'2011'!$B$2:$S$401,5,FALSE))</f>
        <v>15.299999999999999</v>
      </c>
      <c r="U303" s="14">
        <f>IF(ISNA(VLOOKUP($A303,'2010'!$B$2:$S$401,5,FALSE)), T303, VLOOKUP($A303,'2010'!$B$2:$S$401,5,FALSE))</f>
        <v>11</v>
      </c>
      <c r="V303" s="14">
        <f>IF(ISNA(VLOOKUP($A303,'2009'!$B$2:$S$401,5,FALSE)), U303, VLOOKUP($A303,'2009'!$B$2:$S$401,5,FALSE))</f>
        <v>11</v>
      </c>
      <c r="W303" s="14">
        <f>AVERAGE(Q303:V303)</f>
        <v>12.816666666666665</v>
      </c>
      <c r="X303" s="14">
        <f>VLOOKUP($A303,'2014'!$B$2:$S$430,6,FALSE)</f>
        <v>15</v>
      </c>
      <c r="Y303" s="14">
        <f>IF(ISNA(VLOOKUP($A303,'2013'!$B$2:$S$401,6,FALSE)), X303, VLOOKUP($A303,'2013'!$B$2:$S$401,6,FALSE)*1.7)</f>
        <v>11.9</v>
      </c>
      <c r="Z303" s="14">
        <f>IF(ISNA(VLOOKUP($A303,'2012'!$B$2:$S$401,6,FALSE)), Y303, VLOOKUP($A303,'2012'!$B$2:$S$401,6,FALSE))</f>
        <v>11.9</v>
      </c>
      <c r="AA303" s="14">
        <f>IF(ISNA(VLOOKUP($A303,'2011'!$B$2:$S$401,6,FALSE)), Z303, VLOOKUP($A303,'2011'!$B$2:$S$401,6,FALSE))</f>
        <v>11.9</v>
      </c>
      <c r="AB303" s="14">
        <f>IF(ISNA(VLOOKUP($A303,'2010'!$B$2:$S$401,6,FALSE)), AA303, VLOOKUP($A303,'2010'!$B$2:$S$401,6,FALSE))</f>
        <v>9</v>
      </c>
      <c r="AC303" s="14">
        <f>IF(ISNA(VLOOKUP($A303,'2009'!$B$2:$S$401,6,FALSE)), AB303, VLOOKUP($A303,'2009'!$B$2:$S$401,6,FALSE))</f>
        <v>9</v>
      </c>
      <c r="AD303" s="14">
        <f>AVERAGE(X303:AC303)</f>
        <v>11.449999999999998</v>
      </c>
      <c r="AE303" s="14">
        <f>VLOOKUP($A303,'2014'!$B$2:$S$430,10,FALSE)</f>
        <v>2</v>
      </c>
      <c r="AF303" s="14">
        <f>IF(ISNA(VLOOKUP($A303,'2013'!$B$2:$S$401,10,FALSE)), AE303, VLOOKUP($A303,'2013'!$B$2:$S$401,10,FALSE)*1.7)</f>
        <v>0</v>
      </c>
      <c r="AG303" s="14">
        <f>IF(ISNA(VLOOKUP($A303,'2012'!$B$2:$S$401,10,FALSE)), AF303, VLOOKUP($A303,'2012'!$B$2:$S$401,10,FALSE))</f>
        <v>0</v>
      </c>
      <c r="AH303" s="14">
        <f>IF(ISNA(VLOOKUP($A303,'2011'!$B$2:$S$401,10,FALSE)), AG303, VLOOKUP($A303,'2011'!$B$2:$S$401,10,FALSE))</f>
        <v>0</v>
      </c>
      <c r="AI303" s="14">
        <f>IF(ISNA(VLOOKUP($A303,'2010'!$B$2:$S$401,10,FALSE)), AH303, VLOOKUP($A303,'2010'!$B$2:$S$401,10,FALSE))</f>
        <v>3</v>
      </c>
      <c r="AJ303" s="14">
        <f>IF(ISNA(VLOOKUP($A303,'2009'!$B$2:$S$401,10,FALSE)), AI303, VLOOKUP($A303,'2009'!$B$2:$S$401,10,FALSE))</f>
        <v>3</v>
      </c>
      <c r="AK303" s="14">
        <f>AVERAGE(AE303:AJ303)</f>
        <v>1.3333333333333333</v>
      </c>
      <c r="AL303" s="14">
        <f>VLOOKUP($A303,'2014'!$B$2:$S$430,11,FALSE)</f>
        <v>4</v>
      </c>
      <c r="AM303" s="14">
        <f>IF(ISNA(VLOOKUP($A303,'2013'!$B$2:$S$401,11,FALSE)), AL303, VLOOKUP($A303,'2013'!$B$2:$S$401,11,FALSE)*1.7)</f>
        <v>0</v>
      </c>
      <c r="AN303" s="14">
        <f>AVERAGE(AL303:AM303)</f>
        <v>2</v>
      </c>
      <c r="AO303" s="14">
        <f>VLOOKUP($A303,'2014'!$B$2:$S$430,8,FALSE)</f>
        <v>-1</v>
      </c>
      <c r="AP303" s="14">
        <f>IF(ISNA(VLOOKUP($A303,'2013'!$B$2:$S$401,8,FALSE)), AO303, VLOOKUP($A303,'2013'!$B$2:$S$401,8,FALSE)*1.7)</f>
        <v>-15.299999999999999</v>
      </c>
      <c r="AQ303" s="14">
        <f>IF(ISNA(VLOOKUP($A303,'2012'!$B$2:$S$401,8,FALSE)), AP303, VLOOKUP($A303,'2012'!$B$2:$S$401,8,FALSE))</f>
        <v>-15.299999999999999</v>
      </c>
      <c r="AR303" s="14">
        <f>IF(ISNA(VLOOKUP($A303,'2011'!$B$2:$S$401,8,FALSE)), AQ303, VLOOKUP($A303,'2011'!$B$2:$S$401,8,FALSE))</f>
        <v>-15.299999999999999</v>
      </c>
      <c r="AS303" s="14">
        <f>IF(ISNA(VLOOKUP($A303,'2010'!$B$2:$S$401,8,FALSE)), AR303, VLOOKUP($A303,'2010'!$B$2:$S$401,8,FALSE))</f>
        <v>3</v>
      </c>
      <c r="AT303" s="14">
        <f>IF(ISNA(VLOOKUP($A303,'2009'!$B$2:$S$401,8,FALSE)), AS303, VLOOKUP($A303,'2009'!$B$2:$S$401,8,FALSE))</f>
        <v>3</v>
      </c>
      <c r="AU303" s="14">
        <f>AVERAGE(AO303:AT303)</f>
        <v>-6.8166666666666655</v>
      </c>
      <c r="AV303" s="14">
        <f>MIN(B303:G303)</f>
        <v>20</v>
      </c>
      <c r="AW303" s="14">
        <f>MAX(B303:G303)</f>
        <v>27.2</v>
      </c>
      <c r="AX303" s="14">
        <f>MIN(I303:N303)</f>
        <v>42</v>
      </c>
      <c r="AY303" s="14">
        <f>MAX(I303:N303)</f>
        <v>71.399999999999991</v>
      </c>
      <c r="AZ303" s="14" t="str">
        <f>VLOOKUP(A303,Bios!$B$2:$S$430,7,FALSE)</f>
        <v>CAN</v>
      </c>
      <c r="BA303" s="14" t="str">
        <f>VLOOKUP(A303,Bios!$B$2:$S$430,2,FALSE)</f>
        <v>CBJ</v>
      </c>
      <c r="BB303" s="14">
        <f>113-BE303</f>
        <v>24</v>
      </c>
      <c r="BC303" s="14" t="str">
        <f>VLOOKUP(A303,Bios!$B$2:$S$430,3,FALSE)</f>
        <v>L</v>
      </c>
      <c r="BD303" s="4" t="str">
        <f>VLOOKUP(A303,Bios!$B$2:$S$430,4,FALSE)</f>
        <v>Dec 24 '89</v>
      </c>
      <c r="BE303" s="4" t="str">
        <f>RIGHT(BD303, LEN(BD303)-8)</f>
        <v>89</v>
      </c>
      <c r="BJ303" s="4" t="e">
        <f>VLOOKUP(A303,'Contracts 2014'!A302:K428,1,FALSE)</f>
        <v>#N/A</v>
      </c>
      <c r="BK303" s="4">
        <f>IF(ISNA(VLOOKUP(A303,'Contracts 2014'!$A$1:$K$127,1,FALSE)), 0, 1)</f>
        <v>0</v>
      </c>
    </row>
    <row r="304" spans="1:63">
      <c r="A304" s="13" t="s">
        <v>1881</v>
      </c>
      <c r="B304" s="14">
        <f>VLOOKUP(A304,'2014'!$B$2:$S$430,7,FALSE)</f>
        <v>24</v>
      </c>
      <c r="C304" s="14">
        <f>IF(ISNA(VLOOKUP(A304,'2013'!$B$2:$S$401,7,FALSE)*1.7), B304, VLOOKUP(A304,'2013'!$B$2:$S$401,7,FALSE)*1.7)</f>
        <v>24</v>
      </c>
      <c r="D304" s="14">
        <f>IF(ISNA(VLOOKUP(A304,'2012'!$B$2:$S$401,7,FALSE)), C304, VLOOKUP(A304,'2012'!$B$2:$S$401,7,FALSE))</f>
        <v>24</v>
      </c>
      <c r="E304" s="14">
        <f>IF(ISNA(VLOOKUP(A304,'2011'!$B$2:$S$401,7,FALSE)), AVERAGE(C304:D304), VLOOKUP(A304,'2011'!$B$2:$S$401,7,FALSE))</f>
        <v>24</v>
      </c>
      <c r="F304" s="14">
        <f>IF(ISNA(VLOOKUP(A304,'2010'!$B$2:$S$401,7,FALSE)), AVERAGE(C304:E304), VLOOKUP(A304,'2010'!$B$2:$S$401,7,FALSE))</f>
        <v>24</v>
      </c>
      <c r="G304" s="14">
        <f>IF(ISNA(VLOOKUP(A304,'2009'!$B$2:$S$401,7,FALSE)), AVERAGE(C304:F304), VLOOKUP(A304,'2009'!$B$2:$S$401,7,FALSE))</f>
        <v>24</v>
      </c>
      <c r="H304" s="14">
        <f>AVERAGE(B304:G304)</f>
        <v>24</v>
      </c>
      <c r="I304" s="14">
        <f>VLOOKUP(A304,'2014'!$B$2:$S$430,4,FALSE)</f>
        <v>66</v>
      </c>
      <c r="J304" s="14">
        <f>IF(ISNA(VLOOKUP(A304,'2013'!$B$2:$S$401,4,FALSE)), I304, VLOOKUP(A304,'2013'!$B$2:$S$401,4,FALSE)*1.7)</f>
        <v>66</v>
      </c>
      <c r="K304" s="14">
        <f>IF(ISNA(VLOOKUP(A304,'2012'!$B$2:$S$401,4,FALSE)), J304, VLOOKUP(A304,'2012'!$B$2:$S$401,4,FALSE))</f>
        <v>66</v>
      </c>
      <c r="L304" s="14">
        <f>IF(ISNA(VLOOKUP(A304,'2011'!$B$2:$S$401,4,FALSE)), AVERAGE(J304:K304), VLOOKUP(A304,'2011'!$B$2:$S$401,4,FALSE))</f>
        <v>66</v>
      </c>
      <c r="M304" s="14">
        <f>IF(ISNA(VLOOKUP(A304,'2010'!$B$2:$S$401,4,FALSE)), AVERAGE(J304:L304), VLOOKUP(A304,'2010'!$B$2:$S$401,4,FALSE))</f>
        <v>66</v>
      </c>
      <c r="N304" s="14">
        <f>IF(ISNA(VLOOKUP(A304,'2009'!$B$2:$S$401,4,FALSE)), AVERAGE(J304:M304), VLOOKUP(A304,'2009'!$B$2:$S$401,4,FALSE))</f>
        <v>66</v>
      </c>
      <c r="O304" s="14">
        <f>AVERAGE(I304:N304)</f>
        <v>66</v>
      </c>
      <c r="P304" s="14">
        <f>H304/O304</f>
        <v>0.36363636363636365</v>
      </c>
      <c r="Q304" s="14">
        <f>VLOOKUP($A304,'2014'!$B$2:$S$430,5,FALSE)</f>
        <v>10</v>
      </c>
      <c r="R304" s="14">
        <f>IF(ISNA(VLOOKUP(A304,'2013'!$B$2:$S$401,5,FALSE)), Q304, VLOOKUP(A304,'2013'!$B$2:$S$401,5,FALSE)*1.7)</f>
        <v>10</v>
      </c>
      <c r="S304" s="14">
        <f>IF(ISNA(VLOOKUP($A304,'2012'!$B$2:$S$401,5,FALSE)), R304, VLOOKUP($A304,'2012'!$B$2:$S$401,5,FALSE))</f>
        <v>10</v>
      </c>
      <c r="T304" s="14">
        <f>IF(ISNA(VLOOKUP($A304,'2011'!$B$2:$S$401,5,FALSE)), S304, VLOOKUP($A304,'2011'!$B$2:$S$401,5,FALSE))</f>
        <v>10</v>
      </c>
      <c r="U304" s="14">
        <f>IF(ISNA(VLOOKUP($A304,'2010'!$B$2:$S$401,5,FALSE)), T304, VLOOKUP($A304,'2010'!$B$2:$S$401,5,FALSE))</f>
        <v>10</v>
      </c>
      <c r="V304" s="14">
        <f>IF(ISNA(VLOOKUP($A304,'2009'!$B$2:$S$401,5,FALSE)), U304, VLOOKUP($A304,'2009'!$B$2:$S$401,5,FALSE))</f>
        <v>10</v>
      </c>
      <c r="W304" s="14">
        <f>AVERAGE(Q304:V304)</f>
        <v>10</v>
      </c>
      <c r="X304" s="14">
        <f>VLOOKUP($A304,'2014'!$B$2:$S$430,6,FALSE)</f>
        <v>14</v>
      </c>
      <c r="Y304" s="14">
        <f>IF(ISNA(VLOOKUP($A304,'2013'!$B$2:$S$401,6,FALSE)), X304, VLOOKUP($A304,'2013'!$B$2:$S$401,6,FALSE)*1.7)</f>
        <v>14</v>
      </c>
      <c r="Z304" s="14">
        <f>IF(ISNA(VLOOKUP($A304,'2012'!$B$2:$S$401,6,FALSE)), Y304, VLOOKUP($A304,'2012'!$B$2:$S$401,6,FALSE))</f>
        <v>14</v>
      </c>
      <c r="AA304" s="14">
        <f>IF(ISNA(VLOOKUP($A304,'2011'!$B$2:$S$401,6,FALSE)), Z304, VLOOKUP($A304,'2011'!$B$2:$S$401,6,FALSE))</f>
        <v>14</v>
      </c>
      <c r="AB304" s="14">
        <f>IF(ISNA(VLOOKUP($A304,'2010'!$B$2:$S$401,6,FALSE)), AA304, VLOOKUP($A304,'2010'!$B$2:$S$401,6,FALSE))</f>
        <v>14</v>
      </c>
      <c r="AC304" s="14">
        <f>IF(ISNA(VLOOKUP($A304,'2009'!$B$2:$S$401,6,FALSE)), AB304, VLOOKUP($A304,'2009'!$B$2:$S$401,6,FALSE))</f>
        <v>14</v>
      </c>
      <c r="AD304" s="14">
        <f>AVERAGE(X304:AC304)</f>
        <v>14</v>
      </c>
      <c r="AE304" s="14">
        <f>VLOOKUP($A304,'2014'!$B$2:$S$430,10,FALSE)</f>
        <v>1</v>
      </c>
      <c r="AF304" s="14">
        <f>IF(ISNA(VLOOKUP($A304,'2013'!$B$2:$S$401,10,FALSE)), AE304, VLOOKUP($A304,'2013'!$B$2:$S$401,10,FALSE)*1.7)</f>
        <v>1</v>
      </c>
      <c r="AG304" s="14">
        <f>IF(ISNA(VLOOKUP($A304,'2012'!$B$2:$S$401,10,FALSE)), AF304, VLOOKUP($A304,'2012'!$B$2:$S$401,10,FALSE))</f>
        <v>1</v>
      </c>
      <c r="AH304" s="14">
        <f>IF(ISNA(VLOOKUP($A304,'2011'!$B$2:$S$401,10,FALSE)), AG304, VLOOKUP($A304,'2011'!$B$2:$S$401,10,FALSE))</f>
        <v>1</v>
      </c>
      <c r="AI304" s="14">
        <f>IF(ISNA(VLOOKUP($A304,'2010'!$B$2:$S$401,10,FALSE)), AH304, VLOOKUP($A304,'2010'!$B$2:$S$401,10,FALSE))</f>
        <v>1</v>
      </c>
      <c r="AJ304" s="14">
        <f>IF(ISNA(VLOOKUP($A304,'2009'!$B$2:$S$401,10,FALSE)), AI304, VLOOKUP($A304,'2009'!$B$2:$S$401,10,FALSE))</f>
        <v>1</v>
      </c>
      <c r="AK304" s="14">
        <f>AVERAGE(AE304:AJ304)</f>
        <v>1</v>
      </c>
      <c r="AL304" s="14">
        <f>VLOOKUP($A304,'2014'!$B$2:$S$430,11,FALSE)</f>
        <v>4</v>
      </c>
      <c r="AM304" s="14">
        <f>IF(ISNA(VLOOKUP($A304,'2013'!$B$2:$S$401,11,FALSE)), AL304, VLOOKUP($A304,'2013'!$B$2:$S$401,11,FALSE)*1.7)</f>
        <v>4</v>
      </c>
      <c r="AN304" s="14">
        <f>AVERAGE(AL304:AM304)</f>
        <v>4</v>
      </c>
      <c r="AO304" s="14">
        <f>VLOOKUP($A304,'2014'!$B$2:$S$430,8,FALSE)</f>
        <v>-4</v>
      </c>
      <c r="AP304" s="14">
        <f>IF(ISNA(VLOOKUP($A304,'2013'!$B$2:$S$401,8,FALSE)), AO304, VLOOKUP($A304,'2013'!$B$2:$S$401,8,FALSE)*1.7)</f>
        <v>-4</v>
      </c>
      <c r="AQ304" s="14">
        <f>IF(ISNA(VLOOKUP($A304,'2012'!$B$2:$S$401,8,FALSE)), AP304, VLOOKUP($A304,'2012'!$B$2:$S$401,8,FALSE))</f>
        <v>-4</v>
      </c>
      <c r="AR304" s="14">
        <f>IF(ISNA(VLOOKUP($A304,'2011'!$B$2:$S$401,8,FALSE)), AQ304, VLOOKUP($A304,'2011'!$B$2:$S$401,8,FALSE))</f>
        <v>-4</v>
      </c>
      <c r="AS304" s="14">
        <f>IF(ISNA(VLOOKUP($A304,'2010'!$B$2:$S$401,8,FALSE)), AR304, VLOOKUP($A304,'2010'!$B$2:$S$401,8,FALSE))</f>
        <v>-4</v>
      </c>
      <c r="AT304" s="14">
        <f>IF(ISNA(VLOOKUP($A304,'2009'!$B$2:$S$401,8,FALSE)), AS304, VLOOKUP($A304,'2009'!$B$2:$S$401,8,FALSE))</f>
        <v>-4</v>
      </c>
      <c r="AU304" s="14">
        <f>AVERAGE(AO304:AT304)</f>
        <v>-4</v>
      </c>
      <c r="AV304" s="14">
        <f>MIN(B304:G304)</f>
        <v>24</v>
      </c>
      <c r="AW304" s="14">
        <f>MAX(B304:G304)</f>
        <v>24</v>
      </c>
      <c r="AX304" s="14">
        <f>MIN(I304:N304)</f>
        <v>66</v>
      </c>
      <c r="AY304" s="14">
        <f>MAX(I304:N304)</f>
        <v>66</v>
      </c>
      <c r="AZ304" s="14" t="str">
        <f>VLOOKUP(A304,Bios!$B$2:$S$430,7,FALSE)</f>
        <v>USA</v>
      </c>
      <c r="BA304" s="14" t="str">
        <f>VLOOKUP(A304,Bios!$B$2:$S$430,2,FALSE)</f>
        <v>SJS</v>
      </c>
      <c r="BB304" s="14">
        <f>113-BE304</f>
        <v>21</v>
      </c>
      <c r="BC304" s="14" t="str">
        <f>VLOOKUP(A304,Bios!$B$2:$S$430,3,FALSE)</f>
        <v>L</v>
      </c>
      <c r="BD304" s="4" t="str">
        <f>VLOOKUP(A304,Bios!$B$2:$S$430,4,FALSE)</f>
        <v>Nov 05 '92</v>
      </c>
      <c r="BE304" s="4" t="str">
        <f>RIGHT(BD304, LEN(BD304)-8)</f>
        <v>92</v>
      </c>
      <c r="BJ304" s="4" t="e">
        <f>VLOOKUP(A304,'Contracts 2014'!A303:K429,1,FALSE)</f>
        <v>#N/A</v>
      </c>
      <c r="BK304" s="4">
        <f>IF(ISNA(VLOOKUP(A304,'Contracts 2014'!$A$1:$K$127,1,FALSE)), 0, 1)</f>
        <v>0</v>
      </c>
    </row>
    <row r="305" spans="1:63">
      <c r="A305" s="13" t="s">
        <v>1883</v>
      </c>
      <c r="B305" s="14">
        <f>VLOOKUP(A305,'2014'!$B$2:$S$430,7,FALSE)</f>
        <v>24</v>
      </c>
      <c r="C305" s="14">
        <f>IF(ISNA(VLOOKUP(A305,'2013'!$B$2:$S$401,7,FALSE)*1.7), B305, VLOOKUP(A305,'2013'!$B$2:$S$401,7,FALSE)*1.7)</f>
        <v>24</v>
      </c>
      <c r="D305" s="14">
        <f>IF(ISNA(VLOOKUP(A305,'2012'!$B$2:$S$401,7,FALSE)), C305, VLOOKUP(A305,'2012'!$B$2:$S$401,7,FALSE))</f>
        <v>24</v>
      </c>
      <c r="E305" s="14">
        <f>IF(ISNA(VLOOKUP(A305,'2011'!$B$2:$S$401,7,FALSE)), AVERAGE(C305:D305), VLOOKUP(A305,'2011'!$B$2:$S$401,7,FALSE))</f>
        <v>24</v>
      </c>
      <c r="F305" s="14">
        <f>IF(ISNA(VLOOKUP(A305,'2010'!$B$2:$S$401,7,FALSE)), AVERAGE(C305:E305), VLOOKUP(A305,'2010'!$B$2:$S$401,7,FALSE))</f>
        <v>24</v>
      </c>
      <c r="G305" s="14">
        <f>IF(ISNA(VLOOKUP(A305,'2009'!$B$2:$S$401,7,FALSE)), AVERAGE(C305:F305), VLOOKUP(A305,'2009'!$B$2:$S$401,7,FALSE))</f>
        <v>24</v>
      </c>
      <c r="H305" s="14">
        <f>AVERAGE(B305:G305)</f>
        <v>24</v>
      </c>
      <c r="I305" s="14">
        <f>VLOOKUP(A305,'2014'!$B$2:$S$430,4,FALSE)</f>
        <v>54</v>
      </c>
      <c r="J305" s="14">
        <f>IF(ISNA(VLOOKUP(A305,'2013'!$B$2:$S$401,4,FALSE)), I305, VLOOKUP(A305,'2013'!$B$2:$S$401,4,FALSE)*1.7)</f>
        <v>54</v>
      </c>
      <c r="K305" s="14">
        <f>IF(ISNA(VLOOKUP(A305,'2012'!$B$2:$S$401,4,FALSE)), J305, VLOOKUP(A305,'2012'!$B$2:$S$401,4,FALSE))</f>
        <v>54</v>
      </c>
      <c r="L305" s="14">
        <f>IF(ISNA(VLOOKUP(A305,'2011'!$B$2:$S$401,4,FALSE)), AVERAGE(J305:K305), VLOOKUP(A305,'2011'!$B$2:$S$401,4,FALSE))</f>
        <v>54</v>
      </c>
      <c r="M305" s="14">
        <f>IF(ISNA(VLOOKUP(A305,'2010'!$B$2:$S$401,4,FALSE)), AVERAGE(J305:L305), VLOOKUP(A305,'2010'!$B$2:$S$401,4,FALSE))</f>
        <v>54</v>
      </c>
      <c r="N305" s="14">
        <f>IF(ISNA(VLOOKUP(A305,'2009'!$B$2:$S$401,4,FALSE)), AVERAGE(J305:M305), VLOOKUP(A305,'2009'!$B$2:$S$401,4,FALSE))</f>
        <v>54</v>
      </c>
      <c r="O305" s="14">
        <f>AVERAGE(I305:N305)</f>
        <v>54</v>
      </c>
      <c r="P305" s="14">
        <f>H305/O305</f>
        <v>0.44444444444444442</v>
      </c>
      <c r="Q305" s="14">
        <f>VLOOKUP($A305,'2014'!$B$2:$S$430,5,FALSE)</f>
        <v>8</v>
      </c>
      <c r="R305" s="14">
        <f>IF(ISNA(VLOOKUP(A305,'2013'!$B$2:$S$401,5,FALSE)), Q305, VLOOKUP(A305,'2013'!$B$2:$S$401,5,FALSE)*1.7)</f>
        <v>8</v>
      </c>
      <c r="S305" s="14">
        <f>IF(ISNA(VLOOKUP($A305,'2012'!$B$2:$S$401,5,FALSE)), R305, VLOOKUP($A305,'2012'!$B$2:$S$401,5,FALSE))</f>
        <v>8</v>
      </c>
      <c r="T305" s="14">
        <f>IF(ISNA(VLOOKUP($A305,'2011'!$B$2:$S$401,5,FALSE)), S305, VLOOKUP($A305,'2011'!$B$2:$S$401,5,FALSE))</f>
        <v>8</v>
      </c>
      <c r="U305" s="14">
        <f>IF(ISNA(VLOOKUP($A305,'2010'!$B$2:$S$401,5,FALSE)), T305, VLOOKUP($A305,'2010'!$B$2:$S$401,5,FALSE))</f>
        <v>8</v>
      </c>
      <c r="V305" s="14">
        <f>IF(ISNA(VLOOKUP($A305,'2009'!$B$2:$S$401,5,FALSE)), U305, VLOOKUP($A305,'2009'!$B$2:$S$401,5,FALSE))</f>
        <v>8</v>
      </c>
      <c r="W305" s="14">
        <f>AVERAGE(Q305:V305)</f>
        <v>8</v>
      </c>
      <c r="X305" s="14">
        <f>VLOOKUP($A305,'2014'!$B$2:$S$430,6,FALSE)</f>
        <v>16</v>
      </c>
      <c r="Y305" s="14">
        <f>IF(ISNA(VLOOKUP($A305,'2013'!$B$2:$S$401,6,FALSE)), X305, VLOOKUP($A305,'2013'!$B$2:$S$401,6,FALSE)*1.7)</f>
        <v>16</v>
      </c>
      <c r="Z305" s="14">
        <f>IF(ISNA(VLOOKUP($A305,'2012'!$B$2:$S$401,6,FALSE)), Y305, VLOOKUP($A305,'2012'!$B$2:$S$401,6,FALSE))</f>
        <v>16</v>
      </c>
      <c r="AA305" s="14">
        <f>IF(ISNA(VLOOKUP($A305,'2011'!$B$2:$S$401,6,FALSE)), Z305, VLOOKUP($A305,'2011'!$B$2:$S$401,6,FALSE))</f>
        <v>16</v>
      </c>
      <c r="AB305" s="14">
        <f>IF(ISNA(VLOOKUP($A305,'2010'!$B$2:$S$401,6,FALSE)), AA305, VLOOKUP($A305,'2010'!$B$2:$S$401,6,FALSE))</f>
        <v>16</v>
      </c>
      <c r="AC305" s="14">
        <f>IF(ISNA(VLOOKUP($A305,'2009'!$B$2:$S$401,6,FALSE)), AB305, VLOOKUP($A305,'2009'!$B$2:$S$401,6,FALSE))</f>
        <v>16</v>
      </c>
      <c r="AD305" s="14">
        <f>AVERAGE(X305:AC305)</f>
        <v>16</v>
      </c>
      <c r="AE305" s="14">
        <f>VLOOKUP($A305,'2014'!$B$2:$S$430,10,FALSE)</f>
        <v>3</v>
      </c>
      <c r="AF305" s="14">
        <f>IF(ISNA(VLOOKUP($A305,'2013'!$B$2:$S$401,10,FALSE)), AE305, VLOOKUP($A305,'2013'!$B$2:$S$401,10,FALSE)*1.7)</f>
        <v>3</v>
      </c>
      <c r="AG305" s="14">
        <f>IF(ISNA(VLOOKUP($A305,'2012'!$B$2:$S$401,10,FALSE)), AF305, VLOOKUP($A305,'2012'!$B$2:$S$401,10,FALSE))</f>
        <v>3</v>
      </c>
      <c r="AH305" s="14">
        <f>IF(ISNA(VLOOKUP($A305,'2011'!$B$2:$S$401,10,FALSE)), AG305, VLOOKUP($A305,'2011'!$B$2:$S$401,10,FALSE))</f>
        <v>3</v>
      </c>
      <c r="AI305" s="14">
        <f>IF(ISNA(VLOOKUP($A305,'2010'!$B$2:$S$401,10,FALSE)), AH305, VLOOKUP($A305,'2010'!$B$2:$S$401,10,FALSE))</f>
        <v>3</v>
      </c>
      <c r="AJ305" s="14">
        <f>IF(ISNA(VLOOKUP($A305,'2009'!$B$2:$S$401,10,FALSE)), AI305, VLOOKUP($A305,'2009'!$B$2:$S$401,10,FALSE))</f>
        <v>3</v>
      </c>
      <c r="AK305" s="14">
        <f>AVERAGE(AE305:AJ305)</f>
        <v>3</v>
      </c>
      <c r="AL305" s="14">
        <f>VLOOKUP($A305,'2014'!$B$2:$S$430,11,FALSE)</f>
        <v>6</v>
      </c>
      <c r="AM305" s="14">
        <f>IF(ISNA(VLOOKUP($A305,'2013'!$B$2:$S$401,11,FALSE)), AL305, VLOOKUP($A305,'2013'!$B$2:$S$401,11,FALSE)*1.7)</f>
        <v>6</v>
      </c>
      <c r="AN305" s="14">
        <f>AVERAGE(AL305:AM305)</f>
        <v>6</v>
      </c>
      <c r="AO305" s="14">
        <f>VLOOKUP($A305,'2014'!$B$2:$S$430,8,FALSE)</f>
        <v>-3</v>
      </c>
      <c r="AP305" s="14">
        <f>IF(ISNA(VLOOKUP($A305,'2013'!$B$2:$S$401,8,FALSE)), AO305, VLOOKUP($A305,'2013'!$B$2:$S$401,8,FALSE)*1.7)</f>
        <v>-3</v>
      </c>
      <c r="AQ305" s="14">
        <f>IF(ISNA(VLOOKUP($A305,'2012'!$B$2:$S$401,8,FALSE)), AP305, VLOOKUP($A305,'2012'!$B$2:$S$401,8,FALSE))</f>
        <v>-3</v>
      </c>
      <c r="AR305" s="14">
        <f>IF(ISNA(VLOOKUP($A305,'2011'!$B$2:$S$401,8,FALSE)), AQ305, VLOOKUP($A305,'2011'!$B$2:$S$401,8,FALSE))</f>
        <v>-3</v>
      </c>
      <c r="AS305" s="14">
        <f>IF(ISNA(VLOOKUP($A305,'2010'!$B$2:$S$401,8,FALSE)), AR305, VLOOKUP($A305,'2010'!$B$2:$S$401,8,FALSE))</f>
        <v>-3</v>
      </c>
      <c r="AT305" s="14">
        <f>IF(ISNA(VLOOKUP($A305,'2009'!$B$2:$S$401,8,FALSE)), AS305, VLOOKUP($A305,'2009'!$B$2:$S$401,8,FALSE))</f>
        <v>-3</v>
      </c>
      <c r="AU305" s="14">
        <f>AVERAGE(AO305:AT305)</f>
        <v>-3</v>
      </c>
      <c r="AV305" s="14">
        <f>MIN(B305:G305)</f>
        <v>24</v>
      </c>
      <c r="AW305" s="14">
        <f>MAX(B305:G305)</f>
        <v>24</v>
      </c>
      <c r="AX305" s="14">
        <f>MIN(I305:N305)</f>
        <v>54</v>
      </c>
      <c r="AY305" s="14">
        <f>MAX(I305:N305)</f>
        <v>54</v>
      </c>
      <c r="AZ305" s="14" t="str">
        <f>VLOOKUP(A305,Bios!$B$2:$S$430,7,FALSE)</f>
        <v>FIN</v>
      </c>
      <c r="BA305" s="14" t="str">
        <f>VLOOKUP(A305,Bios!$B$2:$S$430,2,FALSE)</f>
        <v>FLA</v>
      </c>
      <c r="BB305" s="14">
        <f>113-BE305</f>
        <v>18</v>
      </c>
      <c r="BC305" s="14" t="str">
        <f>VLOOKUP(A305,Bios!$B$2:$S$430,3,FALSE)</f>
        <v>C</v>
      </c>
      <c r="BD305" s="4" t="str">
        <f>VLOOKUP(A305,Bios!$B$2:$S$430,4,FALSE)</f>
        <v>Sep 02 '95</v>
      </c>
      <c r="BE305" s="4" t="str">
        <f>RIGHT(BD305, LEN(BD305)-8)</f>
        <v>95</v>
      </c>
      <c r="BJ305" s="4" t="e">
        <f>VLOOKUP(A305,'Contracts 2014'!A304:K430,1,FALSE)</f>
        <v>#N/A</v>
      </c>
      <c r="BK305" s="4">
        <f>IF(ISNA(VLOOKUP(A305,'Contracts 2014'!$A$1:$K$127,1,FALSE)), 0, 1)</f>
        <v>0</v>
      </c>
    </row>
    <row r="306" spans="1:63">
      <c r="A306" s="13" t="s">
        <v>192</v>
      </c>
      <c r="B306" s="14">
        <f>VLOOKUP(A306,'2014'!$B$2:$S$430,7,FALSE)</f>
        <v>24</v>
      </c>
      <c r="C306" s="14">
        <f>IF(ISNA(VLOOKUP(A306,'2013'!$B$2:$S$401,7,FALSE)*1.7), B306, VLOOKUP(A306,'2013'!$B$2:$S$401,7,FALSE)*1.7)</f>
        <v>44.199999999999996</v>
      </c>
      <c r="D306" s="14">
        <f>IF(ISNA(VLOOKUP(A306,'2012'!$B$2:$S$401,7,FALSE)), C306, VLOOKUP(A306,'2012'!$B$2:$S$401,7,FALSE))</f>
        <v>48</v>
      </c>
      <c r="E306" s="14">
        <f>IF(ISNA(VLOOKUP(A306,'2011'!$B$2:$S$401,7,FALSE)), AVERAGE(C306:D306), VLOOKUP(A306,'2011'!$B$2:$S$401,7,FALSE))</f>
        <v>43</v>
      </c>
      <c r="F306" s="14">
        <f>IF(ISNA(VLOOKUP(A306,'2010'!$B$2:$S$401,7,FALSE)), AVERAGE(C306:E306), VLOOKUP(A306,'2010'!$B$2:$S$401,7,FALSE))</f>
        <v>33</v>
      </c>
      <c r="G306" s="14">
        <f>IF(ISNA(VLOOKUP(A306,'2009'!$B$2:$S$401,7,FALSE)), AVERAGE(C306:F306), VLOOKUP(A306,'2009'!$B$2:$S$401,7,FALSE))</f>
        <v>40</v>
      </c>
      <c r="H306" s="14">
        <f>AVERAGE(B306:G306)</f>
        <v>38.699999999999996</v>
      </c>
      <c r="I306" s="14">
        <f>VLOOKUP(A306,'2014'!$B$2:$S$430,4,FALSE)</f>
        <v>38</v>
      </c>
      <c r="J306" s="14">
        <f>IF(ISNA(VLOOKUP(A306,'2013'!$B$2:$S$401,4,FALSE)), I306, VLOOKUP(A306,'2013'!$B$2:$S$401,4,FALSE)*1.7)</f>
        <v>68</v>
      </c>
      <c r="K306" s="14">
        <f>IF(ISNA(VLOOKUP(A306,'2012'!$B$2:$S$401,4,FALSE)), J306, VLOOKUP(A306,'2012'!$B$2:$S$401,4,FALSE))</f>
        <v>67</v>
      </c>
      <c r="L306" s="14">
        <f>IF(ISNA(VLOOKUP(A306,'2011'!$B$2:$S$401,4,FALSE)), AVERAGE(J306:K306), VLOOKUP(A306,'2011'!$B$2:$S$401,4,FALSE))</f>
        <v>79</v>
      </c>
      <c r="M306" s="14">
        <f>IF(ISNA(VLOOKUP(A306,'2010'!$B$2:$S$401,4,FALSE)), AVERAGE(J306:L306), VLOOKUP(A306,'2010'!$B$2:$S$401,4,FALSE))</f>
        <v>67</v>
      </c>
      <c r="N306" s="14">
        <f>IF(ISNA(VLOOKUP(A306,'2009'!$B$2:$S$401,4,FALSE)), AVERAGE(J306:M306), VLOOKUP(A306,'2009'!$B$2:$S$401,4,FALSE))</f>
        <v>74</v>
      </c>
      <c r="O306" s="14">
        <f>AVERAGE(I306:N306)</f>
        <v>65.5</v>
      </c>
      <c r="P306" s="14">
        <f>H306/O306</f>
        <v>0.59083969465648845</v>
      </c>
      <c r="Q306" s="14">
        <f>VLOOKUP($A306,'2014'!$B$2:$S$430,5,FALSE)</f>
        <v>12</v>
      </c>
      <c r="R306" s="14">
        <f>IF(ISNA(VLOOKUP(A306,'2013'!$B$2:$S$401,5,FALSE)), Q306, VLOOKUP(A306,'2013'!$B$2:$S$401,5,FALSE)*1.7)</f>
        <v>25.5</v>
      </c>
      <c r="S306" s="14">
        <f>IF(ISNA(VLOOKUP($A306,'2012'!$B$2:$S$401,5,FALSE)), R306, VLOOKUP($A306,'2012'!$B$2:$S$401,5,FALSE))</f>
        <v>26</v>
      </c>
      <c r="T306" s="14">
        <f>IF(ISNA(VLOOKUP($A306,'2011'!$B$2:$S$401,5,FALSE)), S306, VLOOKUP($A306,'2011'!$B$2:$S$401,5,FALSE))</f>
        <v>24</v>
      </c>
      <c r="U306" s="14">
        <f>IF(ISNA(VLOOKUP($A306,'2010'!$B$2:$S$401,5,FALSE)), T306, VLOOKUP($A306,'2010'!$B$2:$S$401,5,FALSE))</f>
        <v>15</v>
      </c>
      <c r="V306" s="14">
        <f>IF(ISNA(VLOOKUP($A306,'2009'!$B$2:$S$401,5,FALSE)), U306, VLOOKUP($A306,'2009'!$B$2:$S$401,5,FALSE))</f>
        <v>13</v>
      </c>
      <c r="W306" s="14">
        <f>AVERAGE(Q306:V306)</f>
        <v>19.25</v>
      </c>
      <c r="X306" s="14">
        <f>VLOOKUP($A306,'2014'!$B$2:$S$430,6,FALSE)</f>
        <v>12</v>
      </c>
      <c r="Y306" s="14">
        <f>IF(ISNA(VLOOKUP($A306,'2013'!$B$2:$S$401,6,FALSE)), X306, VLOOKUP($A306,'2013'!$B$2:$S$401,6,FALSE)*1.7)</f>
        <v>18.7</v>
      </c>
      <c r="Z306" s="14">
        <f>IF(ISNA(VLOOKUP($A306,'2012'!$B$2:$S$401,6,FALSE)), Y306, VLOOKUP($A306,'2012'!$B$2:$S$401,6,FALSE))</f>
        <v>22</v>
      </c>
      <c r="AA306" s="14">
        <f>IF(ISNA(VLOOKUP($A306,'2011'!$B$2:$S$401,6,FALSE)), Z306, VLOOKUP($A306,'2011'!$B$2:$S$401,6,FALSE))</f>
        <v>19</v>
      </c>
      <c r="AB306" s="14">
        <f>IF(ISNA(VLOOKUP($A306,'2010'!$B$2:$S$401,6,FALSE)), AA306, VLOOKUP($A306,'2010'!$B$2:$S$401,6,FALSE))</f>
        <v>18</v>
      </c>
      <c r="AC306" s="14">
        <f>IF(ISNA(VLOOKUP($A306,'2009'!$B$2:$S$401,6,FALSE)), AB306, VLOOKUP($A306,'2009'!$B$2:$S$401,6,FALSE))</f>
        <v>27</v>
      </c>
      <c r="AD306" s="14">
        <f>AVERAGE(X306:AC306)</f>
        <v>19.45</v>
      </c>
      <c r="AE306" s="14">
        <f>VLOOKUP($A306,'2014'!$B$2:$S$430,10,FALSE)</f>
        <v>3</v>
      </c>
      <c r="AF306" s="14">
        <f>IF(ISNA(VLOOKUP($A306,'2013'!$B$2:$S$401,10,FALSE)), AE306, VLOOKUP($A306,'2013'!$B$2:$S$401,10,FALSE)*1.7)</f>
        <v>5.0999999999999996</v>
      </c>
      <c r="AG306" s="14">
        <f>IF(ISNA(VLOOKUP($A306,'2012'!$B$2:$S$401,10,FALSE)), AF306, VLOOKUP($A306,'2012'!$B$2:$S$401,10,FALSE))</f>
        <v>8</v>
      </c>
      <c r="AH306" s="14">
        <f>IF(ISNA(VLOOKUP($A306,'2011'!$B$2:$S$401,10,FALSE)), AG306, VLOOKUP($A306,'2011'!$B$2:$S$401,10,FALSE))</f>
        <v>3</v>
      </c>
      <c r="AI306" s="14">
        <f>IF(ISNA(VLOOKUP($A306,'2010'!$B$2:$S$401,10,FALSE)), AH306, VLOOKUP($A306,'2010'!$B$2:$S$401,10,FALSE))</f>
        <v>2</v>
      </c>
      <c r="AJ306" s="14">
        <f>IF(ISNA(VLOOKUP($A306,'2009'!$B$2:$S$401,10,FALSE)), AI306, VLOOKUP($A306,'2009'!$B$2:$S$401,10,FALSE))</f>
        <v>1</v>
      </c>
      <c r="AK306" s="14">
        <f>AVERAGE(AE306:AJ306)</f>
        <v>3.6833333333333336</v>
      </c>
      <c r="AL306" s="14">
        <f>VLOOKUP($A306,'2014'!$B$2:$S$430,11,FALSE)</f>
        <v>8</v>
      </c>
      <c r="AM306" s="14">
        <f>IF(ISNA(VLOOKUP($A306,'2013'!$B$2:$S$401,11,FALSE)), AL306, VLOOKUP($A306,'2013'!$B$2:$S$401,11,FALSE)*1.7)</f>
        <v>10.199999999999999</v>
      </c>
      <c r="AN306" s="14">
        <f>AVERAGE(AL306:AM306)</f>
        <v>9.1</v>
      </c>
      <c r="AO306" s="14">
        <f>VLOOKUP($A306,'2014'!$B$2:$S$430,8,FALSE)</f>
        <v>-11</v>
      </c>
      <c r="AP306" s="14">
        <f>IF(ISNA(VLOOKUP($A306,'2013'!$B$2:$S$401,8,FALSE)), AO306, VLOOKUP($A306,'2013'!$B$2:$S$401,8,FALSE)*1.7)</f>
        <v>-13.6</v>
      </c>
      <c r="AQ306" s="14">
        <f>IF(ISNA(VLOOKUP($A306,'2012'!$B$2:$S$401,8,FALSE)), AP306, VLOOKUP($A306,'2012'!$B$2:$S$401,8,FALSE))</f>
        <v>-13</v>
      </c>
      <c r="AR306" s="14">
        <f>IF(ISNA(VLOOKUP($A306,'2011'!$B$2:$S$401,8,FALSE)), AQ306, VLOOKUP($A306,'2011'!$B$2:$S$401,8,FALSE))</f>
        <v>6</v>
      </c>
      <c r="AS306" s="14">
        <f>IF(ISNA(VLOOKUP($A306,'2010'!$B$2:$S$401,8,FALSE)), AR306, VLOOKUP($A306,'2010'!$B$2:$S$401,8,FALSE))</f>
        <v>11</v>
      </c>
      <c r="AT306" s="14">
        <f>IF(ISNA(VLOOKUP($A306,'2009'!$B$2:$S$401,8,FALSE)), AS306, VLOOKUP($A306,'2009'!$B$2:$S$401,8,FALSE))</f>
        <v>14</v>
      </c>
      <c r="AU306" s="14">
        <f>AVERAGE(AO306:AT306)</f>
        <v>-1.1000000000000003</v>
      </c>
      <c r="AV306" s="14">
        <f>MIN(B306:G306)</f>
        <v>24</v>
      </c>
      <c r="AW306" s="14">
        <f>MAX(B306:G306)</f>
        <v>48</v>
      </c>
      <c r="AX306" s="14">
        <f>MIN(I306:N306)</f>
        <v>38</v>
      </c>
      <c r="AY306" s="14">
        <f>MAX(I306:N306)</f>
        <v>79</v>
      </c>
      <c r="AZ306" s="14" t="str">
        <f>VLOOKUP(A306,Bios!$B$2:$S$430,7,FALSE)</f>
        <v>CAN</v>
      </c>
      <c r="BA306" s="14" t="str">
        <f>VLOOKUP(A306,Bios!$B$2:$S$430,2,FALSE)</f>
        <v>CGY</v>
      </c>
      <c r="BB306" s="14">
        <f>113-BE306</f>
        <v>31</v>
      </c>
      <c r="BC306" s="14" t="str">
        <f>VLOOKUP(A306,Bios!$B$2:$S$430,3,FALSE)</f>
        <v>L</v>
      </c>
      <c r="BD306" s="4" t="str">
        <f>VLOOKUP(A306,Bios!$B$2:$S$430,4,FALSE)</f>
        <v>Dec 28 '82</v>
      </c>
      <c r="BE306" s="4" t="str">
        <f>RIGHT(BD306, LEN(BD306)-8)</f>
        <v>82</v>
      </c>
      <c r="BJ306" s="4" t="e">
        <f>VLOOKUP(A306,'Contracts 2014'!A305:K431,1,FALSE)</f>
        <v>#N/A</v>
      </c>
      <c r="BK306" s="4">
        <f>IF(ISNA(VLOOKUP(A306,'Contracts 2014'!$A$1:$K$127,1,FALSE)), 0, 1)</f>
        <v>1</v>
      </c>
    </row>
    <row r="307" spans="1:63">
      <c r="A307" s="13" t="s">
        <v>1251</v>
      </c>
      <c r="B307" s="14">
        <f>VLOOKUP(A307,'2014'!$B$2:$S$430,7,FALSE)</f>
        <v>24</v>
      </c>
      <c r="C307" s="14">
        <f>IF(ISNA(VLOOKUP(A307,'2013'!$B$2:$S$401,7,FALSE)*1.7), B307, VLOOKUP(A307,'2013'!$B$2:$S$401,7,FALSE)*1.7)</f>
        <v>24</v>
      </c>
      <c r="D307" s="14">
        <f>IF(ISNA(VLOOKUP(A307,'2012'!$B$2:$S$401,7,FALSE)), C307, VLOOKUP(A307,'2012'!$B$2:$S$401,7,FALSE))</f>
        <v>24</v>
      </c>
      <c r="E307" s="14">
        <f>IF(ISNA(VLOOKUP(A307,'2011'!$B$2:$S$401,7,FALSE)), AVERAGE(C307:D307), VLOOKUP(A307,'2011'!$B$2:$S$401,7,FALSE))</f>
        <v>24</v>
      </c>
      <c r="F307" s="14">
        <f>IF(ISNA(VLOOKUP(A307,'2010'!$B$2:$S$401,7,FALSE)), AVERAGE(C307:E307), VLOOKUP(A307,'2010'!$B$2:$S$401,7,FALSE))</f>
        <v>24</v>
      </c>
      <c r="G307" s="14">
        <f>IF(ISNA(VLOOKUP(A307,'2009'!$B$2:$S$401,7,FALSE)), AVERAGE(C307:F307), VLOOKUP(A307,'2009'!$B$2:$S$401,7,FALSE))</f>
        <v>24</v>
      </c>
      <c r="H307" s="14">
        <f>AVERAGE(B307:G307)</f>
        <v>24</v>
      </c>
      <c r="I307" s="14">
        <f>VLOOKUP(A307,'2014'!$B$2:$S$430,4,FALSE)</f>
        <v>73</v>
      </c>
      <c r="J307" s="14">
        <f>IF(ISNA(VLOOKUP(A307,'2013'!$B$2:$S$401,4,FALSE)), I307, VLOOKUP(A307,'2013'!$B$2:$S$401,4,FALSE)*1.7)</f>
        <v>73</v>
      </c>
      <c r="K307" s="14">
        <f>IF(ISNA(VLOOKUP(A307,'2012'!$B$2:$S$401,4,FALSE)), J307, VLOOKUP(A307,'2012'!$B$2:$S$401,4,FALSE))</f>
        <v>73</v>
      </c>
      <c r="L307" s="14">
        <f>IF(ISNA(VLOOKUP(A307,'2011'!$B$2:$S$401,4,FALSE)), AVERAGE(J307:K307), VLOOKUP(A307,'2011'!$B$2:$S$401,4,FALSE))</f>
        <v>73</v>
      </c>
      <c r="M307" s="14">
        <f>IF(ISNA(VLOOKUP(A307,'2010'!$B$2:$S$401,4,FALSE)), AVERAGE(J307:L307), VLOOKUP(A307,'2010'!$B$2:$S$401,4,FALSE))</f>
        <v>73</v>
      </c>
      <c r="N307" s="14">
        <f>IF(ISNA(VLOOKUP(A307,'2009'!$B$2:$S$401,4,FALSE)), AVERAGE(J307:M307), VLOOKUP(A307,'2009'!$B$2:$S$401,4,FALSE))</f>
        <v>73</v>
      </c>
      <c r="O307" s="14">
        <f>AVERAGE(I307:N307)</f>
        <v>73</v>
      </c>
      <c r="P307" s="14">
        <f>H307/O307</f>
        <v>0.32876712328767121</v>
      </c>
      <c r="Q307" s="14">
        <f>VLOOKUP($A307,'2014'!$B$2:$S$430,5,FALSE)</f>
        <v>10</v>
      </c>
      <c r="R307" s="14">
        <f>IF(ISNA(VLOOKUP(A307,'2013'!$B$2:$S$401,5,FALSE)), Q307, VLOOKUP(A307,'2013'!$B$2:$S$401,5,FALSE)*1.7)</f>
        <v>10</v>
      </c>
      <c r="S307" s="14">
        <f>IF(ISNA(VLOOKUP($A307,'2012'!$B$2:$S$401,5,FALSE)), R307, VLOOKUP($A307,'2012'!$B$2:$S$401,5,FALSE))</f>
        <v>10</v>
      </c>
      <c r="T307" s="14">
        <f>IF(ISNA(VLOOKUP($A307,'2011'!$B$2:$S$401,5,FALSE)), S307, VLOOKUP($A307,'2011'!$B$2:$S$401,5,FALSE))</f>
        <v>10</v>
      </c>
      <c r="U307" s="14">
        <f>IF(ISNA(VLOOKUP($A307,'2010'!$B$2:$S$401,5,FALSE)), T307, VLOOKUP($A307,'2010'!$B$2:$S$401,5,FALSE))</f>
        <v>10</v>
      </c>
      <c r="V307" s="14">
        <f>IF(ISNA(VLOOKUP($A307,'2009'!$B$2:$S$401,5,FALSE)), U307, VLOOKUP($A307,'2009'!$B$2:$S$401,5,FALSE))</f>
        <v>10</v>
      </c>
      <c r="W307" s="14">
        <f>AVERAGE(Q307:V307)</f>
        <v>10</v>
      </c>
      <c r="X307" s="14">
        <f>VLOOKUP($A307,'2014'!$B$2:$S$430,6,FALSE)</f>
        <v>14</v>
      </c>
      <c r="Y307" s="14">
        <f>IF(ISNA(VLOOKUP($A307,'2013'!$B$2:$S$401,6,FALSE)), X307, VLOOKUP($A307,'2013'!$B$2:$S$401,6,FALSE)*1.7)</f>
        <v>14</v>
      </c>
      <c r="Z307" s="14">
        <f>IF(ISNA(VLOOKUP($A307,'2012'!$B$2:$S$401,6,FALSE)), Y307, VLOOKUP($A307,'2012'!$B$2:$S$401,6,FALSE))</f>
        <v>14</v>
      </c>
      <c r="AA307" s="14">
        <f>IF(ISNA(VLOOKUP($A307,'2011'!$B$2:$S$401,6,FALSE)), Z307, VLOOKUP($A307,'2011'!$B$2:$S$401,6,FALSE))</f>
        <v>14</v>
      </c>
      <c r="AB307" s="14">
        <f>IF(ISNA(VLOOKUP($A307,'2010'!$B$2:$S$401,6,FALSE)), AA307, VLOOKUP($A307,'2010'!$B$2:$S$401,6,FALSE))</f>
        <v>14</v>
      </c>
      <c r="AC307" s="14">
        <f>IF(ISNA(VLOOKUP($A307,'2009'!$B$2:$S$401,6,FALSE)), AB307, VLOOKUP($A307,'2009'!$B$2:$S$401,6,FALSE))</f>
        <v>14</v>
      </c>
      <c r="AD307" s="14">
        <f>AVERAGE(X307:AC307)</f>
        <v>14</v>
      </c>
      <c r="AE307" s="14">
        <f>VLOOKUP($A307,'2014'!$B$2:$S$430,10,FALSE)</f>
        <v>1</v>
      </c>
      <c r="AF307" s="14">
        <f>IF(ISNA(VLOOKUP($A307,'2013'!$B$2:$S$401,10,FALSE)), AE307, VLOOKUP($A307,'2013'!$B$2:$S$401,10,FALSE)*1.7)</f>
        <v>1</v>
      </c>
      <c r="AG307" s="14">
        <f>IF(ISNA(VLOOKUP($A307,'2012'!$B$2:$S$401,10,FALSE)), AF307, VLOOKUP($A307,'2012'!$B$2:$S$401,10,FALSE))</f>
        <v>1</v>
      </c>
      <c r="AH307" s="14">
        <f>IF(ISNA(VLOOKUP($A307,'2011'!$B$2:$S$401,10,FALSE)), AG307, VLOOKUP($A307,'2011'!$B$2:$S$401,10,FALSE))</f>
        <v>1</v>
      </c>
      <c r="AI307" s="14">
        <f>IF(ISNA(VLOOKUP($A307,'2010'!$B$2:$S$401,10,FALSE)), AH307, VLOOKUP($A307,'2010'!$B$2:$S$401,10,FALSE))</f>
        <v>1</v>
      </c>
      <c r="AJ307" s="14">
        <f>IF(ISNA(VLOOKUP($A307,'2009'!$B$2:$S$401,10,FALSE)), AI307, VLOOKUP($A307,'2009'!$B$2:$S$401,10,FALSE))</f>
        <v>1</v>
      </c>
      <c r="AK307" s="14">
        <f>AVERAGE(AE307:AJ307)</f>
        <v>1</v>
      </c>
      <c r="AL307" s="14">
        <f>VLOOKUP($A307,'2014'!$B$2:$S$430,11,FALSE)</f>
        <v>3</v>
      </c>
      <c r="AM307" s="14">
        <f>IF(ISNA(VLOOKUP($A307,'2013'!$B$2:$S$401,11,FALSE)), AL307, VLOOKUP($A307,'2013'!$B$2:$S$401,11,FALSE)*1.7)</f>
        <v>3</v>
      </c>
      <c r="AN307" s="14">
        <f>AVERAGE(AL307:AM307)</f>
        <v>3</v>
      </c>
      <c r="AO307" s="14">
        <f>VLOOKUP($A307,'2014'!$B$2:$S$430,8,FALSE)</f>
        <v>0</v>
      </c>
      <c r="AP307" s="14">
        <f>IF(ISNA(VLOOKUP($A307,'2013'!$B$2:$S$401,8,FALSE)), AO307, VLOOKUP($A307,'2013'!$B$2:$S$401,8,FALSE)*1.7)</f>
        <v>0</v>
      </c>
      <c r="AQ307" s="14">
        <f>IF(ISNA(VLOOKUP($A307,'2012'!$B$2:$S$401,8,FALSE)), AP307, VLOOKUP($A307,'2012'!$B$2:$S$401,8,FALSE))</f>
        <v>0</v>
      </c>
      <c r="AR307" s="14">
        <f>IF(ISNA(VLOOKUP($A307,'2011'!$B$2:$S$401,8,FALSE)), AQ307, VLOOKUP($A307,'2011'!$B$2:$S$401,8,FALSE))</f>
        <v>0</v>
      </c>
      <c r="AS307" s="14">
        <f>IF(ISNA(VLOOKUP($A307,'2010'!$B$2:$S$401,8,FALSE)), AR307, VLOOKUP($A307,'2010'!$B$2:$S$401,8,FALSE))</f>
        <v>0</v>
      </c>
      <c r="AT307" s="14">
        <f>IF(ISNA(VLOOKUP($A307,'2009'!$B$2:$S$401,8,FALSE)), AS307, VLOOKUP($A307,'2009'!$B$2:$S$401,8,FALSE))</f>
        <v>0</v>
      </c>
      <c r="AU307" s="14">
        <f>AVERAGE(AO307:AT307)</f>
        <v>0</v>
      </c>
      <c r="AV307" s="14">
        <f>MIN(B307:G307)</f>
        <v>24</v>
      </c>
      <c r="AW307" s="14">
        <f>MAX(B307:G307)</f>
        <v>24</v>
      </c>
      <c r="AX307" s="14">
        <f>MIN(I307:N307)</f>
        <v>73</v>
      </c>
      <c r="AY307" s="14">
        <f>MAX(I307:N307)</f>
        <v>73</v>
      </c>
      <c r="AZ307" s="14" t="str">
        <f>VLOOKUP(A307,Bios!$B$2:$S$430,7,FALSE)</f>
        <v>CAN</v>
      </c>
      <c r="BA307" s="14" t="str">
        <f>VLOOKUP(A307,Bios!$B$2:$S$430,2,FALSE)</f>
        <v>CAR</v>
      </c>
      <c r="BB307" s="14">
        <f>113-BE307</f>
        <v>24</v>
      </c>
      <c r="BC307" s="14" t="str">
        <f>VLOOKUP(A307,Bios!$B$2:$S$430,3,FALSE)</f>
        <v>C</v>
      </c>
      <c r="BD307" s="4" t="str">
        <f>VLOOKUP(A307,Bios!$B$2:$S$430,4,FALSE)</f>
        <v>May 09 '89</v>
      </c>
      <c r="BE307" s="4" t="str">
        <f>RIGHT(BD307, LEN(BD307)-8)</f>
        <v>89</v>
      </c>
      <c r="BJ307" s="4" t="e">
        <f>VLOOKUP(A307,'Contracts 2014'!A306:K432,1,FALSE)</f>
        <v>#N/A</v>
      </c>
      <c r="BK307" s="4">
        <f>IF(ISNA(VLOOKUP(A307,'Contracts 2014'!$A$1:$K$127,1,FALSE)), 0, 1)</f>
        <v>0</v>
      </c>
    </row>
    <row r="308" spans="1:63">
      <c r="A308" s="13" t="s">
        <v>1166</v>
      </c>
      <c r="B308" s="14">
        <f>VLOOKUP(A308,'2014'!$B$2:$S$430,7,FALSE)</f>
        <v>24</v>
      </c>
      <c r="C308" s="14">
        <f>IF(ISNA(VLOOKUP(A308,'2013'!$B$2:$S$401,7,FALSE)*1.7), B308, VLOOKUP(A308,'2013'!$B$2:$S$401,7,FALSE)*1.7)</f>
        <v>22.099999999999998</v>
      </c>
      <c r="D308" s="14">
        <f>IF(ISNA(VLOOKUP(A308,'2012'!$B$2:$S$401,7,FALSE)), C308, VLOOKUP(A308,'2012'!$B$2:$S$401,7,FALSE))</f>
        <v>22.099999999999998</v>
      </c>
      <c r="E308" s="14">
        <f>IF(ISNA(VLOOKUP(A308,'2011'!$B$2:$S$401,7,FALSE)), AVERAGE(C308:D308), VLOOKUP(A308,'2011'!$B$2:$S$401,7,FALSE))</f>
        <v>22.099999999999998</v>
      </c>
      <c r="F308" s="14">
        <f>IF(ISNA(VLOOKUP(A308,'2010'!$B$2:$S$401,7,FALSE)), AVERAGE(C308:E308), VLOOKUP(A308,'2010'!$B$2:$S$401,7,FALSE))</f>
        <v>22.099999999999998</v>
      </c>
      <c r="G308" s="14">
        <f>IF(ISNA(VLOOKUP(A308,'2009'!$B$2:$S$401,7,FALSE)), AVERAGE(C308:F308), VLOOKUP(A308,'2009'!$B$2:$S$401,7,FALSE))</f>
        <v>18</v>
      </c>
      <c r="H308" s="14">
        <f>AVERAGE(B308:G308)</f>
        <v>21.733333333333331</v>
      </c>
      <c r="I308" s="14">
        <f>VLOOKUP(A308,'2014'!$B$2:$S$430,4,FALSE)</f>
        <v>55</v>
      </c>
      <c r="J308" s="14">
        <f>IF(ISNA(VLOOKUP(A308,'2013'!$B$2:$S$401,4,FALSE)), I308, VLOOKUP(A308,'2013'!$B$2:$S$401,4,FALSE)*1.7)</f>
        <v>71.399999999999991</v>
      </c>
      <c r="K308" s="14">
        <f>IF(ISNA(VLOOKUP(A308,'2012'!$B$2:$S$401,4,FALSE)), J308, VLOOKUP(A308,'2012'!$B$2:$S$401,4,FALSE))</f>
        <v>71.399999999999991</v>
      </c>
      <c r="L308" s="14">
        <f>IF(ISNA(VLOOKUP(A308,'2011'!$B$2:$S$401,4,FALSE)), AVERAGE(J308:K308), VLOOKUP(A308,'2011'!$B$2:$S$401,4,FALSE))</f>
        <v>71.399999999999991</v>
      </c>
      <c r="M308" s="14">
        <f>IF(ISNA(VLOOKUP(A308,'2010'!$B$2:$S$401,4,FALSE)), AVERAGE(J308:L308), VLOOKUP(A308,'2010'!$B$2:$S$401,4,FALSE))</f>
        <v>71.399999999999991</v>
      </c>
      <c r="N308" s="14">
        <f>IF(ISNA(VLOOKUP(A308,'2009'!$B$2:$S$401,4,FALSE)), AVERAGE(J308:M308), VLOOKUP(A308,'2009'!$B$2:$S$401,4,FALSE))</f>
        <v>60</v>
      </c>
      <c r="O308" s="14">
        <f>AVERAGE(I308:N308)</f>
        <v>66.766666666666666</v>
      </c>
      <c r="P308" s="14">
        <f>H308/O308</f>
        <v>0.32551173240139786</v>
      </c>
      <c r="Q308" s="14">
        <f>VLOOKUP($A308,'2014'!$B$2:$S$430,5,FALSE)</f>
        <v>9</v>
      </c>
      <c r="R308" s="14">
        <f>IF(ISNA(VLOOKUP(A308,'2013'!$B$2:$S$401,5,FALSE)), Q308, VLOOKUP(A308,'2013'!$B$2:$S$401,5,FALSE)*1.7)</f>
        <v>13.6</v>
      </c>
      <c r="S308" s="14">
        <f>IF(ISNA(VLOOKUP($A308,'2012'!$B$2:$S$401,5,FALSE)), R308, VLOOKUP($A308,'2012'!$B$2:$S$401,5,FALSE))</f>
        <v>13.6</v>
      </c>
      <c r="T308" s="14">
        <f>IF(ISNA(VLOOKUP($A308,'2011'!$B$2:$S$401,5,FALSE)), S308, VLOOKUP($A308,'2011'!$B$2:$S$401,5,FALSE))</f>
        <v>13.6</v>
      </c>
      <c r="U308" s="14">
        <f>IF(ISNA(VLOOKUP($A308,'2010'!$B$2:$S$401,5,FALSE)), T308, VLOOKUP($A308,'2010'!$B$2:$S$401,5,FALSE))</f>
        <v>13.6</v>
      </c>
      <c r="V308" s="14">
        <f>IF(ISNA(VLOOKUP($A308,'2009'!$B$2:$S$401,5,FALSE)), U308, VLOOKUP($A308,'2009'!$B$2:$S$401,5,FALSE))</f>
        <v>11</v>
      </c>
      <c r="W308" s="14">
        <f>AVERAGE(Q308:V308)</f>
        <v>12.4</v>
      </c>
      <c r="X308" s="14">
        <f>VLOOKUP($A308,'2014'!$B$2:$S$430,6,FALSE)</f>
        <v>15</v>
      </c>
      <c r="Y308" s="14">
        <f>IF(ISNA(VLOOKUP($A308,'2013'!$B$2:$S$401,6,FALSE)), X308, VLOOKUP($A308,'2013'!$B$2:$S$401,6,FALSE)*1.7)</f>
        <v>8.5</v>
      </c>
      <c r="Z308" s="14">
        <f>IF(ISNA(VLOOKUP($A308,'2012'!$B$2:$S$401,6,FALSE)), Y308, VLOOKUP($A308,'2012'!$B$2:$S$401,6,FALSE))</f>
        <v>8.5</v>
      </c>
      <c r="AA308" s="14">
        <f>IF(ISNA(VLOOKUP($A308,'2011'!$B$2:$S$401,6,FALSE)), Z308, VLOOKUP($A308,'2011'!$B$2:$S$401,6,FALSE))</f>
        <v>8.5</v>
      </c>
      <c r="AB308" s="14">
        <f>IF(ISNA(VLOOKUP($A308,'2010'!$B$2:$S$401,6,FALSE)), AA308, VLOOKUP($A308,'2010'!$B$2:$S$401,6,FALSE))</f>
        <v>8.5</v>
      </c>
      <c r="AC308" s="14">
        <f>IF(ISNA(VLOOKUP($A308,'2009'!$B$2:$S$401,6,FALSE)), AB308, VLOOKUP($A308,'2009'!$B$2:$S$401,6,FALSE))</f>
        <v>7</v>
      </c>
      <c r="AD308" s="14">
        <f>AVERAGE(X308:AC308)</f>
        <v>9.3333333333333339</v>
      </c>
      <c r="AE308" s="14">
        <f>VLOOKUP($A308,'2014'!$B$2:$S$430,10,FALSE)</f>
        <v>0</v>
      </c>
      <c r="AF308" s="14">
        <f>IF(ISNA(VLOOKUP($A308,'2013'!$B$2:$S$401,10,FALSE)), AE308, VLOOKUP($A308,'2013'!$B$2:$S$401,10,FALSE)*1.7)</f>
        <v>3.4</v>
      </c>
      <c r="AG308" s="14">
        <f>IF(ISNA(VLOOKUP($A308,'2012'!$B$2:$S$401,10,FALSE)), AF308, VLOOKUP($A308,'2012'!$B$2:$S$401,10,FALSE))</f>
        <v>3.4</v>
      </c>
      <c r="AH308" s="14">
        <f>IF(ISNA(VLOOKUP($A308,'2011'!$B$2:$S$401,10,FALSE)), AG308, VLOOKUP($A308,'2011'!$B$2:$S$401,10,FALSE))</f>
        <v>3.4</v>
      </c>
      <c r="AI308" s="14">
        <f>IF(ISNA(VLOOKUP($A308,'2010'!$B$2:$S$401,10,FALSE)), AH308, VLOOKUP($A308,'2010'!$B$2:$S$401,10,FALSE))</f>
        <v>3.4</v>
      </c>
      <c r="AJ308" s="14">
        <f>IF(ISNA(VLOOKUP($A308,'2009'!$B$2:$S$401,10,FALSE)), AI308, VLOOKUP($A308,'2009'!$B$2:$S$401,10,FALSE))</f>
        <v>0</v>
      </c>
      <c r="AK308" s="14">
        <f>AVERAGE(AE308:AJ308)</f>
        <v>2.2666666666666666</v>
      </c>
      <c r="AL308" s="14">
        <f>VLOOKUP($A308,'2014'!$B$2:$S$430,11,FALSE)</f>
        <v>4</v>
      </c>
      <c r="AM308" s="14">
        <f>IF(ISNA(VLOOKUP($A308,'2013'!$B$2:$S$401,11,FALSE)), AL308, VLOOKUP($A308,'2013'!$B$2:$S$401,11,FALSE)*1.7)</f>
        <v>3.4</v>
      </c>
      <c r="AN308" s="14">
        <f>AVERAGE(AL308:AM308)</f>
        <v>3.7</v>
      </c>
      <c r="AO308" s="14">
        <f>VLOOKUP($A308,'2014'!$B$2:$S$430,8,FALSE)</f>
        <v>8</v>
      </c>
      <c r="AP308" s="14">
        <f>IF(ISNA(VLOOKUP($A308,'2013'!$B$2:$S$401,8,FALSE)), AO308, VLOOKUP($A308,'2013'!$B$2:$S$401,8,FALSE)*1.7)</f>
        <v>3.4</v>
      </c>
      <c r="AQ308" s="14">
        <f>IF(ISNA(VLOOKUP($A308,'2012'!$B$2:$S$401,8,FALSE)), AP308, VLOOKUP($A308,'2012'!$B$2:$S$401,8,FALSE))</f>
        <v>3.4</v>
      </c>
      <c r="AR308" s="14">
        <f>IF(ISNA(VLOOKUP($A308,'2011'!$B$2:$S$401,8,FALSE)), AQ308, VLOOKUP($A308,'2011'!$B$2:$S$401,8,FALSE))</f>
        <v>3.4</v>
      </c>
      <c r="AS308" s="14">
        <f>IF(ISNA(VLOOKUP($A308,'2010'!$B$2:$S$401,8,FALSE)), AR308, VLOOKUP($A308,'2010'!$B$2:$S$401,8,FALSE))</f>
        <v>3.4</v>
      </c>
      <c r="AT308" s="14">
        <f>IF(ISNA(VLOOKUP($A308,'2009'!$B$2:$S$401,8,FALSE)), AS308, VLOOKUP($A308,'2009'!$B$2:$S$401,8,FALSE))</f>
        <v>-10</v>
      </c>
      <c r="AU308" s="14">
        <f>AVERAGE(AO308:AT308)</f>
        <v>1.9333333333333329</v>
      </c>
      <c r="AV308" s="14">
        <f>MIN(B308:G308)</f>
        <v>18</v>
      </c>
      <c r="AW308" s="14">
        <f>MAX(B308:G308)</f>
        <v>24</v>
      </c>
      <c r="AX308" s="14">
        <f>MIN(I308:N308)</f>
        <v>55</v>
      </c>
      <c r="AY308" s="14">
        <f>MAX(I308:N308)</f>
        <v>71.399999999999991</v>
      </c>
      <c r="AZ308" s="14" t="str">
        <f>VLOOKUP(A308,Bios!$B$2:$S$430,7,FALSE)</f>
        <v>CAN</v>
      </c>
      <c r="BA308" s="14" t="str">
        <f>VLOOKUP(A308,Bios!$B$2:$S$430,2,FALSE)</f>
        <v>ANA</v>
      </c>
      <c r="BB308" s="14">
        <f>113-BE308</f>
        <v>25</v>
      </c>
      <c r="BC308" s="14" t="str">
        <f>VLOOKUP(A308,Bios!$B$2:$S$430,3,FALSE)</f>
        <v>L</v>
      </c>
      <c r="BD308" s="4" t="str">
        <f>VLOOKUP(A308,Bios!$B$2:$S$430,4,FALSE)</f>
        <v>Jun 07 '88</v>
      </c>
      <c r="BE308" s="4" t="str">
        <f>RIGHT(BD308, LEN(BD308)-8)</f>
        <v>88</v>
      </c>
      <c r="BJ308" s="4" t="e">
        <f>VLOOKUP(A308,'Contracts 2014'!A307:K433,1,FALSE)</f>
        <v>#N/A</v>
      </c>
      <c r="BK308" s="4">
        <f>IF(ISNA(VLOOKUP(A308,'Contracts 2014'!$A$1:$K$127,1,FALSE)), 0, 1)</f>
        <v>1</v>
      </c>
    </row>
    <row r="309" spans="1:63">
      <c r="A309" s="13" t="s">
        <v>316</v>
      </c>
      <c r="B309" s="14">
        <f>VLOOKUP(A309,'2014'!$B$2:$S$430,7,FALSE)</f>
        <v>24</v>
      </c>
      <c r="C309" s="14">
        <f>IF(ISNA(VLOOKUP(A309,'2013'!$B$2:$S$401,7,FALSE)*1.7), B309, VLOOKUP(A309,'2013'!$B$2:$S$401,7,FALSE)*1.7)</f>
        <v>23.8</v>
      </c>
      <c r="D309" s="14">
        <f>IF(ISNA(VLOOKUP(A309,'2012'!$B$2:$S$401,7,FALSE)), C309, VLOOKUP(A309,'2012'!$B$2:$S$401,7,FALSE))</f>
        <v>29</v>
      </c>
      <c r="E309" s="14">
        <f>IF(ISNA(VLOOKUP(A309,'2011'!$B$2:$S$401,7,FALSE)), AVERAGE(C309:D309), VLOOKUP(A309,'2011'!$B$2:$S$401,7,FALSE))</f>
        <v>31</v>
      </c>
      <c r="F309" s="14">
        <f>IF(ISNA(VLOOKUP(A309,'2010'!$B$2:$S$401,7,FALSE)), AVERAGE(C309:E309), VLOOKUP(A309,'2010'!$B$2:$S$401,7,FALSE))</f>
        <v>31</v>
      </c>
      <c r="G309" s="14">
        <f>IF(ISNA(VLOOKUP(A309,'2009'!$B$2:$S$401,7,FALSE)), AVERAGE(C309:F309), VLOOKUP(A309,'2009'!$B$2:$S$401,7,FALSE))</f>
        <v>24</v>
      </c>
      <c r="H309" s="14">
        <f>AVERAGE(B309:G309)</f>
        <v>27.133333333333336</v>
      </c>
      <c r="I309" s="14">
        <f>VLOOKUP(A309,'2014'!$B$2:$S$430,4,FALSE)</f>
        <v>81</v>
      </c>
      <c r="J309" s="14">
        <f>IF(ISNA(VLOOKUP(A309,'2013'!$B$2:$S$401,4,FALSE)), I309, VLOOKUP(A309,'2013'!$B$2:$S$401,4,FALSE)*1.7)</f>
        <v>78.2</v>
      </c>
      <c r="K309" s="14">
        <f>IF(ISNA(VLOOKUP(A309,'2012'!$B$2:$S$401,4,FALSE)), J309, VLOOKUP(A309,'2012'!$B$2:$S$401,4,FALSE))</f>
        <v>82</v>
      </c>
      <c r="L309" s="14">
        <f>IF(ISNA(VLOOKUP(A309,'2011'!$B$2:$S$401,4,FALSE)), AVERAGE(J309:K309), VLOOKUP(A309,'2011'!$B$2:$S$401,4,FALSE))</f>
        <v>80</v>
      </c>
      <c r="M309" s="14">
        <f>IF(ISNA(VLOOKUP(A309,'2010'!$B$2:$S$401,4,FALSE)), AVERAGE(J309:L309), VLOOKUP(A309,'2010'!$B$2:$S$401,4,FALSE))</f>
        <v>80</v>
      </c>
      <c r="N309" s="14">
        <f>IF(ISNA(VLOOKUP(A309,'2009'!$B$2:$S$401,4,FALSE)), AVERAGE(J309:M309), VLOOKUP(A309,'2009'!$B$2:$S$401,4,FALSE))</f>
        <v>82</v>
      </c>
      <c r="O309" s="14">
        <f>AVERAGE(I309:N309)</f>
        <v>80.533333333333331</v>
      </c>
      <c r="P309" s="14">
        <f>H309/O309</f>
        <v>0.33692052980132453</v>
      </c>
      <c r="Q309" s="14">
        <f>VLOOKUP($A309,'2014'!$B$2:$S$430,5,FALSE)</f>
        <v>5</v>
      </c>
      <c r="R309" s="14">
        <f>IF(ISNA(VLOOKUP(A309,'2013'!$B$2:$S$401,5,FALSE)), Q309, VLOOKUP(A309,'2013'!$B$2:$S$401,5,FALSE)*1.7)</f>
        <v>3.4</v>
      </c>
      <c r="S309" s="14">
        <f>IF(ISNA(VLOOKUP($A309,'2012'!$B$2:$S$401,5,FALSE)), R309, VLOOKUP($A309,'2012'!$B$2:$S$401,5,FALSE))</f>
        <v>5</v>
      </c>
      <c r="T309" s="14">
        <f>IF(ISNA(VLOOKUP($A309,'2011'!$B$2:$S$401,5,FALSE)), S309, VLOOKUP($A309,'2011'!$B$2:$S$401,5,FALSE))</f>
        <v>4</v>
      </c>
      <c r="U309" s="14">
        <f>IF(ISNA(VLOOKUP($A309,'2010'!$B$2:$S$401,5,FALSE)), T309, VLOOKUP($A309,'2010'!$B$2:$S$401,5,FALSE))</f>
        <v>4</v>
      </c>
      <c r="V309" s="14">
        <f>IF(ISNA(VLOOKUP($A309,'2009'!$B$2:$S$401,5,FALSE)), U309, VLOOKUP($A309,'2009'!$B$2:$S$401,5,FALSE))</f>
        <v>6</v>
      </c>
      <c r="W309" s="14">
        <f>AVERAGE(Q309:V309)</f>
        <v>4.5666666666666664</v>
      </c>
      <c r="X309" s="14">
        <f>VLOOKUP($A309,'2014'!$B$2:$S$430,6,FALSE)</f>
        <v>19</v>
      </c>
      <c r="Y309" s="14">
        <f>IF(ISNA(VLOOKUP($A309,'2013'!$B$2:$S$401,6,FALSE)), X309, VLOOKUP($A309,'2013'!$B$2:$S$401,6,FALSE)*1.7)</f>
        <v>20.399999999999999</v>
      </c>
      <c r="Z309" s="14">
        <f>IF(ISNA(VLOOKUP($A309,'2012'!$B$2:$S$401,6,FALSE)), Y309, VLOOKUP($A309,'2012'!$B$2:$S$401,6,FALSE))</f>
        <v>24</v>
      </c>
      <c r="AA309" s="14">
        <f>IF(ISNA(VLOOKUP($A309,'2011'!$B$2:$S$401,6,FALSE)), Z309, VLOOKUP($A309,'2011'!$B$2:$S$401,6,FALSE))</f>
        <v>27</v>
      </c>
      <c r="AB309" s="14">
        <f>IF(ISNA(VLOOKUP($A309,'2010'!$B$2:$S$401,6,FALSE)), AA309, VLOOKUP($A309,'2010'!$B$2:$S$401,6,FALSE))</f>
        <v>27</v>
      </c>
      <c r="AC309" s="14">
        <f>IF(ISNA(VLOOKUP($A309,'2009'!$B$2:$S$401,6,FALSE)), AB309, VLOOKUP($A309,'2009'!$B$2:$S$401,6,FALSE))</f>
        <v>18</v>
      </c>
      <c r="AD309" s="14">
        <f>AVERAGE(X309:AC309)</f>
        <v>22.566666666666666</v>
      </c>
      <c r="AE309" s="14">
        <f>VLOOKUP($A309,'2014'!$B$2:$S$430,10,FALSE)</f>
        <v>1</v>
      </c>
      <c r="AF309" s="14">
        <f>IF(ISNA(VLOOKUP($A309,'2013'!$B$2:$S$401,10,FALSE)), AE309, VLOOKUP($A309,'2013'!$B$2:$S$401,10,FALSE)*1.7)</f>
        <v>0</v>
      </c>
      <c r="AG309" s="14">
        <f>IF(ISNA(VLOOKUP($A309,'2012'!$B$2:$S$401,10,FALSE)), AF309, VLOOKUP($A309,'2012'!$B$2:$S$401,10,FALSE))</f>
        <v>1</v>
      </c>
      <c r="AH309" s="14">
        <f>IF(ISNA(VLOOKUP($A309,'2011'!$B$2:$S$401,10,FALSE)), AG309, VLOOKUP($A309,'2011'!$B$2:$S$401,10,FALSE))</f>
        <v>2</v>
      </c>
      <c r="AI309" s="14">
        <f>IF(ISNA(VLOOKUP($A309,'2010'!$B$2:$S$401,10,FALSE)), AH309, VLOOKUP($A309,'2010'!$B$2:$S$401,10,FALSE))</f>
        <v>2</v>
      </c>
      <c r="AJ309" s="14">
        <f>IF(ISNA(VLOOKUP($A309,'2009'!$B$2:$S$401,10,FALSE)), AI309, VLOOKUP($A309,'2009'!$B$2:$S$401,10,FALSE))</f>
        <v>1</v>
      </c>
      <c r="AK309" s="14">
        <f>AVERAGE(AE309:AJ309)</f>
        <v>1.1666666666666667</v>
      </c>
      <c r="AL309" s="14">
        <f>VLOOKUP($A309,'2014'!$B$2:$S$430,11,FALSE)</f>
        <v>3</v>
      </c>
      <c r="AM309" s="14">
        <f>IF(ISNA(VLOOKUP($A309,'2013'!$B$2:$S$401,11,FALSE)), AL309, VLOOKUP($A309,'2013'!$B$2:$S$401,11,FALSE)*1.7)</f>
        <v>3.4</v>
      </c>
      <c r="AN309" s="14">
        <f>AVERAGE(AL309:AM309)</f>
        <v>3.2</v>
      </c>
      <c r="AO309" s="14">
        <f>VLOOKUP($A309,'2014'!$B$2:$S$430,8,FALSE)</f>
        <v>6</v>
      </c>
      <c r="AP309" s="14">
        <f>IF(ISNA(VLOOKUP($A309,'2013'!$B$2:$S$401,8,FALSE)), AO309, VLOOKUP($A309,'2013'!$B$2:$S$401,8,FALSE)*1.7)</f>
        <v>-1.7</v>
      </c>
      <c r="AQ309" s="14">
        <f>IF(ISNA(VLOOKUP($A309,'2012'!$B$2:$S$401,8,FALSE)), AP309, VLOOKUP($A309,'2012'!$B$2:$S$401,8,FALSE))</f>
        <v>13</v>
      </c>
      <c r="AR309" s="14">
        <f>IF(ISNA(VLOOKUP($A309,'2011'!$B$2:$S$401,8,FALSE)), AQ309, VLOOKUP($A309,'2011'!$B$2:$S$401,8,FALSE))</f>
        <v>7</v>
      </c>
      <c r="AS309" s="14">
        <f>IF(ISNA(VLOOKUP($A309,'2010'!$B$2:$S$401,8,FALSE)), AR309, VLOOKUP($A309,'2010'!$B$2:$S$401,8,FALSE))</f>
        <v>7</v>
      </c>
      <c r="AT309" s="14">
        <f>IF(ISNA(VLOOKUP($A309,'2009'!$B$2:$S$401,8,FALSE)), AS309, VLOOKUP($A309,'2009'!$B$2:$S$401,8,FALSE))</f>
        <v>-2</v>
      </c>
      <c r="AU309" s="14">
        <f>AVERAGE(AO309:AT309)</f>
        <v>4.8833333333333337</v>
      </c>
      <c r="AV309" s="14">
        <f>MIN(B309:G309)</f>
        <v>23.8</v>
      </c>
      <c r="AW309" s="14">
        <f>MAX(B309:G309)</f>
        <v>31</v>
      </c>
      <c r="AX309" s="14">
        <f>MIN(I309:N309)</f>
        <v>78.2</v>
      </c>
      <c r="AY309" s="14">
        <f>MAX(I309:N309)</f>
        <v>82</v>
      </c>
      <c r="AZ309" s="14" t="str">
        <f>VLOOKUP(A309,Bios!$B$2:$S$430,7,FALSE)</f>
        <v>CAN</v>
      </c>
      <c r="BA309" s="14" t="str">
        <f>VLOOKUP(A309,Bios!$B$2:$S$430,2,FALSE)</f>
        <v>NYR</v>
      </c>
      <c r="BB309" s="14">
        <f>113-BE309</f>
        <v>29</v>
      </c>
      <c r="BC309" s="14" t="str">
        <f>VLOOKUP(A309,Bios!$B$2:$S$430,3,FALSE)</f>
        <v>D</v>
      </c>
      <c r="BD309" s="4" t="str">
        <f>VLOOKUP(A309,Bios!$B$2:$S$430,4,FALSE)</f>
        <v>Apr 29 '84</v>
      </c>
      <c r="BE309" s="4" t="str">
        <f>RIGHT(BD309, LEN(BD309)-8)</f>
        <v>84</v>
      </c>
      <c r="BJ309" s="4" t="e">
        <f>VLOOKUP(A309,'Contracts 2014'!A308:K434,1,FALSE)</f>
        <v>#N/A</v>
      </c>
      <c r="BK309" s="4">
        <f>IF(ISNA(VLOOKUP(A309,'Contracts 2014'!$A$1:$K$127,1,FALSE)), 0, 1)</f>
        <v>0</v>
      </c>
    </row>
    <row r="310" spans="1:63">
      <c r="A310" s="13" t="s">
        <v>229</v>
      </c>
      <c r="B310" s="14">
        <f>VLOOKUP(A310,'2014'!$B$2:$S$430,7,FALSE)</f>
        <v>24</v>
      </c>
      <c r="C310" s="14">
        <f>IF(ISNA(VLOOKUP(A310,'2013'!$B$2:$S$401,7,FALSE)*1.7), B310, VLOOKUP(A310,'2013'!$B$2:$S$401,7,FALSE)*1.7)</f>
        <v>24</v>
      </c>
      <c r="D310" s="14">
        <f>IF(ISNA(VLOOKUP(A310,'2012'!$B$2:$S$401,7,FALSE)), C310, VLOOKUP(A310,'2012'!$B$2:$S$401,7,FALSE))</f>
        <v>41</v>
      </c>
      <c r="E310" s="14">
        <f>IF(ISNA(VLOOKUP(A310,'2011'!$B$2:$S$401,7,FALSE)), AVERAGE(C310:D310), VLOOKUP(A310,'2011'!$B$2:$S$401,7,FALSE))</f>
        <v>32</v>
      </c>
      <c r="F310" s="14">
        <f>IF(ISNA(VLOOKUP(A310,'2010'!$B$2:$S$401,7,FALSE)), AVERAGE(C310:E310), VLOOKUP(A310,'2010'!$B$2:$S$401,7,FALSE))</f>
        <v>46</v>
      </c>
      <c r="G310" s="14">
        <f>IF(ISNA(VLOOKUP(A310,'2009'!$B$2:$S$401,7,FALSE)), AVERAGE(C310:F310), VLOOKUP(A310,'2009'!$B$2:$S$401,7,FALSE))</f>
        <v>35.75</v>
      </c>
      <c r="H310" s="14">
        <f>AVERAGE(B310:G310)</f>
        <v>33.791666666666664</v>
      </c>
      <c r="I310" s="14">
        <f>VLOOKUP(A310,'2014'!$B$2:$S$430,4,FALSE)</f>
        <v>62</v>
      </c>
      <c r="J310" s="14">
        <f>IF(ISNA(VLOOKUP(A310,'2013'!$B$2:$S$401,4,FALSE)), I310, VLOOKUP(A310,'2013'!$B$2:$S$401,4,FALSE)*1.7)</f>
        <v>62</v>
      </c>
      <c r="K310" s="14">
        <f>IF(ISNA(VLOOKUP(A310,'2012'!$B$2:$S$401,4,FALSE)), J310, VLOOKUP(A310,'2012'!$B$2:$S$401,4,FALSE))</f>
        <v>75</v>
      </c>
      <c r="L310" s="14">
        <f>IF(ISNA(VLOOKUP(A310,'2011'!$B$2:$S$401,4,FALSE)), AVERAGE(J310:K310), VLOOKUP(A310,'2011'!$B$2:$S$401,4,FALSE))</f>
        <v>57</v>
      </c>
      <c r="M310" s="14">
        <f>IF(ISNA(VLOOKUP(A310,'2010'!$B$2:$S$401,4,FALSE)), AVERAGE(J310:L310), VLOOKUP(A310,'2010'!$B$2:$S$401,4,FALSE))</f>
        <v>79</v>
      </c>
      <c r="N310" s="14">
        <f>IF(ISNA(VLOOKUP(A310,'2009'!$B$2:$S$401,4,FALSE)), AVERAGE(J310:M310), VLOOKUP(A310,'2009'!$B$2:$S$401,4,FALSE))</f>
        <v>68.25</v>
      </c>
      <c r="O310" s="14">
        <f>AVERAGE(I310:N310)</f>
        <v>67.208333333333329</v>
      </c>
      <c r="P310" s="14">
        <f>H310/O310</f>
        <v>0.5027898326100434</v>
      </c>
      <c r="Q310" s="14">
        <f>VLOOKUP($A310,'2014'!$B$2:$S$430,5,FALSE)</f>
        <v>4</v>
      </c>
      <c r="R310" s="14">
        <f>IF(ISNA(VLOOKUP(A310,'2013'!$B$2:$S$401,5,FALSE)), Q310, VLOOKUP(A310,'2013'!$B$2:$S$401,5,FALSE)*1.7)</f>
        <v>4</v>
      </c>
      <c r="S310" s="14">
        <f>IF(ISNA(VLOOKUP($A310,'2012'!$B$2:$S$401,5,FALSE)), R310, VLOOKUP($A310,'2012'!$B$2:$S$401,5,FALSE))</f>
        <v>14</v>
      </c>
      <c r="T310" s="14">
        <f>IF(ISNA(VLOOKUP($A310,'2011'!$B$2:$S$401,5,FALSE)), S310, VLOOKUP($A310,'2011'!$B$2:$S$401,5,FALSE))</f>
        <v>10</v>
      </c>
      <c r="U310" s="14">
        <f>IF(ISNA(VLOOKUP($A310,'2010'!$B$2:$S$401,5,FALSE)), T310, VLOOKUP($A310,'2010'!$B$2:$S$401,5,FALSE))</f>
        <v>22</v>
      </c>
      <c r="V310" s="14">
        <f>IF(ISNA(VLOOKUP($A310,'2009'!$B$2:$S$401,5,FALSE)), U310, VLOOKUP($A310,'2009'!$B$2:$S$401,5,FALSE))</f>
        <v>22</v>
      </c>
      <c r="W310" s="14">
        <f>AVERAGE(Q310:V310)</f>
        <v>12.666666666666666</v>
      </c>
      <c r="X310" s="14">
        <f>VLOOKUP($A310,'2014'!$B$2:$S$430,6,FALSE)</f>
        <v>20</v>
      </c>
      <c r="Y310" s="14">
        <f>IF(ISNA(VLOOKUP($A310,'2013'!$B$2:$S$401,6,FALSE)), X310, VLOOKUP($A310,'2013'!$B$2:$S$401,6,FALSE)*1.7)</f>
        <v>20</v>
      </c>
      <c r="Z310" s="14">
        <f>IF(ISNA(VLOOKUP($A310,'2012'!$B$2:$S$401,6,FALSE)), Y310, VLOOKUP($A310,'2012'!$B$2:$S$401,6,FALSE))</f>
        <v>27</v>
      </c>
      <c r="AA310" s="14">
        <f>IF(ISNA(VLOOKUP($A310,'2011'!$B$2:$S$401,6,FALSE)), Z310, VLOOKUP($A310,'2011'!$B$2:$S$401,6,FALSE))</f>
        <v>22</v>
      </c>
      <c r="AB310" s="14">
        <f>IF(ISNA(VLOOKUP($A310,'2010'!$B$2:$S$401,6,FALSE)), AA310, VLOOKUP($A310,'2010'!$B$2:$S$401,6,FALSE))</f>
        <v>24</v>
      </c>
      <c r="AC310" s="14">
        <f>IF(ISNA(VLOOKUP($A310,'2009'!$B$2:$S$401,6,FALSE)), AB310, VLOOKUP($A310,'2009'!$B$2:$S$401,6,FALSE))</f>
        <v>24</v>
      </c>
      <c r="AD310" s="14">
        <f>AVERAGE(X310:AC310)</f>
        <v>22.833333333333332</v>
      </c>
      <c r="AE310" s="14">
        <f>VLOOKUP($A310,'2014'!$B$2:$S$430,10,FALSE)</f>
        <v>3</v>
      </c>
      <c r="AF310" s="14">
        <f>IF(ISNA(VLOOKUP($A310,'2013'!$B$2:$S$401,10,FALSE)), AE310, VLOOKUP($A310,'2013'!$B$2:$S$401,10,FALSE)*1.7)</f>
        <v>3</v>
      </c>
      <c r="AG310" s="14">
        <f>IF(ISNA(VLOOKUP($A310,'2012'!$B$2:$S$401,10,FALSE)), AF310, VLOOKUP($A310,'2012'!$B$2:$S$401,10,FALSE))</f>
        <v>2</v>
      </c>
      <c r="AH310" s="14">
        <f>IF(ISNA(VLOOKUP($A310,'2011'!$B$2:$S$401,10,FALSE)), AG310, VLOOKUP($A310,'2011'!$B$2:$S$401,10,FALSE))</f>
        <v>2</v>
      </c>
      <c r="AI310" s="14">
        <f>IF(ISNA(VLOOKUP($A310,'2010'!$B$2:$S$401,10,FALSE)), AH310, VLOOKUP($A310,'2010'!$B$2:$S$401,10,FALSE))</f>
        <v>7</v>
      </c>
      <c r="AJ310" s="14">
        <f>IF(ISNA(VLOOKUP($A310,'2009'!$B$2:$S$401,10,FALSE)), AI310, VLOOKUP($A310,'2009'!$B$2:$S$401,10,FALSE))</f>
        <v>7</v>
      </c>
      <c r="AK310" s="14">
        <f>AVERAGE(AE310:AJ310)</f>
        <v>4</v>
      </c>
      <c r="AL310" s="14">
        <f>VLOOKUP($A310,'2014'!$B$2:$S$430,11,FALSE)</f>
        <v>6</v>
      </c>
      <c r="AM310" s="14">
        <f>IF(ISNA(VLOOKUP($A310,'2013'!$B$2:$S$401,11,FALSE)), AL310, VLOOKUP($A310,'2013'!$B$2:$S$401,11,FALSE)*1.7)</f>
        <v>6</v>
      </c>
      <c r="AN310" s="14">
        <f>AVERAGE(AL310:AM310)</f>
        <v>6</v>
      </c>
      <c r="AO310" s="14">
        <f>VLOOKUP($A310,'2014'!$B$2:$S$430,8,FALSE)</f>
        <v>1</v>
      </c>
      <c r="AP310" s="14">
        <f>IF(ISNA(VLOOKUP($A310,'2013'!$B$2:$S$401,8,FALSE)), AO310, VLOOKUP($A310,'2013'!$B$2:$S$401,8,FALSE)*1.7)</f>
        <v>1</v>
      </c>
      <c r="AQ310" s="14">
        <f>IF(ISNA(VLOOKUP($A310,'2012'!$B$2:$S$401,8,FALSE)), AP310, VLOOKUP($A310,'2012'!$B$2:$S$401,8,FALSE))</f>
        <v>-6</v>
      </c>
      <c r="AR310" s="14">
        <f>IF(ISNA(VLOOKUP($A310,'2011'!$B$2:$S$401,8,FALSE)), AQ310, VLOOKUP($A310,'2011'!$B$2:$S$401,8,FALSE))</f>
        <v>8</v>
      </c>
      <c r="AS310" s="14">
        <f>IF(ISNA(VLOOKUP($A310,'2010'!$B$2:$S$401,8,FALSE)), AR310, VLOOKUP($A310,'2010'!$B$2:$S$401,8,FALSE))</f>
        <v>14</v>
      </c>
      <c r="AT310" s="14">
        <f>IF(ISNA(VLOOKUP($A310,'2009'!$B$2:$S$401,8,FALSE)), AS310, VLOOKUP($A310,'2009'!$B$2:$S$401,8,FALSE))</f>
        <v>14</v>
      </c>
      <c r="AU310" s="14">
        <f>AVERAGE(AO310:AT310)</f>
        <v>5.333333333333333</v>
      </c>
      <c r="AV310" s="14">
        <f>MIN(B310:G310)</f>
        <v>24</v>
      </c>
      <c r="AW310" s="14">
        <f>MAX(B310:G310)</f>
        <v>46</v>
      </c>
      <c r="AX310" s="14">
        <f>MIN(I310:N310)</f>
        <v>57</v>
      </c>
      <c r="AY310" s="14">
        <f>MAX(I310:N310)</f>
        <v>79</v>
      </c>
      <c r="AZ310" s="14" t="str">
        <f>VLOOKUP(A310,Bios!$B$2:$S$430,7,FALSE)</f>
        <v>CAN</v>
      </c>
      <c r="BA310" s="14" t="str">
        <f>VLOOKUP(A310,Bios!$B$2:$S$430,2,FALSE)</f>
        <v>COL, PHI</v>
      </c>
      <c r="BB310" s="14">
        <f>113-BE310</f>
        <v>26</v>
      </c>
      <c r="BC310" s="14" t="str">
        <f>VLOOKUP(A310,Bios!$B$2:$S$430,3,FALSE)</f>
        <v>R</v>
      </c>
      <c r="BD310" s="4" t="str">
        <f>VLOOKUP(A310,Bios!$B$2:$S$430,4,FALSE)</f>
        <v>Apr 03 '87</v>
      </c>
      <c r="BE310" s="4" t="str">
        <f>RIGHT(BD310, LEN(BD310)-8)</f>
        <v>87</v>
      </c>
      <c r="BJ310" s="4" t="e">
        <f>VLOOKUP(A310,'Contracts 2014'!A309:K435,1,FALSE)</f>
        <v>#N/A</v>
      </c>
      <c r="BK310" s="4">
        <f>IF(ISNA(VLOOKUP(A310,'Contracts 2014'!$A$1:$K$127,1,FALSE)), 0, 1)</f>
        <v>1</v>
      </c>
    </row>
    <row r="311" spans="1:63">
      <c r="A311" s="13" t="s">
        <v>1882</v>
      </c>
      <c r="B311" s="14">
        <f>VLOOKUP(A311,'2014'!$B$2:$S$430,7,FALSE)</f>
        <v>24</v>
      </c>
      <c r="C311" s="14">
        <f>IF(ISNA(VLOOKUP(A311,'2013'!$B$2:$S$401,7,FALSE)*1.7), B311, VLOOKUP(A311,'2013'!$B$2:$S$401,7,FALSE)*1.7)</f>
        <v>24</v>
      </c>
      <c r="D311" s="14">
        <f>IF(ISNA(VLOOKUP(A311,'2012'!$B$2:$S$401,7,FALSE)), C311, VLOOKUP(A311,'2012'!$B$2:$S$401,7,FALSE))</f>
        <v>24</v>
      </c>
      <c r="E311" s="14">
        <f>IF(ISNA(VLOOKUP(A311,'2011'!$B$2:$S$401,7,FALSE)), AVERAGE(C311:D311), VLOOKUP(A311,'2011'!$B$2:$S$401,7,FALSE))</f>
        <v>24</v>
      </c>
      <c r="F311" s="14">
        <f>IF(ISNA(VLOOKUP(A311,'2010'!$B$2:$S$401,7,FALSE)), AVERAGE(C311:E311), VLOOKUP(A311,'2010'!$B$2:$S$401,7,FALSE))</f>
        <v>24</v>
      </c>
      <c r="G311" s="14">
        <f>IF(ISNA(VLOOKUP(A311,'2009'!$B$2:$S$401,7,FALSE)), AVERAGE(C311:F311), VLOOKUP(A311,'2009'!$B$2:$S$401,7,FALSE))</f>
        <v>24</v>
      </c>
      <c r="H311" s="14">
        <f>AVERAGE(B311:G311)</f>
        <v>24</v>
      </c>
      <c r="I311" s="14">
        <f>VLOOKUP(A311,'2014'!$B$2:$S$430,4,FALSE)</f>
        <v>42</v>
      </c>
      <c r="J311" s="14">
        <f>IF(ISNA(VLOOKUP(A311,'2013'!$B$2:$S$401,4,FALSE)), I311, VLOOKUP(A311,'2013'!$B$2:$S$401,4,FALSE)*1.7)</f>
        <v>42</v>
      </c>
      <c r="K311" s="14">
        <f>IF(ISNA(VLOOKUP(A311,'2012'!$B$2:$S$401,4,FALSE)), J311, VLOOKUP(A311,'2012'!$B$2:$S$401,4,FALSE))</f>
        <v>42</v>
      </c>
      <c r="L311" s="14">
        <f>IF(ISNA(VLOOKUP(A311,'2011'!$B$2:$S$401,4,FALSE)), AVERAGE(J311:K311), VLOOKUP(A311,'2011'!$B$2:$S$401,4,FALSE))</f>
        <v>42</v>
      </c>
      <c r="M311" s="14">
        <f>IF(ISNA(VLOOKUP(A311,'2010'!$B$2:$S$401,4,FALSE)), AVERAGE(J311:L311), VLOOKUP(A311,'2010'!$B$2:$S$401,4,FALSE))</f>
        <v>42</v>
      </c>
      <c r="N311" s="14">
        <f>IF(ISNA(VLOOKUP(A311,'2009'!$B$2:$S$401,4,FALSE)), AVERAGE(J311:M311), VLOOKUP(A311,'2009'!$B$2:$S$401,4,FALSE))</f>
        <v>42</v>
      </c>
      <c r="O311" s="14">
        <f>AVERAGE(I311:N311)</f>
        <v>42</v>
      </c>
      <c r="P311" s="14">
        <f>H311/O311</f>
        <v>0.5714285714285714</v>
      </c>
      <c r="Q311" s="14">
        <f>VLOOKUP($A311,'2014'!$B$2:$S$430,5,FALSE)</f>
        <v>9</v>
      </c>
      <c r="R311" s="14">
        <f>IF(ISNA(VLOOKUP(A311,'2013'!$B$2:$S$401,5,FALSE)), Q311, VLOOKUP(A311,'2013'!$B$2:$S$401,5,FALSE)*1.7)</f>
        <v>9</v>
      </c>
      <c r="S311" s="14">
        <f>IF(ISNA(VLOOKUP($A311,'2012'!$B$2:$S$401,5,FALSE)), R311, VLOOKUP($A311,'2012'!$B$2:$S$401,5,FALSE))</f>
        <v>9</v>
      </c>
      <c r="T311" s="14">
        <f>IF(ISNA(VLOOKUP($A311,'2011'!$B$2:$S$401,5,FALSE)), S311, VLOOKUP($A311,'2011'!$B$2:$S$401,5,FALSE))</f>
        <v>9</v>
      </c>
      <c r="U311" s="14">
        <f>IF(ISNA(VLOOKUP($A311,'2010'!$B$2:$S$401,5,FALSE)), T311, VLOOKUP($A311,'2010'!$B$2:$S$401,5,FALSE))</f>
        <v>9</v>
      </c>
      <c r="V311" s="14">
        <f>IF(ISNA(VLOOKUP($A311,'2009'!$B$2:$S$401,5,FALSE)), U311, VLOOKUP($A311,'2009'!$B$2:$S$401,5,FALSE))</f>
        <v>9</v>
      </c>
      <c r="W311" s="14">
        <f>AVERAGE(Q311:V311)</f>
        <v>9</v>
      </c>
      <c r="X311" s="14">
        <f>VLOOKUP($A311,'2014'!$B$2:$S$430,6,FALSE)</f>
        <v>15</v>
      </c>
      <c r="Y311" s="14">
        <f>IF(ISNA(VLOOKUP($A311,'2013'!$B$2:$S$401,6,FALSE)), X311, VLOOKUP($A311,'2013'!$B$2:$S$401,6,FALSE)*1.7)</f>
        <v>15</v>
      </c>
      <c r="Z311" s="14">
        <f>IF(ISNA(VLOOKUP($A311,'2012'!$B$2:$S$401,6,FALSE)), Y311, VLOOKUP($A311,'2012'!$B$2:$S$401,6,FALSE))</f>
        <v>15</v>
      </c>
      <c r="AA311" s="14">
        <f>IF(ISNA(VLOOKUP($A311,'2011'!$B$2:$S$401,6,FALSE)), Z311, VLOOKUP($A311,'2011'!$B$2:$S$401,6,FALSE))</f>
        <v>15</v>
      </c>
      <c r="AB311" s="14">
        <f>IF(ISNA(VLOOKUP($A311,'2010'!$B$2:$S$401,6,FALSE)), AA311, VLOOKUP($A311,'2010'!$B$2:$S$401,6,FALSE))</f>
        <v>15</v>
      </c>
      <c r="AC311" s="14">
        <f>IF(ISNA(VLOOKUP($A311,'2009'!$B$2:$S$401,6,FALSE)), AB311, VLOOKUP($A311,'2009'!$B$2:$S$401,6,FALSE))</f>
        <v>15</v>
      </c>
      <c r="AD311" s="14">
        <f>AVERAGE(X311:AC311)</f>
        <v>15</v>
      </c>
      <c r="AE311" s="14">
        <f>VLOOKUP($A311,'2014'!$B$2:$S$430,10,FALSE)</f>
        <v>2</v>
      </c>
      <c r="AF311" s="14">
        <f>IF(ISNA(VLOOKUP($A311,'2013'!$B$2:$S$401,10,FALSE)), AE311, VLOOKUP($A311,'2013'!$B$2:$S$401,10,FALSE)*1.7)</f>
        <v>2</v>
      </c>
      <c r="AG311" s="14">
        <f>IF(ISNA(VLOOKUP($A311,'2012'!$B$2:$S$401,10,FALSE)), AF311, VLOOKUP($A311,'2012'!$B$2:$S$401,10,FALSE))</f>
        <v>2</v>
      </c>
      <c r="AH311" s="14">
        <f>IF(ISNA(VLOOKUP($A311,'2011'!$B$2:$S$401,10,FALSE)), AG311, VLOOKUP($A311,'2011'!$B$2:$S$401,10,FALSE))</f>
        <v>2</v>
      </c>
      <c r="AI311" s="14">
        <f>IF(ISNA(VLOOKUP($A311,'2010'!$B$2:$S$401,10,FALSE)), AH311, VLOOKUP($A311,'2010'!$B$2:$S$401,10,FALSE))</f>
        <v>2</v>
      </c>
      <c r="AJ311" s="14">
        <f>IF(ISNA(VLOOKUP($A311,'2009'!$B$2:$S$401,10,FALSE)), AI311, VLOOKUP($A311,'2009'!$B$2:$S$401,10,FALSE))</f>
        <v>2</v>
      </c>
      <c r="AK311" s="14">
        <f>AVERAGE(AE311:AJ311)</f>
        <v>2</v>
      </c>
      <c r="AL311" s="14">
        <f>VLOOKUP($A311,'2014'!$B$2:$S$430,11,FALSE)</f>
        <v>5</v>
      </c>
      <c r="AM311" s="14">
        <f>IF(ISNA(VLOOKUP($A311,'2013'!$B$2:$S$401,11,FALSE)), AL311, VLOOKUP($A311,'2013'!$B$2:$S$401,11,FALSE)*1.7)</f>
        <v>5</v>
      </c>
      <c r="AN311" s="14">
        <f>AVERAGE(AL311:AM311)</f>
        <v>5</v>
      </c>
      <c r="AO311" s="14">
        <f>VLOOKUP($A311,'2014'!$B$2:$S$430,8,FALSE)</f>
        <v>8</v>
      </c>
      <c r="AP311" s="14">
        <f>IF(ISNA(VLOOKUP($A311,'2013'!$B$2:$S$401,8,FALSE)), AO311, VLOOKUP($A311,'2013'!$B$2:$S$401,8,FALSE)*1.7)</f>
        <v>8</v>
      </c>
      <c r="AQ311" s="14">
        <f>IF(ISNA(VLOOKUP($A311,'2012'!$B$2:$S$401,8,FALSE)), AP311, VLOOKUP($A311,'2012'!$B$2:$S$401,8,FALSE))</f>
        <v>8</v>
      </c>
      <c r="AR311" s="14">
        <f>IF(ISNA(VLOOKUP($A311,'2011'!$B$2:$S$401,8,FALSE)), AQ311, VLOOKUP($A311,'2011'!$B$2:$S$401,8,FALSE))</f>
        <v>8</v>
      </c>
      <c r="AS311" s="14">
        <f>IF(ISNA(VLOOKUP($A311,'2010'!$B$2:$S$401,8,FALSE)), AR311, VLOOKUP($A311,'2010'!$B$2:$S$401,8,FALSE))</f>
        <v>8</v>
      </c>
      <c r="AT311" s="14">
        <f>IF(ISNA(VLOOKUP($A311,'2009'!$B$2:$S$401,8,FALSE)), AS311, VLOOKUP($A311,'2009'!$B$2:$S$401,8,FALSE))</f>
        <v>8</v>
      </c>
      <c r="AU311" s="14">
        <f>AVERAGE(AO311:AT311)</f>
        <v>8</v>
      </c>
      <c r="AV311" s="14">
        <f>MIN(B311:G311)</f>
        <v>24</v>
      </c>
      <c r="AW311" s="14">
        <f>MAX(B311:G311)</f>
        <v>24</v>
      </c>
      <c r="AX311" s="14">
        <f>MIN(I311:N311)</f>
        <v>42</v>
      </c>
      <c r="AY311" s="14">
        <f>MAX(I311:N311)</f>
        <v>42</v>
      </c>
      <c r="AZ311" s="14" t="str">
        <f>VLOOKUP(A311,Bios!$B$2:$S$430,7,FALSE)</f>
        <v>CAN</v>
      </c>
      <c r="BA311" s="14" t="str">
        <f>VLOOKUP(A311,Bios!$B$2:$S$430,2,FALSE)</f>
        <v>DET</v>
      </c>
      <c r="BB311" s="14">
        <f>113-BE311</f>
        <v>22</v>
      </c>
      <c r="BC311" s="14" t="str">
        <f>VLOOKUP(A311,Bios!$B$2:$S$430,3,FALSE)</f>
        <v>C</v>
      </c>
      <c r="BD311" s="4" t="str">
        <f>VLOOKUP(A311,Bios!$B$2:$S$430,4,FALSE)</f>
        <v>Dec 07 '91</v>
      </c>
      <c r="BE311" s="4" t="str">
        <f>RIGHT(BD311, LEN(BD311)-8)</f>
        <v>91</v>
      </c>
      <c r="BJ311" s="4" t="e">
        <f>VLOOKUP(A311,'Contracts 2014'!A310:K436,1,FALSE)</f>
        <v>#N/A</v>
      </c>
      <c r="BK311" s="4">
        <f>IF(ISNA(VLOOKUP(A311,'Contracts 2014'!$A$1:$K$127,1,FALSE)), 0, 1)</f>
        <v>0</v>
      </c>
    </row>
    <row r="312" spans="1:63">
      <c r="A312" s="13" t="s">
        <v>215</v>
      </c>
      <c r="B312" s="14">
        <f>VLOOKUP(A312,'2014'!$B$2:$S$430,7,FALSE)</f>
        <v>24</v>
      </c>
      <c r="C312" s="14">
        <f>IF(ISNA(VLOOKUP(A312,'2013'!$B$2:$S$401,7,FALSE)*1.7), B312, VLOOKUP(A312,'2013'!$B$2:$S$401,7,FALSE)*1.7)</f>
        <v>20.399999999999999</v>
      </c>
      <c r="D312" s="14">
        <f>IF(ISNA(VLOOKUP(A312,'2012'!$B$2:$S$401,7,FALSE)), C312, VLOOKUP(A312,'2012'!$B$2:$S$401,7,FALSE))</f>
        <v>44</v>
      </c>
      <c r="E312" s="14">
        <f>IF(ISNA(VLOOKUP(A312,'2011'!$B$2:$S$401,7,FALSE)), AVERAGE(C312:D312), VLOOKUP(A312,'2011'!$B$2:$S$401,7,FALSE))</f>
        <v>32.200000000000003</v>
      </c>
      <c r="F312" s="14">
        <f>IF(ISNA(VLOOKUP(A312,'2010'!$B$2:$S$401,7,FALSE)), AVERAGE(C312:E312), VLOOKUP(A312,'2010'!$B$2:$S$401,7,FALSE))</f>
        <v>22</v>
      </c>
      <c r="G312" s="14">
        <f>IF(ISNA(VLOOKUP(A312,'2009'!$B$2:$S$401,7,FALSE)), AVERAGE(C312:F312), VLOOKUP(A312,'2009'!$B$2:$S$401,7,FALSE))</f>
        <v>43</v>
      </c>
      <c r="H312" s="14">
        <f>AVERAGE(B312:G312)</f>
        <v>30.933333333333337</v>
      </c>
      <c r="I312" s="14">
        <f>VLOOKUP(A312,'2014'!$B$2:$S$430,4,FALSE)</f>
        <v>76</v>
      </c>
      <c r="J312" s="14">
        <f>IF(ISNA(VLOOKUP(A312,'2013'!$B$2:$S$401,4,FALSE)), I312, VLOOKUP(A312,'2013'!$B$2:$S$401,4,FALSE)*1.7)</f>
        <v>61.199999999999996</v>
      </c>
      <c r="K312" s="14">
        <f>IF(ISNA(VLOOKUP(A312,'2012'!$B$2:$S$401,4,FALSE)), J312, VLOOKUP(A312,'2012'!$B$2:$S$401,4,FALSE))</f>
        <v>78</v>
      </c>
      <c r="L312" s="14">
        <f>IF(ISNA(VLOOKUP(A312,'2011'!$B$2:$S$401,4,FALSE)), AVERAGE(J312:K312), VLOOKUP(A312,'2011'!$B$2:$S$401,4,FALSE))</f>
        <v>69.599999999999994</v>
      </c>
      <c r="M312" s="14">
        <f>IF(ISNA(VLOOKUP(A312,'2010'!$B$2:$S$401,4,FALSE)), AVERAGE(J312:L312), VLOOKUP(A312,'2010'!$B$2:$S$401,4,FALSE))</f>
        <v>66</v>
      </c>
      <c r="N312" s="14">
        <f>IF(ISNA(VLOOKUP(A312,'2009'!$B$2:$S$401,4,FALSE)), AVERAGE(J312:M312), VLOOKUP(A312,'2009'!$B$2:$S$401,4,FALSE))</f>
        <v>72</v>
      </c>
      <c r="O312" s="14">
        <f>AVERAGE(I312:N312)</f>
        <v>70.466666666666654</v>
      </c>
      <c r="P312" s="14">
        <f>H312/O312</f>
        <v>0.43897824030274374</v>
      </c>
      <c r="Q312" s="14">
        <f>VLOOKUP($A312,'2014'!$B$2:$S$430,5,FALSE)</f>
        <v>4</v>
      </c>
      <c r="R312" s="14">
        <f>IF(ISNA(VLOOKUP(A312,'2013'!$B$2:$S$401,5,FALSE)), Q312, VLOOKUP(A312,'2013'!$B$2:$S$401,5,FALSE)*1.7)</f>
        <v>10.199999999999999</v>
      </c>
      <c r="S312" s="14">
        <f>IF(ISNA(VLOOKUP($A312,'2012'!$B$2:$S$401,5,FALSE)), R312, VLOOKUP($A312,'2012'!$B$2:$S$401,5,FALSE))</f>
        <v>8</v>
      </c>
      <c r="T312" s="14">
        <f>IF(ISNA(VLOOKUP($A312,'2011'!$B$2:$S$401,5,FALSE)), S312, VLOOKUP($A312,'2011'!$B$2:$S$401,5,FALSE))</f>
        <v>8</v>
      </c>
      <c r="U312" s="14">
        <f>IF(ISNA(VLOOKUP($A312,'2010'!$B$2:$S$401,5,FALSE)), T312, VLOOKUP($A312,'2010'!$B$2:$S$401,5,FALSE))</f>
        <v>6</v>
      </c>
      <c r="V312" s="14">
        <f>IF(ISNA(VLOOKUP($A312,'2009'!$B$2:$S$401,5,FALSE)), U312, VLOOKUP($A312,'2009'!$B$2:$S$401,5,FALSE))</f>
        <v>11</v>
      </c>
      <c r="W312" s="14">
        <f>AVERAGE(Q312:V312)</f>
        <v>7.8666666666666671</v>
      </c>
      <c r="X312" s="14">
        <f>VLOOKUP($A312,'2014'!$B$2:$S$430,6,FALSE)</f>
        <v>20</v>
      </c>
      <c r="Y312" s="14">
        <f>IF(ISNA(VLOOKUP($A312,'2013'!$B$2:$S$401,6,FALSE)), X312, VLOOKUP($A312,'2013'!$B$2:$S$401,6,FALSE)*1.7)</f>
        <v>10.199999999999999</v>
      </c>
      <c r="Z312" s="14">
        <f>IF(ISNA(VLOOKUP($A312,'2012'!$B$2:$S$401,6,FALSE)), Y312, VLOOKUP($A312,'2012'!$B$2:$S$401,6,FALSE))</f>
        <v>36</v>
      </c>
      <c r="AA312" s="14">
        <f>IF(ISNA(VLOOKUP($A312,'2011'!$B$2:$S$401,6,FALSE)), Z312, VLOOKUP($A312,'2011'!$B$2:$S$401,6,FALSE))</f>
        <v>36</v>
      </c>
      <c r="AB312" s="14">
        <f>IF(ISNA(VLOOKUP($A312,'2010'!$B$2:$S$401,6,FALSE)), AA312, VLOOKUP($A312,'2010'!$B$2:$S$401,6,FALSE))</f>
        <v>16</v>
      </c>
      <c r="AC312" s="14">
        <f>IF(ISNA(VLOOKUP($A312,'2009'!$B$2:$S$401,6,FALSE)), AB312, VLOOKUP($A312,'2009'!$B$2:$S$401,6,FALSE))</f>
        <v>32</v>
      </c>
      <c r="AD312" s="14">
        <f>AVERAGE(X312:AC312)</f>
        <v>25.033333333333331</v>
      </c>
      <c r="AE312" s="14">
        <f>VLOOKUP($A312,'2014'!$B$2:$S$430,10,FALSE)</f>
        <v>1</v>
      </c>
      <c r="AF312" s="14">
        <f>IF(ISNA(VLOOKUP($A312,'2013'!$B$2:$S$401,10,FALSE)), AE312, VLOOKUP($A312,'2013'!$B$2:$S$401,10,FALSE)*1.7)</f>
        <v>3.4</v>
      </c>
      <c r="AG312" s="14">
        <f>IF(ISNA(VLOOKUP($A312,'2012'!$B$2:$S$401,10,FALSE)), AF312, VLOOKUP($A312,'2012'!$B$2:$S$401,10,FALSE))</f>
        <v>2</v>
      </c>
      <c r="AH312" s="14">
        <f>IF(ISNA(VLOOKUP($A312,'2011'!$B$2:$S$401,10,FALSE)), AG312, VLOOKUP($A312,'2011'!$B$2:$S$401,10,FALSE))</f>
        <v>2</v>
      </c>
      <c r="AI312" s="14">
        <f>IF(ISNA(VLOOKUP($A312,'2010'!$B$2:$S$401,10,FALSE)), AH312, VLOOKUP($A312,'2010'!$B$2:$S$401,10,FALSE))</f>
        <v>1</v>
      </c>
      <c r="AJ312" s="14">
        <f>IF(ISNA(VLOOKUP($A312,'2009'!$B$2:$S$401,10,FALSE)), AI312, VLOOKUP($A312,'2009'!$B$2:$S$401,10,FALSE))</f>
        <v>5</v>
      </c>
      <c r="AK312" s="14">
        <f>AVERAGE(AE312:AJ312)</f>
        <v>2.4</v>
      </c>
      <c r="AL312" s="14">
        <f>VLOOKUP($A312,'2014'!$B$2:$S$430,11,FALSE)</f>
        <v>8</v>
      </c>
      <c r="AM312" s="14">
        <f>IF(ISNA(VLOOKUP($A312,'2013'!$B$2:$S$401,11,FALSE)), AL312, VLOOKUP($A312,'2013'!$B$2:$S$401,11,FALSE)*1.7)</f>
        <v>5.0999999999999996</v>
      </c>
      <c r="AN312" s="14">
        <f>AVERAGE(AL312:AM312)</f>
        <v>6.55</v>
      </c>
      <c r="AO312" s="14">
        <f>VLOOKUP($A312,'2014'!$B$2:$S$430,8,FALSE)</f>
        <v>-8</v>
      </c>
      <c r="AP312" s="14">
        <f>IF(ISNA(VLOOKUP($A312,'2013'!$B$2:$S$401,8,FALSE)), AO312, VLOOKUP($A312,'2013'!$B$2:$S$401,8,FALSE)*1.7)</f>
        <v>10.199999999999999</v>
      </c>
      <c r="AQ312" s="14">
        <f>IF(ISNA(VLOOKUP($A312,'2012'!$B$2:$S$401,8,FALSE)), AP312, VLOOKUP($A312,'2012'!$B$2:$S$401,8,FALSE))</f>
        <v>12</v>
      </c>
      <c r="AR312" s="14">
        <f>IF(ISNA(VLOOKUP($A312,'2011'!$B$2:$S$401,8,FALSE)), AQ312, VLOOKUP($A312,'2011'!$B$2:$S$401,8,FALSE))</f>
        <v>12</v>
      </c>
      <c r="AS312" s="14">
        <f>IF(ISNA(VLOOKUP($A312,'2010'!$B$2:$S$401,8,FALSE)), AR312, VLOOKUP($A312,'2010'!$B$2:$S$401,8,FALSE))</f>
        <v>32</v>
      </c>
      <c r="AT312" s="14">
        <f>IF(ISNA(VLOOKUP($A312,'2009'!$B$2:$S$401,8,FALSE)), AS312, VLOOKUP($A312,'2009'!$B$2:$S$401,8,FALSE))</f>
        <v>-4</v>
      </c>
      <c r="AU312" s="14">
        <f>AVERAGE(AO312:AT312)</f>
        <v>9.0333333333333332</v>
      </c>
      <c r="AV312" s="14">
        <f>MIN(B312:G312)</f>
        <v>20.399999999999999</v>
      </c>
      <c r="AW312" s="14">
        <f>MAX(B312:G312)</f>
        <v>44</v>
      </c>
      <c r="AX312" s="14">
        <f>MIN(I312:N312)</f>
        <v>61.199999999999996</v>
      </c>
      <c r="AY312" s="14">
        <f>MAX(I312:N312)</f>
        <v>78</v>
      </c>
      <c r="AZ312" s="14" t="str">
        <f>VLOOKUP(A312,Bios!$B$2:$S$430,7,FALSE)</f>
        <v>CAN</v>
      </c>
      <c r="BA312" s="14" t="str">
        <f>VLOOKUP(A312,Bios!$B$2:$S$430,2,FALSE)</f>
        <v>VAN</v>
      </c>
      <c r="BB312" s="14">
        <f>113-BE312</f>
        <v>32</v>
      </c>
      <c r="BC312" s="14" t="str">
        <f>VLOOKUP(A312,Bios!$B$2:$S$430,3,FALSE)</f>
        <v>D</v>
      </c>
      <c r="BD312" s="4" t="str">
        <f>VLOOKUP(A312,Bios!$B$2:$S$430,4,FALSE)</f>
        <v>Jun 16 '81</v>
      </c>
      <c r="BE312" s="4" t="str">
        <f>RIGHT(BD312, LEN(BD312)-8)</f>
        <v>81</v>
      </c>
      <c r="BJ312" s="4" t="e">
        <f>VLOOKUP(A312,'Contracts 2014'!A311:K437,1,FALSE)</f>
        <v>#N/A</v>
      </c>
      <c r="BK312" s="4">
        <f>IF(ISNA(VLOOKUP(A312,'Contracts 2014'!$A$1:$K$127,1,FALSE)), 0, 1)</f>
        <v>0</v>
      </c>
    </row>
    <row r="313" spans="1:63">
      <c r="A313" s="13" t="s">
        <v>777</v>
      </c>
      <c r="B313" s="14">
        <f>VLOOKUP(A313,'2014'!$B$2:$S$430,7,FALSE)</f>
        <v>24</v>
      </c>
      <c r="C313" s="14">
        <f>IF(ISNA(VLOOKUP(A313,'2013'!$B$2:$S$401,7,FALSE)*1.7), B313, VLOOKUP(A313,'2013'!$B$2:$S$401,7,FALSE)*1.7)</f>
        <v>24</v>
      </c>
      <c r="D313" s="14">
        <f>IF(ISNA(VLOOKUP(A313,'2012'!$B$2:$S$401,7,FALSE)), C313, VLOOKUP(A313,'2012'!$B$2:$S$401,7,FALSE))</f>
        <v>23</v>
      </c>
      <c r="E313" s="14">
        <f>IF(ISNA(VLOOKUP(A313,'2011'!$B$2:$S$401,7,FALSE)), AVERAGE(C313:D313), VLOOKUP(A313,'2011'!$B$2:$S$401,7,FALSE))</f>
        <v>23</v>
      </c>
      <c r="F313" s="14">
        <f>IF(ISNA(VLOOKUP(A313,'2010'!$B$2:$S$401,7,FALSE)), AVERAGE(C313:E313), VLOOKUP(A313,'2010'!$B$2:$S$401,7,FALSE))</f>
        <v>18</v>
      </c>
      <c r="G313" s="14">
        <f>IF(ISNA(VLOOKUP(A313,'2009'!$B$2:$S$401,7,FALSE)), AVERAGE(C313:F313), VLOOKUP(A313,'2009'!$B$2:$S$401,7,FALSE))</f>
        <v>36</v>
      </c>
      <c r="H313" s="14">
        <f>AVERAGE(B313:G313)</f>
        <v>24.666666666666668</v>
      </c>
      <c r="I313" s="14">
        <f>VLOOKUP(A313,'2014'!$B$2:$S$430,4,FALSE)</f>
        <v>81</v>
      </c>
      <c r="J313" s="14">
        <f>IF(ISNA(VLOOKUP(A313,'2013'!$B$2:$S$401,4,FALSE)), I313, VLOOKUP(A313,'2013'!$B$2:$S$401,4,FALSE)*1.7)</f>
        <v>81</v>
      </c>
      <c r="K313" s="14">
        <f>IF(ISNA(VLOOKUP(A313,'2012'!$B$2:$S$401,4,FALSE)), J313, VLOOKUP(A313,'2012'!$B$2:$S$401,4,FALSE))</f>
        <v>82</v>
      </c>
      <c r="L313" s="14">
        <f>IF(ISNA(VLOOKUP(A313,'2011'!$B$2:$S$401,4,FALSE)), AVERAGE(J313:K313), VLOOKUP(A313,'2011'!$B$2:$S$401,4,FALSE))</f>
        <v>82</v>
      </c>
      <c r="M313" s="14">
        <f>IF(ISNA(VLOOKUP(A313,'2010'!$B$2:$S$401,4,FALSE)), AVERAGE(J313:L313), VLOOKUP(A313,'2010'!$B$2:$S$401,4,FALSE))</f>
        <v>80</v>
      </c>
      <c r="N313" s="14">
        <f>IF(ISNA(VLOOKUP(A313,'2009'!$B$2:$S$401,4,FALSE)), AVERAGE(J313:M313), VLOOKUP(A313,'2009'!$B$2:$S$401,4,FALSE))</f>
        <v>82</v>
      </c>
      <c r="O313" s="14">
        <f>AVERAGE(I313:N313)</f>
        <v>81.333333333333329</v>
      </c>
      <c r="P313" s="14">
        <f>H313/O313</f>
        <v>0.30327868852459022</v>
      </c>
      <c r="Q313" s="14">
        <f>VLOOKUP($A313,'2014'!$B$2:$S$430,5,FALSE)</f>
        <v>5</v>
      </c>
      <c r="R313" s="14">
        <f>IF(ISNA(VLOOKUP(A313,'2013'!$B$2:$S$401,5,FALSE)), Q313, VLOOKUP(A313,'2013'!$B$2:$S$401,5,FALSE)*1.7)</f>
        <v>5</v>
      </c>
      <c r="S313" s="14">
        <f>IF(ISNA(VLOOKUP($A313,'2012'!$B$2:$S$401,5,FALSE)), R313, VLOOKUP($A313,'2012'!$B$2:$S$401,5,FALSE))</f>
        <v>4</v>
      </c>
      <c r="T313" s="14">
        <f>IF(ISNA(VLOOKUP($A313,'2011'!$B$2:$S$401,5,FALSE)), S313, VLOOKUP($A313,'2011'!$B$2:$S$401,5,FALSE))</f>
        <v>4</v>
      </c>
      <c r="U313" s="14">
        <f>IF(ISNA(VLOOKUP($A313,'2010'!$B$2:$S$401,5,FALSE)), T313, VLOOKUP($A313,'2010'!$B$2:$S$401,5,FALSE))</f>
        <v>4</v>
      </c>
      <c r="V313" s="14">
        <f>IF(ISNA(VLOOKUP($A313,'2009'!$B$2:$S$401,5,FALSE)), U313, VLOOKUP($A313,'2009'!$B$2:$S$401,5,FALSE))</f>
        <v>6</v>
      </c>
      <c r="W313" s="14">
        <f>AVERAGE(Q313:V313)</f>
        <v>4.666666666666667</v>
      </c>
      <c r="X313" s="14">
        <f>VLOOKUP($A313,'2014'!$B$2:$S$430,6,FALSE)</f>
        <v>19</v>
      </c>
      <c r="Y313" s="14">
        <f>IF(ISNA(VLOOKUP($A313,'2013'!$B$2:$S$401,6,FALSE)), X313, VLOOKUP($A313,'2013'!$B$2:$S$401,6,FALSE)*1.7)</f>
        <v>19</v>
      </c>
      <c r="Z313" s="14">
        <f>IF(ISNA(VLOOKUP($A313,'2012'!$B$2:$S$401,6,FALSE)), Y313, VLOOKUP($A313,'2012'!$B$2:$S$401,6,FALSE))</f>
        <v>19</v>
      </c>
      <c r="AA313" s="14">
        <f>IF(ISNA(VLOOKUP($A313,'2011'!$B$2:$S$401,6,FALSE)), Z313, VLOOKUP($A313,'2011'!$B$2:$S$401,6,FALSE))</f>
        <v>19</v>
      </c>
      <c r="AB313" s="14">
        <f>IF(ISNA(VLOOKUP($A313,'2010'!$B$2:$S$401,6,FALSE)), AA313, VLOOKUP($A313,'2010'!$B$2:$S$401,6,FALSE))</f>
        <v>14</v>
      </c>
      <c r="AC313" s="14">
        <f>IF(ISNA(VLOOKUP($A313,'2009'!$B$2:$S$401,6,FALSE)), AB313, VLOOKUP($A313,'2009'!$B$2:$S$401,6,FALSE))</f>
        <v>30</v>
      </c>
      <c r="AD313" s="14">
        <f>AVERAGE(X313:AC313)</f>
        <v>20</v>
      </c>
      <c r="AE313" s="14">
        <f>VLOOKUP($A313,'2014'!$B$2:$S$430,10,FALSE)</f>
        <v>0</v>
      </c>
      <c r="AF313" s="14">
        <f>IF(ISNA(VLOOKUP($A313,'2013'!$B$2:$S$401,10,FALSE)), AE313, VLOOKUP($A313,'2013'!$B$2:$S$401,10,FALSE)*1.7)</f>
        <v>0</v>
      </c>
      <c r="AG313" s="14">
        <f>IF(ISNA(VLOOKUP($A313,'2012'!$B$2:$S$401,10,FALSE)), AF313, VLOOKUP($A313,'2012'!$B$2:$S$401,10,FALSE))</f>
        <v>0</v>
      </c>
      <c r="AH313" s="14">
        <f>IF(ISNA(VLOOKUP($A313,'2011'!$B$2:$S$401,10,FALSE)), AG313, VLOOKUP($A313,'2011'!$B$2:$S$401,10,FALSE))</f>
        <v>0</v>
      </c>
      <c r="AI313" s="14">
        <f>IF(ISNA(VLOOKUP($A313,'2010'!$B$2:$S$401,10,FALSE)), AH313, VLOOKUP($A313,'2010'!$B$2:$S$401,10,FALSE))</f>
        <v>0</v>
      </c>
      <c r="AJ313" s="14">
        <f>IF(ISNA(VLOOKUP($A313,'2009'!$B$2:$S$401,10,FALSE)), AI313, VLOOKUP($A313,'2009'!$B$2:$S$401,10,FALSE))</f>
        <v>3</v>
      </c>
      <c r="AK313" s="14">
        <f>AVERAGE(AE313:AJ313)</f>
        <v>0.5</v>
      </c>
      <c r="AL313" s="14">
        <f>VLOOKUP($A313,'2014'!$B$2:$S$430,11,FALSE)</f>
        <v>1</v>
      </c>
      <c r="AM313" s="14">
        <f>IF(ISNA(VLOOKUP($A313,'2013'!$B$2:$S$401,11,FALSE)), AL313, VLOOKUP($A313,'2013'!$B$2:$S$401,11,FALSE)*1.7)</f>
        <v>1</v>
      </c>
      <c r="AN313" s="14">
        <f>AVERAGE(AL313:AM313)</f>
        <v>1</v>
      </c>
      <c r="AO313" s="14">
        <f>VLOOKUP($A313,'2014'!$B$2:$S$430,8,FALSE)</f>
        <v>31</v>
      </c>
      <c r="AP313" s="14">
        <f>IF(ISNA(VLOOKUP($A313,'2013'!$B$2:$S$401,8,FALSE)), AO313, VLOOKUP($A313,'2013'!$B$2:$S$401,8,FALSE)*1.7)</f>
        <v>31</v>
      </c>
      <c r="AQ313" s="14">
        <f>IF(ISNA(VLOOKUP($A313,'2012'!$B$2:$S$401,8,FALSE)), AP313, VLOOKUP($A313,'2012'!$B$2:$S$401,8,FALSE))</f>
        <v>11</v>
      </c>
      <c r="AR313" s="14">
        <f>IF(ISNA(VLOOKUP($A313,'2011'!$B$2:$S$401,8,FALSE)), AQ313, VLOOKUP($A313,'2011'!$B$2:$S$401,8,FALSE))</f>
        <v>11</v>
      </c>
      <c r="AS313" s="14">
        <f>IF(ISNA(VLOOKUP($A313,'2010'!$B$2:$S$401,8,FALSE)), AR313, VLOOKUP($A313,'2010'!$B$2:$S$401,8,FALSE))</f>
        <v>14</v>
      </c>
      <c r="AT313" s="14">
        <f>IF(ISNA(VLOOKUP($A313,'2009'!$B$2:$S$401,8,FALSE)), AS313, VLOOKUP($A313,'2009'!$B$2:$S$401,8,FALSE))</f>
        <v>15</v>
      </c>
      <c r="AU313" s="14">
        <f>AVERAGE(AO313:AT313)</f>
        <v>18.833333333333332</v>
      </c>
      <c r="AV313" s="14">
        <f>MIN(B313:G313)</f>
        <v>18</v>
      </c>
      <c r="AW313" s="14">
        <f>MAX(B313:G313)</f>
        <v>36</v>
      </c>
      <c r="AX313" s="14">
        <f>MIN(I313:N313)</f>
        <v>80</v>
      </c>
      <c r="AY313" s="14">
        <f>MAX(I313:N313)</f>
        <v>82</v>
      </c>
      <c r="AZ313" s="14" t="str">
        <f>VLOOKUP(A313,Bios!$B$2:$S$430,7,FALSE)</f>
        <v>CAN</v>
      </c>
      <c r="BA313" s="14" t="str">
        <f>VLOOKUP(A313,Bios!$B$2:$S$430,2,FALSE)</f>
        <v>SJS</v>
      </c>
      <c r="BB313" s="14">
        <f>113-BE313</f>
        <v>26</v>
      </c>
      <c r="BC313" s="14" t="str">
        <f>VLOOKUP(A313,Bios!$B$2:$S$430,3,FALSE)</f>
        <v>D</v>
      </c>
      <c r="BD313" s="4" t="str">
        <f>VLOOKUP(A313,Bios!$B$2:$S$430,4,FALSE)</f>
        <v>Mar 30 '87</v>
      </c>
      <c r="BE313" s="4" t="str">
        <f>RIGHT(BD313, LEN(BD313)-8)</f>
        <v>87</v>
      </c>
      <c r="BJ313" s="4" t="e">
        <f>VLOOKUP(A313,'Contracts 2014'!A312:K438,1,FALSE)</f>
        <v>#N/A</v>
      </c>
      <c r="BK313" s="4">
        <f>IF(ISNA(VLOOKUP(A313,'Contracts 2014'!$A$1:$K$127,1,FALSE)), 0, 1)</f>
        <v>0</v>
      </c>
    </row>
    <row r="314" spans="1:63">
      <c r="A314" s="13" t="s">
        <v>933</v>
      </c>
      <c r="B314" s="14">
        <f>VLOOKUP(A314,'2014'!$B$2:$S$430,7,FALSE)</f>
        <v>24</v>
      </c>
      <c r="C314" s="14">
        <f>IF(ISNA(VLOOKUP(A314,'2013'!$B$2:$S$401,7,FALSE)*1.7), B314, VLOOKUP(A314,'2013'!$B$2:$S$401,7,FALSE)*1.7)</f>
        <v>27.2</v>
      </c>
      <c r="D314" s="14">
        <f>IF(ISNA(VLOOKUP(A314,'2012'!$B$2:$S$401,7,FALSE)), C314, VLOOKUP(A314,'2012'!$B$2:$S$401,7,FALSE))</f>
        <v>27.2</v>
      </c>
      <c r="E314" s="14">
        <f>IF(ISNA(VLOOKUP(A314,'2011'!$B$2:$S$401,7,FALSE)), AVERAGE(C314:D314), VLOOKUP(A314,'2011'!$B$2:$S$401,7,FALSE))</f>
        <v>27.2</v>
      </c>
      <c r="F314" s="14">
        <f>IF(ISNA(VLOOKUP(A314,'2010'!$B$2:$S$401,7,FALSE)), AVERAGE(C314:E314), VLOOKUP(A314,'2010'!$B$2:$S$401,7,FALSE))</f>
        <v>27.2</v>
      </c>
      <c r="G314" s="14">
        <f>IF(ISNA(VLOOKUP(A314,'2009'!$B$2:$S$401,7,FALSE)), AVERAGE(C314:F314), VLOOKUP(A314,'2009'!$B$2:$S$401,7,FALSE))</f>
        <v>27.2</v>
      </c>
      <c r="H314" s="14">
        <f>AVERAGE(B314:G314)</f>
        <v>26.666666666666668</v>
      </c>
      <c r="I314" s="14">
        <f>VLOOKUP(A314,'2014'!$B$2:$S$430,4,FALSE)</f>
        <v>76</v>
      </c>
      <c r="J314" s="14">
        <f>IF(ISNA(VLOOKUP(A314,'2013'!$B$2:$S$401,4,FALSE)), I314, VLOOKUP(A314,'2013'!$B$2:$S$401,4,FALSE)*1.7)</f>
        <v>76.5</v>
      </c>
      <c r="K314" s="14">
        <f>IF(ISNA(VLOOKUP(A314,'2012'!$B$2:$S$401,4,FALSE)), J314, VLOOKUP(A314,'2012'!$B$2:$S$401,4,FALSE))</f>
        <v>76.5</v>
      </c>
      <c r="L314" s="14">
        <f>IF(ISNA(VLOOKUP(A314,'2011'!$B$2:$S$401,4,FALSE)), AVERAGE(J314:K314), VLOOKUP(A314,'2011'!$B$2:$S$401,4,FALSE))</f>
        <v>76.5</v>
      </c>
      <c r="M314" s="14">
        <f>IF(ISNA(VLOOKUP(A314,'2010'!$B$2:$S$401,4,FALSE)), AVERAGE(J314:L314), VLOOKUP(A314,'2010'!$B$2:$S$401,4,FALSE))</f>
        <v>76.5</v>
      </c>
      <c r="N314" s="14">
        <f>IF(ISNA(VLOOKUP(A314,'2009'!$B$2:$S$401,4,FALSE)), AVERAGE(J314:M314), VLOOKUP(A314,'2009'!$B$2:$S$401,4,FALSE))</f>
        <v>76.5</v>
      </c>
      <c r="O314" s="14">
        <f>AVERAGE(I314:N314)</f>
        <v>76.416666666666671</v>
      </c>
      <c r="P314" s="14">
        <f>H314/O314</f>
        <v>0.34896401308615049</v>
      </c>
      <c r="Q314" s="14">
        <f>VLOOKUP($A314,'2014'!$B$2:$S$430,5,FALSE)</f>
        <v>5</v>
      </c>
      <c r="R314" s="14">
        <f>IF(ISNA(VLOOKUP(A314,'2013'!$B$2:$S$401,5,FALSE)), Q314, VLOOKUP(A314,'2013'!$B$2:$S$401,5,FALSE)*1.7)</f>
        <v>11.9</v>
      </c>
      <c r="S314" s="14">
        <f>IF(ISNA(VLOOKUP($A314,'2012'!$B$2:$S$401,5,FALSE)), R314, VLOOKUP($A314,'2012'!$B$2:$S$401,5,FALSE))</f>
        <v>11.9</v>
      </c>
      <c r="T314" s="14">
        <f>IF(ISNA(VLOOKUP($A314,'2011'!$B$2:$S$401,5,FALSE)), S314, VLOOKUP($A314,'2011'!$B$2:$S$401,5,FALSE))</f>
        <v>11.9</v>
      </c>
      <c r="U314" s="14">
        <f>IF(ISNA(VLOOKUP($A314,'2010'!$B$2:$S$401,5,FALSE)), T314, VLOOKUP($A314,'2010'!$B$2:$S$401,5,FALSE))</f>
        <v>11.9</v>
      </c>
      <c r="V314" s="14">
        <f>IF(ISNA(VLOOKUP($A314,'2009'!$B$2:$S$401,5,FALSE)), U314, VLOOKUP($A314,'2009'!$B$2:$S$401,5,FALSE))</f>
        <v>11.9</v>
      </c>
      <c r="W314" s="14">
        <f>AVERAGE(Q314:V314)</f>
        <v>10.75</v>
      </c>
      <c r="X314" s="14">
        <f>VLOOKUP($A314,'2014'!$B$2:$S$430,6,FALSE)</f>
        <v>19</v>
      </c>
      <c r="Y314" s="14">
        <f>IF(ISNA(VLOOKUP($A314,'2013'!$B$2:$S$401,6,FALSE)), X314, VLOOKUP($A314,'2013'!$B$2:$S$401,6,FALSE)*1.7)</f>
        <v>15.299999999999999</v>
      </c>
      <c r="Z314" s="14">
        <f>IF(ISNA(VLOOKUP($A314,'2012'!$B$2:$S$401,6,FALSE)), Y314, VLOOKUP($A314,'2012'!$B$2:$S$401,6,FALSE))</f>
        <v>15.299999999999999</v>
      </c>
      <c r="AA314" s="14">
        <f>IF(ISNA(VLOOKUP($A314,'2011'!$B$2:$S$401,6,FALSE)), Z314, VLOOKUP($A314,'2011'!$B$2:$S$401,6,FALSE))</f>
        <v>15.299999999999999</v>
      </c>
      <c r="AB314" s="14">
        <f>IF(ISNA(VLOOKUP($A314,'2010'!$B$2:$S$401,6,FALSE)), AA314, VLOOKUP($A314,'2010'!$B$2:$S$401,6,FALSE))</f>
        <v>15.299999999999999</v>
      </c>
      <c r="AC314" s="14">
        <f>IF(ISNA(VLOOKUP($A314,'2009'!$B$2:$S$401,6,FALSE)), AB314, VLOOKUP($A314,'2009'!$B$2:$S$401,6,FALSE))</f>
        <v>15.299999999999999</v>
      </c>
      <c r="AD314" s="14">
        <f>AVERAGE(X314:AC314)</f>
        <v>15.916666666666664</v>
      </c>
      <c r="AE314" s="14">
        <f>VLOOKUP($A314,'2014'!$B$2:$S$430,10,FALSE)</f>
        <v>1</v>
      </c>
      <c r="AF314" s="14">
        <f>IF(ISNA(VLOOKUP($A314,'2013'!$B$2:$S$401,10,FALSE)), AE314, VLOOKUP($A314,'2013'!$B$2:$S$401,10,FALSE)*1.7)</f>
        <v>5.0999999999999996</v>
      </c>
      <c r="AG314" s="14">
        <f>IF(ISNA(VLOOKUP($A314,'2012'!$B$2:$S$401,10,FALSE)), AF314, VLOOKUP($A314,'2012'!$B$2:$S$401,10,FALSE))</f>
        <v>5.0999999999999996</v>
      </c>
      <c r="AH314" s="14">
        <f>IF(ISNA(VLOOKUP($A314,'2011'!$B$2:$S$401,10,FALSE)), AG314, VLOOKUP($A314,'2011'!$B$2:$S$401,10,FALSE))</f>
        <v>5.0999999999999996</v>
      </c>
      <c r="AI314" s="14">
        <f>IF(ISNA(VLOOKUP($A314,'2010'!$B$2:$S$401,10,FALSE)), AH314, VLOOKUP($A314,'2010'!$B$2:$S$401,10,FALSE))</f>
        <v>5.0999999999999996</v>
      </c>
      <c r="AJ314" s="14">
        <f>IF(ISNA(VLOOKUP($A314,'2009'!$B$2:$S$401,10,FALSE)), AI314, VLOOKUP($A314,'2009'!$B$2:$S$401,10,FALSE))</f>
        <v>5.0999999999999996</v>
      </c>
      <c r="AK314" s="14">
        <f>AVERAGE(AE314:AJ314)</f>
        <v>4.416666666666667</v>
      </c>
      <c r="AL314" s="14">
        <f>VLOOKUP($A314,'2014'!$B$2:$S$430,11,FALSE)</f>
        <v>5</v>
      </c>
      <c r="AM314" s="14">
        <f>IF(ISNA(VLOOKUP($A314,'2013'!$B$2:$S$401,11,FALSE)), AL314, VLOOKUP($A314,'2013'!$B$2:$S$401,11,FALSE)*1.7)</f>
        <v>11.9</v>
      </c>
      <c r="AN314" s="14">
        <f>AVERAGE(AL314:AM314)</f>
        <v>8.4499999999999993</v>
      </c>
      <c r="AO314" s="14">
        <f>VLOOKUP($A314,'2014'!$B$2:$S$430,8,FALSE)</f>
        <v>8</v>
      </c>
      <c r="AP314" s="14">
        <f>IF(ISNA(VLOOKUP($A314,'2013'!$B$2:$S$401,8,FALSE)), AO314, VLOOKUP($A314,'2013'!$B$2:$S$401,8,FALSE)*1.7)</f>
        <v>27.2</v>
      </c>
      <c r="AQ314" s="14">
        <f>IF(ISNA(VLOOKUP($A314,'2012'!$B$2:$S$401,8,FALSE)), AP314, VLOOKUP($A314,'2012'!$B$2:$S$401,8,FALSE))</f>
        <v>27.2</v>
      </c>
      <c r="AR314" s="14">
        <f>IF(ISNA(VLOOKUP($A314,'2011'!$B$2:$S$401,8,FALSE)), AQ314, VLOOKUP($A314,'2011'!$B$2:$S$401,8,FALSE))</f>
        <v>27.2</v>
      </c>
      <c r="AS314" s="14">
        <f>IF(ISNA(VLOOKUP($A314,'2010'!$B$2:$S$401,8,FALSE)), AR314, VLOOKUP($A314,'2010'!$B$2:$S$401,8,FALSE))</f>
        <v>27.2</v>
      </c>
      <c r="AT314" s="14">
        <f>IF(ISNA(VLOOKUP($A314,'2009'!$B$2:$S$401,8,FALSE)), AS314, VLOOKUP($A314,'2009'!$B$2:$S$401,8,FALSE))</f>
        <v>27.2</v>
      </c>
      <c r="AU314" s="14">
        <f>AVERAGE(AO314:AT314)</f>
        <v>24</v>
      </c>
      <c r="AV314" s="14">
        <f>MIN(B314:G314)</f>
        <v>24</v>
      </c>
      <c r="AW314" s="14">
        <f>MAX(B314:G314)</f>
        <v>27.2</v>
      </c>
      <c r="AX314" s="14">
        <f>MIN(I314:N314)</f>
        <v>76</v>
      </c>
      <c r="AY314" s="14">
        <f>MAX(I314:N314)</f>
        <v>76.5</v>
      </c>
      <c r="AZ314" s="14" t="str">
        <f>VLOOKUP(A314,Bios!$B$2:$S$430,7,FALSE)</f>
        <v>CAN</v>
      </c>
      <c r="BA314" s="14" t="str">
        <f>VLOOKUP(A314,Bios!$B$2:$S$430,2,FALSE)</f>
        <v>LAK</v>
      </c>
      <c r="BB314" s="14">
        <f>113-BE314</f>
        <v>24</v>
      </c>
      <c r="BC314" s="14" t="str">
        <f>VLOOKUP(A314,Bios!$B$2:$S$430,3,FALSE)</f>
        <v>D</v>
      </c>
      <c r="BD314" s="4" t="str">
        <f>VLOOKUP(A314,Bios!$B$2:$S$430,4,FALSE)</f>
        <v>Feb 21 '89</v>
      </c>
      <c r="BE314" s="4" t="str">
        <f>RIGHT(BD314, LEN(BD314)-8)</f>
        <v>89</v>
      </c>
      <c r="BJ314" s="4" t="e">
        <f>VLOOKUP(A314,'Contracts 2014'!A313:K439,1,FALSE)</f>
        <v>#N/A</v>
      </c>
      <c r="BK314" s="4">
        <f>IF(ISNA(VLOOKUP(A314,'Contracts 2014'!$A$1:$K$127,1,FALSE)), 0, 1)</f>
        <v>0</v>
      </c>
    </row>
    <row r="315" spans="1:63">
      <c r="A315" s="13" t="s">
        <v>237</v>
      </c>
      <c r="B315" s="14">
        <f>VLOOKUP(A315,'2014'!$B$2:$S$430,7,FALSE)</f>
        <v>23</v>
      </c>
      <c r="C315" s="14">
        <f>IF(ISNA(VLOOKUP(A315,'2013'!$B$2:$S$401,7,FALSE)*1.7), B315, VLOOKUP(A315,'2013'!$B$2:$S$401,7,FALSE)*1.7)</f>
        <v>40.799999999999997</v>
      </c>
      <c r="D315" s="14">
        <f>IF(ISNA(VLOOKUP(A315,'2012'!$B$2:$S$401,7,FALSE)), C315, VLOOKUP(A315,'2012'!$B$2:$S$401,7,FALSE))</f>
        <v>39</v>
      </c>
      <c r="E315" s="14">
        <f>IF(ISNA(VLOOKUP(A315,'2011'!$B$2:$S$401,7,FALSE)), AVERAGE(C315:D315), VLOOKUP(A315,'2011'!$B$2:$S$401,7,FALSE))</f>
        <v>32</v>
      </c>
      <c r="F315" s="14">
        <f>IF(ISNA(VLOOKUP(A315,'2010'!$B$2:$S$401,7,FALSE)), AVERAGE(C315:E315), VLOOKUP(A315,'2010'!$B$2:$S$401,7,FALSE))</f>
        <v>36</v>
      </c>
      <c r="G315" s="14">
        <f>IF(ISNA(VLOOKUP(A315,'2009'!$B$2:$S$401,7,FALSE)), AVERAGE(C315:F315), VLOOKUP(A315,'2009'!$B$2:$S$401,7,FALSE))</f>
        <v>46</v>
      </c>
      <c r="H315" s="14">
        <f>AVERAGE(B315:G315)</f>
        <v>36.133333333333333</v>
      </c>
      <c r="I315" s="14">
        <f>VLOOKUP(A315,'2014'!$B$2:$S$430,4,FALSE)</f>
        <v>82</v>
      </c>
      <c r="J315" s="14">
        <f>IF(ISNA(VLOOKUP(A315,'2013'!$B$2:$S$401,4,FALSE)), I315, VLOOKUP(A315,'2013'!$B$2:$S$401,4,FALSE)*1.7)</f>
        <v>81.599999999999994</v>
      </c>
      <c r="K315" s="14">
        <f>IF(ISNA(VLOOKUP(A315,'2012'!$B$2:$S$401,4,FALSE)), J315, VLOOKUP(A315,'2012'!$B$2:$S$401,4,FALSE))</f>
        <v>74</v>
      </c>
      <c r="L315" s="14">
        <f>IF(ISNA(VLOOKUP(A315,'2011'!$B$2:$S$401,4,FALSE)), AVERAGE(J315:K315), VLOOKUP(A315,'2011'!$B$2:$S$401,4,FALSE))</f>
        <v>82</v>
      </c>
      <c r="M315" s="14">
        <f>IF(ISNA(VLOOKUP(A315,'2010'!$B$2:$S$401,4,FALSE)), AVERAGE(J315:L315), VLOOKUP(A315,'2010'!$B$2:$S$401,4,FALSE))</f>
        <v>73</v>
      </c>
      <c r="N315" s="14">
        <f>IF(ISNA(VLOOKUP(A315,'2009'!$B$2:$S$401,4,FALSE)), AVERAGE(J315:M315), VLOOKUP(A315,'2009'!$B$2:$S$401,4,FALSE))</f>
        <v>64</v>
      </c>
      <c r="O315" s="14">
        <f>AVERAGE(I315:N315)</f>
        <v>76.100000000000009</v>
      </c>
      <c r="P315" s="14">
        <f>H315/O315</f>
        <v>0.47481384143670602</v>
      </c>
      <c r="Q315" s="14">
        <f>VLOOKUP($A315,'2014'!$B$2:$S$430,5,FALSE)</f>
        <v>9</v>
      </c>
      <c r="R315" s="14">
        <f>IF(ISNA(VLOOKUP(A315,'2013'!$B$2:$S$401,5,FALSE)), Q315, VLOOKUP(A315,'2013'!$B$2:$S$401,5,FALSE)*1.7)</f>
        <v>15.299999999999999</v>
      </c>
      <c r="S315" s="14">
        <f>IF(ISNA(VLOOKUP($A315,'2012'!$B$2:$S$401,5,FALSE)), R315, VLOOKUP($A315,'2012'!$B$2:$S$401,5,FALSE))</f>
        <v>11</v>
      </c>
      <c r="T315" s="14">
        <f>IF(ISNA(VLOOKUP($A315,'2011'!$B$2:$S$401,5,FALSE)), S315, VLOOKUP($A315,'2011'!$B$2:$S$401,5,FALSE))</f>
        <v>12</v>
      </c>
      <c r="U315" s="14">
        <f>IF(ISNA(VLOOKUP($A315,'2010'!$B$2:$S$401,5,FALSE)), T315, VLOOKUP($A315,'2010'!$B$2:$S$401,5,FALSE))</f>
        <v>22</v>
      </c>
      <c r="V315" s="14">
        <f>IF(ISNA(VLOOKUP($A315,'2009'!$B$2:$S$401,5,FALSE)), U315, VLOOKUP($A315,'2009'!$B$2:$S$401,5,FALSE))</f>
        <v>19</v>
      </c>
      <c r="W315" s="14">
        <f>AVERAGE(Q315:V315)</f>
        <v>14.716666666666667</v>
      </c>
      <c r="X315" s="14">
        <f>VLOOKUP($A315,'2014'!$B$2:$S$430,6,FALSE)</f>
        <v>14</v>
      </c>
      <c r="Y315" s="14">
        <f>IF(ISNA(VLOOKUP($A315,'2013'!$B$2:$S$401,6,FALSE)), X315, VLOOKUP($A315,'2013'!$B$2:$S$401,6,FALSE)*1.7)</f>
        <v>25.5</v>
      </c>
      <c r="Z315" s="14">
        <f>IF(ISNA(VLOOKUP($A315,'2012'!$B$2:$S$401,6,FALSE)), Y315, VLOOKUP($A315,'2012'!$B$2:$S$401,6,FALSE))</f>
        <v>28</v>
      </c>
      <c r="AA315" s="14">
        <f>IF(ISNA(VLOOKUP($A315,'2011'!$B$2:$S$401,6,FALSE)), Z315, VLOOKUP($A315,'2011'!$B$2:$S$401,6,FALSE))</f>
        <v>20</v>
      </c>
      <c r="AB315" s="14">
        <f>IF(ISNA(VLOOKUP($A315,'2010'!$B$2:$S$401,6,FALSE)), AA315, VLOOKUP($A315,'2010'!$B$2:$S$401,6,FALSE))</f>
        <v>14</v>
      </c>
      <c r="AC315" s="14">
        <f>IF(ISNA(VLOOKUP($A315,'2009'!$B$2:$S$401,6,FALSE)), AB315, VLOOKUP($A315,'2009'!$B$2:$S$401,6,FALSE))</f>
        <v>27</v>
      </c>
      <c r="AD315" s="14">
        <f>AVERAGE(X315:AC315)</f>
        <v>21.416666666666668</v>
      </c>
      <c r="AE315" s="14">
        <f>VLOOKUP($A315,'2014'!$B$2:$S$430,10,FALSE)</f>
        <v>6</v>
      </c>
      <c r="AF315" s="14">
        <f>IF(ISNA(VLOOKUP($A315,'2013'!$B$2:$S$401,10,FALSE)), AE315, VLOOKUP($A315,'2013'!$B$2:$S$401,10,FALSE)*1.7)</f>
        <v>3.4</v>
      </c>
      <c r="AG315" s="14">
        <f>IF(ISNA(VLOOKUP($A315,'2012'!$B$2:$S$401,10,FALSE)), AF315, VLOOKUP($A315,'2012'!$B$2:$S$401,10,FALSE))</f>
        <v>4</v>
      </c>
      <c r="AH315" s="14">
        <f>IF(ISNA(VLOOKUP($A315,'2011'!$B$2:$S$401,10,FALSE)), AG315, VLOOKUP($A315,'2011'!$B$2:$S$401,10,FALSE))</f>
        <v>3</v>
      </c>
      <c r="AI315" s="14">
        <f>IF(ISNA(VLOOKUP($A315,'2010'!$B$2:$S$401,10,FALSE)), AH315, VLOOKUP($A315,'2010'!$B$2:$S$401,10,FALSE))</f>
        <v>8</v>
      </c>
      <c r="AJ315" s="14">
        <f>IF(ISNA(VLOOKUP($A315,'2009'!$B$2:$S$401,10,FALSE)), AI315, VLOOKUP($A315,'2009'!$B$2:$S$401,10,FALSE))</f>
        <v>5</v>
      </c>
      <c r="AK315" s="14">
        <f>AVERAGE(AE315:AJ315)</f>
        <v>4.8999999999999995</v>
      </c>
      <c r="AL315" s="14">
        <f>VLOOKUP($A315,'2014'!$B$2:$S$430,11,FALSE)</f>
        <v>8</v>
      </c>
      <c r="AM315" s="14">
        <f>IF(ISNA(VLOOKUP($A315,'2013'!$B$2:$S$401,11,FALSE)), AL315, VLOOKUP($A315,'2013'!$B$2:$S$401,11,FALSE)*1.7)</f>
        <v>5.0999999999999996</v>
      </c>
      <c r="AN315" s="14">
        <f>AVERAGE(AL315:AM315)</f>
        <v>6.55</v>
      </c>
      <c r="AO315" s="14">
        <f>VLOOKUP($A315,'2014'!$B$2:$S$430,8,FALSE)</f>
        <v>-38</v>
      </c>
      <c r="AP315" s="14">
        <f>IF(ISNA(VLOOKUP($A315,'2013'!$B$2:$S$401,8,FALSE)), AO315, VLOOKUP($A315,'2013'!$B$2:$S$401,8,FALSE)*1.7)</f>
        <v>5.0999999999999996</v>
      </c>
      <c r="AQ315" s="14">
        <f>IF(ISNA(VLOOKUP($A315,'2012'!$B$2:$S$401,8,FALSE)), AP315, VLOOKUP($A315,'2012'!$B$2:$S$401,8,FALSE))</f>
        <v>5</v>
      </c>
      <c r="AR315" s="14">
        <f>IF(ISNA(VLOOKUP($A315,'2011'!$B$2:$S$401,8,FALSE)), AQ315, VLOOKUP($A315,'2011'!$B$2:$S$401,8,FALSE))</f>
        <v>-9</v>
      </c>
      <c r="AS315" s="14">
        <f>IF(ISNA(VLOOKUP($A315,'2010'!$B$2:$S$401,8,FALSE)), AR315, VLOOKUP($A315,'2010'!$B$2:$S$401,8,FALSE))</f>
        <v>-14</v>
      </c>
      <c r="AT315" s="14">
        <f>IF(ISNA(VLOOKUP($A315,'2009'!$B$2:$S$401,8,FALSE)), AS315, VLOOKUP($A315,'2009'!$B$2:$S$401,8,FALSE))</f>
        <v>3</v>
      </c>
      <c r="AU315" s="14">
        <f>AVERAGE(AO315:AT315)</f>
        <v>-7.9833333333333334</v>
      </c>
      <c r="AV315" s="14">
        <f>MIN(B315:G315)</f>
        <v>23</v>
      </c>
      <c r="AW315" s="14">
        <f>MAX(B315:G315)</f>
        <v>46</v>
      </c>
      <c r="AX315" s="14">
        <f>MIN(I315:N315)</f>
        <v>64</v>
      </c>
      <c r="AY315" s="14">
        <f>MAX(I315:N315)</f>
        <v>82</v>
      </c>
      <c r="AZ315" s="14" t="str">
        <f>VLOOKUP(A315,Bios!$B$2:$S$430,7,FALSE)</f>
        <v>CAN</v>
      </c>
      <c r="BA315" s="14" t="str">
        <f>VLOOKUP(A315,Bios!$B$2:$S$430,2,FALSE)</f>
        <v>BUF, STL</v>
      </c>
      <c r="BB315" s="14">
        <f>113-BE315</f>
        <v>31</v>
      </c>
      <c r="BC315" s="14" t="str">
        <f>VLOOKUP(A315,Bios!$B$2:$S$430,3,FALSE)</f>
        <v>C</v>
      </c>
      <c r="BD315" s="4" t="str">
        <f>VLOOKUP(A315,Bios!$B$2:$S$430,4,FALSE)</f>
        <v>Aug 19 '82</v>
      </c>
      <c r="BE315" s="4" t="str">
        <f>RIGHT(BD315, LEN(BD315)-8)</f>
        <v>82</v>
      </c>
      <c r="BJ315" s="4" t="e">
        <f>VLOOKUP(A315,'Contracts 2014'!A314:K440,1,FALSE)</f>
        <v>#N/A</v>
      </c>
      <c r="BK315" s="4">
        <f>IF(ISNA(VLOOKUP(A315,'Contracts 2014'!$A$1:$K$127,1,FALSE)), 0, 1)</f>
        <v>0</v>
      </c>
    </row>
    <row r="316" spans="1:63">
      <c r="A316" s="13" t="s">
        <v>203</v>
      </c>
      <c r="B316" s="14">
        <f>VLOOKUP(A316,'2014'!$B$2:$S$430,7,FALSE)</f>
        <v>23</v>
      </c>
      <c r="C316" s="14">
        <f>IF(ISNA(VLOOKUP(A316,'2013'!$B$2:$S$401,7,FALSE)*1.7), B316, VLOOKUP(A316,'2013'!$B$2:$S$401,7,FALSE)*1.7)</f>
        <v>22.099999999999998</v>
      </c>
      <c r="D316" s="14">
        <f>IF(ISNA(VLOOKUP(A316,'2012'!$B$2:$S$401,7,FALSE)), C316, VLOOKUP(A316,'2012'!$B$2:$S$401,7,FALSE))</f>
        <v>46</v>
      </c>
      <c r="E316" s="14">
        <f>IF(ISNA(VLOOKUP(A316,'2011'!$B$2:$S$401,7,FALSE)), AVERAGE(C316:D316), VLOOKUP(A316,'2011'!$B$2:$S$401,7,FALSE))</f>
        <v>47</v>
      </c>
      <c r="F316" s="14">
        <f>IF(ISNA(VLOOKUP(A316,'2010'!$B$2:$S$401,7,FALSE)), AVERAGE(C316:E316), VLOOKUP(A316,'2010'!$B$2:$S$401,7,FALSE))</f>
        <v>53</v>
      </c>
      <c r="G316" s="14">
        <f>IF(ISNA(VLOOKUP(A316,'2009'!$B$2:$S$401,7,FALSE)), AVERAGE(C316:F316), VLOOKUP(A316,'2009'!$B$2:$S$401,7,FALSE))</f>
        <v>59</v>
      </c>
      <c r="H316" s="14">
        <f>AVERAGE(B316:G316)</f>
        <v>41.68333333333333</v>
      </c>
      <c r="I316" s="14">
        <f>VLOOKUP(A316,'2014'!$B$2:$S$430,4,FALSE)</f>
        <v>72</v>
      </c>
      <c r="J316" s="14">
        <f>IF(ISNA(VLOOKUP(A316,'2013'!$B$2:$S$401,4,FALSE)), I316, VLOOKUP(A316,'2013'!$B$2:$S$401,4,FALSE)*1.7)</f>
        <v>79.899999999999991</v>
      </c>
      <c r="K316" s="14">
        <f>IF(ISNA(VLOOKUP(A316,'2012'!$B$2:$S$401,4,FALSE)), J316, VLOOKUP(A316,'2012'!$B$2:$S$401,4,FALSE))</f>
        <v>82</v>
      </c>
      <c r="L316" s="14">
        <f>IF(ISNA(VLOOKUP(A316,'2011'!$B$2:$S$401,4,FALSE)), AVERAGE(J316:K316), VLOOKUP(A316,'2011'!$B$2:$S$401,4,FALSE))</f>
        <v>82</v>
      </c>
      <c r="M316" s="14">
        <f>IF(ISNA(VLOOKUP(A316,'2010'!$B$2:$S$401,4,FALSE)), AVERAGE(J316:L316), VLOOKUP(A316,'2010'!$B$2:$S$401,4,FALSE))</f>
        <v>67</v>
      </c>
      <c r="N316" s="14">
        <f>IF(ISNA(VLOOKUP(A316,'2009'!$B$2:$S$401,4,FALSE)), AVERAGE(J316:M316), VLOOKUP(A316,'2009'!$B$2:$S$401,4,FALSE))</f>
        <v>77</v>
      </c>
      <c r="O316" s="14">
        <f>AVERAGE(I316:N316)</f>
        <v>76.649999999999991</v>
      </c>
      <c r="P316" s="14">
        <f>H316/O316</f>
        <v>0.54381387258099589</v>
      </c>
      <c r="Q316" s="14">
        <f>VLOOKUP($A316,'2014'!$B$2:$S$430,5,FALSE)</f>
        <v>10</v>
      </c>
      <c r="R316" s="14">
        <f>IF(ISNA(VLOOKUP(A316,'2013'!$B$2:$S$401,5,FALSE)), Q316, VLOOKUP(A316,'2013'!$B$2:$S$401,5,FALSE)*1.7)</f>
        <v>3.4</v>
      </c>
      <c r="S316" s="14">
        <f>IF(ISNA(VLOOKUP($A316,'2012'!$B$2:$S$401,5,FALSE)), R316, VLOOKUP($A316,'2012'!$B$2:$S$401,5,FALSE))</f>
        <v>19</v>
      </c>
      <c r="T316" s="14">
        <f>IF(ISNA(VLOOKUP($A316,'2011'!$B$2:$S$401,5,FALSE)), S316, VLOOKUP($A316,'2011'!$B$2:$S$401,5,FALSE))</f>
        <v>23</v>
      </c>
      <c r="U316" s="14">
        <f>IF(ISNA(VLOOKUP($A316,'2010'!$B$2:$S$401,5,FALSE)), T316, VLOOKUP($A316,'2010'!$B$2:$S$401,5,FALSE))</f>
        <v>22</v>
      </c>
      <c r="V316" s="14">
        <f>IF(ISNA(VLOOKUP($A316,'2009'!$B$2:$S$401,5,FALSE)), U316, VLOOKUP($A316,'2009'!$B$2:$S$401,5,FALSE))</f>
        <v>26</v>
      </c>
      <c r="W316" s="14">
        <f>AVERAGE(Q316:V316)</f>
        <v>17.233333333333334</v>
      </c>
      <c r="X316" s="14">
        <f>VLOOKUP($A316,'2014'!$B$2:$S$430,6,FALSE)</f>
        <v>13</v>
      </c>
      <c r="Y316" s="14">
        <f>IF(ISNA(VLOOKUP($A316,'2013'!$B$2:$S$401,6,FALSE)), X316, VLOOKUP($A316,'2013'!$B$2:$S$401,6,FALSE)*1.7)</f>
        <v>18.7</v>
      </c>
      <c r="Z316" s="14">
        <f>IF(ISNA(VLOOKUP($A316,'2012'!$B$2:$S$401,6,FALSE)), Y316, VLOOKUP($A316,'2012'!$B$2:$S$401,6,FALSE))</f>
        <v>27</v>
      </c>
      <c r="AA316" s="14">
        <f>IF(ISNA(VLOOKUP($A316,'2011'!$B$2:$S$401,6,FALSE)), Z316, VLOOKUP($A316,'2011'!$B$2:$S$401,6,FALSE))</f>
        <v>24</v>
      </c>
      <c r="AB316" s="14">
        <f>IF(ISNA(VLOOKUP($A316,'2010'!$B$2:$S$401,6,FALSE)), AA316, VLOOKUP($A316,'2010'!$B$2:$S$401,6,FALSE))</f>
        <v>31</v>
      </c>
      <c r="AC316" s="14">
        <f>IF(ISNA(VLOOKUP($A316,'2009'!$B$2:$S$401,6,FALSE)), AB316, VLOOKUP($A316,'2009'!$B$2:$S$401,6,FALSE))</f>
        <v>33</v>
      </c>
      <c r="AD316" s="14">
        <f>AVERAGE(X316:AC316)</f>
        <v>24.45</v>
      </c>
      <c r="AE316" s="14">
        <f>VLOOKUP($A316,'2014'!$B$2:$S$430,10,FALSE)</f>
        <v>5</v>
      </c>
      <c r="AF316" s="14">
        <f>IF(ISNA(VLOOKUP($A316,'2013'!$B$2:$S$401,10,FALSE)), AE316, VLOOKUP($A316,'2013'!$B$2:$S$401,10,FALSE)*1.7)</f>
        <v>0</v>
      </c>
      <c r="AG316" s="14">
        <f>IF(ISNA(VLOOKUP($A316,'2012'!$B$2:$S$401,10,FALSE)), AF316, VLOOKUP($A316,'2012'!$B$2:$S$401,10,FALSE))</f>
        <v>4</v>
      </c>
      <c r="AH316" s="14">
        <f>IF(ISNA(VLOOKUP($A316,'2011'!$B$2:$S$401,10,FALSE)), AG316, VLOOKUP($A316,'2011'!$B$2:$S$401,10,FALSE))</f>
        <v>9</v>
      </c>
      <c r="AI316" s="14">
        <f>IF(ISNA(VLOOKUP($A316,'2010'!$B$2:$S$401,10,FALSE)), AH316, VLOOKUP($A316,'2010'!$B$2:$S$401,10,FALSE))</f>
        <v>11</v>
      </c>
      <c r="AJ316" s="14">
        <f>IF(ISNA(VLOOKUP($A316,'2009'!$B$2:$S$401,10,FALSE)), AI316, VLOOKUP($A316,'2009'!$B$2:$S$401,10,FALSE))</f>
        <v>10</v>
      </c>
      <c r="AK316" s="14">
        <f>AVERAGE(AE316:AJ316)</f>
        <v>6.5</v>
      </c>
      <c r="AL316" s="14">
        <f>VLOOKUP($A316,'2014'!$B$2:$S$430,11,FALSE)</f>
        <v>7</v>
      </c>
      <c r="AM316" s="14">
        <f>IF(ISNA(VLOOKUP($A316,'2013'!$B$2:$S$401,11,FALSE)), AL316, VLOOKUP($A316,'2013'!$B$2:$S$401,11,FALSE)*1.7)</f>
        <v>1.7</v>
      </c>
      <c r="AN316" s="14">
        <f>AVERAGE(AL316:AM316)</f>
        <v>4.3499999999999996</v>
      </c>
      <c r="AO316" s="14">
        <f>VLOOKUP($A316,'2014'!$B$2:$S$430,8,FALSE)</f>
        <v>-18</v>
      </c>
      <c r="AP316" s="14">
        <f>IF(ISNA(VLOOKUP($A316,'2013'!$B$2:$S$401,8,FALSE)), AO316, VLOOKUP($A316,'2013'!$B$2:$S$401,8,FALSE)*1.7)</f>
        <v>-8.5</v>
      </c>
      <c r="AQ316" s="14">
        <f>IF(ISNA(VLOOKUP($A316,'2012'!$B$2:$S$401,8,FALSE)), AP316, VLOOKUP($A316,'2012'!$B$2:$S$401,8,FALSE))</f>
        <v>-5</v>
      </c>
      <c r="AR316" s="14">
        <f>IF(ISNA(VLOOKUP($A316,'2011'!$B$2:$S$401,8,FALSE)), AQ316, VLOOKUP($A316,'2011'!$B$2:$S$401,8,FALSE))</f>
        <v>-1</v>
      </c>
      <c r="AS316" s="14">
        <f>IF(ISNA(VLOOKUP($A316,'2010'!$B$2:$S$401,8,FALSE)), AR316, VLOOKUP($A316,'2010'!$B$2:$S$401,8,FALSE))</f>
        <v>8</v>
      </c>
      <c r="AT316" s="14">
        <f>IF(ISNA(VLOOKUP($A316,'2009'!$B$2:$S$401,8,FALSE)), AS316, VLOOKUP($A316,'2009'!$B$2:$S$401,8,FALSE))</f>
        <v>-15</v>
      </c>
      <c r="AU316" s="14">
        <f>AVERAGE(AO316:AT316)</f>
        <v>-6.583333333333333</v>
      </c>
      <c r="AV316" s="14">
        <f>MIN(B316:G316)</f>
        <v>22.099999999999998</v>
      </c>
      <c r="AW316" s="14">
        <f>MAX(B316:G316)</f>
        <v>59</v>
      </c>
      <c r="AX316" s="14">
        <f>MIN(I316:N316)</f>
        <v>67</v>
      </c>
      <c r="AY316" s="14">
        <f>MAX(I316:N316)</f>
        <v>82</v>
      </c>
      <c r="AZ316" s="14" t="str">
        <f>VLOOKUP(A316,Bios!$B$2:$S$430,7,FALSE)</f>
        <v>CAN</v>
      </c>
      <c r="BA316" s="14" t="str">
        <f>VLOOKUP(A316,Bios!$B$2:$S$430,2,FALSE)</f>
        <v>EDM</v>
      </c>
      <c r="BB316" s="14">
        <f>113-BE316</f>
        <v>37</v>
      </c>
      <c r="BC316" s="14" t="str">
        <f>VLOOKUP(A316,Bios!$B$2:$S$430,3,FALSE)</f>
        <v>L</v>
      </c>
      <c r="BD316" s="4" t="str">
        <f>VLOOKUP(A316,Bios!$B$2:$S$430,4,FALSE)</f>
        <v>Feb 21 '76</v>
      </c>
      <c r="BE316" s="4" t="str">
        <f>RIGHT(BD316, LEN(BD316)-8)</f>
        <v>76</v>
      </c>
      <c r="BJ316" s="4" t="e">
        <f>VLOOKUP(A316,'Contracts 2014'!A315:K441,1,FALSE)</f>
        <v>#N/A</v>
      </c>
      <c r="BK316" s="4">
        <f>IF(ISNA(VLOOKUP(A316,'Contracts 2014'!$A$1:$K$127,1,FALSE)), 0, 1)</f>
        <v>0</v>
      </c>
    </row>
    <row r="317" spans="1:63">
      <c r="A317" s="13" t="s">
        <v>761</v>
      </c>
      <c r="B317" s="14">
        <f>VLOOKUP(A317,'2014'!$B$2:$S$430,7,FALSE)</f>
        <v>23</v>
      </c>
      <c r="C317" s="14">
        <f>IF(ISNA(VLOOKUP(A317,'2013'!$B$2:$S$401,7,FALSE)*1.7), B317, VLOOKUP(A317,'2013'!$B$2:$S$401,7,FALSE)*1.7)</f>
        <v>35.699999999999996</v>
      </c>
      <c r="D317" s="14">
        <f>IF(ISNA(VLOOKUP(A317,'2012'!$B$2:$S$401,7,FALSE)), C317, VLOOKUP(A317,'2012'!$B$2:$S$401,7,FALSE))</f>
        <v>24</v>
      </c>
      <c r="E317" s="14">
        <f>IF(ISNA(VLOOKUP(A317,'2011'!$B$2:$S$401,7,FALSE)), AVERAGE(C317:D317), VLOOKUP(A317,'2011'!$B$2:$S$401,7,FALSE))</f>
        <v>24</v>
      </c>
      <c r="F317" s="14">
        <f>IF(ISNA(VLOOKUP(A317,'2010'!$B$2:$S$401,7,FALSE)), AVERAGE(C317:E317), VLOOKUP(A317,'2010'!$B$2:$S$401,7,FALSE))</f>
        <v>27.899999999999995</v>
      </c>
      <c r="G317" s="14">
        <f>IF(ISNA(VLOOKUP(A317,'2009'!$B$2:$S$401,7,FALSE)), AVERAGE(C317:F317), VLOOKUP(A317,'2009'!$B$2:$S$401,7,FALSE))</f>
        <v>27.899999999999995</v>
      </c>
      <c r="H317" s="14">
        <f>AVERAGE(B317:G317)</f>
        <v>27.083333333333332</v>
      </c>
      <c r="I317" s="14">
        <f>VLOOKUP(A317,'2014'!$B$2:$S$430,4,FALSE)</f>
        <v>77</v>
      </c>
      <c r="J317" s="14">
        <f>IF(ISNA(VLOOKUP(A317,'2013'!$B$2:$S$401,4,FALSE)), I317, VLOOKUP(A317,'2013'!$B$2:$S$401,4,FALSE)*1.7)</f>
        <v>81.599999999999994</v>
      </c>
      <c r="K317" s="14">
        <f>IF(ISNA(VLOOKUP(A317,'2012'!$B$2:$S$401,4,FALSE)), J317, VLOOKUP(A317,'2012'!$B$2:$S$401,4,FALSE))</f>
        <v>79</v>
      </c>
      <c r="L317" s="14">
        <f>IF(ISNA(VLOOKUP(A317,'2011'!$B$2:$S$401,4,FALSE)), AVERAGE(J317:K317), VLOOKUP(A317,'2011'!$B$2:$S$401,4,FALSE))</f>
        <v>79</v>
      </c>
      <c r="M317" s="14">
        <f>IF(ISNA(VLOOKUP(A317,'2010'!$B$2:$S$401,4,FALSE)), AVERAGE(J317:L317), VLOOKUP(A317,'2010'!$B$2:$S$401,4,FALSE))</f>
        <v>79.86666666666666</v>
      </c>
      <c r="N317" s="14">
        <f>IF(ISNA(VLOOKUP(A317,'2009'!$B$2:$S$401,4,FALSE)), AVERAGE(J317:M317), VLOOKUP(A317,'2009'!$B$2:$S$401,4,FALSE))</f>
        <v>79.86666666666666</v>
      </c>
      <c r="O317" s="14">
        <f>AVERAGE(I317:N317)</f>
        <v>79.3888888888889</v>
      </c>
      <c r="P317" s="14">
        <f>H317/O317</f>
        <v>0.34114765570328898</v>
      </c>
      <c r="Q317" s="14">
        <f>VLOOKUP($A317,'2014'!$B$2:$S$430,5,FALSE)</f>
        <v>12</v>
      </c>
      <c r="R317" s="14">
        <f>IF(ISNA(VLOOKUP(A317,'2013'!$B$2:$S$401,5,FALSE)), Q317, VLOOKUP(A317,'2013'!$B$2:$S$401,5,FALSE)*1.7)</f>
        <v>23.8</v>
      </c>
      <c r="S317" s="14">
        <f>IF(ISNA(VLOOKUP($A317,'2012'!$B$2:$S$401,5,FALSE)), R317, VLOOKUP($A317,'2012'!$B$2:$S$401,5,FALSE))</f>
        <v>10</v>
      </c>
      <c r="T317" s="14">
        <f>IF(ISNA(VLOOKUP($A317,'2011'!$B$2:$S$401,5,FALSE)), S317, VLOOKUP($A317,'2011'!$B$2:$S$401,5,FALSE))</f>
        <v>10</v>
      </c>
      <c r="U317" s="14">
        <f>IF(ISNA(VLOOKUP($A317,'2010'!$B$2:$S$401,5,FALSE)), T317, VLOOKUP($A317,'2010'!$B$2:$S$401,5,FALSE))</f>
        <v>10</v>
      </c>
      <c r="V317" s="14">
        <f>IF(ISNA(VLOOKUP($A317,'2009'!$B$2:$S$401,5,FALSE)), U317, VLOOKUP($A317,'2009'!$B$2:$S$401,5,FALSE))</f>
        <v>10</v>
      </c>
      <c r="W317" s="14">
        <f>AVERAGE(Q317:V317)</f>
        <v>12.633333333333333</v>
      </c>
      <c r="X317" s="14">
        <f>VLOOKUP($A317,'2014'!$B$2:$S$430,6,FALSE)</f>
        <v>11</v>
      </c>
      <c r="Y317" s="14">
        <f>IF(ISNA(VLOOKUP($A317,'2013'!$B$2:$S$401,6,FALSE)), X317, VLOOKUP($A317,'2013'!$B$2:$S$401,6,FALSE)*1.7)</f>
        <v>11.9</v>
      </c>
      <c r="Z317" s="14">
        <f>IF(ISNA(VLOOKUP($A317,'2012'!$B$2:$S$401,6,FALSE)), Y317, VLOOKUP($A317,'2012'!$B$2:$S$401,6,FALSE))</f>
        <v>14</v>
      </c>
      <c r="AA317" s="14">
        <f>IF(ISNA(VLOOKUP($A317,'2011'!$B$2:$S$401,6,FALSE)), Z317, VLOOKUP($A317,'2011'!$B$2:$S$401,6,FALSE))</f>
        <v>14</v>
      </c>
      <c r="AB317" s="14">
        <f>IF(ISNA(VLOOKUP($A317,'2010'!$B$2:$S$401,6,FALSE)), AA317, VLOOKUP($A317,'2010'!$B$2:$S$401,6,FALSE))</f>
        <v>14</v>
      </c>
      <c r="AC317" s="14">
        <f>IF(ISNA(VLOOKUP($A317,'2009'!$B$2:$S$401,6,FALSE)), AB317, VLOOKUP($A317,'2009'!$B$2:$S$401,6,FALSE))</f>
        <v>14</v>
      </c>
      <c r="AD317" s="14">
        <f>AVERAGE(X317:AC317)</f>
        <v>13.15</v>
      </c>
      <c r="AE317" s="14">
        <f>VLOOKUP($A317,'2014'!$B$2:$S$430,10,FALSE)</f>
        <v>0</v>
      </c>
      <c r="AF317" s="14">
        <f>IF(ISNA(VLOOKUP($A317,'2013'!$B$2:$S$401,10,FALSE)), AE317, VLOOKUP($A317,'2013'!$B$2:$S$401,10,FALSE)*1.7)</f>
        <v>3.4</v>
      </c>
      <c r="AG317" s="14">
        <f>IF(ISNA(VLOOKUP($A317,'2012'!$B$2:$S$401,10,FALSE)), AF317, VLOOKUP($A317,'2012'!$B$2:$S$401,10,FALSE))</f>
        <v>1</v>
      </c>
      <c r="AH317" s="14">
        <f>IF(ISNA(VLOOKUP($A317,'2011'!$B$2:$S$401,10,FALSE)), AG317, VLOOKUP($A317,'2011'!$B$2:$S$401,10,FALSE))</f>
        <v>1</v>
      </c>
      <c r="AI317" s="14">
        <f>IF(ISNA(VLOOKUP($A317,'2010'!$B$2:$S$401,10,FALSE)), AH317, VLOOKUP($A317,'2010'!$B$2:$S$401,10,FALSE))</f>
        <v>1</v>
      </c>
      <c r="AJ317" s="14">
        <f>IF(ISNA(VLOOKUP($A317,'2009'!$B$2:$S$401,10,FALSE)), AI317, VLOOKUP($A317,'2009'!$B$2:$S$401,10,FALSE))</f>
        <v>1</v>
      </c>
      <c r="AK317" s="14">
        <f>AVERAGE(AE317:AJ317)</f>
        <v>1.2333333333333334</v>
      </c>
      <c r="AL317" s="14">
        <f>VLOOKUP($A317,'2014'!$B$2:$S$430,11,FALSE)</f>
        <v>0</v>
      </c>
      <c r="AM317" s="14">
        <f>IF(ISNA(VLOOKUP($A317,'2013'!$B$2:$S$401,11,FALSE)), AL317, VLOOKUP($A317,'2013'!$B$2:$S$401,11,FALSE)*1.7)</f>
        <v>5.0999999999999996</v>
      </c>
      <c r="AN317" s="14">
        <f>AVERAGE(AL317:AM317)</f>
        <v>2.5499999999999998</v>
      </c>
      <c r="AO317" s="14">
        <f>VLOOKUP($A317,'2014'!$B$2:$S$430,8,FALSE)</f>
        <v>-3</v>
      </c>
      <c r="AP317" s="14">
        <f>IF(ISNA(VLOOKUP($A317,'2013'!$B$2:$S$401,8,FALSE)), AO317, VLOOKUP($A317,'2013'!$B$2:$S$401,8,FALSE)*1.7)</f>
        <v>-13.6</v>
      </c>
      <c r="AQ317" s="14">
        <f>IF(ISNA(VLOOKUP($A317,'2012'!$B$2:$S$401,8,FALSE)), AP317, VLOOKUP($A317,'2012'!$B$2:$S$401,8,FALSE))</f>
        <v>-2</v>
      </c>
      <c r="AR317" s="14">
        <f>IF(ISNA(VLOOKUP($A317,'2011'!$B$2:$S$401,8,FALSE)), AQ317, VLOOKUP($A317,'2011'!$B$2:$S$401,8,FALSE))</f>
        <v>-2</v>
      </c>
      <c r="AS317" s="14">
        <f>IF(ISNA(VLOOKUP($A317,'2010'!$B$2:$S$401,8,FALSE)), AR317, VLOOKUP($A317,'2010'!$B$2:$S$401,8,FALSE))</f>
        <v>-2</v>
      </c>
      <c r="AT317" s="14">
        <f>IF(ISNA(VLOOKUP($A317,'2009'!$B$2:$S$401,8,FALSE)), AS317, VLOOKUP($A317,'2009'!$B$2:$S$401,8,FALSE))</f>
        <v>-2</v>
      </c>
      <c r="AU317" s="14">
        <f>AVERAGE(AO317:AT317)</f>
        <v>-4.1000000000000005</v>
      </c>
      <c r="AV317" s="14">
        <f>MIN(B317:G317)</f>
        <v>23</v>
      </c>
      <c r="AW317" s="14">
        <f>MAX(B317:G317)</f>
        <v>35.699999999999996</v>
      </c>
      <c r="AX317" s="14">
        <f>MIN(I317:N317)</f>
        <v>77</v>
      </c>
      <c r="AY317" s="14">
        <f>MAX(I317:N317)</f>
        <v>81.599999999999994</v>
      </c>
      <c r="AZ317" s="14" t="str">
        <f>VLOOKUP(A317,Bios!$B$2:$S$430,7,FALSE)</f>
        <v>CAN</v>
      </c>
      <c r="BA317" s="14" t="str">
        <f>VLOOKUP(A317,Bios!$B$2:$S$430,2,FALSE)</f>
        <v>FLA, VAN</v>
      </c>
      <c r="BB317" s="14">
        <f>113-BE317</f>
        <v>25</v>
      </c>
      <c r="BC317" s="14" t="str">
        <f>VLOOKUP(A317,Bios!$B$2:$S$430,3,FALSE)</f>
        <v>C</v>
      </c>
      <c r="BD317" s="4" t="str">
        <f>VLOOKUP(A317,Bios!$B$2:$S$430,4,FALSE)</f>
        <v>Feb 19 '88</v>
      </c>
      <c r="BE317" s="4" t="str">
        <f>RIGHT(BD317, LEN(BD317)-8)</f>
        <v>88</v>
      </c>
      <c r="BJ317" s="4" t="e">
        <f>VLOOKUP(A317,'Contracts 2014'!A316:K442,1,FALSE)</f>
        <v>#N/A</v>
      </c>
      <c r="BK317" s="4">
        <f>IF(ISNA(VLOOKUP(A317,'Contracts 2014'!$A$1:$K$127,1,FALSE)), 0, 1)</f>
        <v>1</v>
      </c>
    </row>
    <row r="318" spans="1:63">
      <c r="A318" s="13" t="s">
        <v>790</v>
      </c>
      <c r="B318" s="14">
        <f>VLOOKUP(A318,'2014'!$B$2:$S$430,7,FALSE)</f>
        <v>23</v>
      </c>
      <c r="C318" s="14">
        <f>IF(ISNA(VLOOKUP(A318,'2013'!$B$2:$S$401,7,FALSE)*1.7), B318, VLOOKUP(A318,'2013'!$B$2:$S$401,7,FALSE)*1.7)</f>
        <v>28.9</v>
      </c>
      <c r="D318" s="14">
        <f>IF(ISNA(VLOOKUP(A318,'2012'!$B$2:$S$401,7,FALSE)), C318, VLOOKUP(A318,'2012'!$B$2:$S$401,7,FALSE))</f>
        <v>21</v>
      </c>
      <c r="E318" s="14">
        <f>IF(ISNA(VLOOKUP(A318,'2011'!$B$2:$S$401,7,FALSE)), AVERAGE(C318:D318), VLOOKUP(A318,'2011'!$B$2:$S$401,7,FALSE))</f>
        <v>21</v>
      </c>
      <c r="F318" s="14">
        <f>IF(ISNA(VLOOKUP(A318,'2010'!$B$2:$S$401,7,FALSE)), AVERAGE(C318:E318), VLOOKUP(A318,'2010'!$B$2:$S$401,7,FALSE))</f>
        <v>22</v>
      </c>
      <c r="G318" s="14">
        <f>IF(ISNA(VLOOKUP(A318,'2009'!$B$2:$S$401,7,FALSE)), AVERAGE(C318:F318), VLOOKUP(A318,'2009'!$B$2:$S$401,7,FALSE))</f>
        <v>23.225000000000001</v>
      </c>
      <c r="H318" s="14">
        <f>AVERAGE(B318:G318)</f>
        <v>23.1875</v>
      </c>
      <c r="I318" s="14">
        <f>VLOOKUP(A318,'2014'!$B$2:$S$430,4,FALSE)</f>
        <v>76</v>
      </c>
      <c r="J318" s="14">
        <f>IF(ISNA(VLOOKUP(A318,'2013'!$B$2:$S$401,4,FALSE)), I318, VLOOKUP(A318,'2013'!$B$2:$S$401,4,FALSE)*1.7)</f>
        <v>78.2</v>
      </c>
      <c r="K318" s="14">
        <f>IF(ISNA(VLOOKUP(A318,'2012'!$B$2:$S$401,4,FALSE)), J318, VLOOKUP(A318,'2012'!$B$2:$S$401,4,FALSE))</f>
        <v>82</v>
      </c>
      <c r="L318" s="14">
        <f>IF(ISNA(VLOOKUP(A318,'2011'!$B$2:$S$401,4,FALSE)), AVERAGE(J318:K318), VLOOKUP(A318,'2011'!$B$2:$S$401,4,FALSE))</f>
        <v>82</v>
      </c>
      <c r="M318" s="14">
        <f>IF(ISNA(VLOOKUP(A318,'2010'!$B$2:$S$401,4,FALSE)), AVERAGE(J318:L318), VLOOKUP(A318,'2010'!$B$2:$S$401,4,FALSE))</f>
        <v>71</v>
      </c>
      <c r="N318" s="14">
        <f>IF(ISNA(VLOOKUP(A318,'2009'!$B$2:$S$401,4,FALSE)), AVERAGE(J318:M318), VLOOKUP(A318,'2009'!$B$2:$S$401,4,FALSE))</f>
        <v>78.3</v>
      </c>
      <c r="O318" s="14">
        <f>AVERAGE(I318:N318)</f>
        <v>77.916666666666671</v>
      </c>
      <c r="P318" s="14">
        <f>H318/O318</f>
        <v>0.29759358288770049</v>
      </c>
      <c r="Q318" s="14">
        <f>VLOOKUP($A318,'2014'!$B$2:$S$430,5,FALSE)</f>
        <v>6</v>
      </c>
      <c r="R318" s="14">
        <f>IF(ISNA(VLOOKUP(A318,'2013'!$B$2:$S$401,5,FALSE)), Q318, VLOOKUP(A318,'2013'!$B$2:$S$401,5,FALSE)*1.7)</f>
        <v>6.8</v>
      </c>
      <c r="S318" s="14">
        <f>IF(ISNA(VLOOKUP($A318,'2012'!$B$2:$S$401,5,FALSE)), R318, VLOOKUP($A318,'2012'!$B$2:$S$401,5,FALSE))</f>
        <v>8</v>
      </c>
      <c r="T318" s="14">
        <f>IF(ISNA(VLOOKUP($A318,'2011'!$B$2:$S$401,5,FALSE)), S318, VLOOKUP($A318,'2011'!$B$2:$S$401,5,FALSE))</f>
        <v>8</v>
      </c>
      <c r="U318" s="14">
        <f>IF(ISNA(VLOOKUP($A318,'2010'!$B$2:$S$401,5,FALSE)), T318, VLOOKUP($A318,'2010'!$B$2:$S$401,5,FALSE))</f>
        <v>6</v>
      </c>
      <c r="V318" s="14">
        <f>IF(ISNA(VLOOKUP($A318,'2009'!$B$2:$S$401,5,FALSE)), U318, VLOOKUP($A318,'2009'!$B$2:$S$401,5,FALSE))</f>
        <v>6</v>
      </c>
      <c r="W318" s="14">
        <f>AVERAGE(Q318:V318)</f>
        <v>6.8</v>
      </c>
      <c r="X318" s="14">
        <f>VLOOKUP($A318,'2014'!$B$2:$S$430,6,FALSE)</f>
        <v>17</v>
      </c>
      <c r="Y318" s="14">
        <f>IF(ISNA(VLOOKUP($A318,'2013'!$B$2:$S$401,6,FALSE)), X318, VLOOKUP($A318,'2013'!$B$2:$S$401,6,FALSE)*1.7)</f>
        <v>22.099999999999998</v>
      </c>
      <c r="Z318" s="14">
        <f>IF(ISNA(VLOOKUP($A318,'2012'!$B$2:$S$401,6,FALSE)), Y318, VLOOKUP($A318,'2012'!$B$2:$S$401,6,FALSE))</f>
        <v>13</v>
      </c>
      <c r="AA318" s="14">
        <f>IF(ISNA(VLOOKUP($A318,'2011'!$B$2:$S$401,6,FALSE)), Z318, VLOOKUP($A318,'2011'!$B$2:$S$401,6,FALSE))</f>
        <v>13</v>
      </c>
      <c r="AB318" s="14">
        <f>IF(ISNA(VLOOKUP($A318,'2010'!$B$2:$S$401,6,FALSE)), AA318, VLOOKUP($A318,'2010'!$B$2:$S$401,6,FALSE))</f>
        <v>16</v>
      </c>
      <c r="AC318" s="14">
        <f>IF(ISNA(VLOOKUP($A318,'2009'!$B$2:$S$401,6,FALSE)), AB318, VLOOKUP($A318,'2009'!$B$2:$S$401,6,FALSE))</f>
        <v>16</v>
      </c>
      <c r="AD318" s="14">
        <f>AVERAGE(X318:AC318)</f>
        <v>16.183333333333334</v>
      </c>
      <c r="AE318" s="14">
        <f>VLOOKUP($A318,'2014'!$B$2:$S$430,10,FALSE)</f>
        <v>0</v>
      </c>
      <c r="AF318" s="14">
        <f>IF(ISNA(VLOOKUP($A318,'2013'!$B$2:$S$401,10,FALSE)), AE318, VLOOKUP($A318,'2013'!$B$2:$S$401,10,FALSE)*1.7)</f>
        <v>1.7</v>
      </c>
      <c r="AG318" s="14">
        <f>IF(ISNA(VLOOKUP($A318,'2012'!$B$2:$S$401,10,FALSE)), AF318, VLOOKUP($A318,'2012'!$B$2:$S$401,10,FALSE))</f>
        <v>0</v>
      </c>
      <c r="AH318" s="14">
        <f>IF(ISNA(VLOOKUP($A318,'2011'!$B$2:$S$401,10,FALSE)), AG318, VLOOKUP($A318,'2011'!$B$2:$S$401,10,FALSE))</f>
        <v>0</v>
      </c>
      <c r="AI318" s="14">
        <f>IF(ISNA(VLOOKUP($A318,'2010'!$B$2:$S$401,10,FALSE)), AH318, VLOOKUP($A318,'2010'!$B$2:$S$401,10,FALSE))</f>
        <v>0</v>
      </c>
      <c r="AJ318" s="14">
        <f>IF(ISNA(VLOOKUP($A318,'2009'!$B$2:$S$401,10,FALSE)), AI318, VLOOKUP($A318,'2009'!$B$2:$S$401,10,FALSE))</f>
        <v>0</v>
      </c>
      <c r="AK318" s="14">
        <f>AVERAGE(AE318:AJ318)</f>
        <v>0.28333333333333333</v>
      </c>
      <c r="AL318" s="14">
        <f>VLOOKUP($A318,'2014'!$B$2:$S$430,11,FALSE)</f>
        <v>1</v>
      </c>
      <c r="AM318" s="14">
        <f>IF(ISNA(VLOOKUP($A318,'2013'!$B$2:$S$401,11,FALSE)), AL318, VLOOKUP($A318,'2013'!$B$2:$S$401,11,FALSE)*1.7)</f>
        <v>3.4</v>
      </c>
      <c r="AN318" s="14">
        <f>AVERAGE(AL318:AM318)</f>
        <v>2.2000000000000002</v>
      </c>
      <c r="AO318" s="14">
        <f>VLOOKUP($A318,'2014'!$B$2:$S$430,8,FALSE)</f>
        <v>3</v>
      </c>
      <c r="AP318" s="14">
        <f>IF(ISNA(VLOOKUP($A318,'2013'!$B$2:$S$401,8,FALSE)), AO318, VLOOKUP($A318,'2013'!$B$2:$S$401,8,FALSE)*1.7)</f>
        <v>5.0999999999999996</v>
      </c>
      <c r="AQ318" s="14">
        <f>IF(ISNA(VLOOKUP($A318,'2012'!$B$2:$S$401,8,FALSE)), AP318, VLOOKUP($A318,'2012'!$B$2:$S$401,8,FALSE))</f>
        <v>-13</v>
      </c>
      <c r="AR318" s="14">
        <f>IF(ISNA(VLOOKUP($A318,'2011'!$B$2:$S$401,8,FALSE)), AQ318, VLOOKUP($A318,'2011'!$B$2:$S$401,8,FALSE))</f>
        <v>-13</v>
      </c>
      <c r="AS318" s="14">
        <f>IF(ISNA(VLOOKUP($A318,'2010'!$B$2:$S$401,8,FALSE)), AR318, VLOOKUP($A318,'2010'!$B$2:$S$401,8,FALSE))</f>
        <v>3</v>
      </c>
      <c r="AT318" s="14">
        <f>IF(ISNA(VLOOKUP($A318,'2009'!$B$2:$S$401,8,FALSE)), AS318, VLOOKUP($A318,'2009'!$B$2:$S$401,8,FALSE))</f>
        <v>3</v>
      </c>
      <c r="AU318" s="14">
        <f>AVERAGE(AO318:AT318)</f>
        <v>-1.9833333333333332</v>
      </c>
      <c r="AV318" s="14">
        <f>MIN(B318:G318)</f>
        <v>21</v>
      </c>
      <c r="AW318" s="14">
        <f>MAX(B318:G318)</f>
        <v>28.9</v>
      </c>
      <c r="AX318" s="14">
        <f>MIN(I318:N318)</f>
        <v>71</v>
      </c>
      <c r="AY318" s="14">
        <f>MAX(I318:N318)</f>
        <v>82</v>
      </c>
      <c r="AZ318" s="14" t="str">
        <f>VLOOKUP(A318,Bios!$B$2:$S$430,7,FALSE)</f>
        <v>CAN</v>
      </c>
      <c r="BA318" s="14" t="str">
        <f>VLOOKUP(A318,Bios!$B$2:$S$430,2,FALSE)</f>
        <v>DAL</v>
      </c>
      <c r="BB318" s="14">
        <f>113-BE318</f>
        <v>33</v>
      </c>
      <c r="BC318" s="14" t="str">
        <f>VLOOKUP(A318,Bios!$B$2:$S$430,3,FALSE)</f>
        <v>C</v>
      </c>
      <c r="BD318" s="4" t="str">
        <f>VLOOKUP(A318,Bios!$B$2:$S$430,4,FALSE)</f>
        <v>May 09 '80</v>
      </c>
      <c r="BE318" s="4" t="str">
        <f>RIGHT(BD318, LEN(BD318)-8)</f>
        <v>80</v>
      </c>
      <c r="BJ318" s="4" t="e">
        <f>VLOOKUP(A318,'Contracts 2014'!A317:K443,1,FALSE)</f>
        <v>#N/A</v>
      </c>
      <c r="BK318" s="4">
        <f>IF(ISNA(VLOOKUP(A318,'Contracts 2014'!$A$1:$K$127,1,FALSE)), 0, 1)</f>
        <v>0</v>
      </c>
    </row>
    <row r="319" spans="1:63">
      <c r="A319" s="13" t="s">
        <v>1330</v>
      </c>
      <c r="B319" s="14">
        <f>VLOOKUP(A319,'2014'!$B$2:$S$430,7,FALSE)</f>
        <v>23</v>
      </c>
      <c r="C319" s="14">
        <f>IF(ISNA(VLOOKUP(A319,'2013'!$B$2:$S$401,7,FALSE)*1.7), B319, VLOOKUP(A319,'2013'!$B$2:$S$401,7,FALSE)*1.7)</f>
        <v>23</v>
      </c>
      <c r="D319" s="14">
        <f>IF(ISNA(VLOOKUP(A319,'2012'!$B$2:$S$401,7,FALSE)), C319, VLOOKUP(A319,'2012'!$B$2:$S$401,7,FALSE))</f>
        <v>23</v>
      </c>
      <c r="E319" s="14">
        <f>IF(ISNA(VLOOKUP(A319,'2011'!$B$2:$S$401,7,FALSE)), AVERAGE(C319:D319), VLOOKUP(A319,'2011'!$B$2:$S$401,7,FALSE))</f>
        <v>23</v>
      </c>
      <c r="F319" s="14">
        <f>IF(ISNA(VLOOKUP(A319,'2010'!$B$2:$S$401,7,FALSE)), AVERAGE(C319:E319), VLOOKUP(A319,'2010'!$B$2:$S$401,7,FALSE))</f>
        <v>19</v>
      </c>
      <c r="G319" s="14">
        <f>IF(ISNA(VLOOKUP(A319,'2009'!$B$2:$S$401,7,FALSE)), AVERAGE(C319:F319), VLOOKUP(A319,'2009'!$B$2:$S$401,7,FALSE))</f>
        <v>27</v>
      </c>
      <c r="H319" s="14">
        <f>AVERAGE(B319:G319)</f>
        <v>23</v>
      </c>
      <c r="I319" s="14">
        <f>VLOOKUP(A319,'2014'!$B$2:$S$430,4,FALSE)</f>
        <v>73</v>
      </c>
      <c r="J319" s="14">
        <f>IF(ISNA(VLOOKUP(A319,'2013'!$B$2:$S$401,4,FALSE)), I319, VLOOKUP(A319,'2013'!$B$2:$S$401,4,FALSE)*1.7)</f>
        <v>73</v>
      </c>
      <c r="K319" s="14">
        <f>IF(ISNA(VLOOKUP(A319,'2012'!$B$2:$S$401,4,FALSE)), J319, VLOOKUP(A319,'2012'!$B$2:$S$401,4,FALSE))</f>
        <v>73</v>
      </c>
      <c r="L319" s="14">
        <f>IF(ISNA(VLOOKUP(A319,'2011'!$B$2:$S$401,4,FALSE)), AVERAGE(J319:K319), VLOOKUP(A319,'2011'!$B$2:$S$401,4,FALSE))</f>
        <v>73</v>
      </c>
      <c r="M319" s="14">
        <f>IF(ISNA(VLOOKUP(A319,'2010'!$B$2:$S$401,4,FALSE)), AVERAGE(J319:L319), VLOOKUP(A319,'2010'!$B$2:$S$401,4,FALSE))</f>
        <v>68</v>
      </c>
      <c r="N319" s="14">
        <f>IF(ISNA(VLOOKUP(A319,'2009'!$B$2:$S$401,4,FALSE)), AVERAGE(J319:M319), VLOOKUP(A319,'2009'!$B$2:$S$401,4,FALSE))</f>
        <v>81</v>
      </c>
      <c r="O319" s="14">
        <f>AVERAGE(I319:N319)</f>
        <v>73.5</v>
      </c>
      <c r="P319" s="14">
        <f>H319/O319</f>
        <v>0.31292517006802723</v>
      </c>
      <c r="Q319" s="14">
        <f>VLOOKUP($A319,'2014'!$B$2:$S$430,5,FALSE)</f>
        <v>11</v>
      </c>
      <c r="R319" s="14">
        <f>IF(ISNA(VLOOKUP(A319,'2013'!$B$2:$S$401,5,FALSE)), Q319, VLOOKUP(A319,'2013'!$B$2:$S$401,5,FALSE)*1.7)</f>
        <v>11</v>
      </c>
      <c r="S319" s="14">
        <f>IF(ISNA(VLOOKUP($A319,'2012'!$B$2:$S$401,5,FALSE)), R319, VLOOKUP($A319,'2012'!$B$2:$S$401,5,FALSE))</f>
        <v>11</v>
      </c>
      <c r="T319" s="14">
        <f>IF(ISNA(VLOOKUP($A319,'2011'!$B$2:$S$401,5,FALSE)), S319, VLOOKUP($A319,'2011'!$B$2:$S$401,5,FALSE))</f>
        <v>11</v>
      </c>
      <c r="U319" s="14">
        <f>IF(ISNA(VLOOKUP($A319,'2010'!$B$2:$S$401,5,FALSE)), T319, VLOOKUP($A319,'2010'!$B$2:$S$401,5,FALSE))</f>
        <v>7</v>
      </c>
      <c r="V319" s="14">
        <f>IF(ISNA(VLOOKUP($A319,'2009'!$B$2:$S$401,5,FALSE)), U319, VLOOKUP($A319,'2009'!$B$2:$S$401,5,FALSE))</f>
        <v>11</v>
      </c>
      <c r="W319" s="14">
        <f>AVERAGE(Q319:V319)</f>
        <v>10.333333333333334</v>
      </c>
      <c r="X319" s="14">
        <f>VLOOKUP($A319,'2014'!$B$2:$S$430,6,FALSE)</f>
        <v>12</v>
      </c>
      <c r="Y319" s="14">
        <f>IF(ISNA(VLOOKUP($A319,'2013'!$B$2:$S$401,6,FALSE)), X319, VLOOKUP($A319,'2013'!$B$2:$S$401,6,FALSE)*1.7)</f>
        <v>12</v>
      </c>
      <c r="Z319" s="14">
        <f>IF(ISNA(VLOOKUP($A319,'2012'!$B$2:$S$401,6,FALSE)), Y319, VLOOKUP($A319,'2012'!$B$2:$S$401,6,FALSE))</f>
        <v>12</v>
      </c>
      <c r="AA319" s="14">
        <f>IF(ISNA(VLOOKUP($A319,'2011'!$B$2:$S$401,6,FALSE)), Z319, VLOOKUP($A319,'2011'!$B$2:$S$401,6,FALSE))</f>
        <v>12</v>
      </c>
      <c r="AB319" s="14">
        <f>IF(ISNA(VLOOKUP($A319,'2010'!$B$2:$S$401,6,FALSE)), AA319, VLOOKUP($A319,'2010'!$B$2:$S$401,6,FALSE))</f>
        <v>12</v>
      </c>
      <c r="AC319" s="14">
        <f>IF(ISNA(VLOOKUP($A319,'2009'!$B$2:$S$401,6,FALSE)), AB319, VLOOKUP($A319,'2009'!$B$2:$S$401,6,FALSE))</f>
        <v>16</v>
      </c>
      <c r="AD319" s="14">
        <f>AVERAGE(X319:AC319)</f>
        <v>12.666666666666666</v>
      </c>
      <c r="AE319" s="14">
        <f>VLOOKUP($A319,'2014'!$B$2:$S$430,10,FALSE)</f>
        <v>1</v>
      </c>
      <c r="AF319" s="14">
        <f>IF(ISNA(VLOOKUP($A319,'2013'!$B$2:$S$401,10,FALSE)), AE319, VLOOKUP($A319,'2013'!$B$2:$S$401,10,FALSE)*1.7)</f>
        <v>1</v>
      </c>
      <c r="AG319" s="14">
        <f>IF(ISNA(VLOOKUP($A319,'2012'!$B$2:$S$401,10,FALSE)), AF319, VLOOKUP($A319,'2012'!$B$2:$S$401,10,FALSE))</f>
        <v>1</v>
      </c>
      <c r="AH319" s="14">
        <f>IF(ISNA(VLOOKUP($A319,'2011'!$B$2:$S$401,10,FALSE)), AG319, VLOOKUP($A319,'2011'!$B$2:$S$401,10,FALSE))</f>
        <v>1</v>
      </c>
      <c r="AI319" s="14">
        <f>IF(ISNA(VLOOKUP($A319,'2010'!$B$2:$S$401,10,FALSE)), AH319, VLOOKUP($A319,'2010'!$B$2:$S$401,10,FALSE))</f>
        <v>0</v>
      </c>
      <c r="AJ319" s="14">
        <f>IF(ISNA(VLOOKUP($A319,'2009'!$B$2:$S$401,10,FALSE)), AI319, VLOOKUP($A319,'2009'!$B$2:$S$401,10,FALSE))</f>
        <v>0</v>
      </c>
      <c r="AK319" s="14">
        <f>AVERAGE(AE319:AJ319)</f>
        <v>0.66666666666666663</v>
      </c>
      <c r="AL319" s="14">
        <f>VLOOKUP($A319,'2014'!$B$2:$S$430,11,FALSE)</f>
        <v>1</v>
      </c>
      <c r="AM319" s="14">
        <f>IF(ISNA(VLOOKUP($A319,'2013'!$B$2:$S$401,11,FALSE)), AL319, VLOOKUP($A319,'2013'!$B$2:$S$401,11,FALSE)*1.7)</f>
        <v>1</v>
      </c>
      <c r="AN319" s="14">
        <f>AVERAGE(AL319:AM319)</f>
        <v>1</v>
      </c>
      <c r="AO319" s="14">
        <f>VLOOKUP($A319,'2014'!$B$2:$S$430,8,FALSE)</f>
        <v>1</v>
      </c>
      <c r="AP319" s="14">
        <f>IF(ISNA(VLOOKUP($A319,'2013'!$B$2:$S$401,8,FALSE)), AO319, VLOOKUP($A319,'2013'!$B$2:$S$401,8,FALSE)*1.7)</f>
        <v>1</v>
      </c>
      <c r="AQ319" s="14">
        <f>IF(ISNA(VLOOKUP($A319,'2012'!$B$2:$S$401,8,FALSE)), AP319, VLOOKUP($A319,'2012'!$B$2:$S$401,8,FALSE))</f>
        <v>1</v>
      </c>
      <c r="AR319" s="14">
        <f>IF(ISNA(VLOOKUP($A319,'2011'!$B$2:$S$401,8,FALSE)), AQ319, VLOOKUP($A319,'2011'!$B$2:$S$401,8,FALSE))</f>
        <v>1</v>
      </c>
      <c r="AS319" s="14">
        <f>IF(ISNA(VLOOKUP($A319,'2010'!$B$2:$S$401,8,FALSE)), AR319, VLOOKUP($A319,'2010'!$B$2:$S$401,8,FALSE))</f>
        <v>-13</v>
      </c>
      <c r="AT319" s="14">
        <f>IF(ISNA(VLOOKUP($A319,'2009'!$B$2:$S$401,8,FALSE)), AS319, VLOOKUP($A319,'2009'!$B$2:$S$401,8,FALSE))</f>
        <v>1</v>
      </c>
      <c r="AU319" s="14">
        <f>AVERAGE(AO319:AT319)</f>
        <v>-1.3333333333333333</v>
      </c>
      <c r="AV319" s="14">
        <f>MIN(B319:G319)</f>
        <v>19</v>
      </c>
      <c r="AW319" s="14">
        <f>MAX(B319:G319)</f>
        <v>27</v>
      </c>
      <c r="AX319" s="14">
        <f>MIN(I319:N319)</f>
        <v>68</v>
      </c>
      <c r="AY319" s="14">
        <f>MAX(I319:N319)</f>
        <v>81</v>
      </c>
      <c r="AZ319" s="14" t="str">
        <f>VLOOKUP(A319,Bios!$B$2:$S$430,7,FALSE)</f>
        <v>CAN</v>
      </c>
      <c r="BA319" s="14" t="str">
        <f>VLOOKUP(A319,Bios!$B$2:$S$430,2,FALSE)</f>
        <v>VAN</v>
      </c>
      <c r="BB319" s="14">
        <f>113-BE319</f>
        <v>28</v>
      </c>
      <c r="BC319" s="14" t="str">
        <f>VLOOKUP(A319,Bios!$B$2:$S$430,3,FALSE)</f>
        <v>R</v>
      </c>
      <c r="BD319" s="4" t="str">
        <f>VLOOKUP(A319,Bios!$B$2:$S$430,4,FALSE)</f>
        <v>Feb 04 '85</v>
      </c>
      <c r="BE319" s="4" t="str">
        <f>RIGHT(BD319, LEN(BD319)-8)</f>
        <v>85</v>
      </c>
      <c r="BJ319" s="4" t="e">
        <f>VLOOKUP(A319,'Contracts 2014'!A318:K444,1,FALSE)</f>
        <v>#N/A</v>
      </c>
      <c r="BK319" s="4">
        <f>IF(ISNA(VLOOKUP(A319,'Contracts 2014'!$A$1:$K$127,1,FALSE)), 0, 1)</f>
        <v>1</v>
      </c>
    </row>
    <row r="320" spans="1:63">
      <c r="A320" s="13" t="s">
        <v>1228</v>
      </c>
      <c r="B320" s="14">
        <f>VLOOKUP(A320,'2014'!$B$2:$S$430,7,FALSE)</f>
        <v>23</v>
      </c>
      <c r="C320" s="14">
        <f>IF(ISNA(VLOOKUP(A320,'2013'!$B$2:$S$401,7,FALSE)*1.7), B320, VLOOKUP(A320,'2013'!$B$2:$S$401,7,FALSE)*1.7)</f>
        <v>18.7</v>
      </c>
      <c r="D320" s="14">
        <f>IF(ISNA(VLOOKUP(A320,'2012'!$B$2:$S$401,7,FALSE)), C320, VLOOKUP(A320,'2012'!$B$2:$S$401,7,FALSE))</f>
        <v>11</v>
      </c>
      <c r="E320" s="14">
        <f>IF(ISNA(VLOOKUP(A320,'2011'!$B$2:$S$401,7,FALSE)), AVERAGE(C320:D320), VLOOKUP(A320,'2011'!$B$2:$S$401,7,FALSE))</f>
        <v>14.85</v>
      </c>
      <c r="F320" s="14">
        <f>IF(ISNA(VLOOKUP(A320,'2010'!$B$2:$S$401,7,FALSE)), AVERAGE(C320:E320), VLOOKUP(A320,'2010'!$B$2:$S$401,7,FALSE))</f>
        <v>14.85</v>
      </c>
      <c r="G320" s="14">
        <f>IF(ISNA(VLOOKUP(A320,'2009'!$B$2:$S$401,7,FALSE)), AVERAGE(C320:F320), VLOOKUP(A320,'2009'!$B$2:$S$401,7,FALSE))</f>
        <v>14.85</v>
      </c>
      <c r="H320" s="14">
        <f>AVERAGE(B320:G320)</f>
        <v>16.208333333333332</v>
      </c>
      <c r="I320" s="14">
        <f>VLOOKUP(A320,'2014'!$B$2:$S$430,4,FALSE)</f>
        <v>75</v>
      </c>
      <c r="J320" s="14">
        <f>IF(ISNA(VLOOKUP(A320,'2013'!$B$2:$S$401,4,FALSE)), I320, VLOOKUP(A320,'2013'!$B$2:$S$401,4,FALSE)*1.7)</f>
        <v>79.899999999999991</v>
      </c>
      <c r="K320" s="14">
        <f>IF(ISNA(VLOOKUP(A320,'2012'!$B$2:$S$401,4,FALSE)), J320, VLOOKUP(A320,'2012'!$B$2:$S$401,4,FALSE))</f>
        <v>47</v>
      </c>
      <c r="L320" s="14">
        <f>IF(ISNA(VLOOKUP(A320,'2011'!$B$2:$S$401,4,FALSE)), AVERAGE(J320:K320), VLOOKUP(A320,'2011'!$B$2:$S$401,4,FALSE))</f>
        <v>63.449999999999996</v>
      </c>
      <c r="M320" s="14">
        <f>IF(ISNA(VLOOKUP(A320,'2010'!$B$2:$S$401,4,FALSE)), AVERAGE(J320:L320), VLOOKUP(A320,'2010'!$B$2:$S$401,4,FALSE))</f>
        <v>63.449999999999996</v>
      </c>
      <c r="N320" s="14">
        <f>IF(ISNA(VLOOKUP(A320,'2009'!$B$2:$S$401,4,FALSE)), AVERAGE(J320:M320), VLOOKUP(A320,'2009'!$B$2:$S$401,4,FALSE))</f>
        <v>63.449999999999996</v>
      </c>
      <c r="O320" s="14">
        <f>AVERAGE(I320:N320)</f>
        <v>65.374999999999986</v>
      </c>
      <c r="P320" s="14">
        <f>H320/O320</f>
        <v>0.2479286169534736</v>
      </c>
      <c r="Q320" s="14">
        <f>VLOOKUP($A320,'2014'!$B$2:$S$430,5,FALSE)</f>
        <v>6</v>
      </c>
      <c r="R320" s="14">
        <f>IF(ISNA(VLOOKUP(A320,'2013'!$B$2:$S$401,5,FALSE)), Q320, VLOOKUP(A320,'2013'!$B$2:$S$401,5,FALSE)*1.7)</f>
        <v>3.4</v>
      </c>
      <c r="S320" s="14">
        <f>IF(ISNA(VLOOKUP($A320,'2012'!$B$2:$S$401,5,FALSE)), R320, VLOOKUP($A320,'2012'!$B$2:$S$401,5,FALSE))</f>
        <v>2</v>
      </c>
      <c r="T320" s="14">
        <f>IF(ISNA(VLOOKUP($A320,'2011'!$B$2:$S$401,5,FALSE)), S320, VLOOKUP($A320,'2011'!$B$2:$S$401,5,FALSE))</f>
        <v>2</v>
      </c>
      <c r="U320" s="14">
        <f>IF(ISNA(VLOOKUP($A320,'2010'!$B$2:$S$401,5,FALSE)), T320, VLOOKUP($A320,'2010'!$B$2:$S$401,5,FALSE))</f>
        <v>2</v>
      </c>
      <c r="V320" s="14">
        <f>IF(ISNA(VLOOKUP($A320,'2009'!$B$2:$S$401,5,FALSE)), U320, VLOOKUP($A320,'2009'!$B$2:$S$401,5,FALSE))</f>
        <v>2</v>
      </c>
      <c r="W320" s="14">
        <f>AVERAGE(Q320:V320)</f>
        <v>2.9</v>
      </c>
      <c r="X320" s="14">
        <f>VLOOKUP($A320,'2014'!$B$2:$S$430,6,FALSE)</f>
        <v>17</v>
      </c>
      <c r="Y320" s="14">
        <f>IF(ISNA(VLOOKUP($A320,'2013'!$B$2:$S$401,6,FALSE)), X320, VLOOKUP($A320,'2013'!$B$2:$S$401,6,FALSE)*1.7)</f>
        <v>15.299999999999999</v>
      </c>
      <c r="Z320" s="14">
        <f>IF(ISNA(VLOOKUP($A320,'2012'!$B$2:$S$401,6,FALSE)), Y320, VLOOKUP($A320,'2012'!$B$2:$S$401,6,FALSE))</f>
        <v>9</v>
      </c>
      <c r="AA320" s="14">
        <f>IF(ISNA(VLOOKUP($A320,'2011'!$B$2:$S$401,6,FALSE)), Z320, VLOOKUP($A320,'2011'!$B$2:$S$401,6,FALSE))</f>
        <v>9</v>
      </c>
      <c r="AB320" s="14">
        <f>IF(ISNA(VLOOKUP($A320,'2010'!$B$2:$S$401,6,FALSE)), AA320, VLOOKUP($A320,'2010'!$B$2:$S$401,6,FALSE))</f>
        <v>9</v>
      </c>
      <c r="AC320" s="14">
        <f>IF(ISNA(VLOOKUP($A320,'2009'!$B$2:$S$401,6,FALSE)), AB320, VLOOKUP($A320,'2009'!$B$2:$S$401,6,FALSE))</f>
        <v>9</v>
      </c>
      <c r="AD320" s="14">
        <f>AVERAGE(X320:AC320)</f>
        <v>11.383333333333333</v>
      </c>
      <c r="AE320" s="14">
        <f>VLOOKUP($A320,'2014'!$B$2:$S$430,10,FALSE)</f>
        <v>0</v>
      </c>
      <c r="AF320" s="14">
        <f>IF(ISNA(VLOOKUP($A320,'2013'!$B$2:$S$401,10,FALSE)), AE320, VLOOKUP($A320,'2013'!$B$2:$S$401,10,FALSE)*1.7)</f>
        <v>0</v>
      </c>
      <c r="AG320" s="14">
        <f>IF(ISNA(VLOOKUP($A320,'2012'!$B$2:$S$401,10,FALSE)), AF320, VLOOKUP($A320,'2012'!$B$2:$S$401,10,FALSE))</f>
        <v>0</v>
      </c>
      <c r="AH320" s="14">
        <f>IF(ISNA(VLOOKUP($A320,'2011'!$B$2:$S$401,10,FALSE)), AG320, VLOOKUP($A320,'2011'!$B$2:$S$401,10,FALSE))</f>
        <v>0</v>
      </c>
      <c r="AI320" s="14">
        <f>IF(ISNA(VLOOKUP($A320,'2010'!$B$2:$S$401,10,FALSE)), AH320, VLOOKUP($A320,'2010'!$B$2:$S$401,10,FALSE))</f>
        <v>0</v>
      </c>
      <c r="AJ320" s="14">
        <f>IF(ISNA(VLOOKUP($A320,'2009'!$B$2:$S$401,10,FALSE)), AI320, VLOOKUP($A320,'2009'!$B$2:$S$401,10,FALSE))</f>
        <v>0</v>
      </c>
      <c r="AK320" s="14">
        <f>AVERAGE(AE320:AJ320)</f>
        <v>0</v>
      </c>
      <c r="AL320" s="14">
        <f>VLOOKUP($A320,'2014'!$B$2:$S$430,11,FALSE)</f>
        <v>3</v>
      </c>
      <c r="AM320" s="14">
        <f>IF(ISNA(VLOOKUP($A320,'2013'!$B$2:$S$401,11,FALSE)), AL320, VLOOKUP($A320,'2013'!$B$2:$S$401,11,FALSE)*1.7)</f>
        <v>1.7</v>
      </c>
      <c r="AN320" s="14">
        <f>AVERAGE(AL320:AM320)</f>
        <v>2.35</v>
      </c>
      <c r="AO320" s="14">
        <f>VLOOKUP($A320,'2014'!$B$2:$S$430,8,FALSE)</f>
        <v>0</v>
      </c>
      <c r="AP320" s="14">
        <f>IF(ISNA(VLOOKUP($A320,'2013'!$B$2:$S$401,8,FALSE)), AO320, VLOOKUP($A320,'2013'!$B$2:$S$401,8,FALSE)*1.7)</f>
        <v>3.4</v>
      </c>
      <c r="AQ320" s="14">
        <f>IF(ISNA(VLOOKUP($A320,'2012'!$B$2:$S$401,8,FALSE)), AP320, VLOOKUP($A320,'2012'!$B$2:$S$401,8,FALSE))</f>
        <v>2</v>
      </c>
      <c r="AR320" s="14">
        <f>IF(ISNA(VLOOKUP($A320,'2011'!$B$2:$S$401,8,FALSE)), AQ320, VLOOKUP($A320,'2011'!$B$2:$S$401,8,FALSE))</f>
        <v>2</v>
      </c>
      <c r="AS320" s="14">
        <f>IF(ISNA(VLOOKUP($A320,'2010'!$B$2:$S$401,8,FALSE)), AR320, VLOOKUP($A320,'2010'!$B$2:$S$401,8,FALSE))</f>
        <v>2</v>
      </c>
      <c r="AT320" s="14">
        <f>IF(ISNA(VLOOKUP($A320,'2009'!$B$2:$S$401,8,FALSE)), AS320, VLOOKUP($A320,'2009'!$B$2:$S$401,8,FALSE))</f>
        <v>2</v>
      </c>
      <c r="AU320" s="14">
        <f>AVERAGE(AO320:AT320)</f>
        <v>1.9000000000000001</v>
      </c>
      <c r="AV320" s="14">
        <f>MIN(B320:G320)</f>
        <v>11</v>
      </c>
      <c r="AW320" s="14">
        <f>MAX(B320:G320)</f>
        <v>23</v>
      </c>
      <c r="AX320" s="14">
        <f>MIN(I320:N320)</f>
        <v>47</v>
      </c>
      <c r="AY320" s="14">
        <f>MAX(I320:N320)</f>
        <v>79.899999999999991</v>
      </c>
      <c r="AZ320" s="14" t="str">
        <f>VLOOKUP(A320,Bios!$B$2:$S$430,7,FALSE)</f>
        <v>CAN</v>
      </c>
      <c r="BA320" s="14" t="str">
        <f>VLOOKUP(A320,Bios!$B$2:$S$430,2,FALSE)</f>
        <v>OTT</v>
      </c>
      <c r="BB320" s="14">
        <f>113-BE320</f>
        <v>28</v>
      </c>
      <c r="BC320" s="14" t="str">
        <f>VLOOKUP(A320,Bios!$B$2:$S$430,3,FALSE)</f>
        <v>D</v>
      </c>
      <c r="BD320" s="4" t="str">
        <f>VLOOKUP(A320,Bios!$B$2:$S$430,4,FALSE)</f>
        <v>Jun 21 '85</v>
      </c>
      <c r="BE320" s="4" t="str">
        <f>RIGHT(BD320, LEN(BD320)-8)</f>
        <v>85</v>
      </c>
      <c r="BJ320" s="4" t="e">
        <f>VLOOKUP(A320,'Contracts 2014'!A319:K445,1,FALSE)</f>
        <v>#N/A</v>
      </c>
      <c r="BK320" s="4">
        <f>IF(ISNA(VLOOKUP(A320,'Contracts 2014'!$A$1:$K$127,1,FALSE)), 0, 1)</f>
        <v>1</v>
      </c>
    </row>
    <row r="321" spans="1:63">
      <c r="A321" s="13" t="s">
        <v>1885</v>
      </c>
      <c r="B321" s="14">
        <f>VLOOKUP(A321,'2014'!$B$2:$S$430,7,FALSE)</f>
        <v>23</v>
      </c>
      <c r="C321" s="14">
        <f>IF(ISNA(VLOOKUP(A321,'2013'!$B$2:$S$401,7,FALSE)*1.7), B321, VLOOKUP(A321,'2013'!$B$2:$S$401,7,FALSE)*1.7)</f>
        <v>23</v>
      </c>
      <c r="D321" s="14">
        <f>IF(ISNA(VLOOKUP(A321,'2012'!$B$2:$S$401,7,FALSE)), C321, VLOOKUP(A321,'2012'!$B$2:$S$401,7,FALSE))</f>
        <v>23</v>
      </c>
      <c r="E321" s="14">
        <f>IF(ISNA(VLOOKUP(A321,'2011'!$B$2:$S$401,7,FALSE)), AVERAGE(C321:D321), VLOOKUP(A321,'2011'!$B$2:$S$401,7,FALSE))</f>
        <v>23</v>
      </c>
      <c r="F321" s="14">
        <f>IF(ISNA(VLOOKUP(A321,'2010'!$B$2:$S$401,7,FALSE)), AVERAGE(C321:E321), VLOOKUP(A321,'2010'!$B$2:$S$401,7,FALSE))</f>
        <v>23</v>
      </c>
      <c r="G321" s="14">
        <f>IF(ISNA(VLOOKUP(A321,'2009'!$B$2:$S$401,7,FALSE)), AVERAGE(C321:F321), VLOOKUP(A321,'2009'!$B$2:$S$401,7,FALSE))</f>
        <v>23</v>
      </c>
      <c r="H321" s="14">
        <f>AVERAGE(B321:G321)</f>
        <v>23</v>
      </c>
      <c r="I321" s="14">
        <f>VLOOKUP(A321,'2014'!$B$2:$S$430,4,FALSE)</f>
        <v>65</v>
      </c>
      <c r="J321" s="14">
        <f>IF(ISNA(VLOOKUP(A321,'2013'!$B$2:$S$401,4,FALSE)), I321, VLOOKUP(A321,'2013'!$B$2:$S$401,4,FALSE)*1.7)</f>
        <v>65</v>
      </c>
      <c r="K321" s="14">
        <f>IF(ISNA(VLOOKUP(A321,'2012'!$B$2:$S$401,4,FALSE)), J321, VLOOKUP(A321,'2012'!$B$2:$S$401,4,FALSE))</f>
        <v>65</v>
      </c>
      <c r="L321" s="14">
        <f>IF(ISNA(VLOOKUP(A321,'2011'!$B$2:$S$401,4,FALSE)), AVERAGE(J321:K321), VLOOKUP(A321,'2011'!$B$2:$S$401,4,FALSE))</f>
        <v>65</v>
      </c>
      <c r="M321" s="14">
        <f>IF(ISNA(VLOOKUP(A321,'2010'!$B$2:$S$401,4,FALSE)), AVERAGE(J321:L321), VLOOKUP(A321,'2010'!$B$2:$S$401,4,FALSE))</f>
        <v>65</v>
      </c>
      <c r="N321" s="14">
        <f>IF(ISNA(VLOOKUP(A321,'2009'!$B$2:$S$401,4,FALSE)), AVERAGE(J321:M321), VLOOKUP(A321,'2009'!$B$2:$S$401,4,FALSE))</f>
        <v>65</v>
      </c>
      <c r="O321" s="14">
        <f>AVERAGE(I321:N321)</f>
        <v>65</v>
      </c>
      <c r="P321" s="14">
        <f>H321/O321</f>
        <v>0.35384615384615387</v>
      </c>
      <c r="Q321" s="14">
        <f>VLOOKUP($A321,'2014'!$B$2:$S$430,5,FALSE)</f>
        <v>4</v>
      </c>
      <c r="R321" s="14">
        <f>IF(ISNA(VLOOKUP(A321,'2013'!$B$2:$S$401,5,FALSE)), Q321, VLOOKUP(A321,'2013'!$B$2:$S$401,5,FALSE)*1.7)</f>
        <v>4</v>
      </c>
      <c r="S321" s="14">
        <f>IF(ISNA(VLOOKUP($A321,'2012'!$B$2:$S$401,5,FALSE)), R321, VLOOKUP($A321,'2012'!$B$2:$S$401,5,FALSE))</f>
        <v>4</v>
      </c>
      <c r="T321" s="14">
        <f>IF(ISNA(VLOOKUP($A321,'2011'!$B$2:$S$401,5,FALSE)), S321, VLOOKUP($A321,'2011'!$B$2:$S$401,5,FALSE))</f>
        <v>4</v>
      </c>
      <c r="U321" s="14">
        <f>IF(ISNA(VLOOKUP($A321,'2010'!$B$2:$S$401,5,FALSE)), T321, VLOOKUP($A321,'2010'!$B$2:$S$401,5,FALSE))</f>
        <v>4</v>
      </c>
      <c r="V321" s="14">
        <f>IF(ISNA(VLOOKUP($A321,'2009'!$B$2:$S$401,5,FALSE)), U321, VLOOKUP($A321,'2009'!$B$2:$S$401,5,FALSE))</f>
        <v>4</v>
      </c>
      <c r="W321" s="14">
        <f>AVERAGE(Q321:V321)</f>
        <v>4</v>
      </c>
      <c r="X321" s="14">
        <f>VLOOKUP($A321,'2014'!$B$2:$S$430,6,FALSE)</f>
        <v>19</v>
      </c>
      <c r="Y321" s="14">
        <f>IF(ISNA(VLOOKUP($A321,'2013'!$B$2:$S$401,6,FALSE)), X321, VLOOKUP($A321,'2013'!$B$2:$S$401,6,FALSE)*1.7)</f>
        <v>19</v>
      </c>
      <c r="Z321" s="14">
        <f>IF(ISNA(VLOOKUP($A321,'2012'!$B$2:$S$401,6,FALSE)), Y321, VLOOKUP($A321,'2012'!$B$2:$S$401,6,FALSE))</f>
        <v>19</v>
      </c>
      <c r="AA321" s="14">
        <f>IF(ISNA(VLOOKUP($A321,'2011'!$B$2:$S$401,6,FALSE)), Z321, VLOOKUP($A321,'2011'!$B$2:$S$401,6,FALSE))</f>
        <v>19</v>
      </c>
      <c r="AB321" s="14">
        <f>IF(ISNA(VLOOKUP($A321,'2010'!$B$2:$S$401,6,FALSE)), AA321, VLOOKUP($A321,'2010'!$B$2:$S$401,6,FALSE))</f>
        <v>19</v>
      </c>
      <c r="AC321" s="14">
        <f>IF(ISNA(VLOOKUP($A321,'2009'!$B$2:$S$401,6,FALSE)), AB321, VLOOKUP($A321,'2009'!$B$2:$S$401,6,FALSE))</f>
        <v>19</v>
      </c>
      <c r="AD321" s="14">
        <f>AVERAGE(X321:AC321)</f>
        <v>19</v>
      </c>
      <c r="AE321" s="14">
        <f>VLOOKUP($A321,'2014'!$B$2:$S$430,10,FALSE)</f>
        <v>1</v>
      </c>
      <c r="AF321" s="14">
        <f>IF(ISNA(VLOOKUP($A321,'2013'!$B$2:$S$401,10,FALSE)), AE321, VLOOKUP($A321,'2013'!$B$2:$S$401,10,FALSE)*1.7)</f>
        <v>1</v>
      </c>
      <c r="AG321" s="14">
        <f>IF(ISNA(VLOOKUP($A321,'2012'!$B$2:$S$401,10,FALSE)), AF321, VLOOKUP($A321,'2012'!$B$2:$S$401,10,FALSE))</f>
        <v>1</v>
      </c>
      <c r="AH321" s="14">
        <f>IF(ISNA(VLOOKUP($A321,'2011'!$B$2:$S$401,10,FALSE)), AG321, VLOOKUP($A321,'2011'!$B$2:$S$401,10,FALSE))</f>
        <v>1</v>
      </c>
      <c r="AI321" s="14">
        <f>IF(ISNA(VLOOKUP($A321,'2010'!$B$2:$S$401,10,FALSE)), AH321, VLOOKUP($A321,'2010'!$B$2:$S$401,10,FALSE))</f>
        <v>1</v>
      </c>
      <c r="AJ321" s="14">
        <f>IF(ISNA(VLOOKUP($A321,'2009'!$B$2:$S$401,10,FALSE)), AI321, VLOOKUP($A321,'2009'!$B$2:$S$401,10,FALSE))</f>
        <v>1</v>
      </c>
      <c r="AK321" s="14">
        <f>AVERAGE(AE321:AJ321)</f>
        <v>1</v>
      </c>
      <c r="AL321" s="14">
        <f>VLOOKUP($A321,'2014'!$B$2:$S$430,11,FALSE)</f>
        <v>4</v>
      </c>
      <c r="AM321" s="14">
        <f>IF(ISNA(VLOOKUP($A321,'2013'!$B$2:$S$401,11,FALSE)), AL321, VLOOKUP($A321,'2013'!$B$2:$S$401,11,FALSE)*1.7)</f>
        <v>4</v>
      </c>
      <c r="AN321" s="14">
        <f>AVERAGE(AL321:AM321)</f>
        <v>4</v>
      </c>
      <c r="AO321" s="14">
        <f>VLOOKUP($A321,'2014'!$B$2:$S$430,8,FALSE)</f>
        <v>10</v>
      </c>
      <c r="AP321" s="14">
        <f>IF(ISNA(VLOOKUP($A321,'2013'!$B$2:$S$401,8,FALSE)), AO321, VLOOKUP($A321,'2013'!$B$2:$S$401,8,FALSE)*1.7)</f>
        <v>10</v>
      </c>
      <c r="AQ321" s="14">
        <f>IF(ISNA(VLOOKUP($A321,'2012'!$B$2:$S$401,8,FALSE)), AP321, VLOOKUP($A321,'2012'!$B$2:$S$401,8,FALSE))</f>
        <v>10</v>
      </c>
      <c r="AR321" s="14">
        <f>IF(ISNA(VLOOKUP($A321,'2011'!$B$2:$S$401,8,FALSE)), AQ321, VLOOKUP($A321,'2011'!$B$2:$S$401,8,FALSE))</f>
        <v>10</v>
      </c>
      <c r="AS321" s="14">
        <f>IF(ISNA(VLOOKUP($A321,'2010'!$B$2:$S$401,8,FALSE)), AR321, VLOOKUP($A321,'2010'!$B$2:$S$401,8,FALSE))</f>
        <v>10</v>
      </c>
      <c r="AT321" s="14">
        <f>IF(ISNA(VLOOKUP($A321,'2009'!$B$2:$S$401,8,FALSE)), AS321, VLOOKUP($A321,'2009'!$B$2:$S$401,8,FALSE))</f>
        <v>10</v>
      </c>
      <c r="AU321" s="14">
        <f>AVERAGE(AO321:AT321)</f>
        <v>10</v>
      </c>
      <c r="AV321" s="14">
        <f>MIN(B321:G321)</f>
        <v>23</v>
      </c>
      <c r="AW321" s="14">
        <f>MAX(B321:G321)</f>
        <v>23</v>
      </c>
      <c r="AX321" s="14">
        <f>MIN(I321:N321)</f>
        <v>65</v>
      </c>
      <c r="AY321" s="14">
        <f>MAX(I321:N321)</f>
        <v>65</v>
      </c>
      <c r="AZ321" s="14" t="str">
        <f>VLOOKUP(A321,Bios!$B$2:$S$430,7,FALSE)</f>
        <v>USA</v>
      </c>
      <c r="BA321" s="14" t="str">
        <f>VLOOKUP(A321,Bios!$B$2:$S$430,2,FALSE)</f>
        <v>DET</v>
      </c>
      <c r="BB321" s="14">
        <f>113-BE321</f>
        <v>23</v>
      </c>
      <c r="BC321" s="14" t="str">
        <f>VLOOKUP(A321,Bios!$B$2:$S$430,3,FALSE)</f>
        <v>D</v>
      </c>
      <c r="BD321" s="4" t="str">
        <f>VLOOKUP(A321,Bios!$B$2:$S$430,4,FALSE)</f>
        <v>Mar 07 '90</v>
      </c>
      <c r="BE321" s="4" t="str">
        <f>RIGHT(BD321, LEN(BD321)-8)</f>
        <v>90</v>
      </c>
      <c r="BJ321" s="4" t="e">
        <f>VLOOKUP(A321,'Contracts 2014'!A320:K446,1,FALSE)</f>
        <v>#N/A</v>
      </c>
      <c r="BK321" s="4">
        <f>IF(ISNA(VLOOKUP(A321,'Contracts 2014'!$A$1:$K$127,1,FALSE)), 0, 1)</f>
        <v>0</v>
      </c>
    </row>
    <row r="322" spans="1:63">
      <c r="A322" s="13" t="s">
        <v>917</v>
      </c>
      <c r="B322" s="14">
        <f>VLOOKUP(A322,'2014'!$B$2:$S$430,7,FALSE)</f>
        <v>23</v>
      </c>
      <c r="C322" s="14">
        <f>IF(ISNA(VLOOKUP(A322,'2013'!$B$2:$S$401,7,FALSE)*1.7), B322, VLOOKUP(A322,'2013'!$B$2:$S$401,7,FALSE)*1.7)</f>
        <v>32.299999999999997</v>
      </c>
      <c r="D322" s="14">
        <f>IF(ISNA(VLOOKUP(A322,'2012'!$B$2:$S$401,7,FALSE)), C322, VLOOKUP(A322,'2012'!$B$2:$S$401,7,FALSE))</f>
        <v>32.299999999999997</v>
      </c>
      <c r="E322" s="14">
        <f>IF(ISNA(VLOOKUP(A322,'2011'!$B$2:$S$401,7,FALSE)), AVERAGE(C322:D322), VLOOKUP(A322,'2011'!$B$2:$S$401,7,FALSE))</f>
        <v>32.299999999999997</v>
      </c>
      <c r="F322" s="14">
        <f>IF(ISNA(VLOOKUP(A322,'2010'!$B$2:$S$401,7,FALSE)), AVERAGE(C322:E322), VLOOKUP(A322,'2010'!$B$2:$S$401,7,FALSE))</f>
        <v>32.299999999999997</v>
      </c>
      <c r="G322" s="14">
        <f>IF(ISNA(VLOOKUP(A322,'2009'!$B$2:$S$401,7,FALSE)), AVERAGE(C322:F322), VLOOKUP(A322,'2009'!$B$2:$S$401,7,FALSE))</f>
        <v>32.299999999999997</v>
      </c>
      <c r="H322" s="14">
        <f>AVERAGE(B322:G322)</f>
        <v>30.75</v>
      </c>
      <c r="I322" s="14">
        <f>VLOOKUP(A322,'2014'!$B$2:$S$430,4,FALSE)</f>
        <v>53</v>
      </c>
      <c r="J322" s="14">
        <f>IF(ISNA(VLOOKUP(A322,'2013'!$B$2:$S$401,4,FALSE)), I322, VLOOKUP(A322,'2013'!$B$2:$S$401,4,FALSE)*1.7)</f>
        <v>71.399999999999991</v>
      </c>
      <c r="K322" s="14">
        <f>IF(ISNA(VLOOKUP(A322,'2012'!$B$2:$S$401,4,FALSE)), J322, VLOOKUP(A322,'2012'!$B$2:$S$401,4,FALSE))</f>
        <v>71.399999999999991</v>
      </c>
      <c r="L322" s="14">
        <f>IF(ISNA(VLOOKUP(A322,'2011'!$B$2:$S$401,4,FALSE)), AVERAGE(J322:K322), VLOOKUP(A322,'2011'!$B$2:$S$401,4,FALSE))</f>
        <v>71.399999999999991</v>
      </c>
      <c r="M322" s="14">
        <f>IF(ISNA(VLOOKUP(A322,'2010'!$B$2:$S$401,4,FALSE)), AVERAGE(J322:L322), VLOOKUP(A322,'2010'!$B$2:$S$401,4,FALSE))</f>
        <v>71.399999999999991</v>
      </c>
      <c r="N322" s="14">
        <f>IF(ISNA(VLOOKUP(A322,'2009'!$B$2:$S$401,4,FALSE)), AVERAGE(J322:M322), VLOOKUP(A322,'2009'!$B$2:$S$401,4,FALSE))</f>
        <v>71.399999999999991</v>
      </c>
      <c r="O322" s="14">
        <f>AVERAGE(I322:N322)</f>
        <v>68.333333333333329</v>
      </c>
      <c r="P322" s="14">
        <f>H322/O322</f>
        <v>0.45</v>
      </c>
      <c r="Q322" s="14">
        <f>VLOOKUP($A322,'2014'!$B$2:$S$430,5,FALSE)</f>
        <v>4</v>
      </c>
      <c r="R322" s="14">
        <f>IF(ISNA(VLOOKUP(A322,'2013'!$B$2:$S$401,5,FALSE)), Q322, VLOOKUP(A322,'2013'!$B$2:$S$401,5,FALSE)*1.7)</f>
        <v>8.5</v>
      </c>
      <c r="S322" s="14">
        <f>IF(ISNA(VLOOKUP($A322,'2012'!$B$2:$S$401,5,FALSE)), R322, VLOOKUP($A322,'2012'!$B$2:$S$401,5,FALSE))</f>
        <v>8.5</v>
      </c>
      <c r="T322" s="14">
        <f>IF(ISNA(VLOOKUP($A322,'2011'!$B$2:$S$401,5,FALSE)), S322, VLOOKUP($A322,'2011'!$B$2:$S$401,5,FALSE))</f>
        <v>8.5</v>
      </c>
      <c r="U322" s="14">
        <f>IF(ISNA(VLOOKUP($A322,'2010'!$B$2:$S$401,5,FALSE)), T322, VLOOKUP($A322,'2010'!$B$2:$S$401,5,FALSE))</f>
        <v>8.5</v>
      </c>
      <c r="V322" s="14">
        <f>IF(ISNA(VLOOKUP($A322,'2009'!$B$2:$S$401,5,FALSE)), U322, VLOOKUP($A322,'2009'!$B$2:$S$401,5,FALSE))</f>
        <v>8.5</v>
      </c>
      <c r="W322" s="14">
        <f>AVERAGE(Q322:V322)</f>
        <v>7.75</v>
      </c>
      <c r="X322" s="14">
        <f>VLOOKUP($A322,'2014'!$B$2:$S$430,6,FALSE)</f>
        <v>19</v>
      </c>
      <c r="Y322" s="14">
        <f>IF(ISNA(VLOOKUP($A322,'2013'!$B$2:$S$401,6,FALSE)), X322, VLOOKUP($A322,'2013'!$B$2:$S$401,6,FALSE)*1.7)</f>
        <v>23.8</v>
      </c>
      <c r="Z322" s="14">
        <f>IF(ISNA(VLOOKUP($A322,'2012'!$B$2:$S$401,6,FALSE)), Y322, VLOOKUP($A322,'2012'!$B$2:$S$401,6,FALSE))</f>
        <v>23.8</v>
      </c>
      <c r="AA322" s="14">
        <f>IF(ISNA(VLOOKUP($A322,'2011'!$B$2:$S$401,6,FALSE)), Z322, VLOOKUP($A322,'2011'!$B$2:$S$401,6,FALSE))</f>
        <v>23.8</v>
      </c>
      <c r="AB322" s="14">
        <f>IF(ISNA(VLOOKUP($A322,'2010'!$B$2:$S$401,6,FALSE)), AA322, VLOOKUP($A322,'2010'!$B$2:$S$401,6,FALSE))</f>
        <v>23.8</v>
      </c>
      <c r="AC322" s="14">
        <f>IF(ISNA(VLOOKUP($A322,'2009'!$B$2:$S$401,6,FALSE)), AB322, VLOOKUP($A322,'2009'!$B$2:$S$401,6,FALSE))</f>
        <v>23.8</v>
      </c>
      <c r="AD322" s="14">
        <f>AVERAGE(X322:AC322)</f>
        <v>23</v>
      </c>
      <c r="AE322" s="14">
        <f>VLOOKUP($A322,'2014'!$B$2:$S$430,10,FALSE)</f>
        <v>3</v>
      </c>
      <c r="AF322" s="14">
        <f>IF(ISNA(VLOOKUP($A322,'2013'!$B$2:$S$401,10,FALSE)), AE322, VLOOKUP($A322,'2013'!$B$2:$S$401,10,FALSE)*1.7)</f>
        <v>5.0999999999999996</v>
      </c>
      <c r="AG322" s="14">
        <f>IF(ISNA(VLOOKUP($A322,'2012'!$B$2:$S$401,10,FALSE)), AF322, VLOOKUP($A322,'2012'!$B$2:$S$401,10,FALSE))</f>
        <v>5.0999999999999996</v>
      </c>
      <c r="AH322" s="14">
        <f>IF(ISNA(VLOOKUP($A322,'2011'!$B$2:$S$401,10,FALSE)), AG322, VLOOKUP($A322,'2011'!$B$2:$S$401,10,FALSE))</f>
        <v>5.0999999999999996</v>
      </c>
      <c r="AI322" s="14">
        <f>IF(ISNA(VLOOKUP($A322,'2010'!$B$2:$S$401,10,FALSE)), AH322, VLOOKUP($A322,'2010'!$B$2:$S$401,10,FALSE))</f>
        <v>5.0999999999999996</v>
      </c>
      <c r="AJ322" s="14">
        <f>IF(ISNA(VLOOKUP($A322,'2009'!$B$2:$S$401,10,FALSE)), AI322, VLOOKUP($A322,'2009'!$B$2:$S$401,10,FALSE))</f>
        <v>5.0999999999999996</v>
      </c>
      <c r="AK322" s="14">
        <f>AVERAGE(AE322:AJ322)</f>
        <v>4.75</v>
      </c>
      <c r="AL322" s="14">
        <f>VLOOKUP($A322,'2014'!$B$2:$S$430,11,FALSE)</f>
        <v>12</v>
      </c>
      <c r="AM322" s="14">
        <f>IF(ISNA(VLOOKUP($A322,'2013'!$B$2:$S$401,11,FALSE)), AL322, VLOOKUP($A322,'2013'!$B$2:$S$401,11,FALSE)*1.7)</f>
        <v>17</v>
      </c>
      <c r="AN322" s="14">
        <f>AVERAGE(AL322:AM322)</f>
        <v>14.5</v>
      </c>
      <c r="AO322" s="14">
        <f>VLOOKUP($A322,'2014'!$B$2:$S$430,8,FALSE)</f>
        <v>-1</v>
      </c>
      <c r="AP322" s="14">
        <f>IF(ISNA(VLOOKUP($A322,'2013'!$B$2:$S$401,8,FALSE)), AO322, VLOOKUP($A322,'2013'!$B$2:$S$401,8,FALSE)*1.7)</f>
        <v>15.299999999999999</v>
      </c>
      <c r="AQ322" s="14">
        <f>IF(ISNA(VLOOKUP($A322,'2012'!$B$2:$S$401,8,FALSE)), AP322, VLOOKUP($A322,'2012'!$B$2:$S$401,8,FALSE))</f>
        <v>15.299999999999999</v>
      </c>
      <c r="AR322" s="14">
        <f>IF(ISNA(VLOOKUP($A322,'2011'!$B$2:$S$401,8,FALSE)), AQ322, VLOOKUP($A322,'2011'!$B$2:$S$401,8,FALSE))</f>
        <v>15.299999999999999</v>
      </c>
      <c r="AS322" s="14">
        <f>IF(ISNA(VLOOKUP($A322,'2010'!$B$2:$S$401,8,FALSE)), AR322, VLOOKUP($A322,'2010'!$B$2:$S$401,8,FALSE))</f>
        <v>15.299999999999999</v>
      </c>
      <c r="AT322" s="14">
        <f>IF(ISNA(VLOOKUP($A322,'2009'!$B$2:$S$401,8,FALSE)), AS322, VLOOKUP($A322,'2009'!$B$2:$S$401,8,FALSE))</f>
        <v>15.299999999999999</v>
      </c>
      <c r="AU322" s="14">
        <f>AVERAGE(AO322:AT322)</f>
        <v>12.583333333333334</v>
      </c>
      <c r="AV322" s="14">
        <f>MIN(B322:G322)</f>
        <v>23</v>
      </c>
      <c r="AW322" s="14">
        <f>MAX(B322:G322)</f>
        <v>32.299999999999997</v>
      </c>
      <c r="AX322" s="14">
        <f>MIN(I322:N322)</f>
        <v>53</v>
      </c>
      <c r="AY322" s="14">
        <f>MAX(I322:N322)</f>
        <v>71.399999999999991</v>
      </c>
      <c r="AZ322" s="14" t="str">
        <f>VLOOKUP(A322,Bios!$B$2:$S$430,7,FALSE)</f>
        <v>CAN</v>
      </c>
      <c r="BA322" s="14" t="str">
        <f>VLOOKUP(A322,Bios!$B$2:$S$430,2,FALSE)</f>
        <v>OTT</v>
      </c>
      <c r="BB322" s="14">
        <f>113-BE322</f>
        <v>23</v>
      </c>
      <c r="BC322" s="14" t="str">
        <f>VLOOKUP(A322,Bios!$B$2:$S$430,3,FALSE)</f>
        <v>D</v>
      </c>
      <c r="BD322" s="4" t="str">
        <f>VLOOKUP(A322,Bios!$B$2:$S$430,4,FALSE)</f>
        <v>Sep 12 '90</v>
      </c>
      <c r="BE322" s="4" t="str">
        <f>RIGHT(BD322, LEN(BD322)-8)</f>
        <v>90</v>
      </c>
      <c r="BJ322" s="4" t="e">
        <f>VLOOKUP(A322,'Contracts 2014'!A321:K447,1,FALSE)</f>
        <v>#N/A</v>
      </c>
      <c r="BK322" s="4">
        <f>IF(ISNA(VLOOKUP(A322,'Contracts 2014'!$A$1:$K$127,1,FALSE)), 0, 1)</f>
        <v>0</v>
      </c>
    </row>
    <row r="323" spans="1:63">
      <c r="A323" s="13" t="s">
        <v>914</v>
      </c>
      <c r="B323" s="14">
        <f>VLOOKUP(A323,'2014'!$B$2:$S$430,7,FALSE)</f>
        <v>23</v>
      </c>
      <c r="C323" s="14">
        <f>IF(ISNA(VLOOKUP(A323,'2013'!$B$2:$S$401,7,FALSE)*1.7), B323, VLOOKUP(A323,'2013'!$B$2:$S$401,7,FALSE)*1.7)</f>
        <v>32.299999999999997</v>
      </c>
      <c r="D323" s="14">
        <f>IF(ISNA(VLOOKUP(A323,'2012'!$B$2:$S$401,7,FALSE)), C323, VLOOKUP(A323,'2012'!$B$2:$S$401,7,FALSE))</f>
        <v>32.299999999999997</v>
      </c>
      <c r="E323" s="14">
        <f>IF(ISNA(VLOOKUP(A323,'2011'!$B$2:$S$401,7,FALSE)), AVERAGE(C323:D323), VLOOKUP(A323,'2011'!$B$2:$S$401,7,FALSE))</f>
        <v>32.299999999999997</v>
      </c>
      <c r="F323" s="14">
        <f>IF(ISNA(VLOOKUP(A323,'2010'!$B$2:$S$401,7,FALSE)), AVERAGE(C323:E323), VLOOKUP(A323,'2010'!$B$2:$S$401,7,FALSE))</f>
        <v>32.299999999999997</v>
      </c>
      <c r="G323" s="14">
        <f>IF(ISNA(VLOOKUP(A323,'2009'!$B$2:$S$401,7,FALSE)), AVERAGE(C323:F323), VLOOKUP(A323,'2009'!$B$2:$S$401,7,FALSE))</f>
        <v>32.299999999999997</v>
      </c>
      <c r="H323" s="14">
        <f>AVERAGE(B323:G323)</f>
        <v>30.75</v>
      </c>
      <c r="I323" s="14">
        <f>VLOOKUP(A323,'2014'!$B$2:$S$430,4,FALSE)</f>
        <v>52</v>
      </c>
      <c r="J323" s="14">
        <f>IF(ISNA(VLOOKUP(A323,'2013'!$B$2:$S$401,4,FALSE)), I323, VLOOKUP(A323,'2013'!$B$2:$S$401,4,FALSE)*1.7)</f>
        <v>81.599999999999994</v>
      </c>
      <c r="K323" s="14">
        <f>IF(ISNA(VLOOKUP(A323,'2012'!$B$2:$S$401,4,FALSE)), J323, VLOOKUP(A323,'2012'!$B$2:$S$401,4,FALSE))</f>
        <v>81.599999999999994</v>
      </c>
      <c r="L323" s="14">
        <f>IF(ISNA(VLOOKUP(A323,'2011'!$B$2:$S$401,4,FALSE)), AVERAGE(J323:K323), VLOOKUP(A323,'2011'!$B$2:$S$401,4,FALSE))</f>
        <v>81.599999999999994</v>
      </c>
      <c r="M323" s="14">
        <f>IF(ISNA(VLOOKUP(A323,'2010'!$B$2:$S$401,4,FALSE)), AVERAGE(J323:L323), VLOOKUP(A323,'2010'!$B$2:$S$401,4,FALSE))</f>
        <v>81.599999999999994</v>
      </c>
      <c r="N323" s="14">
        <f>IF(ISNA(VLOOKUP(A323,'2009'!$B$2:$S$401,4,FALSE)), AVERAGE(J323:M323), VLOOKUP(A323,'2009'!$B$2:$S$401,4,FALSE))</f>
        <v>81.599999999999994</v>
      </c>
      <c r="O323" s="14">
        <f>AVERAGE(I323:N323)</f>
        <v>76.666666666666671</v>
      </c>
      <c r="P323" s="14">
        <f>H323/O323</f>
        <v>0.40108695652173909</v>
      </c>
      <c r="Q323" s="14">
        <f>VLOOKUP($A323,'2014'!$B$2:$S$430,5,FALSE)</f>
        <v>10</v>
      </c>
      <c r="R323" s="14">
        <f>IF(ISNA(VLOOKUP(A323,'2013'!$B$2:$S$401,5,FALSE)), Q323, VLOOKUP(A323,'2013'!$B$2:$S$401,5,FALSE)*1.7)</f>
        <v>17</v>
      </c>
      <c r="S323" s="14">
        <f>IF(ISNA(VLOOKUP($A323,'2012'!$B$2:$S$401,5,FALSE)), R323, VLOOKUP($A323,'2012'!$B$2:$S$401,5,FALSE))</f>
        <v>17</v>
      </c>
      <c r="T323" s="14">
        <f>IF(ISNA(VLOOKUP($A323,'2011'!$B$2:$S$401,5,FALSE)), S323, VLOOKUP($A323,'2011'!$B$2:$S$401,5,FALSE))</f>
        <v>17</v>
      </c>
      <c r="U323" s="14">
        <f>IF(ISNA(VLOOKUP($A323,'2010'!$B$2:$S$401,5,FALSE)), T323, VLOOKUP($A323,'2010'!$B$2:$S$401,5,FALSE))</f>
        <v>17</v>
      </c>
      <c r="V323" s="14">
        <f>IF(ISNA(VLOOKUP($A323,'2009'!$B$2:$S$401,5,FALSE)), U323, VLOOKUP($A323,'2009'!$B$2:$S$401,5,FALSE))</f>
        <v>17</v>
      </c>
      <c r="W323" s="14">
        <f>AVERAGE(Q323:V323)</f>
        <v>15.833333333333334</v>
      </c>
      <c r="X323" s="14">
        <f>VLOOKUP($A323,'2014'!$B$2:$S$430,6,FALSE)</f>
        <v>13</v>
      </c>
      <c r="Y323" s="14">
        <f>IF(ISNA(VLOOKUP($A323,'2013'!$B$2:$S$401,6,FALSE)), X323, VLOOKUP($A323,'2013'!$B$2:$S$401,6,FALSE)*1.7)</f>
        <v>15.299999999999999</v>
      </c>
      <c r="Z323" s="14">
        <f>IF(ISNA(VLOOKUP($A323,'2012'!$B$2:$S$401,6,FALSE)), Y323, VLOOKUP($A323,'2012'!$B$2:$S$401,6,FALSE))</f>
        <v>15.299999999999999</v>
      </c>
      <c r="AA323" s="14">
        <f>IF(ISNA(VLOOKUP($A323,'2011'!$B$2:$S$401,6,FALSE)), Z323, VLOOKUP($A323,'2011'!$B$2:$S$401,6,FALSE))</f>
        <v>15.299999999999999</v>
      </c>
      <c r="AB323" s="14">
        <f>IF(ISNA(VLOOKUP($A323,'2010'!$B$2:$S$401,6,FALSE)), AA323, VLOOKUP($A323,'2010'!$B$2:$S$401,6,FALSE))</f>
        <v>15.299999999999999</v>
      </c>
      <c r="AC323" s="14">
        <f>IF(ISNA(VLOOKUP($A323,'2009'!$B$2:$S$401,6,FALSE)), AB323, VLOOKUP($A323,'2009'!$B$2:$S$401,6,FALSE))</f>
        <v>15.299999999999999</v>
      </c>
      <c r="AD323" s="14">
        <f>AVERAGE(X323:AC323)</f>
        <v>14.916666666666664</v>
      </c>
      <c r="AE323" s="14">
        <f>VLOOKUP($A323,'2014'!$B$2:$S$430,10,FALSE)</f>
        <v>1</v>
      </c>
      <c r="AF323" s="14">
        <f>IF(ISNA(VLOOKUP($A323,'2013'!$B$2:$S$401,10,FALSE)), AE323, VLOOKUP($A323,'2013'!$B$2:$S$401,10,FALSE)*1.7)</f>
        <v>3.4</v>
      </c>
      <c r="AG323" s="14">
        <f>IF(ISNA(VLOOKUP($A323,'2012'!$B$2:$S$401,10,FALSE)), AF323, VLOOKUP($A323,'2012'!$B$2:$S$401,10,FALSE))</f>
        <v>3.4</v>
      </c>
      <c r="AH323" s="14">
        <f>IF(ISNA(VLOOKUP($A323,'2011'!$B$2:$S$401,10,FALSE)), AG323, VLOOKUP($A323,'2011'!$B$2:$S$401,10,FALSE))</f>
        <v>3.4</v>
      </c>
      <c r="AI323" s="14">
        <f>IF(ISNA(VLOOKUP($A323,'2010'!$B$2:$S$401,10,FALSE)), AH323, VLOOKUP($A323,'2010'!$B$2:$S$401,10,FALSE))</f>
        <v>3.4</v>
      </c>
      <c r="AJ323" s="14">
        <f>IF(ISNA(VLOOKUP($A323,'2009'!$B$2:$S$401,10,FALSE)), AI323, VLOOKUP($A323,'2009'!$B$2:$S$401,10,FALSE))</f>
        <v>3.4</v>
      </c>
      <c r="AK323" s="14">
        <f>AVERAGE(AE323:AJ323)</f>
        <v>3</v>
      </c>
      <c r="AL323" s="14">
        <f>VLOOKUP($A323,'2014'!$B$2:$S$430,11,FALSE)</f>
        <v>1</v>
      </c>
      <c r="AM323" s="14">
        <f>IF(ISNA(VLOOKUP($A323,'2013'!$B$2:$S$401,11,FALSE)), AL323, VLOOKUP($A323,'2013'!$B$2:$S$401,11,FALSE)*1.7)</f>
        <v>5.0999999999999996</v>
      </c>
      <c r="AN323" s="14">
        <f>AVERAGE(AL323:AM323)</f>
        <v>3.05</v>
      </c>
      <c r="AO323" s="14">
        <f>VLOOKUP($A323,'2014'!$B$2:$S$430,8,FALSE)</f>
        <v>2</v>
      </c>
      <c r="AP323" s="14">
        <f>IF(ISNA(VLOOKUP($A323,'2013'!$B$2:$S$401,8,FALSE)), AO323, VLOOKUP($A323,'2013'!$B$2:$S$401,8,FALSE)*1.7)</f>
        <v>15.299999999999999</v>
      </c>
      <c r="AQ323" s="14">
        <f>IF(ISNA(VLOOKUP($A323,'2012'!$B$2:$S$401,8,FALSE)), AP323, VLOOKUP($A323,'2012'!$B$2:$S$401,8,FALSE))</f>
        <v>15.299999999999999</v>
      </c>
      <c r="AR323" s="14">
        <f>IF(ISNA(VLOOKUP($A323,'2011'!$B$2:$S$401,8,FALSE)), AQ323, VLOOKUP($A323,'2011'!$B$2:$S$401,8,FALSE))</f>
        <v>15.299999999999999</v>
      </c>
      <c r="AS323" s="14">
        <f>IF(ISNA(VLOOKUP($A323,'2010'!$B$2:$S$401,8,FALSE)), AR323, VLOOKUP($A323,'2010'!$B$2:$S$401,8,FALSE))</f>
        <v>15.299999999999999</v>
      </c>
      <c r="AT323" s="14">
        <f>IF(ISNA(VLOOKUP($A323,'2009'!$B$2:$S$401,8,FALSE)), AS323, VLOOKUP($A323,'2009'!$B$2:$S$401,8,FALSE))</f>
        <v>15.299999999999999</v>
      </c>
      <c r="AU323" s="14">
        <f>AVERAGE(AO323:AT323)</f>
        <v>13.08333333333333</v>
      </c>
      <c r="AV323" s="14">
        <f>MIN(B323:G323)</f>
        <v>23</v>
      </c>
      <c r="AW323" s="14">
        <f>MAX(B323:G323)</f>
        <v>32.299999999999997</v>
      </c>
      <c r="AX323" s="14">
        <f>MIN(I323:N323)</f>
        <v>52</v>
      </c>
      <c r="AY323" s="14">
        <f>MAX(I323:N323)</f>
        <v>81.599999999999994</v>
      </c>
      <c r="AZ323" s="14" t="str">
        <f>VLOOKUP(A323,Bios!$B$2:$S$430,7,FALSE)</f>
        <v>SWE</v>
      </c>
      <c r="BA323" s="14" t="str">
        <f>VLOOKUP(A323,Bios!$B$2:$S$430,2,FALSE)</f>
        <v>ANA</v>
      </c>
      <c r="BB323" s="14">
        <f>113-BE323</f>
        <v>23</v>
      </c>
      <c r="BC323" s="14" t="str">
        <f>VLOOKUP(A323,Bios!$B$2:$S$430,3,FALSE)</f>
        <v>R</v>
      </c>
      <c r="BD323" s="4" t="str">
        <f>VLOOKUP(A323,Bios!$B$2:$S$430,4,FALSE)</f>
        <v>Oct 13 '90</v>
      </c>
      <c r="BE323" s="4" t="str">
        <f>RIGHT(BD323, LEN(BD323)-8)</f>
        <v>90</v>
      </c>
      <c r="BJ323" s="4" t="e">
        <f>VLOOKUP(A323,'Contracts 2014'!A322:K448,1,FALSE)</f>
        <v>#N/A</v>
      </c>
      <c r="BK323" s="4">
        <f>IF(ISNA(VLOOKUP(A323,'Contracts 2014'!$A$1:$K$127,1,FALSE)), 0, 1)</f>
        <v>0</v>
      </c>
    </row>
    <row r="324" spans="1:63">
      <c r="A324" s="13" t="s">
        <v>1295</v>
      </c>
      <c r="B324" s="14">
        <f>VLOOKUP(A324,'2014'!$B$2:$S$430,7,FALSE)</f>
        <v>23</v>
      </c>
      <c r="C324" s="14">
        <f>IF(ISNA(VLOOKUP(A324,'2013'!$B$2:$S$401,7,FALSE)*1.7), B324, VLOOKUP(A324,'2013'!$B$2:$S$401,7,FALSE)*1.7)</f>
        <v>23</v>
      </c>
      <c r="D324" s="14">
        <f>IF(ISNA(VLOOKUP(A324,'2012'!$B$2:$S$401,7,FALSE)), C324, VLOOKUP(A324,'2012'!$B$2:$S$401,7,FALSE))</f>
        <v>23</v>
      </c>
      <c r="E324" s="14">
        <f>IF(ISNA(VLOOKUP(A324,'2011'!$B$2:$S$401,7,FALSE)), AVERAGE(C324:D324), VLOOKUP(A324,'2011'!$B$2:$S$401,7,FALSE))</f>
        <v>23</v>
      </c>
      <c r="F324" s="14">
        <f>IF(ISNA(VLOOKUP(A324,'2010'!$B$2:$S$401,7,FALSE)), AVERAGE(C324:E324), VLOOKUP(A324,'2010'!$B$2:$S$401,7,FALSE))</f>
        <v>23</v>
      </c>
      <c r="G324" s="14">
        <f>IF(ISNA(VLOOKUP(A324,'2009'!$B$2:$S$401,7,FALSE)), AVERAGE(C324:F324), VLOOKUP(A324,'2009'!$B$2:$S$401,7,FALSE))</f>
        <v>23</v>
      </c>
      <c r="H324" s="14">
        <f>AVERAGE(B324:G324)</f>
        <v>23</v>
      </c>
      <c r="I324" s="14">
        <f>VLOOKUP(A324,'2014'!$B$2:$S$430,4,FALSE)</f>
        <v>75</v>
      </c>
      <c r="J324" s="14">
        <f>IF(ISNA(VLOOKUP(A324,'2013'!$B$2:$S$401,4,FALSE)), I324, VLOOKUP(A324,'2013'!$B$2:$S$401,4,FALSE)*1.7)</f>
        <v>75</v>
      </c>
      <c r="K324" s="14">
        <f>IF(ISNA(VLOOKUP(A324,'2012'!$B$2:$S$401,4,FALSE)), J324, VLOOKUP(A324,'2012'!$B$2:$S$401,4,FALSE))</f>
        <v>75</v>
      </c>
      <c r="L324" s="14">
        <f>IF(ISNA(VLOOKUP(A324,'2011'!$B$2:$S$401,4,FALSE)), AVERAGE(J324:K324), VLOOKUP(A324,'2011'!$B$2:$S$401,4,FALSE))</f>
        <v>75</v>
      </c>
      <c r="M324" s="14">
        <f>IF(ISNA(VLOOKUP(A324,'2010'!$B$2:$S$401,4,FALSE)), AVERAGE(J324:L324), VLOOKUP(A324,'2010'!$B$2:$S$401,4,FALSE))</f>
        <v>75</v>
      </c>
      <c r="N324" s="14">
        <f>IF(ISNA(VLOOKUP(A324,'2009'!$B$2:$S$401,4,FALSE)), AVERAGE(J324:M324), VLOOKUP(A324,'2009'!$B$2:$S$401,4,FALSE))</f>
        <v>75</v>
      </c>
      <c r="O324" s="14">
        <f>AVERAGE(I324:N324)</f>
        <v>75</v>
      </c>
      <c r="P324" s="14">
        <f>H324/O324</f>
        <v>0.30666666666666664</v>
      </c>
      <c r="Q324" s="14">
        <f>VLOOKUP($A324,'2014'!$B$2:$S$430,5,FALSE)</f>
        <v>5</v>
      </c>
      <c r="R324" s="14">
        <f>IF(ISNA(VLOOKUP(A324,'2013'!$B$2:$S$401,5,FALSE)), Q324, VLOOKUP(A324,'2013'!$B$2:$S$401,5,FALSE)*1.7)</f>
        <v>5</v>
      </c>
      <c r="S324" s="14">
        <f>IF(ISNA(VLOOKUP($A324,'2012'!$B$2:$S$401,5,FALSE)), R324, VLOOKUP($A324,'2012'!$B$2:$S$401,5,FALSE))</f>
        <v>5</v>
      </c>
      <c r="T324" s="14">
        <f>IF(ISNA(VLOOKUP($A324,'2011'!$B$2:$S$401,5,FALSE)), S324, VLOOKUP($A324,'2011'!$B$2:$S$401,5,FALSE))</f>
        <v>5</v>
      </c>
      <c r="U324" s="14">
        <f>IF(ISNA(VLOOKUP($A324,'2010'!$B$2:$S$401,5,FALSE)), T324, VLOOKUP($A324,'2010'!$B$2:$S$401,5,FALSE))</f>
        <v>5</v>
      </c>
      <c r="V324" s="14">
        <f>IF(ISNA(VLOOKUP($A324,'2009'!$B$2:$S$401,5,FALSE)), U324, VLOOKUP($A324,'2009'!$B$2:$S$401,5,FALSE))</f>
        <v>5</v>
      </c>
      <c r="W324" s="14">
        <f>AVERAGE(Q324:V324)</f>
        <v>5</v>
      </c>
      <c r="X324" s="14">
        <f>VLOOKUP($A324,'2014'!$B$2:$S$430,6,FALSE)</f>
        <v>18</v>
      </c>
      <c r="Y324" s="14">
        <f>IF(ISNA(VLOOKUP($A324,'2013'!$B$2:$S$401,6,FALSE)), X324, VLOOKUP($A324,'2013'!$B$2:$S$401,6,FALSE)*1.7)</f>
        <v>18</v>
      </c>
      <c r="Z324" s="14">
        <f>IF(ISNA(VLOOKUP($A324,'2012'!$B$2:$S$401,6,FALSE)), Y324, VLOOKUP($A324,'2012'!$B$2:$S$401,6,FALSE))</f>
        <v>18</v>
      </c>
      <c r="AA324" s="14">
        <f>IF(ISNA(VLOOKUP($A324,'2011'!$B$2:$S$401,6,FALSE)), Z324, VLOOKUP($A324,'2011'!$B$2:$S$401,6,FALSE))</f>
        <v>18</v>
      </c>
      <c r="AB324" s="14">
        <f>IF(ISNA(VLOOKUP($A324,'2010'!$B$2:$S$401,6,FALSE)), AA324, VLOOKUP($A324,'2010'!$B$2:$S$401,6,FALSE))</f>
        <v>18</v>
      </c>
      <c r="AC324" s="14">
        <f>IF(ISNA(VLOOKUP($A324,'2009'!$B$2:$S$401,6,FALSE)), AB324, VLOOKUP($A324,'2009'!$B$2:$S$401,6,FALSE))</f>
        <v>18</v>
      </c>
      <c r="AD324" s="14">
        <f>AVERAGE(X324:AC324)</f>
        <v>18</v>
      </c>
      <c r="AE324" s="14">
        <f>VLOOKUP($A324,'2014'!$B$2:$S$430,10,FALSE)</f>
        <v>0</v>
      </c>
      <c r="AF324" s="14">
        <f>IF(ISNA(VLOOKUP($A324,'2013'!$B$2:$S$401,10,FALSE)), AE324, VLOOKUP($A324,'2013'!$B$2:$S$401,10,FALSE)*1.7)</f>
        <v>0</v>
      </c>
      <c r="AG324" s="14">
        <f>IF(ISNA(VLOOKUP($A324,'2012'!$B$2:$S$401,10,FALSE)), AF324, VLOOKUP($A324,'2012'!$B$2:$S$401,10,FALSE))</f>
        <v>0</v>
      </c>
      <c r="AH324" s="14">
        <f>IF(ISNA(VLOOKUP($A324,'2011'!$B$2:$S$401,10,FALSE)), AG324, VLOOKUP($A324,'2011'!$B$2:$S$401,10,FALSE))</f>
        <v>0</v>
      </c>
      <c r="AI324" s="14">
        <f>IF(ISNA(VLOOKUP($A324,'2010'!$B$2:$S$401,10,FALSE)), AH324, VLOOKUP($A324,'2010'!$B$2:$S$401,10,FALSE))</f>
        <v>0</v>
      </c>
      <c r="AJ324" s="14">
        <f>IF(ISNA(VLOOKUP($A324,'2009'!$B$2:$S$401,10,FALSE)), AI324, VLOOKUP($A324,'2009'!$B$2:$S$401,10,FALSE))</f>
        <v>0</v>
      </c>
      <c r="AK324" s="14">
        <f>AVERAGE(AE324:AJ324)</f>
        <v>0</v>
      </c>
      <c r="AL324" s="14">
        <f>VLOOKUP($A324,'2014'!$B$2:$S$430,11,FALSE)</f>
        <v>0</v>
      </c>
      <c r="AM324" s="14">
        <f>IF(ISNA(VLOOKUP($A324,'2013'!$B$2:$S$401,11,FALSE)), AL324, VLOOKUP($A324,'2013'!$B$2:$S$401,11,FALSE)*1.7)</f>
        <v>0</v>
      </c>
      <c r="AN324" s="14">
        <f>AVERAGE(AL324:AM324)</f>
        <v>0</v>
      </c>
      <c r="AO324" s="14">
        <f>VLOOKUP($A324,'2014'!$B$2:$S$430,8,FALSE)</f>
        <v>31</v>
      </c>
      <c r="AP324" s="14">
        <f>IF(ISNA(VLOOKUP($A324,'2013'!$B$2:$S$401,8,FALSE)), AO324, VLOOKUP($A324,'2013'!$B$2:$S$401,8,FALSE)*1.7)</f>
        <v>31</v>
      </c>
      <c r="AQ324" s="14">
        <f>IF(ISNA(VLOOKUP($A324,'2012'!$B$2:$S$401,8,FALSE)), AP324, VLOOKUP($A324,'2012'!$B$2:$S$401,8,FALSE))</f>
        <v>31</v>
      </c>
      <c r="AR324" s="14">
        <f>IF(ISNA(VLOOKUP($A324,'2011'!$B$2:$S$401,8,FALSE)), AQ324, VLOOKUP($A324,'2011'!$B$2:$S$401,8,FALSE))</f>
        <v>31</v>
      </c>
      <c r="AS324" s="14">
        <f>IF(ISNA(VLOOKUP($A324,'2010'!$B$2:$S$401,8,FALSE)), AR324, VLOOKUP($A324,'2010'!$B$2:$S$401,8,FALSE))</f>
        <v>31</v>
      </c>
      <c r="AT324" s="14">
        <f>IF(ISNA(VLOOKUP($A324,'2009'!$B$2:$S$401,8,FALSE)), AS324, VLOOKUP($A324,'2009'!$B$2:$S$401,8,FALSE))</f>
        <v>31</v>
      </c>
      <c r="AU324" s="14">
        <f>AVERAGE(AO324:AT324)</f>
        <v>31</v>
      </c>
      <c r="AV324" s="14">
        <f>MIN(B324:G324)</f>
        <v>23</v>
      </c>
      <c r="AW324" s="14">
        <f>MAX(B324:G324)</f>
        <v>23</v>
      </c>
      <c r="AX324" s="14">
        <f>MIN(I324:N324)</f>
        <v>75</v>
      </c>
      <c r="AY324" s="14">
        <f>MAX(I324:N324)</f>
        <v>75</v>
      </c>
      <c r="AZ324" s="14" t="str">
        <f>VLOOKUP(A324,Bios!$B$2:$S$430,7,FALSE)</f>
        <v>CAN</v>
      </c>
      <c r="BA324" s="14" t="str">
        <f>VLOOKUP(A324,Bios!$B$2:$S$430,2,FALSE)</f>
        <v>BOS</v>
      </c>
      <c r="BB324" s="14">
        <f>113-BE324</f>
        <v>29</v>
      </c>
      <c r="BC324" s="14" t="str">
        <f>VLOOKUP(A324,Bios!$B$2:$S$430,3,FALSE)</f>
        <v>D</v>
      </c>
      <c r="BD324" s="4" t="str">
        <f>VLOOKUP(A324,Bios!$B$2:$S$430,4,FALSE)</f>
        <v>Jan 19 '84</v>
      </c>
      <c r="BE324" s="4" t="str">
        <f>RIGHT(BD324, LEN(BD324)-8)</f>
        <v>84</v>
      </c>
      <c r="BJ324" s="4" t="e">
        <f>VLOOKUP(A324,'Contracts 2014'!A323:K449,1,FALSE)</f>
        <v>#N/A</v>
      </c>
      <c r="BK324" s="4">
        <f>IF(ISNA(VLOOKUP(A324,'Contracts 2014'!$A$1:$K$127,1,FALSE)), 0, 1)</f>
        <v>1</v>
      </c>
    </row>
    <row r="325" spans="1:63">
      <c r="A325" s="13" t="s">
        <v>930</v>
      </c>
      <c r="B325" s="14">
        <f>VLOOKUP(A325,'2014'!$B$2:$S$430,7,FALSE)</f>
        <v>22</v>
      </c>
      <c r="C325" s="14">
        <f>IF(ISNA(VLOOKUP(A325,'2013'!$B$2:$S$401,7,FALSE)*1.7), B325, VLOOKUP(A325,'2013'!$B$2:$S$401,7,FALSE)*1.7)</f>
        <v>27.2</v>
      </c>
      <c r="D325" s="14">
        <f>IF(ISNA(VLOOKUP(A325,'2012'!$B$2:$S$401,7,FALSE)), C325, VLOOKUP(A325,'2012'!$B$2:$S$401,7,FALSE))</f>
        <v>27.2</v>
      </c>
      <c r="E325" s="14">
        <f>IF(ISNA(VLOOKUP(A325,'2011'!$B$2:$S$401,7,FALSE)), AVERAGE(C325:D325), VLOOKUP(A325,'2011'!$B$2:$S$401,7,FALSE))</f>
        <v>27.2</v>
      </c>
      <c r="F325" s="14">
        <f>IF(ISNA(VLOOKUP(A325,'2010'!$B$2:$S$401,7,FALSE)), AVERAGE(C325:E325), VLOOKUP(A325,'2010'!$B$2:$S$401,7,FALSE))</f>
        <v>18</v>
      </c>
      <c r="G325" s="14">
        <f>IF(ISNA(VLOOKUP(A325,'2009'!$B$2:$S$401,7,FALSE)), AVERAGE(C325:F325), VLOOKUP(A325,'2009'!$B$2:$S$401,7,FALSE))</f>
        <v>24.9</v>
      </c>
      <c r="H325" s="14">
        <f>AVERAGE(B325:G325)</f>
        <v>24.416666666666668</v>
      </c>
      <c r="I325" s="14">
        <f>VLOOKUP(A325,'2014'!$B$2:$S$430,4,FALSE)</f>
        <v>75</v>
      </c>
      <c r="J325" s="14">
        <f>IF(ISNA(VLOOKUP(A325,'2013'!$B$2:$S$401,4,FALSE)), I325, VLOOKUP(A325,'2013'!$B$2:$S$401,4,FALSE)*1.7)</f>
        <v>78.2</v>
      </c>
      <c r="K325" s="14">
        <f>IF(ISNA(VLOOKUP(A325,'2012'!$B$2:$S$401,4,FALSE)), J325, VLOOKUP(A325,'2012'!$B$2:$S$401,4,FALSE))</f>
        <v>78.2</v>
      </c>
      <c r="L325" s="14">
        <f>IF(ISNA(VLOOKUP(A325,'2011'!$B$2:$S$401,4,FALSE)), AVERAGE(J325:K325), VLOOKUP(A325,'2011'!$B$2:$S$401,4,FALSE))</f>
        <v>78.2</v>
      </c>
      <c r="M325" s="14">
        <f>IF(ISNA(VLOOKUP(A325,'2010'!$B$2:$S$401,4,FALSE)), AVERAGE(J325:L325), VLOOKUP(A325,'2010'!$B$2:$S$401,4,FALSE))</f>
        <v>80</v>
      </c>
      <c r="N325" s="14">
        <f>IF(ISNA(VLOOKUP(A325,'2009'!$B$2:$S$401,4,FALSE)), AVERAGE(J325:M325), VLOOKUP(A325,'2009'!$B$2:$S$401,4,FALSE))</f>
        <v>78.650000000000006</v>
      </c>
      <c r="O325" s="14">
        <f>AVERAGE(I325:N325)</f>
        <v>78.041666666666671</v>
      </c>
      <c r="P325" s="14">
        <f>H325/O325</f>
        <v>0.31286705819540844</v>
      </c>
      <c r="Q325" s="14">
        <f>VLOOKUP($A325,'2014'!$B$2:$S$430,5,FALSE)</f>
        <v>8</v>
      </c>
      <c r="R325" s="14">
        <f>IF(ISNA(VLOOKUP(A325,'2013'!$B$2:$S$401,5,FALSE)), Q325, VLOOKUP(A325,'2013'!$B$2:$S$401,5,FALSE)*1.7)</f>
        <v>13.6</v>
      </c>
      <c r="S325" s="14">
        <f>IF(ISNA(VLOOKUP($A325,'2012'!$B$2:$S$401,5,FALSE)), R325, VLOOKUP($A325,'2012'!$B$2:$S$401,5,FALSE))</f>
        <v>13.6</v>
      </c>
      <c r="T325" s="14">
        <f>IF(ISNA(VLOOKUP($A325,'2011'!$B$2:$S$401,5,FALSE)), S325, VLOOKUP($A325,'2011'!$B$2:$S$401,5,FALSE))</f>
        <v>13.6</v>
      </c>
      <c r="U325" s="14">
        <f>IF(ISNA(VLOOKUP($A325,'2010'!$B$2:$S$401,5,FALSE)), T325, VLOOKUP($A325,'2010'!$B$2:$S$401,5,FALSE))</f>
        <v>8</v>
      </c>
      <c r="V325" s="14">
        <f>IF(ISNA(VLOOKUP($A325,'2009'!$B$2:$S$401,5,FALSE)), U325, VLOOKUP($A325,'2009'!$B$2:$S$401,5,FALSE))</f>
        <v>8</v>
      </c>
      <c r="W325" s="14">
        <f>AVERAGE(Q325:V325)</f>
        <v>10.800000000000002</v>
      </c>
      <c r="X325" s="14">
        <f>VLOOKUP($A325,'2014'!$B$2:$S$430,6,FALSE)</f>
        <v>14</v>
      </c>
      <c r="Y325" s="14">
        <f>IF(ISNA(VLOOKUP($A325,'2013'!$B$2:$S$401,6,FALSE)), X325, VLOOKUP($A325,'2013'!$B$2:$S$401,6,FALSE)*1.7)</f>
        <v>13.6</v>
      </c>
      <c r="Z325" s="14">
        <f>IF(ISNA(VLOOKUP($A325,'2012'!$B$2:$S$401,6,FALSE)), Y325, VLOOKUP($A325,'2012'!$B$2:$S$401,6,FALSE))</f>
        <v>13.6</v>
      </c>
      <c r="AA325" s="14">
        <f>IF(ISNA(VLOOKUP($A325,'2011'!$B$2:$S$401,6,FALSE)), Z325, VLOOKUP($A325,'2011'!$B$2:$S$401,6,FALSE))</f>
        <v>13.6</v>
      </c>
      <c r="AB325" s="14">
        <f>IF(ISNA(VLOOKUP($A325,'2010'!$B$2:$S$401,6,FALSE)), AA325, VLOOKUP($A325,'2010'!$B$2:$S$401,6,FALSE))</f>
        <v>10</v>
      </c>
      <c r="AC325" s="14">
        <f>IF(ISNA(VLOOKUP($A325,'2009'!$B$2:$S$401,6,FALSE)), AB325, VLOOKUP($A325,'2009'!$B$2:$S$401,6,FALSE))</f>
        <v>10</v>
      </c>
      <c r="AD325" s="14">
        <f>AVERAGE(X325:AC325)</f>
        <v>12.466666666666669</v>
      </c>
      <c r="AE325" s="14">
        <f>VLOOKUP($A325,'2014'!$B$2:$S$430,10,FALSE)</f>
        <v>0</v>
      </c>
      <c r="AF325" s="14">
        <f>IF(ISNA(VLOOKUP($A325,'2013'!$B$2:$S$401,10,FALSE)), AE325, VLOOKUP($A325,'2013'!$B$2:$S$401,10,FALSE)*1.7)</f>
        <v>1.7</v>
      </c>
      <c r="AG325" s="14">
        <f>IF(ISNA(VLOOKUP($A325,'2012'!$B$2:$S$401,10,FALSE)), AF325, VLOOKUP($A325,'2012'!$B$2:$S$401,10,FALSE))</f>
        <v>1.7</v>
      </c>
      <c r="AH325" s="14">
        <f>IF(ISNA(VLOOKUP($A325,'2011'!$B$2:$S$401,10,FALSE)), AG325, VLOOKUP($A325,'2011'!$B$2:$S$401,10,FALSE))</f>
        <v>1.7</v>
      </c>
      <c r="AI325" s="14">
        <f>IF(ISNA(VLOOKUP($A325,'2010'!$B$2:$S$401,10,FALSE)), AH325, VLOOKUP($A325,'2010'!$B$2:$S$401,10,FALSE))</f>
        <v>0</v>
      </c>
      <c r="AJ325" s="14">
        <f>IF(ISNA(VLOOKUP($A325,'2009'!$B$2:$S$401,10,FALSE)), AI325, VLOOKUP($A325,'2009'!$B$2:$S$401,10,FALSE))</f>
        <v>0</v>
      </c>
      <c r="AK325" s="14">
        <f>AVERAGE(AE325:AJ325)</f>
        <v>0.85</v>
      </c>
      <c r="AL325" s="14">
        <f>VLOOKUP($A325,'2014'!$B$2:$S$430,11,FALSE)</f>
        <v>0</v>
      </c>
      <c r="AM325" s="14">
        <f>IF(ISNA(VLOOKUP($A325,'2013'!$B$2:$S$401,11,FALSE)), AL325, VLOOKUP($A325,'2013'!$B$2:$S$401,11,FALSE)*1.7)</f>
        <v>1.7</v>
      </c>
      <c r="AN325" s="14">
        <f>AVERAGE(AL325:AM325)</f>
        <v>0.85</v>
      </c>
      <c r="AO325" s="14">
        <f>VLOOKUP($A325,'2014'!$B$2:$S$430,8,FALSE)</f>
        <v>-2</v>
      </c>
      <c r="AP325" s="14">
        <f>IF(ISNA(VLOOKUP($A325,'2013'!$B$2:$S$401,8,FALSE)), AO325, VLOOKUP($A325,'2013'!$B$2:$S$401,8,FALSE)*1.7)</f>
        <v>-11.9</v>
      </c>
      <c r="AQ325" s="14">
        <f>IF(ISNA(VLOOKUP($A325,'2012'!$B$2:$S$401,8,FALSE)), AP325, VLOOKUP($A325,'2012'!$B$2:$S$401,8,FALSE))</f>
        <v>-11.9</v>
      </c>
      <c r="AR325" s="14">
        <f>IF(ISNA(VLOOKUP($A325,'2011'!$B$2:$S$401,8,FALSE)), AQ325, VLOOKUP($A325,'2011'!$B$2:$S$401,8,FALSE))</f>
        <v>-11.9</v>
      </c>
      <c r="AS325" s="14">
        <f>IF(ISNA(VLOOKUP($A325,'2010'!$B$2:$S$401,8,FALSE)), AR325, VLOOKUP($A325,'2010'!$B$2:$S$401,8,FALSE))</f>
        <v>-6</v>
      </c>
      <c r="AT325" s="14">
        <f>IF(ISNA(VLOOKUP($A325,'2009'!$B$2:$S$401,8,FALSE)), AS325, VLOOKUP($A325,'2009'!$B$2:$S$401,8,FALSE))</f>
        <v>-6</v>
      </c>
      <c r="AU325" s="14">
        <f>AVERAGE(AO325:AT325)</f>
        <v>-8.2833333333333332</v>
      </c>
      <c r="AV325" s="14">
        <f>MIN(B325:G325)</f>
        <v>18</v>
      </c>
      <c r="AW325" s="14">
        <f>MAX(B325:G325)</f>
        <v>27.2</v>
      </c>
      <c r="AX325" s="14">
        <f>MIN(I325:N325)</f>
        <v>75</v>
      </c>
      <c r="AY325" s="14">
        <f>MAX(I325:N325)</f>
        <v>80</v>
      </c>
      <c r="AZ325" s="14" t="str">
        <f>VLOOKUP(A325,Bios!$B$2:$S$430,7,FALSE)</f>
        <v>USA</v>
      </c>
      <c r="BA325" s="14" t="str">
        <f>VLOOKUP(A325,Bios!$B$2:$S$430,2,FALSE)</f>
        <v>CAR</v>
      </c>
      <c r="BB325" s="14">
        <f>113-BE325</f>
        <v>30</v>
      </c>
      <c r="BC325" s="14" t="str">
        <f>VLOOKUP(A325,Bios!$B$2:$S$430,3,FALSE)</f>
        <v>R</v>
      </c>
      <c r="BD325" s="4" t="str">
        <f>VLOOKUP(A325,Bios!$B$2:$S$430,4,FALSE)</f>
        <v>Jun 22 '83</v>
      </c>
      <c r="BE325" s="4" t="str">
        <f>RIGHT(BD325, LEN(BD325)-8)</f>
        <v>83</v>
      </c>
      <c r="BJ325" s="4" t="e">
        <f>VLOOKUP(A325,'Contracts 2014'!A324:K450,1,FALSE)</f>
        <v>#N/A</v>
      </c>
      <c r="BK325" s="4">
        <f>IF(ISNA(VLOOKUP(A325,'Contracts 2014'!$A$1:$K$127,1,FALSE)), 0, 1)</f>
        <v>1</v>
      </c>
    </row>
    <row r="326" spans="1:63">
      <c r="A326" s="13" t="s">
        <v>1887</v>
      </c>
      <c r="B326" s="14">
        <f>VLOOKUP(A326,'2014'!$B$2:$S$430,7,FALSE)</f>
        <v>22</v>
      </c>
      <c r="C326" s="14">
        <f>IF(ISNA(VLOOKUP(A326,'2013'!$B$2:$S$401,7,FALSE)*1.7), B326, VLOOKUP(A326,'2013'!$B$2:$S$401,7,FALSE)*1.7)</f>
        <v>22</v>
      </c>
      <c r="D326" s="14">
        <f>IF(ISNA(VLOOKUP(A326,'2012'!$B$2:$S$401,7,FALSE)), C326, VLOOKUP(A326,'2012'!$B$2:$S$401,7,FALSE))</f>
        <v>22</v>
      </c>
      <c r="E326" s="14">
        <f>IF(ISNA(VLOOKUP(A326,'2011'!$B$2:$S$401,7,FALSE)), AVERAGE(C326:D326), VLOOKUP(A326,'2011'!$B$2:$S$401,7,FALSE))</f>
        <v>22</v>
      </c>
      <c r="F326" s="14">
        <f>IF(ISNA(VLOOKUP(A326,'2010'!$B$2:$S$401,7,FALSE)), AVERAGE(C326:E326), VLOOKUP(A326,'2010'!$B$2:$S$401,7,FALSE))</f>
        <v>22</v>
      </c>
      <c r="G326" s="14">
        <f>IF(ISNA(VLOOKUP(A326,'2009'!$B$2:$S$401,7,FALSE)), AVERAGE(C326:F326), VLOOKUP(A326,'2009'!$B$2:$S$401,7,FALSE))</f>
        <v>22</v>
      </c>
      <c r="H326" s="14">
        <f>AVERAGE(B326:G326)</f>
        <v>22</v>
      </c>
      <c r="I326" s="14">
        <f>VLOOKUP(A326,'2014'!$B$2:$S$430,4,FALSE)</f>
        <v>70</v>
      </c>
      <c r="J326" s="14">
        <f>IF(ISNA(VLOOKUP(A326,'2013'!$B$2:$S$401,4,FALSE)), I326, VLOOKUP(A326,'2013'!$B$2:$S$401,4,FALSE)*1.7)</f>
        <v>70</v>
      </c>
      <c r="K326" s="14">
        <f>IF(ISNA(VLOOKUP(A326,'2012'!$B$2:$S$401,4,FALSE)), J326, VLOOKUP(A326,'2012'!$B$2:$S$401,4,FALSE))</f>
        <v>70</v>
      </c>
      <c r="L326" s="14">
        <f>IF(ISNA(VLOOKUP(A326,'2011'!$B$2:$S$401,4,FALSE)), AVERAGE(J326:K326), VLOOKUP(A326,'2011'!$B$2:$S$401,4,FALSE))</f>
        <v>70</v>
      </c>
      <c r="M326" s="14">
        <f>IF(ISNA(VLOOKUP(A326,'2010'!$B$2:$S$401,4,FALSE)), AVERAGE(J326:L326), VLOOKUP(A326,'2010'!$B$2:$S$401,4,FALSE))</f>
        <v>70</v>
      </c>
      <c r="N326" s="14">
        <f>IF(ISNA(VLOOKUP(A326,'2009'!$B$2:$S$401,4,FALSE)), AVERAGE(J326:M326), VLOOKUP(A326,'2009'!$B$2:$S$401,4,FALSE))</f>
        <v>70</v>
      </c>
      <c r="O326" s="14">
        <f>AVERAGE(I326:N326)</f>
        <v>70</v>
      </c>
      <c r="P326" s="14">
        <f>H326/O326</f>
        <v>0.31428571428571428</v>
      </c>
      <c r="Q326" s="14">
        <f>VLOOKUP($A326,'2014'!$B$2:$S$430,5,FALSE)</f>
        <v>8</v>
      </c>
      <c r="R326" s="14">
        <f>IF(ISNA(VLOOKUP(A326,'2013'!$B$2:$S$401,5,FALSE)), Q326, VLOOKUP(A326,'2013'!$B$2:$S$401,5,FALSE)*1.7)</f>
        <v>8</v>
      </c>
      <c r="S326" s="14">
        <f>IF(ISNA(VLOOKUP($A326,'2012'!$B$2:$S$401,5,FALSE)), R326, VLOOKUP($A326,'2012'!$B$2:$S$401,5,FALSE))</f>
        <v>8</v>
      </c>
      <c r="T326" s="14">
        <f>IF(ISNA(VLOOKUP($A326,'2011'!$B$2:$S$401,5,FALSE)), S326, VLOOKUP($A326,'2011'!$B$2:$S$401,5,FALSE))</f>
        <v>8</v>
      </c>
      <c r="U326" s="14">
        <f>IF(ISNA(VLOOKUP($A326,'2010'!$B$2:$S$401,5,FALSE)), T326, VLOOKUP($A326,'2010'!$B$2:$S$401,5,FALSE))</f>
        <v>8</v>
      </c>
      <c r="V326" s="14">
        <f>IF(ISNA(VLOOKUP($A326,'2009'!$B$2:$S$401,5,FALSE)), U326, VLOOKUP($A326,'2009'!$B$2:$S$401,5,FALSE))</f>
        <v>8</v>
      </c>
      <c r="W326" s="14">
        <f>AVERAGE(Q326:V326)</f>
        <v>8</v>
      </c>
      <c r="X326" s="14">
        <f>VLOOKUP($A326,'2014'!$B$2:$S$430,6,FALSE)</f>
        <v>14</v>
      </c>
      <c r="Y326" s="14">
        <f>IF(ISNA(VLOOKUP($A326,'2013'!$B$2:$S$401,6,FALSE)), X326, VLOOKUP($A326,'2013'!$B$2:$S$401,6,FALSE)*1.7)</f>
        <v>14</v>
      </c>
      <c r="Z326" s="14">
        <f>IF(ISNA(VLOOKUP($A326,'2012'!$B$2:$S$401,6,FALSE)), Y326, VLOOKUP($A326,'2012'!$B$2:$S$401,6,FALSE))</f>
        <v>14</v>
      </c>
      <c r="AA326" s="14">
        <f>IF(ISNA(VLOOKUP($A326,'2011'!$B$2:$S$401,6,FALSE)), Z326, VLOOKUP($A326,'2011'!$B$2:$S$401,6,FALSE))</f>
        <v>14</v>
      </c>
      <c r="AB326" s="14">
        <f>IF(ISNA(VLOOKUP($A326,'2010'!$B$2:$S$401,6,FALSE)), AA326, VLOOKUP($A326,'2010'!$B$2:$S$401,6,FALSE))</f>
        <v>14</v>
      </c>
      <c r="AC326" s="14">
        <f>IF(ISNA(VLOOKUP($A326,'2009'!$B$2:$S$401,6,FALSE)), AB326, VLOOKUP($A326,'2009'!$B$2:$S$401,6,FALSE))</f>
        <v>14</v>
      </c>
      <c r="AD326" s="14">
        <f>AVERAGE(X326:AC326)</f>
        <v>14</v>
      </c>
      <c r="AE326" s="14">
        <f>VLOOKUP($A326,'2014'!$B$2:$S$430,10,FALSE)</f>
        <v>0</v>
      </c>
      <c r="AF326" s="14">
        <f>IF(ISNA(VLOOKUP($A326,'2013'!$B$2:$S$401,10,FALSE)), AE326, VLOOKUP($A326,'2013'!$B$2:$S$401,10,FALSE)*1.7)</f>
        <v>0</v>
      </c>
      <c r="AG326" s="14">
        <f>IF(ISNA(VLOOKUP($A326,'2012'!$B$2:$S$401,10,FALSE)), AF326, VLOOKUP($A326,'2012'!$B$2:$S$401,10,FALSE))</f>
        <v>0</v>
      </c>
      <c r="AH326" s="14">
        <f>IF(ISNA(VLOOKUP($A326,'2011'!$B$2:$S$401,10,FALSE)), AG326, VLOOKUP($A326,'2011'!$B$2:$S$401,10,FALSE))</f>
        <v>0</v>
      </c>
      <c r="AI326" s="14">
        <f>IF(ISNA(VLOOKUP($A326,'2010'!$B$2:$S$401,10,FALSE)), AH326, VLOOKUP($A326,'2010'!$B$2:$S$401,10,FALSE))</f>
        <v>0</v>
      </c>
      <c r="AJ326" s="14">
        <f>IF(ISNA(VLOOKUP($A326,'2009'!$B$2:$S$401,10,FALSE)), AI326, VLOOKUP($A326,'2009'!$B$2:$S$401,10,FALSE))</f>
        <v>0</v>
      </c>
      <c r="AK326" s="14">
        <f>AVERAGE(AE326:AJ326)</f>
        <v>0</v>
      </c>
      <c r="AL326" s="14">
        <f>VLOOKUP($A326,'2014'!$B$2:$S$430,11,FALSE)</f>
        <v>0</v>
      </c>
      <c r="AM326" s="14">
        <f>IF(ISNA(VLOOKUP($A326,'2013'!$B$2:$S$401,11,FALSE)), AL326, VLOOKUP($A326,'2013'!$B$2:$S$401,11,FALSE)*1.7)</f>
        <v>0</v>
      </c>
      <c r="AN326" s="14">
        <f>AVERAGE(AL326:AM326)</f>
        <v>0</v>
      </c>
      <c r="AO326" s="14">
        <f>VLOOKUP($A326,'2014'!$B$2:$S$430,8,FALSE)</f>
        <v>-6</v>
      </c>
      <c r="AP326" s="14">
        <f>IF(ISNA(VLOOKUP($A326,'2013'!$B$2:$S$401,8,FALSE)), AO326, VLOOKUP($A326,'2013'!$B$2:$S$401,8,FALSE)*1.7)</f>
        <v>-6</v>
      </c>
      <c r="AQ326" s="14">
        <f>IF(ISNA(VLOOKUP($A326,'2012'!$B$2:$S$401,8,FALSE)), AP326, VLOOKUP($A326,'2012'!$B$2:$S$401,8,FALSE))</f>
        <v>-6</v>
      </c>
      <c r="AR326" s="14">
        <f>IF(ISNA(VLOOKUP($A326,'2011'!$B$2:$S$401,8,FALSE)), AQ326, VLOOKUP($A326,'2011'!$B$2:$S$401,8,FALSE))</f>
        <v>-6</v>
      </c>
      <c r="AS326" s="14">
        <f>IF(ISNA(VLOOKUP($A326,'2010'!$B$2:$S$401,8,FALSE)), AR326, VLOOKUP($A326,'2010'!$B$2:$S$401,8,FALSE))</f>
        <v>-6</v>
      </c>
      <c r="AT326" s="14">
        <f>IF(ISNA(VLOOKUP($A326,'2009'!$B$2:$S$401,8,FALSE)), AS326, VLOOKUP($A326,'2009'!$B$2:$S$401,8,FALSE))</f>
        <v>-6</v>
      </c>
      <c r="AU326" s="14">
        <f>AVERAGE(AO326:AT326)</f>
        <v>-6</v>
      </c>
      <c r="AV326" s="14">
        <f>MIN(B326:G326)</f>
        <v>22</v>
      </c>
      <c r="AW326" s="14">
        <f>MAX(B326:G326)</f>
        <v>22</v>
      </c>
      <c r="AX326" s="14">
        <f>MIN(I326:N326)</f>
        <v>70</v>
      </c>
      <c r="AY326" s="14">
        <f>MAX(I326:N326)</f>
        <v>70</v>
      </c>
      <c r="AZ326" s="14" t="str">
        <f>VLOOKUP(A326,Bios!$B$2:$S$430,7,FALSE)</f>
        <v>LVA</v>
      </c>
      <c r="BA326" s="14" t="str">
        <f>VLOOKUP(A326,Bios!$B$2:$S$430,2,FALSE)</f>
        <v>BUF</v>
      </c>
      <c r="BB326" s="14">
        <f>113-BE326</f>
        <v>19</v>
      </c>
      <c r="BC326" s="14" t="str">
        <f>VLOOKUP(A326,Bios!$B$2:$S$430,3,FALSE)</f>
        <v>C</v>
      </c>
      <c r="BD326" s="4" t="str">
        <f>VLOOKUP(A326,Bios!$B$2:$S$430,4,FALSE)</f>
        <v>Jan 05 '94</v>
      </c>
      <c r="BE326" s="4" t="str">
        <f>RIGHT(BD326, LEN(BD326)-8)</f>
        <v>94</v>
      </c>
      <c r="BJ326" s="4" t="e">
        <f>VLOOKUP(A326,'Contracts 2014'!A325:K451,1,FALSE)</f>
        <v>#N/A</v>
      </c>
      <c r="BK326" s="4">
        <f>IF(ISNA(VLOOKUP(A326,'Contracts 2014'!$A$1:$K$127,1,FALSE)), 0, 1)</f>
        <v>0</v>
      </c>
    </row>
    <row r="327" spans="1:63">
      <c r="A327" s="13" t="s">
        <v>191</v>
      </c>
      <c r="B327" s="14">
        <f>VLOOKUP(A327,'2014'!$B$2:$S$430,7,FALSE)</f>
        <v>22</v>
      </c>
      <c r="C327" s="14">
        <f>IF(ISNA(VLOOKUP(A327,'2013'!$B$2:$S$401,7,FALSE)*1.7), B327, VLOOKUP(A327,'2013'!$B$2:$S$401,7,FALSE)*1.7)</f>
        <v>37.4</v>
      </c>
      <c r="D327" s="14">
        <f>IF(ISNA(VLOOKUP(A327,'2012'!$B$2:$S$401,7,FALSE)), C327, VLOOKUP(A327,'2012'!$B$2:$S$401,7,FALSE))</f>
        <v>49</v>
      </c>
      <c r="E327" s="14">
        <f>IF(ISNA(VLOOKUP(A327,'2011'!$B$2:$S$401,7,FALSE)), AVERAGE(C327:D327), VLOOKUP(A327,'2011'!$B$2:$S$401,7,FALSE))</f>
        <v>33</v>
      </c>
      <c r="F327" s="14">
        <f>IF(ISNA(VLOOKUP(A327,'2010'!$B$2:$S$401,7,FALSE)), AVERAGE(C327:E327), VLOOKUP(A327,'2010'!$B$2:$S$401,7,FALSE))</f>
        <v>42</v>
      </c>
      <c r="G327" s="14">
        <f>IF(ISNA(VLOOKUP(A327,'2009'!$B$2:$S$401,7,FALSE)), AVERAGE(C327:F327), VLOOKUP(A327,'2009'!$B$2:$S$401,7,FALSE))</f>
        <v>37</v>
      </c>
      <c r="H327" s="14">
        <f>AVERAGE(B327:G327)</f>
        <v>36.733333333333334</v>
      </c>
      <c r="I327" s="14">
        <f>VLOOKUP(A327,'2014'!$B$2:$S$430,4,FALSE)</f>
        <v>63</v>
      </c>
      <c r="J327" s="14">
        <f>IF(ISNA(VLOOKUP(A327,'2013'!$B$2:$S$401,4,FALSE)), I327, VLOOKUP(A327,'2013'!$B$2:$S$401,4,FALSE)*1.7)</f>
        <v>76.5</v>
      </c>
      <c r="K327" s="14">
        <f>IF(ISNA(VLOOKUP(A327,'2012'!$B$2:$S$401,4,FALSE)), J327, VLOOKUP(A327,'2012'!$B$2:$S$401,4,FALSE))</f>
        <v>82</v>
      </c>
      <c r="L327" s="14">
        <f>IF(ISNA(VLOOKUP(A327,'2011'!$B$2:$S$401,4,FALSE)), AVERAGE(J327:K327), VLOOKUP(A327,'2011'!$B$2:$S$401,4,FALSE))</f>
        <v>51</v>
      </c>
      <c r="M327" s="14">
        <f>IF(ISNA(VLOOKUP(A327,'2010'!$B$2:$S$401,4,FALSE)), AVERAGE(J327:L327), VLOOKUP(A327,'2010'!$B$2:$S$401,4,FALSE))</f>
        <v>76</v>
      </c>
      <c r="N327" s="14">
        <f>IF(ISNA(VLOOKUP(A327,'2009'!$B$2:$S$401,4,FALSE)), AVERAGE(J327:M327), VLOOKUP(A327,'2009'!$B$2:$S$401,4,FALSE))</f>
        <v>80</v>
      </c>
      <c r="O327" s="14">
        <f>AVERAGE(I327:N327)</f>
        <v>71.416666666666671</v>
      </c>
      <c r="P327" s="14">
        <f>H327/O327</f>
        <v>0.51435239206534422</v>
      </c>
      <c r="Q327" s="14">
        <f>VLOOKUP($A327,'2014'!$B$2:$S$430,5,FALSE)</f>
        <v>7</v>
      </c>
      <c r="R327" s="14">
        <f>IF(ISNA(VLOOKUP(A327,'2013'!$B$2:$S$401,5,FALSE)), Q327, VLOOKUP(A327,'2013'!$B$2:$S$401,5,FALSE)*1.7)</f>
        <v>13.6</v>
      </c>
      <c r="S327" s="14">
        <f>IF(ISNA(VLOOKUP($A327,'2012'!$B$2:$S$401,5,FALSE)), R327, VLOOKUP($A327,'2012'!$B$2:$S$401,5,FALSE))</f>
        <v>11</v>
      </c>
      <c r="T327" s="14">
        <f>IF(ISNA(VLOOKUP($A327,'2011'!$B$2:$S$401,5,FALSE)), S327, VLOOKUP($A327,'2011'!$B$2:$S$401,5,FALSE))</f>
        <v>8</v>
      </c>
      <c r="U327" s="14">
        <f>IF(ISNA(VLOOKUP($A327,'2010'!$B$2:$S$401,5,FALSE)), T327, VLOOKUP($A327,'2010'!$B$2:$S$401,5,FALSE))</f>
        <v>5</v>
      </c>
      <c r="V327" s="14">
        <f>IF(ISNA(VLOOKUP($A327,'2009'!$B$2:$S$401,5,FALSE)), U327, VLOOKUP($A327,'2009'!$B$2:$S$401,5,FALSE))</f>
        <v>10</v>
      </c>
      <c r="W327" s="14">
        <f>AVERAGE(Q327:V327)</f>
        <v>9.1</v>
      </c>
      <c r="X327" s="14">
        <f>VLOOKUP($A327,'2014'!$B$2:$S$430,6,FALSE)</f>
        <v>15</v>
      </c>
      <c r="Y327" s="14">
        <f>IF(ISNA(VLOOKUP($A327,'2013'!$B$2:$S$401,6,FALSE)), X327, VLOOKUP($A327,'2013'!$B$2:$S$401,6,FALSE)*1.7)</f>
        <v>23.8</v>
      </c>
      <c r="Z327" s="14">
        <f>IF(ISNA(VLOOKUP($A327,'2012'!$B$2:$S$401,6,FALSE)), Y327, VLOOKUP($A327,'2012'!$B$2:$S$401,6,FALSE))</f>
        <v>38</v>
      </c>
      <c r="AA327" s="14">
        <f>IF(ISNA(VLOOKUP($A327,'2011'!$B$2:$S$401,6,FALSE)), Z327, VLOOKUP($A327,'2011'!$B$2:$S$401,6,FALSE))</f>
        <v>25</v>
      </c>
      <c r="AB327" s="14">
        <f>IF(ISNA(VLOOKUP($A327,'2010'!$B$2:$S$401,6,FALSE)), AA327, VLOOKUP($A327,'2010'!$B$2:$S$401,6,FALSE))</f>
        <v>37</v>
      </c>
      <c r="AC327" s="14">
        <f>IF(ISNA(VLOOKUP($A327,'2009'!$B$2:$S$401,6,FALSE)), AB327, VLOOKUP($A327,'2009'!$B$2:$S$401,6,FALSE))</f>
        <v>27</v>
      </c>
      <c r="AD327" s="14">
        <f>AVERAGE(X327:AC327)</f>
        <v>27.633333333333336</v>
      </c>
      <c r="AE327" s="14">
        <f>VLOOKUP($A327,'2014'!$B$2:$S$430,10,FALSE)</f>
        <v>4</v>
      </c>
      <c r="AF327" s="14">
        <f>IF(ISNA(VLOOKUP($A327,'2013'!$B$2:$S$401,10,FALSE)), AE327, VLOOKUP($A327,'2013'!$B$2:$S$401,10,FALSE)*1.7)</f>
        <v>8.5</v>
      </c>
      <c r="AG327" s="14">
        <f>IF(ISNA(VLOOKUP($A327,'2012'!$B$2:$S$401,10,FALSE)), AF327, VLOOKUP($A327,'2012'!$B$2:$S$401,10,FALSE))</f>
        <v>5</v>
      </c>
      <c r="AH327" s="14">
        <f>IF(ISNA(VLOOKUP($A327,'2011'!$B$2:$S$401,10,FALSE)), AG327, VLOOKUP($A327,'2011'!$B$2:$S$401,10,FALSE))</f>
        <v>5</v>
      </c>
      <c r="AI327" s="14">
        <f>IF(ISNA(VLOOKUP($A327,'2010'!$B$2:$S$401,10,FALSE)), AH327, VLOOKUP($A327,'2010'!$B$2:$S$401,10,FALSE))</f>
        <v>2</v>
      </c>
      <c r="AJ327" s="14">
        <f>IF(ISNA(VLOOKUP($A327,'2009'!$B$2:$S$401,10,FALSE)), AI327, VLOOKUP($A327,'2009'!$B$2:$S$401,10,FALSE))</f>
        <v>5</v>
      </c>
      <c r="AK327" s="14">
        <f>AVERAGE(AE327:AJ327)</f>
        <v>4.916666666666667</v>
      </c>
      <c r="AL327" s="14">
        <f>VLOOKUP($A327,'2014'!$B$2:$S$430,11,FALSE)</f>
        <v>12</v>
      </c>
      <c r="AM327" s="14">
        <f>IF(ISNA(VLOOKUP($A327,'2013'!$B$2:$S$401,11,FALSE)), AL327, VLOOKUP($A327,'2013'!$B$2:$S$401,11,FALSE)*1.7)</f>
        <v>17</v>
      </c>
      <c r="AN327" s="14">
        <f>AVERAGE(AL327:AM327)</f>
        <v>14.5</v>
      </c>
      <c r="AO327" s="14">
        <f>VLOOKUP($A327,'2014'!$B$2:$S$430,8,FALSE)</f>
        <v>-39</v>
      </c>
      <c r="AP327" s="14">
        <f>IF(ISNA(VLOOKUP($A327,'2013'!$B$2:$S$401,8,FALSE)), AO327, VLOOKUP($A327,'2013'!$B$2:$S$401,8,FALSE)*1.7)</f>
        <v>-8.5</v>
      </c>
      <c r="AQ327" s="14">
        <f>IF(ISNA(VLOOKUP($A327,'2012'!$B$2:$S$401,8,FALSE)), AP327, VLOOKUP($A327,'2012'!$B$2:$S$401,8,FALSE))</f>
        <v>0</v>
      </c>
      <c r="AR327" s="14">
        <f>IF(ISNA(VLOOKUP($A327,'2011'!$B$2:$S$401,8,FALSE)), AQ327, VLOOKUP($A327,'2011'!$B$2:$S$401,8,FALSE))</f>
        <v>13</v>
      </c>
      <c r="AS327" s="14">
        <f>IF(ISNA(VLOOKUP($A327,'2010'!$B$2:$S$401,8,FALSE)), AR327, VLOOKUP($A327,'2010'!$B$2:$S$401,8,FALSE))</f>
        <v>0</v>
      </c>
      <c r="AT327" s="14">
        <f>IF(ISNA(VLOOKUP($A327,'2009'!$B$2:$S$401,8,FALSE)), AS327, VLOOKUP($A327,'2009'!$B$2:$S$401,8,FALSE))</f>
        <v>11</v>
      </c>
      <c r="AU327" s="14">
        <f>AVERAGE(AO327:AT327)</f>
        <v>-3.9166666666666665</v>
      </c>
      <c r="AV327" s="14">
        <f>MIN(B327:G327)</f>
        <v>22</v>
      </c>
      <c r="AW327" s="14">
        <f>MAX(B327:G327)</f>
        <v>49</v>
      </c>
      <c r="AX327" s="14">
        <f>MIN(I327:N327)</f>
        <v>51</v>
      </c>
      <c r="AY327" s="14">
        <f>MAX(I327:N327)</f>
        <v>82</v>
      </c>
      <c r="AZ327" s="14" t="str">
        <f>VLOOKUP(A327,Bios!$B$2:$S$430,7,FALSE)</f>
        <v>SWE</v>
      </c>
      <c r="BA327" s="14" t="str">
        <f>VLOOKUP(A327,Bios!$B$2:$S$430,2,FALSE)</f>
        <v>VAN</v>
      </c>
      <c r="BB327" s="14">
        <f>113-BE327</f>
        <v>27</v>
      </c>
      <c r="BC327" s="14" t="str">
        <f>VLOOKUP(A327,Bios!$B$2:$S$430,3,FALSE)</f>
        <v>D</v>
      </c>
      <c r="BD327" s="4" t="str">
        <f>VLOOKUP(A327,Bios!$B$2:$S$430,4,FALSE)</f>
        <v>Apr 21 '86</v>
      </c>
      <c r="BE327" s="4" t="str">
        <f>RIGHT(BD327, LEN(BD327)-8)</f>
        <v>86</v>
      </c>
      <c r="BJ327" s="4" t="e">
        <f>VLOOKUP(A327,'Contracts 2014'!A326:K452,1,FALSE)</f>
        <v>#N/A</v>
      </c>
      <c r="BK327" s="4">
        <f>IF(ISNA(VLOOKUP(A327,'Contracts 2014'!$A$1:$K$127,1,FALSE)), 0, 1)</f>
        <v>0</v>
      </c>
    </row>
    <row r="328" spans="1:63">
      <c r="A328" s="13" t="s">
        <v>256</v>
      </c>
      <c r="B328" s="14">
        <f>VLOOKUP(A328,'2014'!$B$2:$S$430,7,FALSE)</f>
        <v>22</v>
      </c>
      <c r="C328" s="14">
        <f>IF(ISNA(VLOOKUP(A328,'2013'!$B$2:$S$401,7,FALSE)*1.7), B328, VLOOKUP(A328,'2013'!$B$2:$S$401,7,FALSE)*1.7)</f>
        <v>45.9</v>
      </c>
      <c r="D328" s="14">
        <f>IF(ISNA(VLOOKUP(A328,'2012'!$B$2:$S$401,7,FALSE)), C328, VLOOKUP(A328,'2012'!$B$2:$S$401,7,FALSE))</f>
        <v>37</v>
      </c>
      <c r="E328" s="14">
        <f>IF(ISNA(VLOOKUP(A328,'2011'!$B$2:$S$401,7,FALSE)), AVERAGE(C328:D328), VLOOKUP(A328,'2011'!$B$2:$S$401,7,FALSE))</f>
        <v>41.45</v>
      </c>
      <c r="F328" s="14">
        <f>IF(ISNA(VLOOKUP(A328,'2010'!$B$2:$S$401,7,FALSE)), AVERAGE(C328:E328), VLOOKUP(A328,'2010'!$B$2:$S$401,7,FALSE))</f>
        <v>50</v>
      </c>
      <c r="G328" s="14">
        <f>IF(ISNA(VLOOKUP(A328,'2009'!$B$2:$S$401,7,FALSE)), AVERAGE(C328:F328), VLOOKUP(A328,'2009'!$B$2:$S$401,7,FALSE))</f>
        <v>43.587500000000006</v>
      </c>
      <c r="H328" s="14">
        <f>AVERAGE(B328:G328)</f>
        <v>39.989583333333336</v>
      </c>
      <c r="I328" s="14">
        <f>VLOOKUP(A328,'2014'!$B$2:$S$430,4,FALSE)</f>
        <v>76</v>
      </c>
      <c r="J328" s="14">
        <f>IF(ISNA(VLOOKUP(A328,'2013'!$B$2:$S$401,4,FALSE)), I328, VLOOKUP(A328,'2013'!$B$2:$S$401,4,FALSE)*1.7)</f>
        <v>76.5</v>
      </c>
      <c r="K328" s="14">
        <f>IF(ISNA(VLOOKUP(A328,'2012'!$B$2:$S$401,4,FALSE)), J328, VLOOKUP(A328,'2012'!$B$2:$S$401,4,FALSE))</f>
        <v>74</v>
      </c>
      <c r="L328" s="14">
        <f>IF(ISNA(VLOOKUP(A328,'2011'!$B$2:$S$401,4,FALSE)), AVERAGE(J328:K328), VLOOKUP(A328,'2011'!$B$2:$S$401,4,FALSE))</f>
        <v>75.25</v>
      </c>
      <c r="M328" s="14">
        <f>IF(ISNA(VLOOKUP(A328,'2010'!$B$2:$S$401,4,FALSE)), AVERAGE(J328:L328), VLOOKUP(A328,'2010'!$B$2:$S$401,4,FALSE))</f>
        <v>62</v>
      </c>
      <c r="N328" s="14">
        <f>IF(ISNA(VLOOKUP(A328,'2009'!$B$2:$S$401,4,FALSE)), AVERAGE(J328:M328), VLOOKUP(A328,'2009'!$B$2:$S$401,4,FALSE))</f>
        <v>71.9375</v>
      </c>
      <c r="O328" s="14">
        <f>AVERAGE(I328:N328)</f>
        <v>72.614583333333329</v>
      </c>
      <c r="P328" s="14">
        <f>H328/O328</f>
        <v>0.55071008463635063</v>
      </c>
      <c r="Q328" s="14">
        <f>VLOOKUP($A328,'2014'!$B$2:$S$430,5,FALSE)</f>
        <v>2</v>
      </c>
      <c r="R328" s="14">
        <f>IF(ISNA(VLOOKUP(A328,'2013'!$B$2:$S$401,5,FALSE)), Q328, VLOOKUP(A328,'2013'!$B$2:$S$401,5,FALSE)*1.7)</f>
        <v>5.0999999999999996</v>
      </c>
      <c r="S328" s="14">
        <f>IF(ISNA(VLOOKUP($A328,'2012'!$B$2:$S$401,5,FALSE)), R328, VLOOKUP($A328,'2012'!$B$2:$S$401,5,FALSE))</f>
        <v>5</v>
      </c>
      <c r="T328" s="14">
        <f>IF(ISNA(VLOOKUP($A328,'2011'!$B$2:$S$401,5,FALSE)), S328, VLOOKUP($A328,'2011'!$B$2:$S$401,5,FALSE))</f>
        <v>5</v>
      </c>
      <c r="U328" s="14">
        <f>IF(ISNA(VLOOKUP($A328,'2010'!$B$2:$S$401,5,FALSE)), T328, VLOOKUP($A328,'2010'!$B$2:$S$401,5,FALSE))</f>
        <v>11</v>
      </c>
      <c r="V328" s="14">
        <f>IF(ISNA(VLOOKUP($A328,'2009'!$B$2:$S$401,5,FALSE)), U328, VLOOKUP($A328,'2009'!$B$2:$S$401,5,FALSE))</f>
        <v>11</v>
      </c>
      <c r="W328" s="14">
        <f>AVERAGE(Q328:V328)</f>
        <v>6.5166666666666666</v>
      </c>
      <c r="X328" s="14">
        <f>VLOOKUP($A328,'2014'!$B$2:$S$430,6,FALSE)</f>
        <v>20</v>
      </c>
      <c r="Y328" s="14">
        <f>IF(ISNA(VLOOKUP($A328,'2013'!$B$2:$S$401,6,FALSE)), X328, VLOOKUP($A328,'2013'!$B$2:$S$401,6,FALSE)*1.7)</f>
        <v>40.799999999999997</v>
      </c>
      <c r="Z328" s="14">
        <f>IF(ISNA(VLOOKUP($A328,'2012'!$B$2:$S$401,6,FALSE)), Y328, VLOOKUP($A328,'2012'!$B$2:$S$401,6,FALSE))</f>
        <v>32</v>
      </c>
      <c r="AA328" s="14">
        <f>IF(ISNA(VLOOKUP($A328,'2011'!$B$2:$S$401,6,FALSE)), Z328, VLOOKUP($A328,'2011'!$B$2:$S$401,6,FALSE))</f>
        <v>32</v>
      </c>
      <c r="AB328" s="14">
        <f>IF(ISNA(VLOOKUP($A328,'2010'!$B$2:$S$401,6,FALSE)), AA328, VLOOKUP($A328,'2010'!$B$2:$S$401,6,FALSE))</f>
        <v>39</v>
      </c>
      <c r="AC328" s="14">
        <f>IF(ISNA(VLOOKUP($A328,'2009'!$B$2:$S$401,6,FALSE)), AB328, VLOOKUP($A328,'2009'!$B$2:$S$401,6,FALSE))</f>
        <v>39</v>
      </c>
      <c r="AD328" s="14">
        <f>AVERAGE(X328:AC328)</f>
        <v>33.800000000000004</v>
      </c>
      <c r="AE328" s="14">
        <f>VLOOKUP($A328,'2014'!$B$2:$S$430,10,FALSE)</f>
        <v>1</v>
      </c>
      <c r="AF328" s="14">
        <f>IF(ISNA(VLOOKUP($A328,'2013'!$B$2:$S$401,10,FALSE)), AE328, VLOOKUP($A328,'2013'!$B$2:$S$401,10,FALSE)*1.7)</f>
        <v>3.4</v>
      </c>
      <c r="AG328" s="14">
        <f>IF(ISNA(VLOOKUP($A328,'2012'!$B$2:$S$401,10,FALSE)), AF328, VLOOKUP($A328,'2012'!$B$2:$S$401,10,FALSE))</f>
        <v>2</v>
      </c>
      <c r="AH328" s="14">
        <f>IF(ISNA(VLOOKUP($A328,'2011'!$B$2:$S$401,10,FALSE)), AG328, VLOOKUP($A328,'2011'!$B$2:$S$401,10,FALSE))</f>
        <v>2</v>
      </c>
      <c r="AI328" s="14">
        <f>IF(ISNA(VLOOKUP($A328,'2010'!$B$2:$S$401,10,FALSE)), AH328, VLOOKUP($A328,'2010'!$B$2:$S$401,10,FALSE))</f>
        <v>6</v>
      </c>
      <c r="AJ328" s="14">
        <f>IF(ISNA(VLOOKUP($A328,'2009'!$B$2:$S$401,10,FALSE)), AI328, VLOOKUP($A328,'2009'!$B$2:$S$401,10,FALSE))</f>
        <v>6</v>
      </c>
      <c r="AK328" s="14">
        <f>AVERAGE(AE328:AJ328)</f>
        <v>3.4</v>
      </c>
      <c r="AL328" s="14">
        <f>VLOOKUP($A328,'2014'!$B$2:$S$430,11,FALSE)</f>
        <v>14</v>
      </c>
      <c r="AM328" s="14">
        <f>IF(ISNA(VLOOKUP($A328,'2013'!$B$2:$S$401,11,FALSE)), AL328, VLOOKUP($A328,'2013'!$B$2:$S$401,11,FALSE)*1.7)</f>
        <v>20.399999999999999</v>
      </c>
      <c r="AN328" s="14">
        <f>AVERAGE(AL328:AM328)</f>
        <v>17.2</v>
      </c>
      <c r="AO328" s="14">
        <f>VLOOKUP($A328,'2014'!$B$2:$S$430,8,FALSE)</f>
        <v>-12</v>
      </c>
      <c r="AP328" s="14">
        <f>IF(ISNA(VLOOKUP($A328,'2013'!$B$2:$S$401,8,FALSE)), AO328, VLOOKUP($A328,'2013'!$B$2:$S$401,8,FALSE)*1.7)</f>
        <v>6.8</v>
      </c>
      <c r="AQ328" s="14">
        <f>IF(ISNA(VLOOKUP($A328,'2012'!$B$2:$S$401,8,FALSE)), AP328, VLOOKUP($A328,'2012'!$B$2:$S$401,8,FALSE))</f>
        <v>-4</v>
      </c>
      <c r="AR328" s="14">
        <f>IF(ISNA(VLOOKUP($A328,'2011'!$B$2:$S$401,8,FALSE)), AQ328, VLOOKUP($A328,'2011'!$B$2:$S$401,8,FALSE))</f>
        <v>-4</v>
      </c>
      <c r="AS328" s="14">
        <f>IF(ISNA(VLOOKUP($A328,'2010'!$B$2:$S$401,8,FALSE)), AR328, VLOOKUP($A328,'2010'!$B$2:$S$401,8,FALSE))</f>
        <v>-4</v>
      </c>
      <c r="AT328" s="14">
        <f>IF(ISNA(VLOOKUP($A328,'2009'!$B$2:$S$401,8,FALSE)), AS328, VLOOKUP($A328,'2009'!$B$2:$S$401,8,FALSE))</f>
        <v>-4</v>
      </c>
      <c r="AU328" s="14">
        <f>AVERAGE(AO328:AT328)</f>
        <v>-3.5333333333333332</v>
      </c>
      <c r="AV328" s="14">
        <f>MIN(B328:G328)</f>
        <v>22</v>
      </c>
      <c r="AW328" s="14">
        <f>MAX(B328:G328)</f>
        <v>50</v>
      </c>
      <c r="AX328" s="14">
        <f>MIN(I328:N328)</f>
        <v>62</v>
      </c>
      <c r="AY328" s="14">
        <f>MAX(I328:N328)</f>
        <v>76.5</v>
      </c>
      <c r="AZ328" s="14" t="str">
        <f>VLOOKUP(A328,Bios!$B$2:$S$430,7,FALSE)</f>
        <v>RUS</v>
      </c>
      <c r="BA328" s="14" t="str">
        <f>VLOOKUP(A328,Bios!$B$2:$S$430,2,FALSE)</f>
        <v>DAL</v>
      </c>
      <c r="BB328" s="14">
        <f>113-BE328</f>
        <v>39</v>
      </c>
      <c r="BC328" s="14" t="str">
        <f>VLOOKUP(A328,Bios!$B$2:$S$430,3,FALSE)</f>
        <v>D</v>
      </c>
      <c r="BD328" s="4" t="str">
        <f>VLOOKUP(A328,Bios!$B$2:$S$430,4,FALSE)</f>
        <v>Apr 13 '74</v>
      </c>
      <c r="BE328" s="4" t="str">
        <f>RIGHT(BD328, LEN(BD328)-8)</f>
        <v>74</v>
      </c>
      <c r="BJ328" s="4" t="e">
        <f>VLOOKUP(A328,'Contracts 2014'!A327:K453,1,FALSE)</f>
        <v>#N/A</v>
      </c>
      <c r="BK328" s="4">
        <f>IF(ISNA(VLOOKUP(A328,'Contracts 2014'!$A$1:$K$127,1,FALSE)), 0, 1)</f>
        <v>1</v>
      </c>
    </row>
    <row r="329" spans="1:63">
      <c r="A329" s="13" t="s">
        <v>369</v>
      </c>
      <c r="B329" s="14">
        <f>VLOOKUP(A329,'2014'!$B$2:$S$430,7,FALSE)</f>
        <v>22</v>
      </c>
      <c r="C329" s="14">
        <f>IF(ISNA(VLOOKUP(A329,'2013'!$B$2:$S$401,7,FALSE)*1.7), B329, VLOOKUP(A329,'2013'!$B$2:$S$401,7,FALSE)*1.7)</f>
        <v>22</v>
      </c>
      <c r="D329" s="14">
        <f>IF(ISNA(VLOOKUP(A329,'2012'!$B$2:$S$401,7,FALSE)), C329, VLOOKUP(A329,'2012'!$B$2:$S$401,7,FALSE))</f>
        <v>23</v>
      </c>
      <c r="E329" s="14">
        <f>IF(ISNA(VLOOKUP(A329,'2011'!$B$2:$S$401,7,FALSE)), AVERAGE(C329:D329), VLOOKUP(A329,'2011'!$B$2:$S$401,7,FALSE))</f>
        <v>37</v>
      </c>
      <c r="F329" s="14">
        <f>IF(ISNA(VLOOKUP(A329,'2010'!$B$2:$S$401,7,FALSE)), AVERAGE(C329:E329), VLOOKUP(A329,'2010'!$B$2:$S$401,7,FALSE))</f>
        <v>48</v>
      </c>
      <c r="G329" s="14">
        <f>IF(ISNA(VLOOKUP(A329,'2009'!$B$2:$S$401,7,FALSE)), AVERAGE(C329:F329), VLOOKUP(A329,'2009'!$B$2:$S$401,7,FALSE))</f>
        <v>32.5</v>
      </c>
      <c r="H329" s="14">
        <f>AVERAGE(B329:G329)</f>
        <v>30.75</v>
      </c>
      <c r="I329" s="14">
        <f>VLOOKUP(A329,'2014'!$B$2:$S$430,4,FALSE)</f>
        <v>62</v>
      </c>
      <c r="J329" s="14">
        <f>IF(ISNA(VLOOKUP(A329,'2013'!$B$2:$S$401,4,FALSE)), I329, VLOOKUP(A329,'2013'!$B$2:$S$401,4,FALSE)*1.7)</f>
        <v>62</v>
      </c>
      <c r="K329" s="14">
        <f>IF(ISNA(VLOOKUP(A329,'2012'!$B$2:$S$401,4,FALSE)), J329, VLOOKUP(A329,'2012'!$B$2:$S$401,4,FALSE))</f>
        <v>55</v>
      </c>
      <c r="L329" s="14">
        <f>IF(ISNA(VLOOKUP(A329,'2011'!$B$2:$S$401,4,FALSE)), AVERAGE(J329:K329), VLOOKUP(A329,'2011'!$B$2:$S$401,4,FALSE))</f>
        <v>80</v>
      </c>
      <c r="M329" s="14">
        <f>IF(ISNA(VLOOKUP(A329,'2010'!$B$2:$S$401,4,FALSE)), AVERAGE(J329:L329), VLOOKUP(A329,'2010'!$B$2:$S$401,4,FALSE))</f>
        <v>82</v>
      </c>
      <c r="N329" s="14">
        <f>IF(ISNA(VLOOKUP(A329,'2009'!$B$2:$S$401,4,FALSE)), AVERAGE(J329:M329), VLOOKUP(A329,'2009'!$B$2:$S$401,4,FALSE))</f>
        <v>69.75</v>
      </c>
      <c r="O329" s="14">
        <f>AVERAGE(I329:N329)</f>
        <v>68.458333333333329</v>
      </c>
      <c r="P329" s="14">
        <f>H329/O329</f>
        <v>0.44917833231892884</v>
      </c>
      <c r="Q329" s="14">
        <f>VLOOKUP($A329,'2014'!$B$2:$S$430,5,FALSE)</f>
        <v>9</v>
      </c>
      <c r="R329" s="14">
        <f>IF(ISNA(VLOOKUP(A329,'2013'!$B$2:$S$401,5,FALSE)), Q329, VLOOKUP(A329,'2013'!$B$2:$S$401,5,FALSE)*1.7)</f>
        <v>9</v>
      </c>
      <c r="S329" s="14">
        <f>IF(ISNA(VLOOKUP($A329,'2012'!$B$2:$S$401,5,FALSE)), R329, VLOOKUP($A329,'2012'!$B$2:$S$401,5,FALSE))</f>
        <v>8</v>
      </c>
      <c r="T329" s="14">
        <f>IF(ISNA(VLOOKUP($A329,'2011'!$B$2:$S$401,5,FALSE)), S329, VLOOKUP($A329,'2011'!$B$2:$S$401,5,FALSE))</f>
        <v>10</v>
      </c>
      <c r="U329" s="14">
        <f>IF(ISNA(VLOOKUP($A329,'2010'!$B$2:$S$401,5,FALSE)), T329, VLOOKUP($A329,'2010'!$B$2:$S$401,5,FALSE))</f>
        <v>11</v>
      </c>
      <c r="V329" s="14">
        <f>IF(ISNA(VLOOKUP($A329,'2009'!$B$2:$S$401,5,FALSE)), U329, VLOOKUP($A329,'2009'!$B$2:$S$401,5,FALSE))</f>
        <v>11</v>
      </c>
      <c r="W329" s="14">
        <f>AVERAGE(Q329:V329)</f>
        <v>9.6666666666666661</v>
      </c>
      <c r="X329" s="14">
        <f>VLOOKUP($A329,'2014'!$B$2:$S$430,6,FALSE)</f>
        <v>13</v>
      </c>
      <c r="Y329" s="14">
        <f>IF(ISNA(VLOOKUP($A329,'2013'!$B$2:$S$401,6,FALSE)), X329, VLOOKUP($A329,'2013'!$B$2:$S$401,6,FALSE)*1.7)</f>
        <v>13</v>
      </c>
      <c r="Z329" s="14">
        <f>IF(ISNA(VLOOKUP($A329,'2012'!$B$2:$S$401,6,FALSE)), Y329, VLOOKUP($A329,'2012'!$B$2:$S$401,6,FALSE))</f>
        <v>15</v>
      </c>
      <c r="AA329" s="14">
        <f>IF(ISNA(VLOOKUP($A329,'2011'!$B$2:$S$401,6,FALSE)), Z329, VLOOKUP($A329,'2011'!$B$2:$S$401,6,FALSE))</f>
        <v>27</v>
      </c>
      <c r="AB329" s="14">
        <f>IF(ISNA(VLOOKUP($A329,'2010'!$B$2:$S$401,6,FALSE)), AA329, VLOOKUP($A329,'2010'!$B$2:$S$401,6,FALSE))</f>
        <v>37</v>
      </c>
      <c r="AC329" s="14">
        <f>IF(ISNA(VLOOKUP($A329,'2009'!$B$2:$S$401,6,FALSE)), AB329, VLOOKUP($A329,'2009'!$B$2:$S$401,6,FALSE))</f>
        <v>37</v>
      </c>
      <c r="AD329" s="14">
        <f>AVERAGE(X329:AC329)</f>
        <v>23.666666666666668</v>
      </c>
      <c r="AE329" s="14">
        <f>VLOOKUP($A329,'2014'!$B$2:$S$430,10,FALSE)</f>
        <v>3</v>
      </c>
      <c r="AF329" s="14">
        <f>IF(ISNA(VLOOKUP($A329,'2013'!$B$2:$S$401,10,FALSE)), AE329, VLOOKUP($A329,'2013'!$B$2:$S$401,10,FALSE)*1.7)</f>
        <v>3</v>
      </c>
      <c r="AG329" s="14">
        <f>IF(ISNA(VLOOKUP($A329,'2012'!$B$2:$S$401,10,FALSE)), AF329, VLOOKUP($A329,'2012'!$B$2:$S$401,10,FALSE))</f>
        <v>3</v>
      </c>
      <c r="AH329" s="14">
        <f>IF(ISNA(VLOOKUP($A329,'2011'!$B$2:$S$401,10,FALSE)), AG329, VLOOKUP($A329,'2011'!$B$2:$S$401,10,FALSE))</f>
        <v>3</v>
      </c>
      <c r="AI329" s="14">
        <f>IF(ISNA(VLOOKUP($A329,'2010'!$B$2:$S$401,10,FALSE)), AH329, VLOOKUP($A329,'2010'!$B$2:$S$401,10,FALSE))</f>
        <v>3</v>
      </c>
      <c r="AJ329" s="14">
        <f>IF(ISNA(VLOOKUP($A329,'2009'!$B$2:$S$401,10,FALSE)), AI329, VLOOKUP($A329,'2009'!$B$2:$S$401,10,FALSE))</f>
        <v>3</v>
      </c>
      <c r="AK329" s="14">
        <f>AVERAGE(AE329:AJ329)</f>
        <v>3</v>
      </c>
      <c r="AL329" s="14">
        <f>VLOOKUP($A329,'2014'!$B$2:$S$430,11,FALSE)</f>
        <v>9</v>
      </c>
      <c r="AM329" s="14">
        <f>IF(ISNA(VLOOKUP($A329,'2013'!$B$2:$S$401,11,FALSE)), AL329, VLOOKUP($A329,'2013'!$B$2:$S$401,11,FALSE)*1.7)</f>
        <v>9</v>
      </c>
      <c r="AN329" s="14">
        <f>AVERAGE(AL329:AM329)</f>
        <v>9</v>
      </c>
      <c r="AO329" s="14">
        <f>VLOOKUP($A329,'2014'!$B$2:$S$430,8,FALSE)</f>
        <v>-26</v>
      </c>
      <c r="AP329" s="14">
        <f>IF(ISNA(VLOOKUP($A329,'2013'!$B$2:$S$401,8,FALSE)), AO329, VLOOKUP($A329,'2013'!$B$2:$S$401,8,FALSE)*1.7)</f>
        <v>-26</v>
      </c>
      <c r="AQ329" s="14">
        <f>IF(ISNA(VLOOKUP($A329,'2012'!$B$2:$S$401,8,FALSE)), AP329, VLOOKUP($A329,'2012'!$B$2:$S$401,8,FALSE))</f>
        <v>5</v>
      </c>
      <c r="AR329" s="14">
        <f>IF(ISNA(VLOOKUP($A329,'2011'!$B$2:$S$401,8,FALSE)), AQ329, VLOOKUP($A329,'2011'!$B$2:$S$401,8,FALSE))</f>
        <v>0</v>
      </c>
      <c r="AS329" s="14">
        <f>IF(ISNA(VLOOKUP($A329,'2010'!$B$2:$S$401,8,FALSE)), AR329, VLOOKUP($A329,'2010'!$B$2:$S$401,8,FALSE))</f>
        <v>13</v>
      </c>
      <c r="AT329" s="14">
        <f>IF(ISNA(VLOOKUP($A329,'2009'!$B$2:$S$401,8,FALSE)), AS329, VLOOKUP($A329,'2009'!$B$2:$S$401,8,FALSE))</f>
        <v>13</v>
      </c>
      <c r="AU329" s="14">
        <f>AVERAGE(AO329:AT329)</f>
        <v>-3.5</v>
      </c>
      <c r="AV329" s="14">
        <f>MIN(B329:G329)</f>
        <v>22</v>
      </c>
      <c r="AW329" s="14">
        <f>MAX(B329:G329)</f>
        <v>48</v>
      </c>
      <c r="AX329" s="14">
        <f>MIN(I329:N329)</f>
        <v>55</v>
      </c>
      <c r="AY329" s="14">
        <f>MAX(I329:N329)</f>
        <v>82</v>
      </c>
      <c r="AZ329" s="14" t="str">
        <f>VLOOKUP(A329,Bios!$B$2:$S$430,7,FALSE)</f>
        <v>USA</v>
      </c>
      <c r="BA329" s="14" t="str">
        <f>VLOOKUP(A329,Bios!$B$2:$S$430,2,FALSE)</f>
        <v>BUF</v>
      </c>
      <c r="BB329" s="14">
        <f>113-BE329</f>
        <v>23</v>
      </c>
      <c r="BC329" s="14" t="str">
        <f>VLOOKUP(A329,Bios!$B$2:$S$430,3,FALSE)</f>
        <v>D</v>
      </c>
      <c r="BD329" s="4" t="str">
        <f>VLOOKUP(A329,Bios!$B$2:$S$430,4,FALSE)</f>
        <v>Feb 01 '90</v>
      </c>
      <c r="BE329" s="4" t="str">
        <f>RIGHT(BD329, LEN(BD329)-8)</f>
        <v>90</v>
      </c>
      <c r="BJ329" s="4" t="e">
        <f>VLOOKUP(A329,'Contracts 2014'!A328:K454,1,FALSE)</f>
        <v>#N/A</v>
      </c>
      <c r="BK329" s="4">
        <f>IF(ISNA(VLOOKUP(A329,'Contracts 2014'!$A$1:$K$127,1,FALSE)), 0, 1)</f>
        <v>0</v>
      </c>
    </row>
    <row r="330" spans="1:63">
      <c r="A330" s="13" t="s">
        <v>1212</v>
      </c>
      <c r="B330" s="14">
        <f>VLOOKUP(A330,'2014'!$B$2:$S$430,7,FALSE)</f>
        <v>22</v>
      </c>
      <c r="C330" s="14">
        <f>IF(ISNA(VLOOKUP(A330,'2013'!$B$2:$S$401,7,FALSE)*1.7), B330, VLOOKUP(A330,'2013'!$B$2:$S$401,7,FALSE)*1.7)</f>
        <v>20.399999999999999</v>
      </c>
      <c r="D330" s="14">
        <f>IF(ISNA(VLOOKUP(A330,'2012'!$B$2:$S$401,7,FALSE)), C330, VLOOKUP(A330,'2012'!$B$2:$S$401,7,FALSE))</f>
        <v>12</v>
      </c>
      <c r="E330" s="14">
        <f>IF(ISNA(VLOOKUP(A330,'2011'!$B$2:$S$401,7,FALSE)), AVERAGE(C330:D330), VLOOKUP(A330,'2011'!$B$2:$S$401,7,FALSE))</f>
        <v>16.2</v>
      </c>
      <c r="F330" s="14">
        <f>IF(ISNA(VLOOKUP(A330,'2010'!$B$2:$S$401,7,FALSE)), AVERAGE(C330:E330), VLOOKUP(A330,'2010'!$B$2:$S$401,7,FALSE))</f>
        <v>16.2</v>
      </c>
      <c r="G330" s="14">
        <f>IF(ISNA(VLOOKUP(A330,'2009'!$B$2:$S$401,7,FALSE)), AVERAGE(C330:F330), VLOOKUP(A330,'2009'!$B$2:$S$401,7,FALSE))</f>
        <v>16.2</v>
      </c>
      <c r="H330" s="14">
        <f>AVERAGE(B330:G330)</f>
        <v>17.166666666666668</v>
      </c>
      <c r="I330" s="14">
        <f>VLOOKUP(A330,'2014'!$B$2:$S$430,4,FALSE)</f>
        <v>68</v>
      </c>
      <c r="J330" s="14">
        <f>IF(ISNA(VLOOKUP(A330,'2013'!$B$2:$S$401,4,FALSE)), I330, VLOOKUP(A330,'2013'!$B$2:$S$401,4,FALSE)*1.7)</f>
        <v>47.6</v>
      </c>
      <c r="K330" s="14">
        <f>IF(ISNA(VLOOKUP(A330,'2012'!$B$2:$S$401,4,FALSE)), J330, VLOOKUP(A330,'2012'!$B$2:$S$401,4,FALSE))</f>
        <v>28</v>
      </c>
      <c r="L330" s="14">
        <f>IF(ISNA(VLOOKUP(A330,'2011'!$B$2:$S$401,4,FALSE)), AVERAGE(J330:K330), VLOOKUP(A330,'2011'!$B$2:$S$401,4,FALSE))</f>
        <v>37.799999999999997</v>
      </c>
      <c r="M330" s="14">
        <f>IF(ISNA(VLOOKUP(A330,'2010'!$B$2:$S$401,4,FALSE)), AVERAGE(J330:L330), VLOOKUP(A330,'2010'!$B$2:$S$401,4,FALSE))</f>
        <v>37.799999999999997</v>
      </c>
      <c r="N330" s="14">
        <f>IF(ISNA(VLOOKUP(A330,'2009'!$B$2:$S$401,4,FALSE)), AVERAGE(J330:M330), VLOOKUP(A330,'2009'!$B$2:$S$401,4,FALSE))</f>
        <v>37.799999999999997</v>
      </c>
      <c r="O330" s="14">
        <f>AVERAGE(I330:N330)</f>
        <v>42.833333333333336</v>
      </c>
      <c r="P330" s="14">
        <f>H330/O330</f>
        <v>0.40077821011673154</v>
      </c>
      <c r="Q330" s="14">
        <f>VLOOKUP($A330,'2014'!$B$2:$S$430,5,FALSE)</f>
        <v>7</v>
      </c>
      <c r="R330" s="14">
        <f>IF(ISNA(VLOOKUP(A330,'2013'!$B$2:$S$401,5,FALSE)), Q330, VLOOKUP(A330,'2013'!$B$2:$S$401,5,FALSE)*1.7)</f>
        <v>13.6</v>
      </c>
      <c r="S330" s="14">
        <f>IF(ISNA(VLOOKUP($A330,'2012'!$B$2:$S$401,5,FALSE)), R330, VLOOKUP($A330,'2012'!$B$2:$S$401,5,FALSE))</f>
        <v>8</v>
      </c>
      <c r="T330" s="14">
        <f>IF(ISNA(VLOOKUP($A330,'2011'!$B$2:$S$401,5,FALSE)), S330, VLOOKUP($A330,'2011'!$B$2:$S$401,5,FALSE))</f>
        <v>8</v>
      </c>
      <c r="U330" s="14">
        <f>IF(ISNA(VLOOKUP($A330,'2010'!$B$2:$S$401,5,FALSE)), T330, VLOOKUP($A330,'2010'!$B$2:$S$401,5,FALSE))</f>
        <v>8</v>
      </c>
      <c r="V330" s="14">
        <f>IF(ISNA(VLOOKUP($A330,'2009'!$B$2:$S$401,5,FALSE)), U330, VLOOKUP($A330,'2009'!$B$2:$S$401,5,FALSE))</f>
        <v>8</v>
      </c>
      <c r="W330" s="14">
        <f>AVERAGE(Q330:V330)</f>
        <v>8.7666666666666675</v>
      </c>
      <c r="X330" s="14">
        <f>VLOOKUP($A330,'2014'!$B$2:$S$430,6,FALSE)</f>
        <v>15</v>
      </c>
      <c r="Y330" s="14">
        <f>IF(ISNA(VLOOKUP($A330,'2013'!$B$2:$S$401,6,FALSE)), X330, VLOOKUP($A330,'2013'!$B$2:$S$401,6,FALSE)*1.7)</f>
        <v>6.8</v>
      </c>
      <c r="Z330" s="14">
        <f>IF(ISNA(VLOOKUP($A330,'2012'!$B$2:$S$401,6,FALSE)), Y330, VLOOKUP($A330,'2012'!$B$2:$S$401,6,FALSE))</f>
        <v>4</v>
      </c>
      <c r="AA330" s="14">
        <f>IF(ISNA(VLOOKUP($A330,'2011'!$B$2:$S$401,6,FALSE)), Z330, VLOOKUP($A330,'2011'!$B$2:$S$401,6,FALSE))</f>
        <v>4</v>
      </c>
      <c r="AB330" s="14">
        <f>IF(ISNA(VLOOKUP($A330,'2010'!$B$2:$S$401,6,FALSE)), AA330, VLOOKUP($A330,'2010'!$B$2:$S$401,6,FALSE))</f>
        <v>4</v>
      </c>
      <c r="AC330" s="14">
        <f>IF(ISNA(VLOOKUP($A330,'2009'!$B$2:$S$401,6,FALSE)), AB330, VLOOKUP($A330,'2009'!$B$2:$S$401,6,FALSE))</f>
        <v>4</v>
      </c>
      <c r="AD330" s="14">
        <f>AVERAGE(X330:AC330)</f>
        <v>6.3</v>
      </c>
      <c r="AE330" s="14">
        <f>VLOOKUP($A330,'2014'!$B$2:$S$430,10,FALSE)</f>
        <v>2</v>
      </c>
      <c r="AF330" s="14">
        <f>IF(ISNA(VLOOKUP($A330,'2013'!$B$2:$S$401,10,FALSE)), AE330, VLOOKUP($A330,'2013'!$B$2:$S$401,10,FALSE)*1.7)</f>
        <v>1.7</v>
      </c>
      <c r="AG330" s="14">
        <f>IF(ISNA(VLOOKUP($A330,'2012'!$B$2:$S$401,10,FALSE)), AF330, VLOOKUP($A330,'2012'!$B$2:$S$401,10,FALSE))</f>
        <v>1</v>
      </c>
      <c r="AH330" s="14">
        <f>IF(ISNA(VLOOKUP($A330,'2011'!$B$2:$S$401,10,FALSE)), AG330, VLOOKUP($A330,'2011'!$B$2:$S$401,10,FALSE))</f>
        <v>1</v>
      </c>
      <c r="AI330" s="14">
        <f>IF(ISNA(VLOOKUP($A330,'2010'!$B$2:$S$401,10,FALSE)), AH330, VLOOKUP($A330,'2010'!$B$2:$S$401,10,FALSE))</f>
        <v>1</v>
      </c>
      <c r="AJ330" s="14">
        <f>IF(ISNA(VLOOKUP($A330,'2009'!$B$2:$S$401,10,FALSE)), AI330, VLOOKUP($A330,'2009'!$B$2:$S$401,10,FALSE))</f>
        <v>1</v>
      </c>
      <c r="AK330" s="14">
        <f>AVERAGE(AE330:AJ330)</f>
        <v>1.2833333333333334</v>
      </c>
      <c r="AL330" s="14">
        <f>VLOOKUP($A330,'2014'!$B$2:$S$430,11,FALSE)</f>
        <v>6</v>
      </c>
      <c r="AM330" s="14">
        <f>IF(ISNA(VLOOKUP($A330,'2013'!$B$2:$S$401,11,FALSE)), AL330, VLOOKUP($A330,'2013'!$B$2:$S$401,11,FALSE)*1.7)</f>
        <v>5.0999999999999996</v>
      </c>
      <c r="AN330" s="14">
        <f>AVERAGE(AL330:AM330)</f>
        <v>5.55</v>
      </c>
      <c r="AO330" s="14">
        <f>VLOOKUP($A330,'2014'!$B$2:$S$430,8,FALSE)</f>
        <v>-2</v>
      </c>
      <c r="AP330" s="14">
        <f>IF(ISNA(VLOOKUP($A330,'2013'!$B$2:$S$401,8,FALSE)), AO330, VLOOKUP($A330,'2013'!$B$2:$S$401,8,FALSE)*1.7)</f>
        <v>-3.4</v>
      </c>
      <c r="AQ330" s="14">
        <f>IF(ISNA(VLOOKUP($A330,'2012'!$B$2:$S$401,8,FALSE)), AP330, VLOOKUP($A330,'2012'!$B$2:$S$401,8,FALSE))</f>
        <v>-2</v>
      </c>
      <c r="AR330" s="14">
        <f>IF(ISNA(VLOOKUP($A330,'2011'!$B$2:$S$401,8,FALSE)), AQ330, VLOOKUP($A330,'2011'!$B$2:$S$401,8,FALSE))</f>
        <v>-2</v>
      </c>
      <c r="AS330" s="14">
        <f>IF(ISNA(VLOOKUP($A330,'2010'!$B$2:$S$401,8,FALSE)), AR330, VLOOKUP($A330,'2010'!$B$2:$S$401,8,FALSE))</f>
        <v>-2</v>
      </c>
      <c r="AT330" s="14">
        <f>IF(ISNA(VLOOKUP($A330,'2009'!$B$2:$S$401,8,FALSE)), AS330, VLOOKUP($A330,'2009'!$B$2:$S$401,8,FALSE))</f>
        <v>-2</v>
      </c>
      <c r="AU330" s="14">
        <f>AVERAGE(AO330:AT330)</f>
        <v>-2.2333333333333334</v>
      </c>
      <c r="AV330" s="14">
        <f>MIN(B330:G330)</f>
        <v>12</v>
      </c>
      <c r="AW330" s="14">
        <f>MAX(B330:G330)</f>
        <v>22</v>
      </c>
      <c r="AX330" s="14">
        <f>MIN(I330:N330)</f>
        <v>28</v>
      </c>
      <c r="AY330" s="14">
        <f>MAX(I330:N330)</f>
        <v>68</v>
      </c>
      <c r="AZ330" s="14" t="str">
        <f>VLOOKUP(A330,Bios!$B$2:$S$430,7,FALSE)</f>
        <v>RUS</v>
      </c>
      <c r="BA330" s="14" t="str">
        <f>VLOOKUP(A330,Bios!$B$2:$S$430,2,FALSE)</f>
        <v>NJD, CAR</v>
      </c>
      <c r="BB330" s="14">
        <f>113-BE330</f>
        <v>23</v>
      </c>
      <c r="BC330" s="14" t="str">
        <f>VLOOKUP(A330,Bios!$B$2:$S$430,3,FALSE)</f>
        <v>C</v>
      </c>
      <c r="BD330" s="4" t="str">
        <f>VLOOKUP(A330,Bios!$B$2:$S$430,4,FALSE)</f>
        <v>May 30 '90</v>
      </c>
      <c r="BE330" s="4" t="str">
        <f>RIGHT(BD330, LEN(BD330)-8)</f>
        <v>90</v>
      </c>
      <c r="BJ330" s="4" t="e">
        <f>VLOOKUP(A330,'Contracts 2014'!A329:K455,1,FALSE)</f>
        <v>#N/A</v>
      </c>
      <c r="BK330" s="4">
        <f>IF(ISNA(VLOOKUP(A330,'Contracts 2014'!$A$1:$K$127,1,FALSE)), 0, 1)</f>
        <v>0</v>
      </c>
    </row>
    <row r="331" spans="1:63">
      <c r="A331" s="13" t="s">
        <v>745</v>
      </c>
      <c r="B331" s="14">
        <f>VLOOKUP(A331,'2014'!$B$2:$S$430,7,FALSE)</f>
        <v>22</v>
      </c>
      <c r="C331" s="14">
        <f>IF(ISNA(VLOOKUP(A331,'2013'!$B$2:$S$401,7,FALSE)*1.7), B331, VLOOKUP(A331,'2013'!$B$2:$S$401,7,FALSE)*1.7)</f>
        <v>25.5</v>
      </c>
      <c r="D331" s="14">
        <f>IF(ISNA(VLOOKUP(A331,'2012'!$B$2:$S$401,7,FALSE)), C331, VLOOKUP(A331,'2012'!$B$2:$S$401,7,FALSE))</f>
        <v>26</v>
      </c>
      <c r="E331" s="14">
        <f>IF(ISNA(VLOOKUP(A331,'2011'!$B$2:$S$401,7,FALSE)), AVERAGE(C331:D331), VLOOKUP(A331,'2011'!$B$2:$S$401,7,FALSE))</f>
        <v>25.75</v>
      </c>
      <c r="F331" s="14">
        <f>IF(ISNA(VLOOKUP(A331,'2010'!$B$2:$S$401,7,FALSE)), AVERAGE(C331:E331), VLOOKUP(A331,'2010'!$B$2:$S$401,7,FALSE))</f>
        <v>25.75</v>
      </c>
      <c r="G331" s="14">
        <f>IF(ISNA(VLOOKUP(A331,'2009'!$B$2:$S$401,7,FALSE)), AVERAGE(C331:F331), VLOOKUP(A331,'2009'!$B$2:$S$401,7,FALSE))</f>
        <v>25.75</v>
      </c>
      <c r="H331" s="14">
        <f>AVERAGE(B331:G331)</f>
        <v>25.125</v>
      </c>
      <c r="I331" s="14">
        <f>VLOOKUP(A331,'2014'!$B$2:$S$430,4,FALSE)</f>
        <v>82</v>
      </c>
      <c r="J331" s="14">
        <f>IF(ISNA(VLOOKUP(A331,'2013'!$B$2:$S$401,4,FALSE)), I331, VLOOKUP(A331,'2013'!$B$2:$S$401,4,FALSE)*1.7)</f>
        <v>81.599999999999994</v>
      </c>
      <c r="K331" s="14">
        <f>IF(ISNA(VLOOKUP(A331,'2012'!$B$2:$S$401,4,FALSE)), J331, VLOOKUP(A331,'2012'!$B$2:$S$401,4,FALSE))</f>
        <v>81</v>
      </c>
      <c r="L331" s="14">
        <f>IF(ISNA(VLOOKUP(A331,'2011'!$B$2:$S$401,4,FALSE)), AVERAGE(J331:K331), VLOOKUP(A331,'2011'!$B$2:$S$401,4,FALSE))</f>
        <v>81.3</v>
      </c>
      <c r="M331" s="14">
        <f>IF(ISNA(VLOOKUP(A331,'2010'!$B$2:$S$401,4,FALSE)), AVERAGE(J331:L331), VLOOKUP(A331,'2010'!$B$2:$S$401,4,FALSE))</f>
        <v>81.3</v>
      </c>
      <c r="N331" s="14">
        <f>IF(ISNA(VLOOKUP(A331,'2009'!$B$2:$S$401,4,FALSE)), AVERAGE(J331:M331), VLOOKUP(A331,'2009'!$B$2:$S$401,4,FALSE))</f>
        <v>81.3</v>
      </c>
      <c r="O331" s="14">
        <f>AVERAGE(I331:N331)</f>
        <v>81.416666666666671</v>
      </c>
      <c r="P331" s="14">
        <f>H331/O331</f>
        <v>0.30859774820880242</v>
      </c>
      <c r="Q331" s="14">
        <f>VLOOKUP($A331,'2014'!$B$2:$S$430,5,FALSE)</f>
        <v>13</v>
      </c>
      <c r="R331" s="14">
        <f>IF(ISNA(VLOOKUP(A331,'2013'!$B$2:$S$401,5,FALSE)), Q331, VLOOKUP(A331,'2013'!$B$2:$S$401,5,FALSE)*1.7)</f>
        <v>6.8</v>
      </c>
      <c r="S331" s="14">
        <f>IF(ISNA(VLOOKUP($A331,'2012'!$B$2:$S$401,5,FALSE)), R331, VLOOKUP($A331,'2012'!$B$2:$S$401,5,FALSE))</f>
        <v>14</v>
      </c>
      <c r="T331" s="14">
        <f>IF(ISNA(VLOOKUP($A331,'2011'!$B$2:$S$401,5,FALSE)), S331, VLOOKUP($A331,'2011'!$B$2:$S$401,5,FALSE))</f>
        <v>14</v>
      </c>
      <c r="U331" s="14">
        <f>IF(ISNA(VLOOKUP($A331,'2010'!$B$2:$S$401,5,FALSE)), T331, VLOOKUP($A331,'2010'!$B$2:$S$401,5,FALSE))</f>
        <v>14</v>
      </c>
      <c r="V331" s="14">
        <f>IF(ISNA(VLOOKUP($A331,'2009'!$B$2:$S$401,5,FALSE)), U331, VLOOKUP($A331,'2009'!$B$2:$S$401,5,FALSE))</f>
        <v>14</v>
      </c>
      <c r="W331" s="14">
        <f>AVERAGE(Q331:V331)</f>
        <v>12.633333333333333</v>
      </c>
      <c r="X331" s="14">
        <f>VLOOKUP($A331,'2014'!$B$2:$S$430,6,FALSE)</f>
        <v>9</v>
      </c>
      <c r="Y331" s="14">
        <f>IF(ISNA(VLOOKUP($A331,'2013'!$B$2:$S$401,6,FALSE)), X331, VLOOKUP($A331,'2013'!$B$2:$S$401,6,FALSE)*1.7)</f>
        <v>18.7</v>
      </c>
      <c r="Z331" s="14">
        <f>IF(ISNA(VLOOKUP($A331,'2012'!$B$2:$S$401,6,FALSE)), Y331, VLOOKUP($A331,'2012'!$B$2:$S$401,6,FALSE))</f>
        <v>12</v>
      </c>
      <c r="AA331" s="14">
        <f>IF(ISNA(VLOOKUP($A331,'2011'!$B$2:$S$401,6,FALSE)), Z331, VLOOKUP($A331,'2011'!$B$2:$S$401,6,FALSE))</f>
        <v>12</v>
      </c>
      <c r="AB331" s="14">
        <f>IF(ISNA(VLOOKUP($A331,'2010'!$B$2:$S$401,6,FALSE)), AA331, VLOOKUP($A331,'2010'!$B$2:$S$401,6,FALSE))</f>
        <v>12</v>
      </c>
      <c r="AC331" s="14">
        <f>IF(ISNA(VLOOKUP($A331,'2009'!$B$2:$S$401,6,FALSE)), AB331, VLOOKUP($A331,'2009'!$B$2:$S$401,6,FALSE))</f>
        <v>12</v>
      </c>
      <c r="AD331" s="14">
        <f>AVERAGE(X331:AC331)</f>
        <v>12.616666666666667</v>
      </c>
      <c r="AE331" s="14">
        <f>VLOOKUP($A331,'2014'!$B$2:$S$430,10,FALSE)</f>
        <v>0</v>
      </c>
      <c r="AF331" s="14">
        <f>IF(ISNA(VLOOKUP($A331,'2013'!$B$2:$S$401,10,FALSE)), AE331, VLOOKUP($A331,'2013'!$B$2:$S$401,10,FALSE)*1.7)</f>
        <v>0</v>
      </c>
      <c r="AG331" s="14">
        <f>IF(ISNA(VLOOKUP($A331,'2012'!$B$2:$S$401,10,FALSE)), AF331, VLOOKUP($A331,'2012'!$B$2:$S$401,10,FALSE))</f>
        <v>1</v>
      </c>
      <c r="AH331" s="14">
        <f>IF(ISNA(VLOOKUP($A331,'2011'!$B$2:$S$401,10,FALSE)), AG331, VLOOKUP($A331,'2011'!$B$2:$S$401,10,FALSE))</f>
        <v>1</v>
      </c>
      <c r="AI331" s="14">
        <f>IF(ISNA(VLOOKUP($A331,'2010'!$B$2:$S$401,10,FALSE)), AH331, VLOOKUP($A331,'2010'!$B$2:$S$401,10,FALSE))</f>
        <v>1</v>
      </c>
      <c r="AJ331" s="14">
        <f>IF(ISNA(VLOOKUP($A331,'2009'!$B$2:$S$401,10,FALSE)), AI331, VLOOKUP($A331,'2009'!$B$2:$S$401,10,FALSE))</f>
        <v>1</v>
      </c>
      <c r="AK331" s="14">
        <f>AVERAGE(AE331:AJ331)</f>
        <v>0.66666666666666663</v>
      </c>
      <c r="AL331" s="14">
        <f>VLOOKUP($A331,'2014'!$B$2:$S$430,11,FALSE)</f>
        <v>1</v>
      </c>
      <c r="AM331" s="14">
        <f>IF(ISNA(VLOOKUP($A331,'2013'!$B$2:$S$401,11,FALSE)), AL331, VLOOKUP($A331,'2013'!$B$2:$S$401,11,FALSE)*1.7)</f>
        <v>3.4</v>
      </c>
      <c r="AN331" s="14">
        <f>AVERAGE(AL331:AM331)</f>
        <v>2.2000000000000002</v>
      </c>
      <c r="AO331" s="14">
        <f>VLOOKUP($A331,'2014'!$B$2:$S$430,8,FALSE)</f>
        <v>-9</v>
      </c>
      <c r="AP331" s="14">
        <f>IF(ISNA(VLOOKUP($A331,'2013'!$B$2:$S$401,8,FALSE)), AO331, VLOOKUP($A331,'2013'!$B$2:$S$401,8,FALSE)*1.7)</f>
        <v>-15.299999999999999</v>
      </c>
      <c r="AQ331" s="14">
        <f>IF(ISNA(VLOOKUP($A331,'2012'!$B$2:$S$401,8,FALSE)), AP331, VLOOKUP($A331,'2012'!$B$2:$S$401,8,FALSE))</f>
        <v>4</v>
      </c>
      <c r="AR331" s="14">
        <f>IF(ISNA(VLOOKUP($A331,'2011'!$B$2:$S$401,8,FALSE)), AQ331, VLOOKUP($A331,'2011'!$B$2:$S$401,8,FALSE))</f>
        <v>4</v>
      </c>
      <c r="AS331" s="14">
        <f>IF(ISNA(VLOOKUP($A331,'2010'!$B$2:$S$401,8,FALSE)), AR331, VLOOKUP($A331,'2010'!$B$2:$S$401,8,FALSE))</f>
        <v>4</v>
      </c>
      <c r="AT331" s="14">
        <f>IF(ISNA(VLOOKUP($A331,'2009'!$B$2:$S$401,8,FALSE)), AS331, VLOOKUP($A331,'2009'!$B$2:$S$401,8,FALSE))</f>
        <v>4</v>
      </c>
      <c r="AU331" s="14">
        <f>AVERAGE(AO331:AT331)</f>
        <v>-1.3833333333333329</v>
      </c>
      <c r="AV331" s="14">
        <f>MIN(B331:G331)</f>
        <v>22</v>
      </c>
      <c r="AW331" s="14">
        <f>MAX(B331:G331)</f>
        <v>26</v>
      </c>
      <c r="AX331" s="14">
        <f>MIN(I331:N331)</f>
        <v>81</v>
      </c>
      <c r="AY331" s="14">
        <f>MAX(I331:N331)</f>
        <v>82</v>
      </c>
      <c r="AZ331" s="14" t="str">
        <f>VLOOKUP(A331,Bios!$B$2:$S$430,7,FALSE)</f>
        <v>CAN</v>
      </c>
      <c r="BA331" s="14" t="str">
        <f>VLOOKUP(A331,Bios!$B$2:$S$430,2,FALSE)</f>
        <v>OTT</v>
      </c>
      <c r="BB331" s="14">
        <f>113-BE331</f>
        <v>25</v>
      </c>
      <c r="BC331" s="14" t="str">
        <f>VLOOKUP(A331,Bios!$B$2:$S$430,3,FALSE)</f>
        <v>C</v>
      </c>
      <c r="BD331" s="4" t="str">
        <f>VLOOKUP(A331,Bios!$B$2:$S$430,4,FALSE)</f>
        <v>Apr 05 '88</v>
      </c>
      <c r="BE331" s="4" t="str">
        <f>RIGHT(BD331, LEN(BD331)-8)</f>
        <v>88</v>
      </c>
      <c r="BJ331" s="4" t="e">
        <f>VLOOKUP(A331,'Contracts 2014'!A330:K456,1,FALSE)</f>
        <v>#N/A</v>
      </c>
      <c r="BK331" s="4">
        <f>IF(ISNA(VLOOKUP(A331,'Contracts 2014'!$A$1:$K$127,1,FALSE)), 0, 1)</f>
        <v>0</v>
      </c>
    </row>
    <row r="332" spans="1:63">
      <c r="A332" s="13" t="s">
        <v>1891</v>
      </c>
      <c r="B332" s="14">
        <f>VLOOKUP(A332,'2014'!$B$2:$S$430,7,FALSE)</f>
        <v>22</v>
      </c>
      <c r="C332" s="14">
        <f>IF(ISNA(VLOOKUP(A332,'2013'!$B$2:$S$401,7,FALSE)*1.7), B332, VLOOKUP(A332,'2013'!$B$2:$S$401,7,FALSE)*1.7)</f>
        <v>22</v>
      </c>
      <c r="D332" s="14">
        <f>IF(ISNA(VLOOKUP(A332,'2012'!$B$2:$S$401,7,FALSE)), C332, VLOOKUP(A332,'2012'!$B$2:$S$401,7,FALSE))</f>
        <v>22</v>
      </c>
      <c r="E332" s="14">
        <f>IF(ISNA(VLOOKUP(A332,'2011'!$B$2:$S$401,7,FALSE)), AVERAGE(C332:D332), VLOOKUP(A332,'2011'!$B$2:$S$401,7,FALSE))</f>
        <v>22</v>
      </c>
      <c r="F332" s="14">
        <f>IF(ISNA(VLOOKUP(A332,'2010'!$B$2:$S$401,7,FALSE)), AVERAGE(C332:E332), VLOOKUP(A332,'2010'!$B$2:$S$401,7,FALSE))</f>
        <v>22</v>
      </c>
      <c r="G332" s="14">
        <f>IF(ISNA(VLOOKUP(A332,'2009'!$B$2:$S$401,7,FALSE)), AVERAGE(C332:F332), VLOOKUP(A332,'2009'!$B$2:$S$401,7,FALSE))</f>
        <v>22</v>
      </c>
      <c r="H332" s="14">
        <f>AVERAGE(B332:G332)</f>
        <v>22</v>
      </c>
      <c r="I332" s="14">
        <f>VLOOKUP(A332,'2014'!$B$2:$S$430,4,FALSE)</f>
        <v>73</v>
      </c>
      <c r="J332" s="14">
        <f>IF(ISNA(VLOOKUP(A332,'2013'!$B$2:$S$401,4,FALSE)), I332, VLOOKUP(A332,'2013'!$B$2:$S$401,4,FALSE)*1.7)</f>
        <v>73</v>
      </c>
      <c r="K332" s="14">
        <f>IF(ISNA(VLOOKUP(A332,'2012'!$B$2:$S$401,4,FALSE)), J332, VLOOKUP(A332,'2012'!$B$2:$S$401,4,FALSE))</f>
        <v>73</v>
      </c>
      <c r="L332" s="14">
        <f>IF(ISNA(VLOOKUP(A332,'2011'!$B$2:$S$401,4,FALSE)), AVERAGE(J332:K332), VLOOKUP(A332,'2011'!$B$2:$S$401,4,FALSE))</f>
        <v>73</v>
      </c>
      <c r="M332" s="14">
        <f>IF(ISNA(VLOOKUP(A332,'2010'!$B$2:$S$401,4,FALSE)), AVERAGE(J332:L332), VLOOKUP(A332,'2010'!$B$2:$S$401,4,FALSE))</f>
        <v>73</v>
      </c>
      <c r="N332" s="14">
        <f>IF(ISNA(VLOOKUP(A332,'2009'!$B$2:$S$401,4,FALSE)), AVERAGE(J332:M332), VLOOKUP(A332,'2009'!$B$2:$S$401,4,FALSE))</f>
        <v>73</v>
      </c>
      <c r="O332" s="14">
        <f>AVERAGE(I332:N332)</f>
        <v>73</v>
      </c>
      <c r="P332" s="14">
        <f>H332/O332</f>
        <v>0.30136986301369861</v>
      </c>
      <c r="Q332" s="14">
        <f>VLOOKUP($A332,'2014'!$B$2:$S$430,5,FALSE)</f>
        <v>3</v>
      </c>
      <c r="R332" s="14">
        <f>IF(ISNA(VLOOKUP(A332,'2013'!$B$2:$S$401,5,FALSE)), Q332, VLOOKUP(A332,'2013'!$B$2:$S$401,5,FALSE)*1.7)</f>
        <v>3</v>
      </c>
      <c r="S332" s="14">
        <f>IF(ISNA(VLOOKUP($A332,'2012'!$B$2:$S$401,5,FALSE)), R332, VLOOKUP($A332,'2012'!$B$2:$S$401,5,FALSE))</f>
        <v>3</v>
      </c>
      <c r="T332" s="14">
        <f>IF(ISNA(VLOOKUP($A332,'2011'!$B$2:$S$401,5,FALSE)), S332, VLOOKUP($A332,'2011'!$B$2:$S$401,5,FALSE))</f>
        <v>3</v>
      </c>
      <c r="U332" s="14">
        <f>IF(ISNA(VLOOKUP($A332,'2010'!$B$2:$S$401,5,FALSE)), T332, VLOOKUP($A332,'2010'!$B$2:$S$401,5,FALSE))</f>
        <v>3</v>
      </c>
      <c r="V332" s="14">
        <f>IF(ISNA(VLOOKUP($A332,'2009'!$B$2:$S$401,5,FALSE)), U332, VLOOKUP($A332,'2009'!$B$2:$S$401,5,FALSE))</f>
        <v>3</v>
      </c>
      <c r="W332" s="14">
        <f>AVERAGE(Q332:V332)</f>
        <v>3</v>
      </c>
      <c r="X332" s="14">
        <f>VLOOKUP($A332,'2014'!$B$2:$S$430,6,FALSE)</f>
        <v>19</v>
      </c>
      <c r="Y332" s="14">
        <f>IF(ISNA(VLOOKUP($A332,'2013'!$B$2:$S$401,6,FALSE)), X332, VLOOKUP($A332,'2013'!$B$2:$S$401,6,FALSE)*1.7)</f>
        <v>19</v>
      </c>
      <c r="Z332" s="14">
        <f>IF(ISNA(VLOOKUP($A332,'2012'!$B$2:$S$401,6,FALSE)), Y332, VLOOKUP($A332,'2012'!$B$2:$S$401,6,FALSE))</f>
        <v>19</v>
      </c>
      <c r="AA332" s="14">
        <f>IF(ISNA(VLOOKUP($A332,'2011'!$B$2:$S$401,6,FALSE)), Z332, VLOOKUP($A332,'2011'!$B$2:$S$401,6,FALSE))</f>
        <v>19</v>
      </c>
      <c r="AB332" s="14">
        <f>IF(ISNA(VLOOKUP($A332,'2010'!$B$2:$S$401,6,FALSE)), AA332, VLOOKUP($A332,'2010'!$B$2:$S$401,6,FALSE))</f>
        <v>19</v>
      </c>
      <c r="AC332" s="14">
        <f>IF(ISNA(VLOOKUP($A332,'2009'!$B$2:$S$401,6,FALSE)), AB332, VLOOKUP($A332,'2009'!$B$2:$S$401,6,FALSE))</f>
        <v>19</v>
      </c>
      <c r="AD332" s="14">
        <f>AVERAGE(X332:AC332)</f>
        <v>19</v>
      </c>
      <c r="AE332" s="14">
        <f>VLOOKUP($A332,'2014'!$B$2:$S$430,10,FALSE)</f>
        <v>1</v>
      </c>
      <c r="AF332" s="14">
        <f>IF(ISNA(VLOOKUP($A332,'2013'!$B$2:$S$401,10,FALSE)), AE332, VLOOKUP($A332,'2013'!$B$2:$S$401,10,FALSE)*1.7)</f>
        <v>1</v>
      </c>
      <c r="AG332" s="14">
        <f>IF(ISNA(VLOOKUP($A332,'2012'!$B$2:$S$401,10,FALSE)), AF332, VLOOKUP($A332,'2012'!$B$2:$S$401,10,FALSE))</f>
        <v>1</v>
      </c>
      <c r="AH332" s="14">
        <f>IF(ISNA(VLOOKUP($A332,'2011'!$B$2:$S$401,10,FALSE)), AG332, VLOOKUP($A332,'2011'!$B$2:$S$401,10,FALSE))</f>
        <v>1</v>
      </c>
      <c r="AI332" s="14">
        <f>IF(ISNA(VLOOKUP($A332,'2010'!$B$2:$S$401,10,FALSE)), AH332, VLOOKUP($A332,'2010'!$B$2:$S$401,10,FALSE))</f>
        <v>1</v>
      </c>
      <c r="AJ332" s="14">
        <f>IF(ISNA(VLOOKUP($A332,'2009'!$B$2:$S$401,10,FALSE)), AI332, VLOOKUP($A332,'2009'!$B$2:$S$401,10,FALSE))</f>
        <v>1</v>
      </c>
      <c r="AK332" s="14">
        <f>AVERAGE(AE332:AJ332)</f>
        <v>1</v>
      </c>
      <c r="AL332" s="14">
        <f>VLOOKUP($A332,'2014'!$B$2:$S$430,11,FALSE)</f>
        <v>4</v>
      </c>
      <c r="AM332" s="14">
        <f>IF(ISNA(VLOOKUP($A332,'2013'!$B$2:$S$401,11,FALSE)), AL332, VLOOKUP($A332,'2013'!$B$2:$S$401,11,FALSE)*1.7)</f>
        <v>4</v>
      </c>
      <c r="AN332" s="14">
        <f>AVERAGE(AL332:AM332)</f>
        <v>4</v>
      </c>
      <c r="AO332" s="14">
        <f>VLOOKUP($A332,'2014'!$B$2:$S$430,8,FALSE)</f>
        <v>2</v>
      </c>
      <c r="AP332" s="14">
        <f>IF(ISNA(VLOOKUP($A332,'2013'!$B$2:$S$401,8,FALSE)), AO332, VLOOKUP($A332,'2013'!$B$2:$S$401,8,FALSE)*1.7)</f>
        <v>2</v>
      </c>
      <c r="AQ332" s="14">
        <f>IF(ISNA(VLOOKUP($A332,'2012'!$B$2:$S$401,8,FALSE)), AP332, VLOOKUP($A332,'2012'!$B$2:$S$401,8,FALSE))</f>
        <v>2</v>
      </c>
      <c r="AR332" s="14">
        <f>IF(ISNA(VLOOKUP($A332,'2011'!$B$2:$S$401,8,FALSE)), AQ332, VLOOKUP($A332,'2011'!$B$2:$S$401,8,FALSE))</f>
        <v>2</v>
      </c>
      <c r="AS332" s="14">
        <f>IF(ISNA(VLOOKUP($A332,'2010'!$B$2:$S$401,8,FALSE)), AR332, VLOOKUP($A332,'2010'!$B$2:$S$401,8,FALSE))</f>
        <v>2</v>
      </c>
      <c r="AT332" s="14">
        <f>IF(ISNA(VLOOKUP($A332,'2009'!$B$2:$S$401,8,FALSE)), AS332, VLOOKUP($A332,'2009'!$B$2:$S$401,8,FALSE))</f>
        <v>2</v>
      </c>
      <c r="AU332" s="14">
        <f>AVERAGE(AO332:AT332)</f>
        <v>2</v>
      </c>
      <c r="AV332" s="14">
        <f>MIN(B332:G332)</f>
        <v>22</v>
      </c>
      <c r="AW332" s="14">
        <f>MAX(B332:G332)</f>
        <v>22</v>
      </c>
      <c r="AX332" s="14">
        <f>MIN(I332:N332)</f>
        <v>73</v>
      </c>
      <c r="AY332" s="14">
        <f>MAX(I332:N332)</f>
        <v>73</v>
      </c>
      <c r="AZ332" s="14" t="str">
        <f>VLOOKUP(A332,Bios!$B$2:$S$430,7,FALSE)</f>
        <v>CZE</v>
      </c>
      <c r="BA332" s="14" t="str">
        <f>VLOOKUP(A332,Bios!$B$2:$S$430,2,FALSE)</f>
        <v>TBL</v>
      </c>
      <c r="BB332" s="14">
        <f>113-BE332</f>
        <v>23</v>
      </c>
      <c r="BC332" s="14" t="str">
        <f>VLOOKUP(A332,Bios!$B$2:$S$430,3,FALSE)</f>
        <v>D</v>
      </c>
      <c r="BD332" s="4" t="str">
        <f>VLOOKUP(A332,Bios!$B$2:$S$430,4,FALSE)</f>
        <v>Jun 05 '90</v>
      </c>
      <c r="BE332" s="4" t="str">
        <f>RIGHT(BD332, LEN(BD332)-8)</f>
        <v>90</v>
      </c>
      <c r="BJ332" s="4" t="e">
        <f>VLOOKUP(A332,'Contracts 2014'!A331:K457,1,FALSE)</f>
        <v>#N/A</v>
      </c>
      <c r="BK332" s="4">
        <f>IF(ISNA(VLOOKUP(A332,'Contracts 2014'!$A$1:$K$127,1,FALSE)), 0, 1)</f>
        <v>0</v>
      </c>
    </row>
    <row r="333" spans="1:63">
      <c r="A333" s="13" t="s">
        <v>1886</v>
      </c>
      <c r="B333" s="14">
        <f>VLOOKUP(A333,'2014'!$B$2:$S$430,7,FALSE)</f>
        <v>22</v>
      </c>
      <c r="C333" s="14">
        <f>IF(ISNA(VLOOKUP(A333,'2013'!$B$2:$S$401,7,FALSE)*1.7), B333, VLOOKUP(A333,'2013'!$B$2:$S$401,7,FALSE)*1.7)</f>
        <v>22</v>
      </c>
      <c r="D333" s="14">
        <f>IF(ISNA(VLOOKUP(A333,'2012'!$B$2:$S$401,7,FALSE)), C333, VLOOKUP(A333,'2012'!$B$2:$S$401,7,FALSE))</f>
        <v>22</v>
      </c>
      <c r="E333" s="14">
        <f>IF(ISNA(VLOOKUP(A333,'2011'!$B$2:$S$401,7,FALSE)), AVERAGE(C333:D333), VLOOKUP(A333,'2011'!$B$2:$S$401,7,FALSE))</f>
        <v>22</v>
      </c>
      <c r="F333" s="14">
        <f>IF(ISNA(VLOOKUP(A333,'2010'!$B$2:$S$401,7,FALSE)), AVERAGE(C333:E333), VLOOKUP(A333,'2010'!$B$2:$S$401,7,FALSE))</f>
        <v>22</v>
      </c>
      <c r="G333" s="14">
        <f>IF(ISNA(VLOOKUP(A333,'2009'!$B$2:$S$401,7,FALSE)), AVERAGE(C333:F333), VLOOKUP(A333,'2009'!$B$2:$S$401,7,FALSE))</f>
        <v>22</v>
      </c>
      <c r="H333" s="14">
        <f>AVERAGE(B333:G333)</f>
        <v>22</v>
      </c>
      <c r="I333" s="14">
        <f>VLOOKUP(A333,'2014'!$B$2:$S$430,4,FALSE)</f>
        <v>68</v>
      </c>
      <c r="J333" s="14">
        <f>IF(ISNA(VLOOKUP(A333,'2013'!$B$2:$S$401,4,FALSE)), I333, VLOOKUP(A333,'2013'!$B$2:$S$401,4,FALSE)*1.7)</f>
        <v>68</v>
      </c>
      <c r="K333" s="14">
        <f>IF(ISNA(VLOOKUP(A333,'2012'!$B$2:$S$401,4,FALSE)), J333, VLOOKUP(A333,'2012'!$B$2:$S$401,4,FALSE))</f>
        <v>68</v>
      </c>
      <c r="L333" s="14">
        <f>IF(ISNA(VLOOKUP(A333,'2011'!$B$2:$S$401,4,FALSE)), AVERAGE(J333:K333), VLOOKUP(A333,'2011'!$B$2:$S$401,4,FALSE))</f>
        <v>68</v>
      </c>
      <c r="M333" s="14">
        <f>IF(ISNA(VLOOKUP(A333,'2010'!$B$2:$S$401,4,FALSE)), AVERAGE(J333:L333), VLOOKUP(A333,'2010'!$B$2:$S$401,4,FALSE))</f>
        <v>68</v>
      </c>
      <c r="N333" s="14">
        <f>IF(ISNA(VLOOKUP(A333,'2009'!$B$2:$S$401,4,FALSE)), AVERAGE(J333:M333), VLOOKUP(A333,'2009'!$B$2:$S$401,4,FALSE))</f>
        <v>68</v>
      </c>
      <c r="O333" s="14">
        <f>AVERAGE(I333:N333)</f>
        <v>68</v>
      </c>
      <c r="P333" s="14">
        <f>H333/O333</f>
        <v>0.3235294117647059</v>
      </c>
      <c r="Q333" s="14">
        <f>VLOOKUP($A333,'2014'!$B$2:$S$430,5,FALSE)</f>
        <v>9</v>
      </c>
      <c r="R333" s="14">
        <f>IF(ISNA(VLOOKUP(A333,'2013'!$B$2:$S$401,5,FALSE)), Q333, VLOOKUP(A333,'2013'!$B$2:$S$401,5,FALSE)*1.7)</f>
        <v>9</v>
      </c>
      <c r="S333" s="14">
        <f>IF(ISNA(VLOOKUP($A333,'2012'!$B$2:$S$401,5,FALSE)), R333, VLOOKUP($A333,'2012'!$B$2:$S$401,5,FALSE))</f>
        <v>9</v>
      </c>
      <c r="T333" s="14">
        <f>IF(ISNA(VLOOKUP($A333,'2011'!$B$2:$S$401,5,FALSE)), S333, VLOOKUP($A333,'2011'!$B$2:$S$401,5,FALSE))</f>
        <v>9</v>
      </c>
      <c r="U333" s="14">
        <f>IF(ISNA(VLOOKUP($A333,'2010'!$B$2:$S$401,5,FALSE)), T333, VLOOKUP($A333,'2010'!$B$2:$S$401,5,FALSE))</f>
        <v>9</v>
      </c>
      <c r="V333" s="14">
        <f>IF(ISNA(VLOOKUP($A333,'2009'!$B$2:$S$401,5,FALSE)), U333, VLOOKUP($A333,'2009'!$B$2:$S$401,5,FALSE))</f>
        <v>9</v>
      </c>
      <c r="W333" s="14">
        <f>AVERAGE(Q333:V333)</f>
        <v>9</v>
      </c>
      <c r="X333" s="14">
        <f>VLOOKUP($A333,'2014'!$B$2:$S$430,6,FALSE)</f>
        <v>13</v>
      </c>
      <c r="Y333" s="14">
        <f>IF(ISNA(VLOOKUP($A333,'2013'!$B$2:$S$401,6,FALSE)), X333, VLOOKUP($A333,'2013'!$B$2:$S$401,6,FALSE)*1.7)</f>
        <v>13</v>
      </c>
      <c r="Z333" s="14">
        <f>IF(ISNA(VLOOKUP($A333,'2012'!$B$2:$S$401,6,FALSE)), Y333, VLOOKUP($A333,'2012'!$B$2:$S$401,6,FALSE))</f>
        <v>13</v>
      </c>
      <c r="AA333" s="14">
        <f>IF(ISNA(VLOOKUP($A333,'2011'!$B$2:$S$401,6,FALSE)), Z333, VLOOKUP($A333,'2011'!$B$2:$S$401,6,FALSE))</f>
        <v>13</v>
      </c>
      <c r="AB333" s="14">
        <f>IF(ISNA(VLOOKUP($A333,'2010'!$B$2:$S$401,6,FALSE)), AA333, VLOOKUP($A333,'2010'!$B$2:$S$401,6,FALSE))</f>
        <v>13</v>
      </c>
      <c r="AC333" s="14">
        <f>IF(ISNA(VLOOKUP($A333,'2009'!$B$2:$S$401,6,FALSE)), AB333, VLOOKUP($A333,'2009'!$B$2:$S$401,6,FALSE))</f>
        <v>13</v>
      </c>
      <c r="AD333" s="14">
        <f>AVERAGE(X333:AC333)</f>
        <v>13</v>
      </c>
      <c r="AE333" s="14">
        <f>VLOOKUP($A333,'2014'!$B$2:$S$430,10,FALSE)</f>
        <v>0</v>
      </c>
      <c r="AF333" s="14">
        <f>IF(ISNA(VLOOKUP($A333,'2013'!$B$2:$S$401,10,FALSE)), AE333, VLOOKUP($A333,'2013'!$B$2:$S$401,10,FALSE)*1.7)</f>
        <v>0</v>
      </c>
      <c r="AG333" s="14">
        <f>IF(ISNA(VLOOKUP($A333,'2012'!$B$2:$S$401,10,FALSE)), AF333, VLOOKUP($A333,'2012'!$B$2:$S$401,10,FALSE))</f>
        <v>0</v>
      </c>
      <c r="AH333" s="14">
        <f>IF(ISNA(VLOOKUP($A333,'2011'!$B$2:$S$401,10,FALSE)), AG333, VLOOKUP($A333,'2011'!$B$2:$S$401,10,FALSE))</f>
        <v>0</v>
      </c>
      <c r="AI333" s="14">
        <f>IF(ISNA(VLOOKUP($A333,'2010'!$B$2:$S$401,10,FALSE)), AH333, VLOOKUP($A333,'2010'!$B$2:$S$401,10,FALSE))</f>
        <v>0</v>
      </c>
      <c r="AJ333" s="14">
        <f>IF(ISNA(VLOOKUP($A333,'2009'!$B$2:$S$401,10,FALSE)), AI333, VLOOKUP($A333,'2009'!$B$2:$S$401,10,FALSE))</f>
        <v>0</v>
      </c>
      <c r="AK333" s="14">
        <f>AVERAGE(AE333:AJ333)</f>
        <v>0</v>
      </c>
      <c r="AL333" s="14">
        <f>VLOOKUP($A333,'2014'!$B$2:$S$430,11,FALSE)</f>
        <v>0</v>
      </c>
      <c r="AM333" s="14">
        <f>IF(ISNA(VLOOKUP($A333,'2013'!$B$2:$S$401,11,FALSE)), AL333, VLOOKUP($A333,'2013'!$B$2:$S$401,11,FALSE)*1.7)</f>
        <v>0</v>
      </c>
      <c r="AN333" s="14">
        <f>AVERAGE(AL333:AM333)</f>
        <v>0</v>
      </c>
      <c r="AO333" s="14">
        <f>VLOOKUP($A333,'2014'!$B$2:$S$430,8,FALSE)</f>
        <v>2</v>
      </c>
      <c r="AP333" s="14">
        <f>IF(ISNA(VLOOKUP($A333,'2013'!$B$2:$S$401,8,FALSE)), AO333, VLOOKUP($A333,'2013'!$B$2:$S$401,8,FALSE)*1.7)</f>
        <v>2</v>
      </c>
      <c r="AQ333" s="14">
        <f>IF(ISNA(VLOOKUP($A333,'2012'!$B$2:$S$401,8,FALSE)), AP333, VLOOKUP($A333,'2012'!$B$2:$S$401,8,FALSE))</f>
        <v>2</v>
      </c>
      <c r="AR333" s="14">
        <f>IF(ISNA(VLOOKUP($A333,'2011'!$B$2:$S$401,8,FALSE)), AQ333, VLOOKUP($A333,'2011'!$B$2:$S$401,8,FALSE))</f>
        <v>2</v>
      </c>
      <c r="AS333" s="14">
        <f>IF(ISNA(VLOOKUP($A333,'2010'!$B$2:$S$401,8,FALSE)), AR333, VLOOKUP($A333,'2010'!$B$2:$S$401,8,FALSE))</f>
        <v>2</v>
      </c>
      <c r="AT333" s="14">
        <f>IF(ISNA(VLOOKUP($A333,'2009'!$B$2:$S$401,8,FALSE)), AS333, VLOOKUP($A333,'2009'!$B$2:$S$401,8,FALSE))</f>
        <v>2</v>
      </c>
      <c r="AU333" s="14">
        <f>AVERAGE(AO333:AT333)</f>
        <v>2</v>
      </c>
      <c r="AV333" s="14">
        <f>MIN(B333:G333)</f>
        <v>22</v>
      </c>
      <c r="AW333" s="14">
        <f>MAX(B333:G333)</f>
        <v>22</v>
      </c>
      <c r="AX333" s="14">
        <f>MIN(I333:N333)</f>
        <v>68</v>
      </c>
      <c r="AY333" s="14">
        <f>MAX(I333:N333)</f>
        <v>68</v>
      </c>
      <c r="AZ333" s="14" t="str">
        <f>VLOOKUP(A333,Bios!$B$2:$S$430,7,FALSE)</f>
        <v>AUT</v>
      </c>
      <c r="BA333" s="14" t="str">
        <f>VLOOKUP(A333,Bios!$B$2:$S$430,2,FALSE)</f>
        <v>PHI</v>
      </c>
      <c r="BB333" s="14">
        <f>113-BE333</f>
        <v>25</v>
      </c>
      <c r="BC333" s="14" t="str">
        <f>VLOOKUP(A333,Bios!$B$2:$S$430,3,FALSE)</f>
        <v>L</v>
      </c>
      <c r="BD333" s="4" t="str">
        <f>VLOOKUP(A333,Bios!$B$2:$S$430,4,FALSE)</f>
        <v>Dec 01 '88</v>
      </c>
      <c r="BE333" s="4" t="str">
        <f>RIGHT(BD333, LEN(BD333)-8)</f>
        <v>88</v>
      </c>
      <c r="BJ333" s="4" t="e">
        <f>VLOOKUP(A333,'Contracts 2014'!A332:K458,1,FALSE)</f>
        <v>#N/A</v>
      </c>
      <c r="BK333" s="4">
        <f>IF(ISNA(VLOOKUP(A333,'Contracts 2014'!$A$1:$K$127,1,FALSE)), 0, 1)</f>
        <v>0</v>
      </c>
    </row>
    <row r="334" spans="1:63">
      <c r="A334" s="13" t="s">
        <v>406</v>
      </c>
      <c r="B334" s="14">
        <f>VLOOKUP(A334,'2014'!$B$2:$S$430,7,FALSE)</f>
        <v>22</v>
      </c>
      <c r="C334" s="14">
        <f>IF(ISNA(VLOOKUP(A334,'2013'!$B$2:$S$401,7,FALSE)*1.7), B334, VLOOKUP(A334,'2013'!$B$2:$S$401,7,FALSE)*1.7)</f>
        <v>34</v>
      </c>
      <c r="D334" s="14">
        <f>IF(ISNA(VLOOKUP(A334,'2012'!$B$2:$S$401,7,FALSE)), C334, VLOOKUP(A334,'2012'!$B$2:$S$401,7,FALSE))</f>
        <v>34</v>
      </c>
      <c r="E334" s="14">
        <f>IF(ISNA(VLOOKUP(A334,'2011'!$B$2:$S$401,7,FALSE)), AVERAGE(C334:D334), VLOOKUP(A334,'2011'!$B$2:$S$401,7,FALSE))</f>
        <v>30</v>
      </c>
      <c r="F334" s="14">
        <f>IF(ISNA(VLOOKUP(A334,'2010'!$B$2:$S$401,7,FALSE)), AVERAGE(C334:E334), VLOOKUP(A334,'2010'!$B$2:$S$401,7,FALSE))</f>
        <v>30</v>
      </c>
      <c r="G334" s="14">
        <f>IF(ISNA(VLOOKUP(A334,'2009'!$B$2:$S$401,7,FALSE)), AVERAGE(C334:F334), VLOOKUP(A334,'2009'!$B$2:$S$401,7,FALSE))</f>
        <v>39</v>
      </c>
      <c r="H334" s="14">
        <f>AVERAGE(B334:G334)</f>
        <v>31.5</v>
      </c>
      <c r="I334" s="14">
        <f>VLOOKUP(A334,'2014'!$B$2:$S$430,4,FALSE)</f>
        <v>79</v>
      </c>
      <c r="J334" s="14">
        <f>IF(ISNA(VLOOKUP(A334,'2013'!$B$2:$S$401,4,FALSE)), I334, VLOOKUP(A334,'2013'!$B$2:$S$401,4,FALSE)*1.7)</f>
        <v>76.5</v>
      </c>
      <c r="K334" s="14">
        <f>IF(ISNA(VLOOKUP(A334,'2012'!$B$2:$S$401,4,FALSE)), J334, VLOOKUP(A334,'2012'!$B$2:$S$401,4,FALSE))</f>
        <v>76.5</v>
      </c>
      <c r="L334" s="14">
        <f>IF(ISNA(VLOOKUP(A334,'2011'!$B$2:$S$401,4,FALSE)), AVERAGE(J334:K334), VLOOKUP(A334,'2011'!$B$2:$S$401,4,FALSE))</f>
        <v>58</v>
      </c>
      <c r="M334" s="14">
        <f>IF(ISNA(VLOOKUP(A334,'2010'!$B$2:$S$401,4,FALSE)), AVERAGE(J334:L334), VLOOKUP(A334,'2010'!$B$2:$S$401,4,FALSE))</f>
        <v>58</v>
      </c>
      <c r="N334" s="14">
        <f>IF(ISNA(VLOOKUP(A334,'2009'!$B$2:$S$401,4,FALSE)), AVERAGE(J334:M334), VLOOKUP(A334,'2009'!$B$2:$S$401,4,FALSE))</f>
        <v>81</v>
      </c>
      <c r="O334" s="14">
        <f>AVERAGE(I334:N334)</f>
        <v>71.5</v>
      </c>
      <c r="P334" s="14">
        <f>H334/O334</f>
        <v>0.44055944055944057</v>
      </c>
      <c r="Q334" s="14">
        <f>VLOOKUP($A334,'2014'!$B$2:$S$430,5,FALSE)</f>
        <v>8</v>
      </c>
      <c r="R334" s="14">
        <f>IF(ISNA(VLOOKUP(A334,'2013'!$B$2:$S$401,5,FALSE)), Q334, VLOOKUP(A334,'2013'!$B$2:$S$401,5,FALSE)*1.7)</f>
        <v>8.5</v>
      </c>
      <c r="S334" s="14">
        <f>IF(ISNA(VLOOKUP($A334,'2012'!$B$2:$S$401,5,FALSE)), R334, VLOOKUP($A334,'2012'!$B$2:$S$401,5,FALSE))</f>
        <v>8.5</v>
      </c>
      <c r="T334" s="14">
        <f>IF(ISNA(VLOOKUP($A334,'2011'!$B$2:$S$401,5,FALSE)), S334, VLOOKUP($A334,'2011'!$B$2:$S$401,5,FALSE))</f>
        <v>17</v>
      </c>
      <c r="U334" s="14">
        <f>IF(ISNA(VLOOKUP($A334,'2010'!$B$2:$S$401,5,FALSE)), T334, VLOOKUP($A334,'2010'!$B$2:$S$401,5,FALSE))</f>
        <v>17</v>
      </c>
      <c r="V334" s="14">
        <f>IF(ISNA(VLOOKUP($A334,'2009'!$B$2:$S$401,5,FALSE)), U334, VLOOKUP($A334,'2009'!$B$2:$S$401,5,FALSE))</f>
        <v>20</v>
      </c>
      <c r="W334" s="14">
        <f>AVERAGE(Q334:V334)</f>
        <v>13.166666666666666</v>
      </c>
      <c r="X334" s="14">
        <f>VLOOKUP($A334,'2014'!$B$2:$S$430,6,FALSE)</f>
        <v>14</v>
      </c>
      <c r="Y334" s="14">
        <f>IF(ISNA(VLOOKUP($A334,'2013'!$B$2:$S$401,6,FALSE)), X334, VLOOKUP($A334,'2013'!$B$2:$S$401,6,FALSE)*1.7)</f>
        <v>25.5</v>
      </c>
      <c r="Z334" s="14">
        <f>IF(ISNA(VLOOKUP($A334,'2012'!$B$2:$S$401,6,FALSE)), Y334, VLOOKUP($A334,'2012'!$B$2:$S$401,6,FALSE))</f>
        <v>25.5</v>
      </c>
      <c r="AA334" s="14">
        <f>IF(ISNA(VLOOKUP($A334,'2011'!$B$2:$S$401,6,FALSE)), Z334, VLOOKUP($A334,'2011'!$B$2:$S$401,6,FALSE))</f>
        <v>13</v>
      </c>
      <c r="AB334" s="14">
        <f>IF(ISNA(VLOOKUP($A334,'2010'!$B$2:$S$401,6,FALSE)), AA334, VLOOKUP($A334,'2010'!$B$2:$S$401,6,FALSE))</f>
        <v>13</v>
      </c>
      <c r="AC334" s="14">
        <f>IF(ISNA(VLOOKUP($A334,'2009'!$B$2:$S$401,6,FALSE)), AB334, VLOOKUP($A334,'2009'!$B$2:$S$401,6,FALSE))</f>
        <v>19</v>
      </c>
      <c r="AD334" s="14">
        <f>AVERAGE(X334:AC334)</f>
        <v>18.333333333333332</v>
      </c>
      <c r="AE334" s="14">
        <f>VLOOKUP($A334,'2014'!$B$2:$S$430,10,FALSE)</f>
        <v>0</v>
      </c>
      <c r="AF334" s="14">
        <f>IF(ISNA(VLOOKUP($A334,'2013'!$B$2:$S$401,10,FALSE)), AE334, VLOOKUP($A334,'2013'!$B$2:$S$401,10,FALSE)*1.7)</f>
        <v>1.7</v>
      </c>
      <c r="AG334" s="14">
        <f>IF(ISNA(VLOOKUP($A334,'2012'!$B$2:$S$401,10,FALSE)), AF334, VLOOKUP($A334,'2012'!$B$2:$S$401,10,FALSE))</f>
        <v>1.7</v>
      </c>
      <c r="AH334" s="14">
        <f>IF(ISNA(VLOOKUP($A334,'2011'!$B$2:$S$401,10,FALSE)), AG334, VLOOKUP($A334,'2011'!$B$2:$S$401,10,FALSE))</f>
        <v>5</v>
      </c>
      <c r="AI334" s="14">
        <f>IF(ISNA(VLOOKUP($A334,'2010'!$B$2:$S$401,10,FALSE)), AH334, VLOOKUP($A334,'2010'!$B$2:$S$401,10,FALSE))</f>
        <v>5</v>
      </c>
      <c r="AJ334" s="14">
        <f>IF(ISNA(VLOOKUP($A334,'2009'!$B$2:$S$401,10,FALSE)), AI334, VLOOKUP($A334,'2009'!$B$2:$S$401,10,FALSE))</f>
        <v>8</v>
      </c>
      <c r="AK334" s="14">
        <f>AVERAGE(AE334:AJ334)</f>
        <v>3.5666666666666664</v>
      </c>
      <c r="AL334" s="14">
        <f>VLOOKUP($A334,'2014'!$B$2:$S$430,11,FALSE)</f>
        <v>2</v>
      </c>
      <c r="AM334" s="14">
        <f>IF(ISNA(VLOOKUP($A334,'2013'!$B$2:$S$401,11,FALSE)), AL334, VLOOKUP($A334,'2013'!$B$2:$S$401,11,FALSE)*1.7)</f>
        <v>3.4</v>
      </c>
      <c r="AN334" s="14">
        <f>AVERAGE(AL334:AM334)</f>
        <v>2.7</v>
      </c>
      <c r="AO334" s="14">
        <f>VLOOKUP($A334,'2014'!$B$2:$S$430,8,FALSE)</f>
        <v>-1</v>
      </c>
      <c r="AP334" s="14">
        <f>IF(ISNA(VLOOKUP($A334,'2013'!$B$2:$S$401,8,FALSE)), AO334, VLOOKUP($A334,'2013'!$B$2:$S$401,8,FALSE)*1.7)</f>
        <v>5.0999999999999996</v>
      </c>
      <c r="AQ334" s="14">
        <f>IF(ISNA(VLOOKUP($A334,'2012'!$B$2:$S$401,8,FALSE)), AP334, VLOOKUP($A334,'2012'!$B$2:$S$401,8,FALSE))</f>
        <v>5.0999999999999996</v>
      </c>
      <c r="AR334" s="14">
        <f>IF(ISNA(VLOOKUP($A334,'2011'!$B$2:$S$401,8,FALSE)), AQ334, VLOOKUP($A334,'2011'!$B$2:$S$401,8,FALSE))</f>
        <v>9</v>
      </c>
      <c r="AS334" s="14">
        <f>IF(ISNA(VLOOKUP($A334,'2010'!$B$2:$S$401,8,FALSE)), AR334, VLOOKUP($A334,'2010'!$B$2:$S$401,8,FALSE))</f>
        <v>9</v>
      </c>
      <c r="AT334" s="14">
        <f>IF(ISNA(VLOOKUP($A334,'2009'!$B$2:$S$401,8,FALSE)), AS334, VLOOKUP($A334,'2009'!$B$2:$S$401,8,FALSE))</f>
        <v>-5</v>
      </c>
      <c r="AU334" s="14">
        <f>AVERAGE(AO334:AT334)</f>
        <v>3.6999999999999997</v>
      </c>
      <c r="AV334" s="14">
        <f>MIN(B334:G334)</f>
        <v>22</v>
      </c>
      <c r="AW334" s="14">
        <f>MAX(B334:G334)</f>
        <v>39</v>
      </c>
      <c r="AX334" s="14">
        <f>MIN(I334:N334)</f>
        <v>58</v>
      </c>
      <c r="AY334" s="14">
        <f>MAX(I334:N334)</f>
        <v>81</v>
      </c>
      <c r="AZ334" s="14" t="str">
        <f>VLOOKUP(A334,Bios!$B$2:$S$430,7,FALSE)</f>
        <v>USA</v>
      </c>
      <c r="BA334" s="14" t="str">
        <f>VLOOKUP(A334,Bios!$B$2:$S$430,2,FALSE)</f>
        <v>PHX</v>
      </c>
      <c r="BB334" s="14">
        <f>113-BE334</f>
        <v>32</v>
      </c>
      <c r="BC334" s="14" t="str">
        <f>VLOOKUP(A334,Bios!$B$2:$S$430,3,FALSE)</f>
        <v>R</v>
      </c>
      <c r="BD334" s="4" t="str">
        <f>VLOOKUP(A334,Bios!$B$2:$S$430,4,FALSE)</f>
        <v>Dec 28 '81</v>
      </c>
      <c r="BE334" s="4" t="str">
        <f>RIGHT(BD334, LEN(BD334)-8)</f>
        <v>81</v>
      </c>
      <c r="BJ334" s="4" t="e">
        <f>VLOOKUP(A334,'Contracts 2014'!A333:K459,1,FALSE)</f>
        <v>#N/A</v>
      </c>
      <c r="BK334" s="4">
        <f>IF(ISNA(VLOOKUP(A334,'Contracts 2014'!$A$1:$K$127,1,FALSE)), 0, 1)</f>
        <v>1</v>
      </c>
    </row>
    <row r="335" spans="1:63">
      <c r="A335" s="13" t="s">
        <v>1890</v>
      </c>
      <c r="B335" s="14">
        <f>VLOOKUP(A335,'2014'!$B$2:$S$430,7,FALSE)</f>
        <v>22</v>
      </c>
      <c r="C335" s="14">
        <f>IF(ISNA(VLOOKUP(A335,'2013'!$B$2:$S$401,7,FALSE)*1.7), B335, VLOOKUP(A335,'2013'!$B$2:$S$401,7,FALSE)*1.7)</f>
        <v>22</v>
      </c>
      <c r="D335" s="14">
        <f>IF(ISNA(VLOOKUP(A335,'2012'!$B$2:$S$401,7,FALSE)), C335, VLOOKUP(A335,'2012'!$B$2:$S$401,7,FALSE))</f>
        <v>22</v>
      </c>
      <c r="E335" s="14">
        <f>IF(ISNA(VLOOKUP(A335,'2011'!$B$2:$S$401,7,FALSE)), AVERAGE(C335:D335), VLOOKUP(A335,'2011'!$B$2:$S$401,7,FALSE))</f>
        <v>22</v>
      </c>
      <c r="F335" s="14">
        <f>IF(ISNA(VLOOKUP(A335,'2010'!$B$2:$S$401,7,FALSE)), AVERAGE(C335:E335), VLOOKUP(A335,'2010'!$B$2:$S$401,7,FALSE))</f>
        <v>22</v>
      </c>
      <c r="G335" s="14">
        <f>IF(ISNA(VLOOKUP(A335,'2009'!$B$2:$S$401,7,FALSE)), AVERAGE(C335:F335), VLOOKUP(A335,'2009'!$B$2:$S$401,7,FALSE))</f>
        <v>22</v>
      </c>
      <c r="H335" s="14">
        <f>AVERAGE(B335:G335)</f>
        <v>22</v>
      </c>
      <c r="I335" s="14">
        <f>VLOOKUP(A335,'2014'!$B$2:$S$430,4,FALSE)</f>
        <v>82</v>
      </c>
      <c r="J335" s="14">
        <f>IF(ISNA(VLOOKUP(A335,'2013'!$B$2:$S$401,4,FALSE)), I335, VLOOKUP(A335,'2013'!$B$2:$S$401,4,FALSE)*1.7)</f>
        <v>82</v>
      </c>
      <c r="K335" s="14">
        <f>IF(ISNA(VLOOKUP(A335,'2012'!$B$2:$S$401,4,FALSE)), J335, VLOOKUP(A335,'2012'!$B$2:$S$401,4,FALSE))</f>
        <v>82</v>
      </c>
      <c r="L335" s="14">
        <f>IF(ISNA(VLOOKUP(A335,'2011'!$B$2:$S$401,4,FALSE)), AVERAGE(J335:K335), VLOOKUP(A335,'2011'!$B$2:$S$401,4,FALSE))</f>
        <v>82</v>
      </c>
      <c r="M335" s="14">
        <f>IF(ISNA(VLOOKUP(A335,'2010'!$B$2:$S$401,4,FALSE)), AVERAGE(J335:L335), VLOOKUP(A335,'2010'!$B$2:$S$401,4,FALSE))</f>
        <v>82</v>
      </c>
      <c r="N335" s="14">
        <f>IF(ISNA(VLOOKUP(A335,'2009'!$B$2:$S$401,4,FALSE)), AVERAGE(J335:M335), VLOOKUP(A335,'2009'!$B$2:$S$401,4,FALSE))</f>
        <v>82</v>
      </c>
      <c r="O335" s="14">
        <f>AVERAGE(I335:N335)</f>
        <v>82</v>
      </c>
      <c r="P335" s="14">
        <f>H335/O335</f>
        <v>0.26829268292682928</v>
      </c>
      <c r="Q335" s="14">
        <f>VLOOKUP($A335,'2014'!$B$2:$S$430,5,FALSE)</f>
        <v>4</v>
      </c>
      <c r="R335" s="14">
        <f>IF(ISNA(VLOOKUP(A335,'2013'!$B$2:$S$401,5,FALSE)), Q335, VLOOKUP(A335,'2013'!$B$2:$S$401,5,FALSE)*1.7)</f>
        <v>4</v>
      </c>
      <c r="S335" s="14">
        <f>IF(ISNA(VLOOKUP($A335,'2012'!$B$2:$S$401,5,FALSE)), R335, VLOOKUP($A335,'2012'!$B$2:$S$401,5,FALSE))</f>
        <v>4</v>
      </c>
      <c r="T335" s="14">
        <f>IF(ISNA(VLOOKUP($A335,'2011'!$B$2:$S$401,5,FALSE)), S335, VLOOKUP($A335,'2011'!$B$2:$S$401,5,FALSE))</f>
        <v>4</v>
      </c>
      <c r="U335" s="14">
        <f>IF(ISNA(VLOOKUP($A335,'2010'!$B$2:$S$401,5,FALSE)), T335, VLOOKUP($A335,'2010'!$B$2:$S$401,5,FALSE))</f>
        <v>4</v>
      </c>
      <c r="V335" s="14">
        <f>IF(ISNA(VLOOKUP($A335,'2009'!$B$2:$S$401,5,FALSE)), U335, VLOOKUP($A335,'2009'!$B$2:$S$401,5,FALSE))</f>
        <v>4</v>
      </c>
      <c r="W335" s="14">
        <f>AVERAGE(Q335:V335)</f>
        <v>4</v>
      </c>
      <c r="X335" s="14">
        <f>VLOOKUP($A335,'2014'!$B$2:$S$430,6,FALSE)</f>
        <v>18</v>
      </c>
      <c r="Y335" s="14">
        <f>IF(ISNA(VLOOKUP($A335,'2013'!$B$2:$S$401,6,FALSE)), X335, VLOOKUP($A335,'2013'!$B$2:$S$401,6,FALSE)*1.7)</f>
        <v>18</v>
      </c>
      <c r="Z335" s="14">
        <f>IF(ISNA(VLOOKUP($A335,'2012'!$B$2:$S$401,6,FALSE)), Y335, VLOOKUP($A335,'2012'!$B$2:$S$401,6,FALSE))</f>
        <v>18</v>
      </c>
      <c r="AA335" s="14">
        <f>IF(ISNA(VLOOKUP($A335,'2011'!$B$2:$S$401,6,FALSE)), Z335, VLOOKUP($A335,'2011'!$B$2:$S$401,6,FALSE))</f>
        <v>18</v>
      </c>
      <c r="AB335" s="14">
        <f>IF(ISNA(VLOOKUP($A335,'2010'!$B$2:$S$401,6,FALSE)), AA335, VLOOKUP($A335,'2010'!$B$2:$S$401,6,FALSE))</f>
        <v>18</v>
      </c>
      <c r="AC335" s="14">
        <f>IF(ISNA(VLOOKUP($A335,'2009'!$B$2:$S$401,6,FALSE)), AB335, VLOOKUP($A335,'2009'!$B$2:$S$401,6,FALSE))</f>
        <v>18</v>
      </c>
      <c r="AD335" s="14">
        <f>AVERAGE(X335:AC335)</f>
        <v>18</v>
      </c>
      <c r="AE335" s="14">
        <f>VLOOKUP($A335,'2014'!$B$2:$S$430,10,FALSE)</f>
        <v>0</v>
      </c>
      <c r="AF335" s="14">
        <f>IF(ISNA(VLOOKUP($A335,'2013'!$B$2:$S$401,10,FALSE)), AE335, VLOOKUP($A335,'2013'!$B$2:$S$401,10,FALSE)*1.7)</f>
        <v>0</v>
      </c>
      <c r="AG335" s="14">
        <f>IF(ISNA(VLOOKUP($A335,'2012'!$B$2:$S$401,10,FALSE)), AF335, VLOOKUP($A335,'2012'!$B$2:$S$401,10,FALSE))</f>
        <v>0</v>
      </c>
      <c r="AH335" s="14">
        <f>IF(ISNA(VLOOKUP($A335,'2011'!$B$2:$S$401,10,FALSE)), AG335, VLOOKUP($A335,'2011'!$B$2:$S$401,10,FALSE))</f>
        <v>0</v>
      </c>
      <c r="AI335" s="14">
        <f>IF(ISNA(VLOOKUP($A335,'2010'!$B$2:$S$401,10,FALSE)), AH335, VLOOKUP($A335,'2010'!$B$2:$S$401,10,FALSE))</f>
        <v>0</v>
      </c>
      <c r="AJ335" s="14">
        <f>IF(ISNA(VLOOKUP($A335,'2009'!$B$2:$S$401,10,FALSE)), AI335, VLOOKUP($A335,'2009'!$B$2:$S$401,10,FALSE))</f>
        <v>0</v>
      </c>
      <c r="AK335" s="14">
        <f>AVERAGE(AE335:AJ335)</f>
        <v>0</v>
      </c>
      <c r="AL335" s="14">
        <f>VLOOKUP($A335,'2014'!$B$2:$S$430,11,FALSE)</f>
        <v>1</v>
      </c>
      <c r="AM335" s="14">
        <f>IF(ISNA(VLOOKUP($A335,'2013'!$B$2:$S$401,11,FALSE)), AL335, VLOOKUP($A335,'2013'!$B$2:$S$401,11,FALSE)*1.7)</f>
        <v>1</v>
      </c>
      <c r="AN335" s="14">
        <f>AVERAGE(AL335:AM335)</f>
        <v>1</v>
      </c>
      <c r="AO335" s="14">
        <f>VLOOKUP($A335,'2014'!$B$2:$S$430,8,FALSE)</f>
        <v>5</v>
      </c>
      <c r="AP335" s="14">
        <f>IF(ISNA(VLOOKUP($A335,'2013'!$B$2:$S$401,8,FALSE)), AO335, VLOOKUP($A335,'2013'!$B$2:$S$401,8,FALSE)*1.7)</f>
        <v>5</v>
      </c>
      <c r="AQ335" s="14">
        <f>IF(ISNA(VLOOKUP($A335,'2012'!$B$2:$S$401,8,FALSE)), AP335, VLOOKUP($A335,'2012'!$B$2:$S$401,8,FALSE))</f>
        <v>5</v>
      </c>
      <c r="AR335" s="14">
        <f>IF(ISNA(VLOOKUP($A335,'2011'!$B$2:$S$401,8,FALSE)), AQ335, VLOOKUP($A335,'2011'!$B$2:$S$401,8,FALSE))</f>
        <v>5</v>
      </c>
      <c r="AS335" s="14">
        <f>IF(ISNA(VLOOKUP($A335,'2010'!$B$2:$S$401,8,FALSE)), AR335, VLOOKUP($A335,'2010'!$B$2:$S$401,8,FALSE))</f>
        <v>5</v>
      </c>
      <c r="AT335" s="14">
        <f>IF(ISNA(VLOOKUP($A335,'2009'!$B$2:$S$401,8,FALSE)), AS335, VLOOKUP($A335,'2009'!$B$2:$S$401,8,FALSE))</f>
        <v>5</v>
      </c>
      <c r="AU335" s="14">
        <f>AVERAGE(AO335:AT335)</f>
        <v>5</v>
      </c>
      <c r="AV335" s="14">
        <f>MIN(B335:G335)</f>
        <v>22</v>
      </c>
      <c r="AW335" s="14">
        <f>MAX(B335:G335)</f>
        <v>22</v>
      </c>
      <c r="AX335" s="14">
        <f>MIN(I335:N335)</f>
        <v>82</v>
      </c>
      <c r="AY335" s="14">
        <f>MAX(I335:N335)</f>
        <v>82</v>
      </c>
      <c r="AZ335" s="14" t="str">
        <f>VLOOKUP(A335,Bios!$B$2:$S$430,7,FALSE)</f>
        <v>CAN</v>
      </c>
      <c r="BA335" s="14" t="str">
        <f>VLOOKUP(A335,Bios!$B$2:$S$430,2,FALSE)</f>
        <v>NYI</v>
      </c>
      <c r="BB335" s="14">
        <f>113-BE335</f>
        <v>24</v>
      </c>
      <c r="BC335" s="14" t="str">
        <f>VLOOKUP(A335,Bios!$B$2:$S$430,3,FALSE)</f>
        <v>D</v>
      </c>
      <c r="BD335" s="4" t="str">
        <f>VLOOKUP(A335,Bios!$B$2:$S$430,4,FALSE)</f>
        <v>Feb 08 '89</v>
      </c>
      <c r="BE335" s="4" t="str">
        <f>RIGHT(BD335, LEN(BD335)-8)</f>
        <v>89</v>
      </c>
      <c r="BJ335" s="4" t="e">
        <f>VLOOKUP(A335,'Contracts 2014'!A334:K460,1,FALSE)</f>
        <v>#N/A</v>
      </c>
      <c r="BK335" s="4">
        <f>IF(ISNA(VLOOKUP(A335,'Contracts 2014'!$A$1:$K$127,1,FALSE)), 0, 1)</f>
        <v>0</v>
      </c>
    </row>
    <row r="336" spans="1:63">
      <c r="A336" s="13" t="s">
        <v>321</v>
      </c>
      <c r="B336" s="14">
        <f>VLOOKUP(A336,'2014'!$B$2:$S$430,7,FALSE)</f>
        <v>22</v>
      </c>
      <c r="C336" s="14">
        <f>IF(ISNA(VLOOKUP(A336,'2013'!$B$2:$S$401,7,FALSE)*1.7), B336, VLOOKUP(A336,'2013'!$B$2:$S$401,7,FALSE)*1.7)</f>
        <v>30.599999999999998</v>
      </c>
      <c r="D336" s="14">
        <f>IF(ISNA(VLOOKUP(A336,'2012'!$B$2:$S$401,7,FALSE)), C336, VLOOKUP(A336,'2012'!$B$2:$S$401,7,FALSE))</f>
        <v>27</v>
      </c>
      <c r="E336" s="14">
        <f>IF(ISNA(VLOOKUP(A336,'2011'!$B$2:$S$401,7,FALSE)), AVERAGE(C336:D336), VLOOKUP(A336,'2011'!$B$2:$S$401,7,FALSE))</f>
        <v>62</v>
      </c>
      <c r="F336" s="14">
        <f>IF(ISNA(VLOOKUP(A336,'2010'!$B$2:$S$401,7,FALSE)), AVERAGE(C336:E336), VLOOKUP(A336,'2010'!$B$2:$S$401,7,FALSE))</f>
        <v>54</v>
      </c>
      <c r="G336" s="14">
        <f>IF(ISNA(VLOOKUP(A336,'2009'!$B$2:$S$401,7,FALSE)), AVERAGE(C336:F336), VLOOKUP(A336,'2009'!$B$2:$S$401,7,FALSE))</f>
        <v>77</v>
      </c>
      <c r="H336" s="14">
        <f>AVERAGE(B336:G336)</f>
        <v>45.433333333333337</v>
      </c>
      <c r="I336" s="14">
        <f>VLOOKUP(A336,'2014'!$B$2:$S$430,4,FALSE)</f>
        <v>48</v>
      </c>
      <c r="J336" s="14">
        <f>IF(ISNA(VLOOKUP(A336,'2013'!$B$2:$S$401,4,FALSE)), I336, VLOOKUP(A336,'2013'!$B$2:$S$401,4,FALSE)*1.7)</f>
        <v>68</v>
      </c>
      <c r="K336" s="14">
        <f>IF(ISNA(VLOOKUP(A336,'2012'!$B$2:$S$401,4,FALSE)), J336, VLOOKUP(A336,'2012'!$B$2:$S$401,4,FALSE))</f>
        <v>39</v>
      </c>
      <c r="L336" s="14">
        <f>IF(ISNA(VLOOKUP(A336,'2011'!$B$2:$S$401,4,FALSE)), AVERAGE(J336:K336), VLOOKUP(A336,'2011'!$B$2:$S$401,4,FALSE))</f>
        <v>78</v>
      </c>
      <c r="M336" s="14">
        <f>IF(ISNA(VLOOKUP(A336,'2010'!$B$2:$S$401,4,FALSE)), AVERAGE(J336:L336), VLOOKUP(A336,'2010'!$B$2:$S$401,4,FALSE))</f>
        <v>73</v>
      </c>
      <c r="N336" s="14">
        <f>IF(ISNA(VLOOKUP(A336,'2009'!$B$2:$S$401,4,FALSE)), AVERAGE(J336:M336), VLOOKUP(A336,'2009'!$B$2:$S$401,4,FALSE))</f>
        <v>81</v>
      </c>
      <c r="O336" s="14">
        <f>AVERAGE(I336:N336)</f>
        <v>64.5</v>
      </c>
      <c r="P336" s="14">
        <f>H336/O336</f>
        <v>0.70439276485788116</v>
      </c>
      <c r="Q336" s="14">
        <f>VLOOKUP($A336,'2014'!$B$2:$S$430,5,FALSE)</f>
        <v>12</v>
      </c>
      <c r="R336" s="14">
        <f>IF(ISNA(VLOOKUP(A336,'2013'!$B$2:$S$401,5,FALSE)), Q336, VLOOKUP(A336,'2013'!$B$2:$S$401,5,FALSE)*1.7)</f>
        <v>13.6</v>
      </c>
      <c r="S336" s="14">
        <f>IF(ISNA(VLOOKUP($A336,'2012'!$B$2:$S$401,5,FALSE)), R336, VLOOKUP($A336,'2012'!$B$2:$S$401,5,FALSE))</f>
        <v>7</v>
      </c>
      <c r="T336" s="14">
        <f>IF(ISNA(VLOOKUP($A336,'2011'!$B$2:$S$401,5,FALSE)), S336, VLOOKUP($A336,'2011'!$B$2:$S$401,5,FALSE))</f>
        <v>22</v>
      </c>
      <c r="U336" s="14">
        <f>IF(ISNA(VLOOKUP($A336,'2010'!$B$2:$S$401,5,FALSE)), T336, VLOOKUP($A336,'2010'!$B$2:$S$401,5,FALSE))</f>
        <v>18</v>
      </c>
      <c r="V336" s="14">
        <f>IF(ISNA(VLOOKUP($A336,'2009'!$B$2:$S$401,5,FALSE)), U336, VLOOKUP($A336,'2009'!$B$2:$S$401,5,FALSE))</f>
        <v>29</v>
      </c>
      <c r="W336" s="14">
        <f>AVERAGE(Q336:V336)</f>
        <v>16.933333333333334</v>
      </c>
      <c r="X336" s="14">
        <f>VLOOKUP($A336,'2014'!$B$2:$S$430,6,FALSE)</f>
        <v>10</v>
      </c>
      <c r="Y336" s="14">
        <f>IF(ISNA(VLOOKUP($A336,'2013'!$B$2:$S$401,6,FALSE)), X336, VLOOKUP($A336,'2013'!$B$2:$S$401,6,FALSE)*1.7)</f>
        <v>17</v>
      </c>
      <c r="Z336" s="14">
        <f>IF(ISNA(VLOOKUP($A336,'2012'!$B$2:$S$401,6,FALSE)), Y336, VLOOKUP($A336,'2012'!$B$2:$S$401,6,FALSE))</f>
        <v>20</v>
      </c>
      <c r="AA336" s="14">
        <f>IF(ISNA(VLOOKUP($A336,'2011'!$B$2:$S$401,6,FALSE)), Z336, VLOOKUP($A336,'2011'!$B$2:$S$401,6,FALSE))</f>
        <v>40</v>
      </c>
      <c r="AB336" s="14">
        <f>IF(ISNA(VLOOKUP($A336,'2010'!$B$2:$S$401,6,FALSE)), AA336, VLOOKUP($A336,'2010'!$B$2:$S$401,6,FALSE))</f>
        <v>36</v>
      </c>
      <c r="AC336" s="14">
        <f>IF(ISNA(VLOOKUP($A336,'2009'!$B$2:$S$401,6,FALSE)), AB336, VLOOKUP($A336,'2009'!$B$2:$S$401,6,FALSE))</f>
        <v>48</v>
      </c>
      <c r="AD336" s="14">
        <f>AVERAGE(X336:AC336)</f>
        <v>28.5</v>
      </c>
      <c r="AE336" s="14">
        <f>VLOOKUP($A336,'2014'!$B$2:$S$430,10,FALSE)</f>
        <v>1</v>
      </c>
      <c r="AF336" s="14">
        <f>IF(ISNA(VLOOKUP($A336,'2013'!$B$2:$S$401,10,FALSE)), AE336, VLOOKUP($A336,'2013'!$B$2:$S$401,10,FALSE)*1.7)</f>
        <v>1.7</v>
      </c>
      <c r="AG336" s="14">
        <f>IF(ISNA(VLOOKUP($A336,'2012'!$B$2:$S$401,10,FALSE)), AF336, VLOOKUP($A336,'2012'!$B$2:$S$401,10,FALSE))</f>
        <v>4</v>
      </c>
      <c r="AH336" s="14">
        <f>IF(ISNA(VLOOKUP($A336,'2011'!$B$2:$S$401,10,FALSE)), AG336, VLOOKUP($A336,'2011'!$B$2:$S$401,10,FALSE))</f>
        <v>3</v>
      </c>
      <c r="AI336" s="14">
        <f>IF(ISNA(VLOOKUP($A336,'2010'!$B$2:$S$401,10,FALSE)), AH336, VLOOKUP($A336,'2010'!$B$2:$S$401,10,FALSE))</f>
        <v>4</v>
      </c>
      <c r="AJ336" s="14">
        <f>IF(ISNA(VLOOKUP($A336,'2009'!$B$2:$S$401,10,FALSE)), AI336, VLOOKUP($A336,'2009'!$B$2:$S$401,10,FALSE))</f>
        <v>5</v>
      </c>
      <c r="AK336" s="14">
        <f>AVERAGE(AE336:AJ336)</f>
        <v>3.1166666666666667</v>
      </c>
      <c r="AL336" s="14">
        <f>VLOOKUP($A336,'2014'!$B$2:$S$430,11,FALSE)</f>
        <v>2</v>
      </c>
      <c r="AM336" s="14">
        <f>IF(ISNA(VLOOKUP($A336,'2013'!$B$2:$S$401,11,FALSE)), AL336, VLOOKUP($A336,'2013'!$B$2:$S$401,11,FALSE)*1.7)</f>
        <v>6.8</v>
      </c>
      <c r="AN336" s="14">
        <f>AVERAGE(AL336:AM336)</f>
        <v>4.4000000000000004</v>
      </c>
      <c r="AO336" s="14">
        <f>VLOOKUP($A336,'2014'!$B$2:$S$430,8,FALSE)</f>
        <v>14</v>
      </c>
      <c r="AP336" s="14">
        <f>IF(ISNA(VLOOKUP($A336,'2013'!$B$2:$S$401,8,FALSE)), AO336, VLOOKUP($A336,'2013'!$B$2:$S$401,8,FALSE)*1.7)</f>
        <v>11.9</v>
      </c>
      <c r="AQ336" s="14">
        <f>IF(ISNA(VLOOKUP($A336,'2012'!$B$2:$S$401,8,FALSE)), AP336, VLOOKUP($A336,'2012'!$B$2:$S$401,8,FALSE))</f>
        <v>10</v>
      </c>
      <c r="AR336" s="14">
        <f>IF(ISNA(VLOOKUP($A336,'2011'!$B$2:$S$401,8,FALSE)), AQ336, VLOOKUP($A336,'2011'!$B$2:$S$401,8,FALSE))</f>
        <v>-10</v>
      </c>
      <c r="AS336" s="14">
        <f>IF(ISNA(VLOOKUP($A336,'2010'!$B$2:$S$401,8,FALSE)), AR336, VLOOKUP($A336,'2010'!$B$2:$S$401,8,FALSE))</f>
        <v>-19</v>
      </c>
      <c r="AT336" s="14">
        <f>IF(ISNA(VLOOKUP($A336,'2009'!$B$2:$S$401,8,FALSE)), AS336, VLOOKUP($A336,'2009'!$B$2:$S$401,8,FALSE))</f>
        <v>29</v>
      </c>
      <c r="AU336" s="14">
        <f>AVERAGE(AO336:AT336)</f>
        <v>5.9833333333333334</v>
      </c>
      <c r="AV336" s="14">
        <f>MIN(B336:G336)</f>
        <v>22</v>
      </c>
      <c r="AW336" s="14">
        <f>MAX(B336:G336)</f>
        <v>77</v>
      </c>
      <c r="AX336" s="14">
        <f>MIN(I336:N336)</f>
        <v>39</v>
      </c>
      <c r="AY336" s="14">
        <f>MAX(I336:N336)</f>
        <v>81</v>
      </c>
      <c r="AZ336" s="14" t="str">
        <f>VLOOKUP(A336,Bios!$B$2:$S$430,7,FALSE)</f>
        <v>CZE</v>
      </c>
      <c r="BA336" s="14" t="str">
        <f>VLOOKUP(A336,Bios!$B$2:$S$430,2,FALSE)</f>
        <v>SJS</v>
      </c>
      <c r="BB336" s="14">
        <f>113-BE336</f>
        <v>32</v>
      </c>
      <c r="BC336" s="14" t="str">
        <f>VLOOKUP(A336,Bios!$B$2:$S$430,3,FALSE)</f>
        <v>R</v>
      </c>
      <c r="BD336" s="4" t="str">
        <f>VLOOKUP(A336,Bios!$B$2:$S$430,4,FALSE)</f>
        <v>Apr 19 '81</v>
      </c>
      <c r="BE336" s="4" t="str">
        <f>RIGHT(BD336, LEN(BD336)-8)</f>
        <v>81</v>
      </c>
      <c r="BJ336" s="4" t="e">
        <f>VLOOKUP(A336,'Contracts 2014'!A335:K461,1,FALSE)</f>
        <v>#N/A</v>
      </c>
      <c r="BK336" s="4">
        <f>IF(ISNA(VLOOKUP(A336,'Contracts 2014'!$A$1:$K$127,1,FALSE)), 0, 1)</f>
        <v>0</v>
      </c>
    </row>
    <row r="337" spans="1:63">
      <c r="A337" s="13" t="s">
        <v>396</v>
      </c>
      <c r="B337" s="14">
        <f>VLOOKUP(A337,'2014'!$B$2:$S$430,7,FALSE)</f>
        <v>22</v>
      </c>
      <c r="C337" s="14">
        <f>IF(ISNA(VLOOKUP(A337,'2013'!$B$2:$S$401,7,FALSE)*1.7), B337, VLOOKUP(A337,'2013'!$B$2:$S$401,7,FALSE)*1.7)</f>
        <v>22</v>
      </c>
      <c r="D337" s="14">
        <f>IF(ISNA(VLOOKUP(A337,'2012'!$B$2:$S$401,7,FALSE)), C337, VLOOKUP(A337,'2012'!$B$2:$S$401,7,FALSE))</f>
        <v>25</v>
      </c>
      <c r="E337" s="14">
        <f>IF(ISNA(VLOOKUP(A337,'2011'!$B$2:$S$401,7,FALSE)), AVERAGE(C337:D337), VLOOKUP(A337,'2011'!$B$2:$S$401,7,FALSE))</f>
        <v>32</v>
      </c>
      <c r="F337" s="14">
        <f>IF(ISNA(VLOOKUP(A337,'2010'!$B$2:$S$401,7,FALSE)), AVERAGE(C337:E337), VLOOKUP(A337,'2010'!$B$2:$S$401,7,FALSE))</f>
        <v>26.333333333333332</v>
      </c>
      <c r="G337" s="14">
        <f>IF(ISNA(VLOOKUP(A337,'2009'!$B$2:$S$401,7,FALSE)), AVERAGE(C337:F337), VLOOKUP(A337,'2009'!$B$2:$S$401,7,FALSE))</f>
        <v>17</v>
      </c>
      <c r="H337" s="14">
        <f>AVERAGE(B337:G337)</f>
        <v>24.055555555555554</v>
      </c>
      <c r="I337" s="14">
        <f>VLOOKUP(A337,'2014'!$B$2:$S$430,4,FALSE)</f>
        <v>52</v>
      </c>
      <c r="J337" s="14">
        <f>IF(ISNA(VLOOKUP(A337,'2013'!$B$2:$S$401,4,FALSE)), I337, VLOOKUP(A337,'2013'!$B$2:$S$401,4,FALSE)*1.7)</f>
        <v>52</v>
      </c>
      <c r="K337" s="14">
        <f>IF(ISNA(VLOOKUP(A337,'2012'!$B$2:$S$401,4,FALSE)), J337, VLOOKUP(A337,'2012'!$B$2:$S$401,4,FALSE))</f>
        <v>62</v>
      </c>
      <c r="L337" s="14">
        <f>IF(ISNA(VLOOKUP(A337,'2011'!$B$2:$S$401,4,FALSE)), AVERAGE(J337:K337), VLOOKUP(A337,'2011'!$B$2:$S$401,4,FALSE))</f>
        <v>81</v>
      </c>
      <c r="M337" s="14">
        <f>IF(ISNA(VLOOKUP(A337,'2010'!$B$2:$S$401,4,FALSE)), AVERAGE(J337:L337), VLOOKUP(A337,'2010'!$B$2:$S$401,4,FALSE))</f>
        <v>65</v>
      </c>
      <c r="N337" s="14">
        <f>IF(ISNA(VLOOKUP(A337,'2009'!$B$2:$S$401,4,FALSE)), AVERAGE(J337:M337), VLOOKUP(A337,'2009'!$B$2:$S$401,4,FALSE))</f>
        <v>81</v>
      </c>
      <c r="O337" s="14">
        <f>AVERAGE(I337:N337)</f>
        <v>65.5</v>
      </c>
      <c r="P337" s="14">
        <f>H337/O337</f>
        <v>0.36726039016115347</v>
      </c>
      <c r="Q337" s="14">
        <f>VLOOKUP($A337,'2014'!$B$2:$S$430,5,FALSE)</f>
        <v>7</v>
      </c>
      <c r="R337" s="14">
        <f>IF(ISNA(VLOOKUP(A337,'2013'!$B$2:$S$401,5,FALSE)), Q337, VLOOKUP(A337,'2013'!$B$2:$S$401,5,FALSE)*1.7)</f>
        <v>7</v>
      </c>
      <c r="S337" s="14">
        <f>IF(ISNA(VLOOKUP($A337,'2012'!$B$2:$S$401,5,FALSE)), R337, VLOOKUP($A337,'2012'!$B$2:$S$401,5,FALSE))</f>
        <v>7</v>
      </c>
      <c r="T337" s="14">
        <f>IF(ISNA(VLOOKUP($A337,'2011'!$B$2:$S$401,5,FALSE)), S337, VLOOKUP($A337,'2011'!$B$2:$S$401,5,FALSE))</f>
        <v>8</v>
      </c>
      <c r="U337" s="14">
        <f>IF(ISNA(VLOOKUP($A337,'2010'!$B$2:$S$401,5,FALSE)), T337, VLOOKUP($A337,'2010'!$B$2:$S$401,5,FALSE))</f>
        <v>8</v>
      </c>
      <c r="V337" s="14">
        <f>IF(ISNA(VLOOKUP($A337,'2009'!$B$2:$S$401,5,FALSE)), U337, VLOOKUP($A337,'2009'!$B$2:$S$401,5,FALSE))</f>
        <v>6</v>
      </c>
      <c r="W337" s="14">
        <f>AVERAGE(Q337:V337)</f>
        <v>7.166666666666667</v>
      </c>
      <c r="X337" s="14">
        <f>VLOOKUP($A337,'2014'!$B$2:$S$430,6,FALSE)</f>
        <v>15</v>
      </c>
      <c r="Y337" s="14">
        <f>IF(ISNA(VLOOKUP($A337,'2013'!$B$2:$S$401,6,FALSE)), X337, VLOOKUP($A337,'2013'!$B$2:$S$401,6,FALSE)*1.7)</f>
        <v>15</v>
      </c>
      <c r="Z337" s="14">
        <f>IF(ISNA(VLOOKUP($A337,'2012'!$B$2:$S$401,6,FALSE)), Y337, VLOOKUP($A337,'2012'!$B$2:$S$401,6,FALSE))</f>
        <v>18</v>
      </c>
      <c r="AA337" s="14">
        <f>IF(ISNA(VLOOKUP($A337,'2011'!$B$2:$S$401,6,FALSE)), Z337, VLOOKUP($A337,'2011'!$B$2:$S$401,6,FALSE))</f>
        <v>24</v>
      </c>
      <c r="AB337" s="14">
        <f>IF(ISNA(VLOOKUP($A337,'2010'!$B$2:$S$401,6,FALSE)), AA337, VLOOKUP($A337,'2010'!$B$2:$S$401,6,FALSE))</f>
        <v>24</v>
      </c>
      <c r="AC337" s="14">
        <f>IF(ISNA(VLOOKUP($A337,'2009'!$B$2:$S$401,6,FALSE)), AB337, VLOOKUP($A337,'2009'!$B$2:$S$401,6,FALSE))</f>
        <v>11</v>
      </c>
      <c r="AD337" s="14">
        <f>AVERAGE(X337:AC337)</f>
        <v>17.833333333333332</v>
      </c>
      <c r="AE337" s="14">
        <f>VLOOKUP($A337,'2014'!$B$2:$S$430,10,FALSE)</f>
        <v>1</v>
      </c>
      <c r="AF337" s="14">
        <f>IF(ISNA(VLOOKUP($A337,'2013'!$B$2:$S$401,10,FALSE)), AE337, VLOOKUP($A337,'2013'!$B$2:$S$401,10,FALSE)*1.7)</f>
        <v>1</v>
      </c>
      <c r="AG337" s="14">
        <f>IF(ISNA(VLOOKUP($A337,'2012'!$B$2:$S$401,10,FALSE)), AF337, VLOOKUP($A337,'2012'!$B$2:$S$401,10,FALSE))</f>
        <v>2</v>
      </c>
      <c r="AH337" s="14">
        <f>IF(ISNA(VLOOKUP($A337,'2011'!$B$2:$S$401,10,FALSE)), AG337, VLOOKUP($A337,'2011'!$B$2:$S$401,10,FALSE))</f>
        <v>3</v>
      </c>
      <c r="AI337" s="14">
        <f>IF(ISNA(VLOOKUP($A337,'2010'!$B$2:$S$401,10,FALSE)), AH337, VLOOKUP($A337,'2010'!$B$2:$S$401,10,FALSE))</f>
        <v>3</v>
      </c>
      <c r="AJ337" s="14">
        <f>IF(ISNA(VLOOKUP($A337,'2009'!$B$2:$S$401,10,FALSE)), AI337, VLOOKUP($A337,'2009'!$B$2:$S$401,10,FALSE))</f>
        <v>2</v>
      </c>
      <c r="AK337" s="14">
        <f>AVERAGE(AE337:AJ337)</f>
        <v>2</v>
      </c>
      <c r="AL337" s="14">
        <f>VLOOKUP($A337,'2014'!$B$2:$S$430,11,FALSE)</f>
        <v>2</v>
      </c>
      <c r="AM337" s="14">
        <f>IF(ISNA(VLOOKUP($A337,'2013'!$B$2:$S$401,11,FALSE)), AL337, VLOOKUP($A337,'2013'!$B$2:$S$401,11,FALSE)*1.7)</f>
        <v>2</v>
      </c>
      <c r="AN337" s="14">
        <f>AVERAGE(AL337:AM337)</f>
        <v>2</v>
      </c>
      <c r="AO337" s="14">
        <f>VLOOKUP($A337,'2014'!$B$2:$S$430,8,FALSE)</f>
        <v>5</v>
      </c>
      <c r="AP337" s="14">
        <f>IF(ISNA(VLOOKUP($A337,'2013'!$B$2:$S$401,8,FALSE)), AO337, VLOOKUP($A337,'2013'!$B$2:$S$401,8,FALSE)*1.7)</f>
        <v>5</v>
      </c>
      <c r="AQ337" s="14">
        <f>IF(ISNA(VLOOKUP($A337,'2012'!$B$2:$S$401,8,FALSE)), AP337, VLOOKUP($A337,'2012'!$B$2:$S$401,8,FALSE))</f>
        <v>6</v>
      </c>
      <c r="AR337" s="14">
        <f>IF(ISNA(VLOOKUP($A337,'2011'!$B$2:$S$401,8,FALSE)), AQ337, VLOOKUP($A337,'2011'!$B$2:$S$401,8,FALSE))</f>
        <v>30</v>
      </c>
      <c r="AS337" s="14">
        <f>IF(ISNA(VLOOKUP($A337,'2010'!$B$2:$S$401,8,FALSE)), AR337, VLOOKUP($A337,'2010'!$B$2:$S$401,8,FALSE))</f>
        <v>30</v>
      </c>
      <c r="AT337" s="14">
        <f>IF(ISNA(VLOOKUP($A337,'2009'!$B$2:$S$401,8,FALSE)), AS337, VLOOKUP($A337,'2009'!$B$2:$S$401,8,FALSE))</f>
        <v>-14</v>
      </c>
      <c r="AU337" s="14">
        <f>AVERAGE(AO337:AT337)</f>
        <v>10.333333333333334</v>
      </c>
      <c r="AV337" s="14">
        <f>MIN(B337:G337)</f>
        <v>17</v>
      </c>
      <c r="AW337" s="14">
        <f>MAX(B337:G337)</f>
        <v>32</v>
      </c>
      <c r="AX337" s="14">
        <f>MIN(I337:N337)</f>
        <v>52</v>
      </c>
      <c r="AY337" s="14">
        <f>MAX(I337:N337)</f>
        <v>81</v>
      </c>
      <c r="AZ337" s="14" t="str">
        <f>VLOOKUP(A337,Bios!$B$2:$S$430,7,FALSE)</f>
        <v>SVK</v>
      </c>
      <c r="BA337" s="14" t="str">
        <f>VLOOKUP(A337,Bios!$B$2:$S$430,2,FALSE)</f>
        <v>PHI, BOS</v>
      </c>
      <c r="BB337" s="14">
        <f>113-BE337</f>
        <v>28</v>
      </c>
      <c r="BC337" s="14" t="str">
        <f>VLOOKUP(A337,Bios!$B$2:$S$430,3,FALSE)</f>
        <v>D</v>
      </c>
      <c r="BD337" s="4" t="str">
        <f>VLOOKUP(A337,Bios!$B$2:$S$430,4,FALSE)</f>
        <v>Oct 13 '85</v>
      </c>
      <c r="BE337" s="4" t="str">
        <f>RIGHT(BD337, LEN(BD337)-8)</f>
        <v>85</v>
      </c>
      <c r="BJ337" s="4" t="e">
        <f>VLOOKUP(A337,'Contracts 2014'!A336:K462,1,FALSE)</f>
        <v>#N/A</v>
      </c>
      <c r="BK337" s="4">
        <f>IF(ISNA(VLOOKUP(A337,'Contracts 2014'!$A$1:$K$127,1,FALSE)), 0, 1)</f>
        <v>1</v>
      </c>
    </row>
    <row r="338" spans="1:63">
      <c r="A338" s="13" t="s">
        <v>82</v>
      </c>
      <c r="B338" s="14">
        <f>VLOOKUP(A338,'2014'!$B$2:$S$430,7,FALSE)</f>
        <v>22</v>
      </c>
      <c r="C338" s="14">
        <f>IF(ISNA(VLOOKUP(A338,'2013'!$B$2:$S$401,7,FALSE)*1.7), B338, VLOOKUP(A338,'2013'!$B$2:$S$401,7,FALSE)*1.7)</f>
        <v>64.599999999999994</v>
      </c>
      <c r="D338" s="14">
        <f>IF(ISNA(VLOOKUP(A338,'2012'!$B$2:$S$401,7,FALSE)), C338, VLOOKUP(A338,'2012'!$B$2:$S$401,7,FALSE))</f>
        <v>42</v>
      </c>
      <c r="E338" s="14">
        <f>IF(ISNA(VLOOKUP(A338,'2011'!$B$2:$S$401,7,FALSE)), AVERAGE(C338:D338), VLOOKUP(A338,'2011'!$B$2:$S$401,7,FALSE))</f>
        <v>50</v>
      </c>
      <c r="F338" s="14">
        <f>IF(ISNA(VLOOKUP(A338,'2010'!$B$2:$S$401,7,FALSE)), AVERAGE(C338:E338), VLOOKUP(A338,'2010'!$B$2:$S$401,7,FALSE))</f>
        <v>52.199999999999996</v>
      </c>
      <c r="G338" s="14">
        <f>IF(ISNA(VLOOKUP(A338,'2009'!$B$2:$S$401,7,FALSE)), AVERAGE(C338:F338), VLOOKUP(A338,'2009'!$B$2:$S$401,7,FALSE))</f>
        <v>33</v>
      </c>
      <c r="H338" s="14">
        <f>AVERAGE(B338:G338)</f>
        <v>43.966666666666661</v>
      </c>
      <c r="I338" s="14">
        <f>VLOOKUP(A338,'2014'!$B$2:$S$430,4,FALSE)</f>
        <v>37</v>
      </c>
      <c r="J338" s="14">
        <f>IF(ISNA(VLOOKUP(A338,'2013'!$B$2:$S$401,4,FALSE)), I338, VLOOKUP(A338,'2013'!$B$2:$S$401,4,FALSE)*1.7)</f>
        <v>59.5</v>
      </c>
      <c r="K338" s="14">
        <f>IF(ISNA(VLOOKUP(A338,'2012'!$B$2:$S$401,4,FALSE)), J338, VLOOKUP(A338,'2012'!$B$2:$S$401,4,FALSE))</f>
        <v>51</v>
      </c>
      <c r="L338" s="14">
        <f>IF(ISNA(VLOOKUP(A338,'2011'!$B$2:$S$401,4,FALSE)), AVERAGE(J338:K338), VLOOKUP(A338,'2011'!$B$2:$S$401,4,FALSE))</f>
        <v>82</v>
      </c>
      <c r="M338" s="14">
        <f>IF(ISNA(VLOOKUP(A338,'2010'!$B$2:$S$401,4,FALSE)), AVERAGE(J338:L338), VLOOKUP(A338,'2010'!$B$2:$S$401,4,FALSE))</f>
        <v>64.166666666666671</v>
      </c>
      <c r="N338" s="14">
        <f>IF(ISNA(VLOOKUP(A338,'2009'!$B$2:$S$401,4,FALSE)), AVERAGE(J338:M338), VLOOKUP(A338,'2009'!$B$2:$S$401,4,FALSE))</f>
        <v>74</v>
      </c>
      <c r="O338" s="14">
        <f>AVERAGE(I338:N338)</f>
        <v>61.277777777777779</v>
      </c>
      <c r="P338" s="14">
        <f>H338/O338</f>
        <v>0.71749773345421564</v>
      </c>
      <c r="Q338" s="14">
        <f>VLOOKUP($A338,'2014'!$B$2:$S$430,5,FALSE)</f>
        <v>11</v>
      </c>
      <c r="R338" s="14">
        <f>IF(ISNA(VLOOKUP(A338,'2013'!$B$2:$S$401,5,FALSE)), Q338, VLOOKUP(A338,'2013'!$B$2:$S$401,5,FALSE)*1.7)</f>
        <v>8.5</v>
      </c>
      <c r="S338" s="14">
        <f>IF(ISNA(VLOOKUP($A338,'2012'!$B$2:$S$401,5,FALSE)), R338, VLOOKUP($A338,'2012'!$B$2:$S$401,5,FALSE))</f>
        <v>10</v>
      </c>
      <c r="T338" s="14">
        <f>IF(ISNA(VLOOKUP($A338,'2011'!$B$2:$S$401,5,FALSE)), S338, VLOOKUP($A338,'2011'!$B$2:$S$401,5,FALSE))</f>
        <v>8</v>
      </c>
      <c r="U338" s="14">
        <f>IF(ISNA(VLOOKUP($A338,'2010'!$B$2:$S$401,5,FALSE)), T338, VLOOKUP($A338,'2010'!$B$2:$S$401,5,FALSE))</f>
        <v>8</v>
      </c>
      <c r="V338" s="14">
        <f>IF(ISNA(VLOOKUP($A338,'2009'!$B$2:$S$401,5,FALSE)), U338, VLOOKUP($A338,'2009'!$B$2:$S$401,5,FALSE))</f>
        <v>10</v>
      </c>
      <c r="W338" s="14">
        <f>AVERAGE(Q338:V338)</f>
        <v>9.25</v>
      </c>
      <c r="X338" s="14">
        <f>VLOOKUP($A338,'2014'!$B$2:$S$430,6,FALSE)</f>
        <v>11</v>
      </c>
      <c r="Y338" s="14">
        <f>IF(ISNA(VLOOKUP($A338,'2013'!$B$2:$S$401,6,FALSE)), X338, VLOOKUP($A338,'2013'!$B$2:$S$401,6,FALSE)*1.7)</f>
        <v>56.1</v>
      </c>
      <c r="Z338" s="14">
        <f>IF(ISNA(VLOOKUP($A338,'2012'!$B$2:$S$401,6,FALSE)), Y338, VLOOKUP($A338,'2012'!$B$2:$S$401,6,FALSE))</f>
        <v>32</v>
      </c>
      <c r="AA338" s="14">
        <f>IF(ISNA(VLOOKUP($A338,'2011'!$B$2:$S$401,6,FALSE)), Z338, VLOOKUP($A338,'2011'!$B$2:$S$401,6,FALSE))</f>
        <v>42</v>
      </c>
      <c r="AB338" s="14">
        <f>IF(ISNA(VLOOKUP($A338,'2010'!$B$2:$S$401,6,FALSE)), AA338, VLOOKUP($A338,'2010'!$B$2:$S$401,6,FALSE))</f>
        <v>42</v>
      </c>
      <c r="AC338" s="14">
        <f>IF(ISNA(VLOOKUP($A338,'2009'!$B$2:$S$401,6,FALSE)), AB338, VLOOKUP($A338,'2009'!$B$2:$S$401,6,FALSE))</f>
        <v>23</v>
      </c>
      <c r="AD338" s="14">
        <f>AVERAGE(X338:AC338)</f>
        <v>34.35</v>
      </c>
      <c r="AE338" s="14">
        <f>VLOOKUP($A338,'2014'!$B$2:$S$430,10,FALSE)</f>
        <v>6</v>
      </c>
      <c r="AF338" s="14">
        <f>IF(ISNA(VLOOKUP($A338,'2013'!$B$2:$S$401,10,FALSE)), AE338, VLOOKUP($A338,'2013'!$B$2:$S$401,10,FALSE)*1.7)</f>
        <v>1.7</v>
      </c>
      <c r="AG338" s="14">
        <f>IF(ISNA(VLOOKUP($A338,'2012'!$B$2:$S$401,10,FALSE)), AF338, VLOOKUP($A338,'2012'!$B$2:$S$401,10,FALSE))</f>
        <v>4</v>
      </c>
      <c r="AH338" s="14">
        <f>IF(ISNA(VLOOKUP($A338,'2011'!$B$2:$S$401,10,FALSE)), AG338, VLOOKUP($A338,'2011'!$B$2:$S$401,10,FALSE))</f>
        <v>4</v>
      </c>
      <c r="AI338" s="14">
        <f>IF(ISNA(VLOOKUP($A338,'2010'!$B$2:$S$401,10,FALSE)), AH338, VLOOKUP($A338,'2010'!$B$2:$S$401,10,FALSE))</f>
        <v>4</v>
      </c>
      <c r="AJ338" s="14">
        <f>IF(ISNA(VLOOKUP($A338,'2009'!$B$2:$S$401,10,FALSE)), AI338, VLOOKUP($A338,'2009'!$B$2:$S$401,10,FALSE))</f>
        <v>4</v>
      </c>
      <c r="AK338" s="14">
        <f>AVERAGE(AE338:AJ338)</f>
        <v>3.9499999999999997</v>
      </c>
      <c r="AL338" s="14">
        <f>VLOOKUP($A338,'2014'!$B$2:$S$430,11,FALSE)</f>
        <v>12</v>
      </c>
      <c r="AM338" s="14">
        <f>IF(ISNA(VLOOKUP($A338,'2013'!$B$2:$S$401,11,FALSE)), AL338, VLOOKUP($A338,'2013'!$B$2:$S$401,11,FALSE)*1.7)</f>
        <v>22.099999999999998</v>
      </c>
      <c r="AN338" s="14">
        <f>AVERAGE(AL338:AM338)</f>
        <v>17.049999999999997</v>
      </c>
      <c r="AO338" s="14">
        <f>VLOOKUP($A338,'2014'!$B$2:$S$430,8,FALSE)</f>
        <v>-8</v>
      </c>
      <c r="AP338" s="14">
        <f>IF(ISNA(VLOOKUP($A338,'2013'!$B$2:$S$401,8,FALSE)), AO338, VLOOKUP($A338,'2013'!$B$2:$S$401,8,FALSE)*1.7)</f>
        <v>27.2</v>
      </c>
      <c r="AQ338" s="14">
        <f>IF(ISNA(VLOOKUP($A338,'2012'!$B$2:$S$401,8,FALSE)), AP338, VLOOKUP($A338,'2012'!$B$2:$S$401,8,FALSE))</f>
        <v>21</v>
      </c>
      <c r="AR338" s="14">
        <f>IF(ISNA(VLOOKUP($A338,'2011'!$B$2:$S$401,8,FALSE)), AQ338, VLOOKUP($A338,'2011'!$B$2:$S$401,8,FALSE))</f>
        <v>15</v>
      </c>
      <c r="AS338" s="14">
        <f>IF(ISNA(VLOOKUP($A338,'2010'!$B$2:$S$401,8,FALSE)), AR338, VLOOKUP($A338,'2010'!$B$2:$S$401,8,FALSE))</f>
        <v>15</v>
      </c>
      <c r="AT338" s="14">
        <f>IF(ISNA(VLOOKUP($A338,'2009'!$B$2:$S$401,8,FALSE)), AS338, VLOOKUP($A338,'2009'!$B$2:$S$401,8,FALSE))</f>
        <v>-7</v>
      </c>
      <c r="AU338" s="14">
        <f>AVERAGE(AO338:AT338)</f>
        <v>10.533333333333333</v>
      </c>
      <c r="AV338" s="14">
        <f>MIN(B338:G338)</f>
        <v>22</v>
      </c>
      <c r="AW338" s="14">
        <f>MAX(B338:G338)</f>
        <v>64.599999999999994</v>
      </c>
      <c r="AX338" s="14">
        <f>MIN(I338:N338)</f>
        <v>37</v>
      </c>
      <c r="AY338" s="14">
        <f>MAX(I338:N338)</f>
        <v>82</v>
      </c>
      <c r="AZ338" s="14" t="str">
        <f>VLOOKUP(A338,Bios!$B$2:$S$430,7,FALSE)</f>
        <v>CAN</v>
      </c>
      <c r="BA338" s="14" t="str">
        <f>VLOOKUP(A338,Bios!$B$2:$S$430,2,FALSE)</f>
        <v>PIT</v>
      </c>
      <c r="BB338" s="14">
        <f>113-BE338</f>
        <v>26</v>
      </c>
      <c r="BC338" s="14" t="str">
        <f>VLOOKUP(A338,Bios!$B$2:$S$430,3,FALSE)</f>
        <v>D</v>
      </c>
      <c r="BD338" s="4" t="str">
        <f>VLOOKUP(A338,Bios!$B$2:$S$430,4,FALSE)</f>
        <v>Apr 24 '87</v>
      </c>
      <c r="BE338" s="4" t="str">
        <f>RIGHT(BD338, LEN(BD338)-8)</f>
        <v>87</v>
      </c>
      <c r="BJ338" s="4" t="e">
        <f>VLOOKUP(A338,'Contracts 2014'!A337:K463,1,FALSE)</f>
        <v>#N/A</v>
      </c>
      <c r="BK338" s="4">
        <f>IF(ISNA(VLOOKUP(A338,'Contracts 2014'!$A$1:$K$127,1,FALSE)), 0, 1)</f>
        <v>0</v>
      </c>
    </row>
    <row r="339" spans="1:63">
      <c r="A339" s="13" t="s">
        <v>1359</v>
      </c>
      <c r="B339" s="14">
        <f>VLOOKUP(A339,'2014'!$B$2:$S$430,7,FALSE)</f>
        <v>22</v>
      </c>
      <c r="C339" s="14">
        <f>IF(ISNA(VLOOKUP(A339,'2013'!$B$2:$S$401,7,FALSE)*1.7), B339, VLOOKUP(A339,'2013'!$B$2:$S$401,7,FALSE)*1.7)</f>
        <v>22</v>
      </c>
      <c r="D339" s="14">
        <f>IF(ISNA(VLOOKUP(A339,'2012'!$B$2:$S$401,7,FALSE)), C339, VLOOKUP(A339,'2012'!$B$2:$S$401,7,FALSE))</f>
        <v>22</v>
      </c>
      <c r="E339" s="14">
        <f>IF(ISNA(VLOOKUP(A339,'2011'!$B$2:$S$401,7,FALSE)), AVERAGE(C339:D339), VLOOKUP(A339,'2011'!$B$2:$S$401,7,FALSE))</f>
        <v>22</v>
      </c>
      <c r="F339" s="14">
        <f>IF(ISNA(VLOOKUP(A339,'2010'!$B$2:$S$401,7,FALSE)), AVERAGE(C339:E339), VLOOKUP(A339,'2010'!$B$2:$S$401,7,FALSE))</f>
        <v>22</v>
      </c>
      <c r="G339" s="14">
        <f>IF(ISNA(VLOOKUP(A339,'2009'!$B$2:$S$401,7,FALSE)), AVERAGE(C339:F339), VLOOKUP(A339,'2009'!$B$2:$S$401,7,FALSE))</f>
        <v>22</v>
      </c>
      <c r="H339" s="14">
        <f>AVERAGE(B339:G339)</f>
        <v>22</v>
      </c>
      <c r="I339" s="14">
        <f>VLOOKUP(A339,'2014'!$B$2:$S$430,4,FALSE)</f>
        <v>61</v>
      </c>
      <c r="J339" s="14">
        <f>IF(ISNA(VLOOKUP(A339,'2013'!$B$2:$S$401,4,FALSE)), I339, VLOOKUP(A339,'2013'!$B$2:$S$401,4,FALSE)*1.7)</f>
        <v>61</v>
      </c>
      <c r="K339" s="14">
        <f>IF(ISNA(VLOOKUP(A339,'2012'!$B$2:$S$401,4,FALSE)), J339, VLOOKUP(A339,'2012'!$B$2:$S$401,4,FALSE))</f>
        <v>61</v>
      </c>
      <c r="L339" s="14">
        <f>IF(ISNA(VLOOKUP(A339,'2011'!$B$2:$S$401,4,FALSE)), AVERAGE(J339:K339), VLOOKUP(A339,'2011'!$B$2:$S$401,4,FALSE))</f>
        <v>61</v>
      </c>
      <c r="M339" s="14">
        <f>IF(ISNA(VLOOKUP(A339,'2010'!$B$2:$S$401,4,FALSE)), AVERAGE(J339:L339), VLOOKUP(A339,'2010'!$B$2:$S$401,4,FALSE))</f>
        <v>61</v>
      </c>
      <c r="N339" s="14">
        <f>IF(ISNA(VLOOKUP(A339,'2009'!$B$2:$S$401,4,FALSE)), AVERAGE(J339:M339), VLOOKUP(A339,'2009'!$B$2:$S$401,4,FALSE))</f>
        <v>61</v>
      </c>
      <c r="O339" s="14">
        <f>AVERAGE(I339:N339)</f>
        <v>61</v>
      </c>
      <c r="P339" s="14">
        <f>H339/O339</f>
        <v>0.36065573770491804</v>
      </c>
      <c r="Q339" s="14">
        <f>VLOOKUP($A339,'2014'!$B$2:$S$430,5,FALSE)</f>
        <v>11</v>
      </c>
      <c r="R339" s="14">
        <f>IF(ISNA(VLOOKUP(A339,'2013'!$B$2:$S$401,5,FALSE)), Q339, VLOOKUP(A339,'2013'!$B$2:$S$401,5,FALSE)*1.7)</f>
        <v>11</v>
      </c>
      <c r="S339" s="14">
        <f>IF(ISNA(VLOOKUP($A339,'2012'!$B$2:$S$401,5,FALSE)), R339, VLOOKUP($A339,'2012'!$B$2:$S$401,5,FALSE))</f>
        <v>11</v>
      </c>
      <c r="T339" s="14">
        <f>IF(ISNA(VLOOKUP($A339,'2011'!$B$2:$S$401,5,FALSE)), S339, VLOOKUP($A339,'2011'!$B$2:$S$401,5,FALSE))</f>
        <v>11</v>
      </c>
      <c r="U339" s="14">
        <f>IF(ISNA(VLOOKUP($A339,'2010'!$B$2:$S$401,5,FALSE)), T339, VLOOKUP($A339,'2010'!$B$2:$S$401,5,FALSE))</f>
        <v>11</v>
      </c>
      <c r="V339" s="14">
        <f>IF(ISNA(VLOOKUP($A339,'2009'!$B$2:$S$401,5,FALSE)), U339, VLOOKUP($A339,'2009'!$B$2:$S$401,5,FALSE))</f>
        <v>11</v>
      </c>
      <c r="W339" s="14">
        <f>AVERAGE(Q339:V339)</f>
        <v>11</v>
      </c>
      <c r="X339" s="14">
        <f>VLOOKUP($A339,'2014'!$B$2:$S$430,6,FALSE)</f>
        <v>11</v>
      </c>
      <c r="Y339" s="14">
        <f>IF(ISNA(VLOOKUP($A339,'2013'!$B$2:$S$401,6,FALSE)), X339, VLOOKUP($A339,'2013'!$B$2:$S$401,6,FALSE)*1.7)</f>
        <v>11</v>
      </c>
      <c r="Z339" s="14">
        <f>IF(ISNA(VLOOKUP($A339,'2012'!$B$2:$S$401,6,FALSE)), Y339, VLOOKUP($A339,'2012'!$B$2:$S$401,6,FALSE))</f>
        <v>11</v>
      </c>
      <c r="AA339" s="14">
        <f>IF(ISNA(VLOOKUP($A339,'2011'!$B$2:$S$401,6,FALSE)), Z339, VLOOKUP($A339,'2011'!$B$2:$S$401,6,FALSE))</f>
        <v>11</v>
      </c>
      <c r="AB339" s="14">
        <f>IF(ISNA(VLOOKUP($A339,'2010'!$B$2:$S$401,6,FALSE)), AA339, VLOOKUP($A339,'2010'!$B$2:$S$401,6,FALSE))</f>
        <v>11</v>
      </c>
      <c r="AC339" s="14">
        <f>IF(ISNA(VLOOKUP($A339,'2009'!$B$2:$S$401,6,FALSE)), AB339, VLOOKUP($A339,'2009'!$B$2:$S$401,6,FALSE))</f>
        <v>11</v>
      </c>
      <c r="AD339" s="14">
        <f>AVERAGE(X339:AC339)</f>
        <v>11</v>
      </c>
      <c r="AE339" s="14">
        <f>VLOOKUP($A339,'2014'!$B$2:$S$430,10,FALSE)</f>
        <v>3</v>
      </c>
      <c r="AF339" s="14">
        <f>IF(ISNA(VLOOKUP($A339,'2013'!$B$2:$S$401,10,FALSE)), AE339, VLOOKUP($A339,'2013'!$B$2:$S$401,10,FALSE)*1.7)</f>
        <v>3</v>
      </c>
      <c r="AG339" s="14">
        <f>IF(ISNA(VLOOKUP($A339,'2012'!$B$2:$S$401,10,FALSE)), AF339, VLOOKUP($A339,'2012'!$B$2:$S$401,10,FALSE))</f>
        <v>3</v>
      </c>
      <c r="AH339" s="14">
        <f>IF(ISNA(VLOOKUP($A339,'2011'!$B$2:$S$401,10,FALSE)), AG339, VLOOKUP($A339,'2011'!$B$2:$S$401,10,FALSE))</f>
        <v>3</v>
      </c>
      <c r="AI339" s="14">
        <f>IF(ISNA(VLOOKUP($A339,'2010'!$B$2:$S$401,10,FALSE)), AH339, VLOOKUP($A339,'2010'!$B$2:$S$401,10,FALSE))</f>
        <v>3</v>
      </c>
      <c r="AJ339" s="14">
        <f>IF(ISNA(VLOOKUP($A339,'2009'!$B$2:$S$401,10,FALSE)), AI339, VLOOKUP($A339,'2009'!$B$2:$S$401,10,FALSE))</f>
        <v>3</v>
      </c>
      <c r="AK339" s="14">
        <f>AVERAGE(AE339:AJ339)</f>
        <v>3</v>
      </c>
      <c r="AL339" s="14">
        <f>VLOOKUP($A339,'2014'!$B$2:$S$430,11,FALSE)</f>
        <v>8</v>
      </c>
      <c r="AM339" s="14">
        <f>IF(ISNA(VLOOKUP($A339,'2013'!$B$2:$S$401,11,FALSE)), AL339, VLOOKUP($A339,'2013'!$B$2:$S$401,11,FALSE)*1.7)</f>
        <v>8</v>
      </c>
      <c r="AN339" s="14">
        <f>AVERAGE(AL339:AM339)</f>
        <v>8</v>
      </c>
      <c r="AO339" s="14">
        <f>VLOOKUP($A339,'2014'!$B$2:$S$430,8,FALSE)</f>
        <v>17</v>
      </c>
      <c r="AP339" s="14">
        <f>IF(ISNA(VLOOKUP($A339,'2013'!$B$2:$S$401,8,FALSE)), AO339, VLOOKUP($A339,'2013'!$B$2:$S$401,8,FALSE)*1.7)</f>
        <v>17</v>
      </c>
      <c r="AQ339" s="14">
        <f>IF(ISNA(VLOOKUP($A339,'2012'!$B$2:$S$401,8,FALSE)), AP339, VLOOKUP($A339,'2012'!$B$2:$S$401,8,FALSE))</f>
        <v>17</v>
      </c>
      <c r="AR339" s="14">
        <f>IF(ISNA(VLOOKUP($A339,'2011'!$B$2:$S$401,8,FALSE)), AQ339, VLOOKUP($A339,'2011'!$B$2:$S$401,8,FALSE))</f>
        <v>17</v>
      </c>
      <c r="AS339" s="14">
        <f>IF(ISNA(VLOOKUP($A339,'2010'!$B$2:$S$401,8,FALSE)), AR339, VLOOKUP($A339,'2010'!$B$2:$S$401,8,FALSE))</f>
        <v>17</v>
      </c>
      <c r="AT339" s="14">
        <f>IF(ISNA(VLOOKUP($A339,'2009'!$B$2:$S$401,8,FALSE)), AS339, VLOOKUP($A339,'2009'!$B$2:$S$401,8,FALSE))</f>
        <v>17</v>
      </c>
      <c r="AU339" s="14">
        <f>AVERAGE(AO339:AT339)</f>
        <v>17</v>
      </c>
      <c r="AV339" s="14">
        <f>MIN(B339:G339)</f>
        <v>22</v>
      </c>
      <c r="AW339" s="14">
        <f>MAX(B339:G339)</f>
        <v>22</v>
      </c>
      <c r="AX339" s="14">
        <f>MIN(I339:N339)</f>
        <v>61</v>
      </c>
      <c r="AY339" s="14">
        <f>MAX(I339:N339)</f>
        <v>61</v>
      </c>
      <c r="AZ339" s="14" t="str">
        <f>VLOOKUP(A339,Bios!$B$2:$S$430,7,FALSE)</f>
        <v>USA</v>
      </c>
      <c r="BA339" s="14" t="str">
        <f>VLOOKUP(A339,Bios!$B$2:$S$430,2,FALSE)</f>
        <v>LAK</v>
      </c>
      <c r="BB339" s="14">
        <f>113-BE339</f>
        <v>26</v>
      </c>
      <c r="BC339" s="14" t="str">
        <f>VLOOKUP(A339,Bios!$B$2:$S$430,3,FALSE)</f>
        <v>D</v>
      </c>
      <c r="BD339" s="4" t="str">
        <f>VLOOKUP(A339,Bios!$B$2:$S$430,4,FALSE)</f>
        <v>Jul 26 '87</v>
      </c>
      <c r="BE339" s="4" t="str">
        <f>RIGHT(BD339, LEN(BD339)-8)</f>
        <v>87</v>
      </c>
      <c r="BJ339" s="4" t="e">
        <f>VLOOKUP(A339,'Contracts 2014'!A338:K464,1,FALSE)</f>
        <v>#N/A</v>
      </c>
      <c r="BK339" s="4">
        <f>IF(ISNA(VLOOKUP(A339,'Contracts 2014'!$A$1:$K$127,1,FALSE)), 0, 1)</f>
        <v>1</v>
      </c>
    </row>
    <row r="340" spans="1:63">
      <c r="A340" s="13" t="s">
        <v>257</v>
      </c>
      <c r="B340" s="14">
        <f>VLOOKUP(A340,'2014'!$B$2:$S$430,7,FALSE)</f>
        <v>22</v>
      </c>
      <c r="C340" s="14">
        <f>IF(ISNA(VLOOKUP(A340,'2013'!$B$2:$S$401,7,FALSE)*1.7), B340, VLOOKUP(A340,'2013'!$B$2:$S$401,7,FALSE)*1.7)</f>
        <v>40.799999999999997</v>
      </c>
      <c r="D340" s="14">
        <f>IF(ISNA(VLOOKUP(A340,'2012'!$B$2:$S$401,7,FALSE)), C340, VLOOKUP(A340,'2012'!$B$2:$S$401,7,FALSE))</f>
        <v>37</v>
      </c>
      <c r="E340" s="14">
        <f>IF(ISNA(VLOOKUP(A340,'2011'!$B$2:$S$401,7,FALSE)), AVERAGE(C340:D340), VLOOKUP(A340,'2011'!$B$2:$S$401,7,FALSE))</f>
        <v>38.9</v>
      </c>
      <c r="F340" s="14">
        <f>IF(ISNA(VLOOKUP(A340,'2010'!$B$2:$S$401,7,FALSE)), AVERAGE(C340:E340), VLOOKUP(A340,'2010'!$B$2:$S$401,7,FALSE))</f>
        <v>23</v>
      </c>
      <c r="G340" s="14">
        <f>IF(ISNA(VLOOKUP(A340,'2009'!$B$2:$S$401,7,FALSE)), AVERAGE(C340:F340), VLOOKUP(A340,'2009'!$B$2:$S$401,7,FALSE))</f>
        <v>24</v>
      </c>
      <c r="H340" s="14">
        <f>AVERAGE(B340:G340)</f>
        <v>30.95</v>
      </c>
      <c r="I340" s="14">
        <f>VLOOKUP(A340,'2014'!$B$2:$S$430,4,FALSE)</f>
        <v>79</v>
      </c>
      <c r="J340" s="14">
        <f>IF(ISNA(VLOOKUP(A340,'2013'!$B$2:$S$401,4,FALSE)), I340, VLOOKUP(A340,'2013'!$B$2:$S$401,4,FALSE)*1.7)</f>
        <v>79.899999999999991</v>
      </c>
      <c r="K340" s="14">
        <f>IF(ISNA(VLOOKUP(A340,'2012'!$B$2:$S$401,4,FALSE)), J340, VLOOKUP(A340,'2012'!$B$2:$S$401,4,FALSE))</f>
        <v>82</v>
      </c>
      <c r="L340" s="14">
        <f>IF(ISNA(VLOOKUP(A340,'2011'!$B$2:$S$401,4,FALSE)), AVERAGE(J340:K340), VLOOKUP(A340,'2011'!$B$2:$S$401,4,FALSE))</f>
        <v>80.949999999999989</v>
      </c>
      <c r="M340" s="14">
        <f>IF(ISNA(VLOOKUP(A340,'2010'!$B$2:$S$401,4,FALSE)), AVERAGE(J340:L340), VLOOKUP(A340,'2010'!$B$2:$S$401,4,FALSE))</f>
        <v>64</v>
      </c>
      <c r="N340" s="14">
        <f>IF(ISNA(VLOOKUP(A340,'2009'!$B$2:$S$401,4,FALSE)), AVERAGE(J340:M340), VLOOKUP(A340,'2009'!$B$2:$S$401,4,FALSE))</f>
        <v>78</v>
      </c>
      <c r="O340" s="14">
        <f>AVERAGE(I340:N340)</f>
        <v>77.308333333333323</v>
      </c>
      <c r="P340" s="14">
        <f>H340/O340</f>
        <v>0.40034493909669078</v>
      </c>
      <c r="Q340" s="14">
        <f>VLOOKUP($A340,'2014'!$B$2:$S$430,5,FALSE)</f>
        <v>5</v>
      </c>
      <c r="R340" s="14">
        <f>IF(ISNA(VLOOKUP(A340,'2013'!$B$2:$S$401,5,FALSE)), Q340, VLOOKUP(A340,'2013'!$B$2:$S$401,5,FALSE)*1.7)</f>
        <v>6.8</v>
      </c>
      <c r="S340" s="14">
        <f>IF(ISNA(VLOOKUP($A340,'2012'!$B$2:$S$401,5,FALSE)), R340, VLOOKUP($A340,'2012'!$B$2:$S$401,5,FALSE))</f>
        <v>4</v>
      </c>
      <c r="T340" s="14">
        <f>IF(ISNA(VLOOKUP($A340,'2011'!$B$2:$S$401,5,FALSE)), S340, VLOOKUP($A340,'2011'!$B$2:$S$401,5,FALSE))</f>
        <v>4</v>
      </c>
      <c r="U340" s="14">
        <f>IF(ISNA(VLOOKUP($A340,'2010'!$B$2:$S$401,5,FALSE)), T340, VLOOKUP($A340,'2010'!$B$2:$S$401,5,FALSE))</f>
        <v>6</v>
      </c>
      <c r="V340" s="14">
        <f>IF(ISNA(VLOOKUP($A340,'2009'!$B$2:$S$401,5,FALSE)), U340, VLOOKUP($A340,'2009'!$B$2:$S$401,5,FALSE))</f>
        <v>5</v>
      </c>
      <c r="W340" s="14">
        <f>AVERAGE(Q340:V340)</f>
        <v>5.1333333333333337</v>
      </c>
      <c r="X340" s="14">
        <f>VLOOKUP($A340,'2014'!$B$2:$S$430,6,FALSE)</f>
        <v>17</v>
      </c>
      <c r="Y340" s="14">
        <f>IF(ISNA(VLOOKUP($A340,'2013'!$B$2:$S$401,6,FALSE)), X340, VLOOKUP($A340,'2013'!$B$2:$S$401,6,FALSE)*1.7)</f>
        <v>34</v>
      </c>
      <c r="Z340" s="14">
        <f>IF(ISNA(VLOOKUP($A340,'2012'!$B$2:$S$401,6,FALSE)), Y340, VLOOKUP($A340,'2012'!$B$2:$S$401,6,FALSE))</f>
        <v>33</v>
      </c>
      <c r="AA340" s="14">
        <f>IF(ISNA(VLOOKUP($A340,'2011'!$B$2:$S$401,6,FALSE)), Z340, VLOOKUP($A340,'2011'!$B$2:$S$401,6,FALSE))</f>
        <v>33</v>
      </c>
      <c r="AB340" s="14">
        <f>IF(ISNA(VLOOKUP($A340,'2010'!$B$2:$S$401,6,FALSE)), AA340, VLOOKUP($A340,'2010'!$B$2:$S$401,6,FALSE))</f>
        <v>17</v>
      </c>
      <c r="AC340" s="14">
        <f>IF(ISNA(VLOOKUP($A340,'2009'!$B$2:$S$401,6,FALSE)), AB340, VLOOKUP($A340,'2009'!$B$2:$S$401,6,FALSE))</f>
        <v>19</v>
      </c>
      <c r="AD340" s="14">
        <f>AVERAGE(X340:AC340)</f>
        <v>25.5</v>
      </c>
      <c r="AE340" s="14">
        <f>VLOOKUP($A340,'2014'!$B$2:$S$430,10,FALSE)</f>
        <v>0</v>
      </c>
      <c r="AF340" s="14">
        <f>IF(ISNA(VLOOKUP($A340,'2013'!$B$2:$S$401,10,FALSE)), AE340, VLOOKUP($A340,'2013'!$B$2:$S$401,10,FALSE)*1.7)</f>
        <v>0</v>
      </c>
      <c r="AG340" s="14">
        <f>IF(ISNA(VLOOKUP($A340,'2012'!$B$2:$S$401,10,FALSE)), AF340, VLOOKUP($A340,'2012'!$B$2:$S$401,10,FALSE))</f>
        <v>1</v>
      </c>
      <c r="AH340" s="14">
        <f>IF(ISNA(VLOOKUP($A340,'2011'!$B$2:$S$401,10,FALSE)), AG340, VLOOKUP($A340,'2011'!$B$2:$S$401,10,FALSE))</f>
        <v>1</v>
      </c>
      <c r="AI340" s="14">
        <f>IF(ISNA(VLOOKUP($A340,'2010'!$B$2:$S$401,10,FALSE)), AH340, VLOOKUP($A340,'2010'!$B$2:$S$401,10,FALSE))</f>
        <v>2</v>
      </c>
      <c r="AJ340" s="14">
        <f>IF(ISNA(VLOOKUP($A340,'2009'!$B$2:$S$401,10,FALSE)), AI340, VLOOKUP($A340,'2009'!$B$2:$S$401,10,FALSE))</f>
        <v>0</v>
      </c>
      <c r="AK340" s="14">
        <f>AVERAGE(AE340:AJ340)</f>
        <v>0.66666666666666663</v>
      </c>
      <c r="AL340" s="14">
        <f>VLOOKUP($A340,'2014'!$B$2:$S$430,11,FALSE)</f>
        <v>3</v>
      </c>
      <c r="AM340" s="14">
        <f>IF(ISNA(VLOOKUP($A340,'2013'!$B$2:$S$401,11,FALSE)), AL340, VLOOKUP($A340,'2013'!$B$2:$S$401,11,FALSE)*1.7)</f>
        <v>10.199999999999999</v>
      </c>
      <c r="AN340" s="14">
        <f>AVERAGE(AL340:AM340)</f>
        <v>6.6</v>
      </c>
      <c r="AO340" s="14">
        <f>VLOOKUP($A340,'2014'!$B$2:$S$430,8,FALSE)</f>
        <v>13</v>
      </c>
      <c r="AP340" s="14">
        <f>IF(ISNA(VLOOKUP($A340,'2013'!$B$2:$S$401,8,FALSE)), AO340, VLOOKUP($A340,'2013'!$B$2:$S$401,8,FALSE)*1.7)</f>
        <v>15.299999999999999</v>
      </c>
      <c r="AQ340" s="14">
        <f>IF(ISNA(VLOOKUP($A340,'2012'!$B$2:$S$401,8,FALSE)), AP340, VLOOKUP($A340,'2012'!$B$2:$S$401,8,FALSE))</f>
        <v>29</v>
      </c>
      <c r="AR340" s="14">
        <f>IF(ISNA(VLOOKUP($A340,'2011'!$B$2:$S$401,8,FALSE)), AQ340, VLOOKUP($A340,'2011'!$B$2:$S$401,8,FALSE))</f>
        <v>29</v>
      </c>
      <c r="AS340" s="14">
        <f>IF(ISNA(VLOOKUP($A340,'2010'!$B$2:$S$401,8,FALSE)), AR340, VLOOKUP($A340,'2010'!$B$2:$S$401,8,FALSE))</f>
        <v>29</v>
      </c>
      <c r="AT340" s="14">
        <f>IF(ISNA(VLOOKUP($A340,'2009'!$B$2:$S$401,8,FALSE)), AS340, VLOOKUP($A340,'2009'!$B$2:$S$401,8,FALSE))</f>
        <v>4</v>
      </c>
      <c r="AU340" s="14">
        <f>AVERAGE(AO340:AT340)</f>
        <v>19.883333333333333</v>
      </c>
      <c r="AV340" s="14">
        <f>MIN(B340:G340)</f>
        <v>22</v>
      </c>
      <c r="AW340" s="14">
        <f>MAX(B340:G340)</f>
        <v>40.799999999999997</v>
      </c>
      <c r="AX340" s="14">
        <f>MIN(I340:N340)</f>
        <v>64</v>
      </c>
      <c r="AY340" s="14">
        <f>MAX(I340:N340)</f>
        <v>82</v>
      </c>
      <c r="AZ340" s="14" t="str">
        <f>VLOOKUP(A340,Bios!$B$2:$S$430,7,FALSE)</f>
        <v>CAN</v>
      </c>
      <c r="BA340" s="14" t="str">
        <f>VLOOKUP(A340,Bios!$B$2:$S$430,2,FALSE)</f>
        <v>VAN</v>
      </c>
      <c r="BB340" s="14">
        <f>113-BE340</f>
        <v>31</v>
      </c>
      <c r="BC340" s="14" t="str">
        <f>VLOOKUP(A340,Bios!$B$2:$S$430,3,FALSE)</f>
        <v>D</v>
      </c>
      <c r="BD340" s="4" t="str">
        <f>VLOOKUP(A340,Bios!$B$2:$S$430,4,FALSE)</f>
        <v>Dec 13 '82</v>
      </c>
      <c r="BE340" s="4" t="str">
        <f>RIGHT(BD340, LEN(BD340)-8)</f>
        <v>82</v>
      </c>
      <c r="BJ340" s="4" t="e">
        <f>VLOOKUP(A340,'Contracts 2014'!A339:K465,1,FALSE)</f>
        <v>#N/A</v>
      </c>
      <c r="BK340" s="4">
        <f>IF(ISNA(VLOOKUP(A340,'Contracts 2014'!$A$1:$K$127,1,FALSE)), 0, 1)</f>
        <v>0</v>
      </c>
    </row>
    <row r="341" spans="1:63">
      <c r="A341" s="13" t="s">
        <v>1893</v>
      </c>
      <c r="B341" s="14">
        <f>VLOOKUP(A341,'2014'!$B$2:$S$430,7,FALSE)</f>
        <v>21</v>
      </c>
      <c r="C341" s="14">
        <f>IF(ISNA(VLOOKUP(A341,'2013'!$B$2:$S$401,7,FALSE)*1.7), B341, VLOOKUP(A341,'2013'!$B$2:$S$401,7,FALSE)*1.7)</f>
        <v>21</v>
      </c>
      <c r="D341" s="14">
        <f>IF(ISNA(VLOOKUP(A341,'2012'!$B$2:$S$401,7,FALSE)), C341, VLOOKUP(A341,'2012'!$B$2:$S$401,7,FALSE))</f>
        <v>21</v>
      </c>
      <c r="E341" s="14">
        <f>IF(ISNA(VLOOKUP(A341,'2011'!$B$2:$S$401,7,FALSE)), AVERAGE(C341:D341), VLOOKUP(A341,'2011'!$B$2:$S$401,7,FALSE))</f>
        <v>21</v>
      </c>
      <c r="F341" s="14">
        <f>IF(ISNA(VLOOKUP(A341,'2010'!$B$2:$S$401,7,FALSE)), AVERAGE(C341:E341), VLOOKUP(A341,'2010'!$B$2:$S$401,7,FALSE))</f>
        <v>21</v>
      </c>
      <c r="G341" s="14">
        <f>IF(ISNA(VLOOKUP(A341,'2009'!$B$2:$S$401,7,FALSE)), AVERAGE(C341:F341), VLOOKUP(A341,'2009'!$B$2:$S$401,7,FALSE))</f>
        <v>21</v>
      </c>
      <c r="H341" s="14">
        <f>AVERAGE(B341:G341)</f>
        <v>21</v>
      </c>
      <c r="I341" s="14">
        <f>VLOOKUP(A341,'2014'!$B$2:$S$430,4,FALSE)</f>
        <v>58</v>
      </c>
      <c r="J341" s="14">
        <f>IF(ISNA(VLOOKUP(A341,'2013'!$B$2:$S$401,4,FALSE)), I341, VLOOKUP(A341,'2013'!$B$2:$S$401,4,FALSE)*1.7)</f>
        <v>58</v>
      </c>
      <c r="K341" s="14">
        <f>IF(ISNA(VLOOKUP(A341,'2012'!$B$2:$S$401,4,FALSE)), J341, VLOOKUP(A341,'2012'!$B$2:$S$401,4,FALSE))</f>
        <v>58</v>
      </c>
      <c r="L341" s="14">
        <f>IF(ISNA(VLOOKUP(A341,'2011'!$B$2:$S$401,4,FALSE)), AVERAGE(J341:K341), VLOOKUP(A341,'2011'!$B$2:$S$401,4,FALSE))</f>
        <v>58</v>
      </c>
      <c r="M341" s="14">
        <f>IF(ISNA(VLOOKUP(A341,'2010'!$B$2:$S$401,4,FALSE)), AVERAGE(J341:L341), VLOOKUP(A341,'2010'!$B$2:$S$401,4,FALSE))</f>
        <v>58</v>
      </c>
      <c r="N341" s="14">
        <f>IF(ISNA(VLOOKUP(A341,'2009'!$B$2:$S$401,4,FALSE)), AVERAGE(J341:M341), VLOOKUP(A341,'2009'!$B$2:$S$401,4,FALSE))</f>
        <v>58</v>
      </c>
      <c r="O341" s="14">
        <f>AVERAGE(I341:N341)</f>
        <v>58</v>
      </c>
      <c r="P341" s="14">
        <f>H341/O341</f>
        <v>0.36206896551724138</v>
      </c>
      <c r="Q341" s="14">
        <f>VLOOKUP($A341,'2014'!$B$2:$S$430,5,FALSE)</f>
        <v>9</v>
      </c>
      <c r="R341" s="14">
        <f>IF(ISNA(VLOOKUP(A341,'2013'!$B$2:$S$401,5,FALSE)), Q341, VLOOKUP(A341,'2013'!$B$2:$S$401,5,FALSE)*1.7)</f>
        <v>9</v>
      </c>
      <c r="S341" s="14">
        <f>IF(ISNA(VLOOKUP($A341,'2012'!$B$2:$S$401,5,FALSE)), R341, VLOOKUP($A341,'2012'!$B$2:$S$401,5,FALSE))</f>
        <v>9</v>
      </c>
      <c r="T341" s="14">
        <f>IF(ISNA(VLOOKUP($A341,'2011'!$B$2:$S$401,5,FALSE)), S341, VLOOKUP($A341,'2011'!$B$2:$S$401,5,FALSE))</f>
        <v>9</v>
      </c>
      <c r="U341" s="14">
        <f>IF(ISNA(VLOOKUP($A341,'2010'!$B$2:$S$401,5,FALSE)), T341, VLOOKUP($A341,'2010'!$B$2:$S$401,5,FALSE))</f>
        <v>9</v>
      </c>
      <c r="V341" s="14">
        <f>IF(ISNA(VLOOKUP($A341,'2009'!$B$2:$S$401,5,FALSE)), U341, VLOOKUP($A341,'2009'!$B$2:$S$401,5,FALSE))</f>
        <v>9</v>
      </c>
      <c r="W341" s="14">
        <f>AVERAGE(Q341:V341)</f>
        <v>9</v>
      </c>
      <c r="X341" s="14">
        <f>VLOOKUP($A341,'2014'!$B$2:$S$430,6,FALSE)</f>
        <v>12</v>
      </c>
      <c r="Y341" s="14">
        <f>IF(ISNA(VLOOKUP($A341,'2013'!$B$2:$S$401,6,FALSE)), X341, VLOOKUP($A341,'2013'!$B$2:$S$401,6,FALSE)*1.7)</f>
        <v>12</v>
      </c>
      <c r="Z341" s="14">
        <f>IF(ISNA(VLOOKUP($A341,'2012'!$B$2:$S$401,6,FALSE)), Y341, VLOOKUP($A341,'2012'!$B$2:$S$401,6,FALSE))</f>
        <v>12</v>
      </c>
      <c r="AA341" s="14">
        <f>IF(ISNA(VLOOKUP($A341,'2011'!$B$2:$S$401,6,FALSE)), Z341, VLOOKUP($A341,'2011'!$B$2:$S$401,6,FALSE))</f>
        <v>12</v>
      </c>
      <c r="AB341" s="14">
        <f>IF(ISNA(VLOOKUP($A341,'2010'!$B$2:$S$401,6,FALSE)), AA341, VLOOKUP($A341,'2010'!$B$2:$S$401,6,FALSE))</f>
        <v>12</v>
      </c>
      <c r="AC341" s="14">
        <f>IF(ISNA(VLOOKUP($A341,'2009'!$B$2:$S$401,6,FALSE)), AB341, VLOOKUP($A341,'2009'!$B$2:$S$401,6,FALSE))</f>
        <v>12</v>
      </c>
      <c r="AD341" s="14">
        <f>AVERAGE(X341:AC341)</f>
        <v>12</v>
      </c>
      <c r="AE341" s="14">
        <f>VLOOKUP($A341,'2014'!$B$2:$S$430,10,FALSE)</f>
        <v>4</v>
      </c>
      <c r="AF341" s="14">
        <f>IF(ISNA(VLOOKUP($A341,'2013'!$B$2:$S$401,10,FALSE)), AE341, VLOOKUP($A341,'2013'!$B$2:$S$401,10,FALSE)*1.7)</f>
        <v>4</v>
      </c>
      <c r="AG341" s="14">
        <f>IF(ISNA(VLOOKUP($A341,'2012'!$B$2:$S$401,10,FALSE)), AF341, VLOOKUP($A341,'2012'!$B$2:$S$401,10,FALSE))</f>
        <v>4</v>
      </c>
      <c r="AH341" s="14">
        <f>IF(ISNA(VLOOKUP($A341,'2011'!$B$2:$S$401,10,FALSE)), AG341, VLOOKUP($A341,'2011'!$B$2:$S$401,10,FALSE))</f>
        <v>4</v>
      </c>
      <c r="AI341" s="14">
        <f>IF(ISNA(VLOOKUP($A341,'2010'!$B$2:$S$401,10,FALSE)), AH341, VLOOKUP($A341,'2010'!$B$2:$S$401,10,FALSE))</f>
        <v>4</v>
      </c>
      <c r="AJ341" s="14">
        <f>IF(ISNA(VLOOKUP($A341,'2009'!$B$2:$S$401,10,FALSE)), AI341, VLOOKUP($A341,'2009'!$B$2:$S$401,10,FALSE))</f>
        <v>4</v>
      </c>
      <c r="AK341" s="14">
        <f>AVERAGE(AE341:AJ341)</f>
        <v>4</v>
      </c>
      <c r="AL341" s="14">
        <f>VLOOKUP($A341,'2014'!$B$2:$S$430,11,FALSE)</f>
        <v>7</v>
      </c>
      <c r="AM341" s="14">
        <f>IF(ISNA(VLOOKUP($A341,'2013'!$B$2:$S$401,11,FALSE)), AL341, VLOOKUP($A341,'2013'!$B$2:$S$401,11,FALSE)*1.7)</f>
        <v>7</v>
      </c>
      <c r="AN341" s="14">
        <f>AVERAGE(AL341:AM341)</f>
        <v>7</v>
      </c>
      <c r="AO341" s="14">
        <f>VLOOKUP($A341,'2014'!$B$2:$S$430,8,FALSE)</f>
        <v>-14</v>
      </c>
      <c r="AP341" s="14">
        <f>IF(ISNA(VLOOKUP($A341,'2013'!$B$2:$S$401,8,FALSE)), AO341, VLOOKUP($A341,'2013'!$B$2:$S$401,8,FALSE)*1.7)</f>
        <v>-14</v>
      </c>
      <c r="AQ341" s="14">
        <f>IF(ISNA(VLOOKUP($A341,'2012'!$B$2:$S$401,8,FALSE)), AP341, VLOOKUP($A341,'2012'!$B$2:$S$401,8,FALSE))</f>
        <v>-14</v>
      </c>
      <c r="AR341" s="14">
        <f>IF(ISNA(VLOOKUP($A341,'2011'!$B$2:$S$401,8,FALSE)), AQ341, VLOOKUP($A341,'2011'!$B$2:$S$401,8,FALSE))</f>
        <v>-14</v>
      </c>
      <c r="AS341" s="14">
        <f>IF(ISNA(VLOOKUP($A341,'2010'!$B$2:$S$401,8,FALSE)), AR341, VLOOKUP($A341,'2010'!$B$2:$S$401,8,FALSE))</f>
        <v>-14</v>
      </c>
      <c r="AT341" s="14">
        <f>IF(ISNA(VLOOKUP($A341,'2009'!$B$2:$S$401,8,FALSE)), AS341, VLOOKUP($A341,'2009'!$B$2:$S$401,8,FALSE))</f>
        <v>-14</v>
      </c>
      <c r="AU341" s="14">
        <f>AVERAGE(AO341:AT341)</f>
        <v>-14</v>
      </c>
      <c r="AV341" s="14">
        <f>MIN(B341:G341)</f>
        <v>21</v>
      </c>
      <c r="AW341" s="14">
        <f>MAX(B341:G341)</f>
        <v>21</v>
      </c>
      <c r="AX341" s="14">
        <f>MIN(I341:N341)</f>
        <v>58</v>
      </c>
      <c r="AY341" s="14">
        <f>MAX(I341:N341)</f>
        <v>58</v>
      </c>
      <c r="AZ341" s="14" t="str">
        <f>VLOOKUP(A341,Bios!$B$2:$S$430,7,FALSE)</f>
        <v>SWE</v>
      </c>
      <c r="BA341" s="14" t="str">
        <f>VLOOKUP(A341,Bios!$B$2:$S$430,2,FALSE)</f>
        <v>CAR</v>
      </c>
      <c r="BB341" s="14">
        <f>113-BE341</f>
        <v>19</v>
      </c>
      <c r="BC341" s="14" t="str">
        <f>VLOOKUP(A341,Bios!$B$2:$S$430,3,FALSE)</f>
        <v>C</v>
      </c>
      <c r="BD341" s="4" t="str">
        <f>VLOOKUP(A341,Bios!$B$2:$S$430,4,FALSE)</f>
        <v>Dec 02 '94</v>
      </c>
      <c r="BE341" s="4" t="str">
        <f>RIGHT(BD341, LEN(BD341)-8)</f>
        <v>94</v>
      </c>
      <c r="BJ341" s="4" t="e">
        <f>VLOOKUP(A341,'Contracts 2014'!A340:K466,1,FALSE)</f>
        <v>#N/A</v>
      </c>
      <c r="BK341" s="4">
        <f>IF(ISNA(VLOOKUP(A341,'Contracts 2014'!$A$1:$K$127,1,FALSE)), 0, 1)</f>
        <v>0</v>
      </c>
    </row>
    <row r="342" spans="1:63">
      <c r="A342" s="13" t="s">
        <v>787</v>
      </c>
      <c r="B342" s="14">
        <f>VLOOKUP(A342,'2014'!$B$2:$S$430,7,FALSE)</f>
        <v>21</v>
      </c>
      <c r="C342" s="14">
        <f>IF(ISNA(VLOOKUP(A342,'2013'!$B$2:$S$401,7,FALSE)*1.7), B342, VLOOKUP(A342,'2013'!$B$2:$S$401,7,FALSE)*1.7)</f>
        <v>18.7</v>
      </c>
      <c r="D342" s="14">
        <f>IF(ISNA(VLOOKUP(A342,'2012'!$B$2:$S$401,7,FALSE)), C342, VLOOKUP(A342,'2012'!$B$2:$S$401,7,FALSE))</f>
        <v>21</v>
      </c>
      <c r="E342" s="14">
        <f>IF(ISNA(VLOOKUP(A342,'2011'!$B$2:$S$401,7,FALSE)), AVERAGE(C342:D342), VLOOKUP(A342,'2011'!$B$2:$S$401,7,FALSE))</f>
        <v>21</v>
      </c>
      <c r="F342" s="14">
        <f>IF(ISNA(VLOOKUP(A342,'2010'!$B$2:$S$401,7,FALSE)), AVERAGE(C342:E342), VLOOKUP(A342,'2010'!$B$2:$S$401,7,FALSE))</f>
        <v>20.233333333333334</v>
      </c>
      <c r="G342" s="14">
        <f>IF(ISNA(VLOOKUP(A342,'2009'!$B$2:$S$401,7,FALSE)), AVERAGE(C342:F342), VLOOKUP(A342,'2009'!$B$2:$S$401,7,FALSE))</f>
        <v>19</v>
      </c>
      <c r="H342" s="14">
        <f>AVERAGE(B342:G342)</f>
        <v>20.155555555555555</v>
      </c>
      <c r="I342" s="14">
        <f>VLOOKUP(A342,'2014'!$B$2:$S$430,4,FALSE)</f>
        <v>79</v>
      </c>
      <c r="J342" s="14">
        <f>IF(ISNA(VLOOKUP(A342,'2013'!$B$2:$S$401,4,FALSE)), I342, VLOOKUP(A342,'2013'!$B$2:$S$401,4,FALSE)*1.7)</f>
        <v>81.599999999999994</v>
      </c>
      <c r="K342" s="14">
        <f>IF(ISNA(VLOOKUP(A342,'2012'!$B$2:$S$401,4,FALSE)), J342, VLOOKUP(A342,'2012'!$B$2:$S$401,4,FALSE))</f>
        <v>74</v>
      </c>
      <c r="L342" s="14">
        <f>IF(ISNA(VLOOKUP(A342,'2011'!$B$2:$S$401,4,FALSE)), AVERAGE(J342:K342), VLOOKUP(A342,'2011'!$B$2:$S$401,4,FALSE))</f>
        <v>74</v>
      </c>
      <c r="M342" s="14">
        <f>IF(ISNA(VLOOKUP(A342,'2010'!$B$2:$S$401,4,FALSE)), AVERAGE(J342:L342), VLOOKUP(A342,'2010'!$B$2:$S$401,4,FALSE))</f>
        <v>76.533333333333331</v>
      </c>
      <c r="N342" s="14">
        <f>IF(ISNA(VLOOKUP(A342,'2009'!$B$2:$S$401,4,FALSE)), AVERAGE(J342:M342), VLOOKUP(A342,'2009'!$B$2:$S$401,4,FALSE))</f>
        <v>82</v>
      </c>
      <c r="O342" s="14">
        <f>AVERAGE(I342:N342)</f>
        <v>77.855555555555554</v>
      </c>
      <c r="P342" s="14">
        <f>H342/O342</f>
        <v>0.25888397316968748</v>
      </c>
      <c r="Q342" s="14">
        <f>VLOOKUP($A342,'2014'!$B$2:$S$430,5,FALSE)</f>
        <v>15</v>
      </c>
      <c r="R342" s="14">
        <f>IF(ISNA(VLOOKUP(A342,'2013'!$B$2:$S$401,5,FALSE)), Q342, VLOOKUP(A342,'2013'!$B$2:$S$401,5,FALSE)*1.7)</f>
        <v>11.9</v>
      </c>
      <c r="S342" s="14">
        <f>IF(ISNA(VLOOKUP($A342,'2012'!$B$2:$S$401,5,FALSE)), R342, VLOOKUP($A342,'2012'!$B$2:$S$401,5,FALSE))</f>
        <v>16</v>
      </c>
      <c r="T342" s="14">
        <f>IF(ISNA(VLOOKUP($A342,'2011'!$B$2:$S$401,5,FALSE)), S342, VLOOKUP($A342,'2011'!$B$2:$S$401,5,FALSE))</f>
        <v>16</v>
      </c>
      <c r="U342" s="14">
        <f>IF(ISNA(VLOOKUP($A342,'2010'!$B$2:$S$401,5,FALSE)), T342, VLOOKUP($A342,'2010'!$B$2:$S$401,5,FALSE))</f>
        <v>16</v>
      </c>
      <c r="V342" s="14">
        <f>IF(ISNA(VLOOKUP($A342,'2009'!$B$2:$S$401,5,FALSE)), U342, VLOOKUP($A342,'2009'!$B$2:$S$401,5,FALSE))</f>
        <v>11</v>
      </c>
      <c r="W342" s="14">
        <f>AVERAGE(Q342:V342)</f>
        <v>14.316666666666668</v>
      </c>
      <c r="X342" s="14">
        <f>VLOOKUP($A342,'2014'!$B$2:$S$430,6,FALSE)</f>
        <v>6</v>
      </c>
      <c r="Y342" s="14">
        <f>IF(ISNA(VLOOKUP($A342,'2013'!$B$2:$S$401,6,FALSE)), X342, VLOOKUP($A342,'2013'!$B$2:$S$401,6,FALSE)*1.7)</f>
        <v>6.8</v>
      </c>
      <c r="Z342" s="14">
        <f>IF(ISNA(VLOOKUP($A342,'2012'!$B$2:$S$401,6,FALSE)), Y342, VLOOKUP($A342,'2012'!$B$2:$S$401,6,FALSE))</f>
        <v>5</v>
      </c>
      <c r="AA342" s="14">
        <f>IF(ISNA(VLOOKUP($A342,'2011'!$B$2:$S$401,6,FALSE)), Z342, VLOOKUP($A342,'2011'!$B$2:$S$401,6,FALSE))</f>
        <v>5</v>
      </c>
      <c r="AB342" s="14">
        <f>IF(ISNA(VLOOKUP($A342,'2010'!$B$2:$S$401,6,FALSE)), AA342, VLOOKUP($A342,'2010'!$B$2:$S$401,6,FALSE))</f>
        <v>5</v>
      </c>
      <c r="AC342" s="14">
        <f>IF(ISNA(VLOOKUP($A342,'2009'!$B$2:$S$401,6,FALSE)), AB342, VLOOKUP($A342,'2009'!$B$2:$S$401,6,FALSE))</f>
        <v>8</v>
      </c>
      <c r="AD342" s="14">
        <f>AVERAGE(X342:AC342)</f>
        <v>5.9666666666666659</v>
      </c>
      <c r="AE342" s="14">
        <f>VLOOKUP($A342,'2014'!$B$2:$S$430,10,FALSE)</f>
        <v>0</v>
      </c>
      <c r="AF342" s="14">
        <f>IF(ISNA(VLOOKUP($A342,'2013'!$B$2:$S$401,10,FALSE)), AE342, VLOOKUP($A342,'2013'!$B$2:$S$401,10,FALSE)*1.7)</f>
        <v>0</v>
      </c>
      <c r="AG342" s="14">
        <f>IF(ISNA(VLOOKUP($A342,'2012'!$B$2:$S$401,10,FALSE)), AF342, VLOOKUP($A342,'2012'!$B$2:$S$401,10,FALSE))</f>
        <v>0</v>
      </c>
      <c r="AH342" s="14">
        <f>IF(ISNA(VLOOKUP($A342,'2011'!$B$2:$S$401,10,FALSE)), AG342, VLOOKUP($A342,'2011'!$B$2:$S$401,10,FALSE))</f>
        <v>0</v>
      </c>
      <c r="AI342" s="14">
        <f>IF(ISNA(VLOOKUP($A342,'2010'!$B$2:$S$401,10,FALSE)), AH342, VLOOKUP($A342,'2010'!$B$2:$S$401,10,FALSE))</f>
        <v>0</v>
      </c>
      <c r="AJ342" s="14">
        <f>IF(ISNA(VLOOKUP($A342,'2009'!$B$2:$S$401,10,FALSE)), AI342, VLOOKUP($A342,'2009'!$B$2:$S$401,10,FALSE))</f>
        <v>0</v>
      </c>
      <c r="AK342" s="14">
        <f>AVERAGE(AE342:AJ342)</f>
        <v>0</v>
      </c>
      <c r="AL342" s="14">
        <f>VLOOKUP($A342,'2014'!$B$2:$S$430,11,FALSE)</f>
        <v>0</v>
      </c>
      <c r="AM342" s="14">
        <f>IF(ISNA(VLOOKUP($A342,'2013'!$B$2:$S$401,11,FALSE)), AL342, VLOOKUP($A342,'2013'!$B$2:$S$401,11,FALSE)*1.7)</f>
        <v>0</v>
      </c>
      <c r="AN342" s="14">
        <f>AVERAGE(AL342:AM342)</f>
        <v>0</v>
      </c>
      <c r="AO342" s="14">
        <f>VLOOKUP($A342,'2014'!$B$2:$S$430,8,FALSE)</f>
        <v>-25</v>
      </c>
      <c r="AP342" s="14">
        <f>IF(ISNA(VLOOKUP($A342,'2013'!$B$2:$S$401,8,FALSE)), AO342, VLOOKUP($A342,'2013'!$B$2:$S$401,8,FALSE)*1.7)</f>
        <v>-5.0999999999999996</v>
      </c>
      <c r="AQ342" s="14">
        <f>IF(ISNA(VLOOKUP($A342,'2012'!$B$2:$S$401,8,FALSE)), AP342, VLOOKUP($A342,'2012'!$B$2:$S$401,8,FALSE))</f>
        <v>-10</v>
      </c>
      <c r="AR342" s="14">
        <f>IF(ISNA(VLOOKUP($A342,'2011'!$B$2:$S$401,8,FALSE)), AQ342, VLOOKUP($A342,'2011'!$B$2:$S$401,8,FALSE))</f>
        <v>-10</v>
      </c>
      <c r="AS342" s="14">
        <f>IF(ISNA(VLOOKUP($A342,'2010'!$B$2:$S$401,8,FALSE)), AR342, VLOOKUP($A342,'2010'!$B$2:$S$401,8,FALSE))</f>
        <v>-10</v>
      </c>
      <c r="AT342" s="14">
        <f>IF(ISNA(VLOOKUP($A342,'2009'!$B$2:$S$401,8,FALSE)), AS342, VLOOKUP($A342,'2009'!$B$2:$S$401,8,FALSE))</f>
        <v>0</v>
      </c>
      <c r="AU342" s="14">
        <f>AVERAGE(AO342:AT342)</f>
        <v>-10.016666666666667</v>
      </c>
      <c r="AV342" s="14">
        <f>MIN(B342:G342)</f>
        <v>18.7</v>
      </c>
      <c r="AW342" s="14">
        <f>MAX(B342:G342)</f>
        <v>21</v>
      </c>
      <c r="AX342" s="14">
        <f>MIN(I342:N342)</f>
        <v>74</v>
      </c>
      <c r="AY342" s="14">
        <f>MAX(I342:N342)</f>
        <v>82</v>
      </c>
      <c r="AZ342" s="14" t="str">
        <f>VLOOKUP(A342,Bios!$B$2:$S$430,7,FALSE)</f>
        <v>USA</v>
      </c>
      <c r="BA342" s="14" t="str">
        <f>VLOOKUP(A342,Bios!$B$2:$S$430,2,FALSE)</f>
        <v>NSH</v>
      </c>
      <c r="BB342" s="14">
        <f>113-BE342</f>
        <v>30</v>
      </c>
      <c r="BC342" s="14" t="str">
        <f>VLOOKUP(A342,Bios!$B$2:$S$430,3,FALSE)</f>
        <v>L</v>
      </c>
      <c r="BD342" s="4" t="str">
        <f>VLOOKUP(A342,Bios!$B$2:$S$430,4,FALSE)</f>
        <v>Feb 14 '83</v>
      </c>
      <c r="BE342" s="4" t="str">
        <f>RIGHT(BD342, LEN(BD342)-8)</f>
        <v>83</v>
      </c>
      <c r="BJ342" s="4" t="e">
        <f>VLOOKUP(A342,'Contracts 2014'!A341:K467,1,FALSE)</f>
        <v>#N/A</v>
      </c>
      <c r="BK342" s="4">
        <f>IF(ISNA(VLOOKUP(A342,'Contracts 2014'!$A$1:$K$127,1,FALSE)), 0, 1)</f>
        <v>0</v>
      </c>
    </row>
    <row r="343" spans="1:63">
      <c r="A343" s="13" t="s">
        <v>206</v>
      </c>
      <c r="B343" s="14">
        <f>VLOOKUP(A343,'2014'!$B$2:$S$430,7,FALSE)</f>
        <v>21</v>
      </c>
      <c r="C343" s="14">
        <f>IF(ISNA(VLOOKUP(A343,'2013'!$B$2:$S$401,7,FALSE)*1.7), B343, VLOOKUP(A343,'2013'!$B$2:$S$401,7,FALSE)*1.7)</f>
        <v>37.4</v>
      </c>
      <c r="D343" s="14">
        <f>IF(ISNA(VLOOKUP(A343,'2012'!$B$2:$S$401,7,FALSE)), C343, VLOOKUP(A343,'2012'!$B$2:$S$401,7,FALSE))</f>
        <v>46</v>
      </c>
      <c r="E343" s="14">
        <f>IF(ISNA(VLOOKUP(A343,'2011'!$B$2:$S$401,7,FALSE)), AVERAGE(C343:D343), VLOOKUP(A343,'2011'!$B$2:$S$401,7,FALSE))</f>
        <v>40</v>
      </c>
      <c r="F343" s="14">
        <f>IF(ISNA(VLOOKUP(A343,'2010'!$B$2:$S$401,7,FALSE)), AVERAGE(C343:E343), VLOOKUP(A343,'2010'!$B$2:$S$401,7,FALSE))</f>
        <v>41.133333333333333</v>
      </c>
      <c r="G343" s="14">
        <f>IF(ISNA(VLOOKUP(A343,'2009'!$B$2:$S$401,7,FALSE)), AVERAGE(C343:F343), VLOOKUP(A343,'2009'!$B$2:$S$401,7,FALSE))</f>
        <v>50</v>
      </c>
      <c r="H343" s="14">
        <f>AVERAGE(B343:G343)</f>
        <v>39.255555555555553</v>
      </c>
      <c r="I343" s="14">
        <f>VLOOKUP(A343,'2014'!$B$2:$S$430,4,FALSE)</f>
        <v>46</v>
      </c>
      <c r="J343" s="14">
        <f>IF(ISNA(VLOOKUP(A343,'2013'!$B$2:$S$401,4,FALSE)), I343, VLOOKUP(A343,'2013'!$B$2:$S$401,4,FALSE)*1.7)</f>
        <v>78.2</v>
      </c>
      <c r="K343" s="14">
        <f>IF(ISNA(VLOOKUP(A343,'2012'!$B$2:$S$401,4,FALSE)), J343, VLOOKUP(A343,'2012'!$B$2:$S$401,4,FALSE))</f>
        <v>82</v>
      </c>
      <c r="L343" s="14">
        <f>IF(ISNA(VLOOKUP(A343,'2011'!$B$2:$S$401,4,FALSE)), AVERAGE(J343:K343), VLOOKUP(A343,'2011'!$B$2:$S$401,4,FALSE))</f>
        <v>75</v>
      </c>
      <c r="M343" s="14">
        <f>IF(ISNA(VLOOKUP(A343,'2010'!$B$2:$S$401,4,FALSE)), AVERAGE(J343:L343), VLOOKUP(A343,'2010'!$B$2:$S$401,4,FALSE))</f>
        <v>78.399999999999991</v>
      </c>
      <c r="N343" s="14">
        <f>IF(ISNA(VLOOKUP(A343,'2009'!$B$2:$S$401,4,FALSE)), AVERAGE(J343:M343), VLOOKUP(A343,'2009'!$B$2:$S$401,4,FALSE))</f>
        <v>79</v>
      </c>
      <c r="O343" s="14">
        <f>AVERAGE(I343:N343)</f>
        <v>73.099999999999994</v>
      </c>
      <c r="P343" s="14">
        <f>H343/O343</f>
        <v>0.53701170390636876</v>
      </c>
      <c r="Q343" s="14">
        <f>VLOOKUP($A343,'2014'!$B$2:$S$430,5,FALSE)</f>
        <v>4</v>
      </c>
      <c r="R343" s="14">
        <f>IF(ISNA(VLOOKUP(A343,'2013'!$B$2:$S$401,5,FALSE)), Q343, VLOOKUP(A343,'2013'!$B$2:$S$401,5,FALSE)*1.7)</f>
        <v>10.199999999999999</v>
      </c>
      <c r="S343" s="14">
        <f>IF(ISNA(VLOOKUP($A343,'2012'!$B$2:$S$401,5,FALSE)), R343, VLOOKUP($A343,'2012'!$B$2:$S$401,5,FALSE))</f>
        <v>11</v>
      </c>
      <c r="T343" s="14">
        <f>IF(ISNA(VLOOKUP($A343,'2011'!$B$2:$S$401,5,FALSE)), S343, VLOOKUP($A343,'2011'!$B$2:$S$401,5,FALSE))</f>
        <v>10</v>
      </c>
      <c r="U343" s="14">
        <f>IF(ISNA(VLOOKUP($A343,'2010'!$B$2:$S$401,5,FALSE)), T343, VLOOKUP($A343,'2010'!$B$2:$S$401,5,FALSE))</f>
        <v>10</v>
      </c>
      <c r="V343" s="14">
        <f>IF(ISNA(VLOOKUP($A343,'2009'!$B$2:$S$401,5,FALSE)), U343, VLOOKUP($A343,'2009'!$B$2:$S$401,5,FALSE))</f>
        <v>13</v>
      </c>
      <c r="W343" s="14">
        <f>AVERAGE(Q343:V343)</f>
        <v>9.7000000000000011</v>
      </c>
      <c r="X343" s="14">
        <f>VLOOKUP($A343,'2014'!$B$2:$S$430,6,FALSE)</f>
        <v>17</v>
      </c>
      <c r="Y343" s="14">
        <f>IF(ISNA(VLOOKUP($A343,'2013'!$B$2:$S$401,6,FALSE)), X343, VLOOKUP($A343,'2013'!$B$2:$S$401,6,FALSE)*1.7)</f>
        <v>27.2</v>
      </c>
      <c r="Z343" s="14">
        <f>IF(ISNA(VLOOKUP($A343,'2012'!$B$2:$S$401,6,FALSE)), Y343, VLOOKUP($A343,'2012'!$B$2:$S$401,6,FALSE))</f>
        <v>35</v>
      </c>
      <c r="AA343" s="14">
        <f>IF(ISNA(VLOOKUP($A343,'2011'!$B$2:$S$401,6,FALSE)), Z343, VLOOKUP($A343,'2011'!$B$2:$S$401,6,FALSE))</f>
        <v>30</v>
      </c>
      <c r="AB343" s="14">
        <f>IF(ISNA(VLOOKUP($A343,'2010'!$B$2:$S$401,6,FALSE)), AA343, VLOOKUP($A343,'2010'!$B$2:$S$401,6,FALSE))</f>
        <v>30</v>
      </c>
      <c r="AC343" s="14">
        <f>IF(ISNA(VLOOKUP($A343,'2009'!$B$2:$S$401,6,FALSE)), AB343, VLOOKUP($A343,'2009'!$B$2:$S$401,6,FALSE))</f>
        <v>37</v>
      </c>
      <c r="AD343" s="14">
        <f>AVERAGE(X343:AC343)</f>
        <v>29.366666666666664</v>
      </c>
      <c r="AE343" s="14">
        <f>VLOOKUP($A343,'2014'!$B$2:$S$430,10,FALSE)</f>
        <v>2</v>
      </c>
      <c r="AF343" s="14">
        <f>IF(ISNA(VLOOKUP($A343,'2013'!$B$2:$S$401,10,FALSE)), AE343, VLOOKUP($A343,'2013'!$B$2:$S$401,10,FALSE)*1.7)</f>
        <v>6.8</v>
      </c>
      <c r="AG343" s="14">
        <f>IF(ISNA(VLOOKUP($A343,'2012'!$B$2:$S$401,10,FALSE)), AF343, VLOOKUP($A343,'2012'!$B$2:$S$401,10,FALSE))</f>
        <v>4</v>
      </c>
      <c r="AH343" s="14">
        <f>IF(ISNA(VLOOKUP($A343,'2011'!$B$2:$S$401,10,FALSE)), AG343, VLOOKUP($A343,'2011'!$B$2:$S$401,10,FALSE))</f>
        <v>9</v>
      </c>
      <c r="AI343" s="14">
        <f>IF(ISNA(VLOOKUP($A343,'2010'!$B$2:$S$401,10,FALSE)), AH343, VLOOKUP($A343,'2010'!$B$2:$S$401,10,FALSE))</f>
        <v>9</v>
      </c>
      <c r="AJ343" s="14">
        <f>IF(ISNA(VLOOKUP($A343,'2009'!$B$2:$S$401,10,FALSE)), AI343, VLOOKUP($A343,'2009'!$B$2:$S$401,10,FALSE))</f>
        <v>6</v>
      </c>
      <c r="AK343" s="14">
        <f>AVERAGE(AE343:AJ343)</f>
        <v>6.1333333333333329</v>
      </c>
      <c r="AL343" s="14">
        <f>VLOOKUP($A343,'2014'!$B$2:$S$430,11,FALSE)</f>
        <v>4</v>
      </c>
      <c r="AM343" s="14">
        <f>IF(ISNA(VLOOKUP($A343,'2013'!$B$2:$S$401,11,FALSE)), AL343, VLOOKUP($A343,'2013'!$B$2:$S$401,11,FALSE)*1.7)</f>
        <v>22.099999999999998</v>
      </c>
      <c r="AN343" s="14">
        <f>AVERAGE(AL343:AM343)</f>
        <v>13.049999999999999</v>
      </c>
      <c r="AO343" s="14">
        <f>VLOOKUP($A343,'2014'!$B$2:$S$430,8,FALSE)</f>
        <v>-15</v>
      </c>
      <c r="AP343" s="14">
        <f>IF(ISNA(VLOOKUP($A343,'2013'!$B$2:$S$401,8,FALSE)), AO343, VLOOKUP($A343,'2013'!$B$2:$S$401,8,FALSE)*1.7)</f>
        <v>-15.299999999999999</v>
      </c>
      <c r="AQ343" s="14">
        <f>IF(ISNA(VLOOKUP($A343,'2012'!$B$2:$S$401,8,FALSE)), AP343, VLOOKUP($A343,'2012'!$B$2:$S$401,8,FALSE))</f>
        <v>-8</v>
      </c>
      <c r="AR343" s="14">
        <f>IF(ISNA(VLOOKUP($A343,'2011'!$B$2:$S$401,8,FALSE)), AQ343, VLOOKUP($A343,'2011'!$B$2:$S$401,8,FALSE))</f>
        <v>-19</v>
      </c>
      <c r="AS343" s="14">
        <f>IF(ISNA(VLOOKUP($A343,'2010'!$B$2:$S$401,8,FALSE)), AR343, VLOOKUP($A343,'2010'!$B$2:$S$401,8,FALSE))</f>
        <v>-19</v>
      </c>
      <c r="AT343" s="14">
        <f>IF(ISNA(VLOOKUP($A343,'2009'!$B$2:$S$401,8,FALSE)), AS343, VLOOKUP($A343,'2009'!$B$2:$S$401,8,FALSE))</f>
        <v>32</v>
      </c>
      <c r="AU343" s="14">
        <f>AVERAGE(AO343:AT343)</f>
        <v>-7.3833333333333329</v>
      </c>
      <c r="AV343" s="14">
        <f>MIN(B343:G343)</f>
        <v>21</v>
      </c>
      <c r="AW343" s="14">
        <f>MAX(B343:G343)</f>
        <v>50</v>
      </c>
      <c r="AX343" s="14">
        <f>MIN(I343:N343)</f>
        <v>46</v>
      </c>
      <c r="AY343" s="14">
        <f>MAX(I343:N343)</f>
        <v>82</v>
      </c>
      <c r="AZ343" s="14" t="str">
        <f>VLOOKUP(A343,Bios!$B$2:$S$430,7,FALSE)</f>
        <v>CAN</v>
      </c>
      <c r="BA343" s="14" t="str">
        <f>VLOOKUP(A343,Bios!$B$2:$S$430,2,FALSE)</f>
        <v>CGY</v>
      </c>
      <c r="BB343" s="14">
        <f>113-BE343</f>
        <v>30</v>
      </c>
      <c r="BC343" s="14" t="str">
        <f>VLOOKUP(A343,Bios!$B$2:$S$430,3,FALSE)</f>
        <v>D</v>
      </c>
      <c r="BD343" s="4" t="str">
        <f>VLOOKUP(A343,Bios!$B$2:$S$430,4,FALSE)</f>
        <v>Mar 20 '83</v>
      </c>
      <c r="BE343" s="4" t="str">
        <f>RIGHT(BD343, LEN(BD343)-8)</f>
        <v>83</v>
      </c>
      <c r="BJ343" s="4" t="e">
        <f>VLOOKUP(A343,'Contracts 2014'!A342:K468,1,FALSE)</f>
        <v>#N/A</v>
      </c>
      <c r="BK343" s="4">
        <f>IF(ISNA(VLOOKUP(A343,'Contracts 2014'!$A$1:$K$127,1,FALSE)), 0, 1)</f>
        <v>0</v>
      </c>
    </row>
    <row r="344" spans="1:63">
      <c r="A344" s="13" t="s">
        <v>1244</v>
      </c>
      <c r="B344" s="14">
        <f>VLOOKUP(A344,'2014'!$B$2:$S$430,7,FALSE)</f>
        <v>21</v>
      </c>
      <c r="C344" s="14">
        <f>IF(ISNA(VLOOKUP(A344,'2013'!$B$2:$S$401,7,FALSE)*1.7), B344, VLOOKUP(A344,'2013'!$B$2:$S$401,7,FALSE)*1.7)</f>
        <v>15.299999999999999</v>
      </c>
      <c r="D344" s="14">
        <f>IF(ISNA(VLOOKUP(A344,'2012'!$B$2:$S$401,7,FALSE)), C344, VLOOKUP(A344,'2012'!$B$2:$S$401,7,FALSE))</f>
        <v>9</v>
      </c>
      <c r="E344" s="14">
        <f>IF(ISNA(VLOOKUP(A344,'2011'!$B$2:$S$401,7,FALSE)), AVERAGE(C344:D344), VLOOKUP(A344,'2011'!$B$2:$S$401,7,FALSE))</f>
        <v>12.149999999999999</v>
      </c>
      <c r="F344" s="14">
        <f>IF(ISNA(VLOOKUP(A344,'2010'!$B$2:$S$401,7,FALSE)), AVERAGE(C344:E344), VLOOKUP(A344,'2010'!$B$2:$S$401,7,FALSE))</f>
        <v>12.149999999999999</v>
      </c>
      <c r="G344" s="14">
        <f>IF(ISNA(VLOOKUP(A344,'2009'!$B$2:$S$401,7,FALSE)), AVERAGE(C344:F344), VLOOKUP(A344,'2009'!$B$2:$S$401,7,FALSE))</f>
        <v>12.149999999999999</v>
      </c>
      <c r="H344" s="14">
        <f>AVERAGE(B344:G344)</f>
        <v>13.625</v>
      </c>
      <c r="I344" s="14">
        <f>VLOOKUP(A344,'2014'!$B$2:$S$430,4,FALSE)</f>
        <v>70</v>
      </c>
      <c r="J344" s="14">
        <f>IF(ISNA(VLOOKUP(A344,'2013'!$B$2:$S$401,4,FALSE)), I344, VLOOKUP(A344,'2013'!$B$2:$S$401,4,FALSE)*1.7)</f>
        <v>68</v>
      </c>
      <c r="K344" s="14">
        <f>IF(ISNA(VLOOKUP(A344,'2012'!$B$2:$S$401,4,FALSE)), J344, VLOOKUP(A344,'2012'!$B$2:$S$401,4,FALSE))</f>
        <v>40</v>
      </c>
      <c r="L344" s="14">
        <f>IF(ISNA(VLOOKUP(A344,'2011'!$B$2:$S$401,4,FALSE)), AVERAGE(J344:K344), VLOOKUP(A344,'2011'!$B$2:$S$401,4,FALSE))</f>
        <v>54</v>
      </c>
      <c r="M344" s="14">
        <f>IF(ISNA(VLOOKUP(A344,'2010'!$B$2:$S$401,4,FALSE)), AVERAGE(J344:L344), VLOOKUP(A344,'2010'!$B$2:$S$401,4,FALSE))</f>
        <v>54</v>
      </c>
      <c r="N344" s="14">
        <f>IF(ISNA(VLOOKUP(A344,'2009'!$B$2:$S$401,4,FALSE)), AVERAGE(J344:M344), VLOOKUP(A344,'2009'!$B$2:$S$401,4,FALSE))</f>
        <v>54</v>
      </c>
      <c r="O344" s="14">
        <f>AVERAGE(I344:N344)</f>
        <v>56.666666666666664</v>
      </c>
      <c r="P344" s="14">
        <f>H344/O344</f>
        <v>0.24044117647058824</v>
      </c>
      <c r="Q344" s="14">
        <f>VLOOKUP($A344,'2014'!$B$2:$S$430,5,FALSE)</f>
        <v>8</v>
      </c>
      <c r="R344" s="14">
        <f>IF(ISNA(VLOOKUP(A344,'2013'!$B$2:$S$401,5,FALSE)), Q344, VLOOKUP(A344,'2013'!$B$2:$S$401,5,FALSE)*1.7)</f>
        <v>8.5</v>
      </c>
      <c r="S344" s="14">
        <f>IF(ISNA(VLOOKUP($A344,'2012'!$B$2:$S$401,5,FALSE)), R344, VLOOKUP($A344,'2012'!$B$2:$S$401,5,FALSE))</f>
        <v>5</v>
      </c>
      <c r="T344" s="14">
        <f>IF(ISNA(VLOOKUP($A344,'2011'!$B$2:$S$401,5,FALSE)), S344, VLOOKUP($A344,'2011'!$B$2:$S$401,5,FALSE))</f>
        <v>5</v>
      </c>
      <c r="U344" s="14">
        <f>IF(ISNA(VLOOKUP($A344,'2010'!$B$2:$S$401,5,FALSE)), T344, VLOOKUP($A344,'2010'!$B$2:$S$401,5,FALSE))</f>
        <v>5</v>
      </c>
      <c r="V344" s="14">
        <f>IF(ISNA(VLOOKUP($A344,'2009'!$B$2:$S$401,5,FALSE)), U344, VLOOKUP($A344,'2009'!$B$2:$S$401,5,FALSE))</f>
        <v>5</v>
      </c>
      <c r="W344" s="14">
        <f>AVERAGE(Q344:V344)</f>
        <v>6.083333333333333</v>
      </c>
      <c r="X344" s="14">
        <f>VLOOKUP($A344,'2014'!$B$2:$S$430,6,FALSE)</f>
        <v>13</v>
      </c>
      <c r="Y344" s="14">
        <f>IF(ISNA(VLOOKUP($A344,'2013'!$B$2:$S$401,6,FALSE)), X344, VLOOKUP($A344,'2013'!$B$2:$S$401,6,FALSE)*1.7)</f>
        <v>6.8</v>
      </c>
      <c r="Z344" s="14">
        <f>IF(ISNA(VLOOKUP($A344,'2012'!$B$2:$S$401,6,FALSE)), Y344, VLOOKUP($A344,'2012'!$B$2:$S$401,6,FALSE))</f>
        <v>4</v>
      </c>
      <c r="AA344" s="14">
        <f>IF(ISNA(VLOOKUP($A344,'2011'!$B$2:$S$401,6,FALSE)), Z344, VLOOKUP($A344,'2011'!$B$2:$S$401,6,FALSE))</f>
        <v>4</v>
      </c>
      <c r="AB344" s="14">
        <f>IF(ISNA(VLOOKUP($A344,'2010'!$B$2:$S$401,6,FALSE)), AA344, VLOOKUP($A344,'2010'!$B$2:$S$401,6,FALSE))</f>
        <v>4</v>
      </c>
      <c r="AC344" s="14">
        <f>IF(ISNA(VLOOKUP($A344,'2009'!$B$2:$S$401,6,FALSE)), AB344, VLOOKUP($A344,'2009'!$B$2:$S$401,6,FALSE))</f>
        <v>4</v>
      </c>
      <c r="AD344" s="14">
        <f>AVERAGE(X344:AC344)</f>
        <v>5.9666666666666659</v>
      </c>
      <c r="AE344" s="14">
        <f>VLOOKUP($A344,'2014'!$B$2:$S$430,10,FALSE)</f>
        <v>2</v>
      </c>
      <c r="AF344" s="14">
        <f>IF(ISNA(VLOOKUP($A344,'2013'!$B$2:$S$401,10,FALSE)), AE344, VLOOKUP($A344,'2013'!$B$2:$S$401,10,FALSE)*1.7)</f>
        <v>1.7</v>
      </c>
      <c r="AG344" s="14">
        <f>IF(ISNA(VLOOKUP($A344,'2012'!$B$2:$S$401,10,FALSE)), AF344, VLOOKUP($A344,'2012'!$B$2:$S$401,10,FALSE))</f>
        <v>1</v>
      </c>
      <c r="AH344" s="14">
        <f>IF(ISNA(VLOOKUP($A344,'2011'!$B$2:$S$401,10,FALSE)), AG344, VLOOKUP($A344,'2011'!$B$2:$S$401,10,FALSE))</f>
        <v>1</v>
      </c>
      <c r="AI344" s="14">
        <f>IF(ISNA(VLOOKUP($A344,'2010'!$B$2:$S$401,10,FALSE)), AH344, VLOOKUP($A344,'2010'!$B$2:$S$401,10,FALSE))</f>
        <v>1</v>
      </c>
      <c r="AJ344" s="14">
        <f>IF(ISNA(VLOOKUP($A344,'2009'!$B$2:$S$401,10,FALSE)), AI344, VLOOKUP($A344,'2009'!$B$2:$S$401,10,FALSE))</f>
        <v>1</v>
      </c>
      <c r="AK344" s="14">
        <f>AVERAGE(AE344:AJ344)</f>
        <v>1.2833333333333334</v>
      </c>
      <c r="AL344" s="14">
        <f>VLOOKUP($A344,'2014'!$B$2:$S$430,11,FALSE)</f>
        <v>6</v>
      </c>
      <c r="AM344" s="14">
        <f>IF(ISNA(VLOOKUP($A344,'2013'!$B$2:$S$401,11,FALSE)), AL344, VLOOKUP($A344,'2013'!$B$2:$S$401,11,FALSE)*1.7)</f>
        <v>3.4</v>
      </c>
      <c r="AN344" s="14">
        <f>AVERAGE(AL344:AM344)</f>
        <v>4.7</v>
      </c>
      <c r="AO344" s="14">
        <f>VLOOKUP($A344,'2014'!$B$2:$S$430,8,FALSE)</f>
        <v>-10</v>
      </c>
      <c r="AP344" s="14">
        <f>IF(ISNA(VLOOKUP($A344,'2013'!$B$2:$S$401,8,FALSE)), AO344, VLOOKUP($A344,'2013'!$B$2:$S$401,8,FALSE)*1.7)</f>
        <v>3.4</v>
      </c>
      <c r="AQ344" s="14">
        <f>IF(ISNA(VLOOKUP($A344,'2012'!$B$2:$S$401,8,FALSE)), AP344, VLOOKUP($A344,'2012'!$B$2:$S$401,8,FALSE))</f>
        <v>2</v>
      </c>
      <c r="AR344" s="14">
        <f>IF(ISNA(VLOOKUP($A344,'2011'!$B$2:$S$401,8,FALSE)), AQ344, VLOOKUP($A344,'2011'!$B$2:$S$401,8,FALSE))</f>
        <v>2</v>
      </c>
      <c r="AS344" s="14">
        <f>IF(ISNA(VLOOKUP($A344,'2010'!$B$2:$S$401,8,FALSE)), AR344, VLOOKUP($A344,'2010'!$B$2:$S$401,8,FALSE))</f>
        <v>2</v>
      </c>
      <c r="AT344" s="14">
        <f>IF(ISNA(VLOOKUP($A344,'2009'!$B$2:$S$401,8,FALSE)), AS344, VLOOKUP($A344,'2009'!$B$2:$S$401,8,FALSE))</f>
        <v>2</v>
      </c>
      <c r="AU344" s="14">
        <f>AVERAGE(AO344:AT344)</f>
        <v>0.23333333333333339</v>
      </c>
      <c r="AV344" s="14">
        <f>MIN(B344:G344)</f>
        <v>9</v>
      </c>
      <c r="AW344" s="14">
        <f>MAX(B344:G344)</f>
        <v>21</v>
      </c>
      <c r="AX344" s="14">
        <f>MIN(I344:N344)</f>
        <v>40</v>
      </c>
      <c r="AY344" s="14">
        <f>MAX(I344:N344)</f>
        <v>70</v>
      </c>
      <c r="AZ344" s="14" t="str">
        <f>VLOOKUP(A344,Bios!$B$2:$S$430,7,FALSE)</f>
        <v>CAN</v>
      </c>
      <c r="BA344" s="14" t="str">
        <f>VLOOKUP(A344,Bios!$B$2:$S$430,2,FALSE)</f>
        <v>PHX</v>
      </c>
      <c r="BB344" s="14">
        <f>113-BE344</f>
        <v>23</v>
      </c>
      <c r="BC344" s="14" t="str">
        <f>VLOOKUP(A344,Bios!$B$2:$S$430,3,FALSE)</f>
        <v>D</v>
      </c>
      <c r="BD344" s="4" t="str">
        <f>VLOOKUP(A344,Bios!$B$2:$S$430,4,FALSE)</f>
        <v>Jun 07 '90</v>
      </c>
      <c r="BE344" s="4" t="str">
        <f>RIGHT(BD344, LEN(BD344)-8)</f>
        <v>90</v>
      </c>
      <c r="BJ344" s="4" t="e">
        <f>VLOOKUP(A344,'Contracts 2014'!A343:K469,1,FALSE)</f>
        <v>#N/A</v>
      </c>
      <c r="BK344" s="4">
        <f>IF(ISNA(VLOOKUP(A344,'Contracts 2014'!$A$1:$K$127,1,FALSE)), 0, 1)</f>
        <v>0</v>
      </c>
    </row>
    <row r="345" spans="1:63">
      <c r="A345" s="13" t="s">
        <v>402</v>
      </c>
      <c r="B345" s="14">
        <f>VLOOKUP(A345,'2014'!$B$2:$S$430,7,FALSE)</f>
        <v>21</v>
      </c>
      <c r="C345" s="14">
        <f>IF(ISNA(VLOOKUP(A345,'2013'!$B$2:$S$401,7,FALSE)*1.7), B345, VLOOKUP(A345,'2013'!$B$2:$S$401,7,FALSE)*1.7)</f>
        <v>21</v>
      </c>
      <c r="D345" s="14">
        <f>IF(ISNA(VLOOKUP(A345,'2012'!$B$2:$S$401,7,FALSE)), C345, VLOOKUP(A345,'2012'!$B$2:$S$401,7,FALSE))</f>
        <v>21</v>
      </c>
      <c r="E345" s="14">
        <f>IF(ISNA(VLOOKUP(A345,'2011'!$B$2:$S$401,7,FALSE)), AVERAGE(C345:D345), VLOOKUP(A345,'2011'!$B$2:$S$401,7,FALSE))</f>
        <v>31</v>
      </c>
      <c r="F345" s="14">
        <f>IF(ISNA(VLOOKUP(A345,'2010'!$B$2:$S$401,7,FALSE)), AVERAGE(C345:E345), VLOOKUP(A345,'2010'!$B$2:$S$401,7,FALSE))</f>
        <v>24.333333333333332</v>
      </c>
      <c r="G345" s="14">
        <f>IF(ISNA(VLOOKUP(A345,'2009'!$B$2:$S$401,7,FALSE)), AVERAGE(C345:F345), VLOOKUP(A345,'2009'!$B$2:$S$401,7,FALSE))</f>
        <v>29</v>
      </c>
      <c r="H345" s="14">
        <f>AVERAGE(B345:G345)</f>
        <v>24.555555555555554</v>
      </c>
      <c r="I345" s="14">
        <f>VLOOKUP(A345,'2014'!$B$2:$S$430,4,FALSE)</f>
        <v>75</v>
      </c>
      <c r="J345" s="14">
        <f>IF(ISNA(VLOOKUP(A345,'2013'!$B$2:$S$401,4,FALSE)), I345, VLOOKUP(A345,'2013'!$B$2:$S$401,4,FALSE)*1.7)</f>
        <v>75</v>
      </c>
      <c r="K345" s="14">
        <f>IF(ISNA(VLOOKUP(A345,'2012'!$B$2:$S$401,4,FALSE)), J345, VLOOKUP(A345,'2012'!$B$2:$S$401,4,FALSE))</f>
        <v>70</v>
      </c>
      <c r="L345" s="14">
        <f>IF(ISNA(VLOOKUP(A345,'2011'!$B$2:$S$401,4,FALSE)), AVERAGE(J345:K345), VLOOKUP(A345,'2011'!$B$2:$S$401,4,FALSE))</f>
        <v>81</v>
      </c>
      <c r="M345" s="14">
        <f>IF(ISNA(VLOOKUP(A345,'2010'!$B$2:$S$401,4,FALSE)), AVERAGE(J345:L345), VLOOKUP(A345,'2010'!$B$2:$S$401,4,FALSE))</f>
        <v>75.333333333333329</v>
      </c>
      <c r="N345" s="14">
        <f>IF(ISNA(VLOOKUP(A345,'2009'!$B$2:$S$401,4,FALSE)), AVERAGE(J345:M345), VLOOKUP(A345,'2009'!$B$2:$S$401,4,FALSE))</f>
        <v>62</v>
      </c>
      <c r="O345" s="14">
        <f>AVERAGE(I345:N345)</f>
        <v>73.055555555555557</v>
      </c>
      <c r="P345" s="14">
        <f>H345/O345</f>
        <v>0.33612167300380225</v>
      </c>
      <c r="Q345" s="14">
        <f>VLOOKUP($A345,'2014'!$B$2:$S$430,5,FALSE)</f>
        <v>10</v>
      </c>
      <c r="R345" s="14">
        <f>IF(ISNA(VLOOKUP(A345,'2013'!$B$2:$S$401,5,FALSE)), Q345, VLOOKUP(A345,'2013'!$B$2:$S$401,5,FALSE)*1.7)</f>
        <v>10</v>
      </c>
      <c r="S345" s="14">
        <f>IF(ISNA(VLOOKUP($A345,'2012'!$B$2:$S$401,5,FALSE)), R345, VLOOKUP($A345,'2012'!$B$2:$S$401,5,FALSE))</f>
        <v>7</v>
      </c>
      <c r="T345" s="14">
        <f>IF(ISNA(VLOOKUP($A345,'2011'!$B$2:$S$401,5,FALSE)), S345, VLOOKUP($A345,'2011'!$B$2:$S$401,5,FALSE))</f>
        <v>12</v>
      </c>
      <c r="U345" s="14">
        <f>IF(ISNA(VLOOKUP($A345,'2010'!$B$2:$S$401,5,FALSE)), T345, VLOOKUP($A345,'2010'!$B$2:$S$401,5,FALSE))</f>
        <v>12</v>
      </c>
      <c r="V345" s="14">
        <f>IF(ISNA(VLOOKUP($A345,'2009'!$B$2:$S$401,5,FALSE)), U345, VLOOKUP($A345,'2009'!$B$2:$S$401,5,FALSE))</f>
        <v>12</v>
      </c>
      <c r="W345" s="14">
        <f>AVERAGE(Q345:V345)</f>
        <v>10.5</v>
      </c>
      <c r="X345" s="14">
        <f>VLOOKUP($A345,'2014'!$B$2:$S$430,6,FALSE)</f>
        <v>11</v>
      </c>
      <c r="Y345" s="14">
        <f>IF(ISNA(VLOOKUP($A345,'2013'!$B$2:$S$401,6,FALSE)), X345, VLOOKUP($A345,'2013'!$B$2:$S$401,6,FALSE)*1.7)</f>
        <v>11</v>
      </c>
      <c r="Z345" s="14">
        <f>IF(ISNA(VLOOKUP($A345,'2012'!$B$2:$S$401,6,FALSE)), Y345, VLOOKUP($A345,'2012'!$B$2:$S$401,6,FALSE))</f>
        <v>14</v>
      </c>
      <c r="AA345" s="14">
        <f>IF(ISNA(VLOOKUP($A345,'2011'!$B$2:$S$401,6,FALSE)), Z345, VLOOKUP($A345,'2011'!$B$2:$S$401,6,FALSE))</f>
        <v>19</v>
      </c>
      <c r="AB345" s="14">
        <f>IF(ISNA(VLOOKUP($A345,'2010'!$B$2:$S$401,6,FALSE)), AA345, VLOOKUP($A345,'2010'!$B$2:$S$401,6,FALSE))</f>
        <v>19</v>
      </c>
      <c r="AC345" s="14">
        <f>IF(ISNA(VLOOKUP($A345,'2009'!$B$2:$S$401,6,FALSE)), AB345, VLOOKUP($A345,'2009'!$B$2:$S$401,6,FALSE))</f>
        <v>17</v>
      </c>
      <c r="AD345" s="14">
        <f>AVERAGE(X345:AC345)</f>
        <v>15.166666666666666</v>
      </c>
      <c r="AE345" s="14">
        <f>VLOOKUP($A345,'2014'!$B$2:$S$430,10,FALSE)</f>
        <v>0</v>
      </c>
      <c r="AF345" s="14">
        <f>IF(ISNA(VLOOKUP($A345,'2013'!$B$2:$S$401,10,FALSE)), AE345, VLOOKUP($A345,'2013'!$B$2:$S$401,10,FALSE)*1.7)</f>
        <v>0</v>
      </c>
      <c r="AG345" s="14">
        <f>IF(ISNA(VLOOKUP($A345,'2012'!$B$2:$S$401,10,FALSE)), AF345, VLOOKUP($A345,'2012'!$B$2:$S$401,10,FALSE))</f>
        <v>0</v>
      </c>
      <c r="AH345" s="14">
        <f>IF(ISNA(VLOOKUP($A345,'2011'!$B$2:$S$401,10,FALSE)), AG345, VLOOKUP($A345,'2011'!$B$2:$S$401,10,FALSE))</f>
        <v>1</v>
      </c>
      <c r="AI345" s="14">
        <f>IF(ISNA(VLOOKUP($A345,'2010'!$B$2:$S$401,10,FALSE)), AH345, VLOOKUP($A345,'2010'!$B$2:$S$401,10,FALSE))</f>
        <v>1</v>
      </c>
      <c r="AJ345" s="14">
        <f>IF(ISNA(VLOOKUP($A345,'2009'!$B$2:$S$401,10,FALSE)), AI345, VLOOKUP($A345,'2009'!$B$2:$S$401,10,FALSE))</f>
        <v>3</v>
      </c>
      <c r="AK345" s="14">
        <f>AVERAGE(AE345:AJ345)</f>
        <v>0.83333333333333337</v>
      </c>
      <c r="AL345" s="14">
        <f>VLOOKUP($A345,'2014'!$B$2:$S$430,11,FALSE)</f>
        <v>0</v>
      </c>
      <c r="AM345" s="14">
        <f>IF(ISNA(VLOOKUP($A345,'2013'!$B$2:$S$401,11,FALSE)), AL345, VLOOKUP($A345,'2013'!$B$2:$S$401,11,FALSE)*1.7)</f>
        <v>0</v>
      </c>
      <c r="AN345" s="14">
        <f>AVERAGE(AL345:AM345)</f>
        <v>0</v>
      </c>
      <c r="AO345" s="14">
        <f>VLOOKUP($A345,'2014'!$B$2:$S$430,8,FALSE)</f>
        <v>-6</v>
      </c>
      <c r="AP345" s="14">
        <f>IF(ISNA(VLOOKUP($A345,'2013'!$B$2:$S$401,8,FALSE)), AO345, VLOOKUP($A345,'2013'!$B$2:$S$401,8,FALSE)*1.7)</f>
        <v>-6</v>
      </c>
      <c r="AQ345" s="14">
        <f>IF(ISNA(VLOOKUP($A345,'2012'!$B$2:$S$401,8,FALSE)), AP345, VLOOKUP($A345,'2012'!$B$2:$S$401,8,FALSE))</f>
        <v>-1</v>
      </c>
      <c r="AR345" s="14">
        <f>IF(ISNA(VLOOKUP($A345,'2011'!$B$2:$S$401,8,FALSE)), AQ345, VLOOKUP($A345,'2011'!$B$2:$S$401,8,FALSE))</f>
        <v>7</v>
      </c>
      <c r="AS345" s="14">
        <f>IF(ISNA(VLOOKUP($A345,'2010'!$B$2:$S$401,8,FALSE)), AR345, VLOOKUP($A345,'2010'!$B$2:$S$401,8,FALSE))</f>
        <v>7</v>
      </c>
      <c r="AT345" s="14">
        <f>IF(ISNA(VLOOKUP($A345,'2009'!$B$2:$S$401,8,FALSE)), AS345, VLOOKUP($A345,'2009'!$B$2:$S$401,8,FALSE))</f>
        <v>4</v>
      </c>
      <c r="AU345" s="14">
        <f>AVERAGE(AO345:AT345)</f>
        <v>0.83333333333333337</v>
      </c>
      <c r="AV345" s="14">
        <f>MIN(B345:G345)</f>
        <v>21</v>
      </c>
      <c r="AW345" s="14">
        <f>MAX(B345:G345)</f>
        <v>31</v>
      </c>
      <c r="AX345" s="14">
        <f>MIN(I345:N345)</f>
        <v>62</v>
      </c>
      <c r="AY345" s="14">
        <f>MAX(I345:N345)</f>
        <v>81</v>
      </c>
      <c r="AZ345" s="14" t="str">
        <f>VLOOKUP(A345,Bios!$B$2:$S$430,7,FALSE)</f>
        <v>USA</v>
      </c>
      <c r="BA345" s="14" t="str">
        <f>VLOOKUP(A345,Bios!$B$2:$S$430,2,FALSE)</f>
        <v>NSH</v>
      </c>
      <c r="BB345" s="14">
        <f>113-BE345</f>
        <v>31</v>
      </c>
      <c r="BC345" s="14" t="str">
        <f>VLOOKUP(A345,Bios!$B$2:$S$430,3,FALSE)</f>
        <v>C</v>
      </c>
      <c r="BD345" s="4" t="str">
        <f>VLOOKUP(A345,Bios!$B$2:$S$430,4,FALSE)</f>
        <v>Feb 03 '82</v>
      </c>
      <c r="BE345" s="4" t="str">
        <f>RIGHT(BD345, LEN(BD345)-8)</f>
        <v>82</v>
      </c>
      <c r="BJ345" s="4" t="e">
        <f>VLOOKUP(A345,'Contracts 2014'!A344:K470,1,FALSE)</f>
        <v>#N/A</v>
      </c>
      <c r="BK345" s="4">
        <f>IF(ISNA(VLOOKUP(A345,'Contracts 2014'!$A$1:$K$127,1,FALSE)), 0, 1)</f>
        <v>0</v>
      </c>
    </row>
    <row r="346" spans="1:63">
      <c r="A346" s="13" t="s">
        <v>775</v>
      </c>
      <c r="B346" s="14">
        <f>VLOOKUP(A346,'2014'!$B$2:$S$430,7,FALSE)</f>
        <v>21</v>
      </c>
      <c r="C346" s="14">
        <f>IF(ISNA(VLOOKUP(A346,'2013'!$B$2:$S$401,7,FALSE)*1.7), B346, VLOOKUP(A346,'2013'!$B$2:$S$401,7,FALSE)*1.7)</f>
        <v>23.8</v>
      </c>
      <c r="D346" s="14">
        <f>IF(ISNA(VLOOKUP(A346,'2012'!$B$2:$S$401,7,FALSE)), C346, VLOOKUP(A346,'2012'!$B$2:$S$401,7,FALSE))</f>
        <v>23</v>
      </c>
      <c r="E346" s="14">
        <f>IF(ISNA(VLOOKUP(A346,'2011'!$B$2:$S$401,7,FALSE)), AVERAGE(C346:D346), VLOOKUP(A346,'2011'!$B$2:$S$401,7,FALSE))</f>
        <v>23</v>
      </c>
      <c r="F346" s="14">
        <f>IF(ISNA(VLOOKUP(A346,'2010'!$B$2:$S$401,7,FALSE)), AVERAGE(C346:E346), VLOOKUP(A346,'2010'!$B$2:$S$401,7,FALSE))</f>
        <v>23.266666666666666</v>
      </c>
      <c r="G346" s="14">
        <f>IF(ISNA(VLOOKUP(A346,'2009'!$B$2:$S$401,7,FALSE)), AVERAGE(C346:F346), VLOOKUP(A346,'2009'!$B$2:$S$401,7,FALSE))</f>
        <v>23.266666666666666</v>
      </c>
      <c r="H346" s="14">
        <f>AVERAGE(B346:G346)</f>
        <v>22.888888888888886</v>
      </c>
      <c r="I346" s="14">
        <f>VLOOKUP(A346,'2014'!$B$2:$S$430,4,FALSE)</f>
        <v>74</v>
      </c>
      <c r="J346" s="14">
        <f>IF(ISNA(VLOOKUP(A346,'2013'!$B$2:$S$401,4,FALSE)), I346, VLOOKUP(A346,'2013'!$B$2:$S$401,4,FALSE)*1.7)</f>
        <v>81.599999999999994</v>
      </c>
      <c r="K346" s="14">
        <f>IF(ISNA(VLOOKUP(A346,'2012'!$B$2:$S$401,4,FALSE)), J346, VLOOKUP(A346,'2012'!$B$2:$S$401,4,FALSE))</f>
        <v>75</v>
      </c>
      <c r="L346" s="14">
        <f>IF(ISNA(VLOOKUP(A346,'2011'!$B$2:$S$401,4,FALSE)), AVERAGE(J346:K346), VLOOKUP(A346,'2011'!$B$2:$S$401,4,FALSE))</f>
        <v>75</v>
      </c>
      <c r="M346" s="14">
        <f>IF(ISNA(VLOOKUP(A346,'2010'!$B$2:$S$401,4,FALSE)), AVERAGE(J346:L346), VLOOKUP(A346,'2010'!$B$2:$S$401,4,FALSE))</f>
        <v>77.2</v>
      </c>
      <c r="N346" s="14">
        <f>IF(ISNA(VLOOKUP(A346,'2009'!$B$2:$S$401,4,FALSE)), AVERAGE(J346:M346), VLOOKUP(A346,'2009'!$B$2:$S$401,4,FALSE))</f>
        <v>77.2</v>
      </c>
      <c r="O346" s="14">
        <f>AVERAGE(I346:N346)</f>
        <v>76.666666666666671</v>
      </c>
      <c r="P346" s="14">
        <f>H346/O346</f>
        <v>0.29855072463768112</v>
      </c>
      <c r="Q346" s="14">
        <f>VLOOKUP($A346,'2014'!$B$2:$S$430,5,FALSE)</f>
        <v>8</v>
      </c>
      <c r="R346" s="14">
        <f>IF(ISNA(VLOOKUP(A346,'2013'!$B$2:$S$401,5,FALSE)), Q346, VLOOKUP(A346,'2013'!$B$2:$S$401,5,FALSE)*1.7)</f>
        <v>6.8</v>
      </c>
      <c r="S346" s="14">
        <f>IF(ISNA(VLOOKUP($A346,'2012'!$B$2:$S$401,5,FALSE)), R346, VLOOKUP($A346,'2012'!$B$2:$S$401,5,FALSE))</f>
        <v>8</v>
      </c>
      <c r="T346" s="14">
        <f>IF(ISNA(VLOOKUP($A346,'2011'!$B$2:$S$401,5,FALSE)), S346, VLOOKUP($A346,'2011'!$B$2:$S$401,5,FALSE))</f>
        <v>8</v>
      </c>
      <c r="U346" s="14">
        <f>IF(ISNA(VLOOKUP($A346,'2010'!$B$2:$S$401,5,FALSE)), T346, VLOOKUP($A346,'2010'!$B$2:$S$401,5,FALSE))</f>
        <v>8</v>
      </c>
      <c r="V346" s="14">
        <f>IF(ISNA(VLOOKUP($A346,'2009'!$B$2:$S$401,5,FALSE)), U346, VLOOKUP($A346,'2009'!$B$2:$S$401,5,FALSE))</f>
        <v>8</v>
      </c>
      <c r="W346" s="14">
        <f>AVERAGE(Q346:V346)</f>
        <v>7.8</v>
      </c>
      <c r="X346" s="14">
        <f>VLOOKUP($A346,'2014'!$B$2:$S$430,6,FALSE)</f>
        <v>13</v>
      </c>
      <c r="Y346" s="14">
        <f>IF(ISNA(VLOOKUP($A346,'2013'!$B$2:$S$401,6,FALSE)), X346, VLOOKUP($A346,'2013'!$B$2:$S$401,6,FALSE)*1.7)</f>
        <v>17</v>
      </c>
      <c r="Z346" s="14">
        <f>IF(ISNA(VLOOKUP($A346,'2012'!$B$2:$S$401,6,FALSE)), Y346, VLOOKUP($A346,'2012'!$B$2:$S$401,6,FALSE))</f>
        <v>15</v>
      </c>
      <c r="AA346" s="14">
        <f>IF(ISNA(VLOOKUP($A346,'2011'!$B$2:$S$401,6,FALSE)), Z346, VLOOKUP($A346,'2011'!$B$2:$S$401,6,FALSE))</f>
        <v>15</v>
      </c>
      <c r="AB346" s="14">
        <f>IF(ISNA(VLOOKUP($A346,'2010'!$B$2:$S$401,6,FALSE)), AA346, VLOOKUP($A346,'2010'!$B$2:$S$401,6,FALSE))</f>
        <v>15</v>
      </c>
      <c r="AC346" s="14">
        <f>IF(ISNA(VLOOKUP($A346,'2009'!$B$2:$S$401,6,FALSE)), AB346, VLOOKUP($A346,'2009'!$B$2:$S$401,6,FALSE))</f>
        <v>15</v>
      </c>
      <c r="AD346" s="14">
        <f>AVERAGE(X346:AC346)</f>
        <v>15</v>
      </c>
      <c r="AE346" s="14">
        <f>VLOOKUP($A346,'2014'!$B$2:$S$430,10,FALSE)</f>
        <v>1</v>
      </c>
      <c r="AF346" s="14">
        <f>IF(ISNA(VLOOKUP($A346,'2013'!$B$2:$S$401,10,FALSE)), AE346, VLOOKUP($A346,'2013'!$B$2:$S$401,10,FALSE)*1.7)</f>
        <v>0</v>
      </c>
      <c r="AG346" s="14">
        <f>IF(ISNA(VLOOKUP($A346,'2012'!$B$2:$S$401,10,FALSE)), AF346, VLOOKUP($A346,'2012'!$B$2:$S$401,10,FALSE))</f>
        <v>0</v>
      </c>
      <c r="AH346" s="14">
        <f>IF(ISNA(VLOOKUP($A346,'2011'!$B$2:$S$401,10,FALSE)), AG346, VLOOKUP($A346,'2011'!$B$2:$S$401,10,FALSE))</f>
        <v>0</v>
      </c>
      <c r="AI346" s="14">
        <f>IF(ISNA(VLOOKUP($A346,'2010'!$B$2:$S$401,10,FALSE)), AH346, VLOOKUP($A346,'2010'!$B$2:$S$401,10,FALSE))</f>
        <v>0</v>
      </c>
      <c r="AJ346" s="14">
        <f>IF(ISNA(VLOOKUP($A346,'2009'!$B$2:$S$401,10,FALSE)), AI346, VLOOKUP($A346,'2009'!$B$2:$S$401,10,FALSE))</f>
        <v>0</v>
      </c>
      <c r="AK346" s="14">
        <f>AVERAGE(AE346:AJ346)</f>
        <v>0.16666666666666666</v>
      </c>
      <c r="AL346" s="14">
        <f>VLOOKUP($A346,'2014'!$B$2:$S$430,11,FALSE)</f>
        <v>4</v>
      </c>
      <c r="AM346" s="14">
        <f>IF(ISNA(VLOOKUP($A346,'2013'!$B$2:$S$401,11,FALSE)), AL346, VLOOKUP($A346,'2013'!$B$2:$S$401,11,FALSE)*1.7)</f>
        <v>3.4</v>
      </c>
      <c r="AN346" s="14">
        <f>AVERAGE(AL346:AM346)</f>
        <v>3.7</v>
      </c>
      <c r="AO346" s="14">
        <f>VLOOKUP($A346,'2014'!$B$2:$S$430,8,FALSE)</f>
        <v>-15</v>
      </c>
      <c r="AP346" s="14">
        <f>IF(ISNA(VLOOKUP($A346,'2013'!$B$2:$S$401,8,FALSE)), AO346, VLOOKUP($A346,'2013'!$B$2:$S$401,8,FALSE)*1.7)</f>
        <v>0</v>
      </c>
      <c r="AQ346" s="14">
        <f>IF(ISNA(VLOOKUP($A346,'2012'!$B$2:$S$401,8,FALSE)), AP346, VLOOKUP($A346,'2012'!$B$2:$S$401,8,FALSE))</f>
        <v>9</v>
      </c>
      <c r="AR346" s="14">
        <f>IF(ISNA(VLOOKUP($A346,'2011'!$B$2:$S$401,8,FALSE)), AQ346, VLOOKUP($A346,'2011'!$B$2:$S$401,8,FALSE))</f>
        <v>9</v>
      </c>
      <c r="AS346" s="14">
        <f>IF(ISNA(VLOOKUP($A346,'2010'!$B$2:$S$401,8,FALSE)), AR346, VLOOKUP($A346,'2010'!$B$2:$S$401,8,FALSE))</f>
        <v>9</v>
      </c>
      <c r="AT346" s="14">
        <f>IF(ISNA(VLOOKUP($A346,'2009'!$B$2:$S$401,8,FALSE)), AS346, VLOOKUP($A346,'2009'!$B$2:$S$401,8,FALSE))</f>
        <v>9</v>
      </c>
      <c r="AU346" s="14">
        <f>AVERAGE(AO346:AT346)</f>
        <v>3.5</v>
      </c>
      <c r="AV346" s="14">
        <f>MIN(B346:G346)</f>
        <v>21</v>
      </c>
      <c r="AW346" s="14">
        <f>MAX(B346:G346)</f>
        <v>23.8</v>
      </c>
      <c r="AX346" s="14">
        <f>MIN(I346:N346)</f>
        <v>74</v>
      </c>
      <c r="AY346" s="14">
        <f>MAX(I346:N346)</f>
        <v>81.599999999999994</v>
      </c>
      <c r="AZ346" s="14" t="str">
        <f>VLOOKUP(A346,Bios!$B$2:$S$430,7,FALSE)</f>
        <v>CAN</v>
      </c>
      <c r="BA346" s="14" t="str">
        <f>VLOOKUP(A346,Bios!$B$2:$S$430,2,FALSE)</f>
        <v>EDM</v>
      </c>
      <c r="BB346" s="14">
        <f>113-BE346</f>
        <v>30</v>
      </c>
      <c r="BC346" s="14" t="str">
        <f>VLOOKUP(A346,Bios!$B$2:$S$430,3,FALSE)</f>
        <v>C</v>
      </c>
      <c r="BD346" s="4" t="str">
        <f>VLOOKUP(A346,Bios!$B$2:$S$430,4,FALSE)</f>
        <v>Oct 19 '83</v>
      </c>
      <c r="BE346" s="4" t="str">
        <f>RIGHT(BD346, LEN(BD346)-8)</f>
        <v>83</v>
      </c>
      <c r="BJ346" s="4" t="e">
        <f>VLOOKUP(A346,'Contracts 2014'!A345:K471,1,FALSE)</f>
        <v>#N/A</v>
      </c>
      <c r="BK346" s="4">
        <f>IF(ISNA(VLOOKUP(A346,'Contracts 2014'!$A$1:$K$127,1,FALSE)), 0, 1)</f>
        <v>0</v>
      </c>
    </row>
    <row r="347" spans="1:63">
      <c r="A347" s="13" t="s">
        <v>1896</v>
      </c>
      <c r="B347" s="14">
        <f>VLOOKUP(A347,'2014'!$B$2:$S$430,7,FALSE)</f>
        <v>21</v>
      </c>
      <c r="C347" s="14">
        <f>IF(ISNA(VLOOKUP(A347,'2013'!$B$2:$S$401,7,FALSE)*1.7), B347, VLOOKUP(A347,'2013'!$B$2:$S$401,7,FALSE)*1.7)</f>
        <v>21</v>
      </c>
      <c r="D347" s="14">
        <f>IF(ISNA(VLOOKUP(A347,'2012'!$B$2:$S$401,7,FALSE)), C347, VLOOKUP(A347,'2012'!$B$2:$S$401,7,FALSE))</f>
        <v>21</v>
      </c>
      <c r="E347" s="14">
        <f>IF(ISNA(VLOOKUP(A347,'2011'!$B$2:$S$401,7,FALSE)), AVERAGE(C347:D347), VLOOKUP(A347,'2011'!$B$2:$S$401,7,FALSE))</f>
        <v>21</v>
      </c>
      <c r="F347" s="14">
        <f>IF(ISNA(VLOOKUP(A347,'2010'!$B$2:$S$401,7,FALSE)), AVERAGE(C347:E347), VLOOKUP(A347,'2010'!$B$2:$S$401,7,FALSE))</f>
        <v>21</v>
      </c>
      <c r="G347" s="14">
        <f>IF(ISNA(VLOOKUP(A347,'2009'!$B$2:$S$401,7,FALSE)), AVERAGE(C347:F347), VLOOKUP(A347,'2009'!$B$2:$S$401,7,FALSE))</f>
        <v>21</v>
      </c>
      <c r="H347" s="14">
        <f>AVERAGE(B347:G347)</f>
        <v>21</v>
      </c>
      <c r="I347" s="14">
        <f>VLOOKUP(A347,'2014'!$B$2:$S$430,4,FALSE)</f>
        <v>66</v>
      </c>
      <c r="J347" s="14">
        <f>IF(ISNA(VLOOKUP(A347,'2013'!$B$2:$S$401,4,FALSE)), I347, VLOOKUP(A347,'2013'!$B$2:$S$401,4,FALSE)*1.7)</f>
        <v>66</v>
      </c>
      <c r="K347" s="14">
        <f>IF(ISNA(VLOOKUP(A347,'2012'!$B$2:$S$401,4,FALSE)), J347, VLOOKUP(A347,'2012'!$B$2:$S$401,4,FALSE))</f>
        <v>66</v>
      </c>
      <c r="L347" s="14">
        <f>IF(ISNA(VLOOKUP(A347,'2011'!$B$2:$S$401,4,FALSE)), AVERAGE(J347:K347), VLOOKUP(A347,'2011'!$B$2:$S$401,4,FALSE))</f>
        <v>66</v>
      </c>
      <c r="M347" s="14">
        <f>IF(ISNA(VLOOKUP(A347,'2010'!$B$2:$S$401,4,FALSE)), AVERAGE(J347:L347), VLOOKUP(A347,'2010'!$B$2:$S$401,4,FALSE))</f>
        <v>66</v>
      </c>
      <c r="N347" s="14">
        <f>IF(ISNA(VLOOKUP(A347,'2009'!$B$2:$S$401,4,FALSE)), AVERAGE(J347:M347), VLOOKUP(A347,'2009'!$B$2:$S$401,4,FALSE))</f>
        <v>66</v>
      </c>
      <c r="O347" s="14">
        <f>AVERAGE(I347:N347)</f>
        <v>66</v>
      </c>
      <c r="P347" s="14">
        <f>H347/O347</f>
        <v>0.31818181818181818</v>
      </c>
      <c r="Q347" s="14">
        <f>VLOOKUP($A347,'2014'!$B$2:$S$430,5,FALSE)</f>
        <v>4</v>
      </c>
      <c r="R347" s="14">
        <f>IF(ISNA(VLOOKUP(A347,'2013'!$B$2:$S$401,5,FALSE)), Q347, VLOOKUP(A347,'2013'!$B$2:$S$401,5,FALSE)*1.7)</f>
        <v>4</v>
      </c>
      <c r="S347" s="14">
        <f>IF(ISNA(VLOOKUP($A347,'2012'!$B$2:$S$401,5,FALSE)), R347, VLOOKUP($A347,'2012'!$B$2:$S$401,5,FALSE))</f>
        <v>4</v>
      </c>
      <c r="T347" s="14">
        <f>IF(ISNA(VLOOKUP($A347,'2011'!$B$2:$S$401,5,FALSE)), S347, VLOOKUP($A347,'2011'!$B$2:$S$401,5,FALSE))</f>
        <v>4</v>
      </c>
      <c r="U347" s="14">
        <f>IF(ISNA(VLOOKUP($A347,'2010'!$B$2:$S$401,5,FALSE)), T347, VLOOKUP($A347,'2010'!$B$2:$S$401,5,FALSE))</f>
        <v>4</v>
      </c>
      <c r="V347" s="14">
        <f>IF(ISNA(VLOOKUP($A347,'2009'!$B$2:$S$401,5,FALSE)), U347, VLOOKUP($A347,'2009'!$B$2:$S$401,5,FALSE))</f>
        <v>4</v>
      </c>
      <c r="W347" s="14">
        <f>AVERAGE(Q347:V347)</f>
        <v>4</v>
      </c>
      <c r="X347" s="14">
        <f>VLOOKUP($A347,'2014'!$B$2:$S$430,6,FALSE)</f>
        <v>17</v>
      </c>
      <c r="Y347" s="14">
        <f>IF(ISNA(VLOOKUP($A347,'2013'!$B$2:$S$401,6,FALSE)), X347, VLOOKUP($A347,'2013'!$B$2:$S$401,6,FALSE)*1.7)</f>
        <v>17</v>
      </c>
      <c r="Z347" s="14">
        <f>IF(ISNA(VLOOKUP($A347,'2012'!$B$2:$S$401,6,FALSE)), Y347, VLOOKUP($A347,'2012'!$B$2:$S$401,6,FALSE))</f>
        <v>17</v>
      </c>
      <c r="AA347" s="14">
        <f>IF(ISNA(VLOOKUP($A347,'2011'!$B$2:$S$401,6,FALSE)), Z347, VLOOKUP($A347,'2011'!$B$2:$S$401,6,FALSE))</f>
        <v>17</v>
      </c>
      <c r="AB347" s="14">
        <f>IF(ISNA(VLOOKUP($A347,'2010'!$B$2:$S$401,6,FALSE)), AA347, VLOOKUP($A347,'2010'!$B$2:$S$401,6,FALSE))</f>
        <v>17</v>
      </c>
      <c r="AC347" s="14">
        <f>IF(ISNA(VLOOKUP($A347,'2009'!$B$2:$S$401,6,FALSE)), AB347, VLOOKUP($A347,'2009'!$B$2:$S$401,6,FALSE))</f>
        <v>17</v>
      </c>
      <c r="AD347" s="14">
        <f>AVERAGE(X347:AC347)</f>
        <v>17</v>
      </c>
      <c r="AE347" s="14">
        <f>VLOOKUP($A347,'2014'!$B$2:$S$430,10,FALSE)</f>
        <v>3</v>
      </c>
      <c r="AF347" s="14">
        <f>IF(ISNA(VLOOKUP($A347,'2013'!$B$2:$S$401,10,FALSE)), AE347, VLOOKUP($A347,'2013'!$B$2:$S$401,10,FALSE)*1.7)</f>
        <v>3</v>
      </c>
      <c r="AG347" s="14">
        <f>IF(ISNA(VLOOKUP($A347,'2012'!$B$2:$S$401,10,FALSE)), AF347, VLOOKUP($A347,'2012'!$B$2:$S$401,10,FALSE))</f>
        <v>3</v>
      </c>
      <c r="AH347" s="14">
        <f>IF(ISNA(VLOOKUP($A347,'2011'!$B$2:$S$401,10,FALSE)), AG347, VLOOKUP($A347,'2011'!$B$2:$S$401,10,FALSE))</f>
        <v>3</v>
      </c>
      <c r="AI347" s="14">
        <f>IF(ISNA(VLOOKUP($A347,'2010'!$B$2:$S$401,10,FALSE)), AH347, VLOOKUP($A347,'2010'!$B$2:$S$401,10,FALSE))</f>
        <v>3</v>
      </c>
      <c r="AJ347" s="14">
        <f>IF(ISNA(VLOOKUP($A347,'2009'!$B$2:$S$401,10,FALSE)), AI347, VLOOKUP($A347,'2009'!$B$2:$S$401,10,FALSE))</f>
        <v>3</v>
      </c>
      <c r="AK347" s="14">
        <f>AVERAGE(AE347:AJ347)</f>
        <v>3</v>
      </c>
      <c r="AL347" s="14">
        <f>VLOOKUP($A347,'2014'!$B$2:$S$430,11,FALSE)</f>
        <v>7</v>
      </c>
      <c r="AM347" s="14">
        <f>IF(ISNA(VLOOKUP($A347,'2013'!$B$2:$S$401,11,FALSE)), AL347, VLOOKUP($A347,'2013'!$B$2:$S$401,11,FALSE)*1.7)</f>
        <v>7</v>
      </c>
      <c r="AN347" s="14">
        <f>AVERAGE(AL347:AM347)</f>
        <v>7</v>
      </c>
      <c r="AO347" s="14">
        <f>VLOOKUP($A347,'2014'!$B$2:$S$430,8,FALSE)</f>
        <v>4</v>
      </c>
      <c r="AP347" s="14">
        <f>IF(ISNA(VLOOKUP($A347,'2013'!$B$2:$S$401,8,FALSE)), AO347, VLOOKUP($A347,'2013'!$B$2:$S$401,8,FALSE)*1.7)</f>
        <v>4</v>
      </c>
      <c r="AQ347" s="14">
        <f>IF(ISNA(VLOOKUP($A347,'2012'!$B$2:$S$401,8,FALSE)), AP347, VLOOKUP($A347,'2012'!$B$2:$S$401,8,FALSE))</f>
        <v>4</v>
      </c>
      <c r="AR347" s="14">
        <f>IF(ISNA(VLOOKUP($A347,'2011'!$B$2:$S$401,8,FALSE)), AQ347, VLOOKUP($A347,'2011'!$B$2:$S$401,8,FALSE))</f>
        <v>4</v>
      </c>
      <c r="AS347" s="14">
        <f>IF(ISNA(VLOOKUP($A347,'2010'!$B$2:$S$401,8,FALSE)), AR347, VLOOKUP($A347,'2010'!$B$2:$S$401,8,FALSE))</f>
        <v>4</v>
      </c>
      <c r="AT347" s="14">
        <f>IF(ISNA(VLOOKUP($A347,'2009'!$B$2:$S$401,8,FALSE)), AS347, VLOOKUP($A347,'2009'!$B$2:$S$401,8,FALSE))</f>
        <v>4</v>
      </c>
      <c r="AU347" s="14">
        <f>AVERAGE(AO347:AT347)</f>
        <v>4</v>
      </c>
      <c r="AV347" s="14">
        <f>MIN(B347:G347)</f>
        <v>21</v>
      </c>
      <c r="AW347" s="14">
        <f>MAX(B347:G347)</f>
        <v>21</v>
      </c>
      <c r="AX347" s="14">
        <f>MIN(I347:N347)</f>
        <v>66</v>
      </c>
      <c r="AY347" s="14">
        <f>MAX(I347:N347)</f>
        <v>66</v>
      </c>
      <c r="AZ347" s="14" t="str">
        <f>VLOOKUP(A347,Bios!$B$2:$S$430,7,FALSE)</f>
        <v>CAN</v>
      </c>
      <c r="BA347" s="14" t="str">
        <f>VLOOKUP(A347,Bios!$B$2:$S$430,2,FALSE)</f>
        <v>CBJ</v>
      </c>
      <c r="BB347" s="14">
        <f>113-BE347</f>
        <v>20</v>
      </c>
      <c r="BC347" s="14" t="str">
        <f>VLOOKUP(A347,Bios!$B$2:$S$430,3,FALSE)</f>
        <v>D</v>
      </c>
      <c r="BD347" s="4" t="str">
        <f>VLOOKUP(A347,Bios!$B$2:$S$430,4,FALSE)</f>
        <v>Sep 27 '93</v>
      </c>
      <c r="BE347" s="4" t="str">
        <f>RIGHT(BD347, LEN(BD347)-8)</f>
        <v>93</v>
      </c>
      <c r="BJ347" s="4" t="e">
        <f>VLOOKUP(A347,'Contracts 2014'!A346:K472,1,FALSE)</f>
        <v>#N/A</v>
      </c>
      <c r="BK347" s="4">
        <f>IF(ISNA(VLOOKUP(A347,'Contracts 2014'!$A$1:$K$127,1,FALSE)), 0, 1)</f>
        <v>0</v>
      </c>
    </row>
    <row r="348" spans="1:63">
      <c r="A348" s="13" t="s">
        <v>414</v>
      </c>
      <c r="B348" s="14">
        <f>VLOOKUP(A348,'2014'!$B$2:$S$430,7,FALSE)</f>
        <v>21</v>
      </c>
      <c r="C348" s="14">
        <f>IF(ISNA(VLOOKUP(A348,'2013'!$B$2:$S$401,7,FALSE)*1.7), B348, VLOOKUP(A348,'2013'!$B$2:$S$401,7,FALSE)*1.7)</f>
        <v>22.099999999999998</v>
      </c>
      <c r="D348" s="14">
        <f>IF(ISNA(VLOOKUP(A348,'2012'!$B$2:$S$401,7,FALSE)), C348, VLOOKUP(A348,'2012'!$B$2:$S$401,7,FALSE))</f>
        <v>22.099999999999998</v>
      </c>
      <c r="E348" s="14">
        <f>IF(ISNA(VLOOKUP(A348,'2011'!$B$2:$S$401,7,FALSE)), AVERAGE(C348:D348), VLOOKUP(A348,'2011'!$B$2:$S$401,7,FALSE))</f>
        <v>29</v>
      </c>
      <c r="F348" s="14">
        <f>IF(ISNA(VLOOKUP(A348,'2010'!$B$2:$S$401,7,FALSE)), AVERAGE(C348:E348), VLOOKUP(A348,'2010'!$B$2:$S$401,7,FALSE))</f>
        <v>29</v>
      </c>
      <c r="G348" s="14">
        <f>IF(ISNA(VLOOKUP(A348,'2009'!$B$2:$S$401,7,FALSE)), AVERAGE(C348:F348), VLOOKUP(A348,'2009'!$B$2:$S$401,7,FALSE))</f>
        <v>32</v>
      </c>
      <c r="H348" s="14">
        <f>AVERAGE(B348:G348)</f>
        <v>25.866666666666664</v>
      </c>
      <c r="I348" s="14">
        <f>VLOOKUP(A348,'2014'!$B$2:$S$430,4,FALSE)</f>
        <v>82</v>
      </c>
      <c r="J348" s="14">
        <f>IF(ISNA(VLOOKUP(A348,'2013'!$B$2:$S$401,4,FALSE)), I348, VLOOKUP(A348,'2013'!$B$2:$S$401,4,FALSE)*1.7)</f>
        <v>81.599999999999994</v>
      </c>
      <c r="K348" s="14">
        <f>IF(ISNA(VLOOKUP(A348,'2012'!$B$2:$S$401,4,FALSE)), J348, VLOOKUP(A348,'2012'!$B$2:$S$401,4,FALSE))</f>
        <v>81.599999999999994</v>
      </c>
      <c r="L348" s="14">
        <f>IF(ISNA(VLOOKUP(A348,'2011'!$B$2:$S$401,4,FALSE)), AVERAGE(J348:K348), VLOOKUP(A348,'2011'!$B$2:$S$401,4,FALSE))</f>
        <v>80</v>
      </c>
      <c r="M348" s="14">
        <f>IF(ISNA(VLOOKUP(A348,'2010'!$B$2:$S$401,4,FALSE)), AVERAGE(J348:L348), VLOOKUP(A348,'2010'!$B$2:$S$401,4,FALSE))</f>
        <v>80</v>
      </c>
      <c r="N348" s="14">
        <f>IF(ISNA(VLOOKUP(A348,'2009'!$B$2:$S$401,4,FALSE)), AVERAGE(J348:M348), VLOOKUP(A348,'2009'!$B$2:$S$401,4,FALSE))</f>
        <v>77</v>
      </c>
      <c r="O348" s="14">
        <f>AVERAGE(I348:N348)</f>
        <v>80.36666666666666</v>
      </c>
      <c r="P348" s="14">
        <f>H348/O348</f>
        <v>0.32185815014516794</v>
      </c>
      <c r="Q348" s="14">
        <f>VLOOKUP($A348,'2014'!$B$2:$S$430,5,FALSE)</f>
        <v>8</v>
      </c>
      <c r="R348" s="14">
        <f>IF(ISNA(VLOOKUP(A348,'2013'!$B$2:$S$401,5,FALSE)), Q348, VLOOKUP(A348,'2013'!$B$2:$S$401,5,FALSE)*1.7)</f>
        <v>6.8</v>
      </c>
      <c r="S348" s="14">
        <f>IF(ISNA(VLOOKUP($A348,'2012'!$B$2:$S$401,5,FALSE)), R348, VLOOKUP($A348,'2012'!$B$2:$S$401,5,FALSE))</f>
        <v>6.8</v>
      </c>
      <c r="T348" s="14">
        <f>IF(ISNA(VLOOKUP($A348,'2011'!$B$2:$S$401,5,FALSE)), S348, VLOOKUP($A348,'2011'!$B$2:$S$401,5,FALSE))</f>
        <v>13</v>
      </c>
      <c r="U348" s="14">
        <f>IF(ISNA(VLOOKUP($A348,'2010'!$B$2:$S$401,5,FALSE)), T348, VLOOKUP($A348,'2010'!$B$2:$S$401,5,FALSE))</f>
        <v>13</v>
      </c>
      <c r="V348" s="14">
        <f>IF(ISNA(VLOOKUP($A348,'2009'!$B$2:$S$401,5,FALSE)), U348, VLOOKUP($A348,'2009'!$B$2:$S$401,5,FALSE))</f>
        <v>13</v>
      </c>
      <c r="W348" s="14">
        <f>AVERAGE(Q348:V348)</f>
        <v>10.1</v>
      </c>
      <c r="X348" s="14">
        <f>VLOOKUP($A348,'2014'!$B$2:$S$430,6,FALSE)</f>
        <v>13</v>
      </c>
      <c r="Y348" s="14">
        <f>IF(ISNA(VLOOKUP($A348,'2013'!$B$2:$S$401,6,FALSE)), X348, VLOOKUP($A348,'2013'!$B$2:$S$401,6,FALSE)*1.7)</f>
        <v>15.299999999999999</v>
      </c>
      <c r="Z348" s="14">
        <f>IF(ISNA(VLOOKUP($A348,'2012'!$B$2:$S$401,6,FALSE)), Y348, VLOOKUP($A348,'2012'!$B$2:$S$401,6,FALSE))</f>
        <v>15.299999999999999</v>
      </c>
      <c r="AA348" s="14">
        <f>IF(ISNA(VLOOKUP($A348,'2011'!$B$2:$S$401,6,FALSE)), Z348, VLOOKUP($A348,'2011'!$B$2:$S$401,6,FALSE))</f>
        <v>16</v>
      </c>
      <c r="AB348" s="14">
        <f>IF(ISNA(VLOOKUP($A348,'2010'!$B$2:$S$401,6,FALSE)), AA348, VLOOKUP($A348,'2010'!$B$2:$S$401,6,FALSE))</f>
        <v>16</v>
      </c>
      <c r="AC348" s="14">
        <f>IF(ISNA(VLOOKUP($A348,'2009'!$B$2:$S$401,6,FALSE)), AB348, VLOOKUP($A348,'2009'!$B$2:$S$401,6,FALSE))</f>
        <v>19</v>
      </c>
      <c r="AD348" s="14">
        <f>AVERAGE(X348:AC348)</f>
        <v>15.766666666666666</v>
      </c>
      <c r="AE348" s="14">
        <f>VLOOKUP($A348,'2014'!$B$2:$S$430,10,FALSE)</f>
        <v>0</v>
      </c>
      <c r="AF348" s="14">
        <f>IF(ISNA(VLOOKUP($A348,'2013'!$B$2:$S$401,10,FALSE)), AE348, VLOOKUP($A348,'2013'!$B$2:$S$401,10,FALSE)*1.7)</f>
        <v>0</v>
      </c>
      <c r="AG348" s="14">
        <f>IF(ISNA(VLOOKUP($A348,'2012'!$B$2:$S$401,10,FALSE)), AF348, VLOOKUP($A348,'2012'!$B$2:$S$401,10,FALSE))</f>
        <v>0</v>
      </c>
      <c r="AH348" s="14">
        <f>IF(ISNA(VLOOKUP($A348,'2011'!$B$2:$S$401,10,FALSE)), AG348, VLOOKUP($A348,'2011'!$B$2:$S$401,10,FALSE))</f>
        <v>1</v>
      </c>
      <c r="AI348" s="14">
        <f>IF(ISNA(VLOOKUP($A348,'2010'!$B$2:$S$401,10,FALSE)), AH348, VLOOKUP($A348,'2010'!$B$2:$S$401,10,FALSE))</f>
        <v>1</v>
      </c>
      <c r="AJ348" s="14">
        <f>IF(ISNA(VLOOKUP($A348,'2009'!$B$2:$S$401,10,FALSE)), AI348, VLOOKUP($A348,'2009'!$B$2:$S$401,10,FALSE))</f>
        <v>1</v>
      </c>
      <c r="AK348" s="14">
        <f>AVERAGE(AE348:AJ348)</f>
        <v>0.5</v>
      </c>
      <c r="AL348" s="14">
        <f>VLOOKUP($A348,'2014'!$B$2:$S$430,11,FALSE)</f>
        <v>1</v>
      </c>
      <c r="AM348" s="14">
        <f>IF(ISNA(VLOOKUP($A348,'2013'!$B$2:$S$401,11,FALSE)), AL348, VLOOKUP($A348,'2013'!$B$2:$S$401,11,FALSE)*1.7)</f>
        <v>1.7</v>
      </c>
      <c r="AN348" s="14">
        <f>AVERAGE(AL348:AM348)</f>
        <v>1.35</v>
      </c>
      <c r="AO348" s="14">
        <f>VLOOKUP($A348,'2014'!$B$2:$S$430,8,FALSE)</f>
        <v>1</v>
      </c>
      <c r="AP348" s="14">
        <f>IF(ISNA(VLOOKUP($A348,'2013'!$B$2:$S$401,8,FALSE)), AO348, VLOOKUP($A348,'2013'!$B$2:$S$401,8,FALSE)*1.7)</f>
        <v>3.4</v>
      </c>
      <c r="AQ348" s="14">
        <f>IF(ISNA(VLOOKUP($A348,'2012'!$B$2:$S$401,8,FALSE)), AP348, VLOOKUP($A348,'2012'!$B$2:$S$401,8,FALSE))</f>
        <v>3.4</v>
      </c>
      <c r="AR348" s="14">
        <f>IF(ISNA(VLOOKUP($A348,'2011'!$B$2:$S$401,8,FALSE)), AQ348, VLOOKUP($A348,'2011'!$B$2:$S$401,8,FALSE))</f>
        <v>11</v>
      </c>
      <c r="AS348" s="14">
        <f>IF(ISNA(VLOOKUP($A348,'2010'!$B$2:$S$401,8,FALSE)), AR348, VLOOKUP($A348,'2010'!$B$2:$S$401,8,FALSE))</f>
        <v>11</v>
      </c>
      <c r="AT348" s="14">
        <f>IF(ISNA(VLOOKUP($A348,'2009'!$B$2:$S$401,8,FALSE)), AS348, VLOOKUP($A348,'2009'!$B$2:$S$401,8,FALSE))</f>
        <v>0</v>
      </c>
      <c r="AU348" s="14">
        <f>AVERAGE(AO348:AT348)</f>
        <v>4.9666666666666668</v>
      </c>
      <c r="AV348" s="14">
        <f>MIN(B348:G348)</f>
        <v>21</v>
      </c>
      <c r="AW348" s="14">
        <f>MAX(B348:G348)</f>
        <v>32</v>
      </c>
      <c r="AX348" s="14">
        <f>MIN(I348:N348)</f>
        <v>77</v>
      </c>
      <c r="AY348" s="14">
        <f>MAX(I348:N348)</f>
        <v>82</v>
      </c>
      <c r="AZ348" s="14" t="str">
        <f>VLOOKUP(A348,Bios!$B$2:$S$430,7,FALSE)</f>
        <v>CAN</v>
      </c>
      <c r="BA348" s="14" t="str">
        <f>VLOOKUP(A348,Bios!$B$2:$S$430,2,FALSE)</f>
        <v>BOS</v>
      </c>
      <c r="BB348" s="14">
        <f>113-BE348</f>
        <v>30</v>
      </c>
      <c r="BC348" s="14" t="str">
        <f>VLOOKUP(A348,Bios!$B$2:$S$430,3,FALSE)</f>
        <v>C</v>
      </c>
      <c r="BD348" s="4" t="str">
        <f>VLOOKUP(A348,Bios!$B$2:$S$430,4,FALSE)</f>
        <v>Dec 17 '83</v>
      </c>
      <c r="BE348" s="4" t="str">
        <f>RIGHT(BD348, LEN(BD348)-8)</f>
        <v>83</v>
      </c>
      <c r="BJ348" s="4" t="e">
        <f>VLOOKUP(A348,'Contracts 2014'!A347:K473,1,FALSE)</f>
        <v>#N/A</v>
      </c>
      <c r="BK348" s="4">
        <f>IF(ISNA(VLOOKUP(A348,'Contracts 2014'!$A$1:$K$127,1,FALSE)), 0, 1)</f>
        <v>1</v>
      </c>
    </row>
    <row r="349" spans="1:63">
      <c r="A349" s="13" t="s">
        <v>1894</v>
      </c>
      <c r="B349" s="14">
        <f>VLOOKUP(A349,'2014'!$B$2:$S$430,7,FALSE)</f>
        <v>21</v>
      </c>
      <c r="C349" s="14">
        <f>IF(ISNA(VLOOKUP(A349,'2013'!$B$2:$S$401,7,FALSE)*1.7), B349, VLOOKUP(A349,'2013'!$B$2:$S$401,7,FALSE)*1.7)</f>
        <v>21</v>
      </c>
      <c r="D349" s="14">
        <f>IF(ISNA(VLOOKUP(A349,'2012'!$B$2:$S$401,7,FALSE)), C349, VLOOKUP(A349,'2012'!$B$2:$S$401,7,FALSE))</f>
        <v>21</v>
      </c>
      <c r="E349" s="14">
        <f>IF(ISNA(VLOOKUP(A349,'2011'!$B$2:$S$401,7,FALSE)), AVERAGE(C349:D349), VLOOKUP(A349,'2011'!$B$2:$S$401,7,FALSE))</f>
        <v>21</v>
      </c>
      <c r="F349" s="14">
        <f>IF(ISNA(VLOOKUP(A349,'2010'!$B$2:$S$401,7,FALSE)), AVERAGE(C349:E349), VLOOKUP(A349,'2010'!$B$2:$S$401,7,FALSE))</f>
        <v>21</v>
      </c>
      <c r="G349" s="14">
        <f>IF(ISNA(VLOOKUP(A349,'2009'!$B$2:$S$401,7,FALSE)), AVERAGE(C349:F349), VLOOKUP(A349,'2009'!$B$2:$S$401,7,FALSE))</f>
        <v>21</v>
      </c>
      <c r="H349" s="14">
        <f>AVERAGE(B349:G349)</f>
        <v>21</v>
      </c>
      <c r="I349" s="14">
        <f>VLOOKUP(A349,'2014'!$B$2:$S$430,4,FALSE)</f>
        <v>47</v>
      </c>
      <c r="J349" s="14">
        <f>IF(ISNA(VLOOKUP(A349,'2013'!$B$2:$S$401,4,FALSE)), I349, VLOOKUP(A349,'2013'!$B$2:$S$401,4,FALSE)*1.7)</f>
        <v>47</v>
      </c>
      <c r="K349" s="14">
        <f>IF(ISNA(VLOOKUP(A349,'2012'!$B$2:$S$401,4,FALSE)), J349, VLOOKUP(A349,'2012'!$B$2:$S$401,4,FALSE))</f>
        <v>47</v>
      </c>
      <c r="L349" s="14">
        <f>IF(ISNA(VLOOKUP(A349,'2011'!$B$2:$S$401,4,FALSE)), AVERAGE(J349:K349), VLOOKUP(A349,'2011'!$B$2:$S$401,4,FALSE))</f>
        <v>47</v>
      </c>
      <c r="M349" s="14">
        <f>IF(ISNA(VLOOKUP(A349,'2010'!$B$2:$S$401,4,FALSE)), AVERAGE(J349:L349), VLOOKUP(A349,'2010'!$B$2:$S$401,4,FALSE))</f>
        <v>47</v>
      </c>
      <c r="N349" s="14">
        <f>IF(ISNA(VLOOKUP(A349,'2009'!$B$2:$S$401,4,FALSE)), AVERAGE(J349:M349), VLOOKUP(A349,'2009'!$B$2:$S$401,4,FALSE))</f>
        <v>47</v>
      </c>
      <c r="O349" s="14">
        <f>AVERAGE(I349:N349)</f>
        <v>47</v>
      </c>
      <c r="P349" s="14">
        <f>H349/O349</f>
        <v>0.44680851063829785</v>
      </c>
      <c r="Q349" s="14">
        <f>VLOOKUP($A349,'2014'!$B$2:$S$430,5,FALSE)</f>
        <v>7</v>
      </c>
      <c r="R349" s="14">
        <f>IF(ISNA(VLOOKUP(A349,'2013'!$B$2:$S$401,5,FALSE)), Q349, VLOOKUP(A349,'2013'!$B$2:$S$401,5,FALSE)*1.7)</f>
        <v>7</v>
      </c>
      <c r="S349" s="14">
        <f>IF(ISNA(VLOOKUP($A349,'2012'!$B$2:$S$401,5,FALSE)), R349, VLOOKUP($A349,'2012'!$B$2:$S$401,5,FALSE))</f>
        <v>7</v>
      </c>
      <c r="T349" s="14">
        <f>IF(ISNA(VLOOKUP($A349,'2011'!$B$2:$S$401,5,FALSE)), S349, VLOOKUP($A349,'2011'!$B$2:$S$401,5,FALSE))</f>
        <v>7</v>
      </c>
      <c r="U349" s="14">
        <f>IF(ISNA(VLOOKUP($A349,'2010'!$B$2:$S$401,5,FALSE)), T349, VLOOKUP($A349,'2010'!$B$2:$S$401,5,FALSE))</f>
        <v>7</v>
      </c>
      <c r="V349" s="14">
        <f>IF(ISNA(VLOOKUP($A349,'2009'!$B$2:$S$401,5,FALSE)), U349, VLOOKUP($A349,'2009'!$B$2:$S$401,5,FALSE))</f>
        <v>7</v>
      </c>
      <c r="W349" s="14">
        <f>AVERAGE(Q349:V349)</f>
        <v>7</v>
      </c>
      <c r="X349" s="14">
        <f>VLOOKUP($A349,'2014'!$B$2:$S$430,6,FALSE)</f>
        <v>14</v>
      </c>
      <c r="Y349" s="14">
        <f>IF(ISNA(VLOOKUP($A349,'2013'!$B$2:$S$401,6,FALSE)), X349, VLOOKUP($A349,'2013'!$B$2:$S$401,6,FALSE)*1.7)</f>
        <v>14</v>
      </c>
      <c r="Z349" s="14">
        <f>IF(ISNA(VLOOKUP($A349,'2012'!$B$2:$S$401,6,FALSE)), Y349, VLOOKUP($A349,'2012'!$B$2:$S$401,6,FALSE))</f>
        <v>14</v>
      </c>
      <c r="AA349" s="14">
        <f>IF(ISNA(VLOOKUP($A349,'2011'!$B$2:$S$401,6,FALSE)), Z349, VLOOKUP($A349,'2011'!$B$2:$S$401,6,FALSE))</f>
        <v>14</v>
      </c>
      <c r="AB349" s="14">
        <f>IF(ISNA(VLOOKUP($A349,'2010'!$B$2:$S$401,6,FALSE)), AA349, VLOOKUP($A349,'2010'!$B$2:$S$401,6,FALSE))</f>
        <v>14</v>
      </c>
      <c r="AC349" s="14">
        <f>IF(ISNA(VLOOKUP($A349,'2009'!$B$2:$S$401,6,FALSE)), AB349, VLOOKUP($A349,'2009'!$B$2:$S$401,6,FALSE))</f>
        <v>14</v>
      </c>
      <c r="AD349" s="14">
        <f>AVERAGE(X349:AC349)</f>
        <v>14</v>
      </c>
      <c r="AE349" s="14">
        <f>VLOOKUP($A349,'2014'!$B$2:$S$430,10,FALSE)</f>
        <v>2</v>
      </c>
      <c r="AF349" s="14">
        <f>IF(ISNA(VLOOKUP($A349,'2013'!$B$2:$S$401,10,FALSE)), AE349, VLOOKUP($A349,'2013'!$B$2:$S$401,10,FALSE)*1.7)</f>
        <v>2</v>
      </c>
      <c r="AG349" s="14">
        <f>IF(ISNA(VLOOKUP($A349,'2012'!$B$2:$S$401,10,FALSE)), AF349, VLOOKUP($A349,'2012'!$B$2:$S$401,10,FALSE))</f>
        <v>2</v>
      </c>
      <c r="AH349" s="14">
        <f>IF(ISNA(VLOOKUP($A349,'2011'!$B$2:$S$401,10,FALSE)), AG349, VLOOKUP($A349,'2011'!$B$2:$S$401,10,FALSE))</f>
        <v>2</v>
      </c>
      <c r="AI349" s="14">
        <f>IF(ISNA(VLOOKUP($A349,'2010'!$B$2:$S$401,10,FALSE)), AH349, VLOOKUP($A349,'2010'!$B$2:$S$401,10,FALSE))</f>
        <v>2</v>
      </c>
      <c r="AJ349" s="14">
        <f>IF(ISNA(VLOOKUP($A349,'2009'!$B$2:$S$401,10,FALSE)), AI349, VLOOKUP($A349,'2009'!$B$2:$S$401,10,FALSE))</f>
        <v>2</v>
      </c>
      <c r="AK349" s="14">
        <f>AVERAGE(AE349:AJ349)</f>
        <v>2</v>
      </c>
      <c r="AL349" s="14">
        <f>VLOOKUP($A349,'2014'!$B$2:$S$430,11,FALSE)</f>
        <v>3</v>
      </c>
      <c r="AM349" s="14">
        <f>IF(ISNA(VLOOKUP($A349,'2013'!$B$2:$S$401,11,FALSE)), AL349, VLOOKUP($A349,'2013'!$B$2:$S$401,11,FALSE)*1.7)</f>
        <v>3</v>
      </c>
      <c r="AN349" s="14">
        <f>AVERAGE(AL349:AM349)</f>
        <v>3</v>
      </c>
      <c r="AO349" s="14">
        <f>VLOOKUP($A349,'2014'!$B$2:$S$430,8,FALSE)</f>
        <v>6</v>
      </c>
      <c r="AP349" s="14">
        <f>IF(ISNA(VLOOKUP($A349,'2013'!$B$2:$S$401,8,FALSE)), AO349, VLOOKUP($A349,'2013'!$B$2:$S$401,8,FALSE)*1.7)</f>
        <v>6</v>
      </c>
      <c r="AQ349" s="14">
        <f>IF(ISNA(VLOOKUP($A349,'2012'!$B$2:$S$401,8,FALSE)), AP349, VLOOKUP($A349,'2012'!$B$2:$S$401,8,FALSE))</f>
        <v>6</v>
      </c>
      <c r="AR349" s="14">
        <f>IF(ISNA(VLOOKUP($A349,'2011'!$B$2:$S$401,8,FALSE)), AQ349, VLOOKUP($A349,'2011'!$B$2:$S$401,8,FALSE))</f>
        <v>6</v>
      </c>
      <c r="AS349" s="14">
        <f>IF(ISNA(VLOOKUP($A349,'2010'!$B$2:$S$401,8,FALSE)), AR349, VLOOKUP($A349,'2010'!$B$2:$S$401,8,FALSE))</f>
        <v>6</v>
      </c>
      <c r="AT349" s="14">
        <f>IF(ISNA(VLOOKUP($A349,'2009'!$B$2:$S$401,8,FALSE)), AS349, VLOOKUP($A349,'2009'!$B$2:$S$401,8,FALSE))</f>
        <v>6</v>
      </c>
      <c r="AU349" s="14">
        <f>AVERAGE(AO349:AT349)</f>
        <v>6</v>
      </c>
      <c r="AV349" s="14">
        <f>MIN(B349:G349)</f>
        <v>21</v>
      </c>
      <c r="AW349" s="14">
        <f>MAX(B349:G349)</f>
        <v>21</v>
      </c>
      <c r="AX349" s="14">
        <f>MIN(I349:N349)</f>
        <v>47</v>
      </c>
      <c r="AY349" s="14">
        <f>MAX(I349:N349)</f>
        <v>47</v>
      </c>
      <c r="AZ349" s="14" t="str">
        <f>VLOOKUP(A349,Bios!$B$2:$S$430,7,FALSE)</f>
        <v>CAN</v>
      </c>
      <c r="BA349" s="14" t="str">
        <f>VLOOKUP(A349,Bios!$B$2:$S$430,2,FALSE)</f>
        <v>CGY</v>
      </c>
      <c r="BB349" s="14">
        <f>113-BE349</f>
        <v>24</v>
      </c>
      <c r="BC349" s="14" t="str">
        <f>VLOOKUP(A349,Bios!$B$2:$S$430,3,FALSE)</f>
        <v>C</v>
      </c>
      <c r="BD349" s="4" t="str">
        <f>VLOOKUP(A349,Bios!$B$2:$S$430,4,FALSE)</f>
        <v>Apr 27 '89</v>
      </c>
      <c r="BE349" s="4" t="str">
        <f>RIGHT(BD349, LEN(BD349)-8)</f>
        <v>89</v>
      </c>
      <c r="BJ349" s="4" t="e">
        <f>VLOOKUP(A349,'Contracts 2014'!A348:K474,1,FALSE)</f>
        <v>#N/A</v>
      </c>
      <c r="BK349" s="4">
        <f>IF(ISNA(VLOOKUP(A349,'Contracts 2014'!$A$1:$K$127,1,FALSE)), 0, 1)</f>
        <v>0</v>
      </c>
    </row>
    <row r="350" spans="1:63">
      <c r="A350" s="13" t="s">
        <v>1892</v>
      </c>
      <c r="B350" s="14">
        <f>VLOOKUP(A350,'2014'!$B$2:$S$430,7,FALSE)</f>
        <v>21</v>
      </c>
      <c r="C350" s="14">
        <f>IF(ISNA(VLOOKUP(A350,'2013'!$B$2:$S$401,7,FALSE)*1.7), B350, VLOOKUP(A350,'2013'!$B$2:$S$401,7,FALSE)*1.7)</f>
        <v>21</v>
      </c>
      <c r="D350" s="14">
        <f>IF(ISNA(VLOOKUP(A350,'2012'!$B$2:$S$401,7,FALSE)), C350, VLOOKUP(A350,'2012'!$B$2:$S$401,7,FALSE))</f>
        <v>21</v>
      </c>
      <c r="E350" s="14">
        <f>IF(ISNA(VLOOKUP(A350,'2011'!$B$2:$S$401,7,FALSE)), AVERAGE(C350:D350), VLOOKUP(A350,'2011'!$B$2:$S$401,7,FALSE))</f>
        <v>21</v>
      </c>
      <c r="F350" s="14">
        <f>IF(ISNA(VLOOKUP(A350,'2010'!$B$2:$S$401,7,FALSE)), AVERAGE(C350:E350), VLOOKUP(A350,'2010'!$B$2:$S$401,7,FALSE))</f>
        <v>21</v>
      </c>
      <c r="G350" s="14">
        <f>IF(ISNA(VLOOKUP(A350,'2009'!$B$2:$S$401,7,FALSE)), AVERAGE(C350:F350), VLOOKUP(A350,'2009'!$B$2:$S$401,7,FALSE))</f>
        <v>21</v>
      </c>
      <c r="H350" s="14">
        <f>AVERAGE(B350:G350)</f>
        <v>21</v>
      </c>
      <c r="I350" s="14">
        <f>VLOOKUP(A350,'2014'!$B$2:$S$430,4,FALSE)</f>
        <v>66</v>
      </c>
      <c r="J350" s="14">
        <f>IF(ISNA(VLOOKUP(A350,'2013'!$B$2:$S$401,4,FALSE)), I350, VLOOKUP(A350,'2013'!$B$2:$S$401,4,FALSE)*1.7)</f>
        <v>66</v>
      </c>
      <c r="K350" s="14">
        <f>IF(ISNA(VLOOKUP(A350,'2012'!$B$2:$S$401,4,FALSE)), J350, VLOOKUP(A350,'2012'!$B$2:$S$401,4,FALSE))</f>
        <v>66</v>
      </c>
      <c r="L350" s="14">
        <f>IF(ISNA(VLOOKUP(A350,'2011'!$B$2:$S$401,4,FALSE)), AVERAGE(J350:K350), VLOOKUP(A350,'2011'!$B$2:$S$401,4,FALSE))</f>
        <v>66</v>
      </c>
      <c r="M350" s="14">
        <f>IF(ISNA(VLOOKUP(A350,'2010'!$B$2:$S$401,4,FALSE)), AVERAGE(J350:L350), VLOOKUP(A350,'2010'!$B$2:$S$401,4,FALSE))</f>
        <v>66</v>
      </c>
      <c r="N350" s="14">
        <f>IF(ISNA(VLOOKUP(A350,'2009'!$B$2:$S$401,4,FALSE)), AVERAGE(J350:M350), VLOOKUP(A350,'2009'!$B$2:$S$401,4,FALSE))</f>
        <v>66</v>
      </c>
      <c r="O350" s="14">
        <f>AVERAGE(I350:N350)</f>
        <v>66</v>
      </c>
      <c r="P350" s="14">
        <f>H350/O350</f>
        <v>0.31818181818181818</v>
      </c>
      <c r="Q350" s="14">
        <f>VLOOKUP($A350,'2014'!$B$2:$S$430,5,FALSE)</f>
        <v>13</v>
      </c>
      <c r="R350" s="14">
        <f>IF(ISNA(VLOOKUP(A350,'2013'!$B$2:$S$401,5,FALSE)), Q350, VLOOKUP(A350,'2013'!$B$2:$S$401,5,FALSE)*1.7)</f>
        <v>13</v>
      </c>
      <c r="S350" s="14">
        <f>IF(ISNA(VLOOKUP($A350,'2012'!$B$2:$S$401,5,FALSE)), R350, VLOOKUP($A350,'2012'!$B$2:$S$401,5,FALSE))</f>
        <v>13</v>
      </c>
      <c r="T350" s="14">
        <f>IF(ISNA(VLOOKUP($A350,'2011'!$B$2:$S$401,5,FALSE)), S350, VLOOKUP($A350,'2011'!$B$2:$S$401,5,FALSE))</f>
        <v>13</v>
      </c>
      <c r="U350" s="14">
        <f>IF(ISNA(VLOOKUP($A350,'2010'!$B$2:$S$401,5,FALSE)), T350, VLOOKUP($A350,'2010'!$B$2:$S$401,5,FALSE))</f>
        <v>13</v>
      </c>
      <c r="V350" s="14">
        <f>IF(ISNA(VLOOKUP($A350,'2009'!$B$2:$S$401,5,FALSE)), U350, VLOOKUP($A350,'2009'!$B$2:$S$401,5,FALSE))</f>
        <v>13</v>
      </c>
      <c r="W350" s="14">
        <f>AVERAGE(Q350:V350)</f>
        <v>13</v>
      </c>
      <c r="X350" s="14">
        <f>VLOOKUP($A350,'2014'!$B$2:$S$430,6,FALSE)</f>
        <v>8</v>
      </c>
      <c r="Y350" s="14">
        <f>IF(ISNA(VLOOKUP($A350,'2013'!$B$2:$S$401,6,FALSE)), X350, VLOOKUP($A350,'2013'!$B$2:$S$401,6,FALSE)*1.7)</f>
        <v>8</v>
      </c>
      <c r="Z350" s="14">
        <f>IF(ISNA(VLOOKUP($A350,'2012'!$B$2:$S$401,6,FALSE)), Y350, VLOOKUP($A350,'2012'!$B$2:$S$401,6,FALSE))</f>
        <v>8</v>
      </c>
      <c r="AA350" s="14">
        <f>IF(ISNA(VLOOKUP($A350,'2011'!$B$2:$S$401,6,FALSE)), Z350, VLOOKUP($A350,'2011'!$B$2:$S$401,6,FALSE))</f>
        <v>8</v>
      </c>
      <c r="AB350" s="14">
        <f>IF(ISNA(VLOOKUP($A350,'2010'!$B$2:$S$401,6,FALSE)), AA350, VLOOKUP($A350,'2010'!$B$2:$S$401,6,FALSE))</f>
        <v>8</v>
      </c>
      <c r="AC350" s="14">
        <f>IF(ISNA(VLOOKUP($A350,'2009'!$B$2:$S$401,6,FALSE)), AB350, VLOOKUP($A350,'2009'!$B$2:$S$401,6,FALSE))</f>
        <v>8</v>
      </c>
      <c r="AD350" s="14">
        <f>AVERAGE(X350:AC350)</f>
        <v>8</v>
      </c>
      <c r="AE350" s="14">
        <f>VLOOKUP($A350,'2014'!$B$2:$S$430,10,FALSE)</f>
        <v>1</v>
      </c>
      <c r="AF350" s="14">
        <f>IF(ISNA(VLOOKUP($A350,'2013'!$B$2:$S$401,10,FALSE)), AE350, VLOOKUP($A350,'2013'!$B$2:$S$401,10,FALSE)*1.7)</f>
        <v>1</v>
      </c>
      <c r="AG350" s="14">
        <f>IF(ISNA(VLOOKUP($A350,'2012'!$B$2:$S$401,10,FALSE)), AF350, VLOOKUP($A350,'2012'!$B$2:$S$401,10,FALSE))</f>
        <v>1</v>
      </c>
      <c r="AH350" s="14">
        <f>IF(ISNA(VLOOKUP($A350,'2011'!$B$2:$S$401,10,FALSE)), AG350, VLOOKUP($A350,'2011'!$B$2:$S$401,10,FALSE))</f>
        <v>1</v>
      </c>
      <c r="AI350" s="14">
        <f>IF(ISNA(VLOOKUP($A350,'2010'!$B$2:$S$401,10,FALSE)), AH350, VLOOKUP($A350,'2010'!$B$2:$S$401,10,FALSE))</f>
        <v>1</v>
      </c>
      <c r="AJ350" s="14">
        <f>IF(ISNA(VLOOKUP($A350,'2009'!$B$2:$S$401,10,FALSE)), AI350, VLOOKUP($A350,'2009'!$B$2:$S$401,10,FALSE))</f>
        <v>1</v>
      </c>
      <c r="AK350" s="14">
        <f>AVERAGE(AE350:AJ350)</f>
        <v>1</v>
      </c>
      <c r="AL350" s="14">
        <f>VLOOKUP($A350,'2014'!$B$2:$S$430,11,FALSE)</f>
        <v>2</v>
      </c>
      <c r="AM350" s="14">
        <f>IF(ISNA(VLOOKUP($A350,'2013'!$B$2:$S$401,11,FALSE)), AL350, VLOOKUP($A350,'2013'!$B$2:$S$401,11,FALSE)*1.7)</f>
        <v>2</v>
      </c>
      <c r="AN350" s="14">
        <f>AVERAGE(AL350:AM350)</f>
        <v>2</v>
      </c>
      <c r="AO350" s="14">
        <f>VLOOKUP($A350,'2014'!$B$2:$S$430,8,FALSE)</f>
        <v>6</v>
      </c>
      <c r="AP350" s="14">
        <f>IF(ISNA(VLOOKUP($A350,'2013'!$B$2:$S$401,8,FALSE)), AO350, VLOOKUP($A350,'2013'!$B$2:$S$401,8,FALSE)*1.7)</f>
        <v>6</v>
      </c>
      <c r="AQ350" s="14">
        <f>IF(ISNA(VLOOKUP($A350,'2012'!$B$2:$S$401,8,FALSE)), AP350, VLOOKUP($A350,'2012'!$B$2:$S$401,8,FALSE))</f>
        <v>6</v>
      </c>
      <c r="AR350" s="14">
        <f>IF(ISNA(VLOOKUP($A350,'2011'!$B$2:$S$401,8,FALSE)), AQ350, VLOOKUP($A350,'2011'!$B$2:$S$401,8,FALSE))</f>
        <v>6</v>
      </c>
      <c r="AS350" s="14">
        <f>IF(ISNA(VLOOKUP($A350,'2010'!$B$2:$S$401,8,FALSE)), AR350, VLOOKUP($A350,'2010'!$B$2:$S$401,8,FALSE))</f>
        <v>6</v>
      </c>
      <c r="AT350" s="14">
        <f>IF(ISNA(VLOOKUP($A350,'2009'!$B$2:$S$401,8,FALSE)), AS350, VLOOKUP($A350,'2009'!$B$2:$S$401,8,FALSE))</f>
        <v>6</v>
      </c>
      <c r="AU350" s="14">
        <f>AVERAGE(AO350:AT350)</f>
        <v>6</v>
      </c>
      <c r="AV350" s="14">
        <f>MIN(B350:G350)</f>
        <v>21</v>
      </c>
      <c r="AW350" s="14">
        <f>MAX(B350:G350)</f>
        <v>21</v>
      </c>
      <c r="AX350" s="14">
        <f>MIN(I350:N350)</f>
        <v>66</v>
      </c>
      <c r="AY350" s="14">
        <f>MAX(I350:N350)</f>
        <v>66</v>
      </c>
      <c r="AZ350" s="14" t="str">
        <f>VLOOKUP(A350,Bios!$B$2:$S$430,7,FALSE)</f>
        <v>CAN</v>
      </c>
      <c r="BA350" s="14" t="str">
        <f>VLOOKUP(A350,Bios!$B$2:$S$430,2,FALSE)</f>
        <v>MIN</v>
      </c>
      <c r="BB350" s="14">
        <f>113-BE350</f>
        <v>26</v>
      </c>
      <c r="BC350" s="14" t="str">
        <f>VLOOKUP(A350,Bios!$B$2:$S$430,3,FALSE)</f>
        <v>R</v>
      </c>
      <c r="BD350" s="4" t="str">
        <f>VLOOKUP(A350,Bios!$B$2:$S$430,4,FALSE)</f>
        <v>Nov 06 '87</v>
      </c>
      <c r="BE350" s="4" t="str">
        <f>RIGHT(BD350, LEN(BD350)-8)</f>
        <v>87</v>
      </c>
      <c r="BJ350" s="4" t="e">
        <f>VLOOKUP(A350,'Contracts 2014'!A349:K475,1,FALSE)</f>
        <v>#N/A</v>
      </c>
      <c r="BK350" s="4">
        <f>IF(ISNA(VLOOKUP(A350,'Contracts 2014'!$A$1:$K$127,1,FALSE)), 0, 1)</f>
        <v>0</v>
      </c>
    </row>
    <row r="351" spans="1:63">
      <c r="A351" s="13" t="s">
        <v>1895</v>
      </c>
      <c r="B351" s="14">
        <f>VLOOKUP(A351,'2014'!$B$2:$S$430,7,FALSE)</f>
        <v>21</v>
      </c>
      <c r="C351" s="14">
        <f>IF(ISNA(VLOOKUP(A351,'2013'!$B$2:$S$401,7,FALSE)*1.7), B351, VLOOKUP(A351,'2013'!$B$2:$S$401,7,FALSE)*1.7)</f>
        <v>21</v>
      </c>
      <c r="D351" s="14">
        <f>IF(ISNA(VLOOKUP(A351,'2012'!$B$2:$S$401,7,FALSE)), C351, VLOOKUP(A351,'2012'!$B$2:$S$401,7,FALSE))</f>
        <v>21</v>
      </c>
      <c r="E351" s="14">
        <f>IF(ISNA(VLOOKUP(A351,'2011'!$B$2:$S$401,7,FALSE)), AVERAGE(C351:D351), VLOOKUP(A351,'2011'!$B$2:$S$401,7,FALSE))</f>
        <v>21</v>
      </c>
      <c r="F351" s="14">
        <f>IF(ISNA(VLOOKUP(A351,'2010'!$B$2:$S$401,7,FALSE)), AVERAGE(C351:E351), VLOOKUP(A351,'2010'!$B$2:$S$401,7,FALSE))</f>
        <v>21</v>
      </c>
      <c r="G351" s="14">
        <f>IF(ISNA(VLOOKUP(A351,'2009'!$B$2:$S$401,7,FALSE)), AVERAGE(C351:F351), VLOOKUP(A351,'2009'!$B$2:$S$401,7,FALSE))</f>
        <v>21</v>
      </c>
      <c r="H351" s="14">
        <f>AVERAGE(B351:G351)</f>
        <v>21</v>
      </c>
      <c r="I351" s="14">
        <f>VLOOKUP(A351,'2014'!$B$2:$S$430,4,FALSE)</f>
        <v>48</v>
      </c>
      <c r="J351" s="14">
        <f>IF(ISNA(VLOOKUP(A351,'2013'!$B$2:$S$401,4,FALSE)), I351, VLOOKUP(A351,'2013'!$B$2:$S$401,4,FALSE)*1.7)</f>
        <v>48</v>
      </c>
      <c r="K351" s="14">
        <f>IF(ISNA(VLOOKUP(A351,'2012'!$B$2:$S$401,4,FALSE)), J351, VLOOKUP(A351,'2012'!$B$2:$S$401,4,FALSE))</f>
        <v>48</v>
      </c>
      <c r="L351" s="14">
        <f>IF(ISNA(VLOOKUP(A351,'2011'!$B$2:$S$401,4,FALSE)), AVERAGE(J351:K351), VLOOKUP(A351,'2011'!$B$2:$S$401,4,FALSE))</f>
        <v>48</v>
      </c>
      <c r="M351" s="14">
        <f>IF(ISNA(VLOOKUP(A351,'2010'!$B$2:$S$401,4,FALSE)), AVERAGE(J351:L351), VLOOKUP(A351,'2010'!$B$2:$S$401,4,FALSE))</f>
        <v>48</v>
      </c>
      <c r="N351" s="14">
        <f>IF(ISNA(VLOOKUP(A351,'2009'!$B$2:$S$401,4,FALSE)), AVERAGE(J351:M351), VLOOKUP(A351,'2009'!$B$2:$S$401,4,FALSE))</f>
        <v>48</v>
      </c>
      <c r="O351" s="14">
        <f>AVERAGE(I351:N351)</f>
        <v>48</v>
      </c>
      <c r="P351" s="14">
        <f>H351/O351</f>
        <v>0.4375</v>
      </c>
      <c r="Q351" s="14">
        <f>VLOOKUP($A351,'2014'!$B$2:$S$430,5,FALSE)</f>
        <v>6</v>
      </c>
      <c r="R351" s="14">
        <f>IF(ISNA(VLOOKUP(A351,'2013'!$B$2:$S$401,5,FALSE)), Q351, VLOOKUP(A351,'2013'!$B$2:$S$401,5,FALSE)*1.7)</f>
        <v>6</v>
      </c>
      <c r="S351" s="14">
        <f>IF(ISNA(VLOOKUP($A351,'2012'!$B$2:$S$401,5,FALSE)), R351, VLOOKUP($A351,'2012'!$B$2:$S$401,5,FALSE))</f>
        <v>6</v>
      </c>
      <c r="T351" s="14">
        <f>IF(ISNA(VLOOKUP($A351,'2011'!$B$2:$S$401,5,FALSE)), S351, VLOOKUP($A351,'2011'!$B$2:$S$401,5,FALSE))</f>
        <v>6</v>
      </c>
      <c r="U351" s="14">
        <f>IF(ISNA(VLOOKUP($A351,'2010'!$B$2:$S$401,5,FALSE)), T351, VLOOKUP($A351,'2010'!$B$2:$S$401,5,FALSE))</f>
        <v>6</v>
      </c>
      <c r="V351" s="14">
        <f>IF(ISNA(VLOOKUP($A351,'2009'!$B$2:$S$401,5,FALSE)), U351, VLOOKUP($A351,'2009'!$B$2:$S$401,5,FALSE))</f>
        <v>6</v>
      </c>
      <c r="W351" s="14">
        <f>AVERAGE(Q351:V351)</f>
        <v>6</v>
      </c>
      <c r="X351" s="14">
        <f>VLOOKUP($A351,'2014'!$B$2:$S$430,6,FALSE)</f>
        <v>15</v>
      </c>
      <c r="Y351" s="14">
        <f>IF(ISNA(VLOOKUP($A351,'2013'!$B$2:$S$401,6,FALSE)), X351, VLOOKUP($A351,'2013'!$B$2:$S$401,6,FALSE)*1.7)</f>
        <v>15</v>
      </c>
      <c r="Z351" s="14">
        <f>IF(ISNA(VLOOKUP($A351,'2012'!$B$2:$S$401,6,FALSE)), Y351, VLOOKUP($A351,'2012'!$B$2:$S$401,6,FALSE))</f>
        <v>15</v>
      </c>
      <c r="AA351" s="14">
        <f>IF(ISNA(VLOOKUP($A351,'2011'!$B$2:$S$401,6,FALSE)), Z351, VLOOKUP($A351,'2011'!$B$2:$S$401,6,FALSE))</f>
        <v>15</v>
      </c>
      <c r="AB351" s="14">
        <f>IF(ISNA(VLOOKUP($A351,'2010'!$B$2:$S$401,6,FALSE)), AA351, VLOOKUP($A351,'2010'!$B$2:$S$401,6,FALSE))</f>
        <v>15</v>
      </c>
      <c r="AC351" s="14">
        <f>IF(ISNA(VLOOKUP($A351,'2009'!$B$2:$S$401,6,FALSE)), AB351, VLOOKUP($A351,'2009'!$B$2:$S$401,6,FALSE))</f>
        <v>15</v>
      </c>
      <c r="AD351" s="14">
        <f>AVERAGE(X351:AC351)</f>
        <v>15</v>
      </c>
      <c r="AE351" s="14">
        <f>VLOOKUP($A351,'2014'!$B$2:$S$430,10,FALSE)</f>
        <v>2</v>
      </c>
      <c r="AF351" s="14">
        <f>IF(ISNA(VLOOKUP($A351,'2013'!$B$2:$S$401,10,FALSE)), AE351, VLOOKUP($A351,'2013'!$B$2:$S$401,10,FALSE)*1.7)</f>
        <v>2</v>
      </c>
      <c r="AG351" s="14">
        <f>IF(ISNA(VLOOKUP($A351,'2012'!$B$2:$S$401,10,FALSE)), AF351, VLOOKUP($A351,'2012'!$B$2:$S$401,10,FALSE))</f>
        <v>2</v>
      </c>
      <c r="AH351" s="14">
        <f>IF(ISNA(VLOOKUP($A351,'2011'!$B$2:$S$401,10,FALSE)), AG351, VLOOKUP($A351,'2011'!$B$2:$S$401,10,FALSE))</f>
        <v>2</v>
      </c>
      <c r="AI351" s="14">
        <f>IF(ISNA(VLOOKUP($A351,'2010'!$B$2:$S$401,10,FALSE)), AH351, VLOOKUP($A351,'2010'!$B$2:$S$401,10,FALSE))</f>
        <v>2</v>
      </c>
      <c r="AJ351" s="14">
        <f>IF(ISNA(VLOOKUP($A351,'2009'!$B$2:$S$401,10,FALSE)), AI351, VLOOKUP($A351,'2009'!$B$2:$S$401,10,FALSE))</f>
        <v>2</v>
      </c>
      <c r="AK351" s="14">
        <f>AVERAGE(AE351:AJ351)</f>
        <v>2</v>
      </c>
      <c r="AL351" s="14">
        <f>VLOOKUP($A351,'2014'!$B$2:$S$430,11,FALSE)</f>
        <v>7</v>
      </c>
      <c r="AM351" s="14">
        <f>IF(ISNA(VLOOKUP($A351,'2013'!$B$2:$S$401,11,FALSE)), AL351, VLOOKUP($A351,'2013'!$B$2:$S$401,11,FALSE)*1.7)</f>
        <v>7</v>
      </c>
      <c r="AN351" s="14">
        <f>AVERAGE(AL351:AM351)</f>
        <v>7</v>
      </c>
      <c r="AO351" s="14">
        <f>VLOOKUP($A351,'2014'!$B$2:$S$430,8,FALSE)</f>
        <v>9</v>
      </c>
      <c r="AP351" s="14">
        <f>IF(ISNA(VLOOKUP($A351,'2013'!$B$2:$S$401,8,FALSE)), AO351, VLOOKUP($A351,'2013'!$B$2:$S$401,8,FALSE)*1.7)</f>
        <v>9</v>
      </c>
      <c r="AQ351" s="14">
        <f>IF(ISNA(VLOOKUP($A351,'2012'!$B$2:$S$401,8,FALSE)), AP351, VLOOKUP($A351,'2012'!$B$2:$S$401,8,FALSE))</f>
        <v>9</v>
      </c>
      <c r="AR351" s="14">
        <f>IF(ISNA(VLOOKUP($A351,'2011'!$B$2:$S$401,8,FALSE)), AQ351, VLOOKUP($A351,'2011'!$B$2:$S$401,8,FALSE))</f>
        <v>9</v>
      </c>
      <c r="AS351" s="14">
        <f>IF(ISNA(VLOOKUP($A351,'2010'!$B$2:$S$401,8,FALSE)), AR351, VLOOKUP($A351,'2010'!$B$2:$S$401,8,FALSE))</f>
        <v>9</v>
      </c>
      <c r="AT351" s="14">
        <f>IF(ISNA(VLOOKUP($A351,'2009'!$B$2:$S$401,8,FALSE)), AS351, VLOOKUP($A351,'2009'!$B$2:$S$401,8,FALSE))</f>
        <v>9</v>
      </c>
      <c r="AU351" s="14">
        <f>AVERAGE(AO351:AT351)</f>
        <v>9</v>
      </c>
      <c r="AV351" s="14">
        <f>MIN(B351:G351)</f>
        <v>21</v>
      </c>
      <c r="AW351" s="14">
        <f>MAX(B351:G351)</f>
        <v>21</v>
      </c>
      <c r="AX351" s="14">
        <f>MIN(I351:N351)</f>
        <v>48</v>
      </c>
      <c r="AY351" s="14">
        <f>MAX(I351:N351)</f>
        <v>48</v>
      </c>
      <c r="AZ351" s="14" t="str">
        <f>VLOOKUP(A351,Bios!$B$2:$S$430,7,FALSE)</f>
        <v>FIN</v>
      </c>
      <c r="BA351" s="14" t="str">
        <f>VLOOKUP(A351,Bios!$B$2:$S$430,2,FALSE)</f>
        <v>ANA</v>
      </c>
      <c r="BB351" s="14">
        <f>113-BE351</f>
        <v>22</v>
      </c>
      <c r="BC351" s="14" t="str">
        <f>VLOOKUP(A351,Bios!$B$2:$S$430,3,FALSE)</f>
        <v>D</v>
      </c>
      <c r="BD351" s="4" t="str">
        <f>VLOOKUP(A351,Bios!$B$2:$S$430,4,FALSE)</f>
        <v>Jun 03 '91</v>
      </c>
      <c r="BE351" s="4" t="str">
        <f>RIGHT(BD351, LEN(BD351)-8)</f>
        <v>91</v>
      </c>
      <c r="BJ351" s="4" t="e">
        <f>VLOOKUP(A351,'Contracts 2014'!A350:K476,1,FALSE)</f>
        <v>#N/A</v>
      </c>
      <c r="BK351" s="4">
        <f>IF(ISNA(VLOOKUP(A351,'Contracts 2014'!$A$1:$K$127,1,FALSE)), 0, 1)</f>
        <v>0</v>
      </c>
    </row>
    <row r="352" spans="1:63">
      <c r="A352" s="13" t="s">
        <v>275</v>
      </c>
      <c r="B352" s="14">
        <f>VLOOKUP(A352,'2014'!$B$2:$S$430,7,FALSE)</f>
        <v>20</v>
      </c>
      <c r="C352" s="14">
        <f>IF(ISNA(VLOOKUP(A352,'2013'!$B$2:$S$401,7,FALSE)*1.7), B352, VLOOKUP(A352,'2013'!$B$2:$S$401,7,FALSE)*1.7)</f>
        <v>20.399999999999999</v>
      </c>
      <c r="D352" s="14">
        <f>IF(ISNA(VLOOKUP(A352,'2012'!$B$2:$S$401,7,FALSE)), C352, VLOOKUP(A352,'2012'!$B$2:$S$401,7,FALSE))</f>
        <v>34</v>
      </c>
      <c r="E352" s="14">
        <f>IF(ISNA(VLOOKUP(A352,'2011'!$B$2:$S$401,7,FALSE)), AVERAGE(C352:D352), VLOOKUP(A352,'2011'!$B$2:$S$401,7,FALSE))</f>
        <v>27.2</v>
      </c>
      <c r="F352" s="14">
        <f>IF(ISNA(VLOOKUP(A352,'2010'!$B$2:$S$401,7,FALSE)), AVERAGE(C352:E352), VLOOKUP(A352,'2010'!$B$2:$S$401,7,FALSE))</f>
        <v>36</v>
      </c>
      <c r="G352" s="14">
        <f>IF(ISNA(VLOOKUP(A352,'2009'!$B$2:$S$401,7,FALSE)), AVERAGE(C352:F352), VLOOKUP(A352,'2009'!$B$2:$S$401,7,FALSE))</f>
        <v>53</v>
      </c>
      <c r="H352" s="14">
        <f>AVERAGE(B352:G352)</f>
        <v>31.766666666666669</v>
      </c>
      <c r="I352" s="14">
        <f>VLOOKUP(A352,'2014'!$B$2:$S$430,4,FALSE)</f>
        <v>77</v>
      </c>
      <c r="J352" s="14">
        <f>IF(ISNA(VLOOKUP(A352,'2013'!$B$2:$S$401,4,FALSE)), I352, VLOOKUP(A352,'2013'!$B$2:$S$401,4,FALSE)*1.7)</f>
        <v>52.699999999999996</v>
      </c>
      <c r="K352" s="14">
        <f>IF(ISNA(VLOOKUP(A352,'2012'!$B$2:$S$401,4,FALSE)), J352, VLOOKUP(A352,'2012'!$B$2:$S$401,4,FALSE))</f>
        <v>81</v>
      </c>
      <c r="L352" s="14">
        <f>IF(ISNA(VLOOKUP(A352,'2011'!$B$2:$S$401,4,FALSE)), AVERAGE(J352:K352), VLOOKUP(A352,'2011'!$B$2:$S$401,4,FALSE))</f>
        <v>66.849999999999994</v>
      </c>
      <c r="M352" s="14">
        <f>IF(ISNA(VLOOKUP(A352,'2010'!$B$2:$S$401,4,FALSE)), AVERAGE(J352:L352), VLOOKUP(A352,'2010'!$B$2:$S$401,4,FALSE))</f>
        <v>77</v>
      </c>
      <c r="N352" s="14">
        <f>IF(ISNA(VLOOKUP(A352,'2009'!$B$2:$S$401,4,FALSE)), AVERAGE(J352:M352), VLOOKUP(A352,'2009'!$B$2:$S$401,4,FALSE))</f>
        <v>80</v>
      </c>
      <c r="O352" s="14">
        <f>AVERAGE(I352:N352)</f>
        <v>72.424999999999997</v>
      </c>
      <c r="P352" s="14">
        <f>H352/O352</f>
        <v>0.4386146588424808</v>
      </c>
      <c r="Q352" s="14">
        <f>VLOOKUP($A352,'2014'!$B$2:$S$430,5,FALSE)</f>
        <v>7</v>
      </c>
      <c r="R352" s="14">
        <f>IF(ISNA(VLOOKUP(A352,'2013'!$B$2:$S$401,5,FALSE)), Q352, VLOOKUP(A352,'2013'!$B$2:$S$401,5,FALSE)*1.7)</f>
        <v>11.9</v>
      </c>
      <c r="S352" s="14">
        <f>IF(ISNA(VLOOKUP($A352,'2012'!$B$2:$S$401,5,FALSE)), R352, VLOOKUP($A352,'2012'!$B$2:$S$401,5,FALSE))</f>
        <v>13</v>
      </c>
      <c r="T352" s="14">
        <f>IF(ISNA(VLOOKUP($A352,'2011'!$B$2:$S$401,5,FALSE)), S352, VLOOKUP($A352,'2011'!$B$2:$S$401,5,FALSE))</f>
        <v>13</v>
      </c>
      <c r="U352" s="14">
        <f>IF(ISNA(VLOOKUP($A352,'2010'!$B$2:$S$401,5,FALSE)), T352, VLOOKUP($A352,'2010'!$B$2:$S$401,5,FALSE))</f>
        <v>13</v>
      </c>
      <c r="V352" s="14">
        <f>IF(ISNA(VLOOKUP($A352,'2009'!$B$2:$S$401,5,FALSE)), U352, VLOOKUP($A352,'2009'!$B$2:$S$401,5,FALSE))</f>
        <v>17</v>
      </c>
      <c r="W352" s="14">
        <f>AVERAGE(Q352:V352)</f>
        <v>12.483333333333334</v>
      </c>
      <c r="X352" s="14">
        <f>VLOOKUP($A352,'2014'!$B$2:$S$430,6,FALSE)</f>
        <v>13</v>
      </c>
      <c r="Y352" s="14">
        <f>IF(ISNA(VLOOKUP($A352,'2013'!$B$2:$S$401,6,FALSE)), X352, VLOOKUP($A352,'2013'!$B$2:$S$401,6,FALSE)*1.7)</f>
        <v>8.5</v>
      </c>
      <c r="Z352" s="14">
        <f>IF(ISNA(VLOOKUP($A352,'2012'!$B$2:$S$401,6,FALSE)), Y352, VLOOKUP($A352,'2012'!$B$2:$S$401,6,FALSE))</f>
        <v>21</v>
      </c>
      <c r="AA352" s="14">
        <f>IF(ISNA(VLOOKUP($A352,'2011'!$B$2:$S$401,6,FALSE)), Z352, VLOOKUP($A352,'2011'!$B$2:$S$401,6,FALSE))</f>
        <v>21</v>
      </c>
      <c r="AB352" s="14">
        <f>IF(ISNA(VLOOKUP($A352,'2010'!$B$2:$S$401,6,FALSE)), AA352, VLOOKUP($A352,'2010'!$B$2:$S$401,6,FALSE))</f>
        <v>23</v>
      </c>
      <c r="AC352" s="14">
        <f>IF(ISNA(VLOOKUP($A352,'2009'!$B$2:$S$401,6,FALSE)), AB352, VLOOKUP($A352,'2009'!$B$2:$S$401,6,FALSE))</f>
        <v>36</v>
      </c>
      <c r="AD352" s="14">
        <f>AVERAGE(X352:AC352)</f>
        <v>20.416666666666668</v>
      </c>
      <c r="AE352" s="14">
        <f>VLOOKUP($A352,'2014'!$B$2:$S$430,10,FALSE)</f>
        <v>4</v>
      </c>
      <c r="AF352" s="14">
        <f>IF(ISNA(VLOOKUP($A352,'2013'!$B$2:$S$401,10,FALSE)), AE352, VLOOKUP($A352,'2013'!$B$2:$S$401,10,FALSE)*1.7)</f>
        <v>5.0999999999999996</v>
      </c>
      <c r="AG352" s="14">
        <f>IF(ISNA(VLOOKUP($A352,'2012'!$B$2:$S$401,10,FALSE)), AF352, VLOOKUP($A352,'2012'!$B$2:$S$401,10,FALSE))</f>
        <v>5</v>
      </c>
      <c r="AH352" s="14">
        <f>IF(ISNA(VLOOKUP($A352,'2011'!$B$2:$S$401,10,FALSE)), AG352, VLOOKUP($A352,'2011'!$B$2:$S$401,10,FALSE))</f>
        <v>5</v>
      </c>
      <c r="AI352" s="14">
        <f>IF(ISNA(VLOOKUP($A352,'2010'!$B$2:$S$401,10,FALSE)), AH352, VLOOKUP($A352,'2010'!$B$2:$S$401,10,FALSE))</f>
        <v>4</v>
      </c>
      <c r="AJ352" s="14">
        <f>IF(ISNA(VLOOKUP($A352,'2009'!$B$2:$S$401,10,FALSE)), AI352, VLOOKUP($A352,'2009'!$B$2:$S$401,10,FALSE))</f>
        <v>8</v>
      </c>
      <c r="AK352" s="14">
        <f>AVERAGE(AE352:AJ352)</f>
        <v>5.1833333333333336</v>
      </c>
      <c r="AL352" s="14">
        <f>VLOOKUP($A352,'2014'!$B$2:$S$430,11,FALSE)</f>
        <v>4</v>
      </c>
      <c r="AM352" s="14">
        <f>IF(ISNA(VLOOKUP($A352,'2013'!$B$2:$S$401,11,FALSE)), AL352, VLOOKUP($A352,'2013'!$B$2:$S$401,11,FALSE)*1.7)</f>
        <v>6.8</v>
      </c>
      <c r="AN352" s="14">
        <f>AVERAGE(AL352:AM352)</f>
        <v>5.4</v>
      </c>
      <c r="AO352" s="14">
        <f>VLOOKUP($A352,'2014'!$B$2:$S$430,8,FALSE)</f>
        <v>1</v>
      </c>
      <c r="AP352" s="14">
        <f>IF(ISNA(VLOOKUP($A352,'2013'!$B$2:$S$401,8,FALSE)), AO352, VLOOKUP($A352,'2013'!$B$2:$S$401,8,FALSE)*1.7)</f>
        <v>13.6</v>
      </c>
      <c r="AQ352" s="14">
        <f>IF(ISNA(VLOOKUP($A352,'2012'!$B$2:$S$401,8,FALSE)), AP352, VLOOKUP($A352,'2012'!$B$2:$S$401,8,FALSE))</f>
        <v>-23</v>
      </c>
      <c r="AR352" s="14">
        <f>IF(ISNA(VLOOKUP($A352,'2011'!$B$2:$S$401,8,FALSE)), AQ352, VLOOKUP($A352,'2011'!$B$2:$S$401,8,FALSE))</f>
        <v>-23</v>
      </c>
      <c r="AS352" s="14">
        <f>IF(ISNA(VLOOKUP($A352,'2010'!$B$2:$S$401,8,FALSE)), AR352, VLOOKUP($A352,'2010'!$B$2:$S$401,8,FALSE))</f>
        <v>-29</v>
      </c>
      <c r="AT352" s="14">
        <f>IF(ISNA(VLOOKUP($A352,'2009'!$B$2:$S$401,8,FALSE)), AS352, VLOOKUP($A352,'2009'!$B$2:$S$401,8,FALSE))</f>
        <v>7</v>
      </c>
      <c r="AU352" s="14">
        <f>AVERAGE(AO352:AT352)</f>
        <v>-8.9</v>
      </c>
      <c r="AV352" s="14">
        <f>MIN(B352:G352)</f>
        <v>20</v>
      </c>
      <c r="AW352" s="14">
        <f>MAX(B352:G352)</f>
        <v>53</v>
      </c>
      <c r="AX352" s="14">
        <f>MIN(I352:N352)</f>
        <v>52.699999999999996</v>
      </c>
      <c r="AY352" s="14">
        <f>MAX(I352:N352)</f>
        <v>81</v>
      </c>
      <c r="AZ352" s="14" t="str">
        <f>VLOOKUP(A352,Bios!$B$2:$S$430,7,FALSE)</f>
        <v>CAN</v>
      </c>
      <c r="BA352" s="14" t="str">
        <f>VLOOKUP(A352,Bios!$B$2:$S$430,2,FALSE)</f>
        <v>DAL</v>
      </c>
      <c r="BB352" s="14">
        <f>113-BE352</f>
        <v>35</v>
      </c>
      <c r="BC352" s="14" t="str">
        <f>VLOOKUP(A352,Bios!$B$2:$S$430,3,FALSE)</f>
        <v>C</v>
      </c>
      <c r="BD352" s="4" t="str">
        <f>VLOOKUP(A352,Bios!$B$2:$S$430,4,FALSE)</f>
        <v>Sep 17 '78</v>
      </c>
      <c r="BE352" s="4" t="str">
        <f>RIGHT(BD352, LEN(BD352)-8)</f>
        <v>78</v>
      </c>
      <c r="BJ352" s="4" t="e">
        <f>VLOOKUP(A352,'Contracts 2014'!A351:K477,1,FALSE)</f>
        <v>#N/A</v>
      </c>
      <c r="BK352" s="4">
        <f>IF(ISNA(VLOOKUP(A352,'Contracts 2014'!$A$1:$K$127,1,FALSE)), 0, 1)</f>
        <v>1</v>
      </c>
    </row>
    <row r="353" spans="1:63">
      <c r="A353" s="13" t="s">
        <v>323</v>
      </c>
      <c r="B353" s="14">
        <f>VLOOKUP(A353,'2014'!$B$2:$S$430,7,FALSE)</f>
        <v>20</v>
      </c>
      <c r="C353" s="14">
        <f>IF(ISNA(VLOOKUP(A353,'2013'!$B$2:$S$401,7,FALSE)*1.7), B353, VLOOKUP(A353,'2013'!$B$2:$S$401,7,FALSE)*1.7)</f>
        <v>39.1</v>
      </c>
      <c r="D353" s="14">
        <f>IF(ISNA(VLOOKUP(A353,'2012'!$B$2:$S$401,7,FALSE)), C353, VLOOKUP(A353,'2012'!$B$2:$S$401,7,FALSE))</f>
        <v>28</v>
      </c>
      <c r="E353" s="14">
        <f>IF(ISNA(VLOOKUP(A353,'2011'!$B$2:$S$401,7,FALSE)), AVERAGE(C353:D353), VLOOKUP(A353,'2011'!$B$2:$S$401,7,FALSE))</f>
        <v>57</v>
      </c>
      <c r="F353" s="14">
        <f>IF(ISNA(VLOOKUP(A353,'2010'!$B$2:$S$401,7,FALSE)), AVERAGE(C353:E353), VLOOKUP(A353,'2010'!$B$2:$S$401,7,FALSE))</f>
        <v>36</v>
      </c>
      <c r="G353" s="14">
        <f>IF(ISNA(VLOOKUP(A353,'2009'!$B$2:$S$401,7,FALSE)), AVERAGE(C353:F353), VLOOKUP(A353,'2009'!$B$2:$S$401,7,FALSE))</f>
        <v>31</v>
      </c>
      <c r="H353" s="14">
        <f>AVERAGE(B353:G353)</f>
        <v>35.18333333333333</v>
      </c>
      <c r="I353" s="14">
        <f>VLOOKUP(A353,'2014'!$B$2:$S$430,4,FALSE)</f>
        <v>70</v>
      </c>
      <c r="J353" s="14">
        <f>IF(ISNA(VLOOKUP(A353,'2013'!$B$2:$S$401,4,FALSE)), I353, VLOOKUP(A353,'2013'!$B$2:$S$401,4,FALSE)*1.7)</f>
        <v>81.599999999999994</v>
      </c>
      <c r="K353" s="14">
        <f>IF(ISNA(VLOOKUP(A353,'2012'!$B$2:$S$401,4,FALSE)), J353, VLOOKUP(A353,'2012'!$B$2:$S$401,4,FALSE))</f>
        <v>70</v>
      </c>
      <c r="L353" s="14">
        <f>IF(ISNA(VLOOKUP(A353,'2011'!$B$2:$S$401,4,FALSE)), AVERAGE(J353:K353), VLOOKUP(A353,'2011'!$B$2:$S$401,4,FALSE))</f>
        <v>82</v>
      </c>
      <c r="M353" s="14">
        <f>IF(ISNA(VLOOKUP(A353,'2010'!$B$2:$S$401,4,FALSE)), AVERAGE(J353:L353), VLOOKUP(A353,'2010'!$B$2:$S$401,4,FALSE))</f>
        <v>78</v>
      </c>
      <c r="N353" s="14">
        <f>IF(ISNA(VLOOKUP(A353,'2009'!$B$2:$S$401,4,FALSE)), AVERAGE(J353:M353), VLOOKUP(A353,'2009'!$B$2:$S$401,4,FALSE))</f>
        <v>73</v>
      </c>
      <c r="O353" s="14">
        <f>AVERAGE(I353:N353)</f>
        <v>75.766666666666666</v>
      </c>
      <c r="P353" s="14">
        <f>H353/O353</f>
        <v>0.46436427628684557</v>
      </c>
      <c r="Q353" s="14">
        <f>VLOOKUP($A353,'2014'!$B$2:$S$430,5,FALSE)</f>
        <v>9</v>
      </c>
      <c r="R353" s="14">
        <f>IF(ISNA(VLOOKUP(A353,'2013'!$B$2:$S$401,5,FALSE)), Q353, VLOOKUP(A353,'2013'!$B$2:$S$401,5,FALSE)*1.7)</f>
        <v>11.9</v>
      </c>
      <c r="S353" s="14">
        <f>IF(ISNA(VLOOKUP($A353,'2012'!$B$2:$S$401,5,FALSE)), R353, VLOOKUP($A353,'2012'!$B$2:$S$401,5,FALSE))</f>
        <v>7</v>
      </c>
      <c r="T353" s="14">
        <f>IF(ISNA(VLOOKUP($A353,'2011'!$B$2:$S$401,5,FALSE)), S353, VLOOKUP($A353,'2011'!$B$2:$S$401,5,FALSE))</f>
        <v>30</v>
      </c>
      <c r="U353" s="14">
        <f>IF(ISNA(VLOOKUP($A353,'2010'!$B$2:$S$401,5,FALSE)), T353, VLOOKUP($A353,'2010'!$B$2:$S$401,5,FALSE))</f>
        <v>16</v>
      </c>
      <c r="V353" s="14">
        <f>IF(ISNA(VLOOKUP($A353,'2009'!$B$2:$S$401,5,FALSE)), U353, VLOOKUP($A353,'2009'!$B$2:$S$401,5,FALSE))</f>
        <v>15</v>
      </c>
      <c r="W353" s="14">
        <f>AVERAGE(Q353:V353)</f>
        <v>14.816666666666668</v>
      </c>
      <c r="X353" s="14">
        <f>VLOOKUP($A353,'2014'!$B$2:$S$430,6,FALSE)</f>
        <v>11</v>
      </c>
      <c r="Y353" s="14">
        <f>IF(ISNA(VLOOKUP($A353,'2013'!$B$2:$S$401,6,FALSE)), X353, VLOOKUP($A353,'2013'!$B$2:$S$401,6,FALSE)*1.7)</f>
        <v>27.2</v>
      </c>
      <c r="Z353" s="14">
        <f>IF(ISNA(VLOOKUP($A353,'2012'!$B$2:$S$401,6,FALSE)), Y353, VLOOKUP($A353,'2012'!$B$2:$S$401,6,FALSE))</f>
        <v>21</v>
      </c>
      <c r="AA353" s="14">
        <f>IF(ISNA(VLOOKUP($A353,'2011'!$B$2:$S$401,6,FALSE)), Z353, VLOOKUP($A353,'2011'!$B$2:$S$401,6,FALSE))</f>
        <v>27</v>
      </c>
      <c r="AB353" s="14">
        <f>IF(ISNA(VLOOKUP($A353,'2010'!$B$2:$S$401,6,FALSE)), AA353, VLOOKUP($A353,'2010'!$B$2:$S$401,6,FALSE))</f>
        <v>20</v>
      </c>
      <c r="AC353" s="14">
        <f>IF(ISNA(VLOOKUP($A353,'2009'!$B$2:$S$401,6,FALSE)), AB353, VLOOKUP($A353,'2009'!$B$2:$S$401,6,FALSE))</f>
        <v>16</v>
      </c>
      <c r="AD353" s="14">
        <f>AVERAGE(X353:AC353)</f>
        <v>20.366666666666667</v>
      </c>
      <c r="AE353" s="14">
        <f>VLOOKUP($A353,'2014'!$B$2:$S$430,10,FALSE)</f>
        <v>0</v>
      </c>
      <c r="AF353" s="14">
        <f>IF(ISNA(VLOOKUP($A353,'2013'!$B$2:$S$401,10,FALSE)), AE353, VLOOKUP($A353,'2013'!$B$2:$S$401,10,FALSE)*1.7)</f>
        <v>0</v>
      </c>
      <c r="AG353" s="14">
        <f>IF(ISNA(VLOOKUP($A353,'2012'!$B$2:$S$401,10,FALSE)), AF353, VLOOKUP($A353,'2012'!$B$2:$S$401,10,FALSE))</f>
        <v>1</v>
      </c>
      <c r="AH353" s="14">
        <f>IF(ISNA(VLOOKUP($A353,'2011'!$B$2:$S$401,10,FALSE)), AG353, VLOOKUP($A353,'2011'!$B$2:$S$401,10,FALSE))</f>
        <v>5</v>
      </c>
      <c r="AI353" s="14">
        <f>IF(ISNA(VLOOKUP($A353,'2010'!$B$2:$S$401,10,FALSE)), AH353, VLOOKUP($A353,'2010'!$B$2:$S$401,10,FALSE))</f>
        <v>0</v>
      </c>
      <c r="AJ353" s="14">
        <f>IF(ISNA(VLOOKUP($A353,'2009'!$B$2:$S$401,10,FALSE)), AI353, VLOOKUP($A353,'2009'!$B$2:$S$401,10,FALSE))</f>
        <v>2</v>
      </c>
      <c r="AK353" s="14">
        <f>AVERAGE(AE353:AJ353)</f>
        <v>1.3333333333333333</v>
      </c>
      <c r="AL353" s="14">
        <f>VLOOKUP($A353,'2014'!$B$2:$S$430,11,FALSE)</f>
        <v>0</v>
      </c>
      <c r="AM353" s="14">
        <f>IF(ISNA(VLOOKUP($A353,'2013'!$B$2:$S$401,11,FALSE)), AL353, VLOOKUP($A353,'2013'!$B$2:$S$401,11,FALSE)*1.7)</f>
        <v>0</v>
      </c>
      <c r="AN353" s="14">
        <f>AVERAGE(AL353:AM353)</f>
        <v>0</v>
      </c>
      <c r="AO353" s="14">
        <f>VLOOKUP($A353,'2014'!$B$2:$S$430,8,FALSE)</f>
        <v>-4</v>
      </c>
      <c r="AP353" s="14">
        <f>IF(ISNA(VLOOKUP($A353,'2013'!$B$2:$S$401,8,FALSE)), AO353, VLOOKUP($A353,'2013'!$B$2:$S$401,8,FALSE)*1.7)</f>
        <v>-8.5</v>
      </c>
      <c r="AQ353" s="14">
        <f>IF(ISNA(VLOOKUP($A353,'2012'!$B$2:$S$401,8,FALSE)), AP353, VLOOKUP($A353,'2012'!$B$2:$S$401,8,FALSE))</f>
        <v>2</v>
      </c>
      <c r="AR353" s="14">
        <f>IF(ISNA(VLOOKUP($A353,'2011'!$B$2:$S$401,8,FALSE)), AQ353, VLOOKUP($A353,'2011'!$B$2:$S$401,8,FALSE))</f>
        <v>7</v>
      </c>
      <c r="AS353" s="14">
        <f>IF(ISNA(VLOOKUP($A353,'2010'!$B$2:$S$401,8,FALSE)), AR353, VLOOKUP($A353,'2010'!$B$2:$S$401,8,FALSE))</f>
        <v>0</v>
      </c>
      <c r="AT353" s="14">
        <f>IF(ISNA(VLOOKUP($A353,'2009'!$B$2:$S$401,8,FALSE)), AS353, VLOOKUP($A353,'2009'!$B$2:$S$401,8,FALSE))</f>
        <v>-8</v>
      </c>
      <c r="AU353" s="14">
        <f>AVERAGE(AO353:AT353)</f>
        <v>-1.9166666666666667</v>
      </c>
      <c r="AV353" s="14">
        <f>MIN(B353:G353)</f>
        <v>20</v>
      </c>
      <c r="AW353" s="14">
        <f>MAX(B353:G353)</f>
        <v>57</v>
      </c>
      <c r="AX353" s="14">
        <f>MIN(I353:N353)</f>
        <v>70</v>
      </c>
      <c r="AY353" s="14">
        <f>MAX(I353:N353)</f>
        <v>82</v>
      </c>
      <c r="AZ353" s="14" t="str">
        <f>VLOOKUP(A353,Bios!$B$2:$S$430,7,FALSE)</f>
        <v>RUS</v>
      </c>
      <c r="BA353" s="14" t="str">
        <f>VLOOKUP(A353,Bios!$B$2:$S$430,2,FALSE)</f>
        <v>TOR</v>
      </c>
      <c r="BB353" s="14">
        <f>113-BE353</f>
        <v>27</v>
      </c>
      <c r="BC353" s="14" t="str">
        <f>VLOOKUP(A353,Bios!$B$2:$S$430,3,FALSE)</f>
        <v>L</v>
      </c>
      <c r="BD353" s="4" t="str">
        <f>VLOOKUP(A353,Bios!$B$2:$S$430,4,FALSE)</f>
        <v>Jul 14 '86</v>
      </c>
      <c r="BE353" s="4" t="str">
        <f>RIGHT(BD353, LEN(BD353)-8)</f>
        <v>86</v>
      </c>
      <c r="BJ353" s="4" t="e">
        <f>VLOOKUP(A353,'Contracts 2014'!A352:K478,1,FALSE)</f>
        <v>#N/A</v>
      </c>
      <c r="BK353" s="4">
        <f>IF(ISNA(VLOOKUP(A353,'Contracts 2014'!$A$1:$K$127,1,FALSE)), 0, 1)</f>
        <v>0</v>
      </c>
    </row>
    <row r="354" spans="1:63">
      <c r="A354" s="13" t="s">
        <v>946</v>
      </c>
      <c r="B354" s="14">
        <f>VLOOKUP(A354,'2014'!$B$2:$S$430,7,FALSE)</f>
        <v>20</v>
      </c>
      <c r="C354" s="14">
        <f>IF(ISNA(VLOOKUP(A354,'2013'!$B$2:$S$401,7,FALSE)*1.7), B354, VLOOKUP(A354,'2013'!$B$2:$S$401,7,FALSE)*1.7)</f>
        <v>23.8</v>
      </c>
      <c r="D354" s="14">
        <f>IF(ISNA(VLOOKUP(A354,'2012'!$B$2:$S$401,7,FALSE)), C354, VLOOKUP(A354,'2012'!$B$2:$S$401,7,FALSE))</f>
        <v>23.8</v>
      </c>
      <c r="E354" s="14">
        <f>IF(ISNA(VLOOKUP(A354,'2011'!$B$2:$S$401,7,FALSE)), AVERAGE(C354:D354), VLOOKUP(A354,'2011'!$B$2:$S$401,7,FALSE))</f>
        <v>16</v>
      </c>
      <c r="F354" s="14">
        <f>IF(ISNA(VLOOKUP(A354,'2010'!$B$2:$S$401,7,FALSE)), AVERAGE(C354:E354), VLOOKUP(A354,'2010'!$B$2:$S$401,7,FALSE))</f>
        <v>21.2</v>
      </c>
      <c r="G354" s="14">
        <f>IF(ISNA(VLOOKUP(A354,'2009'!$B$2:$S$401,7,FALSE)), AVERAGE(C354:F354), VLOOKUP(A354,'2009'!$B$2:$S$401,7,FALSE))</f>
        <v>21.2</v>
      </c>
      <c r="H354" s="14">
        <f>AVERAGE(B354:G354)</f>
        <v>21</v>
      </c>
      <c r="I354" s="14">
        <f>VLOOKUP(A354,'2014'!$B$2:$S$430,4,FALSE)</f>
        <v>80</v>
      </c>
      <c r="J354" s="14">
        <f>IF(ISNA(VLOOKUP(A354,'2013'!$B$2:$S$401,4,FALSE)), I354, VLOOKUP(A354,'2013'!$B$2:$S$401,4,FALSE)*1.7)</f>
        <v>78.2</v>
      </c>
      <c r="K354" s="14">
        <f>IF(ISNA(VLOOKUP(A354,'2012'!$B$2:$S$401,4,FALSE)), J354, VLOOKUP(A354,'2012'!$B$2:$S$401,4,FALSE))</f>
        <v>78.2</v>
      </c>
      <c r="L354" s="14">
        <f>IF(ISNA(VLOOKUP(A354,'2011'!$B$2:$S$401,4,FALSE)), AVERAGE(J354:K354), VLOOKUP(A354,'2011'!$B$2:$S$401,4,FALSE))</f>
        <v>53</v>
      </c>
      <c r="M354" s="14">
        <f>IF(ISNA(VLOOKUP(A354,'2010'!$B$2:$S$401,4,FALSE)), AVERAGE(J354:L354), VLOOKUP(A354,'2010'!$B$2:$S$401,4,FALSE))</f>
        <v>69.8</v>
      </c>
      <c r="N354" s="14">
        <f>IF(ISNA(VLOOKUP(A354,'2009'!$B$2:$S$401,4,FALSE)), AVERAGE(J354:M354), VLOOKUP(A354,'2009'!$B$2:$S$401,4,FALSE))</f>
        <v>69.8</v>
      </c>
      <c r="O354" s="14">
        <f>AVERAGE(I354:N354)</f>
        <v>71.5</v>
      </c>
      <c r="P354" s="14">
        <f>H354/O354</f>
        <v>0.2937062937062937</v>
      </c>
      <c r="Q354" s="14">
        <f>VLOOKUP($A354,'2014'!$B$2:$S$430,5,FALSE)</f>
        <v>5</v>
      </c>
      <c r="R354" s="14">
        <f>IF(ISNA(VLOOKUP(A354,'2013'!$B$2:$S$401,5,FALSE)), Q354, VLOOKUP(A354,'2013'!$B$2:$S$401,5,FALSE)*1.7)</f>
        <v>8.5</v>
      </c>
      <c r="S354" s="14">
        <f>IF(ISNA(VLOOKUP($A354,'2012'!$B$2:$S$401,5,FALSE)), R354, VLOOKUP($A354,'2012'!$B$2:$S$401,5,FALSE))</f>
        <v>8.5</v>
      </c>
      <c r="T354" s="14">
        <f>IF(ISNA(VLOOKUP($A354,'2011'!$B$2:$S$401,5,FALSE)), S354, VLOOKUP($A354,'2011'!$B$2:$S$401,5,FALSE))</f>
        <v>3</v>
      </c>
      <c r="U354" s="14">
        <f>IF(ISNA(VLOOKUP($A354,'2010'!$B$2:$S$401,5,FALSE)), T354, VLOOKUP($A354,'2010'!$B$2:$S$401,5,FALSE))</f>
        <v>3</v>
      </c>
      <c r="V354" s="14">
        <f>IF(ISNA(VLOOKUP($A354,'2009'!$B$2:$S$401,5,FALSE)), U354, VLOOKUP($A354,'2009'!$B$2:$S$401,5,FALSE))</f>
        <v>3</v>
      </c>
      <c r="W354" s="14">
        <f>AVERAGE(Q354:V354)</f>
        <v>5.166666666666667</v>
      </c>
      <c r="X354" s="14">
        <f>VLOOKUP($A354,'2014'!$B$2:$S$430,6,FALSE)</f>
        <v>15</v>
      </c>
      <c r="Y354" s="14">
        <f>IF(ISNA(VLOOKUP($A354,'2013'!$B$2:$S$401,6,FALSE)), X354, VLOOKUP($A354,'2013'!$B$2:$S$401,6,FALSE)*1.7)</f>
        <v>15.299999999999999</v>
      </c>
      <c r="Z354" s="14">
        <f>IF(ISNA(VLOOKUP($A354,'2012'!$B$2:$S$401,6,FALSE)), Y354, VLOOKUP($A354,'2012'!$B$2:$S$401,6,FALSE))</f>
        <v>15.299999999999999</v>
      </c>
      <c r="AA354" s="14">
        <f>IF(ISNA(VLOOKUP($A354,'2011'!$B$2:$S$401,6,FALSE)), Z354, VLOOKUP($A354,'2011'!$B$2:$S$401,6,FALSE))</f>
        <v>13</v>
      </c>
      <c r="AB354" s="14">
        <f>IF(ISNA(VLOOKUP($A354,'2010'!$B$2:$S$401,6,FALSE)), AA354, VLOOKUP($A354,'2010'!$B$2:$S$401,6,FALSE))</f>
        <v>13</v>
      </c>
      <c r="AC354" s="14">
        <f>IF(ISNA(VLOOKUP($A354,'2009'!$B$2:$S$401,6,FALSE)), AB354, VLOOKUP($A354,'2009'!$B$2:$S$401,6,FALSE))</f>
        <v>13</v>
      </c>
      <c r="AD354" s="14">
        <f>AVERAGE(X354:AC354)</f>
        <v>14.1</v>
      </c>
      <c r="AE354" s="14">
        <f>VLOOKUP($A354,'2014'!$B$2:$S$430,10,FALSE)</f>
        <v>0</v>
      </c>
      <c r="AF354" s="14">
        <f>IF(ISNA(VLOOKUP($A354,'2013'!$B$2:$S$401,10,FALSE)), AE354, VLOOKUP($A354,'2013'!$B$2:$S$401,10,FALSE)*1.7)</f>
        <v>0</v>
      </c>
      <c r="AG354" s="14">
        <f>IF(ISNA(VLOOKUP($A354,'2012'!$B$2:$S$401,10,FALSE)), AF354, VLOOKUP($A354,'2012'!$B$2:$S$401,10,FALSE))</f>
        <v>0</v>
      </c>
      <c r="AH354" s="14">
        <f>IF(ISNA(VLOOKUP($A354,'2011'!$B$2:$S$401,10,FALSE)), AG354, VLOOKUP($A354,'2011'!$B$2:$S$401,10,FALSE))</f>
        <v>0</v>
      </c>
      <c r="AI354" s="14">
        <f>IF(ISNA(VLOOKUP($A354,'2010'!$B$2:$S$401,10,FALSE)), AH354, VLOOKUP($A354,'2010'!$B$2:$S$401,10,FALSE))</f>
        <v>0</v>
      </c>
      <c r="AJ354" s="14">
        <f>IF(ISNA(VLOOKUP($A354,'2009'!$B$2:$S$401,10,FALSE)), AI354, VLOOKUP($A354,'2009'!$B$2:$S$401,10,FALSE))</f>
        <v>0</v>
      </c>
      <c r="AK354" s="14">
        <f>AVERAGE(AE354:AJ354)</f>
        <v>0</v>
      </c>
      <c r="AL354" s="14">
        <f>VLOOKUP($A354,'2014'!$B$2:$S$430,11,FALSE)</f>
        <v>0</v>
      </c>
      <c r="AM354" s="14">
        <f>IF(ISNA(VLOOKUP($A354,'2013'!$B$2:$S$401,11,FALSE)), AL354, VLOOKUP($A354,'2013'!$B$2:$S$401,11,FALSE)*1.7)</f>
        <v>0</v>
      </c>
      <c r="AN354" s="14">
        <f>AVERAGE(AL354:AM354)</f>
        <v>0</v>
      </c>
      <c r="AO354" s="14">
        <f>VLOOKUP($A354,'2014'!$B$2:$S$430,8,FALSE)</f>
        <v>3</v>
      </c>
      <c r="AP354" s="14">
        <f>IF(ISNA(VLOOKUP($A354,'2013'!$B$2:$S$401,8,FALSE)), AO354, VLOOKUP($A354,'2013'!$B$2:$S$401,8,FALSE)*1.7)</f>
        <v>1.7</v>
      </c>
      <c r="AQ354" s="14">
        <f>IF(ISNA(VLOOKUP($A354,'2012'!$B$2:$S$401,8,FALSE)), AP354, VLOOKUP($A354,'2012'!$B$2:$S$401,8,FALSE))</f>
        <v>1.7</v>
      </c>
      <c r="AR354" s="14">
        <f>IF(ISNA(VLOOKUP($A354,'2011'!$B$2:$S$401,8,FALSE)), AQ354, VLOOKUP($A354,'2011'!$B$2:$S$401,8,FALSE))</f>
        <v>2</v>
      </c>
      <c r="AS354" s="14">
        <f>IF(ISNA(VLOOKUP($A354,'2010'!$B$2:$S$401,8,FALSE)), AR354, VLOOKUP($A354,'2010'!$B$2:$S$401,8,FALSE))</f>
        <v>2</v>
      </c>
      <c r="AT354" s="14">
        <f>IF(ISNA(VLOOKUP($A354,'2009'!$B$2:$S$401,8,FALSE)), AS354, VLOOKUP($A354,'2009'!$B$2:$S$401,8,FALSE))</f>
        <v>2</v>
      </c>
      <c r="AU354" s="14">
        <f>AVERAGE(AO354:AT354)</f>
        <v>2.0666666666666669</v>
      </c>
      <c r="AV354" s="14">
        <f>MIN(B354:G354)</f>
        <v>16</v>
      </c>
      <c r="AW354" s="14">
        <f>MAX(B354:G354)</f>
        <v>23.8</v>
      </c>
      <c r="AX354" s="14">
        <f>MIN(I354:N354)</f>
        <v>53</v>
      </c>
      <c r="AY354" s="14">
        <f>MAX(I354:N354)</f>
        <v>80</v>
      </c>
      <c r="AZ354" s="14" t="str">
        <f>VLOOKUP(A354,Bios!$B$2:$S$430,7,FALSE)</f>
        <v>CAN</v>
      </c>
      <c r="BA354" s="14" t="str">
        <f>VLOOKUP(A354,Bios!$B$2:$S$430,2,FALSE)</f>
        <v>PHX</v>
      </c>
      <c r="BB354" s="14">
        <f>113-BE354</f>
        <v>27</v>
      </c>
      <c r="BC354" s="14" t="str">
        <f>VLOOKUP(A354,Bios!$B$2:$S$430,3,FALSE)</f>
        <v>C</v>
      </c>
      <c r="BD354" s="4" t="str">
        <f>VLOOKUP(A354,Bios!$B$2:$S$430,4,FALSE)</f>
        <v>Feb 19 '86</v>
      </c>
      <c r="BE354" s="4" t="str">
        <f>RIGHT(BD354, LEN(BD354)-8)</f>
        <v>86</v>
      </c>
      <c r="BJ354" s="4" t="e">
        <f>VLOOKUP(A354,'Contracts 2014'!A353:K479,1,FALSE)</f>
        <v>#N/A</v>
      </c>
      <c r="BK354" s="4">
        <f>IF(ISNA(VLOOKUP(A354,'Contracts 2014'!$A$1:$K$127,1,FALSE)), 0, 1)</f>
        <v>0</v>
      </c>
    </row>
    <row r="355" spans="1:63">
      <c r="A355" s="13" t="s">
        <v>1897</v>
      </c>
      <c r="B355" s="14">
        <f>VLOOKUP(A355,'2014'!$B$2:$S$430,7,FALSE)</f>
        <v>20</v>
      </c>
      <c r="C355" s="14">
        <f>IF(ISNA(VLOOKUP(A355,'2013'!$B$2:$S$401,7,FALSE)*1.7), B355, VLOOKUP(A355,'2013'!$B$2:$S$401,7,FALSE)*1.7)</f>
        <v>20</v>
      </c>
      <c r="D355" s="14">
        <f>IF(ISNA(VLOOKUP(A355,'2012'!$B$2:$S$401,7,FALSE)), C355, VLOOKUP(A355,'2012'!$B$2:$S$401,7,FALSE))</f>
        <v>20</v>
      </c>
      <c r="E355" s="14">
        <f>IF(ISNA(VLOOKUP(A355,'2011'!$B$2:$S$401,7,FALSE)), AVERAGE(C355:D355), VLOOKUP(A355,'2011'!$B$2:$S$401,7,FALSE))</f>
        <v>20</v>
      </c>
      <c r="F355" s="14">
        <f>IF(ISNA(VLOOKUP(A355,'2010'!$B$2:$S$401,7,FALSE)), AVERAGE(C355:E355), VLOOKUP(A355,'2010'!$B$2:$S$401,7,FALSE))</f>
        <v>20</v>
      </c>
      <c r="G355" s="14">
        <f>IF(ISNA(VLOOKUP(A355,'2009'!$B$2:$S$401,7,FALSE)), AVERAGE(C355:F355), VLOOKUP(A355,'2009'!$B$2:$S$401,7,FALSE))</f>
        <v>20</v>
      </c>
      <c r="H355" s="14">
        <f>AVERAGE(B355:G355)</f>
        <v>20</v>
      </c>
      <c r="I355" s="14">
        <f>VLOOKUP(A355,'2014'!$B$2:$S$430,4,FALSE)</f>
        <v>67</v>
      </c>
      <c r="J355" s="14">
        <f>IF(ISNA(VLOOKUP(A355,'2013'!$B$2:$S$401,4,FALSE)), I355, VLOOKUP(A355,'2013'!$B$2:$S$401,4,FALSE)*1.7)</f>
        <v>67</v>
      </c>
      <c r="K355" s="14">
        <f>IF(ISNA(VLOOKUP(A355,'2012'!$B$2:$S$401,4,FALSE)), J355, VLOOKUP(A355,'2012'!$B$2:$S$401,4,FALSE))</f>
        <v>67</v>
      </c>
      <c r="L355" s="14">
        <f>IF(ISNA(VLOOKUP(A355,'2011'!$B$2:$S$401,4,FALSE)), AVERAGE(J355:K355), VLOOKUP(A355,'2011'!$B$2:$S$401,4,FALSE))</f>
        <v>67</v>
      </c>
      <c r="M355" s="14">
        <f>IF(ISNA(VLOOKUP(A355,'2010'!$B$2:$S$401,4,FALSE)), AVERAGE(J355:L355), VLOOKUP(A355,'2010'!$B$2:$S$401,4,FALSE))</f>
        <v>67</v>
      </c>
      <c r="N355" s="14">
        <f>IF(ISNA(VLOOKUP(A355,'2009'!$B$2:$S$401,4,FALSE)), AVERAGE(J355:M355), VLOOKUP(A355,'2009'!$B$2:$S$401,4,FALSE))</f>
        <v>67</v>
      </c>
      <c r="O355" s="14">
        <f>AVERAGE(I355:N355)</f>
        <v>67</v>
      </c>
      <c r="P355" s="14">
        <f>H355/O355</f>
        <v>0.29850746268656714</v>
      </c>
      <c r="Q355" s="14">
        <f>VLOOKUP($A355,'2014'!$B$2:$S$430,5,FALSE)</f>
        <v>4</v>
      </c>
      <c r="R355" s="14">
        <f>IF(ISNA(VLOOKUP(A355,'2013'!$B$2:$S$401,5,FALSE)), Q355, VLOOKUP(A355,'2013'!$B$2:$S$401,5,FALSE)*1.7)</f>
        <v>4</v>
      </c>
      <c r="S355" s="14">
        <f>IF(ISNA(VLOOKUP($A355,'2012'!$B$2:$S$401,5,FALSE)), R355, VLOOKUP($A355,'2012'!$B$2:$S$401,5,FALSE))</f>
        <v>4</v>
      </c>
      <c r="T355" s="14">
        <f>IF(ISNA(VLOOKUP($A355,'2011'!$B$2:$S$401,5,FALSE)), S355, VLOOKUP($A355,'2011'!$B$2:$S$401,5,FALSE))</f>
        <v>4</v>
      </c>
      <c r="U355" s="14">
        <f>IF(ISNA(VLOOKUP($A355,'2010'!$B$2:$S$401,5,FALSE)), T355, VLOOKUP($A355,'2010'!$B$2:$S$401,5,FALSE))</f>
        <v>4</v>
      </c>
      <c r="V355" s="14">
        <f>IF(ISNA(VLOOKUP($A355,'2009'!$B$2:$S$401,5,FALSE)), U355, VLOOKUP($A355,'2009'!$B$2:$S$401,5,FALSE))</f>
        <v>4</v>
      </c>
      <c r="W355" s="14">
        <f>AVERAGE(Q355:V355)</f>
        <v>4</v>
      </c>
      <c r="X355" s="14">
        <f>VLOOKUP($A355,'2014'!$B$2:$S$430,6,FALSE)</f>
        <v>16</v>
      </c>
      <c r="Y355" s="14">
        <f>IF(ISNA(VLOOKUP($A355,'2013'!$B$2:$S$401,6,FALSE)), X355, VLOOKUP($A355,'2013'!$B$2:$S$401,6,FALSE)*1.7)</f>
        <v>16</v>
      </c>
      <c r="Z355" s="14">
        <f>IF(ISNA(VLOOKUP($A355,'2012'!$B$2:$S$401,6,FALSE)), Y355, VLOOKUP($A355,'2012'!$B$2:$S$401,6,FALSE))</f>
        <v>16</v>
      </c>
      <c r="AA355" s="14">
        <f>IF(ISNA(VLOOKUP($A355,'2011'!$B$2:$S$401,6,FALSE)), Z355, VLOOKUP($A355,'2011'!$B$2:$S$401,6,FALSE))</f>
        <v>16</v>
      </c>
      <c r="AB355" s="14">
        <f>IF(ISNA(VLOOKUP($A355,'2010'!$B$2:$S$401,6,FALSE)), AA355, VLOOKUP($A355,'2010'!$B$2:$S$401,6,FALSE))</f>
        <v>16</v>
      </c>
      <c r="AC355" s="14">
        <f>IF(ISNA(VLOOKUP($A355,'2009'!$B$2:$S$401,6,FALSE)), AB355, VLOOKUP($A355,'2009'!$B$2:$S$401,6,FALSE))</f>
        <v>16</v>
      </c>
      <c r="AD355" s="14">
        <f>AVERAGE(X355:AC355)</f>
        <v>16</v>
      </c>
      <c r="AE355" s="14">
        <f>VLOOKUP($A355,'2014'!$B$2:$S$430,10,FALSE)</f>
        <v>0</v>
      </c>
      <c r="AF355" s="14">
        <f>IF(ISNA(VLOOKUP($A355,'2013'!$B$2:$S$401,10,FALSE)), AE355, VLOOKUP($A355,'2013'!$B$2:$S$401,10,FALSE)*1.7)</f>
        <v>0</v>
      </c>
      <c r="AG355" s="14">
        <f>IF(ISNA(VLOOKUP($A355,'2012'!$B$2:$S$401,10,FALSE)), AF355, VLOOKUP($A355,'2012'!$B$2:$S$401,10,FALSE))</f>
        <v>0</v>
      </c>
      <c r="AH355" s="14">
        <f>IF(ISNA(VLOOKUP($A355,'2011'!$B$2:$S$401,10,FALSE)), AG355, VLOOKUP($A355,'2011'!$B$2:$S$401,10,FALSE))</f>
        <v>0</v>
      </c>
      <c r="AI355" s="14">
        <f>IF(ISNA(VLOOKUP($A355,'2010'!$B$2:$S$401,10,FALSE)), AH355, VLOOKUP($A355,'2010'!$B$2:$S$401,10,FALSE))</f>
        <v>0</v>
      </c>
      <c r="AJ355" s="14">
        <f>IF(ISNA(VLOOKUP($A355,'2009'!$B$2:$S$401,10,FALSE)), AI355, VLOOKUP($A355,'2009'!$B$2:$S$401,10,FALSE))</f>
        <v>0</v>
      </c>
      <c r="AK355" s="14">
        <f>AVERAGE(AE355:AJ355)</f>
        <v>0</v>
      </c>
      <c r="AL355" s="14">
        <f>VLOOKUP($A355,'2014'!$B$2:$S$430,11,FALSE)</f>
        <v>1</v>
      </c>
      <c r="AM355" s="14">
        <f>IF(ISNA(VLOOKUP($A355,'2013'!$B$2:$S$401,11,FALSE)), AL355, VLOOKUP($A355,'2013'!$B$2:$S$401,11,FALSE)*1.7)</f>
        <v>1</v>
      </c>
      <c r="AN355" s="14">
        <f>AVERAGE(AL355:AM355)</f>
        <v>1</v>
      </c>
      <c r="AO355" s="14">
        <f>VLOOKUP($A355,'2014'!$B$2:$S$430,8,FALSE)</f>
        <v>3</v>
      </c>
      <c r="AP355" s="14">
        <f>IF(ISNA(VLOOKUP($A355,'2013'!$B$2:$S$401,8,FALSE)), AO355, VLOOKUP($A355,'2013'!$B$2:$S$401,8,FALSE)*1.7)</f>
        <v>3</v>
      </c>
      <c r="AQ355" s="14">
        <f>IF(ISNA(VLOOKUP($A355,'2012'!$B$2:$S$401,8,FALSE)), AP355, VLOOKUP($A355,'2012'!$B$2:$S$401,8,FALSE))</f>
        <v>3</v>
      </c>
      <c r="AR355" s="14">
        <f>IF(ISNA(VLOOKUP($A355,'2011'!$B$2:$S$401,8,FALSE)), AQ355, VLOOKUP($A355,'2011'!$B$2:$S$401,8,FALSE))</f>
        <v>3</v>
      </c>
      <c r="AS355" s="14">
        <f>IF(ISNA(VLOOKUP($A355,'2010'!$B$2:$S$401,8,FALSE)), AR355, VLOOKUP($A355,'2010'!$B$2:$S$401,8,FALSE))</f>
        <v>3</v>
      </c>
      <c r="AT355" s="14">
        <f>IF(ISNA(VLOOKUP($A355,'2009'!$B$2:$S$401,8,FALSE)), AS355, VLOOKUP($A355,'2009'!$B$2:$S$401,8,FALSE))</f>
        <v>3</v>
      </c>
      <c r="AU355" s="14">
        <f>AVERAGE(AO355:AT355)</f>
        <v>3</v>
      </c>
      <c r="AV355" s="14">
        <f>MIN(B355:G355)</f>
        <v>20</v>
      </c>
      <c r="AW355" s="14">
        <f>MAX(B355:G355)</f>
        <v>20</v>
      </c>
      <c r="AX355" s="14">
        <f>MIN(I355:N355)</f>
        <v>67</v>
      </c>
      <c r="AY355" s="14">
        <f>MAX(I355:N355)</f>
        <v>67</v>
      </c>
      <c r="AZ355" s="14" t="str">
        <f>VLOOKUP(A355,Bios!$B$2:$S$430,7,FALSE)</f>
        <v>CAN</v>
      </c>
      <c r="BA355" s="14" t="str">
        <f>VLOOKUP(A355,Bios!$B$2:$S$430,2,FALSE)</f>
        <v>SJS</v>
      </c>
      <c r="BB355" s="14">
        <f>113-BE355</f>
        <v>25</v>
      </c>
      <c r="BC355" s="14" t="str">
        <f>VLOOKUP(A355,Bios!$B$2:$S$430,3,FALSE)</f>
        <v>L</v>
      </c>
      <c r="BD355" s="4" t="str">
        <f>VLOOKUP(A355,Bios!$B$2:$S$430,4,FALSE)</f>
        <v>Apr 25 '88</v>
      </c>
      <c r="BE355" s="4" t="str">
        <f>RIGHT(BD355, LEN(BD355)-8)</f>
        <v>88</v>
      </c>
      <c r="BJ355" s="4" t="e">
        <f>VLOOKUP(A355,'Contracts 2014'!A354:K480,1,FALSE)</f>
        <v>#N/A</v>
      </c>
      <c r="BK355" s="4">
        <f>IF(ISNA(VLOOKUP(A355,'Contracts 2014'!$A$1:$K$127,1,FALSE)), 0, 1)</f>
        <v>1</v>
      </c>
    </row>
    <row r="356" spans="1:63">
      <c r="A356" s="13" t="s">
        <v>393</v>
      </c>
      <c r="B356" s="14">
        <f>VLOOKUP(A356,'2014'!$B$2:$S$430,7,FALSE)</f>
        <v>20</v>
      </c>
      <c r="C356" s="14">
        <f>IF(ISNA(VLOOKUP(A356,'2013'!$B$2:$S$401,7,FALSE)*1.7), B356, VLOOKUP(A356,'2013'!$B$2:$S$401,7,FALSE)*1.7)</f>
        <v>20</v>
      </c>
      <c r="D356" s="14">
        <f>IF(ISNA(VLOOKUP(A356,'2012'!$B$2:$S$401,7,FALSE)), C356, VLOOKUP(A356,'2012'!$B$2:$S$401,7,FALSE))</f>
        <v>26</v>
      </c>
      <c r="E356" s="14">
        <f>IF(ISNA(VLOOKUP(A356,'2011'!$B$2:$S$401,7,FALSE)), AVERAGE(C356:D356), VLOOKUP(A356,'2011'!$B$2:$S$401,7,FALSE))</f>
        <v>32</v>
      </c>
      <c r="F356" s="14">
        <f>IF(ISNA(VLOOKUP(A356,'2010'!$B$2:$S$401,7,FALSE)), AVERAGE(C356:E356), VLOOKUP(A356,'2010'!$B$2:$S$401,7,FALSE))</f>
        <v>26</v>
      </c>
      <c r="G356" s="14">
        <f>IF(ISNA(VLOOKUP(A356,'2009'!$B$2:$S$401,7,FALSE)), AVERAGE(C356:F356), VLOOKUP(A356,'2009'!$B$2:$S$401,7,FALSE))</f>
        <v>24</v>
      </c>
      <c r="H356" s="14">
        <f>AVERAGE(B356:G356)</f>
        <v>24.666666666666668</v>
      </c>
      <c r="I356" s="14">
        <f>VLOOKUP(A356,'2014'!$B$2:$S$430,4,FALSE)</f>
        <v>42</v>
      </c>
      <c r="J356" s="14">
        <f>IF(ISNA(VLOOKUP(A356,'2013'!$B$2:$S$401,4,FALSE)), I356, VLOOKUP(A356,'2013'!$B$2:$S$401,4,FALSE)*1.7)</f>
        <v>42</v>
      </c>
      <c r="K356" s="14">
        <f>IF(ISNA(VLOOKUP(A356,'2012'!$B$2:$S$401,4,FALSE)), J356, VLOOKUP(A356,'2012'!$B$2:$S$401,4,FALSE))</f>
        <v>68</v>
      </c>
      <c r="L356" s="14">
        <f>IF(ISNA(VLOOKUP(A356,'2011'!$B$2:$S$401,4,FALSE)), AVERAGE(J356:K356), VLOOKUP(A356,'2011'!$B$2:$S$401,4,FALSE))</f>
        <v>82</v>
      </c>
      <c r="M356" s="14">
        <f>IF(ISNA(VLOOKUP(A356,'2010'!$B$2:$S$401,4,FALSE)), AVERAGE(J356:L356), VLOOKUP(A356,'2010'!$B$2:$S$401,4,FALSE))</f>
        <v>64</v>
      </c>
      <c r="N356" s="14">
        <f>IF(ISNA(VLOOKUP(A356,'2009'!$B$2:$S$401,4,FALSE)), AVERAGE(J356:M356), VLOOKUP(A356,'2009'!$B$2:$S$401,4,FALSE))</f>
        <v>75</v>
      </c>
      <c r="O356" s="14">
        <f>AVERAGE(I356:N356)</f>
        <v>62.166666666666664</v>
      </c>
      <c r="P356" s="14">
        <f>H356/O356</f>
        <v>0.39678284182305634</v>
      </c>
      <c r="Q356" s="14">
        <f>VLOOKUP($A356,'2014'!$B$2:$S$430,5,FALSE)</f>
        <v>12</v>
      </c>
      <c r="R356" s="14">
        <f>IF(ISNA(VLOOKUP(A356,'2013'!$B$2:$S$401,5,FALSE)), Q356, VLOOKUP(A356,'2013'!$B$2:$S$401,5,FALSE)*1.7)</f>
        <v>12</v>
      </c>
      <c r="S356" s="14">
        <f>IF(ISNA(VLOOKUP($A356,'2012'!$B$2:$S$401,5,FALSE)), R356, VLOOKUP($A356,'2012'!$B$2:$S$401,5,FALSE))</f>
        <v>9</v>
      </c>
      <c r="T356" s="14">
        <f>IF(ISNA(VLOOKUP($A356,'2011'!$B$2:$S$401,5,FALSE)), S356, VLOOKUP($A356,'2011'!$B$2:$S$401,5,FALSE))</f>
        <v>12</v>
      </c>
      <c r="U356" s="14">
        <f>IF(ISNA(VLOOKUP($A356,'2010'!$B$2:$S$401,5,FALSE)), T356, VLOOKUP($A356,'2010'!$B$2:$S$401,5,FALSE))</f>
        <v>12</v>
      </c>
      <c r="V356" s="14">
        <f>IF(ISNA(VLOOKUP($A356,'2009'!$B$2:$S$401,5,FALSE)), U356, VLOOKUP($A356,'2009'!$B$2:$S$401,5,FALSE))</f>
        <v>11</v>
      </c>
      <c r="W356" s="14">
        <f>AVERAGE(Q356:V356)</f>
        <v>11.333333333333334</v>
      </c>
      <c r="X356" s="14">
        <f>VLOOKUP($A356,'2014'!$B$2:$S$430,6,FALSE)</f>
        <v>8</v>
      </c>
      <c r="Y356" s="14">
        <f>IF(ISNA(VLOOKUP($A356,'2013'!$B$2:$S$401,6,FALSE)), X356, VLOOKUP($A356,'2013'!$B$2:$S$401,6,FALSE)*1.7)</f>
        <v>8</v>
      </c>
      <c r="Z356" s="14">
        <f>IF(ISNA(VLOOKUP($A356,'2012'!$B$2:$S$401,6,FALSE)), Y356, VLOOKUP($A356,'2012'!$B$2:$S$401,6,FALSE))</f>
        <v>17</v>
      </c>
      <c r="AA356" s="14">
        <f>IF(ISNA(VLOOKUP($A356,'2011'!$B$2:$S$401,6,FALSE)), Z356, VLOOKUP($A356,'2011'!$B$2:$S$401,6,FALSE))</f>
        <v>20</v>
      </c>
      <c r="AB356" s="14">
        <f>IF(ISNA(VLOOKUP($A356,'2010'!$B$2:$S$401,6,FALSE)), AA356, VLOOKUP($A356,'2010'!$B$2:$S$401,6,FALSE))</f>
        <v>20</v>
      </c>
      <c r="AC356" s="14">
        <f>IF(ISNA(VLOOKUP($A356,'2009'!$B$2:$S$401,6,FALSE)), AB356, VLOOKUP($A356,'2009'!$B$2:$S$401,6,FALSE))</f>
        <v>13</v>
      </c>
      <c r="AD356" s="14">
        <f>AVERAGE(X356:AC356)</f>
        <v>14.333333333333334</v>
      </c>
      <c r="AE356" s="14">
        <f>VLOOKUP($A356,'2014'!$B$2:$S$430,10,FALSE)</f>
        <v>1</v>
      </c>
      <c r="AF356" s="14">
        <f>IF(ISNA(VLOOKUP($A356,'2013'!$B$2:$S$401,10,FALSE)), AE356, VLOOKUP($A356,'2013'!$B$2:$S$401,10,FALSE)*1.7)</f>
        <v>1</v>
      </c>
      <c r="AG356" s="14">
        <f>IF(ISNA(VLOOKUP($A356,'2012'!$B$2:$S$401,10,FALSE)), AF356, VLOOKUP($A356,'2012'!$B$2:$S$401,10,FALSE))</f>
        <v>0</v>
      </c>
      <c r="AH356" s="14">
        <f>IF(ISNA(VLOOKUP($A356,'2011'!$B$2:$S$401,10,FALSE)), AG356, VLOOKUP($A356,'2011'!$B$2:$S$401,10,FALSE))</f>
        <v>0</v>
      </c>
      <c r="AI356" s="14">
        <f>IF(ISNA(VLOOKUP($A356,'2010'!$B$2:$S$401,10,FALSE)), AH356, VLOOKUP($A356,'2010'!$B$2:$S$401,10,FALSE))</f>
        <v>0</v>
      </c>
      <c r="AJ356" s="14">
        <f>IF(ISNA(VLOOKUP($A356,'2009'!$B$2:$S$401,10,FALSE)), AI356, VLOOKUP($A356,'2009'!$B$2:$S$401,10,FALSE))</f>
        <v>0</v>
      </c>
      <c r="AK356" s="14">
        <f>AVERAGE(AE356:AJ356)</f>
        <v>0.33333333333333331</v>
      </c>
      <c r="AL356" s="14">
        <f>VLOOKUP($A356,'2014'!$B$2:$S$430,11,FALSE)</f>
        <v>1</v>
      </c>
      <c r="AM356" s="14">
        <f>IF(ISNA(VLOOKUP($A356,'2013'!$B$2:$S$401,11,FALSE)), AL356, VLOOKUP($A356,'2013'!$B$2:$S$401,11,FALSE)*1.7)</f>
        <v>1</v>
      </c>
      <c r="AN356" s="14">
        <f>AVERAGE(AL356:AM356)</f>
        <v>1</v>
      </c>
      <c r="AO356" s="14">
        <f>VLOOKUP($A356,'2014'!$B$2:$S$430,8,FALSE)</f>
        <v>2</v>
      </c>
      <c r="AP356" s="14">
        <f>IF(ISNA(VLOOKUP($A356,'2013'!$B$2:$S$401,8,FALSE)), AO356, VLOOKUP($A356,'2013'!$B$2:$S$401,8,FALSE)*1.7)</f>
        <v>2</v>
      </c>
      <c r="AQ356" s="14">
        <f>IF(ISNA(VLOOKUP($A356,'2012'!$B$2:$S$401,8,FALSE)), AP356, VLOOKUP($A356,'2012'!$B$2:$S$401,8,FALSE))</f>
        <v>5</v>
      </c>
      <c r="AR356" s="14">
        <f>IF(ISNA(VLOOKUP($A356,'2011'!$B$2:$S$401,8,FALSE)), AQ356, VLOOKUP($A356,'2011'!$B$2:$S$401,8,FALSE))</f>
        <v>9</v>
      </c>
      <c r="AS356" s="14">
        <f>IF(ISNA(VLOOKUP($A356,'2010'!$B$2:$S$401,8,FALSE)), AR356, VLOOKUP($A356,'2010'!$B$2:$S$401,8,FALSE))</f>
        <v>9</v>
      </c>
      <c r="AT356" s="14">
        <f>IF(ISNA(VLOOKUP($A356,'2009'!$B$2:$S$401,8,FALSE)), AS356, VLOOKUP($A356,'2009'!$B$2:$S$401,8,FALSE))</f>
        <v>-2</v>
      </c>
      <c r="AU356" s="14">
        <f>AVERAGE(AO356:AT356)</f>
        <v>4.166666666666667</v>
      </c>
      <c r="AV356" s="14">
        <f>MIN(B356:G356)</f>
        <v>20</v>
      </c>
      <c r="AW356" s="14">
        <f>MAX(B356:G356)</f>
        <v>32</v>
      </c>
      <c r="AX356" s="14">
        <f>MIN(I356:N356)</f>
        <v>42</v>
      </c>
      <c r="AY356" s="14">
        <f>MAX(I356:N356)</f>
        <v>82</v>
      </c>
      <c r="AZ356" s="14" t="str">
        <f>VLOOKUP(A356,Bios!$B$2:$S$430,7,FALSE)</f>
        <v>CAN</v>
      </c>
      <c r="BA356" s="14" t="str">
        <f>VLOOKUP(A356,Bios!$B$2:$S$430,2,FALSE)</f>
        <v>DET</v>
      </c>
      <c r="BB356" s="14">
        <f>113-BE356</f>
        <v>26</v>
      </c>
      <c r="BC356" s="14" t="str">
        <f>VLOOKUP(A356,Bios!$B$2:$S$430,3,FALSE)</f>
        <v>C</v>
      </c>
      <c r="BD356" s="4" t="str">
        <f>VLOOKUP(A356,Bios!$B$2:$S$430,4,FALSE)</f>
        <v>Jan 21 '87</v>
      </c>
      <c r="BE356" s="4" t="str">
        <f>RIGHT(BD356, LEN(BD356)-8)</f>
        <v>87</v>
      </c>
      <c r="BJ356" s="4" t="e">
        <f>VLOOKUP(A356,'Contracts 2014'!A355:K481,1,FALSE)</f>
        <v>#N/A</v>
      </c>
      <c r="BK356" s="4">
        <f>IF(ISNA(VLOOKUP(A356,'Contracts 2014'!$A$1:$K$127,1,FALSE)), 0, 1)</f>
        <v>0</v>
      </c>
    </row>
    <row r="357" spans="1:63">
      <c r="A357" s="13" t="s">
        <v>1224</v>
      </c>
      <c r="B357" s="14">
        <f>VLOOKUP(A357,'2014'!$B$2:$S$430,7,FALSE)</f>
        <v>20</v>
      </c>
      <c r="C357" s="14">
        <f>IF(ISNA(VLOOKUP(A357,'2013'!$B$2:$S$401,7,FALSE)*1.7), B357, VLOOKUP(A357,'2013'!$B$2:$S$401,7,FALSE)*1.7)</f>
        <v>18.7</v>
      </c>
      <c r="D357" s="14">
        <f>IF(ISNA(VLOOKUP(A357,'2012'!$B$2:$S$401,7,FALSE)), C357, VLOOKUP(A357,'2012'!$B$2:$S$401,7,FALSE))</f>
        <v>11</v>
      </c>
      <c r="E357" s="14">
        <f>IF(ISNA(VLOOKUP(A357,'2011'!$B$2:$S$401,7,FALSE)), AVERAGE(C357:D357), VLOOKUP(A357,'2011'!$B$2:$S$401,7,FALSE))</f>
        <v>14.85</v>
      </c>
      <c r="F357" s="14">
        <f>IF(ISNA(VLOOKUP(A357,'2010'!$B$2:$S$401,7,FALSE)), AVERAGE(C357:E357), VLOOKUP(A357,'2010'!$B$2:$S$401,7,FALSE))</f>
        <v>14.85</v>
      </c>
      <c r="G357" s="14">
        <f>IF(ISNA(VLOOKUP(A357,'2009'!$B$2:$S$401,7,FALSE)), AVERAGE(C357:F357), VLOOKUP(A357,'2009'!$B$2:$S$401,7,FALSE))</f>
        <v>14.85</v>
      </c>
      <c r="H357" s="14">
        <f>AVERAGE(B357:G357)</f>
        <v>15.70833333333333</v>
      </c>
      <c r="I357" s="14">
        <f>VLOOKUP(A357,'2014'!$B$2:$S$430,4,FALSE)</f>
        <v>72</v>
      </c>
      <c r="J357" s="14">
        <f>IF(ISNA(VLOOKUP(A357,'2013'!$B$2:$S$401,4,FALSE)), I357, VLOOKUP(A357,'2013'!$B$2:$S$401,4,FALSE)*1.7)</f>
        <v>37.4</v>
      </c>
      <c r="K357" s="14">
        <f>IF(ISNA(VLOOKUP(A357,'2012'!$B$2:$S$401,4,FALSE)), J357, VLOOKUP(A357,'2012'!$B$2:$S$401,4,FALSE))</f>
        <v>22</v>
      </c>
      <c r="L357" s="14">
        <f>IF(ISNA(VLOOKUP(A357,'2011'!$B$2:$S$401,4,FALSE)), AVERAGE(J357:K357), VLOOKUP(A357,'2011'!$B$2:$S$401,4,FALSE))</f>
        <v>29.7</v>
      </c>
      <c r="M357" s="14">
        <f>IF(ISNA(VLOOKUP(A357,'2010'!$B$2:$S$401,4,FALSE)), AVERAGE(J357:L357), VLOOKUP(A357,'2010'!$B$2:$S$401,4,FALSE))</f>
        <v>29.7</v>
      </c>
      <c r="N357" s="14">
        <f>IF(ISNA(VLOOKUP(A357,'2009'!$B$2:$S$401,4,FALSE)), AVERAGE(J357:M357), VLOOKUP(A357,'2009'!$B$2:$S$401,4,FALSE))</f>
        <v>29.7</v>
      </c>
      <c r="O357" s="14">
        <f>AVERAGE(I357:N357)</f>
        <v>36.749999999999993</v>
      </c>
      <c r="P357" s="14">
        <f>H357/O357</f>
        <v>0.42743764172335602</v>
      </c>
      <c r="Q357" s="14">
        <f>VLOOKUP($A357,'2014'!$B$2:$S$430,5,FALSE)</f>
        <v>11</v>
      </c>
      <c r="R357" s="14">
        <f>IF(ISNA(VLOOKUP(A357,'2013'!$B$2:$S$401,5,FALSE)), Q357, VLOOKUP(A357,'2013'!$B$2:$S$401,5,FALSE)*1.7)</f>
        <v>8.5</v>
      </c>
      <c r="S357" s="14">
        <f>IF(ISNA(VLOOKUP($A357,'2012'!$B$2:$S$401,5,FALSE)), R357, VLOOKUP($A357,'2012'!$B$2:$S$401,5,FALSE))</f>
        <v>5</v>
      </c>
      <c r="T357" s="14">
        <f>IF(ISNA(VLOOKUP($A357,'2011'!$B$2:$S$401,5,FALSE)), S357, VLOOKUP($A357,'2011'!$B$2:$S$401,5,FALSE))</f>
        <v>5</v>
      </c>
      <c r="U357" s="14">
        <f>IF(ISNA(VLOOKUP($A357,'2010'!$B$2:$S$401,5,FALSE)), T357, VLOOKUP($A357,'2010'!$B$2:$S$401,5,FALSE))</f>
        <v>5</v>
      </c>
      <c r="V357" s="14">
        <f>IF(ISNA(VLOOKUP($A357,'2009'!$B$2:$S$401,5,FALSE)), U357, VLOOKUP($A357,'2009'!$B$2:$S$401,5,FALSE))</f>
        <v>5</v>
      </c>
      <c r="W357" s="14">
        <f>AVERAGE(Q357:V357)</f>
        <v>6.583333333333333</v>
      </c>
      <c r="X357" s="14">
        <f>VLOOKUP($A357,'2014'!$B$2:$S$430,6,FALSE)</f>
        <v>9</v>
      </c>
      <c r="Y357" s="14">
        <f>IF(ISNA(VLOOKUP($A357,'2013'!$B$2:$S$401,6,FALSE)), X357, VLOOKUP($A357,'2013'!$B$2:$S$401,6,FALSE)*1.7)</f>
        <v>10.199999999999999</v>
      </c>
      <c r="Z357" s="14">
        <f>IF(ISNA(VLOOKUP($A357,'2012'!$B$2:$S$401,6,FALSE)), Y357, VLOOKUP($A357,'2012'!$B$2:$S$401,6,FALSE))</f>
        <v>6</v>
      </c>
      <c r="AA357" s="14">
        <f>IF(ISNA(VLOOKUP($A357,'2011'!$B$2:$S$401,6,FALSE)), Z357, VLOOKUP($A357,'2011'!$B$2:$S$401,6,FALSE))</f>
        <v>6</v>
      </c>
      <c r="AB357" s="14">
        <f>IF(ISNA(VLOOKUP($A357,'2010'!$B$2:$S$401,6,FALSE)), AA357, VLOOKUP($A357,'2010'!$B$2:$S$401,6,FALSE))</f>
        <v>6</v>
      </c>
      <c r="AC357" s="14">
        <f>IF(ISNA(VLOOKUP($A357,'2009'!$B$2:$S$401,6,FALSE)), AB357, VLOOKUP($A357,'2009'!$B$2:$S$401,6,FALSE))</f>
        <v>6</v>
      </c>
      <c r="AD357" s="14">
        <f>AVERAGE(X357:AC357)</f>
        <v>7.2</v>
      </c>
      <c r="AE357" s="14">
        <f>VLOOKUP($A357,'2014'!$B$2:$S$430,10,FALSE)</f>
        <v>1</v>
      </c>
      <c r="AF357" s="14">
        <f>IF(ISNA(VLOOKUP($A357,'2013'!$B$2:$S$401,10,FALSE)), AE357, VLOOKUP($A357,'2013'!$B$2:$S$401,10,FALSE)*1.7)</f>
        <v>1.7</v>
      </c>
      <c r="AG357" s="14">
        <f>IF(ISNA(VLOOKUP($A357,'2012'!$B$2:$S$401,10,FALSE)), AF357, VLOOKUP($A357,'2012'!$B$2:$S$401,10,FALSE))</f>
        <v>1</v>
      </c>
      <c r="AH357" s="14">
        <f>IF(ISNA(VLOOKUP($A357,'2011'!$B$2:$S$401,10,FALSE)), AG357, VLOOKUP($A357,'2011'!$B$2:$S$401,10,FALSE))</f>
        <v>1</v>
      </c>
      <c r="AI357" s="14">
        <f>IF(ISNA(VLOOKUP($A357,'2010'!$B$2:$S$401,10,FALSE)), AH357, VLOOKUP($A357,'2010'!$B$2:$S$401,10,FALSE))</f>
        <v>1</v>
      </c>
      <c r="AJ357" s="14">
        <f>IF(ISNA(VLOOKUP($A357,'2009'!$B$2:$S$401,10,FALSE)), AI357, VLOOKUP($A357,'2009'!$B$2:$S$401,10,FALSE))</f>
        <v>1</v>
      </c>
      <c r="AK357" s="14">
        <f>AVERAGE(AE357:AJ357)</f>
        <v>1.1166666666666667</v>
      </c>
      <c r="AL357" s="14">
        <f>VLOOKUP($A357,'2014'!$B$2:$S$430,11,FALSE)</f>
        <v>1</v>
      </c>
      <c r="AM357" s="14">
        <f>IF(ISNA(VLOOKUP($A357,'2013'!$B$2:$S$401,11,FALSE)), AL357, VLOOKUP($A357,'2013'!$B$2:$S$401,11,FALSE)*1.7)</f>
        <v>1.7</v>
      </c>
      <c r="AN357" s="14">
        <f>AVERAGE(AL357:AM357)</f>
        <v>1.35</v>
      </c>
      <c r="AO357" s="14">
        <f>VLOOKUP($A357,'2014'!$B$2:$S$430,8,FALSE)</f>
        <v>6</v>
      </c>
      <c r="AP357" s="14">
        <f>IF(ISNA(VLOOKUP($A357,'2013'!$B$2:$S$401,8,FALSE)), AO357, VLOOKUP($A357,'2013'!$B$2:$S$401,8,FALSE)*1.7)</f>
        <v>11.9</v>
      </c>
      <c r="AQ357" s="14">
        <f>IF(ISNA(VLOOKUP($A357,'2012'!$B$2:$S$401,8,FALSE)), AP357, VLOOKUP($A357,'2012'!$B$2:$S$401,8,FALSE))</f>
        <v>7</v>
      </c>
      <c r="AR357" s="14">
        <f>IF(ISNA(VLOOKUP($A357,'2011'!$B$2:$S$401,8,FALSE)), AQ357, VLOOKUP($A357,'2011'!$B$2:$S$401,8,FALSE))</f>
        <v>7</v>
      </c>
      <c r="AS357" s="14">
        <f>IF(ISNA(VLOOKUP($A357,'2010'!$B$2:$S$401,8,FALSE)), AR357, VLOOKUP($A357,'2010'!$B$2:$S$401,8,FALSE))</f>
        <v>7</v>
      </c>
      <c r="AT357" s="14">
        <f>IF(ISNA(VLOOKUP($A357,'2009'!$B$2:$S$401,8,FALSE)), AS357, VLOOKUP($A357,'2009'!$B$2:$S$401,8,FALSE))</f>
        <v>7</v>
      </c>
      <c r="AU357" s="14">
        <f>AVERAGE(AO357:AT357)</f>
        <v>7.6499999999999995</v>
      </c>
      <c r="AV357" s="14">
        <f>MIN(B357:G357)</f>
        <v>11</v>
      </c>
      <c r="AW357" s="14">
        <f>MAX(B357:G357)</f>
        <v>20</v>
      </c>
      <c r="AX357" s="14">
        <f>MIN(I357:N357)</f>
        <v>22</v>
      </c>
      <c r="AY357" s="14">
        <f>MAX(I357:N357)</f>
        <v>72</v>
      </c>
      <c r="AZ357" s="14" t="str">
        <f>VLOOKUP(A357,Bios!$B$2:$S$430,7,FALSE)</f>
        <v>CAN</v>
      </c>
      <c r="BA357" s="14" t="str">
        <f>VLOOKUP(A357,Bios!$B$2:$S$430,2,FALSE)</f>
        <v>PHX</v>
      </c>
      <c r="BB357" s="14">
        <f>113-BE357</f>
        <v>27</v>
      </c>
      <c r="BC357" s="14" t="str">
        <f>VLOOKUP(A357,Bios!$B$2:$S$430,3,FALSE)</f>
        <v>C</v>
      </c>
      <c r="BD357" s="4" t="str">
        <f>VLOOKUP(A357,Bios!$B$2:$S$430,4,FALSE)</f>
        <v>Aug 12 '86</v>
      </c>
      <c r="BE357" s="4" t="str">
        <f>RIGHT(BD357, LEN(BD357)-8)</f>
        <v>86</v>
      </c>
      <c r="BJ357" s="4" t="e">
        <f>VLOOKUP(A357,'Contracts 2014'!A356:K482,1,FALSE)</f>
        <v>#N/A</v>
      </c>
      <c r="BK357" s="4">
        <f>IF(ISNA(VLOOKUP(A357,'Contracts 2014'!$A$1:$K$127,1,FALSE)), 0, 1)</f>
        <v>0</v>
      </c>
    </row>
    <row r="358" spans="1:63">
      <c r="A358" s="13" t="s">
        <v>236</v>
      </c>
      <c r="B358" s="14">
        <f>VLOOKUP(A358,'2014'!$B$2:$S$430,7,FALSE)</f>
        <v>20</v>
      </c>
      <c r="C358" s="14">
        <f>IF(ISNA(VLOOKUP(A358,'2013'!$B$2:$S$401,7,FALSE)*1.7), B358, VLOOKUP(A358,'2013'!$B$2:$S$401,7,FALSE)*1.7)</f>
        <v>45.9</v>
      </c>
      <c r="D358" s="14">
        <f>IF(ISNA(VLOOKUP(A358,'2012'!$B$2:$S$401,7,FALSE)), C358, VLOOKUP(A358,'2012'!$B$2:$S$401,7,FALSE))</f>
        <v>39</v>
      </c>
      <c r="E358" s="14">
        <f>IF(ISNA(VLOOKUP(A358,'2011'!$B$2:$S$401,7,FALSE)), AVERAGE(C358:D358), VLOOKUP(A358,'2011'!$B$2:$S$401,7,FALSE))</f>
        <v>29</v>
      </c>
      <c r="F358" s="14">
        <f>IF(ISNA(VLOOKUP(A358,'2010'!$B$2:$S$401,7,FALSE)), AVERAGE(C358:E358), VLOOKUP(A358,'2010'!$B$2:$S$401,7,FALSE))</f>
        <v>29</v>
      </c>
      <c r="G358" s="14">
        <f>IF(ISNA(VLOOKUP(A358,'2009'!$B$2:$S$401,7,FALSE)), AVERAGE(C358:F358), VLOOKUP(A358,'2009'!$B$2:$S$401,7,FALSE))</f>
        <v>35.725000000000001</v>
      </c>
      <c r="H358" s="14">
        <f>AVERAGE(B358:G358)</f>
        <v>33.104166666666664</v>
      </c>
      <c r="I358" s="14">
        <f>VLOOKUP(A358,'2014'!$B$2:$S$430,4,FALSE)</f>
        <v>71</v>
      </c>
      <c r="J358" s="14">
        <f>IF(ISNA(VLOOKUP(A358,'2013'!$B$2:$S$401,4,FALSE)), I358, VLOOKUP(A358,'2013'!$B$2:$S$401,4,FALSE)*1.7)</f>
        <v>79.899999999999991</v>
      </c>
      <c r="K358" s="14">
        <f>IF(ISNA(VLOOKUP(A358,'2012'!$B$2:$S$401,4,FALSE)), J358, VLOOKUP(A358,'2012'!$B$2:$S$401,4,FALSE))</f>
        <v>82</v>
      </c>
      <c r="L358" s="14">
        <f>IF(ISNA(VLOOKUP(A358,'2011'!$B$2:$S$401,4,FALSE)), AVERAGE(J358:K358), VLOOKUP(A358,'2011'!$B$2:$S$401,4,FALSE))</f>
        <v>82</v>
      </c>
      <c r="M358" s="14">
        <f>IF(ISNA(VLOOKUP(A358,'2010'!$B$2:$S$401,4,FALSE)), AVERAGE(J358:L358), VLOOKUP(A358,'2010'!$B$2:$S$401,4,FALSE))</f>
        <v>82</v>
      </c>
      <c r="N358" s="14">
        <f>IF(ISNA(VLOOKUP(A358,'2009'!$B$2:$S$401,4,FALSE)), AVERAGE(J358:M358), VLOOKUP(A358,'2009'!$B$2:$S$401,4,FALSE))</f>
        <v>81.474999999999994</v>
      </c>
      <c r="O358" s="14">
        <f>AVERAGE(I358:N358)</f>
        <v>79.729166666666671</v>
      </c>
      <c r="P358" s="14">
        <f>H358/O358</f>
        <v>0.41520773451789911</v>
      </c>
      <c r="Q358" s="14">
        <f>VLOOKUP($A358,'2014'!$B$2:$S$430,5,FALSE)</f>
        <v>11</v>
      </c>
      <c r="R358" s="14">
        <f>IF(ISNA(VLOOKUP(A358,'2013'!$B$2:$S$401,5,FALSE)), Q358, VLOOKUP(A358,'2013'!$B$2:$S$401,5,FALSE)*1.7)</f>
        <v>17</v>
      </c>
      <c r="S358" s="14">
        <f>IF(ISNA(VLOOKUP($A358,'2012'!$B$2:$S$401,5,FALSE)), R358, VLOOKUP($A358,'2012'!$B$2:$S$401,5,FALSE))</f>
        <v>16</v>
      </c>
      <c r="T358" s="14">
        <f>IF(ISNA(VLOOKUP($A358,'2011'!$B$2:$S$401,5,FALSE)), S358, VLOOKUP($A358,'2011'!$B$2:$S$401,5,FALSE))</f>
        <v>9</v>
      </c>
      <c r="U358" s="14">
        <f>IF(ISNA(VLOOKUP($A358,'2010'!$B$2:$S$401,5,FALSE)), T358, VLOOKUP($A358,'2010'!$B$2:$S$401,5,FALSE))</f>
        <v>9</v>
      </c>
      <c r="V358" s="14">
        <f>IF(ISNA(VLOOKUP($A358,'2009'!$B$2:$S$401,5,FALSE)), U358, VLOOKUP($A358,'2009'!$B$2:$S$401,5,FALSE))</f>
        <v>9</v>
      </c>
      <c r="W358" s="14">
        <f>AVERAGE(Q358:V358)</f>
        <v>11.833333333333334</v>
      </c>
      <c r="X358" s="14">
        <f>VLOOKUP($A358,'2014'!$B$2:$S$430,6,FALSE)</f>
        <v>9</v>
      </c>
      <c r="Y358" s="14">
        <f>IF(ISNA(VLOOKUP($A358,'2013'!$B$2:$S$401,6,FALSE)), X358, VLOOKUP($A358,'2013'!$B$2:$S$401,6,FALSE)*1.7)</f>
        <v>28.9</v>
      </c>
      <c r="Z358" s="14">
        <f>IF(ISNA(VLOOKUP($A358,'2012'!$B$2:$S$401,6,FALSE)), Y358, VLOOKUP($A358,'2012'!$B$2:$S$401,6,FALSE))</f>
        <v>23</v>
      </c>
      <c r="AA358" s="14">
        <f>IF(ISNA(VLOOKUP($A358,'2011'!$B$2:$S$401,6,FALSE)), Z358, VLOOKUP($A358,'2011'!$B$2:$S$401,6,FALSE))</f>
        <v>20</v>
      </c>
      <c r="AB358" s="14">
        <f>IF(ISNA(VLOOKUP($A358,'2010'!$B$2:$S$401,6,FALSE)), AA358, VLOOKUP($A358,'2010'!$B$2:$S$401,6,FALSE))</f>
        <v>20</v>
      </c>
      <c r="AC358" s="14">
        <f>IF(ISNA(VLOOKUP($A358,'2009'!$B$2:$S$401,6,FALSE)), AB358, VLOOKUP($A358,'2009'!$B$2:$S$401,6,FALSE))</f>
        <v>20</v>
      </c>
      <c r="AD358" s="14">
        <f>AVERAGE(X358:AC358)</f>
        <v>20.150000000000002</v>
      </c>
      <c r="AE358" s="14">
        <f>VLOOKUP($A358,'2014'!$B$2:$S$430,10,FALSE)</f>
        <v>0</v>
      </c>
      <c r="AF358" s="14">
        <f>IF(ISNA(VLOOKUP($A358,'2013'!$B$2:$S$401,10,FALSE)), AE358, VLOOKUP($A358,'2013'!$B$2:$S$401,10,FALSE)*1.7)</f>
        <v>1.7</v>
      </c>
      <c r="AG358" s="14">
        <f>IF(ISNA(VLOOKUP($A358,'2012'!$B$2:$S$401,10,FALSE)), AF358, VLOOKUP($A358,'2012'!$B$2:$S$401,10,FALSE))</f>
        <v>0</v>
      </c>
      <c r="AH358" s="14">
        <f>IF(ISNA(VLOOKUP($A358,'2011'!$B$2:$S$401,10,FALSE)), AG358, VLOOKUP($A358,'2011'!$B$2:$S$401,10,FALSE))</f>
        <v>0</v>
      </c>
      <c r="AI358" s="14">
        <f>IF(ISNA(VLOOKUP($A358,'2010'!$B$2:$S$401,10,FALSE)), AH358, VLOOKUP($A358,'2010'!$B$2:$S$401,10,FALSE))</f>
        <v>0</v>
      </c>
      <c r="AJ358" s="14">
        <f>IF(ISNA(VLOOKUP($A358,'2009'!$B$2:$S$401,10,FALSE)), AI358, VLOOKUP($A358,'2009'!$B$2:$S$401,10,FALSE))</f>
        <v>0</v>
      </c>
      <c r="AK358" s="14">
        <f>AVERAGE(AE358:AJ358)</f>
        <v>0.28333333333333333</v>
      </c>
      <c r="AL358" s="14">
        <f>VLOOKUP($A358,'2014'!$B$2:$S$430,11,FALSE)</f>
        <v>1</v>
      </c>
      <c r="AM358" s="14">
        <f>IF(ISNA(VLOOKUP($A358,'2013'!$B$2:$S$401,11,FALSE)), AL358, VLOOKUP($A358,'2013'!$B$2:$S$401,11,FALSE)*1.7)</f>
        <v>5.0999999999999996</v>
      </c>
      <c r="AN358" s="14">
        <f>AVERAGE(AL358:AM358)</f>
        <v>3.05</v>
      </c>
      <c r="AO358" s="14">
        <f>VLOOKUP($A358,'2014'!$B$2:$S$430,8,FALSE)</f>
        <v>-9</v>
      </c>
      <c r="AP358" s="14">
        <f>IF(ISNA(VLOOKUP($A358,'2013'!$B$2:$S$401,8,FALSE)), AO358, VLOOKUP($A358,'2013'!$B$2:$S$401,8,FALSE)*1.7)</f>
        <v>20.399999999999999</v>
      </c>
      <c r="AQ358" s="14">
        <f>IF(ISNA(VLOOKUP($A358,'2012'!$B$2:$S$401,8,FALSE)), AP358, VLOOKUP($A358,'2012'!$B$2:$S$401,8,FALSE))</f>
        <v>18</v>
      </c>
      <c r="AR358" s="14">
        <f>IF(ISNA(VLOOKUP($A358,'2011'!$B$2:$S$401,8,FALSE)), AQ358, VLOOKUP($A358,'2011'!$B$2:$S$401,8,FALSE))</f>
        <v>13</v>
      </c>
      <c r="AS358" s="14">
        <f>IF(ISNA(VLOOKUP($A358,'2010'!$B$2:$S$401,8,FALSE)), AR358, VLOOKUP($A358,'2010'!$B$2:$S$401,8,FALSE))</f>
        <v>13</v>
      </c>
      <c r="AT358" s="14">
        <f>IF(ISNA(VLOOKUP($A358,'2009'!$B$2:$S$401,8,FALSE)), AS358, VLOOKUP($A358,'2009'!$B$2:$S$401,8,FALSE))</f>
        <v>13</v>
      </c>
      <c r="AU358" s="14">
        <f>AVERAGE(AO358:AT358)</f>
        <v>11.4</v>
      </c>
      <c r="AV358" s="14">
        <f>MIN(B358:G358)</f>
        <v>20</v>
      </c>
      <c r="AW358" s="14">
        <f>MAX(B358:G358)</f>
        <v>45.9</v>
      </c>
      <c r="AX358" s="14">
        <f>MIN(I358:N358)</f>
        <v>71</v>
      </c>
      <c r="AY358" s="14">
        <f>MAX(I358:N358)</f>
        <v>82</v>
      </c>
      <c r="AZ358" s="14" t="str">
        <f>VLOOKUP(A358,Bios!$B$2:$S$430,7,FALSE)</f>
        <v>DNK</v>
      </c>
      <c r="BA358" s="14" t="str">
        <f>VLOOKUP(A358,Bios!$B$2:$S$430,2,FALSE)</f>
        <v>VAN</v>
      </c>
      <c r="BB358" s="14">
        <f>113-BE358</f>
        <v>27</v>
      </c>
      <c r="BC358" s="14" t="str">
        <f>VLOOKUP(A358,Bios!$B$2:$S$430,3,FALSE)</f>
        <v>R</v>
      </c>
      <c r="BD358" s="4" t="str">
        <f>VLOOKUP(A358,Bios!$B$2:$S$430,4,FALSE)</f>
        <v>Mar 15 '86</v>
      </c>
      <c r="BE358" s="4" t="str">
        <f>RIGHT(BD358, LEN(BD358)-8)</f>
        <v>86</v>
      </c>
      <c r="BJ358" s="4" t="e">
        <f>VLOOKUP(A358,'Contracts 2014'!A357:K483,1,FALSE)</f>
        <v>#N/A</v>
      </c>
      <c r="BK358" s="4">
        <f>IF(ISNA(VLOOKUP(A358,'Contracts 2014'!$A$1:$K$127,1,FALSE)), 0, 1)</f>
        <v>0</v>
      </c>
    </row>
    <row r="359" spans="1:63">
      <c r="A359" s="13" t="s">
        <v>1898</v>
      </c>
      <c r="B359" s="14">
        <f>VLOOKUP(A359,'2014'!$B$2:$S$430,7,FALSE)</f>
        <v>20</v>
      </c>
      <c r="C359" s="14">
        <f>IF(ISNA(VLOOKUP(A359,'2013'!$B$2:$S$401,7,FALSE)*1.7), B359, VLOOKUP(A359,'2013'!$B$2:$S$401,7,FALSE)*1.7)</f>
        <v>20</v>
      </c>
      <c r="D359" s="14">
        <f>IF(ISNA(VLOOKUP(A359,'2012'!$B$2:$S$401,7,FALSE)), C359, VLOOKUP(A359,'2012'!$B$2:$S$401,7,FALSE))</f>
        <v>20</v>
      </c>
      <c r="E359" s="14">
        <f>IF(ISNA(VLOOKUP(A359,'2011'!$B$2:$S$401,7,FALSE)), AVERAGE(C359:D359), VLOOKUP(A359,'2011'!$B$2:$S$401,7,FALSE))</f>
        <v>20</v>
      </c>
      <c r="F359" s="14">
        <f>IF(ISNA(VLOOKUP(A359,'2010'!$B$2:$S$401,7,FALSE)), AVERAGE(C359:E359), VLOOKUP(A359,'2010'!$B$2:$S$401,7,FALSE))</f>
        <v>20</v>
      </c>
      <c r="G359" s="14">
        <f>IF(ISNA(VLOOKUP(A359,'2009'!$B$2:$S$401,7,FALSE)), AVERAGE(C359:F359), VLOOKUP(A359,'2009'!$B$2:$S$401,7,FALSE))</f>
        <v>20</v>
      </c>
      <c r="H359" s="14">
        <f>AVERAGE(B359:G359)</f>
        <v>20</v>
      </c>
      <c r="I359" s="14">
        <f>VLOOKUP(A359,'2014'!$B$2:$S$430,4,FALSE)</f>
        <v>78</v>
      </c>
      <c r="J359" s="14">
        <f>IF(ISNA(VLOOKUP(A359,'2013'!$B$2:$S$401,4,FALSE)), I359, VLOOKUP(A359,'2013'!$B$2:$S$401,4,FALSE)*1.7)</f>
        <v>78</v>
      </c>
      <c r="K359" s="14">
        <f>IF(ISNA(VLOOKUP(A359,'2012'!$B$2:$S$401,4,FALSE)), J359, VLOOKUP(A359,'2012'!$B$2:$S$401,4,FALSE))</f>
        <v>78</v>
      </c>
      <c r="L359" s="14">
        <f>IF(ISNA(VLOOKUP(A359,'2011'!$B$2:$S$401,4,FALSE)), AVERAGE(J359:K359), VLOOKUP(A359,'2011'!$B$2:$S$401,4,FALSE))</f>
        <v>78</v>
      </c>
      <c r="M359" s="14">
        <f>IF(ISNA(VLOOKUP(A359,'2010'!$B$2:$S$401,4,FALSE)), AVERAGE(J359:L359), VLOOKUP(A359,'2010'!$B$2:$S$401,4,FALSE))</f>
        <v>78</v>
      </c>
      <c r="N359" s="14">
        <f>IF(ISNA(VLOOKUP(A359,'2009'!$B$2:$S$401,4,FALSE)), AVERAGE(J359:M359), VLOOKUP(A359,'2009'!$B$2:$S$401,4,FALSE))</f>
        <v>78</v>
      </c>
      <c r="O359" s="14">
        <f>AVERAGE(I359:N359)</f>
        <v>78</v>
      </c>
      <c r="P359" s="14">
        <f>H359/O359</f>
        <v>0.25641025641025639</v>
      </c>
      <c r="Q359" s="14">
        <f>VLOOKUP($A359,'2014'!$B$2:$S$430,5,FALSE)</f>
        <v>3</v>
      </c>
      <c r="R359" s="14">
        <f>IF(ISNA(VLOOKUP(A359,'2013'!$B$2:$S$401,5,FALSE)), Q359, VLOOKUP(A359,'2013'!$B$2:$S$401,5,FALSE)*1.7)</f>
        <v>3</v>
      </c>
      <c r="S359" s="14">
        <f>IF(ISNA(VLOOKUP($A359,'2012'!$B$2:$S$401,5,FALSE)), R359, VLOOKUP($A359,'2012'!$B$2:$S$401,5,FALSE))</f>
        <v>3</v>
      </c>
      <c r="T359" s="14">
        <f>IF(ISNA(VLOOKUP($A359,'2011'!$B$2:$S$401,5,FALSE)), S359, VLOOKUP($A359,'2011'!$B$2:$S$401,5,FALSE))</f>
        <v>3</v>
      </c>
      <c r="U359" s="14">
        <f>IF(ISNA(VLOOKUP($A359,'2010'!$B$2:$S$401,5,FALSE)), T359, VLOOKUP($A359,'2010'!$B$2:$S$401,5,FALSE))</f>
        <v>3</v>
      </c>
      <c r="V359" s="14">
        <f>IF(ISNA(VLOOKUP($A359,'2009'!$B$2:$S$401,5,FALSE)), U359, VLOOKUP($A359,'2009'!$B$2:$S$401,5,FALSE))</f>
        <v>3</v>
      </c>
      <c r="W359" s="14">
        <f>AVERAGE(Q359:V359)</f>
        <v>3</v>
      </c>
      <c r="X359" s="14">
        <f>VLOOKUP($A359,'2014'!$B$2:$S$430,6,FALSE)</f>
        <v>17</v>
      </c>
      <c r="Y359" s="14">
        <f>IF(ISNA(VLOOKUP($A359,'2013'!$B$2:$S$401,6,FALSE)), X359, VLOOKUP($A359,'2013'!$B$2:$S$401,6,FALSE)*1.7)</f>
        <v>17</v>
      </c>
      <c r="Z359" s="14">
        <f>IF(ISNA(VLOOKUP($A359,'2012'!$B$2:$S$401,6,FALSE)), Y359, VLOOKUP($A359,'2012'!$B$2:$S$401,6,FALSE))</f>
        <v>17</v>
      </c>
      <c r="AA359" s="14">
        <f>IF(ISNA(VLOOKUP($A359,'2011'!$B$2:$S$401,6,FALSE)), Z359, VLOOKUP($A359,'2011'!$B$2:$S$401,6,FALSE))</f>
        <v>17</v>
      </c>
      <c r="AB359" s="14">
        <f>IF(ISNA(VLOOKUP($A359,'2010'!$B$2:$S$401,6,FALSE)), AA359, VLOOKUP($A359,'2010'!$B$2:$S$401,6,FALSE))</f>
        <v>17</v>
      </c>
      <c r="AC359" s="14">
        <f>IF(ISNA(VLOOKUP($A359,'2009'!$B$2:$S$401,6,FALSE)), AB359, VLOOKUP($A359,'2009'!$B$2:$S$401,6,FALSE))</f>
        <v>17</v>
      </c>
      <c r="AD359" s="14">
        <f>AVERAGE(X359:AC359)</f>
        <v>17</v>
      </c>
      <c r="AE359" s="14">
        <f>VLOOKUP($A359,'2014'!$B$2:$S$430,10,FALSE)</f>
        <v>1</v>
      </c>
      <c r="AF359" s="14">
        <f>IF(ISNA(VLOOKUP($A359,'2013'!$B$2:$S$401,10,FALSE)), AE359, VLOOKUP($A359,'2013'!$B$2:$S$401,10,FALSE)*1.7)</f>
        <v>1</v>
      </c>
      <c r="AG359" s="14">
        <f>IF(ISNA(VLOOKUP($A359,'2012'!$B$2:$S$401,10,FALSE)), AF359, VLOOKUP($A359,'2012'!$B$2:$S$401,10,FALSE))</f>
        <v>1</v>
      </c>
      <c r="AH359" s="14">
        <f>IF(ISNA(VLOOKUP($A359,'2011'!$B$2:$S$401,10,FALSE)), AG359, VLOOKUP($A359,'2011'!$B$2:$S$401,10,FALSE))</f>
        <v>1</v>
      </c>
      <c r="AI359" s="14">
        <f>IF(ISNA(VLOOKUP($A359,'2010'!$B$2:$S$401,10,FALSE)), AH359, VLOOKUP($A359,'2010'!$B$2:$S$401,10,FALSE))</f>
        <v>1</v>
      </c>
      <c r="AJ359" s="14">
        <f>IF(ISNA(VLOOKUP($A359,'2009'!$B$2:$S$401,10,FALSE)), AI359, VLOOKUP($A359,'2009'!$B$2:$S$401,10,FALSE))</f>
        <v>1</v>
      </c>
      <c r="AK359" s="14">
        <f>AVERAGE(AE359:AJ359)</f>
        <v>1</v>
      </c>
      <c r="AL359" s="14">
        <f>VLOOKUP($A359,'2014'!$B$2:$S$430,11,FALSE)</f>
        <v>2</v>
      </c>
      <c r="AM359" s="14">
        <f>IF(ISNA(VLOOKUP($A359,'2013'!$B$2:$S$401,11,FALSE)), AL359, VLOOKUP($A359,'2013'!$B$2:$S$401,11,FALSE)*1.7)</f>
        <v>2</v>
      </c>
      <c r="AN359" s="14">
        <f>AVERAGE(AL359:AM359)</f>
        <v>2</v>
      </c>
      <c r="AO359" s="14">
        <f>VLOOKUP($A359,'2014'!$B$2:$S$430,8,FALSE)</f>
        <v>16</v>
      </c>
      <c r="AP359" s="14">
        <f>IF(ISNA(VLOOKUP($A359,'2013'!$B$2:$S$401,8,FALSE)), AO359, VLOOKUP($A359,'2013'!$B$2:$S$401,8,FALSE)*1.7)</f>
        <v>16</v>
      </c>
      <c r="AQ359" s="14">
        <f>IF(ISNA(VLOOKUP($A359,'2012'!$B$2:$S$401,8,FALSE)), AP359, VLOOKUP($A359,'2012'!$B$2:$S$401,8,FALSE))</f>
        <v>16</v>
      </c>
      <c r="AR359" s="14">
        <f>IF(ISNA(VLOOKUP($A359,'2011'!$B$2:$S$401,8,FALSE)), AQ359, VLOOKUP($A359,'2011'!$B$2:$S$401,8,FALSE))</f>
        <v>16</v>
      </c>
      <c r="AS359" s="14">
        <f>IF(ISNA(VLOOKUP($A359,'2010'!$B$2:$S$401,8,FALSE)), AR359, VLOOKUP($A359,'2010'!$B$2:$S$401,8,FALSE))</f>
        <v>16</v>
      </c>
      <c r="AT359" s="14">
        <f>IF(ISNA(VLOOKUP($A359,'2009'!$B$2:$S$401,8,FALSE)), AS359, VLOOKUP($A359,'2009'!$B$2:$S$401,8,FALSE))</f>
        <v>16</v>
      </c>
      <c r="AU359" s="14">
        <f>AVERAGE(AO359:AT359)</f>
        <v>16</v>
      </c>
      <c r="AV359" s="14">
        <f>MIN(B359:G359)</f>
        <v>20</v>
      </c>
      <c r="AW359" s="14">
        <f>MAX(B359:G359)</f>
        <v>20</v>
      </c>
      <c r="AX359" s="14">
        <f>MIN(I359:N359)</f>
        <v>78</v>
      </c>
      <c r="AY359" s="14">
        <f>MAX(I359:N359)</f>
        <v>78</v>
      </c>
      <c r="AZ359" s="14" t="str">
        <f>VLOOKUP(A359,Bios!$B$2:$S$430,7,FALSE)</f>
        <v>CAN</v>
      </c>
      <c r="BA359" s="14" t="str">
        <f>VLOOKUP(A359,Bios!$B$2:$S$430,2,FALSE)</f>
        <v>DAL</v>
      </c>
      <c r="BB359" s="14">
        <f>113-BE359</f>
        <v>26</v>
      </c>
      <c r="BC359" s="14" t="str">
        <f>VLOOKUP(A359,Bios!$B$2:$S$430,3,FALSE)</f>
        <v>D</v>
      </c>
      <c r="BD359" s="4" t="str">
        <f>VLOOKUP(A359,Bios!$B$2:$S$430,4,FALSE)</f>
        <v>Jul 26 '87</v>
      </c>
      <c r="BE359" s="4" t="str">
        <f>RIGHT(BD359, LEN(BD359)-8)</f>
        <v>87</v>
      </c>
      <c r="BJ359" s="4" t="e">
        <f>VLOOKUP(A359,'Contracts 2014'!A358:K484,1,FALSE)</f>
        <v>#N/A</v>
      </c>
      <c r="BK359" s="4">
        <f>IF(ISNA(VLOOKUP(A359,'Contracts 2014'!$A$1:$K$127,1,FALSE)), 0, 1)</f>
        <v>0</v>
      </c>
    </row>
    <row r="360" spans="1:63">
      <c r="A360" s="13" t="s">
        <v>76</v>
      </c>
      <c r="B360" s="14">
        <f>VLOOKUP(A360,'2014'!$B$2:$S$430,7,FALSE)</f>
        <v>20</v>
      </c>
      <c r="C360" s="14">
        <f>IF(ISNA(VLOOKUP(A360,'2013'!$B$2:$S$401,7,FALSE)*1.7), B360, VLOOKUP(A360,'2013'!$B$2:$S$401,7,FALSE)*1.7)</f>
        <v>64.599999999999994</v>
      </c>
      <c r="D360" s="14">
        <f>IF(ISNA(VLOOKUP(A360,'2012'!$B$2:$S$401,7,FALSE)), C360, VLOOKUP(A360,'2012'!$B$2:$S$401,7,FALSE))</f>
        <v>59</v>
      </c>
      <c r="E360" s="14">
        <f>IF(ISNA(VLOOKUP(A360,'2011'!$B$2:$S$401,7,FALSE)), AVERAGE(C360:D360), VLOOKUP(A360,'2011'!$B$2:$S$401,7,FALSE))</f>
        <v>37</v>
      </c>
      <c r="F360" s="14">
        <f>IF(ISNA(VLOOKUP(A360,'2010'!$B$2:$S$401,7,FALSE)), AVERAGE(C360:E360), VLOOKUP(A360,'2010'!$B$2:$S$401,7,FALSE))</f>
        <v>38</v>
      </c>
      <c r="G360" s="14">
        <f>IF(ISNA(VLOOKUP(A360,'2009'!$B$2:$S$401,7,FALSE)), AVERAGE(C360:F360), VLOOKUP(A360,'2009'!$B$2:$S$401,7,FALSE))</f>
        <v>49.65</v>
      </c>
      <c r="H360" s="14">
        <f>AVERAGE(B360:G360)</f>
        <v>44.708333333333336</v>
      </c>
      <c r="I360" s="14">
        <f>VLOOKUP(A360,'2014'!$B$2:$S$430,4,FALSE)</f>
        <v>39</v>
      </c>
      <c r="J360" s="14">
        <f>IF(ISNA(VLOOKUP(A360,'2013'!$B$2:$S$401,4,FALSE)), I360, VLOOKUP(A360,'2013'!$B$2:$S$401,4,FALSE)*1.7)</f>
        <v>81.599999999999994</v>
      </c>
      <c r="K360" s="14">
        <f>IF(ISNA(VLOOKUP(A360,'2012'!$B$2:$S$401,4,FALSE)), J360, VLOOKUP(A360,'2012'!$B$2:$S$401,4,FALSE))</f>
        <v>82</v>
      </c>
      <c r="L360" s="14">
        <f>IF(ISNA(VLOOKUP(A360,'2011'!$B$2:$S$401,4,FALSE)), AVERAGE(J360:K360), VLOOKUP(A360,'2011'!$B$2:$S$401,4,FALSE))</f>
        <v>81</v>
      </c>
      <c r="M360" s="14">
        <f>IF(ISNA(VLOOKUP(A360,'2010'!$B$2:$S$401,4,FALSE)), AVERAGE(J360:L360), VLOOKUP(A360,'2010'!$B$2:$S$401,4,FALSE))</f>
        <v>81</v>
      </c>
      <c r="N360" s="14">
        <f>IF(ISNA(VLOOKUP(A360,'2009'!$B$2:$S$401,4,FALSE)), AVERAGE(J360:M360), VLOOKUP(A360,'2009'!$B$2:$S$401,4,FALSE))</f>
        <v>81.400000000000006</v>
      </c>
      <c r="O360" s="14">
        <f>AVERAGE(I360:N360)</f>
        <v>74.333333333333329</v>
      </c>
      <c r="P360" s="14">
        <f>H360/O360</f>
        <v>0.60145739910313911</v>
      </c>
      <c r="Q360" s="14">
        <f>VLOOKUP($A360,'2014'!$B$2:$S$430,5,FALSE)</f>
        <v>7</v>
      </c>
      <c r="R360" s="14">
        <f>IF(ISNA(VLOOKUP(A360,'2013'!$B$2:$S$401,5,FALSE)), Q360, VLOOKUP(A360,'2013'!$B$2:$S$401,5,FALSE)*1.7)</f>
        <v>34</v>
      </c>
      <c r="S360" s="14">
        <f>IF(ISNA(VLOOKUP($A360,'2012'!$B$2:$S$401,5,FALSE)), R360, VLOOKUP($A360,'2012'!$B$2:$S$401,5,FALSE))</f>
        <v>25</v>
      </c>
      <c r="T360" s="14">
        <f>IF(ISNA(VLOOKUP($A360,'2011'!$B$2:$S$401,5,FALSE)), S360, VLOOKUP($A360,'2011'!$B$2:$S$401,5,FALSE))</f>
        <v>17</v>
      </c>
      <c r="U360" s="14">
        <f>IF(ISNA(VLOOKUP($A360,'2010'!$B$2:$S$401,5,FALSE)), T360, VLOOKUP($A360,'2010'!$B$2:$S$401,5,FALSE))</f>
        <v>18</v>
      </c>
      <c r="V360" s="14">
        <f>IF(ISNA(VLOOKUP($A360,'2009'!$B$2:$S$401,5,FALSE)), U360, VLOOKUP($A360,'2009'!$B$2:$S$401,5,FALSE))</f>
        <v>18</v>
      </c>
      <c r="W360" s="14">
        <f>AVERAGE(Q360:V360)</f>
        <v>19.833333333333332</v>
      </c>
      <c r="X360" s="14">
        <f>VLOOKUP($A360,'2014'!$B$2:$S$430,6,FALSE)</f>
        <v>13</v>
      </c>
      <c r="Y360" s="14">
        <f>IF(ISNA(VLOOKUP($A360,'2013'!$B$2:$S$401,6,FALSE)), X360, VLOOKUP($A360,'2013'!$B$2:$S$401,6,FALSE)*1.7)</f>
        <v>30.599999999999998</v>
      </c>
      <c r="Z360" s="14">
        <f>IF(ISNA(VLOOKUP($A360,'2012'!$B$2:$S$401,6,FALSE)), Y360, VLOOKUP($A360,'2012'!$B$2:$S$401,6,FALSE))</f>
        <v>34</v>
      </c>
      <c r="AA360" s="14">
        <f>IF(ISNA(VLOOKUP($A360,'2011'!$B$2:$S$401,6,FALSE)), Z360, VLOOKUP($A360,'2011'!$B$2:$S$401,6,FALSE))</f>
        <v>20</v>
      </c>
      <c r="AB360" s="14">
        <f>IF(ISNA(VLOOKUP($A360,'2010'!$B$2:$S$401,6,FALSE)), AA360, VLOOKUP($A360,'2010'!$B$2:$S$401,6,FALSE))</f>
        <v>20</v>
      </c>
      <c r="AC360" s="14">
        <f>IF(ISNA(VLOOKUP($A360,'2009'!$B$2:$S$401,6,FALSE)), AB360, VLOOKUP($A360,'2009'!$B$2:$S$401,6,FALSE))</f>
        <v>20</v>
      </c>
      <c r="AD360" s="14">
        <f>AVERAGE(X360:AC360)</f>
        <v>22.933333333333334</v>
      </c>
      <c r="AE360" s="14">
        <f>VLOOKUP($A360,'2014'!$B$2:$S$430,10,FALSE)</f>
        <v>0</v>
      </c>
      <c r="AF360" s="14">
        <f>IF(ISNA(VLOOKUP($A360,'2013'!$B$2:$S$401,10,FALSE)), AE360, VLOOKUP($A360,'2013'!$B$2:$S$401,10,FALSE)*1.7)</f>
        <v>3.4</v>
      </c>
      <c r="AG360" s="14">
        <f>IF(ISNA(VLOOKUP($A360,'2012'!$B$2:$S$401,10,FALSE)), AF360, VLOOKUP($A360,'2012'!$B$2:$S$401,10,FALSE))</f>
        <v>0</v>
      </c>
      <c r="AH360" s="14">
        <f>IF(ISNA(VLOOKUP($A360,'2011'!$B$2:$S$401,10,FALSE)), AG360, VLOOKUP($A360,'2011'!$B$2:$S$401,10,FALSE))</f>
        <v>0</v>
      </c>
      <c r="AI360" s="14">
        <f>IF(ISNA(VLOOKUP($A360,'2010'!$B$2:$S$401,10,FALSE)), AH360, VLOOKUP($A360,'2010'!$B$2:$S$401,10,FALSE))</f>
        <v>0</v>
      </c>
      <c r="AJ360" s="14">
        <f>IF(ISNA(VLOOKUP($A360,'2009'!$B$2:$S$401,10,FALSE)), AI360, VLOOKUP($A360,'2009'!$B$2:$S$401,10,FALSE))</f>
        <v>0</v>
      </c>
      <c r="AK360" s="14">
        <f>AVERAGE(AE360:AJ360)</f>
        <v>0.56666666666666665</v>
      </c>
      <c r="AL360" s="14">
        <f>VLOOKUP($A360,'2014'!$B$2:$S$430,11,FALSE)</f>
        <v>0</v>
      </c>
      <c r="AM360" s="14">
        <f>IF(ISNA(VLOOKUP($A360,'2013'!$B$2:$S$401,11,FALSE)), AL360, VLOOKUP($A360,'2013'!$B$2:$S$401,11,FALSE)*1.7)</f>
        <v>5.0999999999999996</v>
      </c>
      <c r="AN360" s="14">
        <f>AVERAGE(AL360:AM360)</f>
        <v>2.5499999999999998</v>
      </c>
      <c r="AO360" s="14">
        <f>VLOOKUP($A360,'2014'!$B$2:$S$430,8,FALSE)</f>
        <v>6</v>
      </c>
      <c r="AP360" s="14">
        <f>IF(ISNA(VLOOKUP($A360,'2013'!$B$2:$S$401,8,FALSE)), AO360, VLOOKUP($A360,'2013'!$B$2:$S$401,8,FALSE)*1.7)</f>
        <v>52.699999999999996</v>
      </c>
      <c r="AQ360" s="14">
        <f>IF(ISNA(VLOOKUP($A360,'2012'!$B$2:$S$401,8,FALSE)), AP360, VLOOKUP($A360,'2012'!$B$2:$S$401,8,FALSE))</f>
        <v>18</v>
      </c>
      <c r="AR360" s="14">
        <f>IF(ISNA(VLOOKUP($A360,'2011'!$B$2:$S$401,8,FALSE)), AQ360, VLOOKUP($A360,'2011'!$B$2:$S$401,8,FALSE))</f>
        <v>16</v>
      </c>
      <c r="AS360" s="14">
        <f>IF(ISNA(VLOOKUP($A360,'2010'!$B$2:$S$401,8,FALSE)), AR360, VLOOKUP($A360,'2010'!$B$2:$S$401,8,FALSE))</f>
        <v>5</v>
      </c>
      <c r="AT360" s="14">
        <f>IF(ISNA(VLOOKUP($A360,'2009'!$B$2:$S$401,8,FALSE)), AS360, VLOOKUP($A360,'2009'!$B$2:$S$401,8,FALSE))</f>
        <v>5</v>
      </c>
      <c r="AU360" s="14">
        <f>AVERAGE(AO360:AT360)</f>
        <v>17.116666666666664</v>
      </c>
      <c r="AV360" s="14">
        <f>MIN(B360:G360)</f>
        <v>20</v>
      </c>
      <c r="AW360" s="14">
        <f>MAX(B360:G360)</f>
        <v>64.599999999999994</v>
      </c>
      <c r="AX360" s="14">
        <f>MIN(I360:N360)</f>
        <v>39</v>
      </c>
      <c r="AY360" s="14">
        <f>MAX(I360:N360)</f>
        <v>82</v>
      </c>
      <c r="AZ360" s="14" t="str">
        <f>VLOOKUP(A360,Bios!$B$2:$S$430,7,FALSE)</f>
        <v>CAN</v>
      </c>
      <c r="BA360" s="14" t="str">
        <f>VLOOKUP(A360,Bios!$B$2:$S$430,2,FALSE)</f>
        <v>PIT</v>
      </c>
      <c r="BB360" s="14">
        <f>113-BE360</f>
        <v>34</v>
      </c>
      <c r="BC360" s="14" t="str">
        <f>VLOOKUP(A360,Bios!$B$2:$S$430,3,FALSE)</f>
        <v>R</v>
      </c>
      <c r="BD360" s="4" t="str">
        <f>VLOOKUP(A360,Bios!$B$2:$S$430,4,FALSE)</f>
        <v>Apr 07 '79</v>
      </c>
      <c r="BE360" s="4" t="str">
        <f>RIGHT(BD360, LEN(BD360)-8)</f>
        <v>79</v>
      </c>
      <c r="BJ360" s="4" t="e">
        <f>VLOOKUP(A360,'Contracts 2014'!A359:K485,1,FALSE)</f>
        <v>#N/A</v>
      </c>
      <c r="BK360" s="4">
        <f>IF(ISNA(VLOOKUP(A360,'Contracts 2014'!$A$1:$K$127,1,FALSE)), 0, 1)</f>
        <v>0</v>
      </c>
    </row>
    <row r="361" spans="1:63">
      <c r="A361" s="13" t="s">
        <v>306</v>
      </c>
      <c r="B361" s="14">
        <f>VLOOKUP(A361,'2014'!$B$2:$S$430,7,FALSE)</f>
        <v>19</v>
      </c>
      <c r="C361" s="14">
        <f>IF(ISNA(VLOOKUP(A361,'2013'!$B$2:$S$401,7,FALSE)*1.7), B361, VLOOKUP(A361,'2013'!$B$2:$S$401,7,FALSE)*1.7)</f>
        <v>19</v>
      </c>
      <c r="D361" s="14">
        <f>IF(ISNA(VLOOKUP(A361,'2012'!$B$2:$S$401,7,FALSE)), C361, VLOOKUP(A361,'2012'!$B$2:$S$401,7,FALSE))</f>
        <v>30</v>
      </c>
      <c r="E361" s="14">
        <f>IF(ISNA(VLOOKUP(A361,'2011'!$B$2:$S$401,7,FALSE)), AVERAGE(C361:D361), VLOOKUP(A361,'2011'!$B$2:$S$401,7,FALSE))</f>
        <v>40</v>
      </c>
      <c r="F361" s="14">
        <f>IF(ISNA(VLOOKUP(A361,'2010'!$B$2:$S$401,7,FALSE)), AVERAGE(C361:E361), VLOOKUP(A361,'2010'!$B$2:$S$401,7,FALSE))</f>
        <v>29.666666666666668</v>
      </c>
      <c r="G361" s="14">
        <f>IF(ISNA(VLOOKUP(A361,'2009'!$B$2:$S$401,7,FALSE)), AVERAGE(C361:F361), VLOOKUP(A361,'2009'!$B$2:$S$401,7,FALSE))</f>
        <v>60</v>
      </c>
      <c r="H361" s="14">
        <f>AVERAGE(B361:G361)</f>
        <v>32.944444444444443</v>
      </c>
      <c r="I361" s="14">
        <f>VLOOKUP(A361,'2014'!$B$2:$S$430,4,FALSE)</f>
        <v>66</v>
      </c>
      <c r="J361" s="14">
        <f>IF(ISNA(VLOOKUP(A361,'2013'!$B$2:$S$401,4,FALSE)), I361, VLOOKUP(A361,'2013'!$B$2:$S$401,4,FALSE)*1.7)</f>
        <v>66</v>
      </c>
      <c r="K361" s="14">
        <f>IF(ISNA(VLOOKUP(A361,'2012'!$B$2:$S$401,4,FALSE)), J361, VLOOKUP(A361,'2012'!$B$2:$S$401,4,FALSE))</f>
        <v>62</v>
      </c>
      <c r="L361" s="14">
        <f>IF(ISNA(VLOOKUP(A361,'2011'!$B$2:$S$401,4,FALSE)), AVERAGE(J361:K361), VLOOKUP(A361,'2011'!$B$2:$S$401,4,FALSE))</f>
        <v>82</v>
      </c>
      <c r="M361" s="14">
        <f>IF(ISNA(VLOOKUP(A361,'2010'!$B$2:$S$401,4,FALSE)), AVERAGE(J361:L361), VLOOKUP(A361,'2010'!$B$2:$S$401,4,FALSE))</f>
        <v>70</v>
      </c>
      <c r="N361" s="14">
        <f>IF(ISNA(VLOOKUP(A361,'2009'!$B$2:$S$401,4,FALSE)), AVERAGE(J361:M361), VLOOKUP(A361,'2009'!$B$2:$S$401,4,FALSE))</f>
        <v>72</v>
      </c>
      <c r="O361" s="14">
        <f>AVERAGE(I361:N361)</f>
        <v>69.666666666666671</v>
      </c>
      <c r="P361" s="14">
        <f>H361/O361</f>
        <v>0.47288676236044652</v>
      </c>
      <c r="Q361" s="14">
        <f>VLOOKUP($A361,'2014'!$B$2:$S$430,5,FALSE)</f>
        <v>9</v>
      </c>
      <c r="R361" s="14">
        <f>IF(ISNA(VLOOKUP(A361,'2013'!$B$2:$S$401,5,FALSE)), Q361, VLOOKUP(A361,'2013'!$B$2:$S$401,5,FALSE)*1.7)</f>
        <v>9</v>
      </c>
      <c r="S361" s="14">
        <f>IF(ISNA(VLOOKUP($A361,'2012'!$B$2:$S$401,5,FALSE)), R361, VLOOKUP($A361,'2012'!$B$2:$S$401,5,FALSE))</f>
        <v>16</v>
      </c>
      <c r="T361" s="14">
        <f>IF(ISNA(VLOOKUP($A361,'2011'!$B$2:$S$401,5,FALSE)), S361, VLOOKUP($A361,'2011'!$B$2:$S$401,5,FALSE))</f>
        <v>23</v>
      </c>
      <c r="U361" s="14">
        <f>IF(ISNA(VLOOKUP($A361,'2010'!$B$2:$S$401,5,FALSE)), T361, VLOOKUP($A361,'2010'!$B$2:$S$401,5,FALSE))</f>
        <v>23</v>
      </c>
      <c r="V361" s="14">
        <f>IF(ISNA(VLOOKUP($A361,'2009'!$B$2:$S$401,5,FALSE)), U361, VLOOKUP($A361,'2009'!$B$2:$S$401,5,FALSE))</f>
        <v>31</v>
      </c>
      <c r="W361" s="14">
        <f>AVERAGE(Q361:V361)</f>
        <v>18.5</v>
      </c>
      <c r="X361" s="14">
        <f>VLOOKUP($A361,'2014'!$B$2:$S$430,6,FALSE)</f>
        <v>10</v>
      </c>
      <c r="Y361" s="14">
        <f>IF(ISNA(VLOOKUP($A361,'2013'!$B$2:$S$401,6,FALSE)), X361, VLOOKUP($A361,'2013'!$B$2:$S$401,6,FALSE)*1.7)</f>
        <v>10</v>
      </c>
      <c r="Z361" s="14">
        <f>IF(ISNA(VLOOKUP($A361,'2012'!$B$2:$S$401,6,FALSE)), Y361, VLOOKUP($A361,'2012'!$B$2:$S$401,6,FALSE))</f>
        <v>14</v>
      </c>
      <c r="AA361" s="14">
        <f>IF(ISNA(VLOOKUP($A361,'2011'!$B$2:$S$401,6,FALSE)), Z361, VLOOKUP($A361,'2011'!$B$2:$S$401,6,FALSE))</f>
        <v>17</v>
      </c>
      <c r="AB361" s="14">
        <f>IF(ISNA(VLOOKUP($A361,'2010'!$B$2:$S$401,6,FALSE)), AA361, VLOOKUP($A361,'2010'!$B$2:$S$401,6,FALSE))</f>
        <v>17</v>
      </c>
      <c r="AC361" s="14">
        <f>IF(ISNA(VLOOKUP($A361,'2009'!$B$2:$S$401,6,FALSE)), AB361, VLOOKUP($A361,'2009'!$B$2:$S$401,6,FALSE))</f>
        <v>29</v>
      </c>
      <c r="AD361" s="14">
        <f>AVERAGE(X361:AC361)</f>
        <v>16.166666666666668</v>
      </c>
      <c r="AE361" s="14">
        <f>VLOOKUP($A361,'2014'!$B$2:$S$430,10,FALSE)</f>
        <v>0</v>
      </c>
      <c r="AF361" s="14">
        <f>IF(ISNA(VLOOKUP($A361,'2013'!$B$2:$S$401,10,FALSE)), AE361, VLOOKUP($A361,'2013'!$B$2:$S$401,10,FALSE)*1.7)</f>
        <v>0</v>
      </c>
      <c r="AG361" s="14">
        <f>IF(ISNA(VLOOKUP($A361,'2012'!$B$2:$S$401,10,FALSE)), AF361, VLOOKUP($A361,'2012'!$B$2:$S$401,10,FALSE))</f>
        <v>3</v>
      </c>
      <c r="AH361" s="14">
        <f>IF(ISNA(VLOOKUP($A361,'2011'!$B$2:$S$401,10,FALSE)), AG361, VLOOKUP($A361,'2011'!$B$2:$S$401,10,FALSE))</f>
        <v>8</v>
      </c>
      <c r="AI361" s="14">
        <f>IF(ISNA(VLOOKUP($A361,'2010'!$B$2:$S$401,10,FALSE)), AH361, VLOOKUP($A361,'2010'!$B$2:$S$401,10,FALSE))</f>
        <v>8</v>
      </c>
      <c r="AJ361" s="14">
        <f>IF(ISNA(VLOOKUP($A361,'2009'!$B$2:$S$401,10,FALSE)), AI361, VLOOKUP($A361,'2009'!$B$2:$S$401,10,FALSE))</f>
        <v>11</v>
      </c>
      <c r="AK361" s="14">
        <f>AVERAGE(AE361:AJ361)</f>
        <v>5</v>
      </c>
      <c r="AL361" s="14">
        <f>VLOOKUP($A361,'2014'!$B$2:$S$430,11,FALSE)</f>
        <v>1</v>
      </c>
      <c r="AM361" s="14">
        <f>IF(ISNA(VLOOKUP($A361,'2013'!$B$2:$S$401,11,FALSE)), AL361, VLOOKUP($A361,'2013'!$B$2:$S$401,11,FALSE)*1.7)</f>
        <v>1</v>
      </c>
      <c r="AN361" s="14">
        <f>AVERAGE(AL361:AM361)</f>
        <v>1</v>
      </c>
      <c r="AO361" s="14">
        <f>VLOOKUP($A361,'2014'!$B$2:$S$430,8,FALSE)</f>
        <v>1</v>
      </c>
      <c r="AP361" s="14">
        <f>IF(ISNA(VLOOKUP($A361,'2013'!$B$2:$S$401,8,FALSE)), AO361, VLOOKUP($A361,'2013'!$B$2:$S$401,8,FALSE)*1.7)</f>
        <v>1</v>
      </c>
      <c r="AQ361" s="14">
        <f>IF(ISNA(VLOOKUP($A361,'2012'!$B$2:$S$401,8,FALSE)), AP361, VLOOKUP($A361,'2012'!$B$2:$S$401,8,FALSE))</f>
        <v>-5</v>
      </c>
      <c r="AR361" s="14">
        <f>IF(ISNA(VLOOKUP($A361,'2011'!$B$2:$S$401,8,FALSE)), AQ361, VLOOKUP($A361,'2011'!$B$2:$S$401,8,FALSE))</f>
        <v>-31</v>
      </c>
      <c r="AS361" s="14">
        <f>IF(ISNA(VLOOKUP($A361,'2010'!$B$2:$S$401,8,FALSE)), AR361, VLOOKUP($A361,'2010'!$B$2:$S$401,8,FALSE))</f>
        <v>-31</v>
      </c>
      <c r="AT361" s="14">
        <f>IF(ISNA(VLOOKUP($A361,'2009'!$B$2:$S$401,8,FALSE)), AS361, VLOOKUP($A361,'2009'!$B$2:$S$401,8,FALSE))</f>
        <v>10</v>
      </c>
      <c r="AU361" s="14">
        <f>AVERAGE(AO361:AT361)</f>
        <v>-9.1666666666666661</v>
      </c>
      <c r="AV361" s="14">
        <f>MIN(B361:G361)</f>
        <v>19</v>
      </c>
      <c r="AW361" s="14">
        <f>MAX(B361:G361)</f>
        <v>60</v>
      </c>
      <c r="AX361" s="14">
        <f>MIN(I361:N361)</f>
        <v>62</v>
      </c>
      <c r="AY361" s="14">
        <f>MAX(I361:N361)</f>
        <v>82</v>
      </c>
      <c r="AZ361" s="14" t="str">
        <f>VLOOKUP(A361,Bios!$B$2:$S$430,7,FALSE)</f>
        <v>USA</v>
      </c>
      <c r="BA361" s="14" t="str">
        <f>VLOOKUP(A361,Bios!$B$2:$S$430,2,FALSE)</f>
        <v>VAN</v>
      </c>
      <c r="BB361" s="14">
        <f>113-BE361</f>
        <v>29</v>
      </c>
      <c r="BC361" s="14" t="str">
        <f>VLOOKUP(A361,Bios!$B$2:$S$430,3,FALSE)</f>
        <v>L</v>
      </c>
      <c r="BD361" s="4" t="str">
        <f>VLOOKUP(A361,Bios!$B$2:$S$430,4,FALSE)</f>
        <v>Nov 24 '84</v>
      </c>
      <c r="BE361" s="4" t="str">
        <f>RIGHT(BD361, LEN(BD361)-8)</f>
        <v>84</v>
      </c>
      <c r="BJ361" s="4" t="e">
        <f>VLOOKUP(A361,'Contracts 2014'!A360:K486,1,FALSE)</f>
        <v>#N/A</v>
      </c>
      <c r="BK361" s="4">
        <f>IF(ISNA(VLOOKUP(A361,'Contracts 2014'!$A$1:$K$127,1,FALSE)), 0, 1)</f>
        <v>0</v>
      </c>
    </row>
    <row r="362" spans="1:63">
      <c r="A362" s="13" t="s">
        <v>740</v>
      </c>
      <c r="B362" s="14">
        <f>VLOOKUP(A362,'2014'!$B$2:$S$430,7,FALSE)</f>
        <v>19</v>
      </c>
      <c r="C362" s="14">
        <f>IF(ISNA(VLOOKUP(A362,'2013'!$B$2:$S$401,7,FALSE)*1.7), B362, VLOOKUP(A362,'2013'!$B$2:$S$401,7,FALSE)*1.7)</f>
        <v>17</v>
      </c>
      <c r="D362" s="14">
        <f>IF(ISNA(VLOOKUP(A362,'2012'!$B$2:$S$401,7,FALSE)), C362, VLOOKUP(A362,'2012'!$B$2:$S$401,7,FALSE))</f>
        <v>28</v>
      </c>
      <c r="E362" s="14">
        <f>IF(ISNA(VLOOKUP(A362,'2011'!$B$2:$S$401,7,FALSE)), AVERAGE(C362:D362), VLOOKUP(A362,'2011'!$B$2:$S$401,7,FALSE))</f>
        <v>22.5</v>
      </c>
      <c r="F362" s="14">
        <f>IF(ISNA(VLOOKUP(A362,'2010'!$B$2:$S$401,7,FALSE)), AVERAGE(C362:E362), VLOOKUP(A362,'2010'!$B$2:$S$401,7,FALSE))</f>
        <v>26</v>
      </c>
      <c r="G362" s="14">
        <f>IF(ISNA(VLOOKUP(A362,'2009'!$B$2:$S$401,7,FALSE)), AVERAGE(C362:F362), VLOOKUP(A362,'2009'!$B$2:$S$401,7,FALSE))</f>
        <v>23.375</v>
      </c>
      <c r="H362" s="14">
        <f>AVERAGE(B362:G362)</f>
        <v>22.645833333333332</v>
      </c>
      <c r="I362" s="14">
        <f>VLOOKUP(A362,'2014'!$B$2:$S$430,4,FALSE)</f>
        <v>81</v>
      </c>
      <c r="J362" s="14">
        <f>IF(ISNA(VLOOKUP(A362,'2013'!$B$2:$S$401,4,FALSE)), I362, VLOOKUP(A362,'2013'!$B$2:$S$401,4,FALSE)*1.7)</f>
        <v>57.8</v>
      </c>
      <c r="K362" s="14">
        <f>IF(ISNA(VLOOKUP(A362,'2012'!$B$2:$S$401,4,FALSE)), J362, VLOOKUP(A362,'2012'!$B$2:$S$401,4,FALSE))</f>
        <v>58</v>
      </c>
      <c r="L362" s="14">
        <f>IF(ISNA(VLOOKUP(A362,'2011'!$B$2:$S$401,4,FALSE)), AVERAGE(J362:K362), VLOOKUP(A362,'2011'!$B$2:$S$401,4,FALSE))</f>
        <v>57.9</v>
      </c>
      <c r="M362" s="14">
        <f>IF(ISNA(VLOOKUP(A362,'2010'!$B$2:$S$401,4,FALSE)), AVERAGE(J362:L362), VLOOKUP(A362,'2010'!$B$2:$S$401,4,FALSE))</f>
        <v>72</v>
      </c>
      <c r="N362" s="14">
        <f>IF(ISNA(VLOOKUP(A362,'2009'!$B$2:$S$401,4,FALSE)), AVERAGE(J362:M362), VLOOKUP(A362,'2009'!$B$2:$S$401,4,FALSE))</f>
        <v>61.424999999999997</v>
      </c>
      <c r="O362" s="14">
        <f>AVERAGE(I362:N362)</f>
        <v>64.687500000000014</v>
      </c>
      <c r="P362" s="14">
        <f>H362/O362</f>
        <v>0.35008051529790651</v>
      </c>
      <c r="Q362" s="14">
        <f>VLOOKUP($A362,'2014'!$B$2:$S$430,5,FALSE)</f>
        <v>8</v>
      </c>
      <c r="R362" s="14">
        <f>IF(ISNA(VLOOKUP(A362,'2013'!$B$2:$S$401,5,FALSE)), Q362, VLOOKUP(A362,'2013'!$B$2:$S$401,5,FALSE)*1.7)</f>
        <v>5.0999999999999996</v>
      </c>
      <c r="S362" s="14">
        <f>IF(ISNA(VLOOKUP($A362,'2012'!$B$2:$S$401,5,FALSE)), R362, VLOOKUP($A362,'2012'!$B$2:$S$401,5,FALSE))</f>
        <v>4</v>
      </c>
      <c r="T362" s="14">
        <f>IF(ISNA(VLOOKUP($A362,'2011'!$B$2:$S$401,5,FALSE)), S362, VLOOKUP($A362,'2011'!$B$2:$S$401,5,FALSE))</f>
        <v>4</v>
      </c>
      <c r="U362" s="14">
        <f>IF(ISNA(VLOOKUP($A362,'2010'!$B$2:$S$401,5,FALSE)), T362, VLOOKUP($A362,'2010'!$B$2:$S$401,5,FALSE))</f>
        <v>6</v>
      </c>
      <c r="V362" s="14">
        <f>IF(ISNA(VLOOKUP($A362,'2009'!$B$2:$S$401,5,FALSE)), U362, VLOOKUP($A362,'2009'!$B$2:$S$401,5,FALSE))</f>
        <v>6</v>
      </c>
      <c r="W362" s="14">
        <f>AVERAGE(Q362:V362)</f>
        <v>5.5166666666666666</v>
      </c>
      <c r="X362" s="14">
        <f>VLOOKUP($A362,'2014'!$B$2:$S$430,6,FALSE)</f>
        <v>11</v>
      </c>
      <c r="Y362" s="14">
        <f>IF(ISNA(VLOOKUP($A362,'2013'!$B$2:$S$401,6,FALSE)), X362, VLOOKUP($A362,'2013'!$B$2:$S$401,6,FALSE)*1.7)</f>
        <v>11.9</v>
      </c>
      <c r="Z362" s="14">
        <f>IF(ISNA(VLOOKUP($A362,'2012'!$B$2:$S$401,6,FALSE)), Y362, VLOOKUP($A362,'2012'!$B$2:$S$401,6,FALSE))</f>
        <v>24</v>
      </c>
      <c r="AA362" s="14">
        <f>IF(ISNA(VLOOKUP($A362,'2011'!$B$2:$S$401,6,FALSE)), Z362, VLOOKUP($A362,'2011'!$B$2:$S$401,6,FALSE))</f>
        <v>24</v>
      </c>
      <c r="AB362" s="14">
        <f>IF(ISNA(VLOOKUP($A362,'2010'!$B$2:$S$401,6,FALSE)), AA362, VLOOKUP($A362,'2010'!$B$2:$S$401,6,FALSE))</f>
        <v>20</v>
      </c>
      <c r="AC362" s="14">
        <f>IF(ISNA(VLOOKUP($A362,'2009'!$B$2:$S$401,6,FALSE)), AB362, VLOOKUP($A362,'2009'!$B$2:$S$401,6,FALSE))</f>
        <v>20</v>
      </c>
      <c r="AD362" s="14">
        <f>AVERAGE(X362:AC362)</f>
        <v>18.483333333333334</v>
      </c>
      <c r="AE362" s="14">
        <f>VLOOKUP($A362,'2014'!$B$2:$S$430,10,FALSE)</f>
        <v>2</v>
      </c>
      <c r="AF362" s="14">
        <f>IF(ISNA(VLOOKUP($A362,'2013'!$B$2:$S$401,10,FALSE)), AE362, VLOOKUP($A362,'2013'!$B$2:$S$401,10,FALSE)*1.7)</f>
        <v>3.4</v>
      </c>
      <c r="AG362" s="14">
        <f>IF(ISNA(VLOOKUP($A362,'2012'!$B$2:$S$401,10,FALSE)), AF362, VLOOKUP($A362,'2012'!$B$2:$S$401,10,FALSE))</f>
        <v>2</v>
      </c>
      <c r="AH362" s="14">
        <f>IF(ISNA(VLOOKUP($A362,'2011'!$B$2:$S$401,10,FALSE)), AG362, VLOOKUP($A362,'2011'!$B$2:$S$401,10,FALSE))</f>
        <v>2</v>
      </c>
      <c r="AI362" s="14">
        <f>IF(ISNA(VLOOKUP($A362,'2010'!$B$2:$S$401,10,FALSE)), AH362, VLOOKUP($A362,'2010'!$B$2:$S$401,10,FALSE))</f>
        <v>1</v>
      </c>
      <c r="AJ362" s="14">
        <f>IF(ISNA(VLOOKUP($A362,'2009'!$B$2:$S$401,10,FALSE)), AI362, VLOOKUP($A362,'2009'!$B$2:$S$401,10,FALSE))</f>
        <v>1</v>
      </c>
      <c r="AK362" s="14">
        <f>AVERAGE(AE362:AJ362)</f>
        <v>1.9000000000000001</v>
      </c>
      <c r="AL362" s="14">
        <f>VLOOKUP($A362,'2014'!$B$2:$S$430,11,FALSE)</f>
        <v>5</v>
      </c>
      <c r="AM362" s="14">
        <f>IF(ISNA(VLOOKUP($A362,'2013'!$B$2:$S$401,11,FALSE)), AL362, VLOOKUP($A362,'2013'!$B$2:$S$401,11,FALSE)*1.7)</f>
        <v>10.199999999999999</v>
      </c>
      <c r="AN362" s="14">
        <f>AVERAGE(AL362:AM362)</f>
        <v>7.6</v>
      </c>
      <c r="AO362" s="14">
        <f>VLOOKUP($A362,'2014'!$B$2:$S$430,8,FALSE)</f>
        <v>-26</v>
      </c>
      <c r="AP362" s="14">
        <f>IF(ISNA(VLOOKUP($A362,'2013'!$B$2:$S$401,8,FALSE)), AO362, VLOOKUP($A362,'2013'!$B$2:$S$401,8,FALSE)*1.7)</f>
        <v>-8.5</v>
      </c>
      <c r="AQ362" s="14">
        <f>IF(ISNA(VLOOKUP($A362,'2012'!$B$2:$S$401,8,FALSE)), AP362, VLOOKUP($A362,'2012'!$B$2:$S$401,8,FALSE))</f>
        <v>-5</v>
      </c>
      <c r="AR362" s="14">
        <f>IF(ISNA(VLOOKUP($A362,'2011'!$B$2:$S$401,8,FALSE)), AQ362, VLOOKUP($A362,'2011'!$B$2:$S$401,8,FALSE))</f>
        <v>-5</v>
      </c>
      <c r="AS362" s="14">
        <f>IF(ISNA(VLOOKUP($A362,'2010'!$B$2:$S$401,8,FALSE)), AR362, VLOOKUP($A362,'2010'!$B$2:$S$401,8,FALSE))</f>
        <v>-5</v>
      </c>
      <c r="AT362" s="14">
        <f>IF(ISNA(VLOOKUP($A362,'2009'!$B$2:$S$401,8,FALSE)), AS362, VLOOKUP($A362,'2009'!$B$2:$S$401,8,FALSE))</f>
        <v>-5</v>
      </c>
      <c r="AU362" s="14">
        <f>AVERAGE(AO362:AT362)</f>
        <v>-9.0833333333333339</v>
      </c>
      <c r="AV362" s="14">
        <f>MIN(B362:G362)</f>
        <v>17</v>
      </c>
      <c r="AW362" s="14">
        <f>MAX(B362:G362)</f>
        <v>28</v>
      </c>
      <c r="AX362" s="14">
        <f>MIN(I362:N362)</f>
        <v>57.8</v>
      </c>
      <c r="AY362" s="14">
        <f>MAX(I362:N362)</f>
        <v>81</v>
      </c>
      <c r="AZ362" s="14" t="str">
        <f>VLOOKUP(A362,Bios!$B$2:$S$430,7,FALSE)</f>
        <v>RUS</v>
      </c>
      <c r="BA362" s="14" t="str">
        <f>VLOOKUP(A362,Bios!$B$2:$S$430,2,FALSE)</f>
        <v>FLA</v>
      </c>
      <c r="BB362" s="14">
        <f>113-BE362</f>
        <v>23</v>
      </c>
      <c r="BC362" s="14" t="str">
        <f>VLOOKUP(A362,Bios!$B$2:$S$430,3,FALSE)</f>
        <v>D</v>
      </c>
      <c r="BD362" s="4" t="str">
        <f>VLOOKUP(A362,Bios!$B$2:$S$430,4,FALSE)</f>
        <v>Oct 29 '90</v>
      </c>
      <c r="BE362" s="4" t="str">
        <f>RIGHT(BD362, LEN(BD362)-8)</f>
        <v>90</v>
      </c>
      <c r="BJ362" s="4" t="e">
        <f>VLOOKUP(A362,'Contracts 2014'!A361:K487,1,FALSE)</f>
        <v>#N/A</v>
      </c>
      <c r="BK362" s="4">
        <f>IF(ISNA(VLOOKUP(A362,'Contracts 2014'!$A$1:$K$127,1,FALSE)), 0, 1)</f>
        <v>0</v>
      </c>
    </row>
    <row r="363" spans="1:63">
      <c r="A363" s="13" t="s">
        <v>1900</v>
      </c>
      <c r="B363" s="14">
        <f>VLOOKUP(A363,'2014'!$B$2:$S$430,7,FALSE)</f>
        <v>19</v>
      </c>
      <c r="C363" s="14">
        <f>IF(ISNA(VLOOKUP(A363,'2013'!$B$2:$S$401,7,FALSE)*1.7), B363, VLOOKUP(A363,'2013'!$B$2:$S$401,7,FALSE)*1.7)</f>
        <v>19</v>
      </c>
      <c r="D363" s="14">
        <f>IF(ISNA(VLOOKUP(A363,'2012'!$B$2:$S$401,7,FALSE)), C363, VLOOKUP(A363,'2012'!$B$2:$S$401,7,FALSE))</f>
        <v>19</v>
      </c>
      <c r="E363" s="14">
        <f>IF(ISNA(VLOOKUP(A363,'2011'!$B$2:$S$401,7,FALSE)), AVERAGE(C363:D363), VLOOKUP(A363,'2011'!$B$2:$S$401,7,FALSE))</f>
        <v>19</v>
      </c>
      <c r="F363" s="14">
        <f>IF(ISNA(VLOOKUP(A363,'2010'!$B$2:$S$401,7,FALSE)), AVERAGE(C363:E363), VLOOKUP(A363,'2010'!$B$2:$S$401,7,FALSE))</f>
        <v>19</v>
      </c>
      <c r="G363" s="14">
        <f>IF(ISNA(VLOOKUP(A363,'2009'!$B$2:$S$401,7,FALSE)), AVERAGE(C363:F363), VLOOKUP(A363,'2009'!$B$2:$S$401,7,FALSE))</f>
        <v>19</v>
      </c>
      <c r="H363" s="14">
        <f>AVERAGE(B363:G363)</f>
        <v>19</v>
      </c>
      <c r="I363" s="14">
        <f>VLOOKUP(A363,'2014'!$B$2:$S$430,4,FALSE)</f>
        <v>63</v>
      </c>
      <c r="J363" s="14">
        <f>IF(ISNA(VLOOKUP(A363,'2013'!$B$2:$S$401,4,FALSE)), I363, VLOOKUP(A363,'2013'!$B$2:$S$401,4,FALSE)*1.7)</f>
        <v>63</v>
      </c>
      <c r="K363" s="14">
        <f>IF(ISNA(VLOOKUP(A363,'2012'!$B$2:$S$401,4,FALSE)), J363, VLOOKUP(A363,'2012'!$B$2:$S$401,4,FALSE))</f>
        <v>63</v>
      </c>
      <c r="L363" s="14">
        <f>IF(ISNA(VLOOKUP(A363,'2011'!$B$2:$S$401,4,FALSE)), AVERAGE(J363:K363), VLOOKUP(A363,'2011'!$B$2:$S$401,4,FALSE))</f>
        <v>63</v>
      </c>
      <c r="M363" s="14">
        <f>IF(ISNA(VLOOKUP(A363,'2010'!$B$2:$S$401,4,FALSE)), AVERAGE(J363:L363), VLOOKUP(A363,'2010'!$B$2:$S$401,4,FALSE))</f>
        <v>63</v>
      </c>
      <c r="N363" s="14">
        <f>IF(ISNA(VLOOKUP(A363,'2009'!$B$2:$S$401,4,FALSE)), AVERAGE(J363:M363), VLOOKUP(A363,'2009'!$B$2:$S$401,4,FALSE))</f>
        <v>63</v>
      </c>
      <c r="O363" s="14">
        <f>AVERAGE(I363:N363)</f>
        <v>63</v>
      </c>
      <c r="P363" s="14">
        <f>H363/O363</f>
        <v>0.30158730158730157</v>
      </c>
      <c r="Q363" s="14">
        <f>VLOOKUP($A363,'2014'!$B$2:$S$430,5,FALSE)</f>
        <v>4</v>
      </c>
      <c r="R363" s="14">
        <f>IF(ISNA(VLOOKUP(A363,'2013'!$B$2:$S$401,5,FALSE)), Q363, VLOOKUP(A363,'2013'!$B$2:$S$401,5,FALSE)*1.7)</f>
        <v>4</v>
      </c>
      <c r="S363" s="14">
        <f>IF(ISNA(VLOOKUP($A363,'2012'!$B$2:$S$401,5,FALSE)), R363, VLOOKUP($A363,'2012'!$B$2:$S$401,5,FALSE))</f>
        <v>4</v>
      </c>
      <c r="T363" s="14">
        <f>IF(ISNA(VLOOKUP($A363,'2011'!$B$2:$S$401,5,FALSE)), S363, VLOOKUP($A363,'2011'!$B$2:$S$401,5,FALSE))</f>
        <v>4</v>
      </c>
      <c r="U363" s="14">
        <f>IF(ISNA(VLOOKUP($A363,'2010'!$B$2:$S$401,5,FALSE)), T363, VLOOKUP($A363,'2010'!$B$2:$S$401,5,FALSE))</f>
        <v>4</v>
      </c>
      <c r="V363" s="14">
        <f>IF(ISNA(VLOOKUP($A363,'2009'!$B$2:$S$401,5,FALSE)), U363, VLOOKUP($A363,'2009'!$B$2:$S$401,5,FALSE))</f>
        <v>4</v>
      </c>
      <c r="W363" s="14">
        <f>AVERAGE(Q363:V363)</f>
        <v>4</v>
      </c>
      <c r="X363" s="14">
        <f>VLOOKUP($A363,'2014'!$B$2:$S$430,6,FALSE)</f>
        <v>15</v>
      </c>
      <c r="Y363" s="14">
        <f>IF(ISNA(VLOOKUP($A363,'2013'!$B$2:$S$401,6,FALSE)), X363, VLOOKUP($A363,'2013'!$B$2:$S$401,6,FALSE)*1.7)</f>
        <v>15</v>
      </c>
      <c r="Z363" s="14">
        <f>IF(ISNA(VLOOKUP($A363,'2012'!$B$2:$S$401,6,FALSE)), Y363, VLOOKUP($A363,'2012'!$B$2:$S$401,6,FALSE))</f>
        <v>15</v>
      </c>
      <c r="AA363" s="14">
        <f>IF(ISNA(VLOOKUP($A363,'2011'!$B$2:$S$401,6,FALSE)), Z363, VLOOKUP($A363,'2011'!$B$2:$S$401,6,FALSE))</f>
        <v>15</v>
      </c>
      <c r="AB363" s="14">
        <f>IF(ISNA(VLOOKUP($A363,'2010'!$B$2:$S$401,6,FALSE)), AA363, VLOOKUP($A363,'2010'!$B$2:$S$401,6,FALSE))</f>
        <v>15</v>
      </c>
      <c r="AC363" s="14">
        <f>IF(ISNA(VLOOKUP($A363,'2009'!$B$2:$S$401,6,FALSE)), AB363, VLOOKUP($A363,'2009'!$B$2:$S$401,6,FALSE))</f>
        <v>15</v>
      </c>
      <c r="AD363" s="14">
        <f>AVERAGE(X363:AC363)</f>
        <v>15</v>
      </c>
      <c r="AE363" s="14">
        <f>VLOOKUP($A363,'2014'!$B$2:$S$430,10,FALSE)</f>
        <v>0</v>
      </c>
      <c r="AF363" s="14">
        <f>IF(ISNA(VLOOKUP($A363,'2013'!$B$2:$S$401,10,FALSE)), AE363, VLOOKUP($A363,'2013'!$B$2:$S$401,10,FALSE)*1.7)</f>
        <v>0</v>
      </c>
      <c r="AG363" s="14">
        <f>IF(ISNA(VLOOKUP($A363,'2012'!$B$2:$S$401,10,FALSE)), AF363, VLOOKUP($A363,'2012'!$B$2:$S$401,10,FALSE))</f>
        <v>0</v>
      </c>
      <c r="AH363" s="14">
        <f>IF(ISNA(VLOOKUP($A363,'2011'!$B$2:$S$401,10,FALSE)), AG363, VLOOKUP($A363,'2011'!$B$2:$S$401,10,FALSE))</f>
        <v>0</v>
      </c>
      <c r="AI363" s="14">
        <f>IF(ISNA(VLOOKUP($A363,'2010'!$B$2:$S$401,10,FALSE)), AH363, VLOOKUP($A363,'2010'!$B$2:$S$401,10,FALSE))</f>
        <v>0</v>
      </c>
      <c r="AJ363" s="14">
        <f>IF(ISNA(VLOOKUP($A363,'2009'!$B$2:$S$401,10,FALSE)), AI363, VLOOKUP($A363,'2009'!$B$2:$S$401,10,FALSE))</f>
        <v>0</v>
      </c>
      <c r="AK363" s="14">
        <f>AVERAGE(AE363:AJ363)</f>
        <v>0</v>
      </c>
      <c r="AL363" s="14">
        <f>VLOOKUP($A363,'2014'!$B$2:$S$430,11,FALSE)</f>
        <v>2</v>
      </c>
      <c r="AM363" s="14">
        <f>IF(ISNA(VLOOKUP($A363,'2013'!$B$2:$S$401,11,FALSE)), AL363, VLOOKUP($A363,'2013'!$B$2:$S$401,11,FALSE)*1.7)</f>
        <v>2</v>
      </c>
      <c r="AN363" s="14">
        <f>AVERAGE(AL363:AM363)</f>
        <v>2</v>
      </c>
      <c r="AO363" s="14">
        <f>VLOOKUP($A363,'2014'!$B$2:$S$430,8,FALSE)</f>
        <v>-9</v>
      </c>
      <c r="AP363" s="14">
        <f>IF(ISNA(VLOOKUP($A363,'2013'!$B$2:$S$401,8,FALSE)), AO363, VLOOKUP($A363,'2013'!$B$2:$S$401,8,FALSE)*1.7)</f>
        <v>-9</v>
      </c>
      <c r="AQ363" s="14">
        <f>IF(ISNA(VLOOKUP($A363,'2012'!$B$2:$S$401,8,FALSE)), AP363, VLOOKUP($A363,'2012'!$B$2:$S$401,8,FALSE))</f>
        <v>-9</v>
      </c>
      <c r="AR363" s="14">
        <f>IF(ISNA(VLOOKUP($A363,'2011'!$B$2:$S$401,8,FALSE)), AQ363, VLOOKUP($A363,'2011'!$B$2:$S$401,8,FALSE))</f>
        <v>-9</v>
      </c>
      <c r="AS363" s="14">
        <f>IF(ISNA(VLOOKUP($A363,'2010'!$B$2:$S$401,8,FALSE)), AR363, VLOOKUP($A363,'2010'!$B$2:$S$401,8,FALSE))</f>
        <v>-9</v>
      </c>
      <c r="AT363" s="14">
        <f>IF(ISNA(VLOOKUP($A363,'2009'!$B$2:$S$401,8,FALSE)), AS363, VLOOKUP($A363,'2009'!$B$2:$S$401,8,FALSE))</f>
        <v>-9</v>
      </c>
      <c r="AU363" s="14">
        <f>AVERAGE(AO363:AT363)</f>
        <v>-9</v>
      </c>
      <c r="AV363" s="14">
        <f>MIN(B363:G363)</f>
        <v>19</v>
      </c>
      <c r="AW363" s="14">
        <f>MAX(B363:G363)</f>
        <v>19</v>
      </c>
      <c r="AX363" s="14">
        <f>MIN(I363:N363)</f>
        <v>63</v>
      </c>
      <c r="AY363" s="14">
        <f>MAX(I363:N363)</f>
        <v>63</v>
      </c>
      <c r="AZ363" s="14" t="str">
        <f>VLOOKUP(A363,Bios!$B$2:$S$430,7,FALSE)</f>
        <v>USA</v>
      </c>
      <c r="BA363" s="14" t="str">
        <f>VLOOKUP(A363,Bios!$B$2:$S$430,2,FALSE)</f>
        <v>TBL</v>
      </c>
      <c r="BB363" s="14">
        <f>113-BE363</f>
        <v>23</v>
      </c>
      <c r="BC363" s="14" t="str">
        <f>VLOOKUP(A363,Bios!$B$2:$S$430,3,FALSE)</f>
        <v>R</v>
      </c>
      <c r="BD363" s="4" t="str">
        <f>VLOOKUP(A363,Bios!$B$2:$S$430,4,FALSE)</f>
        <v>Jul 02 '90</v>
      </c>
      <c r="BE363" s="4" t="str">
        <f>RIGHT(BD363, LEN(BD363)-8)</f>
        <v>90</v>
      </c>
      <c r="BJ363" s="4" t="e">
        <f>VLOOKUP(A363,'Contracts 2014'!A362:K488,1,FALSE)</f>
        <v>#N/A</v>
      </c>
      <c r="BK363" s="4">
        <f>IF(ISNA(VLOOKUP(A363,'Contracts 2014'!$A$1:$K$127,1,FALSE)), 0, 1)</f>
        <v>0</v>
      </c>
    </row>
    <row r="364" spans="1:63">
      <c r="A364" s="13" t="s">
        <v>922</v>
      </c>
      <c r="B364" s="14">
        <f>VLOOKUP(A364,'2014'!$B$2:$S$430,7,FALSE)</f>
        <v>19</v>
      </c>
      <c r="C364" s="14">
        <f>IF(ISNA(VLOOKUP(A364,'2013'!$B$2:$S$401,7,FALSE)*1.7), B364, VLOOKUP(A364,'2013'!$B$2:$S$401,7,FALSE)*1.7)</f>
        <v>30.599999999999998</v>
      </c>
      <c r="D364" s="14">
        <f>IF(ISNA(VLOOKUP(A364,'2012'!$B$2:$S$401,7,FALSE)), C364, VLOOKUP(A364,'2012'!$B$2:$S$401,7,FALSE))</f>
        <v>30.599999999999998</v>
      </c>
      <c r="E364" s="14">
        <f>IF(ISNA(VLOOKUP(A364,'2011'!$B$2:$S$401,7,FALSE)), AVERAGE(C364:D364), VLOOKUP(A364,'2011'!$B$2:$S$401,7,FALSE))</f>
        <v>30.599999999999998</v>
      </c>
      <c r="F364" s="14">
        <f>IF(ISNA(VLOOKUP(A364,'2010'!$B$2:$S$401,7,FALSE)), AVERAGE(C364:E364), VLOOKUP(A364,'2010'!$B$2:$S$401,7,FALSE))</f>
        <v>30.599999999999998</v>
      </c>
      <c r="G364" s="14">
        <f>IF(ISNA(VLOOKUP(A364,'2009'!$B$2:$S$401,7,FALSE)), AVERAGE(C364:F364), VLOOKUP(A364,'2009'!$B$2:$S$401,7,FALSE))</f>
        <v>30.599999999999998</v>
      </c>
      <c r="H364" s="14">
        <f>AVERAGE(B364:G364)</f>
        <v>28.666666666666661</v>
      </c>
      <c r="I364" s="14">
        <f>VLOOKUP(A364,'2014'!$B$2:$S$430,4,FALSE)</f>
        <v>74</v>
      </c>
      <c r="J364" s="14">
        <f>IF(ISNA(VLOOKUP(A364,'2013'!$B$2:$S$401,4,FALSE)), I364, VLOOKUP(A364,'2013'!$B$2:$S$401,4,FALSE)*1.7)</f>
        <v>79.899999999999991</v>
      </c>
      <c r="K364" s="14">
        <f>IF(ISNA(VLOOKUP(A364,'2012'!$B$2:$S$401,4,FALSE)), J364, VLOOKUP(A364,'2012'!$B$2:$S$401,4,FALSE))</f>
        <v>79.899999999999991</v>
      </c>
      <c r="L364" s="14">
        <f>IF(ISNA(VLOOKUP(A364,'2011'!$B$2:$S$401,4,FALSE)), AVERAGE(J364:K364), VLOOKUP(A364,'2011'!$B$2:$S$401,4,FALSE))</f>
        <v>79.899999999999991</v>
      </c>
      <c r="M364" s="14">
        <f>IF(ISNA(VLOOKUP(A364,'2010'!$B$2:$S$401,4,FALSE)), AVERAGE(J364:L364), VLOOKUP(A364,'2010'!$B$2:$S$401,4,FALSE))</f>
        <v>79.899999999999991</v>
      </c>
      <c r="N364" s="14">
        <f>IF(ISNA(VLOOKUP(A364,'2009'!$B$2:$S$401,4,FALSE)), AVERAGE(J364:M364), VLOOKUP(A364,'2009'!$B$2:$S$401,4,FALSE))</f>
        <v>79.899999999999991</v>
      </c>
      <c r="O364" s="14">
        <f>AVERAGE(I364:N364)</f>
        <v>78.916666666666643</v>
      </c>
      <c r="P364" s="14">
        <f>H364/O364</f>
        <v>0.36325237592397047</v>
      </c>
      <c r="Q364" s="14">
        <f>VLOOKUP($A364,'2014'!$B$2:$S$430,5,FALSE)</f>
        <v>7</v>
      </c>
      <c r="R364" s="14">
        <f>IF(ISNA(VLOOKUP(A364,'2013'!$B$2:$S$401,5,FALSE)), Q364, VLOOKUP(A364,'2013'!$B$2:$S$401,5,FALSE)*1.7)</f>
        <v>8.5</v>
      </c>
      <c r="S364" s="14">
        <f>IF(ISNA(VLOOKUP($A364,'2012'!$B$2:$S$401,5,FALSE)), R364, VLOOKUP($A364,'2012'!$B$2:$S$401,5,FALSE))</f>
        <v>8.5</v>
      </c>
      <c r="T364" s="14">
        <f>IF(ISNA(VLOOKUP($A364,'2011'!$B$2:$S$401,5,FALSE)), S364, VLOOKUP($A364,'2011'!$B$2:$S$401,5,FALSE))</f>
        <v>8.5</v>
      </c>
      <c r="U364" s="14">
        <f>IF(ISNA(VLOOKUP($A364,'2010'!$B$2:$S$401,5,FALSE)), T364, VLOOKUP($A364,'2010'!$B$2:$S$401,5,FALSE))</f>
        <v>8.5</v>
      </c>
      <c r="V364" s="14">
        <f>IF(ISNA(VLOOKUP($A364,'2009'!$B$2:$S$401,5,FALSE)), U364, VLOOKUP($A364,'2009'!$B$2:$S$401,5,FALSE))</f>
        <v>8.5</v>
      </c>
      <c r="W364" s="14">
        <f>AVERAGE(Q364:V364)</f>
        <v>8.25</v>
      </c>
      <c r="X364" s="14">
        <f>VLOOKUP($A364,'2014'!$B$2:$S$430,6,FALSE)</f>
        <v>12</v>
      </c>
      <c r="Y364" s="14">
        <f>IF(ISNA(VLOOKUP($A364,'2013'!$B$2:$S$401,6,FALSE)), X364, VLOOKUP($A364,'2013'!$B$2:$S$401,6,FALSE)*1.7)</f>
        <v>22.099999999999998</v>
      </c>
      <c r="Z364" s="14">
        <f>IF(ISNA(VLOOKUP($A364,'2012'!$B$2:$S$401,6,FALSE)), Y364, VLOOKUP($A364,'2012'!$B$2:$S$401,6,FALSE))</f>
        <v>22.099999999999998</v>
      </c>
      <c r="AA364" s="14">
        <f>IF(ISNA(VLOOKUP($A364,'2011'!$B$2:$S$401,6,FALSE)), Z364, VLOOKUP($A364,'2011'!$B$2:$S$401,6,FALSE))</f>
        <v>22.099999999999998</v>
      </c>
      <c r="AB364" s="14">
        <f>IF(ISNA(VLOOKUP($A364,'2010'!$B$2:$S$401,6,FALSE)), AA364, VLOOKUP($A364,'2010'!$B$2:$S$401,6,FALSE))</f>
        <v>22.099999999999998</v>
      </c>
      <c r="AC364" s="14">
        <f>IF(ISNA(VLOOKUP($A364,'2009'!$B$2:$S$401,6,FALSE)), AB364, VLOOKUP($A364,'2009'!$B$2:$S$401,6,FALSE))</f>
        <v>22.099999999999998</v>
      </c>
      <c r="AD364" s="14">
        <f>AVERAGE(X364:AC364)</f>
        <v>20.416666666666661</v>
      </c>
      <c r="AE364" s="14">
        <f>VLOOKUP($A364,'2014'!$B$2:$S$430,10,FALSE)</f>
        <v>0</v>
      </c>
      <c r="AF364" s="14">
        <f>IF(ISNA(VLOOKUP($A364,'2013'!$B$2:$S$401,10,FALSE)), AE364, VLOOKUP($A364,'2013'!$B$2:$S$401,10,FALSE)*1.7)</f>
        <v>1.7</v>
      </c>
      <c r="AG364" s="14">
        <f>IF(ISNA(VLOOKUP($A364,'2012'!$B$2:$S$401,10,FALSE)), AF364, VLOOKUP($A364,'2012'!$B$2:$S$401,10,FALSE))</f>
        <v>1.7</v>
      </c>
      <c r="AH364" s="14">
        <f>IF(ISNA(VLOOKUP($A364,'2011'!$B$2:$S$401,10,FALSE)), AG364, VLOOKUP($A364,'2011'!$B$2:$S$401,10,FALSE))</f>
        <v>1.7</v>
      </c>
      <c r="AI364" s="14">
        <f>IF(ISNA(VLOOKUP($A364,'2010'!$B$2:$S$401,10,FALSE)), AH364, VLOOKUP($A364,'2010'!$B$2:$S$401,10,FALSE))</f>
        <v>1.7</v>
      </c>
      <c r="AJ364" s="14">
        <f>IF(ISNA(VLOOKUP($A364,'2009'!$B$2:$S$401,10,FALSE)), AI364, VLOOKUP($A364,'2009'!$B$2:$S$401,10,FALSE))</f>
        <v>1.7</v>
      </c>
      <c r="AK364" s="14">
        <f>AVERAGE(AE364:AJ364)</f>
        <v>1.4166666666666667</v>
      </c>
      <c r="AL364" s="14">
        <f>VLOOKUP($A364,'2014'!$B$2:$S$430,11,FALSE)</f>
        <v>1</v>
      </c>
      <c r="AM364" s="14">
        <f>IF(ISNA(VLOOKUP($A364,'2013'!$B$2:$S$401,11,FALSE)), AL364, VLOOKUP($A364,'2013'!$B$2:$S$401,11,FALSE)*1.7)</f>
        <v>6.8</v>
      </c>
      <c r="AN364" s="14">
        <f>AVERAGE(AL364:AM364)</f>
        <v>3.9</v>
      </c>
      <c r="AO364" s="14">
        <f>VLOOKUP($A364,'2014'!$B$2:$S$430,8,FALSE)</f>
        <v>-17</v>
      </c>
      <c r="AP364" s="14">
        <f>IF(ISNA(VLOOKUP($A364,'2013'!$B$2:$S$401,8,FALSE)), AO364, VLOOKUP($A364,'2013'!$B$2:$S$401,8,FALSE)*1.7)</f>
        <v>-6.8</v>
      </c>
      <c r="AQ364" s="14">
        <f>IF(ISNA(VLOOKUP($A364,'2012'!$B$2:$S$401,8,FALSE)), AP364, VLOOKUP($A364,'2012'!$B$2:$S$401,8,FALSE))</f>
        <v>-6.8</v>
      </c>
      <c r="AR364" s="14">
        <f>IF(ISNA(VLOOKUP($A364,'2011'!$B$2:$S$401,8,FALSE)), AQ364, VLOOKUP($A364,'2011'!$B$2:$S$401,8,FALSE))</f>
        <v>-6.8</v>
      </c>
      <c r="AS364" s="14">
        <f>IF(ISNA(VLOOKUP($A364,'2010'!$B$2:$S$401,8,FALSE)), AR364, VLOOKUP($A364,'2010'!$B$2:$S$401,8,FALSE))</f>
        <v>-6.8</v>
      </c>
      <c r="AT364" s="14">
        <f>IF(ISNA(VLOOKUP($A364,'2009'!$B$2:$S$401,8,FALSE)), AS364, VLOOKUP($A364,'2009'!$B$2:$S$401,8,FALSE))</f>
        <v>-6.8</v>
      </c>
      <c r="AU364" s="14">
        <f>AVERAGE(AO364:AT364)</f>
        <v>-8.4999999999999982</v>
      </c>
      <c r="AV364" s="14">
        <f>MIN(B364:G364)</f>
        <v>19</v>
      </c>
      <c r="AW364" s="14">
        <f>MAX(B364:G364)</f>
        <v>30.599999999999998</v>
      </c>
      <c r="AX364" s="14">
        <f>MIN(I364:N364)</f>
        <v>74</v>
      </c>
      <c r="AY364" s="14">
        <f>MAX(I364:N364)</f>
        <v>79.899999999999991</v>
      </c>
      <c r="AZ364" s="14" t="str">
        <f>VLOOKUP(A364,Bios!$B$2:$S$430,7,FALSE)</f>
        <v>USA</v>
      </c>
      <c r="BA364" s="14" t="str">
        <f>VLOOKUP(A364,Bios!$B$2:$S$430,2,FALSE)</f>
        <v>BUF</v>
      </c>
      <c r="BB364" s="14">
        <f>113-BE364</f>
        <v>22</v>
      </c>
      <c r="BC364" s="14" t="str">
        <f>VLOOKUP(A364,Bios!$B$2:$S$430,3,FALSE)</f>
        <v>L</v>
      </c>
      <c r="BD364" s="4" t="str">
        <f>VLOOKUP(A364,Bios!$B$2:$S$430,4,FALSE)</f>
        <v>Aug 10 '91</v>
      </c>
      <c r="BE364" s="4" t="str">
        <f>RIGHT(BD364, LEN(BD364)-8)</f>
        <v>91</v>
      </c>
      <c r="BJ364" s="4" t="e">
        <f>VLOOKUP(A364,'Contracts 2014'!A363:K489,1,FALSE)</f>
        <v>#N/A</v>
      </c>
      <c r="BK364" s="4">
        <f>IF(ISNA(VLOOKUP(A364,'Contracts 2014'!$A$1:$K$127,1,FALSE)), 0, 1)</f>
        <v>0</v>
      </c>
    </row>
    <row r="365" spans="1:63">
      <c r="A365" s="13" t="s">
        <v>384</v>
      </c>
      <c r="B365" s="14">
        <f>VLOOKUP(A365,'2014'!$B$2:$S$430,7,FALSE)</f>
        <v>19</v>
      </c>
      <c r="C365" s="14">
        <f>IF(ISNA(VLOOKUP(A365,'2013'!$B$2:$S$401,7,FALSE)*1.7), B365, VLOOKUP(A365,'2013'!$B$2:$S$401,7,FALSE)*1.7)</f>
        <v>17</v>
      </c>
      <c r="D365" s="14">
        <f>IF(ISNA(VLOOKUP(A365,'2012'!$B$2:$S$401,7,FALSE)), C365, VLOOKUP(A365,'2012'!$B$2:$S$401,7,FALSE))</f>
        <v>27</v>
      </c>
      <c r="E365" s="14">
        <f>IF(ISNA(VLOOKUP(A365,'2011'!$B$2:$S$401,7,FALSE)), AVERAGE(C365:D365), VLOOKUP(A365,'2011'!$B$2:$S$401,7,FALSE))</f>
        <v>34</v>
      </c>
      <c r="F365" s="14">
        <f>IF(ISNA(VLOOKUP(A365,'2010'!$B$2:$S$401,7,FALSE)), AVERAGE(C365:E365), VLOOKUP(A365,'2010'!$B$2:$S$401,7,FALSE))</f>
        <v>26</v>
      </c>
      <c r="G365" s="14">
        <f>IF(ISNA(VLOOKUP(A365,'2009'!$B$2:$S$401,7,FALSE)), AVERAGE(C365:F365), VLOOKUP(A365,'2009'!$B$2:$S$401,7,FALSE))</f>
        <v>21</v>
      </c>
      <c r="H365" s="14">
        <f>AVERAGE(B365:G365)</f>
        <v>24</v>
      </c>
      <c r="I365" s="14">
        <f>VLOOKUP(A365,'2014'!$B$2:$S$430,4,FALSE)</f>
        <v>73</v>
      </c>
      <c r="J365" s="14">
        <f>IF(ISNA(VLOOKUP(A365,'2013'!$B$2:$S$401,4,FALSE)), I365, VLOOKUP(A365,'2013'!$B$2:$S$401,4,FALSE)*1.7)</f>
        <v>71.399999999999991</v>
      </c>
      <c r="K365" s="14">
        <f>IF(ISNA(VLOOKUP(A365,'2012'!$B$2:$S$401,4,FALSE)), J365, VLOOKUP(A365,'2012'!$B$2:$S$401,4,FALSE))</f>
        <v>74</v>
      </c>
      <c r="L365" s="14">
        <f>IF(ISNA(VLOOKUP(A365,'2011'!$B$2:$S$401,4,FALSE)), AVERAGE(J365:K365), VLOOKUP(A365,'2011'!$B$2:$S$401,4,FALSE))</f>
        <v>76</v>
      </c>
      <c r="M365" s="14">
        <f>IF(ISNA(VLOOKUP(A365,'2010'!$B$2:$S$401,4,FALSE)), AVERAGE(J365:L365), VLOOKUP(A365,'2010'!$B$2:$S$401,4,FALSE))</f>
        <v>73.8</v>
      </c>
      <c r="N365" s="14">
        <f>IF(ISNA(VLOOKUP(A365,'2009'!$B$2:$S$401,4,FALSE)), AVERAGE(J365:M365), VLOOKUP(A365,'2009'!$B$2:$S$401,4,FALSE))</f>
        <v>74</v>
      </c>
      <c r="O365" s="14">
        <f>AVERAGE(I365:N365)</f>
        <v>73.7</v>
      </c>
      <c r="P365" s="14">
        <f>H365/O365</f>
        <v>0.32564450474898232</v>
      </c>
      <c r="Q365" s="14">
        <f>VLOOKUP($A365,'2014'!$B$2:$S$430,5,FALSE)</f>
        <v>12</v>
      </c>
      <c r="R365" s="14">
        <f>IF(ISNA(VLOOKUP(A365,'2013'!$B$2:$S$401,5,FALSE)), Q365, VLOOKUP(A365,'2013'!$B$2:$S$401,5,FALSE)*1.7)</f>
        <v>6.8</v>
      </c>
      <c r="S365" s="14">
        <f>IF(ISNA(VLOOKUP($A365,'2012'!$B$2:$S$401,5,FALSE)), R365, VLOOKUP($A365,'2012'!$B$2:$S$401,5,FALSE))</f>
        <v>15</v>
      </c>
      <c r="T365" s="14">
        <f>IF(ISNA(VLOOKUP($A365,'2011'!$B$2:$S$401,5,FALSE)), S365, VLOOKUP($A365,'2011'!$B$2:$S$401,5,FALSE))</f>
        <v>19</v>
      </c>
      <c r="U365" s="14">
        <f>IF(ISNA(VLOOKUP($A365,'2010'!$B$2:$S$401,5,FALSE)), T365, VLOOKUP($A365,'2010'!$B$2:$S$401,5,FALSE))</f>
        <v>19</v>
      </c>
      <c r="V365" s="14">
        <f>IF(ISNA(VLOOKUP($A365,'2009'!$B$2:$S$401,5,FALSE)), U365, VLOOKUP($A365,'2009'!$B$2:$S$401,5,FALSE))</f>
        <v>13</v>
      </c>
      <c r="W365" s="14">
        <f>AVERAGE(Q365:V365)</f>
        <v>14.133333333333333</v>
      </c>
      <c r="X365" s="14">
        <f>VLOOKUP($A365,'2014'!$B$2:$S$430,6,FALSE)</f>
        <v>7</v>
      </c>
      <c r="Y365" s="14">
        <f>IF(ISNA(VLOOKUP($A365,'2013'!$B$2:$S$401,6,FALSE)), X365, VLOOKUP($A365,'2013'!$B$2:$S$401,6,FALSE)*1.7)</f>
        <v>10.199999999999999</v>
      </c>
      <c r="Z365" s="14">
        <f>IF(ISNA(VLOOKUP($A365,'2012'!$B$2:$S$401,6,FALSE)), Y365, VLOOKUP($A365,'2012'!$B$2:$S$401,6,FALSE))</f>
        <v>12</v>
      </c>
      <c r="AA365" s="14">
        <f>IF(ISNA(VLOOKUP($A365,'2011'!$B$2:$S$401,6,FALSE)), Z365, VLOOKUP($A365,'2011'!$B$2:$S$401,6,FALSE))</f>
        <v>15</v>
      </c>
      <c r="AB365" s="14">
        <f>IF(ISNA(VLOOKUP($A365,'2010'!$B$2:$S$401,6,FALSE)), AA365, VLOOKUP($A365,'2010'!$B$2:$S$401,6,FALSE))</f>
        <v>15</v>
      </c>
      <c r="AC365" s="14">
        <f>IF(ISNA(VLOOKUP($A365,'2009'!$B$2:$S$401,6,FALSE)), AB365, VLOOKUP($A365,'2009'!$B$2:$S$401,6,FALSE))</f>
        <v>8</v>
      </c>
      <c r="AD365" s="14">
        <f>AVERAGE(X365:AC365)</f>
        <v>11.200000000000001</v>
      </c>
      <c r="AE365" s="14">
        <f>VLOOKUP($A365,'2014'!$B$2:$S$430,10,FALSE)</f>
        <v>0</v>
      </c>
      <c r="AF365" s="14">
        <f>IF(ISNA(VLOOKUP($A365,'2013'!$B$2:$S$401,10,FALSE)), AE365, VLOOKUP($A365,'2013'!$B$2:$S$401,10,FALSE)*1.7)</f>
        <v>0</v>
      </c>
      <c r="AG365" s="14">
        <f>IF(ISNA(VLOOKUP($A365,'2012'!$B$2:$S$401,10,FALSE)), AF365, VLOOKUP($A365,'2012'!$B$2:$S$401,10,FALSE))</f>
        <v>3</v>
      </c>
      <c r="AH365" s="14">
        <f>IF(ISNA(VLOOKUP($A365,'2011'!$B$2:$S$401,10,FALSE)), AG365, VLOOKUP($A365,'2011'!$B$2:$S$401,10,FALSE))</f>
        <v>4</v>
      </c>
      <c r="AI365" s="14">
        <f>IF(ISNA(VLOOKUP($A365,'2010'!$B$2:$S$401,10,FALSE)), AH365, VLOOKUP($A365,'2010'!$B$2:$S$401,10,FALSE))</f>
        <v>4</v>
      </c>
      <c r="AJ365" s="14">
        <f>IF(ISNA(VLOOKUP($A365,'2009'!$B$2:$S$401,10,FALSE)), AI365, VLOOKUP($A365,'2009'!$B$2:$S$401,10,FALSE))</f>
        <v>1</v>
      </c>
      <c r="AK365" s="14">
        <f>AVERAGE(AE365:AJ365)</f>
        <v>2</v>
      </c>
      <c r="AL365" s="14">
        <f>VLOOKUP($A365,'2014'!$B$2:$S$430,11,FALSE)</f>
        <v>0</v>
      </c>
      <c r="AM365" s="14">
        <f>IF(ISNA(VLOOKUP($A365,'2013'!$B$2:$S$401,11,FALSE)), AL365, VLOOKUP($A365,'2013'!$B$2:$S$401,11,FALSE)*1.7)</f>
        <v>0</v>
      </c>
      <c r="AN365" s="14">
        <f>AVERAGE(AL365:AM365)</f>
        <v>0</v>
      </c>
      <c r="AO365" s="14">
        <f>VLOOKUP($A365,'2014'!$B$2:$S$430,8,FALSE)</f>
        <v>-9</v>
      </c>
      <c r="AP365" s="14">
        <f>IF(ISNA(VLOOKUP($A365,'2013'!$B$2:$S$401,8,FALSE)), AO365, VLOOKUP($A365,'2013'!$B$2:$S$401,8,FALSE)*1.7)</f>
        <v>-8.5</v>
      </c>
      <c r="AQ365" s="14">
        <f>IF(ISNA(VLOOKUP($A365,'2012'!$B$2:$S$401,8,FALSE)), AP365, VLOOKUP($A365,'2012'!$B$2:$S$401,8,FALSE))</f>
        <v>-4</v>
      </c>
      <c r="AR365" s="14">
        <f>IF(ISNA(VLOOKUP($A365,'2011'!$B$2:$S$401,8,FALSE)), AQ365, VLOOKUP($A365,'2011'!$B$2:$S$401,8,FALSE))</f>
        <v>-5</v>
      </c>
      <c r="AS365" s="14">
        <f>IF(ISNA(VLOOKUP($A365,'2010'!$B$2:$S$401,8,FALSE)), AR365, VLOOKUP($A365,'2010'!$B$2:$S$401,8,FALSE))</f>
        <v>-5</v>
      </c>
      <c r="AT365" s="14">
        <f>IF(ISNA(VLOOKUP($A365,'2009'!$B$2:$S$401,8,FALSE)), AS365, VLOOKUP($A365,'2009'!$B$2:$S$401,8,FALSE))</f>
        <v>-8</v>
      </c>
      <c r="AU365" s="14">
        <f>AVERAGE(AO365:AT365)</f>
        <v>-6.583333333333333</v>
      </c>
      <c r="AV365" s="14">
        <f>MIN(B365:G365)</f>
        <v>17</v>
      </c>
      <c r="AW365" s="14">
        <f>MAX(B365:G365)</f>
        <v>34</v>
      </c>
      <c r="AX365" s="14">
        <f>MIN(I365:N365)</f>
        <v>71.399999999999991</v>
      </c>
      <c r="AY365" s="14">
        <f>MAX(I365:N365)</f>
        <v>76</v>
      </c>
      <c r="AZ365" s="14" t="str">
        <f>VLOOKUP(A365,Bios!$B$2:$S$430,7,FALSE)</f>
        <v>CAN</v>
      </c>
      <c r="BA365" s="14" t="str">
        <f>VLOOKUP(A365,Bios!$B$2:$S$430,2,FALSE)</f>
        <v>NYI</v>
      </c>
      <c r="BB365" s="14">
        <f>113-BE365</f>
        <v>26</v>
      </c>
      <c r="BC365" s="14" t="str">
        <f>VLOOKUP(A365,Bios!$B$2:$S$430,3,FALSE)</f>
        <v>R</v>
      </c>
      <c r="BD365" s="4" t="str">
        <f>VLOOKUP(A365,Bios!$B$2:$S$430,4,FALSE)</f>
        <v>Nov 18 '87</v>
      </c>
      <c r="BE365" s="4" t="str">
        <f>RIGHT(BD365, LEN(BD365)-8)</f>
        <v>87</v>
      </c>
      <c r="BJ365" s="4" t="e">
        <f>VLOOKUP(A365,'Contracts 2014'!A364:K490,1,FALSE)</f>
        <v>#N/A</v>
      </c>
      <c r="BK365" s="4">
        <f>IF(ISNA(VLOOKUP(A365,'Contracts 2014'!$A$1:$K$127,1,FALSE)), 0, 1)</f>
        <v>0</v>
      </c>
    </row>
    <row r="366" spans="1:63">
      <c r="A366" s="13" t="s">
        <v>1899</v>
      </c>
      <c r="B366" s="14">
        <f>VLOOKUP(A366,'2014'!$B$2:$S$430,7,FALSE)</f>
        <v>19</v>
      </c>
      <c r="C366" s="14">
        <f>IF(ISNA(VLOOKUP(A366,'2013'!$B$2:$S$401,7,FALSE)*1.7), B366, VLOOKUP(A366,'2013'!$B$2:$S$401,7,FALSE)*1.7)</f>
        <v>19</v>
      </c>
      <c r="D366" s="14">
        <f>IF(ISNA(VLOOKUP(A366,'2012'!$B$2:$S$401,7,FALSE)), C366, VLOOKUP(A366,'2012'!$B$2:$S$401,7,FALSE))</f>
        <v>19</v>
      </c>
      <c r="E366" s="14">
        <f>IF(ISNA(VLOOKUP(A366,'2011'!$B$2:$S$401,7,FALSE)), AVERAGE(C366:D366), VLOOKUP(A366,'2011'!$B$2:$S$401,7,FALSE))</f>
        <v>19</v>
      </c>
      <c r="F366" s="14">
        <f>IF(ISNA(VLOOKUP(A366,'2010'!$B$2:$S$401,7,FALSE)), AVERAGE(C366:E366), VLOOKUP(A366,'2010'!$B$2:$S$401,7,FALSE))</f>
        <v>19</v>
      </c>
      <c r="G366" s="14">
        <f>IF(ISNA(VLOOKUP(A366,'2009'!$B$2:$S$401,7,FALSE)), AVERAGE(C366:F366), VLOOKUP(A366,'2009'!$B$2:$S$401,7,FALSE))</f>
        <v>19</v>
      </c>
      <c r="H366" s="14">
        <f>AVERAGE(B366:G366)</f>
        <v>19</v>
      </c>
      <c r="I366" s="14">
        <f>VLOOKUP(A366,'2014'!$B$2:$S$430,4,FALSE)</f>
        <v>71</v>
      </c>
      <c r="J366" s="14">
        <f>IF(ISNA(VLOOKUP(A366,'2013'!$B$2:$S$401,4,FALSE)), I366, VLOOKUP(A366,'2013'!$B$2:$S$401,4,FALSE)*1.7)</f>
        <v>71</v>
      </c>
      <c r="K366" s="14">
        <f>IF(ISNA(VLOOKUP(A366,'2012'!$B$2:$S$401,4,FALSE)), J366, VLOOKUP(A366,'2012'!$B$2:$S$401,4,FALSE))</f>
        <v>71</v>
      </c>
      <c r="L366" s="14">
        <f>IF(ISNA(VLOOKUP(A366,'2011'!$B$2:$S$401,4,FALSE)), AVERAGE(J366:K366), VLOOKUP(A366,'2011'!$B$2:$S$401,4,FALSE))</f>
        <v>71</v>
      </c>
      <c r="M366" s="14">
        <f>IF(ISNA(VLOOKUP(A366,'2010'!$B$2:$S$401,4,FALSE)), AVERAGE(J366:L366), VLOOKUP(A366,'2010'!$B$2:$S$401,4,FALSE))</f>
        <v>71</v>
      </c>
      <c r="N366" s="14">
        <f>IF(ISNA(VLOOKUP(A366,'2009'!$B$2:$S$401,4,FALSE)), AVERAGE(J366:M366), VLOOKUP(A366,'2009'!$B$2:$S$401,4,FALSE))</f>
        <v>71</v>
      </c>
      <c r="O366" s="14">
        <f>AVERAGE(I366:N366)</f>
        <v>71</v>
      </c>
      <c r="P366" s="14">
        <f>H366/O366</f>
        <v>0.26760563380281688</v>
      </c>
      <c r="Q366" s="14">
        <f>VLOOKUP($A366,'2014'!$B$2:$S$430,5,FALSE)</f>
        <v>5</v>
      </c>
      <c r="R366" s="14">
        <f>IF(ISNA(VLOOKUP(A366,'2013'!$B$2:$S$401,5,FALSE)), Q366, VLOOKUP(A366,'2013'!$B$2:$S$401,5,FALSE)*1.7)</f>
        <v>5</v>
      </c>
      <c r="S366" s="14">
        <f>IF(ISNA(VLOOKUP($A366,'2012'!$B$2:$S$401,5,FALSE)), R366, VLOOKUP($A366,'2012'!$B$2:$S$401,5,FALSE))</f>
        <v>5</v>
      </c>
      <c r="T366" s="14">
        <f>IF(ISNA(VLOOKUP($A366,'2011'!$B$2:$S$401,5,FALSE)), S366, VLOOKUP($A366,'2011'!$B$2:$S$401,5,FALSE))</f>
        <v>5</v>
      </c>
      <c r="U366" s="14">
        <f>IF(ISNA(VLOOKUP($A366,'2010'!$B$2:$S$401,5,FALSE)), T366, VLOOKUP($A366,'2010'!$B$2:$S$401,5,FALSE))</f>
        <v>5</v>
      </c>
      <c r="V366" s="14">
        <f>IF(ISNA(VLOOKUP($A366,'2009'!$B$2:$S$401,5,FALSE)), U366, VLOOKUP($A366,'2009'!$B$2:$S$401,5,FALSE))</f>
        <v>5</v>
      </c>
      <c r="W366" s="14">
        <f>AVERAGE(Q366:V366)</f>
        <v>5</v>
      </c>
      <c r="X366" s="14">
        <f>VLOOKUP($A366,'2014'!$B$2:$S$430,6,FALSE)</f>
        <v>14</v>
      </c>
      <c r="Y366" s="14">
        <f>IF(ISNA(VLOOKUP($A366,'2013'!$B$2:$S$401,6,FALSE)), X366, VLOOKUP($A366,'2013'!$B$2:$S$401,6,FALSE)*1.7)</f>
        <v>14</v>
      </c>
      <c r="Z366" s="14">
        <f>IF(ISNA(VLOOKUP($A366,'2012'!$B$2:$S$401,6,FALSE)), Y366, VLOOKUP($A366,'2012'!$B$2:$S$401,6,FALSE))</f>
        <v>14</v>
      </c>
      <c r="AA366" s="14">
        <f>IF(ISNA(VLOOKUP($A366,'2011'!$B$2:$S$401,6,FALSE)), Z366, VLOOKUP($A366,'2011'!$B$2:$S$401,6,FALSE))</f>
        <v>14</v>
      </c>
      <c r="AB366" s="14">
        <f>IF(ISNA(VLOOKUP($A366,'2010'!$B$2:$S$401,6,FALSE)), AA366, VLOOKUP($A366,'2010'!$B$2:$S$401,6,FALSE))</f>
        <v>14</v>
      </c>
      <c r="AC366" s="14">
        <f>IF(ISNA(VLOOKUP($A366,'2009'!$B$2:$S$401,6,FALSE)), AB366, VLOOKUP($A366,'2009'!$B$2:$S$401,6,FALSE))</f>
        <v>14</v>
      </c>
      <c r="AD366" s="14">
        <f>AVERAGE(X366:AC366)</f>
        <v>14</v>
      </c>
      <c r="AE366" s="14">
        <f>VLOOKUP($A366,'2014'!$B$2:$S$430,10,FALSE)</f>
        <v>1</v>
      </c>
      <c r="AF366" s="14">
        <f>IF(ISNA(VLOOKUP($A366,'2013'!$B$2:$S$401,10,FALSE)), AE366, VLOOKUP($A366,'2013'!$B$2:$S$401,10,FALSE)*1.7)</f>
        <v>1</v>
      </c>
      <c r="AG366" s="14">
        <f>IF(ISNA(VLOOKUP($A366,'2012'!$B$2:$S$401,10,FALSE)), AF366, VLOOKUP($A366,'2012'!$B$2:$S$401,10,FALSE))</f>
        <v>1</v>
      </c>
      <c r="AH366" s="14">
        <f>IF(ISNA(VLOOKUP($A366,'2011'!$B$2:$S$401,10,FALSE)), AG366, VLOOKUP($A366,'2011'!$B$2:$S$401,10,FALSE))</f>
        <v>1</v>
      </c>
      <c r="AI366" s="14">
        <f>IF(ISNA(VLOOKUP($A366,'2010'!$B$2:$S$401,10,FALSE)), AH366, VLOOKUP($A366,'2010'!$B$2:$S$401,10,FALSE))</f>
        <v>1</v>
      </c>
      <c r="AJ366" s="14">
        <f>IF(ISNA(VLOOKUP($A366,'2009'!$B$2:$S$401,10,FALSE)), AI366, VLOOKUP($A366,'2009'!$B$2:$S$401,10,FALSE))</f>
        <v>1</v>
      </c>
      <c r="AK366" s="14">
        <f>AVERAGE(AE366:AJ366)</f>
        <v>1</v>
      </c>
      <c r="AL366" s="14">
        <f>VLOOKUP($A366,'2014'!$B$2:$S$430,11,FALSE)</f>
        <v>1</v>
      </c>
      <c r="AM366" s="14">
        <f>IF(ISNA(VLOOKUP($A366,'2013'!$B$2:$S$401,11,FALSE)), AL366, VLOOKUP($A366,'2013'!$B$2:$S$401,11,FALSE)*1.7)</f>
        <v>1</v>
      </c>
      <c r="AN366" s="14">
        <f>AVERAGE(AL366:AM366)</f>
        <v>1</v>
      </c>
      <c r="AO366" s="14">
        <f>VLOOKUP($A366,'2014'!$B$2:$S$430,8,FALSE)</f>
        <v>-2</v>
      </c>
      <c r="AP366" s="14">
        <f>IF(ISNA(VLOOKUP($A366,'2013'!$B$2:$S$401,8,FALSE)), AO366, VLOOKUP($A366,'2013'!$B$2:$S$401,8,FALSE)*1.7)</f>
        <v>-2</v>
      </c>
      <c r="AQ366" s="14">
        <f>IF(ISNA(VLOOKUP($A366,'2012'!$B$2:$S$401,8,FALSE)), AP366, VLOOKUP($A366,'2012'!$B$2:$S$401,8,FALSE))</f>
        <v>-2</v>
      </c>
      <c r="AR366" s="14">
        <f>IF(ISNA(VLOOKUP($A366,'2011'!$B$2:$S$401,8,FALSE)), AQ366, VLOOKUP($A366,'2011'!$B$2:$S$401,8,FALSE))</f>
        <v>-2</v>
      </c>
      <c r="AS366" s="14">
        <f>IF(ISNA(VLOOKUP($A366,'2010'!$B$2:$S$401,8,FALSE)), AR366, VLOOKUP($A366,'2010'!$B$2:$S$401,8,FALSE))</f>
        <v>-2</v>
      </c>
      <c r="AT366" s="14">
        <f>IF(ISNA(VLOOKUP($A366,'2009'!$B$2:$S$401,8,FALSE)), AS366, VLOOKUP($A366,'2009'!$B$2:$S$401,8,FALSE))</f>
        <v>-2</v>
      </c>
      <c r="AU366" s="14">
        <f>AVERAGE(AO366:AT366)</f>
        <v>-2</v>
      </c>
      <c r="AV366" s="14">
        <f>MIN(B366:G366)</f>
        <v>19</v>
      </c>
      <c r="AW366" s="14">
        <f>MAX(B366:G366)</f>
        <v>19</v>
      </c>
      <c r="AX366" s="14">
        <f>MIN(I366:N366)</f>
        <v>71</v>
      </c>
      <c r="AY366" s="14">
        <f>MAX(I366:N366)</f>
        <v>71</v>
      </c>
      <c r="AZ366" s="14" t="str">
        <f>VLOOKUP(A366,Bios!$B$2:$S$430,7,FALSE)</f>
        <v>CAN</v>
      </c>
      <c r="BA366" s="14" t="str">
        <f>VLOOKUP(A366,Bios!$B$2:$S$430,2,FALSE)</f>
        <v>DET</v>
      </c>
      <c r="BB366" s="14">
        <f>113-BE366</f>
        <v>24</v>
      </c>
      <c r="BC366" s="14" t="str">
        <f>VLOOKUP(A366,Bios!$B$2:$S$430,3,FALSE)</f>
        <v>D</v>
      </c>
      <c r="BD366" s="4" t="str">
        <f>VLOOKUP(A366,Bios!$B$2:$S$430,4,FALSE)</f>
        <v>Feb 08 '89</v>
      </c>
      <c r="BE366" s="4" t="str">
        <f>RIGHT(BD366, LEN(BD366)-8)</f>
        <v>89</v>
      </c>
      <c r="BJ366" s="4" t="e">
        <f>VLOOKUP(A366,'Contracts 2014'!A365:K491,1,FALSE)</f>
        <v>#N/A</v>
      </c>
      <c r="BK366" s="4">
        <f>IF(ISNA(VLOOKUP(A366,'Contracts 2014'!$A$1:$K$127,1,FALSE)), 0, 1)</f>
        <v>0</v>
      </c>
    </row>
    <row r="367" spans="1:63">
      <c r="A367" s="13" t="s">
        <v>1213</v>
      </c>
      <c r="B367" s="14">
        <f>VLOOKUP(A367,'2014'!$B$2:$S$430,7,FALSE)</f>
        <v>19</v>
      </c>
      <c r="C367" s="14">
        <f>IF(ISNA(VLOOKUP(A367,'2013'!$B$2:$S$401,7,FALSE)*1.7), B367, VLOOKUP(A367,'2013'!$B$2:$S$401,7,FALSE)*1.7)</f>
        <v>20.399999999999999</v>
      </c>
      <c r="D367" s="14">
        <f>IF(ISNA(VLOOKUP(A367,'2012'!$B$2:$S$401,7,FALSE)), C367, VLOOKUP(A367,'2012'!$B$2:$S$401,7,FALSE))</f>
        <v>12</v>
      </c>
      <c r="E367" s="14">
        <f>IF(ISNA(VLOOKUP(A367,'2011'!$B$2:$S$401,7,FALSE)), AVERAGE(C367:D367), VLOOKUP(A367,'2011'!$B$2:$S$401,7,FALSE))</f>
        <v>16.2</v>
      </c>
      <c r="F367" s="14">
        <f>IF(ISNA(VLOOKUP(A367,'2010'!$B$2:$S$401,7,FALSE)), AVERAGE(C367:E367), VLOOKUP(A367,'2010'!$B$2:$S$401,7,FALSE))</f>
        <v>16.2</v>
      </c>
      <c r="G367" s="14">
        <f>IF(ISNA(VLOOKUP(A367,'2009'!$B$2:$S$401,7,FALSE)), AVERAGE(C367:F367), VLOOKUP(A367,'2009'!$B$2:$S$401,7,FALSE))</f>
        <v>16.2</v>
      </c>
      <c r="H367" s="14">
        <f>AVERAGE(B367:G367)</f>
        <v>16.666666666666668</v>
      </c>
      <c r="I367" s="14">
        <f>VLOOKUP(A367,'2014'!$B$2:$S$430,4,FALSE)</f>
        <v>62</v>
      </c>
      <c r="J367" s="14">
        <f>IF(ISNA(VLOOKUP(A367,'2013'!$B$2:$S$401,4,FALSE)), I367, VLOOKUP(A367,'2013'!$B$2:$S$401,4,FALSE)*1.7)</f>
        <v>64.599999999999994</v>
      </c>
      <c r="K367" s="14">
        <f>IF(ISNA(VLOOKUP(A367,'2012'!$B$2:$S$401,4,FALSE)), J367, VLOOKUP(A367,'2012'!$B$2:$S$401,4,FALSE))</f>
        <v>38</v>
      </c>
      <c r="L367" s="14">
        <f>IF(ISNA(VLOOKUP(A367,'2011'!$B$2:$S$401,4,FALSE)), AVERAGE(J367:K367), VLOOKUP(A367,'2011'!$B$2:$S$401,4,FALSE))</f>
        <v>51.3</v>
      </c>
      <c r="M367" s="14">
        <f>IF(ISNA(VLOOKUP(A367,'2010'!$B$2:$S$401,4,FALSE)), AVERAGE(J367:L367), VLOOKUP(A367,'2010'!$B$2:$S$401,4,FALSE))</f>
        <v>51.29999999999999</v>
      </c>
      <c r="N367" s="14">
        <f>IF(ISNA(VLOOKUP(A367,'2009'!$B$2:$S$401,4,FALSE)), AVERAGE(J367:M367), VLOOKUP(A367,'2009'!$B$2:$S$401,4,FALSE))</f>
        <v>51.29999999999999</v>
      </c>
      <c r="O367" s="14">
        <f>AVERAGE(I367:N367)</f>
        <v>53.083333333333336</v>
      </c>
      <c r="P367" s="14">
        <f>H367/O367</f>
        <v>0.31397174254317112</v>
      </c>
      <c r="Q367" s="14">
        <f>VLOOKUP($A367,'2014'!$B$2:$S$430,5,FALSE)</f>
        <v>2</v>
      </c>
      <c r="R367" s="14">
        <f>IF(ISNA(VLOOKUP(A367,'2013'!$B$2:$S$401,5,FALSE)), Q367, VLOOKUP(A367,'2013'!$B$2:$S$401,5,FALSE)*1.7)</f>
        <v>10.199999999999999</v>
      </c>
      <c r="S367" s="14">
        <f>IF(ISNA(VLOOKUP($A367,'2012'!$B$2:$S$401,5,FALSE)), R367, VLOOKUP($A367,'2012'!$B$2:$S$401,5,FALSE))</f>
        <v>6</v>
      </c>
      <c r="T367" s="14">
        <f>IF(ISNA(VLOOKUP($A367,'2011'!$B$2:$S$401,5,FALSE)), S367, VLOOKUP($A367,'2011'!$B$2:$S$401,5,FALSE))</f>
        <v>6</v>
      </c>
      <c r="U367" s="14">
        <f>IF(ISNA(VLOOKUP($A367,'2010'!$B$2:$S$401,5,FALSE)), T367, VLOOKUP($A367,'2010'!$B$2:$S$401,5,FALSE))</f>
        <v>6</v>
      </c>
      <c r="V367" s="14">
        <f>IF(ISNA(VLOOKUP($A367,'2009'!$B$2:$S$401,5,FALSE)), U367, VLOOKUP($A367,'2009'!$B$2:$S$401,5,FALSE))</f>
        <v>6</v>
      </c>
      <c r="W367" s="14">
        <f>AVERAGE(Q367:V367)</f>
        <v>6.0333333333333341</v>
      </c>
      <c r="X367" s="14">
        <f>VLOOKUP($A367,'2014'!$B$2:$S$430,6,FALSE)</f>
        <v>17</v>
      </c>
      <c r="Y367" s="14">
        <f>IF(ISNA(VLOOKUP($A367,'2013'!$B$2:$S$401,6,FALSE)), X367, VLOOKUP($A367,'2013'!$B$2:$S$401,6,FALSE)*1.7)</f>
        <v>10.199999999999999</v>
      </c>
      <c r="Z367" s="14">
        <f>IF(ISNA(VLOOKUP($A367,'2012'!$B$2:$S$401,6,FALSE)), Y367, VLOOKUP($A367,'2012'!$B$2:$S$401,6,FALSE))</f>
        <v>6</v>
      </c>
      <c r="AA367" s="14">
        <f>IF(ISNA(VLOOKUP($A367,'2011'!$B$2:$S$401,6,FALSE)), Z367, VLOOKUP($A367,'2011'!$B$2:$S$401,6,FALSE))</f>
        <v>6</v>
      </c>
      <c r="AB367" s="14">
        <f>IF(ISNA(VLOOKUP($A367,'2010'!$B$2:$S$401,6,FALSE)), AA367, VLOOKUP($A367,'2010'!$B$2:$S$401,6,FALSE))</f>
        <v>6</v>
      </c>
      <c r="AC367" s="14">
        <f>IF(ISNA(VLOOKUP($A367,'2009'!$B$2:$S$401,6,FALSE)), AB367, VLOOKUP($A367,'2009'!$B$2:$S$401,6,FALSE))</f>
        <v>6</v>
      </c>
      <c r="AD367" s="14">
        <f>AVERAGE(X367:AC367)</f>
        <v>8.5333333333333332</v>
      </c>
      <c r="AE367" s="14">
        <f>VLOOKUP($A367,'2014'!$B$2:$S$430,10,FALSE)</f>
        <v>1</v>
      </c>
      <c r="AF367" s="14">
        <f>IF(ISNA(VLOOKUP($A367,'2013'!$B$2:$S$401,10,FALSE)), AE367, VLOOKUP($A367,'2013'!$B$2:$S$401,10,FALSE)*1.7)</f>
        <v>6.8</v>
      </c>
      <c r="AG367" s="14">
        <f>IF(ISNA(VLOOKUP($A367,'2012'!$B$2:$S$401,10,FALSE)), AF367, VLOOKUP($A367,'2012'!$B$2:$S$401,10,FALSE))</f>
        <v>4</v>
      </c>
      <c r="AH367" s="14">
        <f>IF(ISNA(VLOOKUP($A367,'2011'!$B$2:$S$401,10,FALSE)), AG367, VLOOKUP($A367,'2011'!$B$2:$S$401,10,FALSE))</f>
        <v>4</v>
      </c>
      <c r="AI367" s="14">
        <f>IF(ISNA(VLOOKUP($A367,'2010'!$B$2:$S$401,10,FALSE)), AH367, VLOOKUP($A367,'2010'!$B$2:$S$401,10,FALSE))</f>
        <v>4</v>
      </c>
      <c r="AJ367" s="14">
        <f>IF(ISNA(VLOOKUP($A367,'2009'!$B$2:$S$401,10,FALSE)), AI367, VLOOKUP($A367,'2009'!$B$2:$S$401,10,FALSE))</f>
        <v>4</v>
      </c>
      <c r="AK367" s="14">
        <f>AVERAGE(AE367:AJ367)</f>
        <v>3.9666666666666668</v>
      </c>
      <c r="AL367" s="14">
        <f>VLOOKUP($A367,'2014'!$B$2:$S$430,11,FALSE)</f>
        <v>6</v>
      </c>
      <c r="AM367" s="14">
        <f>IF(ISNA(VLOOKUP($A367,'2013'!$B$2:$S$401,11,FALSE)), AL367, VLOOKUP($A367,'2013'!$B$2:$S$401,11,FALSE)*1.7)</f>
        <v>8.5</v>
      </c>
      <c r="AN367" s="14">
        <f>AVERAGE(AL367:AM367)</f>
        <v>7.25</v>
      </c>
      <c r="AO367" s="14">
        <f>VLOOKUP($A367,'2014'!$B$2:$S$430,8,FALSE)</f>
        <v>5</v>
      </c>
      <c r="AP367" s="14">
        <f>IF(ISNA(VLOOKUP($A367,'2013'!$B$2:$S$401,8,FALSE)), AO367, VLOOKUP($A367,'2013'!$B$2:$S$401,8,FALSE)*1.7)</f>
        <v>-1.7</v>
      </c>
      <c r="AQ367" s="14">
        <f>IF(ISNA(VLOOKUP($A367,'2012'!$B$2:$S$401,8,FALSE)), AP367, VLOOKUP($A367,'2012'!$B$2:$S$401,8,FALSE))</f>
        <v>-1</v>
      </c>
      <c r="AR367" s="14">
        <f>IF(ISNA(VLOOKUP($A367,'2011'!$B$2:$S$401,8,FALSE)), AQ367, VLOOKUP($A367,'2011'!$B$2:$S$401,8,FALSE))</f>
        <v>-1</v>
      </c>
      <c r="AS367" s="14">
        <f>IF(ISNA(VLOOKUP($A367,'2010'!$B$2:$S$401,8,FALSE)), AR367, VLOOKUP($A367,'2010'!$B$2:$S$401,8,FALSE))</f>
        <v>-1</v>
      </c>
      <c r="AT367" s="14">
        <f>IF(ISNA(VLOOKUP($A367,'2009'!$B$2:$S$401,8,FALSE)), AS367, VLOOKUP($A367,'2009'!$B$2:$S$401,8,FALSE))</f>
        <v>-1</v>
      </c>
      <c r="AU367" s="14">
        <f>AVERAGE(AO367:AT367)</f>
        <v>-0.1166666666666667</v>
      </c>
      <c r="AV367" s="14">
        <f>MIN(B367:G367)</f>
        <v>12</v>
      </c>
      <c r="AW367" s="14">
        <f>MAX(B367:G367)</f>
        <v>20.399999999999999</v>
      </c>
      <c r="AX367" s="14">
        <f>MIN(I367:N367)</f>
        <v>38</v>
      </c>
      <c r="AY367" s="14">
        <f>MAX(I367:N367)</f>
        <v>64.599999999999994</v>
      </c>
      <c r="AZ367" s="14" t="str">
        <f>VLOOKUP(A367,Bios!$B$2:$S$430,7,FALSE)</f>
        <v>CAN</v>
      </c>
      <c r="BA367" s="14" t="str">
        <f>VLOOKUP(A367,Bios!$B$2:$S$430,2,FALSE)</f>
        <v>SJS</v>
      </c>
      <c r="BB367" s="14">
        <f>113-BE367</f>
        <v>26</v>
      </c>
      <c r="BC367" s="14" t="str">
        <f>VLOOKUP(A367,Bios!$B$2:$S$430,3,FALSE)</f>
        <v>D</v>
      </c>
      <c r="BD367" s="4" t="str">
        <f>VLOOKUP(A367,Bios!$B$2:$S$430,4,FALSE)</f>
        <v>Nov 29 '87</v>
      </c>
      <c r="BE367" s="4" t="str">
        <f>RIGHT(BD367, LEN(BD367)-8)</f>
        <v>87</v>
      </c>
      <c r="BJ367" s="4" t="e">
        <f>VLOOKUP(A367,'Contracts 2014'!A366:K492,1,FALSE)</f>
        <v>#N/A</v>
      </c>
      <c r="BK367" s="4">
        <f>IF(ISNA(VLOOKUP(A367,'Contracts 2014'!$A$1:$K$127,1,FALSE)), 0, 1)</f>
        <v>1</v>
      </c>
    </row>
    <row r="368" spans="1:63">
      <c r="A368" s="13" t="s">
        <v>1229</v>
      </c>
      <c r="B368" s="14">
        <f>VLOOKUP(A368,'2014'!$B$2:$S$430,7,FALSE)</f>
        <v>19</v>
      </c>
      <c r="C368" s="14">
        <f>IF(ISNA(VLOOKUP(A368,'2013'!$B$2:$S$401,7,FALSE)*1.7), B368, VLOOKUP(A368,'2013'!$B$2:$S$401,7,FALSE)*1.7)</f>
        <v>18.7</v>
      </c>
      <c r="D368" s="14">
        <f>IF(ISNA(VLOOKUP(A368,'2012'!$B$2:$S$401,7,FALSE)), C368, VLOOKUP(A368,'2012'!$B$2:$S$401,7,FALSE))</f>
        <v>11</v>
      </c>
      <c r="E368" s="14">
        <f>IF(ISNA(VLOOKUP(A368,'2011'!$B$2:$S$401,7,FALSE)), AVERAGE(C368:D368), VLOOKUP(A368,'2011'!$B$2:$S$401,7,FALSE))</f>
        <v>14.85</v>
      </c>
      <c r="F368" s="14">
        <f>IF(ISNA(VLOOKUP(A368,'2010'!$B$2:$S$401,7,FALSE)), AVERAGE(C368:E368), VLOOKUP(A368,'2010'!$B$2:$S$401,7,FALSE))</f>
        <v>14.85</v>
      </c>
      <c r="G368" s="14">
        <f>IF(ISNA(VLOOKUP(A368,'2009'!$B$2:$S$401,7,FALSE)), AVERAGE(C368:F368), VLOOKUP(A368,'2009'!$B$2:$S$401,7,FALSE))</f>
        <v>14.85</v>
      </c>
      <c r="H368" s="14">
        <f>AVERAGE(B368:G368)</f>
        <v>15.541666666666666</v>
      </c>
      <c r="I368" s="14">
        <f>VLOOKUP(A368,'2014'!$B$2:$S$430,4,FALSE)</f>
        <v>79</v>
      </c>
      <c r="J368" s="14">
        <f>IF(ISNA(VLOOKUP(A368,'2013'!$B$2:$S$401,4,FALSE)), I368, VLOOKUP(A368,'2013'!$B$2:$S$401,4,FALSE)*1.7)</f>
        <v>76.5</v>
      </c>
      <c r="K368" s="14">
        <f>IF(ISNA(VLOOKUP(A368,'2012'!$B$2:$S$401,4,FALSE)), J368, VLOOKUP(A368,'2012'!$B$2:$S$401,4,FALSE))</f>
        <v>45</v>
      </c>
      <c r="L368" s="14">
        <f>IF(ISNA(VLOOKUP(A368,'2011'!$B$2:$S$401,4,FALSE)), AVERAGE(J368:K368), VLOOKUP(A368,'2011'!$B$2:$S$401,4,FALSE))</f>
        <v>60.75</v>
      </c>
      <c r="M368" s="14">
        <f>IF(ISNA(VLOOKUP(A368,'2010'!$B$2:$S$401,4,FALSE)), AVERAGE(J368:L368), VLOOKUP(A368,'2010'!$B$2:$S$401,4,FALSE))</f>
        <v>60.75</v>
      </c>
      <c r="N368" s="14">
        <f>IF(ISNA(VLOOKUP(A368,'2009'!$B$2:$S$401,4,FALSE)), AVERAGE(J368:M368), VLOOKUP(A368,'2009'!$B$2:$S$401,4,FALSE))</f>
        <v>60.75</v>
      </c>
      <c r="O368" s="14">
        <f>AVERAGE(I368:N368)</f>
        <v>63.791666666666664</v>
      </c>
      <c r="P368" s="14">
        <f>H368/O368</f>
        <v>0.24363161332462444</v>
      </c>
      <c r="Q368" s="14">
        <f>VLOOKUP($A368,'2014'!$B$2:$S$430,5,FALSE)</f>
        <v>8</v>
      </c>
      <c r="R368" s="14">
        <f>IF(ISNA(VLOOKUP(A368,'2013'!$B$2:$S$401,5,FALSE)), Q368, VLOOKUP(A368,'2013'!$B$2:$S$401,5,FALSE)*1.7)</f>
        <v>3.4</v>
      </c>
      <c r="S368" s="14">
        <f>IF(ISNA(VLOOKUP($A368,'2012'!$B$2:$S$401,5,FALSE)), R368, VLOOKUP($A368,'2012'!$B$2:$S$401,5,FALSE))</f>
        <v>2</v>
      </c>
      <c r="T368" s="14">
        <f>IF(ISNA(VLOOKUP($A368,'2011'!$B$2:$S$401,5,FALSE)), S368, VLOOKUP($A368,'2011'!$B$2:$S$401,5,FALSE))</f>
        <v>2</v>
      </c>
      <c r="U368" s="14">
        <f>IF(ISNA(VLOOKUP($A368,'2010'!$B$2:$S$401,5,FALSE)), T368, VLOOKUP($A368,'2010'!$B$2:$S$401,5,FALSE))</f>
        <v>2</v>
      </c>
      <c r="V368" s="14">
        <f>IF(ISNA(VLOOKUP($A368,'2009'!$B$2:$S$401,5,FALSE)), U368, VLOOKUP($A368,'2009'!$B$2:$S$401,5,FALSE))</f>
        <v>2</v>
      </c>
      <c r="W368" s="14">
        <f>AVERAGE(Q368:V368)</f>
        <v>3.2333333333333329</v>
      </c>
      <c r="X368" s="14">
        <f>VLOOKUP($A368,'2014'!$B$2:$S$430,6,FALSE)</f>
        <v>11</v>
      </c>
      <c r="Y368" s="14">
        <f>IF(ISNA(VLOOKUP($A368,'2013'!$B$2:$S$401,6,FALSE)), X368, VLOOKUP($A368,'2013'!$B$2:$S$401,6,FALSE)*1.7)</f>
        <v>15.299999999999999</v>
      </c>
      <c r="Z368" s="14">
        <f>IF(ISNA(VLOOKUP($A368,'2012'!$B$2:$S$401,6,FALSE)), Y368, VLOOKUP($A368,'2012'!$B$2:$S$401,6,FALSE))</f>
        <v>9</v>
      </c>
      <c r="AA368" s="14">
        <f>IF(ISNA(VLOOKUP($A368,'2011'!$B$2:$S$401,6,FALSE)), Z368, VLOOKUP($A368,'2011'!$B$2:$S$401,6,FALSE))</f>
        <v>9</v>
      </c>
      <c r="AB368" s="14">
        <f>IF(ISNA(VLOOKUP($A368,'2010'!$B$2:$S$401,6,FALSE)), AA368, VLOOKUP($A368,'2010'!$B$2:$S$401,6,FALSE))</f>
        <v>9</v>
      </c>
      <c r="AC368" s="14">
        <f>IF(ISNA(VLOOKUP($A368,'2009'!$B$2:$S$401,6,FALSE)), AB368, VLOOKUP($A368,'2009'!$B$2:$S$401,6,FALSE))</f>
        <v>9</v>
      </c>
      <c r="AD368" s="14">
        <f>AVERAGE(X368:AC368)</f>
        <v>10.383333333333333</v>
      </c>
      <c r="AE368" s="14">
        <f>VLOOKUP($A368,'2014'!$B$2:$S$430,10,FALSE)</f>
        <v>3</v>
      </c>
      <c r="AF368" s="14">
        <f>IF(ISNA(VLOOKUP($A368,'2013'!$B$2:$S$401,10,FALSE)), AE368, VLOOKUP($A368,'2013'!$B$2:$S$401,10,FALSE)*1.7)</f>
        <v>1.7</v>
      </c>
      <c r="AG368" s="14">
        <f>IF(ISNA(VLOOKUP($A368,'2012'!$B$2:$S$401,10,FALSE)), AF368, VLOOKUP($A368,'2012'!$B$2:$S$401,10,FALSE))</f>
        <v>1</v>
      </c>
      <c r="AH368" s="14">
        <f>IF(ISNA(VLOOKUP($A368,'2011'!$B$2:$S$401,10,FALSE)), AG368, VLOOKUP($A368,'2011'!$B$2:$S$401,10,FALSE))</f>
        <v>1</v>
      </c>
      <c r="AI368" s="14">
        <f>IF(ISNA(VLOOKUP($A368,'2010'!$B$2:$S$401,10,FALSE)), AH368, VLOOKUP($A368,'2010'!$B$2:$S$401,10,FALSE))</f>
        <v>1</v>
      </c>
      <c r="AJ368" s="14">
        <f>IF(ISNA(VLOOKUP($A368,'2009'!$B$2:$S$401,10,FALSE)), AI368, VLOOKUP($A368,'2009'!$B$2:$S$401,10,FALSE))</f>
        <v>1</v>
      </c>
      <c r="AK368" s="14">
        <f>AVERAGE(AE368:AJ368)</f>
        <v>1.45</v>
      </c>
      <c r="AL368" s="14">
        <f>VLOOKUP($A368,'2014'!$B$2:$S$430,11,FALSE)</f>
        <v>7</v>
      </c>
      <c r="AM368" s="14">
        <f>IF(ISNA(VLOOKUP($A368,'2013'!$B$2:$S$401,11,FALSE)), AL368, VLOOKUP($A368,'2013'!$B$2:$S$401,11,FALSE)*1.7)</f>
        <v>3.4</v>
      </c>
      <c r="AN368" s="14">
        <f>AVERAGE(AL368:AM368)</f>
        <v>5.2</v>
      </c>
      <c r="AO368" s="14">
        <f>VLOOKUP($A368,'2014'!$B$2:$S$430,8,FALSE)</f>
        <v>0</v>
      </c>
      <c r="AP368" s="14">
        <f>IF(ISNA(VLOOKUP($A368,'2013'!$B$2:$S$401,8,FALSE)), AO368, VLOOKUP($A368,'2013'!$B$2:$S$401,8,FALSE)*1.7)</f>
        <v>5.0999999999999996</v>
      </c>
      <c r="AQ368" s="14">
        <f>IF(ISNA(VLOOKUP($A368,'2012'!$B$2:$S$401,8,FALSE)), AP368, VLOOKUP($A368,'2012'!$B$2:$S$401,8,FALSE))</f>
        <v>3</v>
      </c>
      <c r="AR368" s="14">
        <f>IF(ISNA(VLOOKUP($A368,'2011'!$B$2:$S$401,8,FALSE)), AQ368, VLOOKUP($A368,'2011'!$B$2:$S$401,8,FALSE))</f>
        <v>3</v>
      </c>
      <c r="AS368" s="14">
        <f>IF(ISNA(VLOOKUP($A368,'2010'!$B$2:$S$401,8,FALSE)), AR368, VLOOKUP($A368,'2010'!$B$2:$S$401,8,FALSE))</f>
        <v>3</v>
      </c>
      <c r="AT368" s="14">
        <f>IF(ISNA(VLOOKUP($A368,'2009'!$B$2:$S$401,8,FALSE)), AS368, VLOOKUP($A368,'2009'!$B$2:$S$401,8,FALSE))</f>
        <v>3</v>
      </c>
      <c r="AU368" s="14">
        <f>AVERAGE(AO368:AT368)</f>
        <v>2.85</v>
      </c>
      <c r="AV368" s="14">
        <f>MIN(B368:G368)</f>
        <v>11</v>
      </c>
      <c r="AW368" s="14">
        <f>MAX(B368:G368)</f>
        <v>19</v>
      </c>
      <c r="AX368" s="14">
        <f>MIN(I368:N368)</f>
        <v>45</v>
      </c>
      <c r="AY368" s="14">
        <f>MAX(I368:N368)</f>
        <v>79</v>
      </c>
      <c r="AZ368" s="14" t="str">
        <f>VLOOKUP(A368,Bios!$B$2:$S$430,7,FALSE)</f>
        <v>SWE</v>
      </c>
      <c r="BA368" s="14" t="str">
        <f>VLOOKUP(A368,Bios!$B$2:$S$430,2,FALSE)</f>
        <v>MIN</v>
      </c>
      <c r="BB368" s="14">
        <f>113-BE368</f>
        <v>20</v>
      </c>
      <c r="BC368" s="14" t="str">
        <f>VLOOKUP(A368,Bios!$B$2:$S$430,3,FALSE)</f>
        <v>D</v>
      </c>
      <c r="BD368" s="4" t="str">
        <f>VLOOKUP(A368,Bios!$B$2:$S$430,4,FALSE)</f>
        <v>Jul 12 '93</v>
      </c>
      <c r="BE368" s="4" t="str">
        <f>RIGHT(BD368, LEN(BD368)-8)</f>
        <v>93</v>
      </c>
      <c r="BJ368" s="4" t="e">
        <f>VLOOKUP(A368,'Contracts 2014'!A367:K493,1,FALSE)</f>
        <v>#N/A</v>
      </c>
      <c r="BK368" s="4">
        <f>IF(ISNA(VLOOKUP(A368,'Contracts 2014'!$A$1:$K$127,1,FALSE)), 0, 1)</f>
        <v>0</v>
      </c>
    </row>
    <row r="369" spans="1:63">
      <c r="A369" s="13" t="s">
        <v>290</v>
      </c>
      <c r="B369" s="14">
        <f>VLOOKUP(A369,'2014'!$B$2:$S$430,7,FALSE)</f>
        <v>19</v>
      </c>
      <c r="C369" s="14">
        <f>IF(ISNA(VLOOKUP(A369,'2013'!$B$2:$S$401,7,FALSE)*1.7), B369, VLOOKUP(A369,'2013'!$B$2:$S$401,7,FALSE)*1.7)</f>
        <v>37.4</v>
      </c>
      <c r="D369" s="14">
        <f>IF(ISNA(VLOOKUP(A369,'2012'!$B$2:$S$401,7,FALSE)), C369, VLOOKUP(A369,'2012'!$B$2:$S$401,7,FALSE))</f>
        <v>32</v>
      </c>
      <c r="E369" s="14">
        <f>IF(ISNA(VLOOKUP(A369,'2011'!$B$2:$S$401,7,FALSE)), AVERAGE(C369:D369), VLOOKUP(A369,'2011'!$B$2:$S$401,7,FALSE))</f>
        <v>53</v>
      </c>
      <c r="F369" s="14">
        <f>IF(ISNA(VLOOKUP(A369,'2010'!$B$2:$S$401,7,FALSE)), AVERAGE(C369:E369), VLOOKUP(A369,'2010'!$B$2:$S$401,7,FALSE))</f>
        <v>57</v>
      </c>
      <c r="G369" s="14">
        <f>IF(ISNA(VLOOKUP(A369,'2009'!$B$2:$S$401,7,FALSE)), AVERAGE(C369:F369), VLOOKUP(A369,'2009'!$B$2:$S$401,7,FALSE))</f>
        <v>45</v>
      </c>
      <c r="H369" s="14">
        <f>AVERAGE(B369:G369)</f>
        <v>40.56666666666667</v>
      </c>
      <c r="I369" s="14">
        <f>VLOOKUP(A369,'2014'!$B$2:$S$430,4,FALSE)</f>
        <v>36</v>
      </c>
      <c r="J369" s="14">
        <f>IF(ISNA(VLOOKUP(A369,'2013'!$B$2:$S$401,4,FALSE)), I369, VLOOKUP(A369,'2013'!$B$2:$S$401,4,FALSE)*1.7)</f>
        <v>73.099999999999994</v>
      </c>
      <c r="K369" s="14">
        <f>IF(ISNA(VLOOKUP(A369,'2012'!$B$2:$S$401,4,FALSE)), J369, VLOOKUP(A369,'2012'!$B$2:$S$401,4,FALSE))</f>
        <v>46</v>
      </c>
      <c r="L369" s="14">
        <f>IF(ISNA(VLOOKUP(A369,'2011'!$B$2:$S$401,4,FALSE)), AVERAGE(J369:K369), VLOOKUP(A369,'2011'!$B$2:$S$401,4,FALSE))</f>
        <v>80</v>
      </c>
      <c r="M369" s="14">
        <f>IF(ISNA(VLOOKUP(A369,'2010'!$B$2:$S$401,4,FALSE)), AVERAGE(J369:L369), VLOOKUP(A369,'2010'!$B$2:$S$401,4,FALSE))</f>
        <v>65</v>
      </c>
      <c r="N369" s="14">
        <f>IF(ISNA(VLOOKUP(A369,'2009'!$B$2:$S$401,4,FALSE)), AVERAGE(J369:M369), VLOOKUP(A369,'2009'!$B$2:$S$401,4,FALSE))</f>
        <v>67</v>
      </c>
      <c r="O369" s="14">
        <f>AVERAGE(I369:N369)</f>
        <v>61.183333333333337</v>
      </c>
      <c r="P369" s="14">
        <f>H369/O369</f>
        <v>0.66303459547807142</v>
      </c>
      <c r="Q369" s="14">
        <f>VLOOKUP($A369,'2014'!$B$2:$S$430,5,FALSE)</f>
        <v>5</v>
      </c>
      <c r="R369" s="14">
        <f>IF(ISNA(VLOOKUP(A369,'2013'!$B$2:$S$401,5,FALSE)), Q369, VLOOKUP(A369,'2013'!$B$2:$S$401,5,FALSE)*1.7)</f>
        <v>22.099999999999998</v>
      </c>
      <c r="S369" s="14">
        <f>IF(ISNA(VLOOKUP($A369,'2012'!$B$2:$S$401,5,FALSE)), R369, VLOOKUP($A369,'2012'!$B$2:$S$401,5,FALSE))</f>
        <v>17</v>
      </c>
      <c r="T369" s="14">
        <f>IF(ISNA(VLOOKUP($A369,'2011'!$B$2:$S$401,5,FALSE)), S369, VLOOKUP($A369,'2011'!$B$2:$S$401,5,FALSE))</f>
        <v>26</v>
      </c>
      <c r="U369" s="14">
        <f>IF(ISNA(VLOOKUP($A369,'2010'!$B$2:$S$401,5,FALSE)), T369, VLOOKUP($A369,'2010'!$B$2:$S$401,5,FALSE))</f>
        <v>20</v>
      </c>
      <c r="V369" s="14">
        <f>IF(ISNA(VLOOKUP($A369,'2009'!$B$2:$S$401,5,FALSE)), U369, VLOOKUP($A369,'2009'!$B$2:$S$401,5,FALSE))</f>
        <v>22</v>
      </c>
      <c r="W369" s="14">
        <f>AVERAGE(Q369:V369)</f>
        <v>18.683333333333334</v>
      </c>
      <c r="X369" s="14">
        <f>VLOOKUP($A369,'2014'!$B$2:$S$430,6,FALSE)</f>
        <v>14</v>
      </c>
      <c r="Y369" s="14">
        <f>IF(ISNA(VLOOKUP($A369,'2013'!$B$2:$S$401,6,FALSE)), X369, VLOOKUP($A369,'2013'!$B$2:$S$401,6,FALSE)*1.7)</f>
        <v>15.299999999999999</v>
      </c>
      <c r="Z369" s="14">
        <f>IF(ISNA(VLOOKUP($A369,'2012'!$B$2:$S$401,6,FALSE)), Y369, VLOOKUP($A369,'2012'!$B$2:$S$401,6,FALSE))</f>
        <v>15</v>
      </c>
      <c r="AA369" s="14">
        <f>IF(ISNA(VLOOKUP($A369,'2011'!$B$2:$S$401,6,FALSE)), Z369, VLOOKUP($A369,'2011'!$B$2:$S$401,6,FALSE))</f>
        <v>27</v>
      </c>
      <c r="AB369" s="14">
        <f>IF(ISNA(VLOOKUP($A369,'2010'!$B$2:$S$401,6,FALSE)), AA369, VLOOKUP($A369,'2010'!$B$2:$S$401,6,FALSE))</f>
        <v>37</v>
      </c>
      <c r="AC369" s="14">
        <f>IF(ISNA(VLOOKUP($A369,'2009'!$B$2:$S$401,6,FALSE)), AB369, VLOOKUP($A369,'2009'!$B$2:$S$401,6,FALSE))</f>
        <v>23</v>
      </c>
      <c r="AD369" s="14">
        <f>AVERAGE(X369:AC369)</f>
        <v>21.883333333333336</v>
      </c>
      <c r="AE369" s="14">
        <f>VLOOKUP($A369,'2014'!$B$2:$S$430,10,FALSE)</f>
        <v>2</v>
      </c>
      <c r="AF369" s="14">
        <f>IF(ISNA(VLOOKUP($A369,'2013'!$B$2:$S$401,10,FALSE)), AE369, VLOOKUP($A369,'2013'!$B$2:$S$401,10,FALSE)*1.7)</f>
        <v>0</v>
      </c>
      <c r="AG369" s="14">
        <f>IF(ISNA(VLOOKUP($A369,'2012'!$B$2:$S$401,10,FALSE)), AF369, VLOOKUP($A369,'2012'!$B$2:$S$401,10,FALSE))</f>
        <v>6</v>
      </c>
      <c r="AH369" s="14">
        <f>IF(ISNA(VLOOKUP($A369,'2011'!$B$2:$S$401,10,FALSE)), AG369, VLOOKUP($A369,'2011'!$B$2:$S$401,10,FALSE))</f>
        <v>6</v>
      </c>
      <c r="AI369" s="14">
        <f>IF(ISNA(VLOOKUP($A369,'2010'!$B$2:$S$401,10,FALSE)), AH369, VLOOKUP($A369,'2010'!$B$2:$S$401,10,FALSE))</f>
        <v>7</v>
      </c>
      <c r="AJ369" s="14">
        <f>IF(ISNA(VLOOKUP($A369,'2009'!$B$2:$S$401,10,FALSE)), AI369, VLOOKUP($A369,'2009'!$B$2:$S$401,10,FALSE))</f>
        <v>5</v>
      </c>
      <c r="AK369" s="14">
        <f>AVERAGE(AE369:AJ369)</f>
        <v>4.333333333333333</v>
      </c>
      <c r="AL369" s="14">
        <f>VLOOKUP($A369,'2014'!$B$2:$S$430,11,FALSE)</f>
        <v>4</v>
      </c>
      <c r="AM369" s="14">
        <f>IF(ISNA(VLOOKUP($A369,'2013'!$B$2:$S$401,11,FALSE)), AL369, VLOOKUP($A369,'2013'!$B$2:$S$401,11,FALSE)*1.7)</f>
        <v>1.7</v>
      </c>
      <c r="AN369" s="14">
        <f>AVERAGE(AL369:AM369)</f>
        <v>2.85</v>
      </c>
      <c r="AO369" s="14">
        <f>VLOOKUP($A369,'2014'!$B$2:$S$430,8,FALSE)</f>
        <v>-3</v>
      </c>
      <c r="AP369" s="14">
        <f>IF(ISNA(VLOOKUP($A369,'2013'!$B$2:$S$401,8,FALSE)), AO369, VLOOKUP($A369,'2013'!$B$2:$S$401,8,FALSE)*1.7)</f>
        <v>1.7</v>
      </c>
      <c r="AQ369" s="14">
        <f>IF(ISNA(VLOOKUP($A369,'2012'!$B$2:$S$401,8,FALSE)), AP369, VLOOKUP($A369,'2012'!$B$2:$S$401,8,FALSE))</f>
        <v>0</v>
      </c>
      <c r="AR369" s="14">
        <f>IF(ISNA(VLOOKUP($A369,'2011'!$B$2:$S$401,8,FALSE)), AQ369, VLOOKUP($A369,'2011'!$B$2:$S$401,8,FALSE))</f>
        <v>29</v>
      </c>
      <c r="AS369" s="14">
        <f>IF(ISNA(VLOOKUP($A369,'2010'!$B$2:$S$401,8,FALSE)), AR369, VLOOKUP($A369,'2010'!$B$2:$S$401,8,FALSE))</f>
        <v>-1</v>
      </c>
      <c r="AT369" s="14">
        <f>IF(ISNA(VLOOKUP($A369,'2009'!$B$2:$S$401,8,FALSE)), AS369, VLOOKUP($A369,'2009'!$B$2:$S$401,8,FALSE))</f>
        <v>-5</v>
      </c>
      <c r="AU369" s="14">
        <f>AVERAGE(AO369:AT369)</f>
        <v>3.6166666666666667</v>
      </c>
      <c r="AV369" s="14">
        <f>MIN(B369:G369)</f>
        <v>19</v>
      </c>
      <c r="AW369" s="14">
        <f>MAX(B369:G369)</f>
        <v>57</v>
      </c>
      <c r="AX369" s="14">
        <f>MIN(I369:N369)</f>
        <v>36</v>
      </c>
      <c r="AY369" s="14">
        <f>MAX(I369:N369)</f>
        <v>80</v>
      </c>
      <c r="AZ369" s="14" t="str">
        <f>VLOOKUP(A369,Bios!$B$2:$S$430,7,FALSE)</f>
        <v>CAN</v>
      </c>
      <c r="BA369" s="14" t="str">
        <f>VLOOKUP(A369,Bios!$B$2:$S$430,2,FALSE)</f>
        <v>CBJ</v>
      </c>
      <c r="BB369" s="14">
        <f>113-BE369</f>
        <v>28</v>
      </c>
      <c r="BC369" s="14" t="str">
        <f>VLOOKUP(A369,Bios!$B$2:$S$430,3,FALSE)</f>
        <v>R</v>
      </c>
      <c r="BD369" s="4" t="str">
        <f>VLOOKUP(A369,Bios!$B$2:$S$430,4,FALSE)</f>
        <v>May 29 '85</v>
      </c>
      <c r="BE369" s="4" t="str">
        <f>RIGHT(BD369, LEN(BD369)-8)</f>
        <v>85</v>
      </c>
      <c r="BJ369" s="4" t="e">
        <f>VLOOKUP(A369,'Contracts 2014'!A368:K494,1,FALSE)</f>
        <v>#N/A</v>
      </c>
      <c r="BK369" s="4">
        <f>IF(ISNA(VLOOKUP(A369,'Contracts 2014'!$A$1:$K$127,1,FALSE)), 0, 1)</f>
        <v>0</v>
      </c>
    </row>
    <row r="370" spans="1:63">
      <c r="A370" s="13" t="s">
        <v>1180</v>
      </c>
      <c r="B370" s="14">
        <f>VLOOKUP(A370,'2014'!$B$2:$S$430,7,FALSE)</f>
        <v>19</v>
      </c>
      <c r="C370" s="14">
        <f>IF(ISNA(VLOOKUP(A370,'2013'!$B$2:$S$401,7,FALSE)*1.7), B370, VLOOKUP(A370,'2013'!$B$2:$S$401,7,FALSE)*1.7)</f>
        <v>22.099999999999998</v>
      </c>
      <c r="D370" s="14">
        <f>IF(ISNA(VLOOKUP(A370,'2012'!$B$2:$S$401,7,FALSE)), C370, VLOOKUP(A370,'2012'!$B$2:$S$401,7,FALSE))</f>
        <v>22.099999999999998</v>
      </c>
      <c r="E370" s="14">
        <f>IF(ISNA(VLOOKUP(A370,'2011'!$B$2:$S$401,7,FALSE)), AVERAGE(C370:D370), VLOOKUP(A370,'2011'!$B$2:$S$401,7,FALSE))</f>
        <v>22.099999999999998</v>
      </c>
      <c r="F370" s="14">
        <f>IF(ISNA(VLOOKUP(A370,'2010'!$B$2:$S$401,7,FALSE)), AVERAGE(C370:E370), VLOOKUP(A370,'2010'!$B$2:$S$401,7,FALSE))</f>
        <v>22.099999999999998</v>
      </c>
      <c r="G370" s="14">
        <f>IF(ISNA(VLOOKUP(A370,'2009'!$B$2:$S$401,7,FALSE)), AVERAGE(C370:F370), VLOOKUP(A370,'2009'!$B$2:$S$401,7,FALSE))</f>
        <v>22.099999999999998</v>
      </c>
      <c r="H370" s="14">
        <f>AVERAGE(B370:G370)</f>
        <v>21.583333333333329</v>
      </c>
      <c r="I370" s="14">
        <f>VLOOKUP(A370,'2014'!$B$2:$S$430,4,FALSE)</f>
        <v>66</v>
      </c>
      <c r="J370" s="14">
        <f>IF(ISNA(VLOOKUP(A370,'2013'!$B$2:$S$401,4,FALSE)), I370, VLOOKUP(A370,'2013'!$B$2:$S$401,4,FALSE)*1.7)</f>
        <v>69.7</v>
      </c>
      <c r="K370" s="14">
        <f>IF(ISNA(VLOOKUP(A370,'2012'!$B$2:$S$401,4,FALSE)), J370, VLOOKUP(A370,'2012'!$B$2:$S$401,4,FALSE))</f>
        <v>69.7</v>
      </c>
      <c r="L370" s="14">
        <f>IF(ISNA(VLOOKUP(A370,'2011'!$B$2:$S$401,4,FALSE)), AVERAGE(J370:K370), VLOOKUP(A370,'2011'!$B$2:$S$401,4,FALSE))</f>
        <v>69.7</v>
      </c>
      <c r="M370" s="14">
        <f>IF(ISNA(VLOOKUP(A370,'2010'!$B$2:$S$401,4,FALSE)), AVERAGE(J370:L370), VLOOKUP(A370,'2010'!$B$2:$S$401,4,FALSE))</f>
        <v>69.7</v>
      </c>
      <c r="N370" s="14">
        <f>IF(ISNA(VLOOKUP(A370,'2009'!$B$2:$S$401,4,FALSE)), AVERAGE(J370:M370), VLOOKUP(A370,'2009'!$B$2:$S$401,4,FALSE))</f>
        <v>69.7</v>
      </c>
      <c r="O370" s="14">
        <f>AVERAGE(I370:N370)</f>
        <v>69.083333333333329</v>
      </c>
      <c r="P370" s="14">
        <f>H370/O370</f>
        <v>0.3124246079613992</v>
      </c>
      <c r="Q370" s="14">
        <f>VLOOKUP($A370,'2014'!$B$2:$S$430,5,FALSE)</f>
        <v>2</v>
      </c>
      <c r="R370" s="14">
        <f>IF(ISNA(VLOOKUP(A370,'2013'!$B$2:$S$401,5,FALSE)), Q370, VLOOKUP(A370,'2013'!$B$2:$S$401,5,FALSE)*1.7)</f>
        <v>6.8</v>
      </c>
      <c r="S370" s="14">
        <f>IF(ISNA(VLOOKUP($A370,'2012'!$B$2:$S$401,5,FALSE)), R370, VLOOKUP($A370,'2012'!$B$2:$S$401,5,FALSE))</f>
        <v>6.8</v>
      </c>
      <c r="T370" s="14">
        <f>IF(ISNA(VLOOKUP($A370,'2011'!$B$2:$S$401,5,FALSE)), S370, VLOOKUP($A370,'2011'!$B$2:$S$401,5,FALSE))</f>
        <v>6.8</v>
      </c>
      <c r="U370" s="14">
        <f>IF(ISNA(VLOOKUP($A370,'2010'!$B$2:$S$401,5,FALSE)), T370, VLOOKUP($A370,'2010'!$B$2:$S$401,5,FALSE))</f>
        <v>6.8</v>
      </c>
      <c r="V370" s="14">
        <f>IF(ISNA(VLOOKUP($A370,'2009'!$B$2:$S$401,5,FALSE)), U370, VLOOKUP($A370,'2009'!$B$2:$S$401,5,FALSE))</f>
        <v>6.8</v>
      </c>
      <c r="W370" s="14">
        <f>AVERAGE(Q370:V370)</f>
        <v>6</v>
      </c>
      <c r="X370" s="14">
        <f>VLOOKUP($A370,'2014'!$B$2:$S$430,6,FALSE)</f>
        <v>17</v>
      </c>
      <c r="Y370" s="14">
        <f>IF(ISNA(VLOOKUP($A370,'2013'!$B$2:$S$401,6,FALSE)), X370, VLOOKUP($A370,'2013'!$B$2:$S$401,6,FALSE)*1.7)</f>
        <v>15.299999999999999</v>
      </c>
      <c r="Z370" s="14">
        <f>IF(ISNA(VLOOKUP($A370,'2012'!$B$2:$S$401,6,FALSE)), Y370, VLOOKUP($A370,'2012'!$B$2:$S$401,6,FALSE))</f>
        <v>15.299999999999999</v>
      </c>
      <c r="AA370" s="14">
        <f>IF(ISNA(VLOOKUP($A370,'2011'!$B$2:$S$401,6,FALSE)), Z370, VLOOKUP($A370,'2011'!$B$2:$S$401,6,FALSE))</f>
        <v>15.299999999999999</v>
      </c>
      <c r="AB370" s="14">
        <f>IF(ISNA(VLOOKUP($A370,'2010'!$B$2:$S$401,6,FALSE)), AA370, VLOOKUP($A370,'2010'!$B$2:$S$401,6,FALSE))</f>
        <v>15.299999999999999</v>
      </c>
      <c r="AC370" s="14">
        <f>IF(ISNA(VLOOKUP($A370,'2009'!$B$2:$S$401,6,FALSE)), AB370, VLOOKUP($A370,'2009'!$B$2:$S$401,6,FALSE))</f>
        <v>15.299999999999999</v>
      </c>
      <c r="AD370" s="14">
        <f>AVERAGE(X370:AC370)</f>
        <v>15.58333333333333</v>
      </c>
      <c r="AE370" s="14">
        <f>VLOOKUP($A370,'2014'!$B$2:$S$430,10,FALSE)</f>
        <v>0</v>
      </c>
      <c r="AF370" s="14">
        <f>IF(ISNA(VLOOKUP($A370,'2013'!$B$2:$S$401,10,FALSE)), AE370, VLOOKUP($A370,'2013'!$B$2:$S$401,10,FALSE)*1.7)</f>
        <v>1.7</v>
      </c>
      <c r="AG370" s="14">
        <f>IF(ISNA(VLOOKUP($A370,'2012'!$B$2:$S$401,10,FALSE)), AF370, VLOOKUP($A370,'2012'!$B$2:$S$401,10,FALSE))</f>
        <v>1.7</v>
      </c>
      <c r="AH370" s="14">
        <f>IF(ISNA(VLOOKUP($A370,'2011'!$B$2:$S$401,10,FALSE)), AG370, VLOOKUP($A370,'2011'!$B$2:$S$401,10,FALSE))</f>
        <v>1.7</v>
      </c>
      <c r="AI370" s="14">
        <f>IF(ISNA(VLOOKUP($A370,'2010'!$B$2:$S$401,10,FALSE)), AH370, VLOOKUP($A370,'2010'!$B$2:$S$401,10,FALSE))</f>
        <v>1.7</v>
      </c>
      <c r="AJ370" s="14">
        <f>IF(ISNA(VLOOKUP($A370,'2009'!$B$2:$S$401,10,FALSE)), AI370, VLOOKUP($A370,'2009'!$B$2:$S$401,10,FALSE))</f>
        <v>1.7</v>
      </c>
      <c r="AK370" s="14">
        <f>AVERAGE(AE370:AJ370)</f>
        <v>1.4166666666666667</v>
      </c>
      <c r="AL370" s="14">
        <f>VLOOKUP($A370,'2014'!$B$2:$S$430,11,FALSE)</f>
        <v>7</v>
      </c>
      <c r="AM370" s="14">
        <f>IF(ISNA(VLOOKUP($A370,'2013'!$B$2:$S$401,11,FALSE)), AL370, VLOOKUP($A370,'2013'!$B$2:$S$401,11,FALSE)*1.7)</f>
        <v>5.0999999999999996</v>
      </c>
      <c r="AN370" s="14">
        <f>AVERAGE(AL370:AM370)</f>
        <v>6.05</v>
      </c>
      <c r="AO370" s="14">
        <f>VLOOKUP($A370,'2014'!$B$2:$S$430,8,FALSE)</f>
        <v>-4</v>
      </c>
      <c r="AP370" s="14">
        <f>IF(ISNA(VLOOKUP($A370,'2013'!$B$2:$S$401,8,FALSE)), AO370, VLOOKUP($A370,'2013'!$B$2:$S$401,8,FALSE)*1.7)</f>
        <v>25.5</v>
      </c>
      <c r="AQ370" s="14">
        <f>IF(ISNA(VLOOKUP($A370,'2012'!$B$2:$S$401,8,FALSE)), AP370, VLOOKUP($A370,'2012'!$B$2:$S$401,8,FALSE))</f>
        <v>25.5</v>
      </c>
      <c r="AR370" s="14">
        <f>IF(ISNA(VLOOKUP($A370,'2011'!$B$2:$S$401,8,FALSE)), AQ370, VLOOKUP($A370,'2011'!$B$2:$S$401,8,FALSE))</f>
        <v>25.5</v>
      </c>
      <c r="AS370" s="14">
        <f>IF(ISNA(VLOOKUP($A370,'2010'!$B$2:$S$401,8,FALSE)), AR370, VLOOKUP($A370,'2010'!$B$2:$S$401,8,FALSE))</f>
        <v>25.5</v>
      </c>
      <c r="AT370" s="14">
        <f>IF(ISNA(VLOOKUP($A370,'2009'!$B$2:$S$401,8,FALSE)), AS370, VLOOKUP($A370,'2009'!$B$2:$S$401,8,FALSE))</f>
        <v>25.5</v>
      </c>
      <c r="AU370" s="14">
        <f>AVERAGE(AO370:AT370)</f>
        <v>20.583333333333332</v>
      </c>
      <c r="AV370" s="14">
        <f>MIN(B370:G370)</f>
        <v>19</v>
      </c>
      <c r="AW370" s="14">
        <f>MAX(B370:G370)</f>
        <v>22.099999999999998</v>
      </c>
      <c r="AX370" s="14">
        <f>MIN(I370:N370)</f>
        <v>66</v>
      </c>
      <c r="AY370" s="14">
        <f>MAX(I370:N370)</f>
        <v>69.7</v>
      </c>
      <c r="AZ370" s="14" t="str">
        <f>VLOOKUP(A370,Bios!$B$2:$S$430,7,FALSE)</f>
        <v>CZE</v>
      </c>
      <c r="BA370" s="14" t="str">
        <f>VLOOKUP(A370,Bios!$B$2:$S$430,2,FALSE)</f>
        <v>DET</v>
      </c>
      <c r="BB370" s="14">
        <f>113-BE370</f>
        <v>26</v>
      </c>
      <c r="BC370" s="14" t="str">
        <f>VLOOKUP(A370,Bios!$B$2:$S$430,3,FALSE)</f>
        <v>D</v>
      </c>
      <c r="BD370" s="4" t="str">
        <f>VLOOKUP(A370,Bios!$B$2:$S$430,4,FALSE)</f>
        <v>Feb 10 '87</v>
      </c>
      <c r="BE370" s="4" t="str">
        <f>RIGHT(BD370, LEN(BD370)-8)</f>
        <v>87</v>
      </c>
      <c r="BJ370" s="4" t="e">
        <f>VLOOKUP(A370,'Contracts 2014'!A369:K495,1,FALSE)</f>
        <v>#N/A</v>
      </c>
      <c r="BK370" s="4">
        <f>IF(ISNA(VLOOKUP(A370,'Contracts 2014'!$A$1:$K$127,1,FALSE)), 0, 1)</f>
        <v>0</v>
      </c>
    </row>
    <row r="371" spans="1:63">
      <c r="A371" s="13" t="s">
        <v>390</v>
      </c>
      <c r="B371" s="14">
        <f>VLOOKUP(A371,'2014'!$B$2:$S$430,7,FALSE)</f>
        <v>18</v>
      </c>
      <c r="C371" s="14">
        <f>IF(ISNA(VLOOKUP(A371,'2013'!$B$2:$S$401,7,FALSE)*1.7), B371, VLOOKUP(A371,'2013'!$B$2:$S$401,7,FALSE)*1.7)</f>
        <v>18</v>
      </c>
      <c r="D371" s="14">
        <f>IF(ISNA(VLOOKUP(A371,'2012'!$B$2:$S$401,7,FALSE)), C371, VLOOKUP(A371,'2012'!$B$2:$S$401,7,FALSE))</f>
        <v>25</v>
      </c>
      <c r="E371" s="14">
        <f>IF(ISNA(VLOOKUP(A371,'2011'!$B$2:$S$401,7,FALSE)), AVERAGE(C371:D371), VLOOKUP(A371,'2011'!$B$2:$S$401,7,FALSE))</f>
        <v>32</v>
      </c>
      <c r="F371" s="14">
        <f>IF(ISNA(VLOOKUP(A371,'2010'!$B$2:$S$401,7,FALSE)), AVERAGE(C371:E371), VLOOKUP(A371,'2010'!$B$2:$S$401,7,FALSE))</f>
        <v>25</v>
      </c>
      <c r="G371" s="14">
        <f>IF(ISNA(VLOOKUP(A371,'2009'!$B$2:$S$401,7,FALSE)), AVERAGE(C371:F371), VLOOKUP(A371,'2009'!$B$2:$S$401,7,FALSE))</f>
        <v>45</v>
      </c>
      <c r="H371" s="14">
        <f>AVERAGE(B371:G371)</f>
        <v>27.166666666666668</v>
      </c>
      <c r="I371" s="14">
        <f>VLOOKUP(A371,'2014'!$B$2:$S$430,4,FALSE)</f>
        <v>73</v>
      </c>
      <c r="J371" s="14">
        <f>IF(ISNA(VLOOKUP(A371,'2013'!$B$2:$S$401,4,FALSE)), I371, VLOOKUP(A371,'2013'!$B$2:$S$401,4,FALSE)*1.7)</f>
        <v>73</v>
      </c>
      <c r="K371" s="14">
        <f>IF(ISNA(VLOOKUP(A371,'2012'!$B$2:$S$401,4,FALSE)), J371, VLOOKUP(A371,'2012'!$B$2:$S$401,4,FALSE))</f>
        <v>79</v>
      </c>
      <c r="L371" s="14">
        <f>IF(ISNA(VLOOKUP(A371,'2011'!$B$2:$S$401,4,FALSE)), AVERAGE(J371:K371), VLOOKUP(A371,'2011'!$B$2:$S$401,4,FALSE))</f>
        <v>77</v>
      </c>
      <c r="M371" s="14">
        <f>IF(ISNA(VLOOKUP(A371,'2010'!$B$2:$S$401,4,FALSE)), AVERAGE(J371:L371), VLOOKUP(A371,'2010'!$B$2:$S$401,4,FALSE))</f>
        <v>76.333333333333329</v>
      </c>
      <c r="N371" s="14">
        <f>IF(ISNA(VLOOKUP(A371,'2009'!$B$2:$S$401,4,FALSE)), AVERAGE(J371:M371), VLOOKUP(A371,'2009'!$B$2:$S$401,4,FALSE))</f>
        <v>81</v>
      </c>
      <c r="O371" s="14">
        <f>AVERAGE(I371:N371)</f>
        <v>76.555555555555557</v>
      </c>
      <c r="P371" s="14">
        <f>H371/O371</f>
        <v>0.35486211901306242</v>
      </c>
      <c r="Q371" s="14">
        <f>VLOOKUP($A371,'2014'!$B$2:$S$430,5,FALSE)</f>
        <v>6</v>
      </c>
      <c r="R371" s="14">
        <f>IF(ISNA(VLOOKUP(A371,'2013'!$B$2:$S$401,5,FALSE)), Q371, VLOOKUP(A371,'2013'!$B$2:$S$401,5,FALSE)*1.7)</f>
        <v>6</v>
      </c>
      <c r="S371" s="14">
        <f>IF(ISNA(VLOOKUP($A371,'2012'!$B$2:$S$401,5,FALSE)), R371, VLOOKUP($A371,'2012'!$B$2:$S$401,5,FALSE))</f>
        <v>4</v>
      </c>
      <c r="T371" s="14">
        <f>IF(ISNA(VLOOKUP($A371,'2011'!$B$2:$S$401,5,FALSE)), S371, VLOOKUP($A371,'2011'!$B$2:$S$401,5,FALSE))</f>
        <v>18</v>
      </c>
      <c r="U371" s="14">
        <f>IF(ISNA(VLOOKUP($A371,'2010'!$B$2:$S$401,5,FALSE)), T371, VLOOKUP($A371,'2010'!$B$2:$S$401,5,FALSE))</f>
        <v>18</v>
      </c>
      <c r="V371" s="14">
        <f>IF(ISNA(VLOOKUP($A371,'2009'!$B$2:$S$401,5,FALSE)), U371, VLOOKUP($A371,'2009'!$B$2:$S$401,5,FALSE))</f>
        <v>13</v>
      </c>
      <c r="W371" s="14">
        <f>AVERAGE(Q371:V371)</f>
        <v>10.833333333333334</v>
      </c>
      <c r="X371" s="14">
        <f>VLOOKUP($A371,'2014'!$B$2:$S$430,6,FALSE)</f>
        <v>12</v>
      </c>
      <c r="Y371" s="14">
        <f>IF(ISNA(VLOOKUP($A371,'2013'!$B$2:$S$401,6,FALSE)), X371, VLOOKUP($A371,'2013'!$B$2:$S$401,6,FALSE)*1.7)</f>
        <v>12</v>
      </c>
      <c r="Z371" s="14">
        <f>IF(ISNA(VLOOKUP($A371,'2012'!$B$2:$S$401,6,FALSE)), Y371, VLOOKUP($A371,'2012'!$B$2:$S$401,6,FALSE))</f>
        <v>21</v>
      </c>
      <c r="AA371" s="14">
        <f>IF(ISNA(VLOOKUP($A371,'2011'!$B$2:$S$401,6,FALSE)), Z371, VLOOKUP($A371,'2011'!$B$2:$S$401,6,FALSE))</f>
        <v>14</v>
      </c>
      <c r="AB371" s="14">
        <f>IF(ISNA(VLOOKUP($A371,'2010'!$B$2:$S$401,6,FALSE)), AA371, VLOOKUP($A371,'2010'!$B$2:$S$401,6,FALSE))</f>
        <v>14</v>
      </c>
      <c r="AC371" s="14">
        <f>IF(ISNA(VLOOKUP($A371,'2009'!$B$2:$S$401,6,FALSE)), AB371, VLOOKUP($A371,'2009'!$B$2:$S$401,6,FALSE))</f>
        <v>32</v>
      </c>
      <c r="AD371" s="14">
        <f>AVERAGE(X371:AC371)</f>
        <v>17.5</v>
      </c>
      <c r="AE371" s="14">
        <f>VLOOKUP($A371,'2014'!$B$2:$S$430,10,FALSE)</f>
        <v>0</v>
      </c>
      <c r="AF371" s="14">
        <f>IF(ISNA(VLOOKUP($A371,'2013'!$B$2:$S$401,10,FALSE)), AE371, VLOOKUP($A371,'2013'!$B$2:$S$401,10,FALSE)*1.7)</f>
        <v>0</v>
      </c>
      <c r="AG371" s="14">
        <f>IF(ISNA(VLOOKUP($A371,'2012'!$B$2:$S$401,10,FALSE)), AF371, VLOOKUP($A371,'2012'!$B$2:$S$401,10,FALSE))</f>
        <v>0</v>
      </c>
      <c r="AH371" s="14">
        <f>IF(ISNA(VLOOKUP($A371,'2011'!$B$2:$S$401,10,FALSE)), AG371, VLOOKUP($A371,'2011'!$B$2:$S$401,10,FALSE))</f>
        <v>6</v>
      </c>
      <c r="AI371" s="14">
        <f>IF(ISNA(VLOOKUP($A371,'2010'!$B$2:$S$401,10,FALSE)), AH371, VLOOKUP($A371,'2010'!$B$2:$S$401,10,FALSE))</f>
        <v>6</v>
      </c>
      <c r="AJ371" s="14">
        <f>IF(ISNA(VLOOKUP($A371,'2009'!$B$2:$S$401,10,FALSE)), AI371, VLOOKUP($A371,'2009'!$B$2:$S$401,10,FALSE))</f>
        <v>4</v>
      </c>
      <c r="AK371" s="14">
        <f>AVERAGE(AE371:AJ371)</f>
        <v>2.6666666666666665</v>
      </c>
      <c r="AL371" s="14">
        <f>VLOOKUP($A371,'2014'!$B$2:$S$430,11,FALSE)</f>
        <v>0</v>
      </c>
      <c r="AM371" s="14">
        <f>IF(ISNA(VLOOKUP($A371,'2013'!$B$2:$S$401,11,FALSE)), AL371, VLOOKUP($A371,'2013'!$B$2:$S$401,11,FALSE)*1.7)</f>
        <v>0</v>
      </c>
      <c r="AN371" s="14">
        <f>AVERAGE(AL371:AM371)</f>
        <v>0</v>
      </c>
      <c r="AO371" s="14">
        <f>VLOOKUP($A371,'2014'!$B$2:$S$430,8,FALSE)</f>
        <v>0</v>
      </c>
      <c r="AP371" s="14">
        <f>IF(ISNA(VLOOKUP($A371,'2013'!$B$2:$S$401,8,FALSE)), AO371, VLOOKUP($A371,'2013'!$B$2:$S$401,8,FALSE)*1.7)</f>
        <v>0</v>
      </c>
      <c r="AQ371" s="14">
        <f>IF(ISNA(VLOOKUP($A371,'2012'!$B$2:$S$401,8,FALSE)), AP371, VLOOKUP($A371,'2012'!$B$2:$S$401,8,FALSE))</f>
        <v>-18</v>
      </c>
      <c r="AR371" s="14">
        <f>IF(ISNA(VLOOKUP($A371,'2011'!$B$2:$S$401,8,FALSE)), AQ371, VLOOKUP($A371,'2011'!$B$2:$S$401,8,FALSE))</f>
        <v>-12</v>
      </c>
      <c r="AS371" s="14">
        <f>IF(ISNA(VLOOKUP($A371,'2010'!$B$2:$S$401,8,FALSE)), AR371, VLOOKUP($A371,'2010'!$B$2:$S$401,8,FALSE))</f>
        <v>-12</v>
      </c>
      <c r="AT371" s="14">
        <f>IF(ISNA(VLOOKUP($A371,'2009'!$B$2:$S$401,8,FALSE)), AS371, VLOOKUP($A371,'2009'!$B$2:$S$401,8,FALSE))</f>
        <v>-2</v>
      </c>
      <c r="AU371" s="14">
        <f>AVERAGE(AO371:AT371)</f>
        <v>-7.333333333333333</v>
      </c>
      <c r="AV371" s="14">
        <f>MIN(B371:G371)</f>
        <v>18</v>
      </c>
      <c r="AW371" s="14">
        <f>MAX(B371:G371)</f>
        <v>45</v>
      </c>
      <c r="AX371" s="14">
        <f>MIN(I371:N371)</f>
        <v>73</v>
      </c>
      <c r="AY371" s="14">
        <f>MAX(I371:N371)</f>
        <v>81</v>
      </c>
      <c r="AZ371" s="14" t="str">
        <f>VLOOKUP(A371,Bios!$B$2:$S$430,7,FALSE)</f>
        <v>CAN</v>
      </c>
      <c r="BA371" s="14" t="str">
        <f>VLOOKUP(A371,Bios!$B$2:$S$430,2,FALSE)</f>
        <v>NYR</v>
      </c>
      <c r="BB371" s="14">
        <f>113-BE371</f>
        <v>33</v>
      </c>
      <c r="BC371" s="14" t="str">
        <f>VLOOKUP(A371,Bios!$B$2:$S$430,3,FALSE)</f>
        <v>C</v>
      </c>
      <c r="BD371" s="4" t="str">
        <f>VLOOKUP(A371,Bios!$B$2:$S$430,4,FALSE)</f>
        <v>Aug 03 '80</v>
      </c>
      <c r="BE371" s="4" t="str">
        <f>RIGHT(BD371, LEN(BD371)-8)</f>
        <v>80</v>
      </c>
      <c r="BJ371" s="4" t="e">
        <f>VLOOKUP(A371,'Contracts 2014'!A370:K496,1,FALSE)</f>
        <v>#N/A</v>
      </c>
      <c r="BK371" s="4">
        <f>IF(ISNA(VLOOKUP(A371,'Contracts 2014'!$A$1:$K$127,1,FALSE)), 0, 1)</f>
        <v>0</v>
      </c>
    </row>
    <row r="372" spans="1:63">
      <c r="A372" s="13" t="s">
        <v>1905</v>
      </c>
      <c r="B372" s="14">
        <f>VLOOKUP(A372,'2014'!$B$2:$S$430,7,FALSE)</f>
        <v>18</v>
      </c>
      <c r="C372" s="14">
        <f>IF(ISNA(VLOOKUP(A372,'2013'!$B$2:$S$401,7,FALSE)*1.7), B372, VLOOKUP(A372,'2013'!$B$2:$S$401,7,FALSE)*1.7)</f>
        <v>18</v>
      </c>
      <c r="D372" s="14">
        <f>IF(ISNA(VLOOKUP(A372,'2012'!$B$2:$S$401,7,FALSE)), C372, VLOOKUP(A372,'2012'!$B$2:$S$401,7,FALSE))</f>
        <v>18</v>
      </c>
      <c r="E372" s="14">
        <f>IF(ISNA(VLOOKUP(A372,'2011'!$B$2:$S$401,7,FALSE)), AVERAGE(C372:D372), VLOOKUP(A372,'2011'!$B$2:$S$401,7,FALSE))</f>
        <v>18</v>
      </c>
      <c r="F372" s="14">
        <f>IF(ISNA(VLOOKUP(A372,'2010'!$B$2:$S$401,7,FALSE)), AVERAGE(C372:E372), VLOOKUP(A372,'2010'!$B$2:$S$401,7,FALSE))</f>
        <v>18</v>
      </c>
      <c r="G372" s="14">
        <f>IF(ISNA(VLOOKUP(A372,'2009'!$B$2:$S$401,7,FALSE)), AVERAGE(C372:F372), VLOOKUP(A372,'2009'!$B$2:$S$401,7,FALSE))</f>
        <v>18</v>
      </c>
      <c r="H372" s="14">
        <f>AVERAGE(B372:G372)</f>
        <v>18</v>
      </c>
      <c r="I372" s="14">
        <f>VLOOKUP(A372,'2014'!$B$2:$S$430,4,FALSE)</f>
        <v>41</v>
      </c>
      <c r="J372" s="14">
        <f>IF(ISNA(VLOOKUP(A372,'2013'!$B$2:$S$401,4,FALSE)), I372, VLOOKUP(A372,'2013'!$B$2:$S$401,4,FALSE)*1.7)</f>
        <v>41</v>
      </c>
      <c r="K372" s="14">
        <f>IF(ISNA(VLOOKUP(A372,'2012'!$B$2:$S$401,4,FALSE)), J372, VLOOKUP(A372,'2012'!$B$2:$S$401,4,FALSE))</f>
        <v>41</v>
      </c>
      <c r="L372" s="14">
        <f>IF(ISNA(VLOOKUP(A372,'2011'!$B$2:$S$401,4,FALSE)), AVERAGE(J372:K372), VLOOKUP(A372,'2011'!$B$2:$S$401,4,FALSE))</f>
        <v>41</v>
      </c>
      <c r="M372" s="14">
        <f>IF(ISNA(VLOOKUP(A372,'2010'!$B$2:$S$401,4,FALSE)), AVERAGE(J372:L372), VLOOKUP(A372,'2010'!$B$2:$S$401,4,FALSE))</f>
        <v>41</v>
      </c>
      <c r="N372" s="14">
        <f>IF(ISNA(VLOOKUP(A372,'2009'!$B$2:$S$401,4,FALSE)), AVERAGE(J372:M372), VLOOKUP(A372,'2009'!$B$2:$S$401,4,FALSE))</f>
        <v>41</v>
      </c>
      <c r="O372" s="14">
        <f>AVERAGE(I372:N372)</f>
        <v>41</v>
      </c>
      <c r="P372" s="14">
        <f>H372/O372</f>
        <v>0.43902439024390244</v>
      </c>
      <c r="Q372" s="14">
        <f>VLOOKUP($A372,'2014'!$B$2:$S$430,5,FALSE)</f>
        <v>4</v>
      </c>
      <c r="R372" s="14">
        <f>IF(ISNA(VLOOKUP(A372,'2013'!$B$2:$S$401,5,FALSE)), Q372, VLOOKUP(A372,'2013'!$B$2:$S$401,5,FALSE)*1.7)</f>
        <v>4</v>
      </c>
      <c r="S372" s="14">
        <f>IF(ISNA(VLOOKUP($A372,'2012'!$B$2:$S$401,5,FALSE)), R372, VLOOKUP($A372,'2012'!$B$2:$S$401,5,FALSE))</f>
        <v>4</v>
      </c>
      <c r="T372" s="14">
        <f>IF(ISNA(VLOOKUP($A372,'2011'!$B$2:$S$401,5,FALSE)), S372, VLOOKUP($A372,'2011'!$B$2:$S$401,5,FALSE))</f>
        <v>4</v>
      </c>
      <c r="U372" s="14">
        <f>IF(ISNA(VLOOKUP($A372,'2010'!$B$2:$S$401,5,FALSE)), T372, VLOOKUP($A372,'2010'!$B$2:$S$401,5,FALSE))</f>
        <v>4</v>
      </c>
      <c r="V372" s="14">
        <f>IF(ISNA(VLOOKUP($A372,'2009'!$B$2:$S$401,5,FALSE)), U372, VLOOKUP($A372,'2009'!$B$2:$S$401,5,FALSE))</f>
        <v>4</v>
      </c>
      <c r="W372" s="14">
        <f>AVERAGE(Q372:V372)</f>
        <v>4</v>
      </c>
      <c r="X372" s="14">
        <f>VLOOKUP($A372,'2014'!$B$2:$S$430,6,FALSE)</f>
        <v>14</v>
      </c>
      <c r="Y372" s="14">
        <f>IF(ISNA(VLOOKUP($A372,'2013'!$B$2:$S$401,6,FALSE)), X372, VLOOKUP($A372,'2013'!$B$2:$S$401,6,FALSE)*1.7)</f>
        <v>14</v>
      </c>
      <c r="Z372" s="14">
        <f>IF(ISNA(VLOOKUP($A372,'2012'!$B$2:$S$401,6,FALSE)), Y372, VLOOKUP($A372,'2012'!$B$2:$S$401,6,FALSE))</f>
        <v>14</v>
      </c>
      <c r="AA372" s="14">
        <f>IF(ISNA(VLOOKUP($A372,'2011'!$B$2:$S$401,6,FALSE)), Z372, VLOOKUP($A372,'2011'!$B$2:$S$401,6,FALSE))</f>
        <v>14</v>
      </c>
      <c r="AB372" s="14">
        <f>IF(ISNA(VLOOKUP($A372,'2010'!$B$2:$S$401,6,FALSE)), AA372, VLOOKUP($A372,'2010'!$B$2:$S$401,6,FALSE))</f>
        <v>14</v>
      </c>
      <c r="AC372" s="14">
        <f>IF(ISNA(VLOOKUP($A372,'2009'!$B$2:$S$401,6,FALSE)), AB372, VLOOKUP($A372,'2009'!$B$2:$S$401,6,FALSE))</f>
        <v>14</v>
      </c>
      <c r="AD372" s="14">
        <f>AVERAGE(X372:AC372)</f>
        <v>14</v>
      </c>
      <c r="AE372" s="14">
        <f>VLOOKUP($A372,'2014'!$B$2:$S$430,10,FALSE)</f>
        <v>1</v>
      </c>
      <c r="AF372" s="14">
        <f>IF(ISNA(VLOOKUP($A372,'2013'!$B$2:$S$401,10,FALSE)), AE372, VLOOKUP($A372,'2013'!$B$2:$S$401,10,FALSE)*1.7)</f>
        <v>1</v>
      </c>
      <c r="AG372" s="14">
        <f>IF(ISNA(VLOOKUP($A372,'2012'!$B$2:$S$401,10,FALSE)), AF372, VLOOKUP($A372,'2012'!$B$2:$S$401,10,FALSE))</f>
        <v>1</v>
      </c>
      <c r="AH372" s="14">
        <f>IF(ISNA(VLOOKUP($A372,'2011'!$B$2:$S$401,10,FALSE)), AG372, VLOOKUP($A372,'2011'!$B$2:$S$401,10,FALSE))</f>
        <v>1</v>
      </c>
      <c r="AI372" s="14">
        <f>IF(ISNA(VLOOKUP($A372,'2010'!$B$2:$S$401,10,FALSE)), AH372, VLOOKUP($A372,'2010'!$B$2:$S$401,10,FALSE))</f>
        <v>1</v>
      </c>
      <c r="AJ372" s="14">
        <f>IF(ISNA(VLOOKUP($A372,'2009'!$B$2:$S$401,10,FALSE)), AI372, VLOOKUP($A372,'2009'!$B$2:$S$401,10,FALSE))</f>
        <v>1</v>
      </c>
      <c r="AK372" s="14">
        <f>AVERAGE(AE372:AJ372)</f>
        <v>1</v>
      </c>
      <c r="AL372" s="14">
        <f>VLOOKUP($A372,'2014'!$B$2:$S$430,11,FALSE)</f>
        <v>3</v>
      </c>
      <c r="AM372" s="14">
        <f>IF(ISNA(VLOOKUP($A372,'2013'!$B$2:$S$401,11,FALSE)), AL372, VLOOKUP($A372,'2013'!$B$2:$S$401,11,FALSE)*1.7)</f>
        <v>3</v>
      </c>
      <c r="AN372" s="14">
        <f>AVERAGE(AL372:AM372)</f>
        <v>3</v>
      </c>
      <c r="AO372" s="14">
        <f>VLOOKUP($A372,'2014'!$B$2:$S$430,8,FALSE)</f>
        <v>-7</v>
      </c>
      <c r="AP372" s="14">
        <f>IF(ISNA(VLOOKUP($A372,'2013'!$B$2:$S$401,8,FALSE)), AO372, VLOOKUP($A372,'2013'!$B$2:$S$401,8,FALSE)*1.7)</f>
        <v>-7</v>
      </c>
      <c r="AQ372" s="14">
        <f>IF(ISNA(VLOOKUP($A372,'2012'!$B$2:$S$401,8,FALSE)), AP372, VLOOKUP($A372,'2012'!$B$2:$S$401,8,FALSE))</f>
        <v>-7</v>
      </c>
      <c r="AR372" s="14">
        <f>IF(ISNA(VLOOKUP($A372,'2011'!$B$2:$S$401,8,FALSE)), AQ372, VLOOKUP($A372,'2011'!$B$2:$S$401,8,FALSE))</f>
        <v>-7</v>
      </c>
      <c r="AS372" s="14">
        <f>IF(ISNA(VLOOKUP($A372,'2010'!$B$2:$S$401,8,FALSE)), AR372, VLOOKUP($A372,'2010'!$B$2:$S$401,8,FALSE))</f>
        <v>-7</v>
      </c>
      <c r="AT372" s="14">
        <f>IF(ISNA(VLOOKUP($A372,'2009'!$B$2:$S$401,8,FALSE)), AS372, VLOOKUP($A372,'2009'!$B$2:$S$401,8,FALSE))</f>
        <v>-7</v>
      </c>
      <c r="AU372" s="14">
        <f>AVERAGE(AO372:AT372)</f>
        <v>-7</v>
      </c>
      <c r="AV372" s="14">
        <f>MIN(B372:G372)</f>
        <v>18</v>
      </c>
      <c r="AW372" s="14">
        <f>MAX(B372:G372)</f>
        <v>18</v>
      </c>
      <c r="AX372" s="14">
        <f>MIN(I372:N372)</f>
        <v>41</v>
      </c>
      <c r="AY372" s="14">
        <f>MAX(I372:N372)</f>
        <v>41</v>
      </c>
      <c r="AZ372" s="14" t="str">
        <f>VLOOKUP(A372,Bios!$B$2:$S$430,7,FALSE)</f>
        <v>USA</v>
      </c>
      <c r="BA372" s="14" t="str">
        <f>VLOOKUP(A372,Bios!$B$2:$S$430,2,FALSE)</f>
        <v>EDM</v>
      </c>
      <c r="BB372" s="14">
        <f>113-BE372</f>
        <v>25</v>
      </c>
      <c r="BC372" s="14" t="str">
        <f>VLOOKUP(A372,Bios!$B$2:$S$430,3,FALSE)</f>
        <v>C</v>
      </c>
      <c r="BD372" s="4" t="str">
        <f>VLOOKUP(A372,Bios!$B$2:$S$430,4,FALSE)</f>
        <v>Aug 12 '88</v>
      </c>
      <c r="BE372" s="4" t="str">
        <f>RIGHT(BD372, LEN(BD372)-8)</f>
        <v>88</v>
      </c>
      <c r="BJ372" s="4" t="e">
        <f>VLOOKUP(A372,'Contracts 2014'!A371:K497,1,FALSE)</f>
        <v>#N/A</v>
      </c>
      <c r="BK372" s="4">
        <f>IF(ISNA(VLOOKUP(A372,'Contracts 2014'!$A$1:$K$127,1,FALSE)), 0, 1)</f>
        <v>0</v>
      </c>
    </row>
    <row r="373" spans="1:63">
      <c r="A373" s="13" t="s">
        <v>927</v>
      </c>
      <c r="B373" s="14">
        <f>VLOOKUP(A373,'2014'!$B$2:$S$430,7,FALSE)</f>
        <v>18</v>
      </c>
      <c r="C373" s="14">
        <f>IF(ISNA(VLOOKUP(A373,'2013'!$B$2:$S$401,7,FALSE)*1.7), B373, VLOOKUP(A373,'2013'!$B$2:$S$401,7,FALSE)*1.7)</f>
        <v>28.9</v>
      </c>
      <c r="D373" s="14">
        <f>IF(ISNA(VLOOKUP(A373,'2012'!$B$2:$S$401,7,FALSE)), C373, VLOOKUP(A373,'2012'!$B$2:$S$401,7,FALSE))</f>
        <v>28.9</v>
      </c>
      <c r="E373" s="14">
        <f>IF(ISNA(VLOOKUP(A373,'2011'!$B$2:$S$401,7,FALSE)), AVERAGE(C373:D373), VLOOKUP(A373,'2011'!$B$2:$S$401,7,FALSE))</f>
        <v>28.9</v>
      </c>
      <c r="F373" s="14">
        <f>IF(ISNA(VLOOKUP(A373,'2010'!$B$2:$S$401,7,FALSE)), AVERAGE(C373:E373), VLOOKUP(A373,'2010'!$B$2:$S$401,7,FALSE))</f>
        <v>28.899999999999995</v>
      </c>
      <c r="G373" s="14">
        <f>IF(ISNA(VLOOKUP(A373,'2009'!$B$2:$S$401,7,FALSE)), AVERAGE(C373:F373), VLOOKUP(A373,'2009'!$B$2:$S$401,7,FALSE))</f>
        <v>28.899999999999995</v>
      </c>
      <c r="H373" s="14">
        <f>AVERAGE(B373:G373)</f>
        <v>27.083333333333332</v>
      </c>
      <c r="I373" s="14">
        <f>VLOOKUP(A373,'2014'!$B$2:$S$430,4,FALSE)</f>
        <v>70</v>
      </c>
      <c r="J373" s="14">
        <f>IF(ISNA(VLOOKUP(A373,'2013'!$B$2:$S$401,4,FALSE)), I373, VLOOKUP(A373,'2013'!$B$2:$S$401,4,FALSE)*1.7)</f>
        <v>76.5</v>
      </c>
      <c r="K373" s="14">
        <f>IF(ISNA(VLOOKUP(A373,'2012'!$B$2:$S$401,4,FALSE)), J373, VLOOKUP(A373,'2012'!$B$2:$S$401,4,FALSE))</f>
        <v>76.5</v>
      </c>
      <c r="L373" s="14">
        <f>IF(ISNA(VLOOKUP(A373,'2011'!$B$2:$S$401,4,FALSE)), AVERAGE(J373:K373), VLOOKUP(A373,'2011'!$B$2:$S$401,4,FALSE))</f>
        <v>76.5</v>
      </c>
      <c r="M373" s="14">
        <f>IF(ISNA(VLOOKUP(A373,'2010'!$B$2:$S$401,4,FALSE)), AVERAGE(J373:L373), VLOOKUP(A373,'2010'!$B$2:$S$401,4,FALSE))</f>
        <v>76.5</v>
      </c>
      <c r="N373" s="14">
        <f>IF(ISNA(VLOOKUP(A373,'2009'!$B$2:$S$401,4,FALSE)), AVERAGE(J373:M373), VLOOKUP(A373,'2009'!$B$2:$S$401,4,FALSE))</f>
        <v>76.5</v>
      </c>
      <c r="O373" s="14">
        <f>AVERAGE(I373:N373)</f>
        <v>75.416666666666671</v>
      </c>
      <c r="P373" s="14">
        <f>H373/O373</f>
        <v>0.35911602209944748</v>
      </c>
      <c r="Q373" s="14">
        <f>VLOOKUP($A373,'2014'!$B$2:$S$430,5,FALSE)</f>
        <v>8</v>
      </c>
      <c r="R373" s="14">
        <f>IF(ISNA(VLOOKUP(A373,'2013'!$B$2:$S$401,5,FALSE)), Q373, VLOOKUP(A373,'2013'!$B$2:$S$401,5,FALSE)*1.7)</f>
        <v>11.9</v>
      </c>
      <c r="S373" s="14">
        <f>IF(ISNA(VLOOKUP($A373,'2012'!$B$2:$S$401,5,FALSE)), R373, VLOOKUP($A373,'2012'!$B$2:$S$401,5,FALSE))</f>
        <v>11.9</v>
      </c>
      <c r="T373" s="14">
        <f>IF(ISNA(VLOOKUP($A373,'2011'!$B$2:$S$401,5,FALSE)), S373, VLOOKUP($A373,'2011'!$B$2:$S$401,5,FALSE))</f>
        <v>11.9</v>
      </c>
      <c r="U373" s="14">
        <f>IF(ISNA(VLOOKUP($A373,'2010'!$B$2:$S$401,5,FALSE)), T373, VLOOKUP($A373,'2010'!$B$2:$S$401,5,FALSE))</f>
        <v>11.9</v>
      </c>
      <c r="V373" s="14">
        <f>IF(ISNA(VLOOKUP($A373,'2009'!$B$2:$S$401,5,FALSE)), U373, VLOOKUP($A373,'2009'!$B$2:$S$401,5,FALSE))</f>
        <v>11.9</v>
      </c>
      <c r="W373" s="14">
        <f>AVERAGE(Q373:V373)</f>
        <v>11.25</v>
      </c>
      <c r="X373" s="14">
        <f>VLOOKUP($A373,'2014'!$B$2:$S$430,6,FALSE)</f>
        <v>10</v>
      </c>
      <c r="Y373" s="14">
        <f>IF(ISNA(VLOOKUP($A373,'2013'!$B$2:$S$401,6,FALSE)), X373, VLOOKUP($A373,'2013'!$B$2:$S$401,6,FALSE)*1.7)</f>
        <v>17</v>
      </c>
      <c r="Z373" s="14">
        <f>IF(ISNA(VLOOKUP($A373,'2012'!$B$2:$S$401,6,FALSE)), Y373, VLOOKUP($A373,'2012'!$B$2:$S$401,6,FALSE))</f>
        <v>17</v>
      </c>
      <c r="AA373" s="14">
        <f>IF(ISNA(VLOOKUP($A373,'2011'!$B$2:$S$401,6,FALSE)), Z373, VLOOKUP($A373,'2011'!$B$2:$S$401,6,FALSE))</f>
        <v>17</v>
      </c>
      <c r="AB373" s="14">
        <f>IF(ISNA(VLOOKUP($A373,'2010'!$B$2:$S$401,6,FALSE)), AA373, VLOOKUP($A373,'2010'!$B$2:$S$401,6,FALSE))</f>
        <v>17</v>
      </c>
      <c r="AC373" s="14">
        <f>IF(ISNA(VLOOKUP($A373,'2009'!$B$2:$S$401,6,FALSE)), AB373, VLOOKUP($A373,'2009'!$B$2:$S$401,6,FALSE))</f>
        <v>17</v>
      </c>
      <c r="AD373" s="14">
        <f>AVERAGE(X373:AC373)</f>
        <v>15.833333333333334</v>
      </c>
      <c r="AE373" s="14">
        <f>VLOOKUP($A373,'2014'!$B$2:$S$430,10,FALSE)</f>
        <v>0</v>
      </c>
      <c r="AF373" s="14">
        <f>IF(ISNA(VLOOKUP($A373,'2013'!$B$2:$S$401,10,FALSE)), AE373, VLOOKUP($A373,'2013'!$B$2:$S$401,10,FALSE)*1.7)</f>
        <v>1.7</v>
      </c>
      <c r="AG373" s="14">
        <f>IF(ISNA(VLOOKUP($A373,'2012'!$B$2:$S$401,10,FALSE)), AF373, VLOOKUP($A373,'2012'!$B$2:$S$401,10,FALSE))</f>
        <v>1.7</v>
      </c>
      <c r="AH373" s="14">
        <f>IF(ISNA(VLOOKUP($A373,'2011'!$B$2:$S$401,10,FALSE)), AG373, VLOOKUP($A373,'2011'!$B$2:$S$401,10,FALSE))</f>
        <v>1.7</v>
      </c>
      <c r="AI373" s="14">
        <f>IF(ISNA(VLOOKUP($A373,'2010'!$B$2:$S$401,10,FALSE)), AH373, VLOOKUP($A373,'2010'!$B$2:$S$401,10,FALSE))</f>
        <v>1.7</v>
      </c>
      <c r="AJ373" s="14">
        <f>IF(ISNA(VLOOKUP($A373,'2009'!$B$2:$S$401,10,FALSE)), AI373, VLOOKUP($A373,'2009'!$B$2:$S$401,10,FALSE))</f>
        <v>1.7</v>
      </c>
      <c r="AK373" s="14">
        <f>AVERAGE(AE373:AJ373)</f>
        <v>1.4166666666666667</v>
      </c>
      <c r="AL373" s="14">
        <f>VLOOKUP($A373,'2014'!$B$2:$S$430,11,FALSE)</f>
        <v>0</v>
      </c>
      <c r="AM373" s="14">
        <f>IF(ISNA(VLOOKUP($A373,'2013'!$B$2:$S$401,11,FALSE)), AL373, VLOOKUP($A373,'2013'!$B$2:$S$401,11,FALSE)*1.7)</f>
        <v>1.7</v>
      </c>
      <c r="AN373" s="14">
        <f>AVERAGE(AL373:AM373)</f>
        <v>0.85</v>
      </c>
      <c r="AO373" s="14">
        <f>VLOOKUP($A373,'2014'!$B$2:$S$430,8,FALSE)</f>
        <v>-22</v>
      </c>
      <c r="AP373" s="14">
        <f>IF(ISNA(VLOOKUP($A373,'2013'!$B$2:$S$401,8,FALSE)), AO373, VLOOKUP($A373,'2013'!$B$2:$S$401,8,FALSE)*1.7)</f>
        <v>-1.7</v>
      </c>
      <c r="AQ373" s="14">
        <f>IF(ISNA(VLOOKUP($A373,'2012'!$B$2:$S$401,8,FALSE)), AP373, VLOOKUP($A373,'2012'!$B$2:$S$401,8,FALSE))</f>
        <v>-1.7</v>
      </c>
      <c r="AR373" s="14">
        <f>IF(ISNA(VLOOKUP($A373,'2011'!$B$2:$S$401,8,FALSE)), AQ373, VLOOKUP($A373,'2011'!$B$2:$S$401,8,FALSE))</f>
        <v>-1.7</v>
      </c>
      <c r="AS373" s="14">
        <f>IF(ISNA(VLOOKUP($A373,'2010'!$B$2:$S$401,8,FALSE)), AR373, VLOOKUP($A373,'2010'!$B$2:$S$401,8,FALSE))</f>
        <v>-1.7</v>
      </c>
      <c r="AT373" s="14">
        <f>IF(ISNA(VLOOKUP($A373,'2009'!$B$2:$S$401,8,FALSE)), AS373, VLOOKUP($A373,'2009'!$B$2:$S$401,8,FALSE))</f>
        <v>-1.7</v>
      </c>
      <c r="AU373" s="14">
        <f>AVERAGE(AO373:AT373)</f>
        <v>-5.083333333333333</v>
      </c>
      <c r="AV373" s="14">
        <f>MIN(B373:G373)</f>
        <v>18</v>
      </c>
      <c r="AW373" s="14">
        <f>MAX(B373:G373)</f>
        <v>28.9</v>
      </c>
      <c r="AX373" s="14">
        <f>MIN(I373:N373)</f>
        <v>70</v>
      </c>
      <c r="AY373" s="14">
        <f>MAX(I373:N373)</f>
        <v>76.5</v>
      </c>
      <c r="AZ373" s="14" t="str">
        <f>VLOOKUP(A373,Bios!$B$2:$S$430,7,FALSE)</f>
        <v>USA</v>
      </c>
      <c r="BA373" s="14" t="str">
        <f>VLOOKUP(A373,Bios!$B$2:$S$430,2,FALSE)</f>
        <v>NYI</v>
      </c>
      <c r="BB373" s="14">
        <f>113-BE373</f>
        <v>29</v>
      </c>
      <c r="BC373" s="14" t="str">
        <f>VLOOKUP(A373,Bios!$B$2:$S$430,3,FALSE)</f>
        <v>R</v>
      </c>
      <c r="BD373" s="4" t="str">
        <f>VLOOKUP(A373,Bios!$B$2:$S$430,4,FALSE)</f>
        <v>Sep 30 '84</v>
      </c>
      <c r="BE373" s="4" t="str">
        <f>RIGHT(BD373, LEN(BD373)-8)</f>
        <v>84</v>
      </c>
      <c r="BJ373" s="4" t="e">
        <f>VLOOKUP(A373,'Contracts 2014'!A372:K498,1,FALSE)</f>
        <v>#N/A</v>
      </c>
      <c r="BK373" s="4">
        <f>IF(ISNA(VLOOKUP(A373,'Contracts 2014'!$A$1:$K$127,1,FALSE)), 0, 1)</f>
        <v>0</v>
      </c>
    </row>
    <row r="374" spans="1:63">
      <c r="A374" s="13" t="s">
        <v>1901</v>
      </c>
      <c r="B374" s="14">
        <f>VLOOKUP(A374,'2014'!$B$2:$S$430,7,FALSE)</f>
        <v>18</v>
      </c>
      <c r="C374" s="14">
        <f>IF(ISNA(VLOOKUP(A374,'2013'!$B$2:$S$401,7,FALSE)*1.7), B374, VLOOKUP(A374,'2013'!$B$2:$S$401,7,FALSE)*1.7)</f>
        <v>18</v>
      </c>
      <c r="D374" s="14">
        <f>IF(ISNA(VLOOKUP(A374,'2012'!$B$2:$S$401,7,FALSE)), C374, VLOOKUP(A374,'2012'!$B$2:$S$401,7,FALSE))</f>
        <v>18</v>
      </c>
      <c r="E374" s="14">
        <f>IF(ISNA(VLOOKUP(A374,'2011'!$B$2:$S$401,7,FALSE)), AVERAGE(C374:D374), VLOOKUP(A374,'2011'!$B$2:$S$401,7,FALSE))</f>
        <v>18</v>
      </c>
      <c r="F374" s="14">
        <f>IF(ISNA(VLOOKUP(A374,'2010'!$B$2:$S$401,7,FALSE)), AVERAGE(C374:E374), VLOOKUP(A374,'2010'!$B$2:$S$401,7,FALSE))</f>
        <v>18</v>
      </c>
      <c r="G374" s="14">
        <f>IF(ISNA(VLOOKUP(A374,'2009'!$B$2:$S$401,7,FALSE)), AVERAGE(C374:F374), VLOOKUP(A374,'2009'!$B$2:$S$401,7,FALSE))</f>
        <v>18</v>
      </c>
      <c r="H374" s="14">
        <f>AVERAGE(B374:G374)</f>
        <v>18</v>
      </c>
      <c r="I374" s="14">
        <f>VLOOKUP(A374,'2014'!$B$2:$S$430,4,FALSE)</f>
        <v>55</v>
      </c>
      <c r="J374" s="14">
        <f>IF(ISNA(VLOOKUP(A374,'2013'!$B$2:$S$401,4,FALSE)), I374, VLOOKUP(A374,'2013'!$B$2:$S$401,4,FALSE)*1.7)</f>
        <v>55</v>
      </c>
      <c r="K374" s="14">
        <f>IF(ISNA(VLOOKUP(A374,'2012'!$B$2:$S$401,4,FALSE)), J374, VLOOKUP(A374,'2012'!$B$2:$S$401,4,FALSE))</f>
        <v>55</v>
      </c>
      <c r="L374" s="14">
        <f>IF(ISNA(VLOOKUP(A374,'2011'!$B$2:$S$401,4,FALSE)), AVERAGE(J374:K374), VLOOKUP(A374,'2011'!$B$2:$S$401,4,FALSE))</f>
        <v>55</v>
      </c>
      <c r="M374" s="14">
        <f>IF(ISNA(VLOOKUP(A374,'2010'!$B$2:$S$401,4,FALSE)), AVERAGE(J374:L374), VLOOKUP(A374,'2010'!$B$2:$S$401,4,FALSE))</f>
        <v>55</v>
      </c>
      <c r="N374" s="14">
        <f>IF(ISNA(VLOOKUP(A374,'2009'!$B$2:$S$401,4,FALSE)), AVERAGE(J374:M374), VLOOKUP(A374,'2009'!$B$2:$S$401,4,FALSE))</f>
        <v>55</v>
      </c>
      <c r="O374" s="14">
        <f>AVERAGE(I374:N374)</f>
        <v>55</v>
      </c>
      <c r="P374" s="14">
        <f>H374/O374</f>
        <v>0.32727272727272727</v>
      </c>
      <c r="Q374" s="14">
        <f>VLOOKUP($A374,'2014'!$B$2:$S$430,5,FALSE)</f>
        <v>11</v>
      </c>
      <c r="R374" s="14">
        <f>IF(ISNA(VLOOKUP(A374,'2013'!$B$2:$S$401,5,FALSE)), Q374, VLOOKUP(A374,'2013'!$B$2:$S$401,5,FALSE)*1.7)</f>
        <v>11</v>
      </c>
      <c r="S374" s="14">
        <f>IF(ISNA(VLOOKUP($A374,'2012'!$B$2:$S$401,5,FALSE)), R374, VLOOKUP($A374,'2012'!$B$2:$S$401,5,FALSE))</f>
        <v>11</v>
      </c>
      <c r="T374" s="14">
        <f>IF(ISNA(VLOOKUP($A374,'2011'!$B$2:$S$401,5,FALSE)), S374, VLOOKUP($A374,'2011'!$B$2:$S$401,5,FALSE))</f>
        <v>11</v>
      </c>
      <c r="U374" s="14">
        <f>IF(ISNA(VLOOKUP($A374,'2010'!$B$2:$S$401,5,FALSE)), T374, VLOOKUP($A374,'2010'!$B$2:$S$401,5,FALSE))</f>
        <v>11</v>
      </c>
      <c r="V374" s="14">
        <f>IF(ISNA(VLOOKUP($A374,'2009'!$B$2:$S$401,5,FALSE)), U374, VLOOKUP($A374,'2009'!$B$2:$S$401,5,FALSE))</f>
        <v>11</v>
      </c>
      <c r="W374" s="14">
        <f>AVERAGE(Q374:V374)</f>
        <v>11</v>
      </c>
      <c r="X374" s="14">
        <f>VLOOKUP($A374,'2014'!$B$2:$S$430,6,FALSE)</f>
        <v>7</v>
      </c>
      <c r="Y374" s="14">
        <f>IF(ISNA(VLOOKUP($A374,'2013'!$B$2:$S$401,6,FALSE)), X374, VLOOKUP($A374,'2013'!$B$2:$S$401,6,FALSE)*1.7)</f>
        <v>7</v>
      </c>
      <c r="Z374" s="14">
        <f>IF(ISNA(VLOOKUP($A374,'2012'!$B$2:$S$401,6,FALSE)), Y374, VLOOKUP($A374,'2012'!$B$2:$S$401,6,FALSE))</f>
        <v>7</v>
      </c>
      <c r="AA374" s="14">
        <f>IF(ISNA(VLOOKUP($A374,'2011'!$B$2:$S$401,6,FALSE)), Z374, VLOOKUP($A374,'2011'!$B$2:$S$401,6,FALSE))</f>
        <v>7</v>
      </c>
      <c r="AB374" s="14">
        <f>IF(ISNA(VLOOKUP($A374,'2010'!$B$2:$S$401,6,FALSE)), AA374, VLOOKUP($A374,'2010'!$B$2:$S$401,6,FALSE))</f>
        <v>7</v>
      </c>
      <c r="AC374" s="14">
        <f>IF(ISNA(VLOOKUP($A374,'2009'!$B$2:$S$401,6,FALSE)), AB374, VLOOKUP($A374,'2009'!$B$2:$S$401,6,FALSE))</f>
        <v>7</v>
      </c>
      <c r="AD374" s="14">
        <f>AVERAGE(X374:AC374)</f>
        <v>7</v>
      </c>
      <c r="AE374" s="14">
        <f>VLOOKUP($A374,'2014'!$B$2:$S$430,10,FALSE)</f>
        <v>3</v>
      </c>
      <c r="AF374" s="14">
        <f>IF(ISNA(VLOOKUP($A374,'2013'!$B$2:$S$401,10,FALSE)), AE374, VLOOKUP($A374,'2013'!$B$2:$S$401,10,FALSE)*1.7)</f>
        <v>3</v>
      </c>
      <c r="AG374" s="14">
        <f>IF(ISNA(VLOOKUP($A374,'2012'!$B$2:$S$401,10,FALSE)), AF374, VLOOKUP($A374,'2012'!$B$2:$S$401,10,FALSE))</f>
        <v>3</v>
      </c>
      <c r="AH374" s="14">
        <f>IF(ISNA(VLOOKUP($A374,'2011'!$B$2:$S$401,10,FALSE)), AG374, VLOOKUP($A374,'2011'!$B$2:$S$401,10,FALSE))</f>
        <v>3</v>
      </c>
      <c r="AI374" s="14">
        <f>IF(ISNA(VLOOKUP($A374,'2010'!$B$2:$S$401,10,FALSE)), AH374, VLOOKUP($A374,'2010'!$B$2:$S$401,10,FALSE))</f>
        <v>3</v>
      </c>
      <c r="AJ374" s="14">
        <f>IF(ISNA(VLOOKUP($A374,'2009'!$B$2:$S$401,10,FALSE)), AI374, VLOOKUP($A374,'2009'!$B$2:$S$401,10,FALSE))</f>
        <v>3</v>
      </c>
      <c r="AK374" s="14">
        <f>AVERAGE(AE374:AJ374)</f>
        <v>3</v>
      </c>
      <c r="AL374" s="14">
        <f>VLOOKUP($A374,'2014'!$B$2:$S$430,11,FALSE)</f>
        <v>4</v>
      </c>
      <c r="AM374" s="14">
        <f>IF(ISNA(VLOOKUP($A374,'2013'!$B$2:$S$401,11,FALSE)), AL374, VLOOKUP($A374,'2013'!$B$2:$S$401,11,FALSE)*1.7)</f>
        <v>4</v>
      </c>
      <c r="AN374" s="14">
        <f>AVERAGE(AL374:AM374)</f>
        <v>4</v>
      </c>
      <c r="AO374" s="14">
        <f>VLOOKUP($A374,'2014'!$B$2:$S$430,8,FALSE)</f>
        <v>-5</v>
      </c>
      <c r="AP374" s="14">
        <f>IF(ISNA(VLOOKUP($A374,'2013'!$B$2:$S$401,8,FALSE)), AO374, VLOOKUP($A374,'2013'!$B$2:$S$401,8,FALSE)*1.7)</f>
        <v>-5</v>
      </c>
      <c r="AQ374" s="14">
        <f>IF(ISNA(VLOOKUP($A374,'2012'!$B$2:$S$401,8,FALSE)), AP374, VLOOKUP($A374,'2012'!$B$2:$S$401,8,FALSE))</f>
        <v>-5</v>
      </c>
      <c r="AR374" s="14">
        <f>IF(ISNA(VLOOKUP($A374,'2011'!$B$2:$S$401,8,FALSE)), AQ374, VLOOKUP($A374,'2011'!$B$2:$S$401,8,FALSE))</f>
        <v>-5</v>
      </c>
      <c r="AS374" s="14">
        <f>IF(ISNA(VLOOKUP($A374,'2010'!$B$2:$S$401,8,FALSE)), AR374, VLOOKUP($A374,'2010'!$B$2:$S$401,8,FALSE))</f>
        <v>-5</v>
      </c>
      <c r="AT374" s="14">
        <f>IF(ISNA(VLOOKUP($A374,'2009'!$B$2:$S$401,8,FALSE)), AS374, VLOOKUP($A374,'2009'!$B$2:$S$401,8,FALSE))</f>
        <v>-5</v>
      </c>
      <c r="AU374" s="14">
        <f>AVERAGE(AO374:AT374)</f>
        <v>-5</v>
      </c>
      <c r="AV374" s="14">
        <f>MIN(B374:G374)</f>
        <v>18</v>
      </c>
      <c r="AW374" s="14">
        <f>MAX(B374:G374)</f>
        <v>18</v>
      </c>
      <c r="AX374" s="14">
        <f>MIN(I374:N374)</f>
        <v>55</v>
      </c>
      <c r="AY374" s="14">
        <f>MAX(I374:N374)</f>
        <v>55</v>
      </c>
      <c r="AZ374" s="14" t="str">
        <f>VLOOKUP(A374,Bios!$B$2:$S$430,7,FALSE)</f>
        <v>USA</v>
      </c>
      <c r="BA374" s="14" t="str">
        <f>VLOOKUP(A374,Bios!$B$2:$S$430,2,FALSE)</f>
        <v>CHI, FLA</v>
      </c>
      <c r="BB374" s="14">
        <f>113-BE374</f>
        <v>24</v>
      </c>
      <c r="BC374" s="14" t="str">
        <f>VLOOKUP(A374,Bios!$B$2:$S$430,3,FALSE)</f>
        <v>R</v>
      </c>
      <c r="BD374" s="4" t="str">
        <f>VLOOKUP(A374,Bios!$B$2:$S$430,4,FALSE)</f>
        <v>Nov 21 '89</v>
      </c>
      <c r="BE374" s="4" t="str">
        <f>RIGHT(BD374, LEN(BD374)-8)</f>
        <v>89</v>
      </c>
      <c r="BJ374" s="4" t="e">
        <f>VLOOKUP(A374,'Contracts 2014'!A373:K499,1,FALSE)</f>
        <v>#N/A</v>
      </c>
      <c r="BK374" s="4">
        <f>IF(ISNA(VLOOKUP(A374,'Contracts 2014'!$A$1:$K$127,1,FALSE)), 0, 1)</f>
        <v>0</v>
      </c>
    </row>
    <row r="375" spans="1:63">
      <c r="A375" s="13" t="s">
        <v>1903</v>
      </c>
      <c r="B375" s="14">
        <f>VLOOKUP(A375,'2014'!$B$2:$S$430,7,FALSE)</f>
        <v>18</v>
      </c>
      <c r="C375" s="14">
        <f>IF(ISNA(VLOOKUP(A375,'2013'!$B$2:$S$401,7,FALSE)*1.7), B375, VLOOKUP(A375,'2013'!$B$2:$S$401,7,FALSE)*1.7)</f>
        <v>18</v>
      </c>
      <c r="D375" s="14">
        <f>IF(ISNA(VLOOKUP(A375,'2012'!$B$2:$S$401,7,FALSE)), C375, VLOOKUP(A375,'2012'!$B$2:$S$401,7,FALSE))</f>
        <v>18</v>
      </c>
      <c r="E375" s="14">
        <f>IF(ISNA(VLOOKUP(A375,'2011'!$B$2:$S$401,7,FALSE)), AVERAGE(C375:D375), VLOOKUP(A375,'2011'!$B$2:$S$401,7,FALSE))</f>
        <v>18</v>
      </c>
      <c r="F375" s="14">
        <f>IF(ISNA(VLOOKUP(A375,'2010'!$B$2:$S$401,7,FALSE)), AVERAGE(C375:E375), VLOOKUP(A375,'2010'!$B$2:$S$401,7,FALSE))</f>
        <v>18</v>
      </c>
      <c r="G375" s="14">
        <f>IF(ISNA(VLOOKUP(A375,'2009'!$B$2:$S$401,7,FALSE)), AVERAGE(C375:F375), VLOOKUP(A375,'2009'!$B$2:$S$401,7,FALSE))</f>
        <v>18</v>
      </c>
      <c r="H375" s="14">
        <f>AVERAGE(B375:G375)</f>
        <v>18</v>
      </c>
      <c r="I375" s="14">
        <f>VLOOKUP(A375,'2014'!$B$2:$S$430,4,FALSE)</f>
        <v>52</v>
      </c>
      <c r="J375" s="14">
        <f>IF(ISNA(VLOOKUP(A375,'2013'!$B$2:$S$401,4,FALSE)), I375, VLOOKUP(A375,'2013'!$B$2:$S$401,4,FALSE)*1.7)</f>
        <v>52</v>
      </c>
      <c r="K375" s="14">
        <f>IF(ISNA(VLOOKUP(A375,'2012'!$B$2:$S$401,4,FALSE)), J375, VLOOKUP(A375,'2012'!$B$2:$S$401,4,FALSE))</f>
        <v>52</v>
      </c>
      <c r="L375" s="14">
        <f>IF(ISNA(VLOOKUP(A375,'2011'!$B$2:$S$401,4,FALSE)), AVERAGE(J375:K375), VLOOKUP(A375,'2011'!$B$2:$S$401,4,FALSE))</f>
        <v>52</v>
      </c>
      <c r="M375" s="14">
        <f>IF(ISNA(VLOOKUP(A375,'2010'!$B$2:$S$401,4,FALSE)), AVERAGE(J375:L375), VLOOKUP(A375,'2010'!$B$2:$S$401,4,FALSE))</f>
        <v>52</v>
      </c>
      <c r="N375" s="14">
        <f>IF(ISNA(VLOOKUP(A375,'2009'!$B$2:$S$401,4,FALSE)), AVERAGE(J375:M375), VLOOKUP(A375,'2009'!$B$2:$S$401,4,FALSE))</f>
        <v>52</v>
      </c>
      <c r="O375" s="14">
        <f>AVERAGE(I375:N375)</f>
        <v>52</v>
      </c>
      <c r="P375" s="14">
        <f>H375/O375</f>
        <v>0.34615384615384615</v>
      </c>
      <c r="Q375" s="14">
        <f>VLOOKUP($A375,'2014'!$B$2:$S$430,5,FALSE)</f>
        <v>9</v>
      </c>
      <c r="R375" s="14">
        <f>IF(ISNA(VLOOKUP(A375,'2013'!$B$2:$S$401,5,FALSE)), Q375, VLOOKUP(A375,'2013'!$B$2:$S$401,5,FALSE)*1.7)</f>
        <v>9</v>
      </c>
      <c r="S375" s="14">
        <f>IF(ISNA(VLOOKUP($A375,'2012'!$B$2:$S$401,5,FALSE)), R375, VLOOKUP($A375,'2012'!$B$2:$S$401,5,FALSE))</f>
        <v>9</v>
      </c>
      <c r="T375" s="14">
        <f>IF(ISNA(VLOOKUP($A375,'2011'!$B$2:$S$401,5,FALSE)), S375, VLOOKUP($A375,'2011'!$B$2:$S$401,5,FALSE))</f>
        <v>9</v>
      </c>
      <c r="U375" s="14">
        <f>IF(ISNA(VLOOKUP($A375,'2010'!$B$2:$S$401,5,FALSE)), T375, VLOOKUP($A375,'2010'!$B$2:$S$401,5,FALSE))</f>
        <v>9</v>
      </c>
      <c r="V375" s="14">
        <f>IF(ISNA(VLOOKUP($A375,'2009'!$B$2:$S$401,5,FALSE)), U375, VLOOKUP($A375,'2009'!$B$2:$S$401,5,FALSE))</f>
        <v>9</v>
      </c>
      <c r="W375" s="14">
        <f>AVERAGE(Q375:V375)</f>
        <v>9</v>
      </c>
      <c r="X375" s="14">
        <f>VLOOKUP($A375,'2014'!$B$2:$S$430,6,FALSE)</f>
        <v>9</v>
      </c>
      <c r="Y375" s="14">
        <f>IF(ISNA(VLOOKUP($A375,'2013'!$B$2:$S$401,6,FALSE)), X375, VLOOKUP($A375,'2013'!$B$2:$S$401,6,FALSE)*1.7)</f>
        <v>9</v>
      </c>
      <c r="Z375" s="14">
        <f>IF(ISNA(VLOOKUP($A375,'2012'!$B$2:$S$401,6,FALSE)), Y375, VLOOKUP($A375,'2012'!$B$2:$S$401,6,FALSE))</f>
        <v>9</v>
      </c>
      <c r="AA375" s="14">
        <f>IF(ISNA(VLOOKUP($A375,'2011'!$B$2:$S$401,6,FALSE)), Z375, VLOOKUP($A375,'2011'!$B$2:$S$401,6,FALSE))</f>
        <v>9</v>
      </c>
      <c r="AB375" s="14">
        <f>IF(ISNA(VLOOKUP($A375,'2010'!$B$2:$S$401,6,FALSE)), AA375, VLOOKUP($A375,'2010'!$B$2:$S$401,6,FALSE))</f>
        <v>9</v>
      </c>
      <c r="AC375" s="14">
        <f>IF(ISNA(VLOOKUP($A375,'2009'!$B$2:$S$401,6,FALSE)), AB375, VLOOKUP($A375,'2009'!$B$2:$S$401,6,FALSE))</f>
        <v>9</v>
      </c>
      <c r="AD375" s="14">
        <f>AVERAGE(X375:AC375)</f>
        <v>9</v>
      </c>
      <c r="AE375" s="14">
        <f>VLOOKUP($A375,'2014'!$B$2:$S$430,10,FALSE)</f>
        <v>1</v>
      </c>
      <c r="AF375" s="14">
        <f>IF(ISNA(VLOOKUP($A375,'2013'!$B$2:$S$401,10,FALSE)), AE375, VLOOKUP($A375,'2013'!$B$2:$S$401,10,FALSE)*1.7)</f>
        <v>1</v>
      </c>
      <c r="AG375" s="14">
        <f>IF(ISNA(VLOOKUP($A375,'2012'!$B$2:$S$401,10,FALSE)), AF375, VLOOKUP($A375,'2012'!$B$2:$S$401,10,FALSE))</f>
        <v>1</v>
      </c>
      <c r="AH375" s="14">
        <f>IF(ISNA(VLOOKUP($A375,'2011'!$B$2:$S$401,10,FALSE)), AG375, VLOOKUP($A375,'2011'!$B$2:$S$401,10,FALSE))</f>
        <v>1</v>
      </c>
      <c r="AI375" s="14">
        <f>IF(ISNA(VLOOKUP($A375,'2010'!$B$2:$S$401,10,FALSE)), AH375, VLOOKUP($A375,'2010'!$B$2:$S$401,10,FALSE))</f>
        <v>1</v>
      </c>
      <c r="AJ375" s="14">
        <f>IF(ISNA(VLOOKUP($A375,'2009'!$B$2:$S$401,10,FALSE)), AI375, VLOOKUP($A375,'2009'!$B$2:$S$401,10,FALSE))</f>
        <v>1</v>
      </c>
      <c r="AK375" s="14">
        <f>AVERAGE(AE375:AJ375)</f>
        <v>1</v>
      </c>
      <c r="AL375" s="14">
        <f>VLOOKUP($A375,'2014'!$B$2:$S$430,11,FALSE)</f>
        <v>1</v>
      </c>
      <c r="AM375" s="14">
        <f>IF(ISNA(VLOOKUP($A375,'2013'!$B$2:$S$401,11,FALSE)), AL375, VLOOKUP($A375,'2013'!$B$2:$S$401,11,FALSE)*1.7)</f>
        <v>1</v>
      </c>
      <c r="AN375" s="14">
        <f>AVERAGE(AL375:AM375)</f>
        <v>1</v>
      </c>
      <c r="AO375" s="14">
        <f>VLOOKUP($A375,'2014'!$B$2:$S$430,8,FALSE)</f>
        <v>-2</v>
      </c>
      <c r="AP375" s="14">
        <f>IF(ISNA(VLOOKUP($A375,'2013'!$B$2:$S$401,8,FALSE)), AO375, VLOOKUP($A375,'2013'!$B$2:$S$401,8,FALSE)*1.7)</f>
        <v>-2</v>
      </c>
      <c r="AQ375" s="14">
        <f>IF(ISNA(VLOOKUP($A375,'2012'!$B$2:$S$401,8,FALSE)), AP375, VLOOKUP($A375,'2012'!$B$2:$S$401,8,FALSE))</f>
        <v>-2</v>
      </c>
      <c r="AR375" s="14">
        <f>IF(ISNA(VLOOKUP($A375,'2011'!$B$2:$S$401,8,FALSE)), AQ375, VLOOKUP($A375,'2011'!$B$2:$S$401,8,FALSE))</f>
        <v>-2</v>
      </c>
      <c r="AS375" s="14">
        <f>IF(ISNA(VLOOKUP($A375,'2010'!$B$2:$S$401,8,FALSE)), AR375, VLOOKUP($A375,'2010'!$B$2:$S$401,8,FALSE))</f>
        <v>-2</v>
      </c>
      <c r="AT375" s="14">
        <f>IF(ISNA(VLOOKUP($A375,'2009'!$B$2:$S$401,8,FALSE)), AS375, VLOOKUP($A375,'2009'!$B$2:$S$401,8,FALSE))</f>
        <v>-2</v>
      </c>
      <c r="AU375" s="14">
        <f>AVERAGE(AO375:AT375)</f>
        <v>-2</v>
      </c>
      <c r="AV375" s="14">
        <f>MIN(B375:G375)</f>
        <v>18</v>
      </c>
      <c r="AW375" s="14">
        <f>MAX(B375:G375)</f>
        <v>18</v>
      </c>
      <c r="AX375" s="14">
        <f>MIN(I375:N375)</f>
        <v>52</v>
      </c>
      <c r="AY375" s="14">
        <f>MAX(I375:N375)</f>
        <v>52</v>
      </c>
      <c r="AZ375" s="14" t="str">
        <f>VLOOKUP(A375,Bios!$B$2:$S$430,7,FALSE)</f>
        <v>CAN</v>
      </c>
      <c r="BA375" s="14" t="str">
        <f>VLOOKUP(A375,Bios!$B$2:$S$430,2,FALSE)</f>
        <v>FLA</v>
      </c>
      <c r="BB375" s="14">
        <f>113-BE375</f>
        <v>30</v>
      </c>
      <c r="BC375" s="14" t="str">
        <f>VLOOKUP(A375,Bios!$B$2:$S$430,3,FALSE)</f>
        <v>C</v>
      </c>
      <c r="BD375" s="4" t="str">
        <f>VLOOKUP(A375,Bios!$B$2:$S$430,4,FALSE)</f>
        <v>Oct 04 '83</v>
      </c>
      <c r="BE375" s="4" t="str">
        <f>RIGHT(BD375, LEN(BD375)-8)</f>
        <v>83</v>
      </c>
      <c r="BJ375" s="4" t="e">
        <f>VLOOKUP(A375,'Contracts 2014'!A374:K500,1,FALSE)</f>
        <v>#N/A</v>
      </c>
      <c r="BK375" s="4">
        <f>IF(ISNA(VLOOKUP(A375,'Contracts 2014'!$A$1:$K$127,1,FALSE)), 0, 1)</f>
        <v>0</v>
      </c>
    </row>
    <row r="376" spans="1:63">
      <c r="A376" s="13" t="s">
        <v>1904</v>
      </c>
      <c r="B376" s="14">
        <f>VLOOKUP(A376,'2014'!$B$2:$S$430,7,FALSE)</f>
        <v>18</v>
      </c>
      <c r="C376" s="14">
        <f>IF(ISNA(VLOOKUP(A376,'2013'!$B$2:$S$401,7,FALSE)*1.7), B376, VLOOKUP(A376,'2013'!$B$2:$S$401,7,FALSE)*1.7)</f>
        <v>18</v>
      </c>
      <c r="D376" s="14">
        <f>IF(ISNA(VLOOKUP(A376,'2012'!$B$2:$S$401,7,FALSE)), C376, VLOOKUP(A376,'2012'!$B$2:$S$401,7,FALSE))</f>
        <v>18</v>
      </c>
      <c r="E376" s="14">
        <f>IF(ISNA(VLOOKUP(A376,'2011'!$B$2:$S$401,7,FALSE)), AVERAGE(C376:D376), VLOOKUP(A376,'2011'!$B$2:$S$401,7,FALSE))</f>
        <v>18</v>
      </c>
      <c r="F376" s="14">
        <f>IF(ISNA(VLOOKUP(A376,'2010'!$B$2:$S$401,7,FALSE)), AVERAGE(C376:E376), VLOOKUP(A376,'2010'!$B$2:$S$401,7,FALSE))</f>
        <v>18</v>
      </c>
      <c r="G376" s="14">
        <f>IF(ISNA(VLOOKUP(A376,'2009'!$B$2:$S$401,7,FALSE)), AVERAGE(C376:F376), VLOOKUP(A376,'2009'!$B$2:$S$401,7,FALSE))</f>
        <v>18</v>
      </c>
      <c r="H376" s="14">
        <f>AVERAGE(B376:G376)</f>
        <v>18</v>
      </c>
      <c r="I376" s="14">
        <f>VLOOKUP(A376,'2014'!$B$2:$S$430,4,FALSE)</f>
        <v>37</v>
      </c>
      <c r="J376" s="14">
        <f>IF(ISNA(VLOOKUP(A376,'2013'!$B$2:$S$401,4,FALSE)), I376, VLOOKUP(A376,'2013'!$B$2:$S$401,4,FALSE)*1.7)</f>
        <v>37</v>
      </c>
      <c r="K376" s="14">
        <f>IF(ISNA(VLOOKUP(A376,'2012'!$B$2:$S$401,4,FALSE)), J376, VLOOKUP(A376,'2012'!$B$2:$S$401,4,FALSE))</f>
        <v>37</v>
      </c>
      <c r="L376" s="14">
        <f>IF(ISNA(VLOOKUP(A376,'2011'!$B$2:$S$401,4,FALSE)), AVERAGE(J376:K376), VLOOKUP(A376,'2011'!$B$2:$S$401,4,FALSE))</f>
        <v>37</v>
      </c>
      <c r="M376" s="14">
        <f>IF(ISNA(VLOOKUP(A376,'2010'!$B$2:$S$401,4,FALSE)), AVERAGE(J376:L376), VLOOKUP(A376,'2010'!$B$2:$S$401,4,FALSE))</f>
        <v>37</v>
      </c>
      <c r="N376" s="14">
        <f>IF(ISNA(VLOOKUP(A376,'2009'!$B$2:$S$401,4,FALSE)), AVERAGE(J376:M376), VLOOKUP(A376,'2009'!$B$2:$S$401,4,FALSE))</f>
        <v>37</v>
      </c>
      <c r="O376" s="14">
        <f>AVERAGE(I376:N376)</f>
        <v>37</v>
      </c>
      <c r="P376" s="14">
        <f>H376/O376</f>
        <v>0.48648648648648651</v>
      </c>
      <c r="Q376" s="14">
        <f>VLOOKUP($A376,'2014'!$B$2:$S$430,5,FALSE)</f>
        <v>7</v>
      </c>
      <c r="R376" s="14">
        <f>IF(ISNA(VLOOKUP(A376,'2013'!$B$2:$S$401,5,FALSE)), Q376, VLOOKUP(A376,'2013'!$B$2:$S$401,5,FALSE)*1.7)</f>
        <v>7</v>
      </c>
      <c r="S376" s="14">
        <f>IF(ISNA(VLOOKUP($A376,'2012'!$B$2:$S$401,5,FALSE)), R376, VLOOKUP($A376,'2012'!$B$2:$S$401,5,FALSE))</f>
        <v>7</v>
      </c>
      <c r="T376" s="14">
        <f>IF(ISNA(VLOOKUP($A376,'2011'!$B$2:$S$401,5,FALSE)), S376, VLOOKUP($A376,'2011'!$B$2:$S$401,5,FALSE))</f>
        <v>7</v>
      </c>
      <c r="U376" s="14">
        <f>IF(ISNA(VLOOKUP($A376,'2010'!$B$2:$S$401,5,FALSE)), T376, VLOOKUP($A376,'2010'!$B$2:$S$401,5,FALSE))</f>
        <v>7</v>
      </c>
      <c r="V376" s="14">
        <f>IF(ISNA(VLOOKUP($A376,'2009'!$B$2:$S$401,5,FALSE)), U376, VLOOKUP($A376,'2009'!$B$2:$S$401,5,FALSE))</f>
        <v>7</v>
      </c>
      <c r="W376" s="14">
        <f>AVERAGE(Q376:V376)</f>
        <v>7</v>
      </c>
      <c r="X376" s="14">
        <f>VLOOKUP($A376,'2014'!$B$2:$S$430,6,FALSE)</f>
        <v>11</v>
      </c>
      <c r="Y376" s="14">
        <f>IF(ISNA(VLOOKUP($A376,'2013'!$B$2:$S$401,6,FALSE)), X376, VLOOKUP($A376,'2013'!$B$2:$S$401,6,FALSE)*1.7)</f>
        <v>11</v>
      </c>
      <c r="Z376" s="14">
        <f>IF(ISNA(VLOOKUP($A376,'2012'!$B$2:$S$401,6,FALSE)), Y376, VLOOKUP($A376,'2012'!$B$2:$S$401,6,FALSE))</f>
        <v>11</v>
      </c>
      <c r="AA376" s="14">
        <f>IF(ISNA(VLOOKUP($A376,'2011'!$B$2:$S$401,6,FALSE)), Z376, VLOOKUP($A376,'2011'!$B$2:$S$401,6,FALSE))</f>
        <v>11</v>
      </c>
      <c r="AB376" s="14">
        <f>IF(ISNA(VLOOKUP($A376,'2010'!$B$2:$S$401,6,FALSE)), AA376, VLOOKUP($A376,'2010'!$B$2:$S$401,6,FALSE))</f>
        <v>11</v>
      </c>
      <c r="AC376" s="14">
        <f>IF(ISNA(VLOOKUP($A376,'2009'!$B$2:$S$401,6,FALSE)), AB376, VLOOKUP($A376,'2009'!$B$2:$S$401,6,FALSE))</f>
        <v>11</v>
      </c>
      <c r="AD376" s="14">
        <f>AVERAGE(X376:AC376)</f>
        <v>11</v>
      </c>
      <c r="AE376" s="14">
        <f>VLOOKUP($A376,'2014'!$B$2:$S$430,10,FALSE)</f>
        <v>4</v>
      </c>
      <c r="AF376" s="14">
        <f>IF(ISNA(VLOOKUP($A376,'2013'!$B$2:$S$401,10,FALSE)), AE376, VLOOKUP($A376,'2013'!$B$2:$S$401,10,FALSE)*1.7)</f>
        <v>4</v>
      </c>
      <c r="AG376" s="14">
        <f>IF(ISNA(VLOOKUP($A376,'2012'!$B$2:$S$401,10,FALSE)), AF376, VLOOKUP($A376,'2012'!$B$2:$S$401,10,FALSE))</f>
        <v>4</v>
      </c>
      <c r="AH376" s="14">
        <f>IF(ISNA(VLOOKUP($A376,'2011'!$B$2:$S$401,10,FALSE)), AG376, VLOOKUP($A376,'2011'!$B$2:$S$401,10,FALSE))</f>
        <v>4</v>
      </c>
      <c r="AI376" s="14">
        <f>IF(ISNA(VLOOKUP($A376,'2010'!$B$2:$S$401,10,FALSE)), AH376, VLOOKUP($A376,'2010'!$B$2:$S$401,10,FALSE))</f>
        <v>4</v>
      </c>
      <c r="AJ376" s="14">
        <f>IF(ISNA(VLOOKUP($A376,'2009'!$B$2:$S$401,10,FALSE)), AI376, VLOOKUP($A376,'2009'!$B$2:$S$401,10,FALSE))</f>
        <v>4</v>
      </c>
      <c r="AK376" s="14">
        <f>AVERAGE(AE376:AJ376)</f>
        <v>4</v>
      </c>
      <c r="AL376" s="14">
        <f>VLOOKUP($A376,'2014'!$B$2:$S$430,11,FALSE)</f>
        <v>7</v>
      </c>
      <c r="AM376" s="14">
        <f>IF(ISNA(VLOOKUP($A376,'2013'!$B$2:$S$401,11,FALSE)), AL376, VLOOKUP($A376,'2013'!$B$2:$S$401,11,FALSE)*1.7)</f>
        <v>7</v>
      </c>
      <c r="AN376" s="14">
        <f>AVERAGE(AL376:AM376)</f>
        <v>7</v>
      </c>
      <c r="AO376" s="14">
        <f>VLOOKUP($A376,'2014'!$B$2:$S$430,8,FALSE)</f>
        <v>-1</v>
      </c>
      <c r="AP376" s="14">
        <f>IF(ISNA(VLOOKUP($A376,'2013'!$B$2:$S$401,8,FALSE)), AO376, VLOOKUP($A376,'2013'!$B$2:$S$401,8,FALSE)*1.7)</f>
        <v>-1</v>
      </c>
      <c r="AQ376" s="14">
        <f>IF(ISNA(VLOOKUP($A376,'2012'!$B$2:$S$401,8,FALSE)), AP376, VLOOKUP($A376,'2012'!$B$2:$S$401,8,FALSE))</f>
        <v>-1</v>
      </c>
      <c r="AR376" s="14">
        <f>IF(ISNA(VLOOKUP($A376,'2011'!$B$2:$S$401,8,FALSE)), AQ376, VLOOKUP($A376,'2011'!$B$2:$S$401,8,FALSE))</f>
        <v>-1</v>
      </c>
      <c r="AS376" s="14">
        <f>IF(ISNA(VLOOKUP($A376,'2010'!$B$2:$S$401,8,FALSE)), AR376, VLOOKUP($A376,'2010'!$B$2:$S$401,8,FALSE))</f>
        <v>-1</v>
      </c>
      <c r="AT376" s="14">
        <f>IF(ISNA(VLOOKUP($A376,'2009'!$B$2:$S$401,8,FALSE)), AS376, VLOOKUP($A376,'2009'!$B$2:$S$401,8,FALSE))</f>
        <v>-1</v>
      </c>
      <c r="AU376" s="14">
        <f>AVERAGE(AO376:AT376)</f>
        <v>-1</v>
      </c>
      <c r="AV376" s="14">
        <f>MIN(B376:G376)</f>
        <v>18</v>
      </c>
      <c r="AW376" s="14">
        <f>MAX(B376:G376)</f>
        <v>18</v>
      </c>
      <c r="AX376" s="14">
        <f>MIN(I376:N376)</f>
        <v>37</v>
      </c>
      <c r="AY376" s="14">
        <f>MAX(I376:N376)</f>
        <v>37</v>
      </c>
      <c r="AZ376" s="14" t="str">
        <f>VLOOKUP(A376,Bios!$B$2:$S$430,7,FALSE)</f>
        <v>CAN</v>
      </c>
      <c r="BA376" s="14" t="str">
        <f>VLOOKUP(A376,Bios!$B$2:$S$430,2,FALSE)</f>
        <v>NYI</v>
      </c>
      <c r="BB376" s="14">
        <f>113-BE376</f>
        <v>20</v>
      </c>
      <c r="BC376" s="14" t="str">
        <f>VLOOKUP(A376,Bios!$B$2:$S$430,3,FALSE)</f>
        <v>C</v>
      </c>
      <c r="BD376" s="4" t="str">
        <f>VLOOKUP(A376,Bios!$B$2:$S$430,4,FALSE)</f>
        <v>Jul 11 '93</v>
      </c>
      <c r="BE376" s="4" t="str">
        <f>RIGHT(BD376, LEN(BD376)-8)</f>
        <v>93</v>
      </c>
      <c r="BJ376" s="4" t="e">
        <f>VLOOKUP(A376,'Contracts 2014'!A375:K501,1,FALSE)</f>
        <v>#N/A</v>
      </c>
      <c r="BK376" s="4">
        <f>IF(ISNA(VLOOKUP(A376,'Contracts 2014'!$A$1:$K$127,1,FALSE)), 0, 1)</f>
        <v>0</v>
      </c>
    </row>
    <row r="377" spans="1:63">
      <c r="A377" s="13" t="s">
        <v>768</v>
      </c>
      <c r="B377" s="14">
        <f>VLOOKUP(A377,'2014'!$B$2:$S$430,7,FALSE)</f>
        <v>18</v>
      </c>
      <c r="C377" s="14">
        <f>IF(ISNA(VLOOKUP(A377,'2013'!$B$2:$S$401,7,FALSE)*1.7), B377, VLOOKUP(A377,'2013'!$B$2:$S$401,7,FALSE)*1.7)</f>
        <v>17</v>
      </c>
      <c r="D377" s="14">
        <f>IF(ISNA(VLOOKUP(A377,'2012'!$B$2:$S$401,7,FALSE)), C377, VLOOKUP(A377,'2012'!$B$2:$S$401,7,FALSE))</f>
        <v>24</v>
      </c>
      <c r="E377" s="14">
        <f>IF(ISNA(VLOOKUP(A377,'2011'!$B$2:$S$401,7,FALSE)), AVERAGE(C377:D377), VLOOKUP(A377,'2011'!$B$2:$S$401,7,FALSE))</f>
        <v>24</v>
      </c>
      <c r="F377" s="14">
        <f>IF(ISNA(VLOOKUP(A377,'2010'!$B$2:$S$401,7,FALSE)), AVERAGE(C377:E377), VLOOKUP(A377,'2010'!$B$2:$S$401,7,FALSE))</f>
        <v>26</v>
      </c>
      <c r="G377" s="14">
        <f>IF(ISNA(VLOOKUP(A377,'2009'!$B$2:$S$401,7,FALSE)), AVERAGE(C377:F377), VLOOKUP(A377,'2009'!$B$2:$S$401,7,FALSE))</f>
        <v>22.75</v>
      </c>
      <c r="H377" s="14">
        <f>AVERAGE(B377:G377)</f>
        <v>21.958333333333332</v>
      </c>
      <c r="I377" s="14">
        <f>VLOOKUP(A377,'2014'!$B$2:$S$430,4,FALSE)</f>
        <v>69</v>
      </c>
      <c r="J377" s="14">
        <f>IF(ISNA(VLOOKUP(A377,'2013'!$B$2:$S$401,4,FALSE)), I377, VLOOKUP(A377,'2013'!$B$2:$S$401,4,FALSE)*1.7)</f>
        <v>81.599999999999994</v>
      </c>
      <c r="K377" s="14">
        <f>IF(ISNA(VLOOKUP(A377,'2012'!$B$2:$S$401,4,FALSE)), J377, VLOOKUP(A377,'2012'!$B$2:$S$401,4,FALSE))</f>
        <v>73</v>
      </c>
      <c r="L377" s="14">
        <f>IF(ISNA(VLOOKUP(A377,'2011'!$B$2:$S$401,4,FALSE)), AVERAGE(J377:K377), VLOOKUP(A377,'2011'!$B$2:$S$401,4,FALSE))</f>
        <v>73</v>
      </c>
      <c r="M377" s="14">
        <f>IF(ISNA(VLOOKUP(A377,'2010'!$B$2:$S$401,4,FALSE)), AVERAGE(J377:L377), VLOOKUP(A377,'2010'!$B$2:$S$401,4,FALSE))</f>
        <v>62</v>
      </c>
      <c r="N377" s="14">
        <f>IF(ISNA(VLOOKUP(A377,'2009'!$B$2:$S$401,4,FALSE)), AVERAGE(J377:M377), VLOOKUP(A377,'2009'!$B$2:$S$401,4,FALSE))</f>
        <v>72.400000000000006</v>
      </c>
      <c r="O377" s="14">
        <f>AVERAGE(I377:N377)</f>
        <v>71.833333333333329</v>
      </c>
      <c r="P377" s="14">
        <f>H377/O377</f>
        <v>0.30568445475638051</v>
      </c>
      <c r="Q377" s="14">
        <f>VLOOKUP($A377,'2014'!$B$2:$S$430,5,FALSE)</f>
        <v>3</v>
      </c>
      <c r="R377" s="14">
        <f>IF(ISNA(VLOOKUP(A377,'2013'!$B$2:$S$401,5,FALSE)), Q377, VLOOKUP(A377,'2013'!$B$2:$S$401,5,FALSE)*1.7)</f>
        <v>5.0999999999999996</v>
      </c>
      <c r="S377" s="14">
        <f>IF(ISNA(VLOOKUP($A377,'2012'!$B$2:$S$401,5,FALSE)), R377, VLOOKUP($A377,'2012'!$B$2:$S$401,5,FALSE))</f>
        <v>2</v>
      </c>
      <c r="T377" s="14">
        <f>IF(ISNA(VLOOKUP($A377,'2011'!$B$2:$S$401,5,FALSE)), S377, VLOOKUP($A377,'2011'!$B$2:$S$401,5,FALSE))</f>
        <v>2</v>
      </c>
      <c r="U377" s="14">
        <f>IF(ISNA(VLOOKUP($A377,'2010'!$B$2:$S$401,5,FALSE)), T377, VLOOKUP($A377,'2010'!$B$2:$S$401,5,FALSE))</f>
        <v>5</v>
      </c>
      <c r="V377" s="14">
        <f>IF(ISNA(VLOOKUP($A377,'2009'!$B$2:$S$401,5,FALSE)), U377, VLOOKUP($A377,'2009'!$B$2:$S$401,5,FALSE))</f>
        <v>5</v>
      </c>
      <c r="W377" s="14">
        <f>AVERAGE(Q377:V377)</f>
        <v>3.6833333333333336</v>
      </c>
      <c r="X377" s="14">
        <f>VLOOKUP($A377,'2014'!$B$2:$S$430,6,FALSE)</f>
        <v>15</v>
      </c>
      <c r="Y377" s="14">
        <f>IF(ISNA(VLOOKUP($A377,'2013'!$B$2:$S$401,6,FALSE)), X377, VLOOKUP($A377,'2013'!$B$2:$S$401,6,FALSE)*1.7)</f>
        <v>11.9</v>
      </c>
      <c r="Z377" s="14">
        <f>IF(ISNA(VLOOKUP($A377,'2012'!$B$2:$S$401,6,FALSE)), Y377, VLOOKUP($A377,'2012'!$B$2:$S$401,6,FALSE))</f>
        <v>22</v>
      </c>
      <c r="AA377" s="14">
        <f>IF(ISNA(VLOOKUP($A377,'2011'!$B$2:$S$401,6,FALSE)), Z377, VLOOKUP($A377,'2011'!$B$2:$S$401,6,FALSE))</f>
        <v>22</v>
      </c>
      <c r="AB377" s="14">
        <f>IF(ISNA(VLOOKUP($A377,'2010'!$B$2:$S$401,6,FALSE)), AA377, VLOOKUP($A377,'2010'!$B$2:$S$401,6,FALSE))</f>
        <v>21</v>
      </c>
      <c r="AC377" s="14">
        <f>IF(ISNA(VLOOKUP($A377,'2009'!$B$2:$S$401,6,FALSE)), AB377, VLOOKUP($A377,'2009'!$B$2:$S$401,6,FALSE))</f>
        <v>21</v>
      </c>
      <c r="AD377" s="14">
        <f>AVERAGE(X377:AC377)</f>
        <v>18.816666666666666</v>
      </c>
      <c r="AE377" s="14">
        <f>VLOOKUP($A377,'2014'!$B$2:$S$430,10,FALSE)</f>
        <v>2</v>
      </c>
      <c r="AF377" s="14">
        <f>IF(ISNA(VLOOKUP($A377,'2013'!$B$2:$S$401,10,FALSE)), AE377, VLOOKUP($A377,'2013'!$B$2:$S$401,10,FALSE)*1.7)</f>
        <v>1.7</v>
      </c>
      <c r="AG377" s="14">
        <f>IF(ISNA(VLOOKUP($A377,'2012'!$B$2:$S$401,10,FALSE)), AF377, VLOOKUP($A377,'2012'!$B$2:$S$401,10,FALSE))</f>
        <v>1</v>
      </c>
      <c r="AH377" s="14">
        <f>IF(ISNA(VLOOKUP($A377,'2011'!$B$2:$S$401,10,FALSE)), AG377, VLOOKUP($A377,'2011'!$B$2:$S$401,10,FALSE))</f>
        <v>1</v>
      </c>
      <c r="AI377" s="14">
        <f>IF(ISNA(VLOOKUP($A377,'2010'!$B$2:$S$401,10,FALSE)), AH377, VLOOKUP($A377,'2010'!$B$2:$S$401,10,FALSE))</f>
        <v>1</v>
      </c>
      <c r="AJ377" s="14">
        <f>IF(ISNA(VLOOKUP($A377,'2009'!$B$2:$S$401,10,FALSE)), AI377, VLOOKUP($A377,'2009'!$B$2:$S$401,10,FALSE))</f>
        <v>1</v>
      </c>
      <c r="AK377" s="14">
        <f>AVERAGE(AE377:AJ377)</f>
        <v>1.2833333333333334</v>
      </c>
      <c r="AL377" s="14">
        <f>VLOOKUP($A377,'2014'!$B$2:$S$430,11,FALSE)</f>
        <v>3</v>
      </c>
      <c r="AM377" s="14">
        <f>IF(ISNA(VLOOKUP($A377,'2013'!$B$2:$S$401,11,FALSE)), AL377, VLOOKUP($A377,'2013'!$B$2:$S$401,11,FALSE)*1.7)</f>
        <v>5.0999999999999996</v>
      </c>
      <c r="AN377" s="14">
        <f>AVERAGE(AL377:AM377)</f>
        <v>4.05</v>
      </c>
      <c r="AO377" s="14">
        <f>VLOOKUP($A377,'2014'!$B$2:$S$430,8,FALSE)</f>
        <v>2</v>
      </c>
      <c r="AP377" s="14">
        <f>IF(ISNA(VLOOKUP($A377,'2013'!$B$2:$S$401,8,FALSE)), AO377, VLOOKUP($A377,'2013'!$B$2:$S$401,8,FALSE)*1.7)</f>
        <v>-13.6</v>
      </c>
      <c r="AQ377" s="14">
        <f>IF(ISNA(VLOOKUP($A377,'2012'!$B$2:$S$401,8,FALSE)), AP377, VLOOKUP($A377,'2012'!$B$2:$S$401,8,FALSE))</f>
        <v>6</v>
      </c>
      <c r="AR377" s="14">
        <f>IF(ISNA(VLOOKUP($A377,'2011'!$B$2:$S$401,8,FALSE)), AQ377, VLOOKUP($A377,'2011'!$B$2:$S$401,8,FALSE))</f>
        <v>6</v>
      </c>
      <c r="AS377" s="14">
        <f>IF(ISNA(VLOOKUP($A377,'2010'!$B$2:$S$401,8,FALSE)), AR377, VLOOKUP($A377,'2010'!$B$2:$S$401,8,FALSE))</f>
        <v>4</v>
      </c>
      <c r="AT377" s="14">
        <f>IF(ISNA(VLOOKUP($A377,'2009'!$B$2:$S$401,8,FALSE)), AS377, VLOOKUP($A377,'2009'!$B$2:$S$401,8,FALSE))</f>
        <v>4</v>
      </c>
      <c r="AU377" s="14">
        <f>AVERAGE(AO377:AT377)</f>
        <v>1.4000000000000001</v>
      </c>
      <c r="AV377" s="14">
        <f>MIN(B377:G377)</f>
        <v>17</v>
      </c>
      <c r="AW377" s="14">
        <f>MAX(B377:G377)</f>
        <v>26</v>
      </c>
      <c r="AX377" s="14">
        <f>MIN(I377:N377)</f>
        <v>62</v>
      </c>
      <c r="AY377" s="14">
        <f>MAX(I377:N377)</f>
        <v>81.599999999999994</v>
      </c>
      <c r="AZ377" s="14" t="str">
        <f>VLOOKUP(A377,Bios!$B$2:$S$430,7,FALSE)</f>
        <v>CAN</v>
      </c>
      <c r="BA377" s="14" t="str">
        <f>VLOOKUP(A377,Bios!$B$2:$S$430,2,FALSE)</f>
        <v>NYI</v>
      </c>
      <c r="BB377" s="14">
        <f>113-BE377</f>
        <v>23</v>
      </c>
      <c r="BC377" s="14" t="str">
        <f>VLOOKUP(A377,Bios!$B$2:$S$430,3,FALSE)</f>
        <v>D</v>
      </c>
      <c r="BD377" s="4" t="str">
        <f>VLOOKUP(A377,Bios!$B$2:$S$430,4,FALSE)</f>
        <v>Aug 16 '90</v>
      </c>
      <c r="BE377" s="4" t="str">
        <f>RIGHT(BD377, LEN(BD377)-8)</f>
        <v>90</v>
      </c>
      <c r="BJ377" s="4" t="e">
        <f>VLOOKUP(A377,'Contracts 2014'!A376:K502,1,FALSE)</f>
        <v>#N/A</v>
      </c>
      <c r="BK377" s="4">
        <f>IF(ISNA(VLOOKUP(A377,'Contracts 2014'!$A$1:$K$127,1,FALSE)), 0, 1)</f>
        <v>0</v>
      </c>
    </row>
    <row r="378" spans="1:63">
      <c r="A378" s="13" t="s">
        <v>234</v>
      </c>
      <c r="B378" s="14">
        <f>VLOOKUP(A378,'2014'!$B$2:$S$430,7,FALSE)</f>
        <v>18</v>
      </c>
      <c r="C378" s="14">
        <f>IF(ISNA(VLOOKUP(A378,'2013'!$B$2:$S$401,7,FALSE)*1.7), B378, VLOOKUP(A378,'2013'!$B$2:$S$401,7,FALSE)*1.7)</f>
        <v>18</v>
      </c>
      <c r="D378" s="14">
        <f>IF(ISNA(VLOOKUP(A378,'2012'!$B$2:$S$401,7,FALSE)), C378, VLOOKUP(A378,'2012'!$B$2:$S$401,7,FALSE))</f>
        <v>39</v>
      </c>
      <c r="E378" s="14">
        <f>IF(ISNA(VLOOKUP(A378,'2011'!$B$2:$S$401,7,FALSE)), AVERAGE(C378:D378), VLOOKUP(A378,'2011'!$B$2:$S$401,7,FALSE))</f>
        <v>28</v>
      </c>
      <c r="F378" s="14">
        <f>IF(ISNA(VLOOKUP(A378,'2010'!$B$2:$S$401,7,FALSE)), AVERAGE(C378:E378), VLOOKUP(A378,'2010'!$B$2:$S$401,7,FALSE))</f>
        <v>32</v>
      </c>
      <c r="G378" s="14">
        <f>IF(ISNA(VLOOKUP(A378,'2009'!$B$2:$S$401,7,FALSE)), AVERAGE(C378:F378), VLOOKUP(A378,'2009'!$B$2:$S$401,7,FALSE))</f>
        <v>29.25</v>
      </c>
      <c r="H378" s="14">
        <f>AVERAGE(B378:G378)</f>
        <v>27.375</v>
      </c>
      <c r="I378" s="14">
        <f>VLOOKUP(A378,'2014'!$B$2:$S$430,4,FALSE)</f>
        <v>57</v>
      </c>
      <c r="J378" s="14">
        <f>IF(ISNA(VLOOKUP(A378,'2013'!$B$2:$S$401,4,FALSE)), I378, VLOOKUP(A378,'2013'!$B$2:$S$401,4,FALSE)*1.7)</f>
        <v>57</v>
      </c>
      <c r="K378" s="14">
        <f>IF(ISNA(VLOOKUP(A378,'2012'!$B$2:$S$401,4,FALSE)), J378, VLOOKUP(A378,'2012'!$B$2:$S$401,4,FALSE))</f>
        <v>82</v>
      </c>
      <c r="L378" s="14">
        <f>IF(ISNA(VLOOKUP(A378,'2011'!$B$2:$S$401,4,FALSE)), AVERAGE(J378:K378), VLOOKUP(A378,'2011'!$B$2:$S$401,4,FALSE))</f>
        <v>81</v>
      </c>
      <c r="M378" s="14">
        <f>IF(ISNA(VLOOKUP(A378,'2010'!$B$2:$S$401,4,FALSE)), AVERAGE(J378:L378), VLOOKUP(A378,'2010'!$B$2:$S$401,4,FALSE))</f>
        <v>81</v>
      </c>
      <c r="N378" s="14">
        <f>IF(ISNA(VLOOKUP(A378,'2009'!$B$2:$S$401,4,FALSE)), AVERAGE(J378:M378), VLOOKUP(A378,'2009'!$B$2:$S$401,4,FALSE))</f>
        <v>75.25</v>
      </c>
      <c r="O378" s="14">
        <f>AVERAGE(I378:N378)</f>
        <v>72.208333333333329</v>
      </c>
      <c r="P378" s="14">
        <f>H378/O378</f>
        <v>0.3791113675706867</v>
      </c>
      <c r="Q378" s="14">
        <f>VLOOKUP($A378,'2014'!$B$2:$S$430,5,FALSE)</f>
        <v>9</v>
      </c>
      <c r="R378" s="14">
        <f>IF(ISNA(VLOOKUP(A378,'2013'!$B$2:$S$401,5,FALSE)), Q378, VLOOKUP(A378,'2013'!$B$2:$S$401,5,FALSE)*1.7)</f>
        <v>9</v>
      </c>
      <c r="S378" s="14">
        <f>IF(ISNA(VLOOKUP($A378,'2012'!$B$2:$S$401,5,FALSE)), R378, VLOOKUP($A378,'2012'!$B$2:$S$401,5,FALSE))</f>
        <v>20</v>
      </c>
      <c r="T378" s="14">
        <f>IF(ISNA(VLOOKUP($A378,'2011'!$B$2:$S$401,5,FALSE)), S378, VLOOKUP($A378,'2011'!$B$2:$S$401,5,FALSE))</f>
        <v>14</v>
      </c>
      <c r="U378" s="14">
        <f>IF(ISNA(VLOOKUP($A378,'2010'!$B$2:$S$401,5,FALSE)), T378, VLOOKUP($A378,'2010'!$B$2:$S$401,5,FALSE))</f>
        <v>15</v>
      </c>
      <c r="V378" s="14">
        <f>IF(ISNA(VLOOKUP($A378,'2009'!$B$2:$S$401,5,FALSE)), U378, VLOOKUP($A378,'2009'!$B$2:$S$401,5,FALSE))</f>
        <v>15</v>
      </c>
      <c r="W378" s="14">
        <f>AVERAGE(Q378:V378)</f>
        <v>13.666666666666666</v>
      </c>
      <c r="X378" s="14">
        <f>VLOOKUP($A378,'2014'!$B$2:$S$430,6,FALSE)</f>
        <v>9</v>
      </c>
      <c r="Y378" s="14">
        <f>IF(ISNA(VLOOKUP($A378,'2013'!$B$2:$S$401,6,FALSE)), X378, VLOOKUP($A378,'2013'!$B$2:$S$401,6,FALSE)*1.7)</f>
        <v>9</v>
      </c>
      <c r="Z378" s="14">
        <f>IF(ISNA(VLOOKUP($A378,'2012'!$B$2:$S$401,6,FALSE)), Y378, VLOOKUP($A378,'2012'!$B$2:$S$401,6,FALSE))</f>
        <v>19</v>
      </c>
      <c r="AA378" s="14">
        <f>IF(ISNA(VLOOKUP($A378,'2011'!$B$2:$S$401,6,FALSE)), Z378, VLOOKUP($A378,'2011'!$B$2:$S$401,6,FALSE))</f>
        <v>14</v>
      </c>
      <c r="AB378" s="14">
        <f>IF(ISNA(VLOOKUP($A378,'2010'!$B$2:$S$401,6,FALSE)), AA378, VLOOKUP($A378,'2010'!$B$2:$S$401,6,FALSE))</f>
        <v>17</v>
      </c>
      <c r="AC378" s="14">
        <f>IF(ISNA(VLOOKUP($A378,'2009'!$B$2:$S$401,6,FALSE)), AB378, VLOOKUP($A378,'2009'!$B$2:$S$401,6,FALSE))</f>
        <v>17</v>
      </c>
      <c r="AD378" s="14">
        <f>AVERAGE(X378:AC378)</f>
        <v>14.166666666666666</v>
      </c>
      <c r="AE378" s="14">
        <f>VLOOKUP($A378,'2014'!$B$2:$S$430,10,FALSE)</f>
        <v>0</v>
      </c>
      <c r="AF378" s="14">
        <f>IF(ISNA(VLOOKUP($A378,'2013'!$B$2:$S$401,10,FALSE)), AE378, VLOOKUP($A378,'2013'!$B$2:$S$401,10,FALSE)*1.7)</f>
        <v>0</v>
      </c>
      <c r="AG378" s="14">
        <f>IF(ISNA(VLOOKUP($A378,'2012'!$B$2:$S$401,10,FALSE)), AF378, VLOOKUP($A378,'2012'!$B$2:$S$401,10,FALSE))</f>
        <v>1</v>
      </c>
      <c r="AH378" s="14">
        <f>IF(ISNA(VLOOKUP($A378,'2011'!$B$2:$S$401,10,FALSE)), AG378, VLOOKUP($A378,'2011'!$B$2:$S$401,10,FALSE))</f>
        <v>0</v>
      </c>
      <c r="AI378" s="14">
        <f>IF(ISNA(VLOOKUP($A378,'2010'!$B$2:$S$401,10,FALSE)), AH378, VLOOKUP($A378,'2010'!$B$2:$S$401,10,FALSE))</f>
        <v>0</v>
      </c>
      <c r="AJ378" s="14">
        <f>IF(ISNA(VLOOKUP($A378,'2009'!$B$2:$S$401,10,FALSE)), AI378, VLOOKUP($A378,'2009'!$B$2:$S$401,10,FALSE))</f>
        <v>0</v>
      </c>
      <c r="AK378" s="14">
        <f>AVERAGE(AE378:AJ378)</f>
        <v>0.16666666666666666</v>
      </c>
      <c r="AL378" s="14">
        <f>VLOOKUP($A378,'2014'!$B$2:$S$430,11,FALSE)</f>
        <v>0</v>
      </c>
      <c r="AM378" s="14">
        <f>IF(ISNA(VLOOKUP($A378,'2013'!$B$2:$S$401,11,FALSE)), AL378, VLOOKUP($A378,'2013'!$B$2:$S$401,11,FALSE)*1.7)</f>
        <v>0</v>
      </c>
      <c r="AN378" s="14">
        <f>AVERAGE(AL378:AM378)</f>
        <v>0</v>
      </c>
      <c r="AO378" s="14">
        <f>VLOOKUP($A378,'2014'!$B$2:$S$430,8,FALSE)</f>
        <v>2</v>
      </c>
      <c r="AP378" s="14">
        <f>IF(ISNA(VLOOKUP($A378,'2013'!$B$2:$S$401,8,FALSE)), AO378, VLOOKUP($A378,'2013'!$B$2:$S$401,8,FALSE)*1.7)</f>
        <v>2</v>
      </c>
      <c r="AQ378" s="14">
        <f>IF(ISNA(VLOOKUP($A378,'2012'!$B$2:$S$401,8,FALSE)), AP378, VLOOKUP($A378,'2012'!$B$2:$S$401,8,FALSE))</f>
        <v>33</v>
      </c>
      <c r="AR378" s="14">
        <f>IF(ISNA(VLOOKUP($A378,'2011'!$B$2:$S$401,8,FALSE)), AQ378, VLOOKUP($A378,'2011'!$B$2:$S$401,8,FALSE))</f>
        <v>-13</v>
      </c>
      <c r="AS378" s="14">
        <f>IF(ISNA(VLOOKUP($A378,'2010'!$B$2:$S$401,8,FALSE)), AR378, VLOOKUP($A378,'2010'!$B$2:$S$401,8,FALSE))</f>
        <v>-7</v>
      </c>
      <c r="AT378" s="14">
        <f>IF(ISNA(VLOOKUP($A378,'2009'!$B$2:$S$401,8,FALSE)), AS378, VLOOKUP($A378,'2009'!$B$2:$S$401,8,FALSE))</f>
        <v>-7</v>
      </c>
      <c r="AU378" s="14">
        <f>AVERAGE(AO378:AT378)</f>
        <v>1.6666666666666667</v>
      </c>
      <c r="AV378" s="14">
        <f>MIN(B378:G378)</f>
        <v>18</v>
      </c>
      <c r="AW378" s="14">
        <f>MAX(B378:G378)</f>
        <v>39</v>
      </c>
      <c r="AX378" s="14">
        <f>MIN(I378:N378)</f>
        <v>57</v>
      </c>
      <c r="AY378" s="14">
        <f>MAX(I378:N378)</f>
        <v>82</v>
      </c>
      <c r="AZ378" s="14" t="str">
        <f>VLOOKUP(A378,Bios!$B$2:$S$430,7,FALSE)</f>
        <v>CAN</v>
      </c>
      <c r="BA378" s="14" t="str">
        <f>VLOOKUP(A378,Bios!$B$2:$S$430,2,FALSE)</f>
        <v>BOS</v>
      </c>
      <c r="BB378" s="14">
        <f>113-BE378</f>
        <v>33</v>
      </c>
      <c r="BC378" s="14" t="str">
        <f>VLOOKUP(A378,Bios!$B$2:$S$430,3,FALSE)</f>
        <v>C</v>
      </c>
      <c r="BD378" s="4" t="str">
        <f>VLOOKUP(A378,Bios!$B$2:$S$430,4,FALSE)</f>
        <v>Nov 11 '80</v>
      </c>
      <c r="BE378" s="4" t="str">
        <f>RIGHT(BD378, LEN(BD378)-8)</f>
        <v>80</v>
      </c>
      <c r="BJ378" s="4" t="e">
        <f>VLOOKUP(A378,'Contracts 2014'!A377:K503,1,FALSE)</f>
        <v>#N/A</v>
      </c>
      <c r="BK378" s="4">
        <f>IF(ISNA(VLOOKUP(A378,'Contracts 2014'!$A$1:$K$127,1,FALSE)), 0, 1)</f>
        <v>0</v>
      </c>
    </row>
    <row r="379" spans="1:63">
      <c r="A379" s="13" t="s">
        <v>373</v>
      </c>
      <c r="B379" s="14">
        <f>VLOOKUP(A379,'2014'!$B$2:$S$430,7,FALSE)</f>
        <v>18</v>
      </c>
      <c r="C379" s="14">
        <f>IF(ISNA(VLOOKUP(A379,'2013'!$B$2:$S$401,7,FALSE)*1.7), B379, VLOOKUP(A379,'2013'!$B$2:$S$401,7,FALSE)*1.7)</f>
        <v>18</v>
      </c>
      <c r="D379" s="14">
        <f>IF(ISNA(VLOOKUP(A379,'2012'!$B$2:$S$401,7,FALSE)), C379, VLOOKUP(A379,'2012'!$B$2:$S$401,7,FALSE))</f>
        <v>26</v>
      </c>
      <c r="E379" s="14">
        <f>IF(ISNA(VLOOKUP(A379,'2011'!$B$2:$S$401,7,FALSE)), AVERAGE(C379:D379), VLOOKUP(A379,'2011'!$B$2:$S$401,7,FALSE))</f>
        <v>35</v>
      </c>
      <c r="F379" s="14">
        <f>IF(ISNA(VLOOKUP(A379,'2010'!$B$2:$S$401,7,FALSE)), AVERAGE(C379:E379), VLOOKUP(A379,'2010'!$B$2:$S$401,7,FALSE))</f>
        <v>26.333333333333332</v>
      </c>
      <c r="G379" s="14">
        <f>IF(ISNA(VLOOKUP(A379,'2009'!$B$2:$S$401,7,FALSE)), AVERAGE(C379:F379), VLOOKUP(A379,'2009'!$B$2:$S$401,7,FALSE))</f>
        <v>26.333333333333332</v>
      </c>
      <c r="H379" s="14">
        <f>AVERAGE(B379:G379)</f>
        <v>24.944444444444443</v>
      </c>
      <c r="I379" s="14">
        <f>VLOOKUP(A379,'2014'!$B$2:$S$430,4,FALSE)</f>
        <v>82</v>
      </c>
      <c r="J379" s="14">
        <f>IF(ISNA(VLOOKUP(A379,'2013'!$B$2:$S$401,4,FALSE)), I379, VLOOKUP(A379,'2013'!$B$2:$S$401,4,FALSE)*1.7)</f>
        <v>82</v>
      </c>
      <c r="K379" s="14">
        <f>IF(ISNA(VLOOKUP(A379,'2012'!$B$2:$S$401,4,FALSE)), J379, VLOOKUP(A379,'2012'!$B$2:$S$401,4,FALSE))</f>
        <v>82</v>
      </c>
      <c r="L379" s="14">
        <f>IF(ISNA(VLOOKUP(A379,'2011'!$B$2:$S$401,4,FALSE)), AVERAGE(J379:K379), VLOOKUP(A379,'2011'!$B$2:$S$401,4,FALSE))</f>
        <v>82</v>
      </c>
      <c r="M379" s="14">
        <f>IF(ISNA(VLOOKUP(A379,'2010'!$B$2:$S$401,4,FALSE)), AVERAGE(J379:L379), VLOOKUP(A379,'2010'!$B$2:$S$401,4,FALSE))</f>
        <v>82</v>
      </c>
      <c r="N379" s="14">
        <f>IF(ISNA(VLOOKUP(A379,'2009'!$B$2:$S$401,4,FALSE)), AVERAGE(J379:M379), VLOOKUP(A379,'2009'!$B$2:$S$401,4,FALSE))</f>
        <v>82</v>
      </c>
      <c r="O379" s="14">
        <f>AVERAGE(I379:N379)</f>
        <v>82</v>
      </c>
      <c r="P379" s="14">
        <f>H379/O379</f>
        <v>0.30420054200542002</v>
      </c>
      <c r="Q379" s="14">
        <f>VLOOKUP($A379,'2014'!$B$2:$S$430,5,FALSE)</f>
        <v>6</v>
      </c>
      <c r="R379" s="14">
        <f>IF(ISNA(VLOOKUP(A379,'2013'!$B$2:$S$401,5,FALSE)), Q379, VLOOKUP(A379,'2013'!$B$2:$S$401,5,FALSE)*1.7)</f>
        <v>6</v>
      </c>
      <c r="S379" s="14">
        <f>IF(ISNA(VLOOKUP($A379,'2012'!$B$2:$S$401,5,FALSE)), R379, VLOOKUP($A379,'2012'!$B$2:$S$401,5,FALSE))</f>
        <v>11</v>
      </c>
      <c r="T379" s="14">
        <f>IF(ISNA(VLOOKUP($A379,'2011'!$B$2:$S$401,5,FALSE)), S379, VLOOKUP($A379,'2011'!$B$2:$S$401,5,FALSE))</f>
        <v>21</v>
      </c>
      <c r="U379" s="14">
        <f>IF(ISNA(VLOOKUP($A379,'2010'!$B$2:$S$401,5,FALSE)), T379, VLOOKUP($A379,'2010'!$B$2:$S$401,5,FALSE))</f>
        <v>21</v>
      </c>
      <c r="V379" s="14">
        <f>IF(ISNA(VLOOKUP($A379,'2009'!$B$2:$S$401,5,FALSE)), U379, VLOOKUP($A379,'2009'!$B$2:$S$401,5,FALSE))</f>
        <v>21</v>
      </c>
      <c r="W379" s="14">
        <f>AVERAGE(Q379:V379)</f>
        <v>14.333333333333334</v>
      </c>
      <c r="X379" s="14">
        <f>VLOOKUP($A379,'2014'!$B$2:$S$430,6,FALSE)</f>
        <v>12</v>
      </c>
      <c r="Y379" s="14">
        <f>IF(ISNA(VLOOKUP($A379,'2013'!$B$2:$S$401,6,FALSE)), X379, VLOOKUP($A379,'2013'!$B$2:$S$401,6,FALSE)*1.7)</f>
        <v>12</v>
      </c>
      <c r="Z379" s="14">
        <f>IF(ISNA(VLOOKUP($A379,'2012'!$B$2:$S$401,6,FALSE)), Y379, VLOOKUP($A379,'2012'!$B$2:$S$401,6,FALSE))</f>
        <v>15</v>
      </c>
      <c r="AA379" s="14">
        <f>IF(ISNA(VLOOKUP($A379,'2011'!$B$2:$S$401,6,FALSE)), Z379, VLOOKUP($A379,'2011'!$B$2:$S$401,6,FALSE))</f>
        <v>14</v>
      </c>
      <c r="AB379" s="14">
        <f>IF(ISNA(VLOOKUP($A379,'2010'!$B$2:$S$401,6,FALSE)), AA379, VLOOKUP($A379,'2010'!$B$2:$S$401,6,FALSE))</f>
        <v>14</v>
      </c>
      <c r="AC379" s="14">
        <f>IF(ISNA(VLOOKUP($A379,'2009'!$B$2:$S$401,6,FALSE)), AB379, VLOOKUP($A379,'2009'!$B$2:$S$401,6,FALSE))</f>
        <v>14</v>
      </c>
      <c r="AD379" s="14">
        <f>AVERAGE(X379:AC379)</f>
        <v>13.5</v>
      </c>
      <c r="AE379" s="14">
        <f>VLOOKUP($A379,'2014'!$B$2:$S$430,10,FALSE)</f>
        <v>1</v>
      </c>
      <c r="AF379" s="14">
        <f>IF(ISNA(VLOOKUP($A379,'2013'!$B$2:$S$401,10,FALSE)), AE379, VLOOKUP($A379,'2013'!$B$2:$S$401,10,FALSE)*1.7)</f>
        <v>1</v>
      </c>
      <c r="AG379" s="14">
        <f>IF(ISNA(VLOOKUP($A379,'2012'!$B$2:$S$401,10,FALSE)), AF379, VLOOKUP($A379,'2012'!$B$2:$S$401,10,FALSE))</f>
        <v>0</v>
      </c>
      <c r="AH379" s="14">
        <f>IF(ISNA(VLOOKUP($A379,'2011'!$B$2:$S$401,10,FALSE)), AG379, VLOOKUP($A379,'2011'!$B$2:$S$401,10,FALSE))</f>
        <v>4</v>
      </c>
      <c r="AI379" s="14">
        <f>IF(ISNA(VLOOKUP($A379,'2010'!$B$2:$S$401,10,FALSE)), AH379, VLOOKUP($A379,'2010'!$B$2:$S$401,10,FALSE))</f>
        <v>4</v>
      </c>
      <c r="AJ379" s="14">
        <f>IF(ISNA(VLOOKUP($A379,'2009'!$B$2:$S$401,10,FALSE)), AI379, VLOOKUP($A379,'2009'!$B$2:$S$401,10,FALSE))</f>
        <v>4</v>
      </c>
      <c r="AK379" s="14">
        <f>AVERAGE(AE379:AJ379)</f>
        <v>2.3333333333333335</v>
      </c>
      <c r="AL379" s="14">
        <f>VLOOKUP($A379,'2014'!$B$2:$S$430,11,FALSE)</f>
        <v>2</v>
      </c>
      <c r="AM379" s="14">
        <f>IF(ISNA(VLOOKUP($A379,'2013'!$B$2:$S$401,11,FALSE)), AL379, VLOOKUP($A379,'2013'!$B$2:$S$401,11,FALSE)*1.7)</f>
        <v>2</v>
      </c>
      <c r="AN379" s="14">
        <f>AVERAGE(AL379:AM379)</f>
        <v>2</v>
      </c>
      <c r="AO379" s="14">
        <f>VLOOKUP($A379,'2014'!$B$2:$S$430,8,FALSE)</f>
        <v>1</v>
      </c>
      <c r="AP379" s="14">
        <f>IF(ISNA(VLOOKUP($A379,'2013'!$B$2:$S$401,8,FALSE)), AO379, VLOOKUP($A379,'2013'!$B$2:$S$401,8,FALSE)*1.7)</f>
        <v>1</v>
      </c>
      <c r="AQ379" s="14">
        <f>IF(ISNA(VLOOKUP($A379,'2012'!$B$2:$S$401,8,FALSE)), AP379, VLOOKUP($A379,'2012'!$B$2:$S$401,8,FALSE))</f>
        <v>2</v>
      </c>
      <c r="AR379" s="14">
        <f>IF(ISNA(VLOOKUP($A379,'2011'!$B$2:$S$401,8,FALSE)), AQ379, VLOOKUP($A379,'2011'!$B$2:$S$401,8,FALSE))</f>
        <v>2</v>
      </c>
      <c r="AS379" s="14">
        <f>IF(ISNA(VLOOKUP($A379,'2010'!$B$2:$S$401,8,FALSE)), AR379, VLOOKUP($A379,'2010'!$B$2:$S$401,8,FALSE))</f>
        <v>2</v>
      </c>
      <c r="AT379" s="14">
        <f>IF(ISNA(VLOOKUP($A379,'2009'!$B$2:$S$401,8,FALSE)), AS379, VLOOKUP($A379,'2009'!$B$2:$S$401,8,FALSE))</f>
        <v>2</v>
      </c>
      <c r="AU379" s="14">
        <f>AVERAGE(AO379:AT379)</f>
        <v>1.6666666666666667</v>
      </c>
      <c r="AV379" s="14">
        <f>MIN(B379:G379)</f>
        <v>18</v>
      </c>
      <c r="AW379" s="14">
        <f>MAX(B379:G379)</f>
        <v>35</v>
      </c>
      <c r="AX379" s="14">
        <f>MIN(I379:N379)</f>
        <v>82</v>
      </c>
      <c r="AY379" s="14">
        <f>MAX(I379:N379)</f>
        <v>82</v>
      </c>
      <c r="AZ379" s="14" t="str">
        <f>VLOOKUP(A379,Bios!$B$2:$S$430,7,FALSE)</f>
        <v>USA</v>
      </c>
      <c r="BA379" s="14" t="str">
        <f>VLOOKUP(A379,Bios!$B$2:$S$430,2,FALSE)</f>
        <v>NYR</v>
      </c>
      <c r="BB379" s="14">
        <f>113-BE379</f>
        <v>29</v>
      </c>
      <c r="BC379" s="14" t="str">
        <f>VLOOKUP(A379,Bios!$B$2:$S$430,3,FALSE)</f>
        <v>C</v>
      </c>
      <c r="BD379" s="4" t="str">
        <f>VLOOKUP(A379,Bios!$B$2:$S$430,4,FALSE)</f>
        <v>Dec 18 '84</v>
      </c>
      <c r="BE379" s="4" t="str">
        <f>RIGHT(BD379, LEN(BD379)-8)</f>
        <v>84</v>
      </c>
      <c r="BJ379" s="4" t="e">
        <f>VLOOKUP(A379,'Contracts 2014'!A378:K504,1,FALSE)</f>
        <v>#N/A</v>
      </c>
      <c r="BK379" s="4">
        <f>IF(ISNA(VLOOKUP(A379,'Contracts 2014'!$A$1:$K$127,1,FALSE)), 0, 1)</f>
        <v>0</v>
      </c>
    </row>
    <row r="380" spans="1:63">
      <c r="A380" s="13" t="s">
        <v>1283</v>
      </c>
      <c r="B380" s="14">
        <f>VLOOKUP(A380,'2014'!$B$2:$S$430,7,FALSE)</f>
        <v>18</v>
      </c>
      <c r="C380" s="14">
        <f>IF(ISNA(VLOOKUP(A380,'2013'!$B$2:$S$401,7,FALSE)*1.7), B380, VLOOKUP(A380,'2013'!$B$2:$S$401,7,FALSE)*1.7)</f>
        <v>18</v>
      </c>
      <c r="D380" s="14">
        <f>IF(ISNA(VLOOKUP(A380,'2012'!$B$2:$S$401,7,FALSE)), C380, VLOOKUP(A380,'2012'!$B$2:$S$401,7,FALSE))</f>
        <v>18</v>
      </c>
      <c r="E380" s="14">
        <f>IF(ISNA(VLOOKUP(A380,'2011'!$B$2:$S$401,7,FALSE)), AVERAGE(C380:D380), VLOOKUP(A380,'2011'!$B$2:$S$401,7,FALSE))</f>
        <v>17</v>
      </c>
      <c r="F380" s="14">
        <f>IF(ISNA(VLOOKUP(A380,'2010'!$B$2:$S$401,7,FALSE)), AVERAGE(C380:E380), VLOOKUP(A380,'2010'!$B$2:$S$401,7,FALSE))</f>
        <v>17.666666666666668</v>
      </c>
      <c r="G380" s="14">
        <f>IF(ISNA(VLOOKUP(A380,'2009'!$B$2:$S$401,7,FALSE)), AVERAGE(C380:F380), VLOOKUP(A380,'2009'!$B$2:$S$401,7,FALSE))</f>
        <v>17.666666666666668</v>
      </c>
      <c r="H380" s="14">
        <f>AVERAGE(B380:G380)</f>
        <v>17.722222222222225</v>
      </c>
      <c r="I380" s="14">
        <f>VLOOKUP(A380,'2014'!$B$2:$S$430,4,FALSE)</f>
        <v>82</v>
      </c>
      <c r="J380" s="14">
        <f>IF(ISNA(VLOOKUP(A380,'2013'!$B$2:$S$401,4,FALSE)), I380, VLOOKUP(A380,'2013'!$B$2:$S$401,4,FALSE)*1.7)</f>
        <v>82</v>
      </c>
      <c r="K380" s="14">
        <f>IF(ISNA(VLOOKUP(A380,'2012'!$B$2:$S$401,4,FALSE)), J380, VLOOKUP(A380,'2012'!$B$2:$S$401,4,FALSE))</f>
        <v>82</v>
      </c>
      <c r="L380" s="14">
        <f>IF(ISNA(VLOOKUP(A380,'2011'!$B$2:$S$401,4,FALSE)), AVERAGE(J380:K380), VLOOKUP(A380,'2011'!$B$2:$S$401,4,FALSE))</f>
        <v>82</v>
      </c>
      <c r="M380" s="14">
        <f>IF(ISNA(VLOOKUP(A380,'2010'!$B$2:$S$401,4,FALSE)), AVERAGE(J380:L380), VLOOKUP(A380,'2010'!$B$2:$S$401,4,FALSE))</f>
        <v>82</v>
      </c>
      <c r="N380" s="14">
        <f>IF(ISNA(VLOOKUP(A380,'2009'!$B$2:$S$401,4,FALSE)), AVERAGE(J380:M380), VLOOKUP(A380,'2009'!$B$2:$S$401,4,FALSE))</f>
        <v>82</v>
      </c>
      <c r="O380" s="14">
        <f>AVERAGE(I380:N380)</f>
        <v>82</v>
      </c>
      <c r="P380" s="14">
        <f>H380/O380</f>
        <v>0.2161246612466125</v>
      </c>
      <c r="Q380" s="14">
        <f>VLOOKUP($A380,'2014'!$B$2:$S$430,5,FALSE)</f>
        <v>2</v>
      </c>
      <c r="R380" s="14">
        <f>IF(ISNA(VLOOKUP(A380,'2013'!$B$2:$S$401,5,FALSE)), Q380, VLOOKUP(A380,'2013'!$B$2:$S$401,5,FALSE)*1.7)</f>
        <v>2</v>
      </c>
      <c r="S380" s="14">
        <f>IF(ISNA(VLOOKUP($A380,'2012'!$B$2:$S$401,5,FALSE)), R380, VLOOKUP($A380,'2012'!$B$2:$S$401,5,FALSE))</f>
        <v>2</v>
      </c>
      <c r="T380" s="14">
        <f>IF(ISNA(VLOOKUP($A380,'2011'!$B$2:$S$401,5,FALSE)), S380, VLOOKUP($A380,'2011'!$B$2:$S$401,5,FALSE))</f>
        <v>1</v>
      </c>
      <c r="U380" s="14">
        <f>IF(ISNA(VLOOKUP($A380,'2010'!$B$2:$S$401,5,FALSE)), T380, VLOOKUP($A380,'2010'!$B$2:$S$401,5,FALSE))</f>
        <v>1</v>
      </c>
      <c r="V380" s="14">
        <f>IF(ISNA(VLOOKUP($A380,'2009'!$B$2:$S$401,5,FALSE)), U380, VLOOKUP($A380,'2009'!$B$2:$S$401,5,FALSE))</f>
        <v>1</v>
      </c>
      <c r="W380" s="14">
        <f>AVERAGE(Q380:V380)</f>
        <v>1.5</v>
      </c>
      <c r="X380" s="14">
        <f>VLOOKUP($A380,'2014'!$B$2:$S$430,6,FALSE)</f>
        <v>16</v>
      </c>
      <c r="Y380" s="14">
        <f>IF(ISNA(VLOOKUP($A380,'2013'!$B$2:$S$401,6,FALSE)), X380, VLOOKUP($A380,'2013'!$B$2:$S$401,6,FALSE)*1.7)</f>
        <v>16</v>
      </c>
      <c r="Z380" s="14">
        <f>IF(ISNA(VLOOKUP($A380,'2012'!$B$2:$S$401,6,FALSE)), Y380, VLOOKUP($A380,'2012'!$B$2:$S$401,6,FALSE))</f>
        <v>16</v>
      </c>
      <c r="AA380" s="14">
        <f>IF(ISNA(VLOOKUP($A380,'2011'!$B$2:$S$401,6,FALSE)), Z380, VLOOKUP($A380,'2011'!$B$2:$S$401,6,FALSE))</f>
        <v>16</v>
      </c>
      <c r="AB380" s="14">
        <f>IF(ISNA(VLOOKUP($A380,'2010'!$B$2:$S$401,6,FALSE)), AA380, VLOOKUP($A380,'2010'!$B$2:$S$401,6,FALSE))</f>
        <v>16</v>
      </c>
      <c r="AC380" s="14">
        <f>IF(ISNA(VLOOKUP($A380,'2009'!$B$2:$S$401,6,FALSE)), AB380, VLOOKUP($A380,'2009'!$B$2:$S$401,6,FALSE))</f>
        <v>16</v>
      </c>
      <c r="AD380" s="14">
        <f>AVERAGE(X380:AC380)</f>
        <v>16</v>
      </c>
      <c r="AE380" s="14">
        <f>VLOOKUP($A380,'2014'!$B$2:$S$430,10,FALSE)</f>
        <v>0</v>
      </c>
      <c r="AF380" s="14">
        <f>IF(ISNA(VLOOKUP($A380,'2013'!$B$2:$S$401,10,FALSE)), AE380, VLOOKUP($A380,'2013'!$B$2:$S$401,10,FALSE)*1.7)</f>
        <v>0</v>
      </c>
      <c r="AG380" s="14">
        <f>IF(ISNA(VLOOKUP($A380,'2012'!$B$2:$S$401,10,FALSE)), AF380, VLOOKUP($A380,'2012'!$B$2:$S$401,10,FALSE))</f>
        <v>0</v>
      </c>
      <c r="AH380" s="14">
        <f>IF(ISNA(VLOOKUP($A380,'2011'!$B$2:$S$401,10,FALSE)), AG380, VLOOKUP($A380,'2011'!$B$2:$S$401,10,FALSE))</f>
        <v>0</v>
      </c>
      <c r="AI380" s="14">
        <f>IF(ISNA(VLOOKUP($A380,'2010'!$B$2:$S$401,10,FALSE)), AH380, VLOOKUP($A380,'2010'!$B$2:$S$401,10,FALSE))</f>
        <v>0</v>
      </c>
      <c r="AJ380" s="14">
        <f>IF(ISNA(VLOOKUP($A380,'2009'!$B$2:$S$401,10,FALSE)), AI380, VLOOKUP($A380,'2009'!$B$2:$S$401,10,FALSE))</f>
        <v>0</v>
      </c>
      <c r="AK380" s="14">
        <f>AVERAGE(AE380:AJ380)</f>
        <v>0</v>
      </c>
      <c r="AL380" s="14">
        <f>VLOOKUP($A380,'2014'!$B$2:$S$430,11,FALSE)</f>
        <v>1</v>
      </c>
      <c r="AM380" s="14">
        <f>IF(ISNA(VLOOKUP($A380,'2013'!$B$2:$S$401,11,FALSE)), AL380, VLOOKUP($A380,'2013'!$B$2:$S$401,11,FALSE)*1.7)</f>
        <v>1</v>
      </c>
      <c r="AN380" s="14">
        <f>AVERAGE(AL380:AM380)</f>
        <v>1</v>
      </c>
      <c r="AO380" s="14">
        <f>VLOOKUP($A380,'2014'!$B$2:$S$430,8,FALSE)</f>
        <v>-7</v>
      </c>
      <c r="AP380" s="14">
        <f>IF(ISNA(VLOOKUP($A380,'2013'!$B$2:$S$401,8,FALSE)), AO380, VLOOKUP($A380,'2013'!$B$2:$S$401,8,FALSE)*1.7)</f>
        <v>-7</v>
      </c>
      <c r="AQ380" s="14">
        <f>IF(ISNA(VLOOKUP($A380,'2012'!$B$2:$S$401,8,FALSE)), AP380, VLOOKUP($A380,'2012'!$B$2:$S$401,8,FALSE))</f>
        <v>-7</v>
      </c>
      <c r="AR380" s="14">
        <f>IF(ISNA(VLOOKUP($A380,'2011'!$B$2:$S$401,8,FALSE)), AQ380, VLOOKUP($A380,'2011'!$B$2:$S$401,8,FALSE))</f>
        <v>12</v>
      </c>
      <c r="AS380" s="14">
        <f>IF(ISNA(VLOOKUP($A380,'2010'!$B$2:$S$401,8,FALSE)), AR380, VLOOKUP($A380,'2010'!$B$2:$S$401,8,FALSE))</f>
        <v>12</v>
      </c>
      <c r="AT380" s="14">
        <f>IF(ISNA(VLOOKUP($A380,'2009'!$B$2:$S$401,8,FALSE)), AS380, VLOOKUP($A380,'2009'!$B$2:$S$401,8,FALSE))</f>
        <v>12</v>
      </c>
      <c r="AU380" s="14">
        <f>AVERAGE(AO380:AT380)</f>
        <v>2.5</v>
      </c>
      <c r="AV380" s="14">
        <f>MIN(B380:G380)</f>
        <v>17</v>
      </c>
      <c r="AW380" s="14">
        <f>MAX(B380:G380)</f>
        <v>18</v>
      </c>
      <c r="AX380" s="14">
        <f>MIN(I380:N380)</f>
        <v>82</v>
      </c>
      <c r="AY380" s="14">
        <f>MAX(I380:N380)</f>
        <v>82</v>
      </c>
      <c r="AZ380" s="14" t="str">
        <f>VLOOKUP(A380,Bios!$B$2:$S$430,7,FALSE)</f>
        <v>CAN</v>
      </c>
      <c r="BA380" s="14" t="str">
        <f>VLOOKUP(A380,Bios!$B$2:$S$430,2,FALSE)</f>
        <v>WSH</v>
      </c>
      <c r="BB380" s="14">
        <f>113-BE380</f>
        <v>25</v>
      </c>
      <c r="BC380" s="14" t="str">
        <f>VLOOKUP(A380,Bios!$B$2:$S$430,3,FALSE)</f>
        <v>D</v>
      </c>
      <c r="BD380" s="4" t="str">
        <f>VLOOKUP(A380,Bios!$B$2:$S$430,4,FALSE)</f>
        <v>Sep 24 '88</v>
      </c>
      <c r="BE380" s="4" t="str">
        <f>RIGHT(BD380, LEN(BD380)-8)</f>
        <v>88</v>
      </c>
      <c r="BJ380" s="4" t="e">
        <f>VLOOKUP(A380,'Contracts 2014'!A379:K505,1,FALSE)</f>
        <v>#N/A</v>
      </c>
      <c r="BK380" s="4">
        <f>IF(ISNA(VLOOKUP(A380,'Contracts 2014'!$A$1:$K$127,1,FALSE)), 0, 1)</f>
        <v>0</v>
      </c>
    </row>
    <row r="381" spans="1:63">
      <c r="A381" s="13" t="s">
        <v>1902</v>
      </c>
      <c r="B381" s="14">
        <f>VLOOKUP(A381,'2014'!$B$2:$S$430,7,FALSE)</f>
        <v>18</v>
      </c>
      <c r="C381" s="14">
        <f>IF(ISNA(VLOOKUP(A381,'2013'!$B$2:$S$401,7,FALSE)*1.7), B381, VLOOKUP(A381,'2013'!$B$2:$S$401,7,FALSE)*1.7)</f>
        <v>18</v>
      </c>
      <c r="D381" s="14">
        <f>IF(ISNA(VLOOKUP(A381,'2012'!$B$2:$S$401,7,FALSE)), C381, VLOOKUP(A381,'2012'!$B$2:$S$401,7,FALSE))</f>
        <v>18</v>
      </c>
      <c r="E381" s="14">
        <f>IF(ISNA(VLOOKUP(A381,'2011'!$B$2:$S$401,7,FALSE)), AVERAGE(C381:D381), VLOOKUP(A381,'2011'!$B$2:$S$401,7,FALSE))</f>
        <v>18</v>
      </c>
      <c r="F381" s="14">
        <f>IF(ISNA(VLOOKUP(A381,'2010'!$B$2:$S$401,7,FALSE)), AVERAGE(C381:E381), VLOOKUP(A381,'2010'!$B$2:$S$401,7,FALSE))</f>
        <v>18</v>
      </c>
      <c r="G381" s="14">
        <f>IF(ISNA(VLOOKUP(A381,'2009'!$B$2:$S$401,7,FALSE)), AVERAGE(C381:F381), VLOOKUP(A381,'2009'!$B$2:$S$401,7,FALSE))</f>
        <v>18</v>
      </c>
      <c r="H381" s="14">
        <f>AVERAGE(B381:G381)</f>
        <v>18</v>
      </c>
      <c r="I381" s="14">
        <f>VLOOKUP(A381,'2014'!$B$2:$S$430,4,FALSE)</f>
        <v>52</v>
      </c>
      <c r="J381" s="14">
        <f>IF(ISNA(VLOOKUP(A381,'2013'!$B$2:$S$401,4,FALSE)), I381, VLOOKUP(A381,'2013'!$B$2:$S$401,4,FALSE)*1.7)</f>
        <v>52</v>
      </c>
      <c r="K381" s="14">
        <f>IF(ISNA(VLOOKUP(A381,'2012'!$B$2:$S$401,4,FALSE)), J381, VLOOKUP(A381,'2012'!$B$2:$S$401,4,FALSE))</f>
        <v>52</v>
      </c>
      <c r="L381" s="14">
        <f>IF(ISNA(VLOOKUP(A381,'2011'!$B$2:$S$401,4,FALSE)), AVERAGE(J381:K381), VLOOKUP(A381,'2011'!$B$2:$S$401,4,FALSE))</f>
        <v>52</v>
      </c>
      <c r="M381" s="14">
        <f>IF(ISNA(VLOOKUP(A381,'2010'!$B$2:$S$401,4,FALSE)), AVERAGE(J381:L381), VLOOKUP(A381,'2010'!$B$2:$S$401,4,FALSE))</f>
        <v>52</v>
      </c>
      <c r="N381" s="14">
        <f>IF(ISNA(VLOOKUP(A381,'2009'!$B$2:$S$401,4,FALSE)), AVERAGE(J381:M381), VLOOKUP(A381,'2009'!$B$2:$S$401,4,FALSE))</f>
        <v>52</v>
      </c>
      <c r="O381" s="14">
        <f>AVERAGE(I381:N381)</f>
        <v>52</v>
      </c>
      <c r="P381" s="14">
        <f>H381/O381</f>
        <v>0.34615384615384615</v>
      </c>
      <c r="Q381" s="14">
        <f>VLOOKUP($A381,'2014'!$B$2:$S$430,5,FALSE)</f>
        <v>9</v>
      </c>
      <c r="R381" s="14">
        <f>IF(ISNA(VLOOKUP(A381,'2013'!$B$2:$S$401,5,FALSE)), Q381, VLOOKUP(A381,'2013'!$B$2:$S$401,5,FALSE)*1.7)</f>
        <v>9</v>
      </c>
      <c r="S381" s="14">
        <f>IF(ISNA(VLOOKUP($A381,'2012'!$B$2:$S$401,5,FALSE)), R381, VLOOKUP($A381,'2012'!$B$2:$S$401,5,FALSE))</f>
        <v>9</v>
      </c>
      <c r="T381" s="14">
        <f>IF(ISNA(VLOOKUP($A381,'2011'!$B$2:$S$401,5,FALSE)), S381, VLOOKUP($A381,'2011'!$B$2:$S$401,5,FALSE))</f>
        <v>9</v>
      </c>
      <c r="U381" s="14">
        <f>IF(ISNA(VLOOKUP($A381,'2010'!$B$2:$S$401,5,FALSE)), T381, VLOOKUP($A381,'2010'!$B$2:$S$401,5,FALSE))</f>
        <v>9</v>
      </c>
      <c r="V381" s="14">
        <f>IF(ISNA(VLOOKUP($A381,'2009'!$B$2:$S$401,5,FALSE)), U381, VLOOKUP($A381,'2009'!$B$2:$S$401,5,FALSE))</f>
        <v>9</v>
      </c>
      <c r="W381" s="14">
        <f>AVERAGE(Q381:V381)</f>
        <v>9</v>
      </c>
      <c r="X381" s="14">
        <f>VLOOKUP($A381,'2014'!$B$2:$S$430,6,FALSE)</f>
        <v>9</v>
      </c>
      <c r="Y381" s="14">
        <f>IF(ISNA(VLOOKUP($A381,'2013'!$B$2:$S$401,6,FALSE)), X381, VLOOKUP($A381,'2013'!$B$2:$S$401,6,FALSE)*1.7)</f>
        <v>9</v>
      </c>
      <c r="Z381" s="14">
        <f>IF(ISNA(VLOOKUP($A381,'2012'!$B$2:$S$401,6,FALSE)), Y381, VLOOKUP($A381,'2012'!$B$2:$S$401,6,FALSE))</f>
        <v>9</v>
      </c>
      <c r="AA381" s="14">
        <f>IF(ISNA(VLOOKUP($A381,'2011'!$B$2:$S$401,6,FALSE)), Z381, VLOOKUP($A381,'2011'!$B$2:$S$401,6,FALSE))</f>
        <v>9</v>
      </c>
      <c r="AB381" s="14">
        <f>IF(ISNA(VLOOKUP($A381,'2010'!$B$2:$S$401,6,FALSE)), AA381, VLOOKUP($A381,'2010'!$B$2:$S$401,6,FALSE))</f>
        <v>9</v>
      </c>
      <c r="AC381" s="14">
        <f>IF(ISNA(VLOOKUP($A381,'2009'!$B$2:$S$401,6,FALSE)), AB381, VLOOKUP($A381,'2009'!$B$2:$S$401,6,FALSE))</f>
        <v>9</v>
      </c>
      <c r="AD381" s="14">
        <f>AVERAGE(X381:AC381)</f>
        <v>9</v>
      </c>
      <c r="AE381" s="14">
        <f>VLOOKUP($A381,'2014'!$B$2:$S$430,10,FALSE)</f>
        <v>3</v>
      </c>
      <c r="AF381" s="14">
        <f>IF(ISNA(VLOOKUP($A381,'2013'!$B$2:$S$401,10,FALSE)), AE381, VLOOKUP($A381,'2013'!$B$2:$S$401,10,FALSE)*1.7)</f>
        <v>3</v>
      </c>
      <c r="AG381" s="14">
        <f>IF(ISNA(VLOOKUP($A381,'2012'!$B$2:$S$401,10,FALSE)), AF381, VLOOKUP($A381,'2012'!$B$2:$S$401,10,FALSE))</f>
        <v>3</v>
      </c>
      <c r="AH381" s="14">
        <f>IF(ISNA(VLOOKUP($A381,'2011'!$B$2:$S$401,10,FALSE)), AG381, VLOOKUP($A381,'2011'!$B$2:$S$401,10,FALSE))</f>
        <v>3</v>
      </c>
      <c r="AI381" s="14">
        <f>IF(ISNA(VLOOKUP($A381,'2010'!$B$2:$S$401,10,FALSE)), AH381, VLOOKUP($A381,'2010'!$B$2:$S$401,10,FALSE))</f>
        <v>3</v>
      </c>
      <c r="AJ381" s="14">
        <f>IF(ISNA(VLOOKUP($A381,'2009'!$B$2:$S$401,10,FALSE)), AI381, VLOOKUP($A381,'2009'!$B$2:$S$401,10,FALSE))</f>
        <v>3</v>
      </c>
      <c r="AK381" s="14">
        <f>AVERAGE(AE381:AJ381)</f>
        <v>3</v>
      </c>
      <c r="AL381" s="14">
        <f>VLOOKUP($A381,'2014'!$B$2:$S$430,11,FALSE)</f>
        <v>4</v>
      </c>
      <c r="AM381" s="14">
        <f>IF(ISNA(VLOOKUP($A381,'2013'!$B$2:$S$401,11,FALSE)), AL381, VLOOKUP($A381,'2013'!$B$2:$S$401,11,FALSE)*1.7)</f>
        <v>4</v>
      </c>
      <c r="AN381" s="14">
        <f>AVERAGE(AL381:AM381)</f>
        <v>4</v>
      </c>
      <c r="AO381" s="14">
        <f>VLOOKUP($A381,'2014'!$B$2:$S$430,8,FALSE)</f>
        <v>3</v>
      </c>
      <c r="AP381" s="14">
        <f>IF(ISNA(VLOOKUP($A381,'2013'!$B$2:$S$401,8,FALSE)), AO381, VLOOKUP($A381,'2013'!$B$2:$S$401,8,FALSE)*1.7)</f>
        <v>3</v>
      </c>
      <c r="AQ381" s="14">
        <f>IF(ISNA(VLOOKUP($A381,'2012'!$B$2:$S$401,8,FALSE)), AP381, VLOOKUP($A381,'2012'!$B$2:$S$401,8,FALSE))</f>
        <v>3</v>
      </c>
      <c r="AR381" s="14">
        <f>IF(ISNA(VLOOKUP($A381,'2011'!$B$2:$S$401,8,FALSE)), AQ381, VLOOKUP($A381,'2011'!$B$2:$S$401,8,FALSE))</f>
        <v>3</v>
      </c>
      <c r="AS381" s="14">
        <f>IF(ISNA(VLOOKUP($A381,'2010'!$B$2:$S$401,8,FALSE)), AR381, VLOOKUP($A381,'2010'!$B$2:$S$401,8,FALSE))</f>
        <v>3</v>
      </c>
      <c r="AT381" s="14">
        <f>IF(ISNA(VLOOKUP($A381,'2009'!$B$2:$S$401,8,FALSE)), AS381, VLOOKUP($A381,'2009'!$B$2:$S$401,8,FALSE))</f>
        <v>3</v>
      </c>
      <c r="AU381" s="14">
        <f>AVERAGE(AO381:AT381)</f>
        <v>3</v>
      </c>
      <c r="AV381" s="14">
        <f>MIN(B381:G381)</f>
        <v>18</v>
      </c>
      <c r="AW381" s="14">
        <f>MAX(B381:G381)</f>
        <v>18</v>
      </c>
      <c r="AX381" s="14">
        <f>MIN(I381:N381)</f>
        <v>52</v>
      </c>
      <c r="AY381" s="14">
        <f>MAX(I381:N381)</f>
        <v>52</v>
      </c>
      <c r="AZ381" s="14" t="str">
        <f>VLOOKUP(A381,Bios!$B$2:$S$430,7,FALSE)</f>
        <v>RUS</v>
      </c>
      <c r="BA381" s="14" t="str">
        <f>VLOOKUP(A381,Bios!$B$2:$S$430,2,FALSE)</f>
        <v>TBL</v>
      </c>
      <c r="BB381" s="14">
        <f>113-BE381</f>
        <v>20</v>
      </c>
      <c r="BC381" s="14" t="str">
        <f>VLOOKUP(A381,Bios!$B$2:$S$430,3,FALSE)</f>
        <v>R</v>
      </c>
      <c r="BD381" s="4" t="str">
        <f>VLOOKUP(A381,Bios!$B$2:$S$430,4,FALSE)</f>
        <v>Jun 17 '93</v>
      </c>
      <c r="BE381" s="4" t="str">
        <f>RIGHT(BD381, LEN(BD381)-8)</f>
        <v>93</v>
      </c>
      <c r="BJ381" s="4" t="e">
        <f>VLOOKUP(A381,'Contracts 2014'!A380:K506,1,FALSE)</f>
        <v>#N/A</v>
      </c>
      <c r="BK381" s="4">
        <f>IF(ISNA(VLOOKUP(A381,'Contracts 2014'!$A$1:$K$127,1,FALSE)), 0, 1)</f>
        <v>0</v>
      </c>
    </row>
    <row r="382" spans="1:63">
      <c r="A382" s="13" t="s">
        <v>923</v>
      </c>
      <c r="B382" s="14">
        <f>VLOOKUP(A382,'2014'!$B$2:$S$430,7,FALSE)</f>
        <v>18</v>
      </c>
      <c r="C382" s="14">
        <f>IF(ISNA(VLOOKUP(A382,'2013'!$B$2:$S$401,7,FALSE)*1.7), B382, VLOOKUP(A382,'2013'!$B$2:$S$401,7,FALSE)*1.7)</f>
        <v>28.9</v>
      </c>
      <c r="D382" s="14">
        <f>IF(ISNA(VLOOKUP(A382,'2012'!$B$2:$S$401,7,FALSE)), C382, VLOOKUP(A382,'2012'!$B$2:$S$401,7,FALSE))</f>
        <v>28.9</v>
      </c>
      <c r="E382" s="14">
        <f>IF(ISNA(VLOOKUP(A382,'2011'!$B$2:$S$401,7,FALSE)), AVERAGE(C382:D382), VLOOKUP(A382,'2011'!$B$2:$S$401,7,FALSE))</f>
        <v>28.9</v>
      </c>
      <c r="F382" s="14">
        <f>IF(ISNA(VLOOKUP(A382,'2010'!$B$2:$S$401,7,FALSE)), AVERAGE(C382:E382), VLOOKUP(A382,'2010'!$B$2:$S$401,7,FALSE))</f>
        <v>28.899999999999995</v>
      </c>
      <c r="G382" s="14">
        <f>IF(ISNA(VLOOKUP(A382,'2009'!$B$2:$S$401,7,FALSE)), AVERAGE(C382:F382), VLOOKUP(A382,'2009'!$B$2:$S$401,7,FALSE))</f>
        <v>20</v>
      </c>
      <c r="H382" s="14">
        <f>AVERAGE(B382:G382)</f>
        <v>25.599999999999998</v>
      </c>
      <c r="I382" s="14">
        <f>VLOOKUP(A382,'2014'!$B$2:$S$430,4,FALSE)</f>
        <v>72</v>
      </c>
      <c r="J382" s="14">
        <f>IF(ISNA(VLOOKUP(A382,'2013'!$B$2:$S$401,4,FALSE)), I382, VLOOKUP(A382,'2013'!$B$2:$S$401,4,FALSE)*1.7)</f>
        <v>78.2</v>
      </c>
      <c r="K382" s="14">
        <f>IF(ISNA(VLOOKUP(A382,'2012'!$B$2:$S$401,4,FALSE)), J382, VLOOKUP(A382,'2012'!$B$2:$S$401,4,FALSE))</f>
        <v>78.2</v>
      </c>
      <c r="L382" s="14">
        <f>IF(ISNA(VLOOKUP(A382,'2011'!$B$2:$S$401,4,FALSE)), AVERAGE(J382:K382), VLOOKUP(A382,'2011'!$B$2:$S$401,4,FALSE))</f>
        <v>78.2</v>
      </c>
      <c r="M382" s="14">
        <f>IF(ISNA(VLOOKUP(A382,'2010'!$B$2:$S$401,4,FALSE)), AVERAGE(J382:L382), VLOOKUP(A382,'2010'!$B$2:$S$401,4,FALSE))</f>
        <v>78.2</v>
      </c>
      <c r="N382" s="14">
        <f>IF(ISNA(VLOOKUP(A382,'2009'!$B$2:$S$401,4,FALSE)), AVERAGE(J382:M382), VLOOKUP(A382,'2009'!$B$2:$S$401,4,FALSE))</f>
        <v>76</v>
      </c>
      <c r="O382" s="14">
        <f>AVERAGE(I382:N382)</f>
        <v>76.8</v>
      </c>
      <c r="P382" s="14">
        <f>H382/O382</f>
        <v>0.33333333333333331</v>
      </c>
      <c r="Q382" s="14">
        <f>VLOOKUP($A382,'2014'!$B$2:$S$430,5,FALSE)</f>
        <v>9</v>
      </c>
      <c r="R382" s="14">
        <f>IF(ISNA(VLOOKUP(A382,'2013'!$B$2:$S$401,5,FALSE)), Q382, VLOOKUP(A382,'2013'!$B$2:$S$401,5,FALSE)*1.7)</f>
        <v>17</v>
      </c>
      <c r="S382" s="14">
        <f>IF(ISNA(VLOOKUP($A382,'2012'!$B$2:$S$401,5,FALSE)), R382, VLOOKUP($A382,'2012'!$B$2:$S$401,5,FALSE))</f>
        <v>17</v>
      </c>
      <c r="T382" s="14">
        <f>IF(ISNA(VLOOKUP($A382,'2011'!$B$2:$S$401,5,FALSE)), S382, VLOOKUP($A382,'2011'!$B$2:$S$401,5,FALSE))</f>
        <v>17</v>
      </c>
      <c r="U382" s="14">
        <f>IF(ISNA(VLOOKUP($A382,'2010'!$B$2:$S$401,5,FALSE)), T382, VLOOKUP($A382,'2010'!$B$2:$S$401,5,FALSE))</f>
        <v>17</v>
      </c>
      <c r="V382" s="14">
        <f>IF(ISNA(VLOOKUP($A382,'2009'!$B$2:$S$401,5,FALSE)), U382, VLOOKUP($A382,'2009'!$B$2:$S$401,5,FALSE))</f>
        <v>10</v>
      </c>
      <c r="W382" s="14">
        <f>AVERAGE(Q382:V382)</f>
        <v>14.5</v>
      </c>
      <c r="X382" s="14">
        <f>VLOOKUP($A382,'2014'!$B$2:$S$430,6,FALSE)</f>
        <v>9</v>
      </c>
      <c r="Y382" s="14">
        <f>IF(ISNA(VLOOKUP($A382,'2013'!$B$2:$S$401,6,FALSE)), X382, VLOOKUP($A382,'2013'!$B$2:$S$401,6,FALSE)*1.7)</f>
        <v>11.9</v>
      </c>
      <c r="Z382" s="14">
        <f>IF(ISNA(VLOOKUP($A382,'2012'!$B$2:$S$401,6,FALSE)), Y382, VLOOKUP($A382,'2012'!$B$2:$S$401,6,FALSE))</f>
        <v>11.9</v>
      </c>
      <c r="AA382" s="14">
        <f>IF(ISNA(VLOOKUP($A382,'2011'!$B$2:$S$401,6,FALSE)), Z382, VLOOKUP($A382,'2011'!$B$2:$S$401,6,FALSE))</f>
        <v>11.9</v>
      </c>
      <c r="AB382" s="14">
        <f>IF(ISNA(VLOOKUP($A382,'2010'!$B$2:$S$401,6,FALSE)), AA382, VLOOKUP($A382,'2010'!$B$2:$S$401,6,FALSE))</f>
        <v>11.9</v>
      </c>
      <c r="AC382" s="14">
        <f>IF(ISNA(VLOOKUP($A382,'2009'!$B$2:$S$401,6,FALSE)), AB382, VLOOKUP($A382,'2009'!$B$2:$S$401,6,FALSE))</f>
        <v>10</v>
      </c>
      <c r="AD382" s="14">
        <f>AVERAGE(X382:AC382)</f>
        <v>11.1</v>
      </c>
      <c r="AE382" s="14">
        <f>VLOOKUP($A382,'2014'!$B$2:$S$430,10,FALSE)</f>
        <v>0</v>
      </c>
      <c r="AF382" s="14">
        <f>IF(ISNA(VLOOKUP($A382,'2013'!$B$2:$S$401,10,FALSE)), AE382, VLOOKUP($A382,'2013'!$B$2:$S$401,10,FALSE)*1.7)</f>
        <v>0</v>
      </c>
      <c r="AG382" s="14">
        <f>IF(ISNA(VLOOKUP($A382,'2012'!$B$2:$S$401,10,FALSE)), AF382, VLOOKUP($A382,'2012'!$B$2:$S$401,10,FALSE))</f>
        <v>0</v>
      </c>
      <c r="AH382" s="14">
        <f>IF(ISNA(VLOOKUP($A382,'2011'!$B$2:$S$401,10,FALSE)), AG382, VLOOKUP($A382,'2011'!$B$2:$S$401,10,FALSE))</f>
        <v>0</v>
      </c>
      <c r="AI382" s="14">
        <f>IF(ISNA(VLOOKUP($A382,'2010'!$B$2:$S$401,10,FALSE)), AH382, VLOOKUP($A382,'2010'!$B$2:$S$401,10,FALSE))</f>
        <v>0</v>
      </c>
      <c r="AJ382" s="14">
        <f>IF(ISNA(VLOOKUP($A382,'2009'!$B$2:$S$401,10,FALSE)), AI382, VLOOKUP($A382,'2009'!$B$2:$S$401,10,FALSE))</f>
        <v>0</v>
      </c>
      <c r="AK382" s="14">
        <f>AVERAGE(AE382:AJ382)</f>
        <v>0</v>
      </c>
      <c r="AL382" s="14">
        <f>VLOOKUP($A382,'2014'!$B$2:$S$430,11,FALSE)</f>
        <v>0</v>
      </c>
      <c r="AM382" s="14">
        <f>IF(ISNA(VLOOKUP($A382,'2013'!$B$2:$S$401,11,FALSE)), AL382, VLOOKUP($A382,'2013'!$B$2:$S$401,11,FALSE)*1.7)</f>
        <v>1.7</v>
      </c>
      <c r="AN382" s="14">
        <f>AVERAGE(AL382:AM382)</f>
        <v>0.85</v>
      </c>
      <c r="AO382" s="14">
        <f>VLOOKUP($A382,'2014'!$B$2:$S$430,8,FALSE)</f>
        <v>9</v>
      </c>
      <c r="AP382" s="14">
        <f>IF(ISNA(VLOOKUP($A382,'2013'!$B$2:$S$401,8,FALSE)), AO382, VLOOKUP($A382,'2013'!$B$2:$S$401,8,FALSE)*1.7)</f>
        <v>5.0999999999999996</v>
      </c>
      <c r="AQ382" s="14">
        <f>IF(ISNA(VLOOKUP($A382,'2012'!$B$2:$S$401,8,FALSE)), AP382, VLOOKUP($A382,'2012'!$B$2:$S$401,8,FALSE))</f>
        <v>5.0999999999999996</v>
      </c>
      <c r="AR382" s="14">
        <f>IF(ISNA(VLOOKUP($A382,'2011'!$B$2:$S$401,8,FALSE)), AQ382, VLOOKUP($A382,'2011'!$B$2:$S$401,8,FALSE))</f>
        <v>5.0999999999999996</v>
      </c>
      <c r="AS382" s="14">
        <f>IF(ISNA(VLOOKUP($A382,'2010'!$B$2:$S$401,8,FALSE)), AR382, VLOOKUP($A382,'2010'!$B$2:$S$401,8,FALSE))</f>
        <v>5.0999999999999996</v>
      </c>
      <c r="AT382" s="14">
        <f>IF(ISNA(VLOOKUP($A382,'2009'!$B$2:$S$401,8,FALSE)), AS382, VLOOKUP($A382,'2009'!$B$2:$S$401,8,FALSE))</f>
        <v>-3</v>
      </c>
      <c r="AU382" s="14">
        <f>AVERAGE(AO382:AT382)</f>
        <v>4.3999999999999995</v>
      </c>
      <c r="AV382" s="14">
        <f>MIN(B382:G382)</f>
        <v>18</v>
      </c>
      <c r="AW382" s="14">
        <f>MAX(B382:G382)</f>
        <v>28.9</v>
      </c>
      <c r="AX382" s="14">
        <f>MIN(I382:N382)</f>
        <v>72</v>
      </c>
      <c r="AY382" s="14">
        <f>MAX(I382:N382)</f>
        <v>78.2</v>
      </c>
      <c r="AZ382" s="14" t="str">
        <f>VLOOKUP(A382,Bios!$B$2:$S$430,7,FALSE)</f>
        <v>CAN</v>
      </c>
      <c r="BA382" s="14" t="str">
        <f>VLOOKUP(A382,Bios!$B$2:$S$430,2,FALSE)</f>
        <v>BOS</v>
      </c>
      <c r="BB382" s="14">
        <f>113-BE382</f>
        <v>29</v>
      </c>
      <c r="BC382" s="14" t="str">
        <f>VLOOKUP(A382,Bios!$B$2:$S$430,3,FALSE)</f>
        <v>L</v>
      </c>
      <c r="BD382" s="4" t="str">
        <f>VLOOKUP(A382,Bios!$B$2:$S$430,4,FALSE)</f>
        <v>Apr 15 '84</v>
      </c>
      <c r="BE382" s="4" t="str">
        <f>RIGHT(BD382, LEN(BD382)-8)</f>
        <v>84</v>
      </c>
      <c r="BJ382" s="4" t="e">
        <f>VLOOKUP(A382,'Contracts 2014'!A381:K507,1,FALSE)</f>
        <v>#N/A</v>
      </c>
      <c r="BK382" s="4">
        <f>IF(ISNA(VLOOKUP(A382,'Contracts 2014'!$A$1:$K$127,1,FALSE)), 0, 1)</f>
        <v>1</v>
      </c>
    </row>
    <row r="383" spans="1:63">
      <c r="A383" s="13" t="s">
        <v>1314</v>
      </c>
      <c r="B383" s="14">
        <f>VLOOKUP(A383,'2014'!$B$2:$S$430,7,FALSE)</f>
        <v>18</v>
      </c>
      <c r="C383" s="14">
        <f>IF(ISNA(VLOOKUP(A383,'2013'!$B$2:$S$401,7,FALSE)*1.7), B383, VLOOKUP(A383,'2013'!$B$2:$S$401,7,FALSE)*1.7)</f>
        <v>18</v>
      </c>
      <c r="D383" s="14">
        <f>IF(ISNA(VLOOKUP(A383,'2012'!$B$2:$S$401,7,FALSE)), C383, VLOOKUP(A383,'2012'!$B$2:$S$401,7,FALSE))</f>
        <v>18</v>
      </c>
      <c r="E383" s="14">
        <f>IF(ISNA(VLOOKUP(A383,'2011'!$B$2:$S$401,7,FALSE)), AVERAGE(C383:D383), VLOOKUP(A383,'2011'!$B$2:$S$401,7,FALSE))</f>
        <v>18</v>
      </c>
      <c r="F383" s="14">
        <f>IF(ISNA(VLOOKUP(A383,'2010'!$B$2:$S$401,7,FALSE)), AVERAGE(C383:E383), VLOOKUP(A383,'2010'!$B$2:$S$401,7,FALSE))</f>
        <v>23</v>
      </c>
      <c r="G383" s="14">
        <f>IF(ISNA(VLOOKUP(A383,'2009'!$B$2:$S$401,7,FALSE)), AVERAGE(C383:F383), VLOOKUP(A383,'2009'!$B$2:$S$401,7,FALSE))</f>
        <v>19.25</v>
      </c>
      <c r="H383" s="14">
        <f>AVERAGE(B383:G383)</f>
        <v>19.041666666666668</v>
      </c>
      <c r="I383" s="14">
        <f>VLOOKUP(A383,'2014'!$B$2:$S$430,4,FALSE)</f>
        <v>71</v>
      </c>
      <c r="J383" s="14">
        <f>IF(ISNA(VLOOKUP(A383,'2013'!$B$2:$S$401,4,FALSE)), I383, VLOOKUP(A383,'2013'!$B$2:$S$401,4,FALSE)*1.7)</f>
        <v>71</v>
      </c>
      <c r="K383" s="14">
        <f>IF(ISNA(VLOOKUP(A383,'2012'!$B$2:$S$401,4,FALSE)), J383, VLOOKUP(A383,'2012'!$B$2:$S$401,4,FALSE))</f>
        <v>71</v>
      </c>
      <c r="L383" s="14">
        <f>IF(ISNA(VLOOKUP(A383,'2011'!$B$2:$S$401,4,FALSE)), AVERAGE(J383:K383), VLOOKUP(A383,'2011'!$B$2:$S$401,4,FALSE))</f>
        <v>71</v>
      </c>
      <c r="M383" s="14">
        <f>IF(ISNA(VLOOKUP(A383,'2010'!$B$2:$S$401,4,FALSE)), AVERAGE(J383:L383), VLOOKUP(A383,'2010'!$B$2:$S$401,4,FALSE))</f>
        <v>63</v>
      </c>
      <c r="N383" s="14">
        <f>IF(ISNA(VLOOKUP(A383,'2009'!$B$2:$S$401,4,FALSE)), AVERAGE(J383:M383), VLOOKUP(A383,'2009'!$B$2:$S$401,4,FALSE))</f>
        <v>69</v>
      </c>
      <c r="O383" s="14">
        <f>AVERAGE(I383:N383)</f>
        <v>69.333333333333329</v>
      </c>
      <c r="P383" s="14">
        <f>H383/O383</f>
        <v>0.27463942307692313</v>
      </c>
      <c r="Q383" s="14">
        <f>VLOOKUP($A383,'2014'!$B$2:$S$430,5,FALSE)</f>
        <v>9</v>
      </c>
      <c r="R383" s="14">
        <f>IF(ISNA(VLOOKUP(A383,'2013'!$B$2:$S$401,5,FALSE)), Q383, VLOOKUP(A383,'2013'!$B$2:$S$401,5,FALSE)*1.7)</f>
        <v>9</v>
      </c>
      <c r="S383" s="14">
        <f>IF(ISNA(VLOOKUP($A383,'2012'!$B$2:$S$401,5,FALSE)), R383, VLOOKUP($A383,'2012'!$B$2:$S$401,5,FALSE))</f>
        <v>9</v>
      </c>
      <c r="T383" s="14">
        <f>IF(ISNA(VLOOKUP($A383,'2011'!$B$2:$S$401,5,FALSE)), S383, VLOOKUP($A383,'2011'!$B$2:$S$401,5,FALSE))</f>
        <v>9</v>
      </c>
      <c r="U383" s="14">
        <f>IF(ISNA(VLOOKUP($A383,'2010'!$B$2:$S$401,5,FALSE)), T383, VLOOKUP($A383,'2010'!$B$2:$S$401,5,FALSE))</f>
        <v>9</v>
      </c>
      <c r="V383" s="14">
        <f>IF(ISNA(VLOOKUP($A383,'2009'!$B$2:$S$401,5,FALSE)), U383, VLOOKUP($A383,'2009'!$B$2:$S$401,5,FALSE))</f>
        <v>9</v>
      </c>
      <c r="W383" s="14">
        <f>AVERAGE(Q383:V383)</f>
        <v>9</v>
      </c>
      <c r="X383" s="14">
        <f>VLOOKUP($A383,'2014'!$B$2:$S$430,6,FALSE)</f>
        <v>9</v>
      </c>
      <c r="Y383" s="14">
        <f>IF(ISNA(VLOOKUP($A383,'2013'!$B$2:$S$401,6,FALSE)), X383, VLOOKUP($A383,'2013'!$B$2:$S$401,6,FALSE)*1.7)</f>
        <v>9</v>
      </c>
      <c r="Z383" s="14">
        <f>IF(ISNA(VLOOKUP($A383,'2012'!$B$2:$S$401,6,FALSE)), Y383, VLOOKUP($A383,'2012'!$B$2:$S$401,6,FALSE))</f>
        <v>9</v>
      </c>
      <c r="AA383" s="14">
        <f>IF(ISNA(VLOOKUP($A383,'2011'!$B$2:$S$401,6,FALSE)), Z383, VLOOKUP($A383,'2011'!$B$2:$S$401,6,FALSE))</f>
        <v>9</v>
      </c>
      <c r="AB383" s="14">
        <f>IF(ISNA(VLOOKUP($A383,'2010'!$B$2:$S$401,6,FALSE)), AA383, VLOOKUP($A383,'2010'!$B$2:$S$401,6,FALSE))</f>
        <v>14</v>
      </c>
      <c r="AC383" s="14">
        <f>IF(ISNA(VLOOKUP($A383,'2009'!$B$2:$S$401,6,FALSE)), AB383, VLOOKUP($A383,'2009'!$B$2:$S$401,6,FALSE))</f>
        <v>14</v>
      </c>
      <c r="AD383" s="14">
        <f>AVERAGE(X383:AC383)</f>
        <v>10.666666666666666</v>
      </c>
      <c r="AE383" s="14">
        <f>VLOOKUP($A383,'2014'!$B$2:$S$430,10,FALSE)</f>
        <v>0</v>
      </c>
      <c r="AF383" s="14">
        <f>IF(ISNA(VLOOKUP($A383,'2013'!$B$2:$S$401,10,FALSE)), AE383, VLOOKUP($A383,'2013'!$B$2:$S$401,10,FALSE)*1.7)</f>
        <v>0</v>
      </c>
      <c r="AG383" s="14">
        <f>IF(ISNA(VLOOKUP($A383,'2012'!$B$2:$S$401,10,FALSE)), AF383, VLOOKUP($A383,'2012'!$B$2:$S$401,10,FALSE))</f>
        <v>0</v>
      </c>
      <c r="AH383" s="14">
        <f>IF(ISNA(VLOOKUP($A383,'2011'!$B$2:$S$401,10,FALSE)), AG383, VLOOKUP($A383,'2011'!$B$2:$S$401,10,FALSE))</f>
        <v>0</v>
      </c>
      <c r="AI383" s="14">
        <f>IF(ISNA(VLOOKUP($A383,'2010'!$B$2:$S$401,10,FALSE)), AH383, VLOOKUP($A383,'2010'!$B$2:$S$401,10,FALSE))</f>
        <v>0</v>
      </c>
      <c r="AJ383" s="14">
        <f>IF(ISNA(VLOOKUP($A383,'2009'!$B$2:$S$401,10,FALSE)), AI383, VLOOKUP($A383,'2009'!$B$2:$S$401,10,FALSE))</f>
        <v>0</v>
      </c>
      <c r="AK383" s="14">
        <f>AVERAGE(AE383:AJ383)</f>
        <v>0</v>
      </c>
      <c r="AL383" s="14">
        <f>VLOOKUP($A383,'2014'!$B$2:$S$430,11,FALSE)</f>
        <v>0</v>
      </c>
      <c r="AM383" s="14">
        <f>IF(ISNA(VLOOKUP($A383,'2013'!$B$2:$S$401,11,FALSE)), AL383, VLOOKUP($A383,'2013'!$B$2:$S$401,11,FALSE)*1.7)</f>
        <v>0</v>
      </c>
      <c r="AN383" s="14">
        <f>AVERAGE(AL383:AM383)</f>
        <v>0</v>
      </c>
      <c r="AO383" s="14">
        <f>VLOOKUP($A383,'2014'!$B$2:$S$430,8,FALSE)</f>
        <v>0</v>
      </c>
      <c r="AP383" s="14">
        <f>IF(ISNA(VLOOKUP($A383,'2013'!$B$2:$S$401,8,FALSE)), AO383, VLOOKUP($A383,'2013'!$B$2:$S$401,8,FALSE)*1.7)</f>
        <v>0</v>
      </c>
      <c r="AQ383" s="14">
        <f>IF(ISNA(VLOOKUP($A383,'2012'!$B$2:$S$401,8,FALSE)), AP383, VLOOKUP($A383,'2012'!$B$2:$S$401,8,FALSE))</f>
        <v>0</v>
      </c>
      <c r="AR383" s="14">
        <f>IF(ISNA(VLOOKUP($A383,'2011'!$B$2:$S$401,8,FALSE)), AQ383, VLOOKUP($A383,'2011'!$B$2:$S$401,8,FALSE))</f>
        <v>0</v>
      </c>
      <c r="AS383" s="14">
        <f>IF(ISNA(VLOOKUP($A383,'2010'!$B$2:$S$401,8,FALSE)), AR383, VLOOKUP($A383,'2010'!$B$2:$S$401,8,FALSE))</f>
        <v>14</v>
      </c>
      <c r="AT383" s="14">
        <f>IF(ISNA(VLOOKUP($A383,'2009'!$B$2:$S$401,8,FALSE)), AS383, VLOOKUP($A383,'2009'!$B$2:$S$401,8,FALSE))</f>
        <v>14</v>
      </c>
      <c r="AU383" s="14">
        <f>AVERAGE(AO383:AT383)</f>
        <v>4.666666666666667</v>
      </c>
      <c r="AV383" s="14">
        <f>MIN(B383:G383)</f>
        <v>18</v>
      </c>
      <c r="AW383" s="14">
        <f>MAX(B383:G383)</f>
        <v>23</v>
      </c>
      <c r="AX383" s="14">
        <f>MIN(I383:N383)</f>
        <v>63</v>
      </c>
      <c r="AY383" s="14">
        <f>MAX(I383:N383)</f>
        <v>71</v>
      </c>
      <c r="AZ383" s="14" t="str">
        <f>VLOOKUP(A383,Bios!$B$2:$S$430,7,FALSE)</f>
        <v>CAN</v>
      </c>
      <c r="BA383" s="14" t="str">
        <f>VLOOKUP(A383,Bios!$B$2:$S$430,2,FALSE)</f>
        <v>CBJ</v>
      </c>
      <c r="BB383" s="14">
        <f>113-BE383</f>
        <v>32</v>
      </c>
      <c r="BC383" s="14" t="str">
        <f>VLOOKUP(A383,Bios!$B$2:$S$430,3,FALSE)</f>
        <v>C</v>
      </c>
      <c r="BD383" s="4" t="str">
        <f>VLOOKUP(A383,Bios!$B$2:$S$430,4,FALSE)</f>
        <v>Jun 11 '81</v>
      </c>
      <c r="BE383" s="4" t="str">
        <f>RIGHT(BD383, LEN(BD383)-8)</f>
        <v>81</v>
      </c>
      <c r="BJ383" s="4" t="e">
        <f>VLOOKUP(A383,'Contracts 2014'!A382:K508,1,FALSE)</f>
        <v>#N/A</v>
      </c>
      <c r="BK383" s="4">
        <f>IF(ISNA(VLOOKUP(A383,'Contracts 2014'!$A$1:$K$127,1,FALSE)), 0, 1)</f>
        <v>0</v>
      </c>
    </row>
    <row r="384" spans="1:63">
      <c r="A384" s="13" t="s">
        <v>217</v>
      </c>
      <c r="B384" s="14">
        <f>VLOOKUP(A384,'2014'!$B$2:$S$430,7,FALSE)</f>
        <v>18</v>
      </c>
      <c r="C384" s="14">
        <f>IF(ISNA(VLOOKUP(A384,'2013'!$B$2:$S$401,7,FALSE)*1.7), B384, VLOOKUP(A384,'2013'!$B$2:$S$401,7,FALSE)*1.7)</f>
        <v>39.1</v>
      </c>
      <c r="D384" s="14">
        <f>IF(ISNA(VLOOKUP(A384,'2012'!$B$2:$S$401,7,FALSE)), C384, VLOOKUP(A384,'2012'!$B$2:$S$401,7,FALSE))</f>
        <v>43</v>
      </c>
      <c r="E384" s="14">
        <f>IF(ISNA(VLOOKUP(A384,'2011'!$B$2:$S$401,7,FALSE)), AVERAGE(C384:D384), VLOOKUP(A384,'2011'!$B$2:$S$401,7,FALSE))</f>
        <v>41.05</v>
      </c>
      <c r="F384" s="14">
        <f>IF(ISNA(VLOOKUP(A384,'2010'!$B$2:$S$401,7,FALSE)), AVERAGE(C384:E384), VLOOKUP(A384,'2010'!$B$2:$S$401,7,FALSE))</f>
        <v>24</v>
      </c>
      <c r="G384" s="14">
        <f>IF(ISNA(VLOOKUP(A384,'2009'!$B$2:$S$401,7,FALSE)), AVERAGE(C384:F384), VLOOKUP(A384,'2009'!$B$2:$S$401,7,FALSE))</f>
        <v>36.787499999999994</v>
      </c>
      <c r="H384" s="14">
        <f>AVERAGE(B384:G384)</f>
        <v>33.656249999999993</v>
      </c>
      <c r="I384" s="14">
        <f>VLOOKUP(A384,'2014'!$B$2:$S$430,4,FALSE)</f>
        <v>70</v>
      </c>
      <c r="J384" s="14">
        <f>IF(ISNA(VLOOKUP(A384,'2013'!$B$2:$S$401,4,FALSE)), I384, VLOOKUP(A384,'2013'!$B$2:$S$401,4,FALSE)*1.7)</f>
        <v>79.899999999999991</v>
      </c>
      <c r="K384" s="14">
        <f>IF(ISNA(VLOOKUP(A384,'2012'!$B$2:$S$401,4,FALSE)), J384, VLOOKUP(A384,'2012'!$B$2:$S$401,4,FALSE))</f>
        <v>79</v>
      </c>
      <c r="L384" s="14">
        <f>IF(ISNA(VLOOKUP(A384,'2011'!$B$2:$S$401,4,FALSE)), AVERAGE(J384:K384), VLOOKUP(A384,'2011'!$B$2:$S$401,4,FALSE))</f>
        <v>79.449999999999989</v>
      </c>
      <c r="M384" s="14">
        <f>IF(ISNA(VLOOKUP(A384,'2010'!$B$2:$S$401,4,FALSE)), AVERAGE(J384:L384), VLOOKUP(A384,'2010'!$B$2:$S$401,4,FALSE))</f>
        <v>77</v>
      </c>
      <c r="N384" s="14">
        <f>IF(ISNA(VLOOKUP(A384,'2009'!$B$2:$S$401,4,FALSE)), AVERAGE(J384:M384), VLOOKUP(A384,'2009'!$B$2:$S$401,4,FALSE))</f>
        <v>78.837499999999991</v>
      </c>
      <c r="O384" s="14">
        <f>AVERAGE(I384:N384)</f>
        <v>77.364583333333329</v>
      </c>
      <c r="P384" s="14">
        <f>H384/O384</f>
        <v>0.43503433418607773</v>
      </c>
      <c r="Q384" s="14">
        <f>VLOOKUP($A384,'2014'!$B$2:$S$430,5,FALSE)</f>
        <v>8</v>
      </c>
      <c r="R384" s="14">
        <f>IF(ISNA(VLOOKUP(A384,'2013'!$B$2:$S$401,5,FALSE)), Q384, VLOOKUP(A384,'2013'!$B$2:$S$401,5,FALSE)*1.7)</f>
        <v>15.299999999999999</v>
      </c>
      <c r="S384" s="14">
        <f>IF(ISNA(VLOOKUP($A384,'2012'!$B$2:$S$401,5,FALSE)), R384, VLOOKUP($A384,'2012'!$B$2:$S$401,5,FALSE))</f>
        <v>22</v>
      </c>
      <c r="T384" s="14">
        <f>IF(ISNA(VLOOKUP($A384,'2011'!$B$2:$S$401,5,FALSE)), S384, VLOOKUP($A384,'2011'!$B$2:$S$401,5,FALSE))</f>
        <v>22</v>
      </c>
      <c r="U384" s="14">
        <f>IF(ISNA(VLOOKUP($A384,'2010'!$B$2:$S$401,5,FALSE)), T384, VLOOKUP($A384,'2010'!$B$2:$S$401,5,FALSE))</f>
        <v>12</v>
      </c>
      <c r="V384" s="14">
        <f>IF(ISNA(VLOOKUP($A384,'2009'!$B$2:$S$401,5,FALSE)), U384, VLOOKUP($A384,'2009'!$B$2:$S$401,5,FALSE))</f>
        <v>12</v>
      </c>
      <c r="W384" s="14">
        <f>AVERAGE(Q384:V384)</f>
        <v>15.216666666666667</v>
      </c>
      <c r="X384" s="14">
        <f>VLOOKUP($A384,'2014'!$B$2:$S$430,6,FALSE)</f>
        <v>10</v>
      </c>
      <c r="Y384" s="14">
        <f>IF(ISNA(VLOOKUP($A384,'2013'!$B$2:$S$401,6,FALSE)), X384, VLOOKUP($A384,'2013'!$B$2:$S$401,6,FALSE)*1.7)</f>
        <v>23.8</v>
      </c>
      <c r="Z384" s="14">
        <f>IF(ISNA(VLOOKUP($A384,'2012'!$B$2:$S$401,6,FALSE)), Y384, VLOOKUP($A384,'2012'!$B$2:$S$401,6,FALSE))</f>
        <v>21</v>
      </c>
      <c r="AA384" s="14">
        <f>IF(ISNA(VLOOKUP($A384,'2011'!$B$2:$S$401,6,FALSE)), Z384, VLOOKUP($A384,'2011'!$B$2:$S$401,6,FALSE))</f>
        <v>21</v>
      </c>
      <c r="AB384" s="14">
        <f>IF(ISNA(VLOOKUP($A384,'2010'!$B$2:$S$401,6,FALSE)), AA384, VLOOKUP($A384,'2010'!$B$2:$S$401,6,FALSE))</f>
        <v>12</v>
      </c>
      <c r="AC384" s="14">
        <f>IF(ISNA(VLOOKUP($A384,'2009'!$B$2:$S$401,6,FALSE)), AB384, VLOOKUP($A384,'2009'!$B$2:$S$401,6,FALSE))</f>
        <v>12</v>
      </c>
      <c r="AD384" s="14">
        <f>AVERAGE(X384:AC384)</f>
        <v>16.633333333333333</v>
      </c>
      <c r="AE384" s="14">
        <f>VLOOKUP($A384,'2014'!$B$2:$S$430,10,FALSE)</f>
        <v>0</v>
      </c>
      <c r="AF384" s="14">
        <f>IF(ISNA(VLOOKUP($A384,'2013'!$B$2:$S$401,10,FALSE)), AE384, VLOOKUP($A384,'2013'!$B$2:$S$401,10,FALSE)*1.7)</f>
        <v>0</v>
      </c>
      <c r="AG384" s="14">
        <f>IF(ISNA(VLOOKUP($A384,'2012'!$B$2:$S$401,10,FALSE)), AF384, VLOOKUP($A384,'2012'!$B$2:$S$401,10,FALSE))</f>
        <v>0</v>
      </c>
      <c r="AH384" s="14">
        <f>IF(ISNA(VLOOKUP($A384,'2011'!$B$2:$S$401,10,FALSE)), AG384, VLOOKUP($A384,'2011'!$B$2:$S$401,10,FALSE))</f>
        <v>0</v>
      </c>
      <c r="AI384" s="14">
        <f>IF(ISNA(VLOOKUP($A384,'2010'!$B$2:$S$401,10,FALSE)), AH384, VLOOKUP($A384,'2010'!$B$2:$S$401,10,FALSE))</f>
        <v>0</v>
      </c>
      <c r="AJ384" s="14">
        <f>IF(ISNA(VLOOKUP($A384,'2009'!$B$2:$S$401,10,FALSE)), AI384, VLOOKUP($A384,'2009'!$B$2:$S$401,10,FALSE))</f>
        <v>0</v>
      </c>
      <c r="AK384" s="14">
        <f>AVERAGE(AE384:AJ384)</f>
        <v>0</v>
      </c>
      <c r="AL384" s="14">
        <f>VLOOKUP($A384,'2014'!$B$2:$S$430,11,FALSE)</f>
        <v>0</v>
      </c>
      <c r="AM384" s="14">
        <f>IF(ISNA(VLOOKUP($A384,'2013'!$B$2:$S$401,11,FALSE)), AL384, VLOOKUP($A384,'2013'!$B$2:$S$401,11,FALSE)*1.7)</f>
        <v>3.4</v>
      </c>
      <c r="AN384" s="14">
        <f>AVERAGE(AL384:AM384)</f>
        <v>1.7</v>
      </c>
      <c r="AO384" s="14">
        <f>VLOOKUP($A384,'2014'!$B$2:$S$430,8,FALSE)</f>
        <v>-14</v>
      </c>
      <c r="AP384" s="14">
        <f>IF(ISNA(VLOOKUP($A384,'2013'!$B$2:$S$401,8,FALSE)), AO384, VLOOKUP($A384,'2013'!$B$2:$S$401,8,FALSE)*1.7)</f>
        <v>27.2</v>
      </c>
      <c r="AQ384" s="14">
        <f>IF(ISNA(VLOOKUP($A384,'2012'!$B$2:$S$401,8,FALSE)), AP384, VLOOKUP($A384,'2012'!$B$2:$S$401,8,FALSE))</f>
        <v>6</v>
      </c>
      <c r="AR384" s="14">
        <f>IF(ISNA(VLOOKUP($A384,'2011'!$B$2:$S$401,8,FALSE)), AQ384, VLOOKUP($A384,'2011'!$B$2:$S$401,8,FALSE))</f>
        <v>6</v>
      </c>
      <c r="AS384" s="14">
        <f>IF(ISNA(VLOOKUP($A384,'2010'!$B$2:$S$401,8,FALSE)), AR384, VLOOKUP($A384,'2010'!$B$2:$S$401,8,FALSE))</f>
        <v>2</v>
      </c>
      <c r="AT384" s="14">
        <f>IF(ISNA(VLOOKUP($A384,'2009'!$B$2:$S$401,8,FALSE)), AS384, VLOOKUP($A384,'2009'!$B$2:$S$401,8,FALSE))</f>
        <v>2</v>
      </c>
      <c r="AU384" s="14">
        <f>AVERAGE(AO384:AT384)</f>
        <v>4.8666666666666663</v>
      </c>
      <c r="AV384" s="14">
        <f>MIN(B384:G384)</f>
        <v>18</v>
      </c>
      <c r="AW384" s="14">
        <f>MAX(B384:G384)</f>
        <v>43</v>
      </c>
      <c r="AX384" s="14">
        <f>MIN(I384:N384)</f>
        <v>70</v>
      </c>
      <c r="AY384" s="14">
        <f>MAX(I384:N384)</f>
        <v>79.899999999999991</v>
      </c>
      <c r="AZ384" s="14" t="str">
        <f>VLOOKUP(A384,Bios!$B$2:$S$430,7,FALSE)</f>
        <v>SWE</v>
      </c>
      <c r="BA384" s="14" t="str">
        <f>VLOOKUP(A384,Bios!$B$2:$S$430,2,FALSE)</f>
        <v>NSH</v>
      </c>
      <c r="BB384" s="14">
        <f>113-BE384</f>
        <v>27</v>
      </c>
      <c r="BC384" s="14" t="str">
        <f>VLOOKUP(A384,Bios!$B$2:$S$430,3,FALSE)</f>
        <v>L</v>
      </c>
      <c r="BD384" s="4" t="str">
        <f>VLOOKUP(A384,Bios!$B$2:$S$430,4,FALSE)</f>
        <v>Jan 17 '86</v>
      </c>
      <c r="BE384" s="4" t="str">
        <f>RIGHT(BD384, LEN(BD384)-8)</f>
        <v>86</v>
      </c>
      <c r="BJ384" s="4" t="e">
        <f>VLOOKUP(A384,'Contracts 2014'!A383:K509,1,FALSE)</f>
        <v>#N/A</v>
      </c>
      <c r="BK384" s="4">
        <f>IF(ISNA(VLOOKUP(A384,'Contracts 2014'!$A$1:$K$127,1,FALSE)), 0, 1)</f>
        <v>0</v>
      </c>
    </row>
    <row r="385" spans="1:63">
      <c r="A385" s="13" t="s">
        <v>763</v>
      </c>
      <c r="B385" s="14">
        <f>VLOOKUP(A385,'2014'!$B$2:$S$430,7,FALSE)</f>
        <v>18</v>
      </c>
      <c r="C385" s="14">
        <f>IF(ISNA(VLOOKUP(A385,'2013'!$B$2:$S$401,7,FALSE)*1.7), B385, VLOOKUP(A385,'2013'!$B$2:$S$401,7,FALSE)*1.7)</f>
        <v>22.099999999999998</v>
      </c>
      <c r="D385" s="14">
        <f>IF(ISNA(VLOOKUP(A385,'2012'!$B$2:$S$401,7,FALSE)), C385, VLOOKUP(A385,'2012'!$B$2:$S$401,7,FALSE))</f>
        <v>24</v>
      </c>
      <c r="E385" s="14">
        <f>IF(ISNA(VLOOKUP(A385,'2011'!$B$2:$S$401,7,FALSE)), AVERAGE(C385:D385), VLOOKUP(A385,'2011'!$B$2:$S$401,7,FALSE))</f>
        <v>24</v>
      </c>
      <c r="F385" s="14">
        <f>IF(ISNA(VLOOKUP(A385,'2010'!$B$2:$S$401,7,FALSE)), AVERAGE(C385:E385), VLOOKUP(A385,'2010'!$B$2:$S$401,7,FALSE))</f>
        <v>23.366666666666664</v>
      </c>
      <c r="G385" s="14">
        <f>IF(ISNA(VLOOKUP(A385,'2009'!$B$2:$S$401,7,FALSE)), AVERAGE(C385:F385), VLOOKUP(A385,'2009'!$B$2:$S$401,7,FALSE))</f>
        <v>23.366666666666664</v>
      </c>
      <c r="H385" s="14">
        <f>AVERAGE(B385:G385)</f>
        <v>22.472222222222218</v>
      </c>
      <c r="I385" s="14">
        <f>VLOOKUP(A385,'2014'!$B$2:$S$430,4,FALSE)</f>
        <v>71</v>
      </c>
      <c r="J385" s="14">
        <f>IF(ISNA(VLOOKUP(A385,'2013'!$B$2:$S$401,4,FALSE)), I385, VLOOKUP(A385,'2013'!$B$2:$S$401,4,FALSE)*1.7)</f>
        <v>81.599999999999994</v>
      </c>
      <c r="K385" s="14">
        <f>IF(ISNA(VLOOKUP(A385,'2012'!$B$2:$S$401,4,FALSE)), J385, VLOOKUP(A385,'2012'!$B$2:$S$401,4,FALSE))</f>
        <v>72</v>
      </c>
      <c r="L385" s="14">
        <f>IF(ISNA(VLOOKUP(A385,'2011'!$B$2:$S$401,4,FALSE)), AVERAGE(J385:K385), VLOOKUP(A385,'2011'!$B$2:$S$401,4,FALSE))</f>
        <v>72</v>
      </c>
      <c r="M385" s="14">
        <f>IF(ISNA(VLOOKUP(A385,'2010'!$B$2:$S$401,4,FALSE)), AVERAGE(J385:L385), VLOOKUP(A385,'2010'!$B$2:$S$401,4,FALSE))</f>
        <v>75.2</v>
      </c>
      <c r="N385" s="14">
        <f>IF(ISNA(VLOOKUP(A385,'2009'!$B$2:$S$401,4,FALSE)), AVERAGE(J385:M385), VLOOKUP(A385,'2009'!$B$2:$S$401,4,FALSE))</f>
        <v>75.2</v>
      </c>
      <c r="O385" s="14">
        <f>AVERAGE(I385:N385)</f>
        <v>74.5</v>
      </c>
      <c r="P385" s="14">
        <f>H385/O385</f>
        <v>0.30164056674123785</v>
      </c>
      <c r="Q385" s="14">
        <f>VLOOKUP($A385,'2014'!$B$2:$S$430,5,FALSE)</f>
        <v>3</v>
      </c>
      <c r="R385" s="14">
        <f>IF(ISNA(VLOOKUP(A385,'2013'!$B$2:$S$401,5,FALSE)), Q385, VLOOKUP(A385,'2013'!$B$2:$S$401,5,FALSE)*1.7)</f>
        <v>6.8</v>
      </c>
      <c r="S385" s="14">
        <f>IF(ISNA(VLOOKUP($A385,'2012'!$B$2:$S$401,5,FALSE)), R385, VLOOKUP($A385,'2012'!$B$2:$S$401,5,FALSE))</f>
        <v>6</v>
      </c>
      <c r="T385" s="14">
        <f>IF(ISNA(VLOOKUP($A385,'2011'!$B$2:$S$401,5,FALSE)), S385, VLOOKUP($A385,'2011'!$B$2:$S$401,5,FALSE))</f>
        <v>6</v>
      </c>
      <c r="U385" s="14">
        <f>IF(ISNA(VLOOKUP($A385,'2010'!$B$2:$S$401,5,FALSE)), T385, VLOOKUP($A385,'2010'!$B$2:$S$401,5,FALSE))</f>
        <v>6</v>
      </c>
      <c r="V385" s="14">
        <f>IF(ISNA(VLOOKUP($A385,'2009'!$B$2:$S$401,5,FALSE)), U385, VLOOKUP($A385,'2009'!$B$2:$S$401,5,FALSE))</f>
        <v>6</v>
      </c>
      <c r="W385" s="14">
        <f>AVERAGE(Q385:V385)</f>
        <v>5.6333333333333329</v>
      </c>
      <c r="X385" s="14">
        <f>VLOOKUP($A385,'2014'!$B$2:$S$430,6,FALSE)</f>
        <v>15</v>
      </c>
      <c r="Y385" s="14">
        <f>IF(ISNA(VLOOKUP($A385,'2013'!$B$2:$S$401,6,FALSE)), X385, VLOOKUP($A385,'2013'!$B$2:$S$401,6,FALSE)*1.7)</f>
        <v>15.299999999999999</v>
      </c>
      <c r="Z385" s="14">
        <f>IF(ISNA(VLOOKUP($A385,'2012'!$B$2:$S$401,6,FALSE)), Y385, VLOOKUP($A385,'2012'!$B$2:$S$401,6,FALSE))</f>
        <v>18</v>
      </c>
      <c r="AA385" s="14">
        <f>IF(ISNA(VLOOKUP($A385,'2011'!$B$2:$S$401,6,FALSE)), Z385, VLOOKUP($A385,'2011'!$B$2:$S$401,6,FALSE))</f>
        <v>18</v>
      </c>
      <c r="AB385" s="14">
        <f>IF(ISNA(VLOOKUP($A385,'2010'!$B$2:$S$401,6,FALSE)), AA385, VLOOKUP($A385,'2010'!$B$2:$S$401,6,FALSE))</f>
        <v>18</v>
      </c>
      <c r="AC385" s="14">
        <f>IF(ISNA(VLOOKUP($A385,'2009'!$B$2:$S$401,6,FALSE)), AB385, VLOOKUP($A385,'2009'!$B$2:$S$401,6,FALSE))</f>
        <v>18</v>
      </c>
      <c r="AD385" s="14">
        <f>AVERAGE(X385:AC385)</f>
        <v>17.05</v>
      </c>
      <c r="AE385" s="14">
        <f>VLOOKUP($A385,'2014'!$B$2:$S$430,10,FALSE)</f>
        <v>0</v>
      </c>
      <c r="AF385" s="14">
        <f>IF(ISNA(VLOOKUP($A385,'2013'!$B$2:$S$401,10,FALSE)), AE385, VLOOKUP($A385,'2013'!$B$2:$S$401,10,FALSE)*1.7)</f>
        <v>0</v>
      </c>
      <c r="AG385" s="14">
        <f>IF(ISNA(VLOOKUP($A385,'2012'!$B$2:$S$401,10,FALSE)), AF385, VLOOKUP($A385,'2012'!$B$2:$S$401,10,FALSE))</f>
        <v>0</v>
      </c>
      <c r="AH385" s="14">
        <f>IF(ISNA(VLOOKUP($A385,'2011'!$B$2:$S$401,10,FALSE)), AG385, VLOOKUP($A385,'2011'!$B$2:$S$401,10,FALSE))</f>
        <v>0</v>
      </c>
      <c r="AI385" s="14">
        <f>IF(ISNA(VLOOKUP($A385,'2010'!$B$2:$S$401,10,FALSE)), AH385, VLOOKUP($A385,'2010'!$B$2:$S$401,10,FALSE))</f>
        <v>0</v>
      </c>
      <c r="AJ385" s="14">
        <f>IF(ISNA(VLOOKUP($A385,'2009'!$B$2:$S$401,10,FALSE)), AI385, VLOOKUP($A385,'2009'!$B$2:$S$401,10,FALSE))</f>
        <v>0</v>
      </c>
      <c r="AK385" s="14">
        <f>AVERAGE(AE385:AJ385)</f>
        <v>0</v>
      </c>
      <c r="AL385" s="14">
        <f>VLOOKUP($A385,'2014'!$B$2:$S$430,11,FALSE)</f>
        <v>2</v>
      </c>
      <c r="AM385" s="14">
        <f>IF(ISNA(VLOOKUP($A385,'2013'!$B$2:$S$401,11,FALSE)), AL385, VLOOKUP($A385,'2013'!$B$2:$S$401,11,FALSE)*1.7)</f>
        <v>0</v>
      </c>
      <c r="AN385" s="14">
        <f>AVERAGE(AL385:AM385)</f>
        <v>1</v>
      </c>
      <c r="AO385" s="14">
        <f>VLOOKUP($A385,'2014'!$B$2:$S$430,8,FALSE)</f>
        <v>-18</v>
      </c>
      <c r="AP385" s="14">
        <f>IF(ISNA(VLOOKUP($A385,'2013'!$B$2:$S$401,8,FALSE)), AO385, VLOOKUP($A385,'2013'!$B$2:$S$401,8,FALSE)*1.7)</f>
        <v>15.299999999999999</v>
      </c>
      <c r="AQ385" s="14">
        <f>IF(ISNA(VLOOKUP($A385,'2012'!$B$2:$S$401,8,FALSE)), AP385, VLOOKUP($A385,'2012'!$B$2:$S$401,8,FALSE))</f>
        <v>9</v>
      </c>
      <c r="AR385" s="14">
        <f>IF(ISNA(VLOOKUP($A385,'2011'!$B$2:$S$401,8,FALSE)), AQ385, VLOOKUP($A385,'2011'!$B$2:$S$401,8,FALSE))</f>
        <v>9</v>
      </c>
      <c r="AS385" s="14">
        <f>IF(ISNA(VLOOKUP($A385,'2010'!$B$2:$S$401,8,FALSE)), AR385, VLOOKUP($A385,'2010'!$B$2:$S$401,8,FALSE))</f>
        <v>9</v>
      </c>
      <c r="AT385" s="14">
        <f>IF(ISNA(VLOOKUP($A385,'2009'!$B$2:$S$401,8,FALSE)), AS385, VLOOKUP($A385,'2009'!$B$2:$S$401,8,FALSE))</f>
        <v>9</v>
      </c>
      <c r="AU385" s="14">
        <f>AVERAGE(AO385:AT385)</f>
        <v>5.55</v>
      </c>
      <c r="AV385" s="14">
        <f>MIN(B385:G385)</f>
        <v>18</v>
      </c>
      <c r="AW385" s="14">
        <f>MAX(B385:G385)</f>
        <v>24</v>
      </c>
      <c r="AX385" s="14">
        <f>MIN(I385:N385)</f>
        <v>71</v>
      </c>
      <c r="AY385" s="14">
        <f>MAX(I385:N385)</f>
        <v>81.599999999999994</v>
      </c>
      <c r="AZ385" s="14" t="str">
        <f>VLOOKUP(A385,Bios!$B$2:$S$430,7,FALSE)</f>
        <v>CAN</v>
      </c>
      <c r="BA385" s="14" t="str">
        <f>VLOOKUP(A385,Bios!$B$2:$S$430,2,FALSE)</f>
        <v>EDM</v>
      </c>
      <c r="BB385" s="14">
        <f>113-BE385</f>
        <v>34</v>
      </c>
      <c r="BC385" s="14" t="str">
        <f>VLOOKUP(A385,Bios!$B$2:$S$430,3,FALSE)</f>
        <v>D</v>
      </c>
      <c r="BD385" s="4" t="str">
        <f>VLOOKUP(A385,Bios!$B$2:$S$430,4,FALSE)</f>
        <v>Mar 17 '79</v>
      </c>
      <c r="BE385" s="4" t="str">
        <f>RIGHT(BD385, LEN(BD385)-8)</f>
        <v>79</v>
      </c>
      <c r="BJ385" s="4" t="e">
        <f>VLOOKUP(A385,'Contracts 2014'!A384:K510,1,FALSE)</f>
        <v>#N/A</v>
      </c>
      <c r="BK385" s="4">
        <f>IF(ISNA(VLOOKUP(A385,'Contracts 2014'!$A$1:$K$127,1,FALSE)), 0, 1)</f>
        <v>0</v>
      </c>
    </row>
    <row r="386" spans="1:63">
      <c r="A386" s="13" t="s">
        <v>1242</v>
      </c>
      <c r="B386" s="14">
        <f>VLOOKUP(A386,'2014'!$B$2:$S$430,7,FALSE)</f>
        <v>18</v>
      </c>
      <c r="C386" s="14">
        <f>IF(ISNA(VLOOKUP(A386,'2013'!$B$2:$S$401,7,FALSE)*1.7), B386, VLOOKUP(A386,'2013'!$B$2:$S$401,7,FALSE)*1.7)</f>
        <v>17</v>
      </c>
      <c r="D386" s="14">
        <f>IF(ISNA(VLOOKUP(A386,'2012'!$B$2:$S$401,7,FALSE)), C386, VLOOKUP(A386,'2012'!$B$2:$S$401,7,FALSE))</f>
        <v>10</v>
      </c>
      <c r="E386" s="14">
        <f>IF(ISNA(VLOOKUP(A386,'2011'!$B$2:$S$401,7,FALSE)), AVERAGE(C386:D386), VLOOKUP(A386,'2011'!$B$2:$S$401,7,FALSE))</f>
        <v>13.5</v>
      </c>
      <c r="F386" s="14">
        <f>IF(ISNA(VLOOKUP(A386,'2010'!$B$2:$S$401,7,FALSE)), AVERAGE(C386:E386), VLOOKUP(A386,'2010'!$B$2:$S$401,7,FALSE))</f>
        <v>17</v>
      </c>
      <c r="G386" s="14">
        <f>IF(ISNA(VLOOKUP(A386,'2009'!$B$2:$S$401,7,FALSE)), AVERAGE(C386:F386), VLOOKUP(A386,'2009'!$B$2:$S$401,7,FALSE))</f>
        <v>14.375</v>
      </c>
      <c r="H386" s="14">
        <f>AVERAGE(B386:G386)</f>
        <v>14.979166666666666</v>
      </c>
      <c r="I386" s="14">
        <f>VLOOKUP(A386,'2014'!$B$2:$S$430,4,FALSE)</f>
        <v>78</v>
      </c>
      <c r="J386" s="14">
        <f>IF(ISNA(VLOOKUP(A386,'2013'!$B$2:$S$401,4,FALSE)), I386, VLOOKUP(A386,'2013'!$B$2:$S$401,4,FALSE)*1.7)</f>
        <v>59.5</v>
      </c>
      <c r="K386" s="14">
        <f>IF(ISNA(VLOOKUP(A386,'2012'!$B$2:$S$401,4,FALSE)), J386, VLOOKUP(A386,'2012'!$B$2:$S$401,4,FALSE))</f>
        <v>35</v>
      </c>
      <c r="L386" s="14">
        <f>IF(ISNA(VLOOKUP(A386,'2011'!$B$2:$S$401,4,FALSE)), AVERAGE(J386:K386), VLOOKUP(A386,'2011'!$B$2:$S$401,4,FALSE))</f>
        <v>47.25</v>
      </c>
      <c r="M386" s="14">
        <f>IF(ISNA(VLOOKUP(A386,'2010'!$B$2:$S$401,4,FALSE)), AVERAGE(J386:L386), VLOOKUP(A386,'2010'!$B$2:$S$401,4,FALSE))</f>
        <v>47</v>
      </c>
      <c r="N386" s="14">
        <f>IF(ISNA(VLOOKUP(A386,'2009'!$B$2:$S$401,4,FALSE)), AVERAGE(J386:M386), VLOOKUP(A386,'2009'!$B$2:$S$401,4,FALSE))</f>
        <v>47.1875</v>
      </c>
      <c r="O386" s="14">
        <f>AVERAGE(I386:N386)</f>
        <v>52.322916666666664</v>
      </c>
      <c r="P386" s="14">
        <f>H386/O386</f>
        <v>0.28628309775034838</v>
      </c>
      <c r="Q386" s="14">
        <f>VLOOKUP($A386,'2014'!$B$2:$S$430,5,FALSE)</f>
        <v>5</v>
      </c>
      <c r="R386" s="14">
        <f>IF(ISNA(VLOOKUP(A386,'2013'!$B$2:$S$401,5,FALSE)), Q386, VLOOKUP(A386,'2013'!$B$2:$S$401,5,FALSE)*1.7)</f>
        <v>0</v>
      </c>
      <c r="S386" s="14">
        <f>IF(ISNA(VLOOKUP($A386,'2012'!$B$2:$S$401,5,FALSE)), R386, VLOOKUP($A386,'2012'!$B$2:$S$401,5,FALSE))</f>
        <v>0</v>
      </c>
      <c r="T386" s="14">
        <f>IF(ISNA(VLOOKUP($A386,'2011'!$B$2:$S$401,5,FALSE)), S386, VLOOKUP($A386,'2011'!$B$2:$S$401,5,FALSE))</f>
        <v>0</v>
      </c>
      <c r="U386" s="14">
        <f>IF(ISNA(VLOOKUP($A386,'2010'!$B$2:$S$401,5,FALSE)), T386, VLOOKUP($A386,'2010'!$B$2:$S$401,5,FALSE))</f>
        <v>3</v>
      </c>
      <c r="V386" s="14">
        <f>IF(ISNA(VLOOKUP($A386,'2009'!$B$2:$S$401,5,FALSE)), U386, VLOOKUP($A386,'2009'!$B$2:$S$401,5,FALSE))</f>
        <v>3</v>
      </c>
      <c r="W386" s="14">
        <f>AVERAGE(Q386:V386)</f>
        <v>1.8333333333333333</v>
      </c>
      <c r="X386" s="14">
        <f>VLOOKUP($A386,'2014'!$B$2:$S$430,6,FALSE)</f>
        <v>13</v>
      </c>
      <c r="Y386" s="14">
        <f>IF(ISNA(VLOOKUP($A386,'2013'!$B$2:$S$401,6,FALSE)), X386, VLOOKUP($A386,'2013'!$B$2:$S$401,6,FALSE)*1.7)</f>
        <v>17</v>
      </c>
      <c r="Z386" s="14">
        <f>IF(ISNA(VLOOKUP($A386,'2012'!$B$2:$S$401,6,FALSE)), Y386, VLOOKUP($A386,'2012'!$B$2:$S$401,6,FALSE))</f>
        <v>10</v>
      </c>
      <c r="AA386" s="14">
        <f>IF(ISNA(VLOOKUP($A386,'2011'!$B$2:$S$401,6,FALSE)), Z386, VLOOKUP($A386,'2011'!$B$2:$S$401,6,FALSE))</f>
        <v>10</v>
      </c>
      <c r="AB386" s="14">
        <f>IF(ISNA(VLOOKUP($A386,'2010'!$B$2:$S$401,6,FALSE)), AA386, VLOOKUP($A386,'2010'!$B$2:$S$401,6,FALSE))</f>
        <v>14</v>
      </c>
      <c r="AC386" s="14">
        <f>IF(ISNA(VLOOKUP($A386,'2009'!$B$2:$S$401,6,FALSE)), AB386, VLOOKUP($A386,'2009'!$B$2:$S$401,6,FALSE))</f>
        <v>14</v>
      </c>
      <c r="AD386" s="14">
        <f>AVERAGE(X386:AC386)</f>
        <v>13</v>
      </c>
      <c r="AE386" s="14">
        <f>VLOOKUP($A386,'2014'!$B$2:$S$430,10,FALSE)</f>
        <v>0</v>
      </c>
      <c r="AF386" s="14">
        <f>IF(ISNA(VLOOKUP($A386,'2013'!$B$2:$S$401,10,FALSE)), AE386, VLOOKUP($A386,'2013'!$B$2:$S$401,10,FALSE)*1.7)</f>
        <v>0</v>
      </c>
      <c r="AG386" s="14">
        <f>IF(ISNA(VLOOKUP($A386,'2012'!$B$2:$S$401,10,FALSE)), AF386, VLOOKUP($A386,'2012'!$B$2:$S$401,10,FALSE))</f>
        <v>0</v>
      </c>
      <c r="AH386" s="14">
        <f>IF(ISNA(VLOOKUP($A386,'2011'!$B$2:$S$401,10,FALSE)), AG386, VLOOKUP($A386,'2011'!$B$2:$S$401,10,FALSE))</f>
        <v>0</v>
      </c>
      <c r="AI386" s="14">
        <f>IF(ISNA(VLOOKUP($A386,'2010'!$B$2:$S$401,10,FALSE)), AH386, VLOOKUP($A386,'2010'!$B$2:$S$401,10,FALSE))</f>
        <v>0</v>
      </c>
      <c r="AJ386" s="14">
        <f>IF(ISNA(VLOOKUP($A386,'2009'!$B$2:$S$401,10,FALSE)), AI386, VLOOKUP($A386,'2009'!$B$2:$S$401,10,FALSE))</f>
        <v>0</v>
      </c>
      <c r="AK386" s="14">
        <f>AVERAGE(AE386:AJ386)</f>
        <v>0</v>
      </c>
      <c r="AL386" s="14">
        <f>VLOOKUP($A386,'2014'!$B$2:$S$430,11,FALSE)</f>
        <v>1</v>
      </c>
      <c r="AM386" s="14">
        <f>IF(ISNA(VLOOKUP($A386,'2013'!$B$2:$S$401,11,FALSE)), AL386, VLOOKUP($A386,'2013'!$B$2:$S$401,11,FALSE)*1.7)</f>
        <v>5.0999999999999996</v>
      </c>
      <c r="AN386" s="14">
        <f>AVERAGE(AL386:AM386)</f>
        <v>3.05</v>
      </c>
      <c r="AO386" s="14">
        <f>VLOOKUP($A386,'2014'!$B$2:$S$430,8,FALSE)</f>
        <v>21</v>
      </c>
      <c r="AP386" s="14">
        <f>IF(ISNA(VLOOKUP($A386,'2013'!$B$2:$S$401,8,FALSE)), AO386, VLOOKUP($A386,'2013'!$B$2:$S$401,8,FALSE)*1.7)</f>
        <v>6.8</v>
      </c>
      <c r="AQ386" s="14">
        <f>IF(ISNA(VLOOKUP($A386,'2012'!$B$2:$S$401,8,FALSE)), AP386, VLOOKUP($A386,'2012'!$B$2:$S$401,8,FALSE))</f>
        <v>4</v>
      </c>
      <c r="AR386" s="14">
        <f>IF(ISNA(VLOOKUP($A386,'2011'!$B$2:$S$401,8,FALSE)), AQ386, VLOOKUP($A386,'2011'!$B$2:$S$401,8,FALSE))</f>
        <v>4</v>
      </c>
      <c r="AS386" s="14">
        <f>IF(ISNA(VLOOKUP($A386,'2010'!$B$2:$S$401,8,FALSE)), AR386, VLOOKUP($A386,'2010'!$B$2:$S$401,8,FALSE))</f>
        <v>11</v>
      </c>
      <c r="AT386" s="14">
        <f>IF(ISNA(VLOOKUP($A386,'2009'!$B$2:$S$401,8,FALSE)), AS386, VLOOKUP($A386,'2009'!$B$2:$S$401,8,FALSE))</f>
        <v>11</v>
      </c>
      <c r="AU386" s="14">
        <f>AVERAGE(AO386:AT386)</f>
        <v>9.6333333333333329</v>
      </c>
      <c r="AV386" s="14">
        <f>MIN(B386:G386)</f>
        <v>10</v>
      </c>
      <c r="AW386" s="14">
        <f>MAX(B386:G386)</f>
        <v>18</v>
      </c>
      <c r="AX386" s="14">
        <f>MIN(I386:N386)</f>
        <v>35</v>
      </c>
      <c r="AY386" s="14">
        <f>MAX(I386:N386)</f>
        <v>78</v>
      </c>
      <c r="AZ386" s="14" t="str">
        <f>VLOOKUP(A386,Bios!$B$2:$S$430,7,FALSE)</f>
        <v>USA</v>
      </c>
      <c r="BA386" s="14" t="str">
        <f>VLOOKUP(A386,Bios!$B$2:$S$430,2,FALSE)</f>
        <v>ANA</v>
      </c>
      <c r="BB386" s="14">
        <f>113-BE386</f>
        <v>29</v>
      </c>
      <c r="BC386" s="14" t="str">
        <f>VLOOKUP(A386,Bios!$B$2:$S$430,3,FALSE)</f>
        <v>D</v>
      </c>
      <c r="BD386" s="4" t="str">
        <f>VLOOKUP(A386,Bios!$B$2:$S$430,4,FALSE)</f>
        <v>Feb 20 '84</v>
      </c>
      <c r="BE386" s="4" t="str">
        <f>RIGHT(BD386, LEN(BD386)-8)</f>
        <v>84</v>
      </c>
      <c r="BJ386" s="4" t="e">
        <f>VLOOKUP(A386,'Contracts 2014'!A385:K511,1,FALSE)</f>
        <v>#N/A</v>
      </c>
      <c r="BK386" s="4">
        <f>IF(ISNA(VLOOKUP(A386,'Contracts 2014'!$A$1:$K$127,1,FALSE)), 0, 1)</f>
        <v>0</v>
      </c>
    </row>
    <row r="387" spans="1:63">
      <c r="A387" s="13" t="s">
        <v>1906</v>
      </c>
      <c r="B387" s="14">
        <f>VLOOKUP(A387,'2014'!$B$2:$S$430,7,FALSE)</f>
        <v>18</v>
      </c>
      <c r="C387" s="14">
        <f>IF(ISNA(VLOOKUP(A387,'2013'!$B$2:$S$401,7,FALSE)*1.7), B387, VLOOKUP(A387,'2013'!$B$2:$S$401,7,FALSE)*1.7)</f>
        <v>18</v>
      </c>
      <c r="D387" s="14">
        <f>IF(ISNA(VLOOKUP(A387,'2012'!$B$2:$S$401,7,FALSE)), C387, VLOOKUP(A387,'2012'!$B$2:$S$401,7,FALSE))</f>
        <v>18</v>
      </c>
      <c r="E387" s="14">
        <f>IF(ISNA(VLOOKUP(A387,'2011'!$B$2:$S$401,7,FALSE)), AVERAGE(C387:D387), VLOOKUP(A387,'2011'!$B$2:$S$401,7,FALSE))</f>
        <v>18</v>
      </c>
      <c r="F387" s="14">
        <f>IF(ISNA(VLOOKUP(A387,'2010'!$B$2:$S$401,7,FALSE)), AVERAGE(C387:E387), VLOOKUP(A387,'2010'!$B$2:$S$401,7,FALSE))</f>
        <v>18</v>
      </c>
      <c r="G387" s="14">
        <f>IF(ISNA(VLOOKUP(A387,'2009'!$B$2:$S$401,7,FALSE)), AVERAGE(C387:F387), VLOOKUP(A387,'2009'!$B$2:$S$401,7,FALSE))</f>
        <v>18</v>
      </c>
      <c r="H387" s="14">
        <f>AVERAGE(B387:G387)</f>
        <v>18</v>
      </c>
      <c r="I387" s="14">
        <f>VLOOKUP(A387,'2014'!$B$2:$S$430,4,FALSE)</f>
        <v>64</v>
      </c>
      <c r="J387" s="14">
        <f>IF(ISNA(VLOOKUP(A387,'2013'!$B$2:$S$401,4,FALSE)), I387, VLOOKUP(A387,'2013'!$B$2:$S$401,4,FALSE)*1.7)</f>
        <v>64</v>
      </c>
      <c r="K387" s="14">
        <f>IF(ISNA(VLOOKUP(A387,'2012'!$B$2:$S$401,4,FALSE)), J387, VLOOKUP(A387,'2012'!$B$2:$S$401,4,FALSE))</f>
        <v>64</v>
      </c>
      <c r="L387" s="14">
        <f>IF(ISNA(VLOOKUP(A387,'2011'!$B$2:$S$401,4,FALSE)), AVERAGE(J387:K387), VLOOKUP(A387,'2011'!$B$2:$S$401,4,FALSE))</f>
        <v>64</v>
      </c>
      <c r="M387" s="14">
        <f>IF(ISNA(VLOOKUP(A387,'2010'!$B$2:$S$401,4,FALSE)), AVERAGE(J387:L387), VLOOKUP(A387,'2010'!$B$2:$S$401,4,FALSE))</f>
        <v>64</v>
      </c>
      <c r="N387" s="14">
        <f>IF(ISNA(VLOOKUP(A387,'2009'!$B$2:$S$401,4,FALSE)), AVERAGE(J387:M387), VLOOKUP(A387,'2009'!$B$2:$S$401,4,FALSE))</f>
        <v>64</v>
      </c>
      <c r="O387" s="14">
        <f>AVERAGE(I387:N387)</f>
        <v>64</v>
      </c>
      <c r="P387" s="14">
        <f>H387/O387</f>
        <v>0.28125</v>
      </c>
      <c r="Q387" s="14">
        <f>VLOOKUP($A387,'2014'!$B$2:$S$430,5,FALSE)</f>
        <v>0</v>
      </c>
      <c r="R387" s="14">
        <f>IF(ISNA(VLOOKUP(A387,'2013'!$B$2:$S$401,5,FALSE)), Q387, VLOOKUP(A387,'2013'!$B$2:$S$401,5,FALSE)*1.7)</f>
        <v>0</v>
      </c>
      <c r="S387" s="14">
        <f>IF(ISNA(VLOOKUP($A387,'2012'!$B$2:$S$401,5,FALSE)), R387, VLOOKUP($A387,'2012'!$B$2:$S$401,5,FALSE))</f>
        <v>0</v>
      </c>
      <c r="T387" s="14">
        <f>IF(ISNA(VLOOKUP($A387,'2011'!$B$2:$S$401,5,FALSE)), S387, VLOOKUP($A387,'2011'!$B$2:$S$401,5,FALSE))</f>
        <v>0</v>
      </c>
      <c r="U387" s="14">
        <f>IF(ISNA(VLOOKUP($A387,'2010'!$B$2:$S$401,5,FALSE)), T387, VLOOKUP($A387,'2010'!$B$2:$S$401,5,FALSE))</f>
        <v>0</v>
      </c>
      <c r="V387" s="14">
        <f>IF(ISNA(VLOOKUP($A387,'2009'!$B$2:$S$401,5,FALSE)), U387, VLOOKUP($A387,'2009'!$B$2:$S$401,5,FALSE))</f>
        <v>0</v>
      </c>
      <c r="W387" s="14">
        <f>AVERAGE(Q387:V387)</f>
        <v>0</v>
      </c>
      <c r="X387" s="14">
        <f>VLOOKUP($A387,'2014'!$B$2:$S$430,6,FALSE)</f>
        <v>18</v>
      </c>
      <c r="Y387" s="14">
        <f>IF(ISNA(VLOOKUP($A387,'2013'!$B$2:$S$401,6,FALSE)), X387, VLOOKUP($A387,'2013'!$B$2:$S$401,6,FALSE)*1.7)</f>
        <v>18</v>
      </c>
      <c r="Z387" s="14">
        <f>IF(ISNA(VLOOKUP($A387,'2012'!$B$2:$S$401,6,FALSE)), Y387, VLOOKUP($A387,'2012'!$B$2:$S$401,6,FALSE))</f>
        <v>18</v>
      </c>
      <c r="AA387" s="14">
        <f>IF(ISNA(VLOOKUP($A387,'2011'!$B$2:$S$401,6,FALSE)), Z387, VLOOKUP($A387,'2011'!$B$2:$S$401,6,FALSE))</f>
        <v>18</v>
      </c>
      <c r="AB387" s="14">
        <f>IF(ISNA(VLOOKUP($A387,'2010'!$B$2:$S$401,6,FALSE)), AA387, VLOOKUP($A387,'2010'!$B$2:$S$401,6,FALSE))</f>
        <v>18</v>
      </c>
      <c r="AC387" s="14">
        <f>IF(ISNA(VLOOKUP($A387,'2009'!$B$2:$S$401,6,FALSE)), AB387, VLOOKUP($A387,'2009'!$B$2:$S$401,6,FALSE))</f>
        <v>18</v>
      </c>
      <c r="AD387" s="14">
        <f>AVERAGE(X387:AC387)</f>
        <v>18</v>
      </c>
      <c r="AE387" s="14">
        <f>VLOOKUP($A387,'2014'!$B$2:$S$430,10,FALSE)</f>
        <v>0</v>
      </c>
      <c r="AF387" s="14">
        <f>IF(ISNA(VLOOKUP($A387,'2013'!$B$2:$S$401,10,FALSE)), AE387, VLOOKUP($A387,'2013'!$B$2:$S$401,10,FALSE)*1.7)</f>
        <v>0</v>
      </c>
      <c r="AG387" s="14">
        <f>IF(ISNA(VLOOKUP($A387,'2012'!$B$2:$S$401,10,FALSE)), AF387, VLOOKUP($A387,'2012'!$B$2:$S$401,10,FALSE))</f>
        <v>0</v>
      </c>
      <c r="AH387" s="14">
        <f>IF(ISNA(VLOOKUP($A387,'2011'!$B$2:$S$401,10,FALSE)), AG387, VLOOKUP($A387,'2011'!$B$2:$S$401,10,FALSE))</f>
        <v>0</v>
      </c>
      <c r="AI387" s="14">
        <f>IF(ISNA(VLOOKUP($A387,'2010'!$B$2:$S$401,10,FALSE)), AH387, VLOOKUP($A387,'2010'!$B$2:$S$401,10,FALSE))</f>
        <v>0</v>
      </c>
      <c r="AJ387" s="14">
        <f>IF(ISNA(VLOOKUP($A387,'2009'!$B$2:$S$401,10,FALSE)), AI387, VLOOKUP($A387,'2009'!$B$2:$S$401,10,FALSE))</f>
        <v>0</v>
      </c>
      <c r="AK387" s="14">
        <f>AVERAGE(AE387:AJ387)</f>
        <v>0</v>
      </c>
      <c r="AL387" s="14">
        <f>VLOOKUP($A387,'2014'!$B$2:$S$430,11,FALSE)</f>
        <v>0</v>
      </c>
      <c r="AM387" s="14">
        <f>IF(ISNA(VLOOKUP($A387,'2013'!$B$2:$S$401,11,FALSE)), AL387, VLOOKUP($A387,'2013'!$B$2:$S$401,11,FALSE)*1.7)</f>
        <v>0</v>
      </c>
      <c r="AN387" s="14">
        <f>AVERAGE(AL387:AM387)</f>
        <v>0</v>
      </c>
      <c r="AO387" s="14">
        <f>VLOOKUP($A387,'2014'!$B$2:$S$430,8,FALSE)</f>
        <v>22</v>
      </c>
      <c r="AP387" s="14">
        <f>IF(ISNA(VLOOKUP($A387,'2013'!$B$2:$S$401,8,FALSE)), AO387, VLOOKUP($A387,'2013'!$B$2:$S$401,8,FALSE)*1.7)</f>
        <v>22</v>
      </c>
      <c r="AQ387" s="14">
        <f>IF(ISNA(VLOOKUP($A387,'2012'!$B$2:$S$401,8,FALSE)), AP387, VLOOKUP($A387,'2012'!$B$2:$S$401,8,FALSE))</f>
        <v>22</v>
      </c>
      <c r="AR387" s="14">
        <f>IF(ISNA(VLOOKUP($A387,'2011'!$B$2:$S$401,8,FALSE)), AQ387, VLOOKUP($A387,'2011'!$B$2:$S$401,8,FALSE))</f>
        <v>22</v>
      </c>
      <c r="AS387" s="14">
        <f>IF(ISNA(VLOOKUP($A387,'2010'!$B$2:$S$401,8,FALSE)), AR387, VLOOKUP($A387,'2010'!$B$2:$S$401,8,FALSE))</f>
        <v>22</v>
      </c>
      <c r="AT387" s="14">
        <f>IF(ISNA(VLOOKUP($A387,'2009'!$B$2:$S$401,8,FALSE)), AS387, VLOOKUP($A387,'2009'!$B$2:$S$401,8,FALSE))</f>
        <v>22</v>
      </c>
      <c r="AU387" s="14">
        <f>AVERAGE(AO387:AT387)</f>
        <v>22</v>
      </c>
      <c r="AV387" s="14">
        <f>MIN(B387:G387)</f>
        <v>18</v>
      </c>
      <c r="AW387" s="14">
        <f>MAX(B387:G387)</f>
        <v>18</v>
      </c>
      <c r="AX387" s="14">
        <f>MIN(I387:N387)</f>
        <v>64</v>
      </c>
      <c r="AY387" s="14">
        <f>MAX(I387:N387)</f>
        <v>64</v>
      </c>
      <c r="AZ387" s="14" t="str">
        <f>VLOOKUP(A387,Bios!$B$2:$S$430,7,FALSE)</f>
        <v>USA</v>
      </c>
      <c r="BA387" s="14" t="str">
        <f>VLOOKUP(A387,Bios!$B$2:$S$430,2,FALSE)</f>
        <v>BOS</v>
      </c>
      <c r="BB387" s="14">
        <f>113-BE387</f>
        <v>25</v>
      </c>
      <c r="BC387" s="14" t="str">
        <f>VLOOKUP(A387,Bios!$B$2:$S$430,3,FALSE)</f>
        <v>D</v>
      </c>
      <c r="BD387" s="4" t="str">
        <f>VLOOKUP(A387,Bios!$B$2:$S$430,4,FALSE)</f>
        <v>Jun 04 '88</v>
      </c>
      <c r="BE387" s="4" t="str">
        <f>RIGHT(BD387, LEN(BD387)-8)</f>
        <v>88</v>
      </c>
      <c r="BJ387" s="4" t="e">
        <f>VLOOKUP(A387,'Contracts 2014'!A386:K512,1,FALSE)</f>
        <v>#N/A</v>
      </c>
      <c r="BK387" s="4">
        <f>IF(ISNA(VLOOKUP(A387,'Contracts 2014'!$A$1:$K$127,1,FALSE)), 0, 1)</f>
        <v>1</v>
      </c>
    </row>
    <row r="388" spans="1:63">
      <c r="A388" s="13" t="s">
        <v>1907</v>
      </c>
      <c r="B388" s="14">
        <f>VLOOKUP(A388,'2014'!$B$2:$S$430,7,FALSE)</f>
        <v>17</v>
      </c>
      <c r="C388" s="14">
        <f>IF(ISNA(VLOOKUP(A388,'2013'!$B$2:$S$401,7,FALSE)*1.7), B388, VLOOKUP(A388,'2013'!$B$2:$S$401,7,FALSE)*1.7)</f>
        <v>17</v>
      </c>
      <c r="D388" s="14">
        <f>IF(ISNA(VLOOKUP(A388,'2012'!$B$2:$S$401,7,FALSE)), C388, VLOOKUP(A388,'2012'!$B$2:$S$401,7,FALSE))</f>
        <v>17</v>
      </c>
      <c r="E388" s="14">
        <f>IF(ISNA(VLOOKUP(A388,'2011'!$B$2:$S$401,7,FALSE)), AVERAGE(C388:D388), VLOOKUP(A388,'2011'!$B$2:$S$401,7,FALSE))</f>
        <v>17</v>
      </c>
      <c r="F388" s="14">
        <f>IF(ISNA(VLOOKUP(A388,'2010'!$B$2:$S$401,7,FALSE)), AVERAGE(C388:E388), VLOOKUP(A388,'2010'!$B$2:$S$401,7,FALSE))</f>
        <v>17</v>
      </c>
      <c r="G388" s="14">
        <f>IF(ISNA(VLOOKUP(A388,'2009'!$B$2:$S$401,7,FALSE)), AVERAGE(C388:F388), VLOOKUP(A388,'2009'!$B$2:$S$401,7,FALSE))</f>
        <v>17</v>
      </c>
      <c r="H388" s="14">
        <f>AVERAGE(B388:G388)</f>
        <v>17</v>
      </c>
      <c r="I388" s="14">
        <f>VLOOKUP(A388,'2014'!$B$2:$S$430,4,FALSE)</f>
        <v>65</v>
      </c>
      <c r="J388" s="14">
        <f>IF(ISNA(VLOOKUP(A388,'2013'!$B$2:$S$401,4,FALSE)), I388, VLOOKUP(A388,'2013'!$B$2:$S$401,4,FALSE)*1.7)</f>
        <v>65</v>
      </c>
      <c r="K388" s="14">
        <f>IF(ISNA(VLOOKUP(A388,'2012'!$B$2:$S$401,4,FALSE)), J388, VLOOKUP(A388,'2012'!$B$2:$S$401,4,FALSE))</f>
        <v>65</v>
      </c>
      <c r="L388" s="14">
        <f>IF(ISNA(VLOOKUP(A388,'2011'!$B$2:$S$401,4,FALSE)), AVERAGE(J388:K388), VLOOKUP(A388,'2011'!$B$2:$S$401,4,FALSE))</f>
        <v>65</v>
      </c>
      <c r="M388" s="14">
        <f>IF(ISNA(VLOOKUP(A388,'2010'!$B$2:$S$401,4,FALSE)), AVERAGE(J388:L388), VLOOKUP(A388,'2010'!$B$2:$S$401,4,FALSE))</f>
        <v>65</v>
      </c>
      <c r="N388" s="14">
        <f>IF(ISNA(VLOOKUP(A388,'2009'!$B$2:$S$401,4,FALSE)), AVERAGE(J388:M388), VLOOKUP(A388,'2009'!$B$2:$S$401,4,FALSE))</f>
        <v>65</v>
      </c>
      <c r="O388" s="14">
        <f>AVERAGE(I388:N388)</f>
        <v>65</v>
      </c>
      <c r="P388" s="14">
        <f>H388/O388</f>
        <v>0.26153846153846155</v>
      </c>
      <c r="Q388" s="14">
        <f>VLOOKUP($A388,'2014'!$B$2:$S$430,5,FALSE)</f>
        <v>8</v>
      </c>
      <c r="R388" s="14">
        <f>IF(ISNA(VLOOKUP(A388,'2013'!$B$2:$S$401,5,FALSE)), Q388, VLOOKUP(A388,'2013'!$B$2:$S$401,5,FALSE)*1.7)</f>
        <v>8</v>
      </c>
      <c r="S388" s="14">
        <f>IF(ISNA(VLOOKUP($A388,'2012'!$B$2:$S$401,5,FALSE)), R388, VLOOKUP($A388,'2012'!$B$2:$S$401,5,FALSE))</f>
        <v>8</v>
      </c>
      <c r="T388" s="14">
        <f>IF(ISNA(VLOOKUP($A388,'2011'!$B$2:$S$401,5,FALSE)), S388, VLOOKUP($A388,'2011'!$B$2:$S$401,5,FALSE))</f>
        <v>8</v>
      </c>
      <c r="U388" s="14">
        <f>IF(ISNA(VLOOKUP($A388,'2010'!$B$2:$S$401,5,FALSE)), T388, VLOOKUP($A388,'2010'!$B$2:$S$401,5,FALSE))</f>
        <v>8</v>
      </c>
      <c r="V388" s="14">
        <f>IF(ISNA(VLOOKUP($A388,'2009'!$B$2:$S$401,5,FALSE)), U388, VLOOKUP($A388,'2009'!$B$2:$S$401,5,FALSE))</f>
        <v>8</v>
      </c>
      <c r="W388" s="14">
        <f>AVERAGE(Q388:V388)</f>
        <v>8</v>
      </c>
      <c r="X388" s="14">
        <f>VLOOKUP($A388,'2014'!$B$2:$S$430,6,FALSE)</f>
        <v>9</v>
      </c>
      <c r="Y388" s="14">
        <f>IF(ISNA(VLOOKUP($A388,'2013'!$B$2:$S$401,6,FALSE)), X388, VLOOKUP($A388,'2013'!$B$2:$S$401,6,FALSE)*1.7)</f>
        <v>9</v>
      </c>
      <c r="Z388" s="14">
        <f>IF(ISNA(VLOOKUP($A388,'2012'!$B$2:$S$401,6,FALSE)), Y388, VLOOKUP($A388,'2012'!$B$2:$S$401,6,FALSE))</f>
        <v>9</v>
      </c>
      <c r="AA388" s="14">
        <f>IF(ISNA(VLOOKUP($A388,'2011'!$B$2:$S$401,6,FALSE)), Z388, VLOOKUP($A388,'2011'!$B$2:$S$401,6,FALSE))</f>
        <v>9</v>
      </c>
      <c r="AB388" s="14">
        <f>IF(ISNA(VLOOKUP($A388,'2010'!$B$2:$S$401,6,FALSE)), AA388, VLOOKUP($A388,'2010'!$B$2:$S$401,6,FALSE))</f>
        <v>9</v>
      </c>
      <c r="AC388" s="14">
        <f>IF(ISNA(VLOOKUP($A388,'2009'!$B$2:$S$401,6,FALSE)), AB388, VLOOKUP($A388,'2009'!$B$2:$S$401,6,FALSE))</f>
        <v>9</v>
      </c>
      <c r="AD388" s="14">
        <f>AVERAGE(X388:AC388)</f>
        <v>9</v>
      </c>
      <c r="AE388" s="14">
        <f>VLOOKUP($A388,'2014'!$B$2:$S$430,10,FALSE)</f>
        <v>0</v>
      </c>
      <c r="AF388" s="14">
        <f>IF(ISNA(VLOOKUP($A388,'2013'!$B$2:$S$401,10,FALSE)), AE388, VLOOKUP($A388,'2013'!$B$2:$S$401,10,FALSE)*1.7)</f>
        <v>0</v>
      </c>
      <c r="AG388" s="14">
        <f>IF(ISNA(VLOOKUP($A388,'2012'!$B$2:$S$401,10,FALSE)), AF388, VLOOKUP($A388,'2012'!$B$2:$S$401,10,FALSE))</f>
        <v>0</v>
      </c>
      <c r="AH388" s="14">
        <f>IF(ISNA(VLOOKUP($A388,'2011'!$B$2:$S$401,10,FALSE)), AG388, VLOOKUP($A388,'2011'!$B$2:$S$401,10,FALSE))</f>
        <v>0</v>
      </c>
      <c r="AI388" s="14">
        <f>IF(ISNA(VLOOKUP($A388,'2010'!$B$2:$S$401,10,FALSE)), AH388, VLOOKUP($A388,'2010'!$B$2:$S$401,10,FALSE))</f>
        <v>0</v>
      </c>
      <c r="AJ388" s="14">
        <f>IF(ISNA(VLOOKUP($A388,'2009'!$B$2:$S$401,10,FALSE)), AI388, VLOOKUP($A388,'2009'!$B$2:$S$401,10,FALSE))</f>
        <v>0</v>
      </c>
      <c r="AK388" s="14">
        <f>AVERAGE(AE388:AJ388)</f>
        <v>0</v>
      </c>
      <c r="AL388" s="14">
        <f>VLOOKUP($A388,'2014'!$B$2:$S$430,11,FALSE)</f>
        <v>0</v>
      </c>
      <c r="AM388" s="14">
        <f>IF(ISNA(VLOOKUP($A388,'2013'!$B$2:$S$401,11,FALSE)), AL388, VLOOKUP($A388,'2013'!$B$2:$S$401,11,FALSE)*1.7)</f>
        <v>0</v>
      </c>
      <c r="AN388" s="14">
        <f>AVERAGE(AL388:AM388)</f>
        <v>0</v>
      </c>
      <c r="AO388" s="14">
        <f>VLOOKUP($A388,'2014'!$B$2:$S$430,8,FALSE)</f>
        <v>-11</v>
      </c>
      <c r="AP388" s="14">
        <f>IF(ISNA(VLOOKUP($A388,'2013'!$B$2:$S$401,8,FALSE)), AO388, VLOOKUP($A388,'2013'!$B$2:$S$401,8,FALSE)*1.7)</f>
        <v>-11</v>
      </c>
      <c r="AQ388" s="14">
        <f>IF(ISNA(VLOOKUP($A388,'2012'!$B$2:$S$401,8,FALSE)), AP388, VLOOKUP($A388,'2012'!$B$2:$S$401,8,FALSE))</f>
        <v>-11</v>
      </c>
      <c r="AR388" s="14">
        <f>IF(ISNA(VLOOKUP($A388,'2011'!$B$2:$S$401,8,FALSE)), AQ388, VLOOKUP($A388,'2011'!$B$2:$S$401,8,FALSE))</f>
        <v>-11</v>
      </c>
      <c r="AS388" s="14">
        <f>IF(ISNA(VLOOKUP($A388,'2010'!$B$2:$S$401,8,FALSE)), AR388, VLOOKUP($A388,'2010'!$B$2:$S$401,8,FALSE))</f>
        <v>-11</v>
      </c>
      <c r="AT388" s="14">
        <f>IF(ISNA(VLOOKUP($A388,'2009'!$B$2:$S$401,8,FALSE)), AS388, VLOOKUP($A388,'2009'!$B$2:$S$401,8,FALSE))</f>
        <v>-11</v>
      </c>
      <c r="AU388" s="14">
        <f>AVERAGE(AO388:AT388)</f>
        <v>-11</v>
      </c>
      <c r="AV388" s="14">
        <f>MIN(B388:G388)</f>
        <v>17</v>
      </c>
      <c r="AW388" s="14">
        <f>MAX(B388:G388)</f>
        <v>17</v>
      </c>
      <c r="AX388" s="14">
        <f>MIN(I388:N388)</f>
        <v>65</v>
      </c>
      <c r="AY388" s="14">
        <f>MAX(I388:N388)</f>
        <v>65</v>
      </c>
      <c r="AZ388" s="14" t="str">
        <f>VLOOKUP(A388,Bios!$B$2:$S$430,7,FALSE)</f>
        <v>SWE</v>
      </c>
      <c r="BA388" s="14" t="str">
        <f>VLOOKUP(A388,Bios!$B$2:$S$430,2,FALSE)</f>
        <v>DET</v>
      </c>
      <c r="BB388" s="14">
        <f>113-BE388</f>
        <v>24</v>
      </c>
      <c r="BC388" s="14" t="str">
        <f>VLOOKUP(A388,Bios!$B$2:$S$430,3,FALSE)</f>
        <v>C</v>
      </c>
      <c r="BD388" s="4" t="str">
        <f>VLOOKUP(A388,Bios!$B$2:$S$430,4,FALSE)</f>
        <v>Feb 05 '89</v>
      </c>
      <c r="BE388" s="4" t="str">
        <f>RIGHT(BD388, LEN(BD388)-8)</f>
        <v>89</v>
      </c>
      <c r="BJ388" s="4" t="e">
        <f>VLOOKUP(A388,'Contracts 2014'!A387:K513,1,FALSE)</f>
        <v>#N/A</v>
      </c>
      <c r="BK388" s="4">
        <f>IF(ISNA(VLOOKUP(A388,'Contracts 2014'!$A$1:$K$127,1,FALSE)), 0, 1)</f>
        <v>0</v>
      </c>
    </row>
    <row r="389" spans="1:63">
      <c r="A389" s="13" t="s">
        <v>409</v>
      </c>
      <c r="B389" s="14">
        <f>VLOOKUP(A389,'2014'!$B$2:$S$430,7,FALSE)</f>
        <v>17</v>
      </c>
      <c r="C389" s="14">
        <f>IF(ISNA(VLOOKUP(A389,'2013'!$B$2:$S$401,7,FALSE)*1.7), B389, VLOOKUP(A389,'2013'!$B$2:$S$401,7,FALSE)*1.7)</f>
        <v>17</v>
      </c>
      <c r="D389" s="14">
        <f>IF(ISNA(VLOOKUP(A389,'2012'!$B$2:$S$401,7,FALSE)), C389, VLOOKUP(A389,'2012'!$B$2:$S$401,7,FALSE))</f>
        <v>27</v>
      </c>
      <c r="E389" s="14">
        <f>IF(ISNA(VLOOKUP(A389,'2011'!$B$2:$S$401,7,FALSE)), AVERAGE(C389:D389), VLOOKUP(A389,'2011'!$B$2:$S$401,7,FALSE))</f>
        <v>30</v>
      </c>
      <c r="F389" s="14">
        <f>IF(ISNA(VLOOKUP(A389,'2010'!$B$2:$S$401,7,FALSE)), AVERAGE(C389:E389), VLOOKUP(A389,'2010'!$B$2:$S$401,7,FALSE))</f>
        <v>30</v>
      </c>
      <c r="G389" s="14">
        <f>IF(ISNA(VLOOKUP(A389,'2009'!$B$2:$S$401,7,FALSE)), AVERAGE(C389:F389), VLOOKUP(A389,'2009'!$B$2:$S$401,7,FALSE))</f>
        <v>26</v>
      </c>
      <c r="H389" s="14">
        <f>AVERAGE(B389:G389)</f>
        <v>24.5</v>
      </c>
      <c r="I389" s="14">
        <f>VLOOKUP(A389,'2014'!$B$2:$S$430,4,FALSE)</f>
        <v>69</v>
      </c>
      <c r="J389" s="14">
        <f>IF(ISNA(VLOOKUP(A389,'2013'!$B$2:$S$401,4,FALSE)), I389, VLOOKUP(A389,'2013'!$B$2:$S$401,4,FALSE)*1.7)</f>
        <v>69</v>
      </c>
      <c r="K389" s="14">
        <f>IF(ISNA(VLOOKUP(A389,'2012'!$B$2:$S$401,4,FALSE)), J389, VLOOKUP(A389,'2012'!$B$2:$S$401,4,FALSE))</f>
        <v>76</v>
      </c>
      <c r="L389" s="14">
        <f>IF(ISNA(VLOOKUP(A389,'2011'!$B$2:$S$401,4,FALSE)), AVERAGE(J389:K389), VLOOKUP(A389,'2011'!$B$2:$S$401,4,FALSE))</f>
        <v>76</v>
      </c>
      <c r="M389" s="14">
        <f>IF(ISNA(VLOOKUP(A389,'2010'!$B$2:$S$401,4,FALSE)), AVERAGE(J389:L389), VLOOKUP(A389,'2010'!$B$2:$S$401,4,FALSE))</f>
        <v>76</v>
      </c>
      <c r="N389" s="14">
        <f>IF(ISNA(VLOOKUP(A389,'2009'!$B$2:$S$401,4,FALSE)), AVERAGE(J389:M389), VLOOKUP(A389,'2009'!$B$2:$S$401,4,FALSE))</f>
        <v>74.25</v>
      </c>
      <c r="O389" s="14">
        <f>AVERAGE(I389:N389)</f>
        <v>73.375</v>
      </c>
      <c r="P389" s="14">
        <f>H389/O389</f>
        <v>0.33390119250425893</v>
      </c>
      <c r="Q389" s="14">
        <f>VLOOKUP($A389,'2014'!$B$2:$S$430,5,FALSE)</f>
        <v>6</v>
      </c>
      <c r="R389" s="14">
        <f>IF(ISNA(VLOOKUP(A389,'2013'!$B$2:$S$401,5,FALSE)), Q389, VLOOKUP(A389,'2013'!$B$2:$S$401,5,FALSE)*1.7)</f>
        <v>6</v>
      </c>
      <c r="S389" s="14">
        <f>IF(ISNA(VLOOKUP($A389,'2012'!$B$2:$S$401,5,FALSE)), R389, VLOOKUP($A389,'2012'!$B$2:$S$401,5,FALSE))</f>
        <v>8</v>
      </c>
      <c r="T389" s="14">
        <f>IF(ISNA(VLOOKUP($A389,'2011'!$B$2:$S$401,5,FALSE)), S389, VLOOKUP($A389,'2011'!$B$2:$S$401,5,FALSE))</f>
        <v>7</v>
      </c>
      <c r="U389" s="14">
        <f>IF(ISNA(VLOOKUP($A389,'2010'!$B$2:$S$401,5,FALSE)), T389, VLOOKUP($A389,'2010'!$B$2:$S$401,5,FALSE))</f>
        <v>7</v>
      </c>
      <c r="V389" s="14">
        <f>IF(ISNA(VLOOKUP($A389,'2009'!$B$2:$S$401,5,FALSE)), U389, VLOOKUP($A389,'2009'!$B$2:$S$401,5,FALSE))</f>
        <v>7</v>
      </c>
      <c r="W389" s="14">
        <f>AVERAGE(Q389:V389)</f>
        <v>6.833333333333333</v>
      </c>
      <c r="X389" s="14">
        <f>VLOOKUP($A389,'2014'!$B$2:$S$430,6,FALSE)</f>
        <v>11</v>
      </c>
      <c r="Y389" s="14">
        <f>IF(ISNA(VLOOKUP($A389,'2013'!$B$2:$S$401,6,FALSE)), X389, VLOOKUP($A389,'2013'!$B$2:$S$401,6,FALSE)*1.7)</f>
        <v>11</v>
      </c>
      <c r="Z389" s="14">
        <f>IF(ISNA(VLOOKUP($A389,'2012'!$B$2:$S$401,6,FALSE)), Y389, VLOOKUP($A389,'2012'!$B$2:$S$401,6,FALSE))</f>
        <v>19</v>
      </c>
      <c r="AA389" s="14">
        <f>IF(ISNA(VLOOKUP($A389,'2011'!$B$2:$S$401,6,FALSE)), Z389, VLOOKUP($A389,'2011'!$B$2:$S$401,6,FALSE))</f>
        <v>23</v>
      </c>
      <c r="AB389" s="14">
        <f>IF(ISNA(VLOOKUP($A389,'2010'!$B$2:$S$401,6,FALSE)), AA389, VLOOKUP($A389,'2010'!$B$2:$S$401,6,FALSE))</f>
        <v>23</v>
      </c>
      <c r="AC389" s="14">
        <f>IF(ISNA(VLOOKUP($A389,'2009'!$B$2:$S$401,6,FALSE)), AB389, VLOOKUP($A389,'2009'!$B$2:$S$401,6,FALSE))</f>
        <v>23</v>
      </c>
      <c r="AD389" s="14">
        <f>AVERAGE(X389:AC389)</f>
        <v>18.333333333333332</v>
      </c>
      <c r="AE389" s="14">
        <f>VLOOKUP($A389,'2014'!$B$2:$S$430,10,FALSE)</f>
        <v>2</v>
      </c>
      <c r="AF389" s="14">
        <f>IF(ISNA(VLOOKUP($A389,'2013'!$B$2:$S$401,10,FALSE)), AE389, VLOOKUP($A389,'2013'!$B$2:$S$401,10,FALSE)*1.7)</f>
        <v>2</v>
      </c>
      <c r="AG389" s="14">
        <f>IF(ISNA(VLOOKUP($A389,'2012'!$B$2:$S$401,10,FALSE)), AF389, VLOOKUP($A389,'2012'!$B$2:$S$401,10,FALSE))</f>
        <v>5</v>
      </c>
      <c r="AH389" s="14">
        <f>IF(ISNA(VLOOKUP($A389,'2011'!$B$2:$S$401,10,FALSE)), AG389, VLOOKUP($A389,'2011'!$B$2:$S$401,10,FALSE))</f>
        <v>1</v>
      </c>
      <c r="AI389" s="14">
        <f>IF(ISNA(VLOOKUP($A389,'2010'!$B$2:$S$401,10,FALSE)), AH389, VLOOKUP($A389,'2010'!$B$2:$S$401,10,FALSE))</f>
        <v>1</v>
      </c>
      <c r="AJ389" s="14">
        <f>IF(ISNA(VLOOKUP($A389,'2009'!$B$2:$S$401,10,FALSE)), AI389, VLOOKUP($A389,'2009'!$B$2:$S$401,10,FALSE))</f>
        <v>1</v>
      </c>
      <c r="AK389" s="14">
        <f>AVERAGE(AE389:AJ389)</f>
        <v>2</v>
      </c>
      <c r="AL389" s="14">
        <f>VLOOKUP($A389,'2014'!$B$2:$S$430,11,FALSE)</f>
        <v>5</v>
      </c>
      <c r="AM389" s="14">
        <f>IF(ISNA(VLOOKUP($A389,'2013'!$B$2:$S$401,11,FALSE)), AL389, VLOOKUP($A389,'2013'!$B$2:$S$401,11,FALSE)*1.7)</f>
        <v>5</v>
      </c>
      <c r="AN389" s="14">
        <f>AVERAGE(AL389:AM389)</f>
        <v>5</v>
      </c>
      <c r="AO389" s="14">
        <f>VLOOKUP($A389,'2014'!$B$2:$S$430,8,FALSE)</f>
        <v>-13</v>
      </c>
      <c r="AP389" s="14">
        <f>IF(ISNA(VLOOKUP($A389,'2013'!$B$2:$S$401,8,FALSE)), AO389, VLOOKUP($A389,'2013'!$B$2:$S$401,8,FALSE)*1.7)</f>
        <v>-13</v>
      </c>
      <c r="AQ389" s="14">
        <f>IF(ISNA(VLOOKUP($A389,'2012'!$B$2:$S$401,8,FALSE)), AP389, VLOOKUP($A389,'2012'!$B$2:$S$401,8,FALSE))</f>
        <v>-7</v>
      </c>
      <c r="AR389" s="14">
        <f>IF(ISNA(VLOOKUP($A389,'2011'!$B$2:$S$401,8,FALSE)), AQ389, VLOOKUP($A389,'2011'!$B$2:$S$401,8,FALSE))</f>
        <v>-8</v>
      </c>
      <c r="AS389" s="14">
        <f>IF(ISNA(VLOOKUP($A389,'2010'!$B$2:$S$401,8,FALSE)), AR389, VLOOKUP($A389,'2010'!$B$2:$S$401,8,FALSE))</f>
        <v>-8</v>
      </c>
      <c r="AT389" s="14">
        <f>IF(ISNA(VLOOKUP($A389,'2009'!$B$2:$S$401,8,FALSE)), AS389, VLOOKUP($A389,'2009'!$B$2:$S$401,8,FALSE))</f>
        <v>-8</v>
      </c>
      <c r="AU389" s="14">
        <f>AVERAGE(AO389:AT389)</f>
        <v>-9.5</v>
      </c>
      <c r="AV389" s="14">
        <f>MIN(B389:G389)</f>
        <v>17</v>
      </c>
      <c r="AW389" s="14">
        <f>MAX(B389:G389)</f>
        <v>30</v>
      </c>
      <c r="AX389" s="14">
        <f>MIN(I389:N389)</f>
        <v>69</v>
      </c>
      <c r="AY389" s="14">
        <f>MAX(I389:N389)</f>
        <v>76</v>
      </c>
      <c r="AZ389" s="14" t="str">
        <f>VLOOKUP(A389,Bios!$B$2:$S$430,7,FALSE)</f>
        <v>USA</v>
      </c>
      <c r="BA389" s="14" t="str">
        <f>VLOOKUP(A389,Bios!$B$2:$S$430,2,FALSE)</f>
        <v>BUF</v>
      </c>
      <c r="BB389" s="14">
        <f>113-BE389</f>
        <v>25</v>
      </c>
      <c r="BC389" s="14" t="str">
        <f>VLOOKUP(A389,Bios!$B$2:$S$430,3,FALSE)</f>
        <v>D</v>
      </c>
      <c r="BD389" s="4" t="str">
        <f>VLOOKUP(A389,Bios!$B$2:$S$430,4,FALSE)</f>
        <v>Feb 25 '88</v>
      </c>
      <c r="BE389" s="4" t="str">
        <f>RIGHT(BD389, LEN(BD389)-8)</f>
        <v>88</v>
      </c>
      <c r="BJ389" s="4" t="e">
        <f>VLOOKUP(A389,'Contracts 2014'!A388:K514,1,FALSE)</f>
        <v>#N/A</v>
      </c>
      <c r="BK389" s="4">
        <f>IF(ISNA(VLOOKUP(A389,'Contracts 2014'!$A$1:$K$127,1,FALSE)), 0, 1)</f>
        <v>0</v>
      </c>
    </row>
    <row r="390" spans="1:63">
      <c r="A390" s="13" t="s">
        <v>758</v>
      </c>
      <c r="B390" s="14">
        <f>VLOOKUP(A390,'2014'!$B$2:$S$430,7,FALSE)</f>
        <v>17</v>
      </c>
      <c r="C390" s="14">
        <f>IF(ISNA(VLOOKUP(A390,'2013'!$B$2:$S$401,7,FALSE)*1.7), B390, VLOOKUP(A390,'2013'!$B$2:$S$401,7,FALSE)*1.7)</f>
        <v>20.399999999999999</v>
      </c>
      <c r="D390" s="14">
        <f>IF(ISNA(VLOOKUP(A390,'2012'!$B$2:$S$401,7,FALSE)), C390, VLOOKUP(A390,'2012'!$B$2:$S$401,7,FALSE))</f>
        <v>25</v>
      </c>
      <c r="E390" s="14">
        <f>IF(ISNA(VLOOKUP(A390,'2011'!$B$2:$S$401,7,FALSE)), AVERAGE(C390:D390), VLOOKUP(A390,'2011'!$B$2:$S$401,7,FALSE))</f>
        <v>25</v>
      </c>
      <c r="F390" s="14">
        <f>IF(ISNA(VLOOKUP(A390,'2010'!$B$2:$S$401,7,FALSE)), AVERAGE(C390:E390), VLOOKUP(A390,'2010'!$B$2:$S$401,7,FALSE))</f>
        <v>23.466666666666669</v>
      </c>
      <c r="G390" s="14">
        <f>IF(ISNA(VLOOKUP(A390,'2009'!$B$2:$S$401,7,FALSE)), AVERAGE(C390:F390), VLOOKUP(A390,'2009'!$B$2:$S$401,7,FALSE))</f>
        <v>23.466666666666669</v>
      </c>
      <c r="H390" s="14">
        <f>AVERAGE(B390:G390)</f>
        <v>22.388888888888889</v>
      </c>
      <c r="I390" s="14">
        <f>VLOOKUP(A390,'2014'!$B$2:$S$430,4,FALSE)</f>
        <v>80</v>
      </c>
      <c r="J390" s="14">
        <f>IF(ISNA(VLOOKUP(A390,'2013'!$B$2:$S$401,4,FALSE)), I390, VLOOKUP(A390,'2013'!$B$2:$S$401,4,FALSE)*1.7)</f>
        <v>81.599999999999994</v>
      </c>
      <c r="K390" s="14">
        <f>IF(ISNA(VLOOKUP(A390,'2012'!$B$2:$S$401,4,FALSE)), J390, VLOOKUP(A390,'2012'!$B$2:$S$401,4,FALSE))</f>
        <v>73</v>
      </c>
      <c r="L390" s="14">
        <f>IF(ISNA(VLOOKUP(A390,'2011'!$B$2:$S$401,4,FALSE)), AVERAGE(J390:K390), VLOOKUP(A390,'2011'!$B$2:$S$401,4,FALSE))</f>
        <v>73</v>
      </c>
      <c r="M390" s="14">
        <f>IF(ISNA(VLOOKUP(A390,'2010'!$B$2:$S$401,4,FALSE)), AVERAGE(J390:L390), VLOOKUP(A390,'2010'!$B$2:$S$401,4,FALSE))</f>
        <v>75.86666666666666</v>
      </c>
      <c r="N390" s="14">
        <f>IF(ISNA(VLOOKUP(A390,'2009'!$B$2:$S$401,4,FALSE)), AVERAGE(J390:M390), VLOOKUP(A390,'2009'!$B$2:$S$401,4,FALSE))</f>
        <v>75.86666666666666</v>
      </c>
      <c r="O390" s="14">
        <f>AVERAGE(I390:N390)</f>
        <v>76.555555555555557</v>
      </c>
      <c r="P390" s="14">
        <f>H390/O390</f>
        <v>0.29245283018867924</v>
      </c>
      <c r="Q390" s="14">
        <f>VLOOKUP($A390,'2014'!$B$2:$S$430,5,FALSE)</f>
        <v>7</v>
      </c>
      <c r="R390" s="14">
        <f>IF(ISNA(VLOOKUP(A390,'2013'!$B$2:$S$401,5,FALSE)), Q390, VLOOKUP(A390,'2013'!$B$2:$S$401,5,FALSE)*1.7)</f>
        <v>5.0999999999999996</v>
      </c>
      <c r="S390" s="14">
        <f>IF(ISNA(VLOOKUP($A390,'2012'!$B$2:$S$401,5,FALSE)), R390, VLOOKUP($A390,'2012'!$B$2:$S$401,5,FALSE))</f>
        <v>2</v>
      </c>
      <c r="T390" s="14">
        <f>IF(ISNA(VLOOKUP($A390,'2011'!$B$2:$S$401,5,FALSE)), S390, VLOOKUP($A390,'2011'!$B$2:$S$401,5,FALSE))</f>
        <v>2</v>
      </c>
      <c r="U390" s="14">
        <f>IF(ISNA(VLOOKUP($A390,'2010'!$B$2:$S$401,5,FALSE)), T390, VLOOKUP($A390,'2010'!$B$2:$S$401,5,FALSE))</f>
        <v>2</v>
      </c>
      <c r="V390" s="14">
        <f>IF(ISNA(VLOOKUP($A390,'2009'!$B$2:$S$401,5,FALSE)), U390, VLOOKUP($A390,'2009'!$B$2:$S$401,5,FALSE))</f>
        <v>2</v>
      </c>
      <c r="W390" s="14">
        <f>AVERAGE(Q390:V390)</f>
        <v>3.35</v>
      </c>
      <c r="X390" s="14">
        <f>VLOOKUP($A390,'2014'!$B$2:$S$430,6,FALSE)</f>
        <v>10</v>
      </c>
      <c r="Y390" s="14">
        <f>IF(ISNA(VLOOKUP($A390,'2013'!$B$2:$S$401,6,FALSE)), X390, VLOOKUP($A390,'2013'!$B$2:$S$401,6,FALSE)*1.7)</f>
        <v>15.299999999999999</v>
      </c>
      <c r="Z390" s="14">
        <f>IF(ISNA(VLOOKUP($A390,'2012'!$B$2:$S$401,6,FALSE)), Y390, VLOOKUP($A390,'2012'!$B$2:$S$401,6,FALSE))</f>
        <v>23</v>
      </c>
      <c r="AA390" s="14">
        <f>IF(ISNA(VLOOKUP($A390,'2011'!$B$2:$S$401,6,FALSE)), Z390, VLOOKUP($A390,'2011'!$B$2:$S$401,6,FALSE))</f>
        <v>23</v>
      </c>
      <c r="AB390" s="14">
        <f>IF(ISNA(VLOOKUP($A390,'2010'!$B$2:$S$401,6,FALSE)), AA390, VLOOKUP($A390,'2010'!$B$2:$S$401,6,FALSE))</f>
        <v>23</v>
      </c>
      <c r="AC390" s="14">
        <f>IF(ISNA(VLOOKUP($A390,'2009'!$B$2:$S$401,6,FALSE)), AB390, VLOOKUP($A390,'2009'!$B$2:$S$401,6,FALSE))</f>
        <v>23</v>
      </c>
      <c r="AD390" s="14">
        <f>AVERAGE(X390:AC390)</f>
        <v>19.55</v>
      </c>
      <c r="AE390" s="14">
        <f>VLOOKUP($A390,'2014'!$B$2:$S$430,10,FALSE)</f>
        <v>1</v>
      </c>
      <c r="AF390" s="14">
        <f>IF(ISNA(VLOOKUP($A390,'2013'!$B$2:$S$401,10,FALSE)), AE390, VLOOKUP($A390,'2013'!$B$2:$S$401,10,FALSE)*1.7)</f>
        <v>0</v>
      </c>
      <c r="AG390" s="14">
        <f>IF(ISNA(VLOOKUP($A390,'2012'!$B$2:$S$401,10,FALSE)), AF390, VLOOKUP($A390,'2012'!$B$2:$S$401,10,FALSE))</f>
        <v>1</v>
      </c>
      <c r="AH390" s="14">
        <f>IF(ISNA(VLOOKUP($A390,'2011'!$B$2:$S$401,10,FALSE)), AG390, VLOOKUP($A390,'2011'!$B$2:$S$401,10,FALSE))</f>
        <v>1</v>
      </c>
      <c r="AI390" s="14">
        <f>IF(ISNA(VLOOKUP($A390,'2010'!$B$2:$S$401,10,FALSE)), AH390, VLOOKUP($A390,'2010'!$B$2:$S$401,10,FALSE))</f>
        <v>1</v>
      </c>
      <c r="AJ390" s="14">
        <f>IF(ISNA(VLOOKUP($A390,'2009'!$B$2:$S$401,10,FALSE)), AI390, VLOOKUP($A390,'2009'!$B$2:$S$401,10,FALSE))</f>
        <v>1</v>
      </c>
      <c r="AK390" s="14">
        <f>AVERAGE(AE390:AJ390)</f>
        <v>0.83333333333333337</v>
      </c>
      <c r="AL390" s="14">
        <f>VLOOKUP($A390,'2014'!$B$2:$S$430,11,FALSE)</f>
        <v>2</v>
      </c>
      <c r="AM390" s="14">
        <f>IF(ISNA(VLOOKUP($A390,'2013'!$B$2:$S$401,11,FALSE)), AL390, VLOOKUP($A390,'2013'!$B$2:$S$401,11,FALSE)*1.7)</f>
        <v>0</v>
      </c>
      <c r="AN390" s="14">
        <f>AVERAGE(AL390:AM390)</f>
        <v>1</v>
      </c>
      <c r="AO390" s="14">
        <f>VLOOKUP($A390,'2014'!$B$2:$S$430,8,FALSE)</f>
        <v>-22</v>
      </c>
      <c r="AP390" s="14">
        <f>IF(ISNA(VLOOKUP($A390,'2013'!$B$2:$S$401,8,FALSE)), AO390, VLOOKUP($A390,'2013'!$B$2:$S$401,8,FALSE)*1.7)</f>
        <v>1.7</v>
      </c>
      <c r="AQ390" s="14">
        <f>IF(ISNA(VLOOKUP($A390,'2012'!$B$2:$S$401,8,FALSE)), AP390, VLOOKUP($A390,'2012'!$B$2:$S$401,8,FALSE))</f>
        <v>-7</v>
      </c>
      <c r="AR390" s="14">
        <f>IF(ISNA(VLOOKUP($A390,'2011'!$B$2:$S$401,8,FALSE)), AQ390, VLOOKUP($A390,'2011'!$B$2:$S$401,8,FALSE))</f>
        <v>-7</v>
      </c>
      <c r="AS390" s="14">
        <f>IF(ISNA(VLOOKUP($A390,'2010'!$B$2:$S$401,8,FALSE)), AR390, VLOOKUP($A390,'2010'!$B$2:$S$401,8,FALSE))</f>
        <v>-7</v>
      </c>
      <c r="AT390" s="14">
        <f>IF(ISNA(VLOOKUP($A390,'2009'!$B$2:$S$401,8,FALSE)), AS390, VLOOKUP($A390,'2009'!$B$2:$S$401,8,FALSE))</f>
        <v>-7</v>
      </c>
      <c r="AU390" s="14">
        <f>AVERAGE(AO390:AT390)</f>
        <v>-8.0499999999999989</v>
      </c>
      <c r="AV390" s="14">
        <f>MIN(B390:G390)</f>
        <v>17</v>
      </c>
      <c r="AW390" s="14">
        <f>MAX(B390:G390)</f>
        <v>25</v>
      </c>
      <c r="AX390" s="14">
        <f>MIN(I390:N390)</f>
        <v>73</v>
      </c>
      <c r="AY390" s="14">
        <f>MAX(I390:N390)</f>
        <v>81.599999999999994</v>
      </c>
      <c r="AZ390" s="14" t="str">
        <f>VLOOKUP(A390,Bios!$B$2:$S$430,7,FALSE)</f>
        <v>USA</v>
      </c>
      <c r="BA390" s="14" t="str">
        <f>VLOOKUP(A390,Bios!$B$2:$S$430,2,FALSE)</f>
        <v>EDM</v>
      </c>
      <c r="BB390" s="14">
        <f>113-BE390</f>
        <v>26</v>
      </c>
      <c r="BC390" s="14" t="str">
        <f>VLOOKUP(A390,Bios!$B$2:$S$430,3,FALSE)</f>
        <v>D</v>
      </c>
      <c r="BD390" s="4" t="str">
        <f>VLOOKUP(A390,Bios!$B$2:$S$430,4,FALSE)</f>
        <v>Dec 09 '87</v>
      </c>
      <c r="BE390" s="4" t="str">
        <f>RIGHT(BD390, LEN(BD390)-8)</f>
        <v>87</v>
      </c>
      <c r="BJ390" s="4" t="e">
        <f>VLOOKUP(A390,'Contracts 2014'!A389:K515,1,FALSE)</f>
        <v>#N/A</v>
      </c>
      <c r="BK390" s="4">
        <f>IF(ISNA(VLOOKUP(A390,'Contracts 2014'!$A$1:$K$127,1,FALSE)), 0, 1)</f>
        <v>1</v>
      </c>
    </row>
    <row r="391" spans="1:63">
      <c r="A391" s="13" t="s">
        <v>1230</v>
      </c>
      <c r="B391" s="14">
        <f>VLOOKUP(A391,'2014'!$B$2:$S$430,7,FALSE)</f>
        <v>17</v>
      </c>
      <c r="C391" s="14">
        <f>IF(ISNA(VLOOKUP(A391,'2013'!$B$2:$S$401,7,FALSE)*1.7), B391, VLOOKUP(A391,'2013'!$B$2:$S$401,7,FALSE)*1.7)</f>
        <v>18.7</v>
      </c>
      <c r="D391" s="14">
        <f>IF(ISNA(VLOOKUP(A391,'2012'!$B$2:$S$401,7,FALSE)), C391, VLOOKUP(A391,'2012'!$B$2:$S$401,7,FALSE))</f>
        <v>11</v>
      </c>
      <c r="E391" s="14">
        <f>IF(ISNA(VLOOKUP(A391,'2011'!$B$2:$S$401,7,FALSE)), AVERAGE(C391:D391), VLOOKUP(A391,'2011'!$B$2:$S$401,7,FALSE))</f>
        <v>14.85</v>
      </c>
      <c r="F391" s="14">
        <f>IF(ISNA(VLOOKUP(A391,'2010'!$B$2:$S$401,7,FALSE)), AVERAGE(C391:E391), VLOOKUP(A391,'2010'!$B$2:$S$401,7,FALSE))</f>
        <v>14.85</v>
      </c>
      <c r="G391" s="14">
        <f>IF(ISNA(VLOOKUP(A391,'2009'!$B$2:$S$401,7,FALSE)), AVERAGE(C391:F391), VLOOKUP(A391,'2009'!$B$2:$S$401,7,FALSE))</f>
        <v>14.85</v>
      </c>
      <c r="H391" s="14">
        <f>AVERAGE(B391:G391)</f>
        <v>15.208333333333334</v>
      </c>
      <c r="I391" s="14">
        <f>VLOOKUP(A391,'2014'!$B$2:$S$430,4,FALSE)</f>
        <v>63</v>
      </c>
      <c r="J391" s="14">
        <f>IF(ISNA(VLOOKUP(A391,'2013'!$B$2:$S$401,4,FALSE)), I391, VLOOKUP(A391,'2013'!$B$2:$S$401,4,FALSE)*1.7)</f>
        <v>66.3</v>
      </c>
      <c r="K391" s="14">
        <f>IF(ISNA(VLOOKUP(A391,'2012'!$B$2:$S$401,4,FALSE)), J391, VLOOKUP(A391,'2012'!$B$2:$S$401,4,FALSE))</f>
        <v>39</v>
      </c>
      <c r="L391" s="14">
        <f>IF(ISNA(VLOOKUP(A391,'2011'!$B$2:$S$401,4,FALSE)), AVERAGE(J391:K391), VLOOKUP(A391,'2011'!$B$2:$S$401,4,FALSE))</f>
        <v>52.65</v>
      </c>
      <c r="M391" s="14">
        <f>IF(ISNA(VLOOKUP(A391,'2010'!$B$2:$S$401,4,FALSE)), AVERAGE(J391:L391), VLOOKUP(A391,'2010'!$B$2:$S$401,4,FALSE))</f>
        <v>52.65</v>
      </c>
      <c r="N391" s="14">
        <f>IF(ISNA(VLOOKUP(A391,'2009'!$B$2:$S$401,4,FALSE)), AVERAGE(J391:M391), VLOOKUP(A391,'2009'!$B$2:$S$401,4,FALSE))</f>
        <v>52.65</v>
      </c>
      <c r="O391" s="14">
        <f>AVERAGE(I391:N391)</f>
        <v>54.375</v>
      </c>
      <c r="P391" s="14">
        <f>H391/O391</f>
        <v>0.27969348659003834</v>
      </c>
      <c r="Q391" s="14">
        <f>VLOOKUP($A391,'2014'!$B$2:$S$430,5,FALSE)</f>
        <v>5</v>
      </c>
      <c r="R391" s="14">
        <f>IF(ISNA(VLOOKUP(A391,'2013'!$B$2:$S$401,5,FALSE)), Q391, VLOOKUP(A391,'2013'!$B$2:$S$401,5,FALSE)*1.7)</f>
        <v>0</v>
      </c>
      <c r="S391" s="14">
        <f>IF(ISNA(VLOOKUP($A391,'2012'!$B$2:$S$401,5,FALSE)), R391, VLOOKUP($A391,'2012'!$B$2:$S$401,5,FALSE))</f>
        <v>0</v>
      </c>
      <c r="T391" s="14">
        <f>IF(ISNA(VLOOKUP($A391,'2011'!$B$2:$S$401,5,FALSE)), S391, VLOOKUP($A391,'2011'!$B$2:$S$401,5,FALSE))</f>
        <v>0</v>
      </c>
      <c r="U391" s="14">
        <f>IF(ISNA(VLOOKUP($A391,'2010'!$B$2:$S$401,5,FALSE)), T391, VLOOKUP($A391,'2010'!$B$2:$S$401,5,FALSE))</f>
        <v>0</v>
      </c>
      <c r="V391" s="14">
        <f>IF(ISNA(VLOOKUP($A391,'2009'!$B$2:$S$401,5,FALSE)), U391, VLOOKUP($A391,'2009'!$B$2:$S$401,5,FALSE))</f>
        <v>0</v>
      </c>
      <c r="W391" s="14">
        <f>AVERAGE(Q391:V391)</f>
        <v>0.83333333333333337</v>
      </c>
      <c r="X391" s="14">
        <f>VLOOKUP($A391,'2014'!$B$2:$S$430,6,FALSE)</f>
        <v>12</v>
      </c>
      <c r="Y391" s="14">
        <f>IF(ISNA(VLOOKUP($A391,'2013'!$B$2:$S$401,6,FALSE)), X391, VLOOKUP($A391,'2013'!$B$2:$S$401,6,FALSE)*1.7)</f>
        <v>18.7</v>
      </c>
      <c r="Z391" s="14">
        <f>IF(ISNA(VLOOKUP($A391,'2012'!$B$2:$S$401,6,FALSE)), Y391, VLOOKUP($A391,'2012'!$B$2:$S$401,6,FALSE))</f>
        <v>11</v>
      </c>
      <c r="AA391" s="14">
        <f>IF(ISNA(VLOOKUP($A391,'2011'!$B$2:$S$401,6,FALSE)), Z391, VLOOKUP($A391,'2011'!$B$2:$S$401,6,FALSE))</f>
        <v>11</v>
      </c>
      <c r="AB391" s="14">
        <f>IF(ISNA(VLOOKUP($A391,'2010'!$B$2:$S$401,6,FALSE)), AA391, VLOOKUP($A391,'2010'!$B$2:$S$401,6,FALSE))</f>
        <v>11</v>
      </c>
      <c r="AC391" s="14">
        <f>IF(ISNA(VLOOKUP($A391,'2009'!$B$2:$S$401,6,FALSE)), AB391, VLOOKUP($A391,'2009'!$B$2:$S$401,6,FALSE))</f>
        <v>11</v>
      </c>
      <c r="AD391" s="14">
        <f>AVERAGE(X391:AC391)</f>
        <v>12.450000000000001</v>
      </c>
      <c r="AE391" s="14">
        <f>VLOOKUP($A391,'2014'!$B$2:$S$430,10,FALSE)</f>
        <v>0</v>
      </c>
      <c r="AF391" s="14">
        <f>IF(ISNA(VLOOKUP($A391,'2013'!$B$2:$S$401,10,FALSE)), AE391, VLOOKUP($A391,'2013'!$B$2:$S$401,10,FALSE)*1.7)</f>
        <v>0</v>
      </c>
      <c r="AG391" s="14">
        <f>IF(ISNA(VLOOKUP($A391,'2012'!$B$2:$S$401,10,FALSE)), AF391, VLOOKUP($A391,'2012'!$B$2:$S$401,10,FALSE))</f>
        <v>0</v>
      </c>
      <c r="AH391" s="14">
        <f>IF(ISNA(VLOOKUP($A391,'2011'!$B$2:$S$401,10,FALSE)), AG391, VLOOKUP($A391,'2011'!$B$2:$S$401,10,FALSE))</f>
        <v>0</v>
      </c>
      <c r="AI391" s="14">
        <f>IF(ISNA(VLOOKUP($A391,'2010'!$B$2:$S$401,10,FALSE)), AH391, VLOOKUP($A391,'2010'!$B$2:$S$401,10,FALSE))</f>
        <v>0</v>
      </c>
      <c r="AJ391" s="14">
        <f>IF(ISNA(VLOOKUP($A391,'2009'!$B$2:$S$401,10,FALSE)), AI391, VLOOKUP($A391,'2009'!$B$2:$S$401,10,FALSE))</f>
        <v>0</v>
      </c>
      <c r="AK391" s="14">
        <f>AVERAGE(AE391:AJ391)</f>
        <v>0</v>
      </c>
      <c r="AL391" s="14">
        <f>VLOOKUP($A391,'2014'!$B$2:$S$430,11,FALSE)</f>
        <v>1</v>
      </c>
      <c r="AM391" s="14">
        <f>IF(ISNA(VLOOKUP($A391,'2013'!$B$2:$S$401,11,FALSE)), AL391, VLOOKUP($A391,'2013'!$B$2:$S$401,11,FALSE)*1.7)</f>
        <v>5.0999999999999996</v>
      </c>
      <c r="AN391" s="14">
        <f>AVERAGE(AL391:AM391)</f>
        <v>3.05</v>
      </c>
      <c r="AO391" s="14">
        <f>VLOOKUP($A391,'2014'!$B$2:$S$430,8,FALSE)</f>
        <v>-2</v>
      </c>
      <c r="AP391" s="14">
        <f>IF(ISNA(VLOOKUP($A391,'2013'!$B$2:$S$401,8,FALSE)), AO391, VLOOKUP($A391,'2013'!$B$2:$S$401,8,FALSE)*1.7)</f>
        <v>-10.199999999999999</v>
      </c>
      <c r="AQ391" s="14">
        <f>IF(ISNA(VLOOKUP($A391,'2012'!$B$2:$S$401,8,FALSE)), AP391, VLOOKUP($A391,'2012'!$B$2:$S$401,8,FALSE))</f>
        <v>-6</v>
      </c>
      <c r="AR391" s="14">
        <f>IF(ISNA(VLOOKUP($A391,'2011'!$B$2:$S$401,8,FALSE)), AQ391, VLOOKUP($A391,'2011'!$B$2:$S$401,8,FALSE))</f>
        <v>-6</v>
      </c>
      <c r="AS391" s="14">
        <f>IF(ISNA(VLOOKUP($A391,'2010'!$B$2:$S$401,8,FALSE)), AR391, VLOOKUP($A391,'2010'!$B$2:$S$401,8,FALSE))</f>
        <v>-6</v>
      </c>
      <c r="AT391" s="14">
        <f>IF(ISNA(VLOOKUP($A391,'2009'!$B$2:$S$401,8,FALSE)), AS391, VLOOKUP($A391,'2009'!$B$2:$S$401,8,FALSE))</f>
        <v>-6</v>
      </c>
      <c r="AU391" s="14">
        <f>AVERAGE(AO391:AT391)</f>
        <v>-6.0333333333333341</v>
      </c>
      <c r="AV391" s="14">
        <f>MIN(B391:G391)</f>
        <v>11</v>
      </c>
      <c r="AW391" s="14">
        <f>MAX(B391:G391)</f>
        <v>18.7</v>
      </c>
      <c r="AX391" s="14">
        <f>MIN(I391:N391)</f>
        <v>39</v>
      </c>
      <c r="AY391" s="14">
        <f>MAX(I391:N391)</f>
        <v>66.3</v>
      </c>
      <c r="AZ391" s="14" t="str">
        <f>VLOOKUP(A391,Bios!$B$2:$S$430,7,FALSE)</f>
        <v>CAN</v>
      </c>
      <c r="BA391" s="14" t="str">
        <f>VLOOKUP(A391,Bios!$B$2:$S$430,2,FALSE)</f>
        <v>PHX</v>
      </c>
      <c r="BB391" s="14">
        <f>113-BE391</f>
        <v>35</v>
      </c>
      <c r="BC391" s="14" t="str">
        <f>VLOOKUP(A391,Bios!$B$2:$S$430,3,FALSE)</f>
        <v>D</v>
      </c>
      <c r="BD391" s="4" t="str">
        <f>VLOOKUP(A391,Bios!$B$2:$S$430,4,FALSE)</f>
        <v>Aug 24 '78</v>
      </c>
      <c r="BE391" s="4" t="str">
        <f>RIGHT(BD391, LEN(BD391)-8)</f>
        <v>78</v>
      </c>
      <c r="BJ391" s="4" t="e">
        <f>VLOOKUP(A391,'Contracts 2014'!A390:K516,1,FALSE)</f>
        <v>#N/A</v>
      </c>
      <c r="BK391" s="4">
        <f>IF(ISNA(VLOOKUP(A391,'Contracts 2014'!$A$1:$K$127,1,FALSE)), 0, 1)</f>
        <v>0</v>
      </c>
    </row>
    <row r="392" spans="1:63">
      <c r="A392" s="13" t="s">
        <v>1240</v>
      </c>
      <c r="B392" s="14">
        <f>VLOOKUP(A392,'2014'!$B$2:$S$430,7,FALSE)</f>
        <v>17</v>
      </c>
      <c r="C392" s="14">
        <f>IF(ISNA(VLOOKUP(A392,'2013'!$B$2:$S$401,7,FALSE)*1.7), B392, VLOOKUP(A392,'2013'!$B$2:$S$401,7,FALSE)*1.7)</f>
        <v>17</v>
      </c>
      <c r="D392" s="14">
        <f>IF(ISNA(VLOOKUP(A392,'2012'!$B$2:$S$401,7,FALSE)), C392, VLOOKUP(A392,'2012'!$B$2:$S$401,7,FALSE))</f>
        <v>10</v>
      </c>
      <c r="E392" s="14">
        <f>IF(ISNA(VLOOKUP(A392,'2011'!$B$2:$S$401,7,FALSE)), AVERAGE(C392:D392), VLOOKUP(A392,'2011'!$B$2:$S$401,7,FALSE))</f>
        <v>19</v>
      </c>
      <c r="F392" s="14">
        <f>IF(ISNA(VLOOKUP(A392,'2010'!$B$2:$S$401,7,FALSE)), AVERAGE(C392:E392), VLOOKUP(A392,'2010'!$B$2:$S$401,7,FALSE))</f>
        <v>20</v>
      </c>
      <c r="G392" s="14">
        <f>IF(ISNA(VLOOKUP(A392,'2009'!$B$2:$S$401,7,FALSE)), AVERAGE(C392:F392), VLOOKUP(A392,'2009'!$B$2:$S$401,7,FALSE))</f>
        <v>16.5</v>
      </c>
      <c r="H392" s="14">
        <f>AVERAGE(B392:G392)</f>
        <v>16.583333333333332</v>
      </c>
      <c r="I392" s="14">
        <f>VLOOKUP(A392,'2014'!$B$2:$S$430,4,FALSE)</f>
        <v>78</v>
      </c>
      <c r="J392" s="14">
        <f>IF(ISNA(VLOOKUP(A392,'2013'!$B$2:$S$401,4,FALSE)), I392, VLOOKUP(A392,'2013'!$B$2:$S$401,4,FALSE)*1.7)</f>
        <v>78.2</v>
      </c>
      <c r="K392" s="14">
        <f>IF(ISNA(VLOOKUP(A392,'2012'!$B$2:$S$401,4,FALSE)), J392, VLOOKUP(A392,'2012'!$B$2:$S$401,4,FALSE))</f>
        <v>46</v>
      </c>
      <c r="L392" s="14">
        <f>IF(ISNA(VLOOKUP(A392,'2011'!$B$2:$S$401,4,FALSE)), AVERAGE(J392:K392), VLOOKUP(A392,'2011'!$B$2:$S$401,4,FALSE))</f>
        <v>81</v>
      </c>
      <c r="M392" s="14">
        <f>IF(ISNA(VLOOKUP(A392,'2010'!$B$2:$S$401,4,FALSE)), AVERAGE(J392:L392), VLOOKUP(A392,'2010'!$B$2:$S$401,4,FALSE))</f>
        <v>77</v>
      </c>
      <c r="N392" s="14">
        <f>IF(ISNA(VLOOKUP(A392,'2009'!$B$2:$S$401,4,FALSE)), AVERAGE(J392:M392), VLOOKUP(A392,'2009'!$B$2:$S$401,4,FALSE))</f>
        <v>70.55</v>
      </c>
      <c r="O392" s="14">
        <f>AVERAGE(I392:N392)</f>
        <v>71.791666666666671</v>
      </c>
      <c r="P392" s="14">
        <f>H392/O392</f>
        <v>0.23099245502031338</v>
      </c>
      <c r="Q392" s="14">
        <f>VLOOKUP($A392,'2014'!$B$2:$S$430,5,FALSE)</f>
        <v>6</v>
      </c>
      <c r="R392" s="14">
        <f>IF(ISNA(VLOOKUP(A392,'2013'!$B$2:$S$401,5,FALSE)), Q392, VLOOKUP(A392,'2013'!$B$2:$S$401,5,FALSE)*1.7)</f>
        <v>1.7</v>
      </c>
      <c r="S392" s="14">
        <f>IF(ISNA(VLOOKUP($A392,'2012'!$B$2:$S$401,5,FALSE)), R392, VLOOKUP($A392,'2012'!$B$2:$S$401,5,FALSE))</f>
        <v>1</v>
      </c>
      <c r="T392" s="14">
        <f>IF(ISNA(VLOOKUP($A392,'2011'!$B$2:$S$401,5,FALSE)), S392, VLOOKUP($A392,'2011'!$B$2:$S$401,5,FALSE))</f>
        <v>5</v>
      </c>
      <c r="U392" s="14">
        <f>IF(ISNA(VLOOKUP($A392,'2010'!$B$2:$S$401,5,FALSE)), T392, VLOOKUP($A392,'2010'!$B$2:$S$401,5,FALSE))</f>
        <v>5</v>
      </c>
      <c r="V392" s="14">
        <f>IF(ISNA(VLOOKUP($A392,'2009'!$B$2:$S$401,5,FALSE)), U392, VLOOKUP($A392,'2009'!$B$2:$S$401,5,FALSE))</f>
        <v>5</v>
      </c>
      <c r="W392" s="14">
        <f>AVERAGE(Q392:V392)</f>
        <v>3.9499999999999997</v>
      </c>
      <c r="X392" s="14">
        <f>VLOOKUP($A392,'2014'!$B$2:$S$430,6,FALSE)</f>
        <v>11</v>
      </c>
      <c r="Y392" s="14">
        <f>IF(ISNA(VLOOKUP($A392,'2013'!$B$2:$S$401,6,FALSE)), X392, VLOOKUP($A392,'2013'!$B$2:$S$401,6,FALSE)*1.7)</f>
        <v>15.299999999999999</v>
      </c>
      <c r="Z392" s="14">
        <f>IF(ISNA(VLOOKUP($A392,'2012'!$B$2:$S$401,6,FALSE)), Y392, VLOOKUP($A392,'2012'!$B$2:$S$401,6,FALSE))</f>
        <v>9</v>
      </c>
      <c r="AA392" s="14">
        <f>IF(ISNA(VLOOKUP($A392,'2011'!$B$2:$S$401,6,FALSE)), Z392, VLOOKUP($A392,'2011'!$B$2:$S$401,6,FALSE))</f>
        <v>14</v>
      </c>
      <c r="AB392" s="14">
        <f>IF(ISNA(VLOOKUP($A392,'2010'!$B$2:$S$401,6,FALSE)), AA392, VLOOKUP($A392,'2010'!$B$2:$S$401,6,FALSE))</f>
        <v>15</v>
      </c>
      <c r="AC392" s="14">
        <f>IF(ISNA(VLOOKUP($A392,'2009'!$B$2:$S$401,6,FALSE)), AB392, VLOOKUP($A392,'2009'!$B$2:$S$401,6,FALSE))</f>
        <v>15</v>
      </c>
      <c r="AD392" s="14">
        <f>AVERAGE(X392:AC392)</f>
        <v>13.216666666666667</v>
      </c>
      <c r="AE392" s="14">
        <f>VLOOKUP($A392,'2014'!$B$2:$S$430,10,FALSE)</f>
        <v>0</v>
      </c>
      <c r="AF392" s="14">
        <f>IF(ISNA(VLOOKUP($A392,'2013'!$B$2:$S$401,10,FALSE)), AE392, VLOOKUP($A392,'2013'!$B$2:$S$401,10,FALSE)*1.7)</f>
        <v>0</v>
      </c>
      <c r="AG392" s="14">
        <f>IF(ISNA(VLOOKUP($A392,'2012'!$B$2:$S$401,10,FALSE)), AF392, VLOOKUP($A392,'2012'!$B$2:$S$401,10,FALSE))</f>
        <v>0</v>
      </c>
      <c r="AH392" s="14">
        <f>IF(ISNA(VLOOKUP($A392,'2011'!$B$2:$S$401,10,FALSE)), AG392, VLOOKUP($A392,'2011'!$B$2:$S$401,10,FALSE))</f>
        <v>0</v>
      </c>
      <c r="AI392" s="14">
        <f>IF(ISNA(VLOOKUP($A392,'2010'!$B$2:$S$401,10,FALSE)), AH392, VLOOKUP($A392,'2010'!$B$2:$S$401,10,FALSE))</f>
        <v>0</v>
      </c>
      <c r="AJ392" s="14">
        <f>IF(ISNA(VLOOKUP($A392,'2009'!$B$2:$S$401,10,FALSE)), AI392, VLOOKUP($A392,'2009'!$B$2:$S$401,10,FALSE))</f>
        <v>0</v>
      </c>
      <c r="AK392" s="14">
        <f>AVERAGE(AE392:AJ392)</f>
        <v>0</v>
      </c>
      <c r="AL392" s="14">
        <f>VLOOKUP($A392,'2014'!$B$2:$S$430,11,FALSE)</f>
        <v>0</v>
      </c>
      <c r="AM392" s="14">
        <f>IF(ISNA(VLOOKUP($A392,'2013'!$B$2:$S$401,11,FALSE)), AL392, VLOOKUP($A392,'2013'!$B$2:$S$401,11,FALSE)*1.7)</f>
        <v>0</v>
      </c>
      <c r="AN392" s="14">
        <f>AVERAGE(AL392:AM392)</f>
        <v>0</v>
      </c>
      <c r="AO392" s="14">
        <f>VLOOKUP($A392,'2014'!$B$2:$S$430,8,FALSE)</f>
        <v>8</v>
      </c>
      <c r="AP392" s="14">
        <f>IF(ISNA(VLOOKUP($A392,'2013'!$B$2:$S$401,8,FALSE)), AO392, VLOOKUP($A392,'2013'!$B$2:$S$401,8,FALSE)*1.7)</f>
        <v>-5.0999999999999996</v>
      </c>
      <c r="AQ392" s="14">
        <f>IF(ISNA(VLOOKUP($A392,'2012'!$B$2:$S$401,8,FALSE)), AP392, VLOOKUP($A392,'2012'!$B$2:$S$401,8,FALSE))</f>
        <v>-3</v>
      </c>
      <c r="AR392" s="14">
        <f>IF(ISNA(VLOOKUP($A392,'2011'!$B$2:$S$401,8,FALSE)), AQ392, VLOOKUP($A392,'2011'!$B$2:$S$401,8,FALSE))</f>
        <v>-17</v>
      </c>
      <c r="AS392" s="14">
        <f>IF(ISNA(VLOOKUP($A392,'2010'!$B$2:$S$401,8,FALSE)), AR392, VLOOKUP($A392,'2010'!$B$2:$S$401,8,FALSE))</f>
        <v>-6</v>
      </c>
      <c r="AT392" s="14">
        <f>IF(ISNA(VLOOKUP($A392,'2009'!$B$2:$S$401,8,FALSE)), AS392, VLOOKUP($A392,'2009'!$B$2:$S$401,8,FALSE))</f>
        <v>-6</v>
      </c>
      <c r="AU392" s="14">
        <f>AVERAGE(AO392:AT392)</f>
        <v>-4.8500000000000005</v>
      </c>
      <c r="AV392" s="14">
        <f>MIN(B392:G392)</f>
        <v>10</v>
      </c>
      <c r="AW392" s="14">
        <f>MAX(B392:G392)</f>
        <v>20</v>
      </c>
      <c r="AX392" s="14">
        <f>MIN(I392:N392)</f>
        <v>46</v>
      </c>
      <c r="AY392" s="14">
        <f>MAX(I392:N392)</f>
        <v>81</v>
      </c>
      <c r="AZ392" s="14" t="str">
        <f>VLOOKUP(A392,Bios!$B$2:$S$430,7,FALSE)</f>
        <v>CZE</v>
      </c>
      <c r="BA392" s="14" t="str">
        <f>VLOOKUP(A392,Bios!$B$2:$S$430,2,FALSE)</f>
        <v>COL</v>
      </c>
      <c r="BB392" s="14">
        <f>113-BE392</f>
        <v>35</v>
      </c>
      <c r="BC392" s="14" t="str">
        <f>VLOOKUP(A392,Bios!$B$2:$S$430,3,FALSE)</f>
        <v>D</v>
      </c>
      <c r="BD392" s="4" t="str">
        <f>VLOOKUP(A392,Bios!$B$2:$S$430,4,FALSE)</f>
        <v>Jun 18 '78</v>
      </c>
      <c r="BE392" s="4" t="str">
        <f>RIGHT(BD392, LEN(BD392)-8)</f>
        <v>78</v>
      </c>
      <c r="BJ392" s="4" t="e">
        <f>VLOOKUP(A392,'Contracts 2014'!A391:K517,1,FALSE)</f>
        <v>#N/A</v>
      </c>
      <c r="BK392" s="4">
        <f>IF(ISNA(VLOOKUP(A392,'Contracts 2014'!$A$1:$K$127,1,FALSE)), 0, 1)</f>
        <v>1</v>
      </c>
    </row>
    <row r="393" spans="1:63">
      <c r="A393" s="13" t="s">
        <v>251</v>
      </c>
      <c r="B393" s="14">
        <f>VLOOKUP(A393,'2014'!$B$2:$S$430,7,FALSE)</f>
        <v>17</v>
      </c>
      <c r="C393" s="14">
        <f>IF(ISNA(VLOOKUP(A393,'2013'!$B$2:$S$401,7,FALSE)*1.7), B393, VLOOKUP(A393,'2013'!$B$2:$S$401,7,FALSE)*1.7)</f>
        <v>32.299999999999997</v>
      </c>
      <c r="D393" s="14">
        <f>IF(ISNA(VLOOKUP(A393,'2012'!$B$2:$S$401,7,FALSE)), C393, VLOOKUP(A393,'2012'!$B$2:$S$401,7,FALSE))</f>
        <v>37</v>
      </c>
      <c r="E393" s="14">
        <f>IF(ISNA(VLOOKUP(A393,'2011'!$B$2:$S$401,7,FALSE)), AVERAGE(C393:D393), VLOOKUP(A393,'2011'!$B$2:$S$401,7,FALSE))</f>
        <v>34.65</v>
      </c>
      <c r="F393" s="14">
        <f>IF(ISNA(VLOOKUP(A393,'2010'!$B$2:$S$401,7,FALSE)), AVERAGE(C393:E393), VLOOKUP(A393,'2010'!$B$2:$S$401,7,FALSE))</f>
        <v>34.65</v>
      </c>
      <c r="G393" s="14">
        <f>IF(ISNA(VLOOKUP(A393,'2009'!$B$2:$S$401,7,FALSE)), AVERAGE(C393:F393), VLOOKUP(A393,'2009'!$B$2:$S$401,7,FALSE))</f>
        <v>34.65</v>
      </c>
      <c r="H393" s="14">
        <f>AVERAGE(B393:G393)</f>
        <v>31.708333333333332</v>
      </c>
      <c r="I393" s="14">
        <f>VLOOKUP(A393,'2014'!$B$2:$S$430,4,FALSE)</f>
        <v>76</v>
      </c>
      <c r="J393" s="14">
        <f>IF(ISNA(VLOOKUP(A393,'2013'!$B$2:$S$401,4,FALSE)), I393, VLOOKUP(A393,'2013'!$B$2:$S$401,4,FALSE)*1.7)</f>
        <v>79.899999999999991</v>
      </c>
      <c r="K393" s="14">
        <f>IF(ISNA(VLOOKUP(A393,'2012'!$B$2:$S$401,4,FALSE)), J393, VLOOKUP(A393,'2012'!$B$2:$S$401,4,FALSE))</f>
        <v>82</v>
      </c>
      <c r="L393" s="14">
        <f>IF(ISNA(VLOOKUP(A393,'2011'!$B$2:$S$401,4,FALSE)), AVERAGE(J393:K393), VLOOKUP(A393,'2011'!$B$2:$S$401,4,FALSE))</f>
        <v>80.949999999999989</v>
      </c>
      <c r="M393" s="14">
        <f>IF(ISNA(VLOOKUP(A393,'2010'!$B$2:$S$401,4,FALSE)), AVERAGE(J393:L393), VLOOKUP(A393,'2010'!$B$2:$S$401,4,FALSE))</f>
        <v>80.949999999999989</v>
      </c>
      <c r="N393" s="14">
        <f>IF(ISNA(VLOOKUP(A393,'2009'!$B$2:$S$401,4,FALSE)), AVERAGE(J393:M393), VLOOKUP(A393,'2009'!$B$2:$S$401,4,FALSE))</f>
        <v>80.949999999999989</v>
      </c>
      <c r="O393" s="14">
        <f>AVERAGE(I393:N393)</f>
        <v>80.124999999999986</v>
      </c>
      <c r="P393" s="14">
        <f>H393/O393</f>
        <v>0.39573582943317737</v>
      </c>
      <c r="Q393" s="14">
        <f>VLOOKUP($A393,'2014'!$B$2:$S$430,5,FALSE)</f>
        <v>6</v>
      </c>
      <c r="R393" s="14">
        <f>IF(ISNA(VLOOKUP(A393,'2013'!$B$2:$S$401,5,FALSE)), Q393, VLOOKUP(A393,'2013'!$B$2:$S$401,5,FALSE)*1.7)</f>
        <v>13.6</v>
      </c>
      <c r="S393" s="14">
        <f>IF(ISNA(VLOOKUP($A393,'2012'!$B$2:$S$401,5,FALSE)), R393, VLOOKUP($A393,'2012'!$B$2:$S$401,5,FALSE))</f>
        <v>17</v>
      </c>
      <c r="T393" s="14">
        <f>IF(ISNA(VLOOKUP($A393,'2011'!$B$2:$S$401,5,FALSE)), S393, VLOOKUP($A393,'2011'!$B$2:$S$401,5,FALSE))</f>
        <v>17</v>
      </c>
      <c r="U393" s="14">
        <f>IF(ISNA(VLOOKUP($A393,'2010'!$B$2:$S$401,5,FALSE)), T393, VLOOKUP($A393,'2010'!$B$2:$S$401,5,FALSE))</f>
        <v>17</v>
      </c>
      <c r="V393" s="14">
        <f>IF(ISNA(VLOOKUP($A393,'2009'!$B$2:$S$401,5,FALSE)), U393, VLOOKUP($A393,'2009'!$B$2:$S$401,5,FALSE))</f>
        <v>17</v>
      </c>
      <c r="W393" s="14">
        <f>AVERAGE(Q393:V393)</f>
        <v>14.6</v>
      </c>
      <c r="X393" s="14">
        <f>VLOOKUP($A393,'2014'!$B$2:$S$430,6,FALSE)</f>
        <v>11</v>
      </c>
      <c r="Y393" s="14">
        <f>IF(ISNA(VLOOKUP($A393,'2013'!$B$2:$S$401,6,FALSE)), X393, VLOOKUP($A393,'2013'!$B$2:$S$401,6,FALSE)*1.7)</f>
        <v>18.7</v>
      </c>
      <c r="Z393" s="14">
        <f>IF(ISNA(VLOOKUP($A393,'2012'!$B$2:$S$401,6,FALSE)), Y393, VLOOKUP($A393,'2012'!$B$2:$S$401,6,FALSE))</f>
        <v>20</v>
      </c>
      <c r="AA393" s="14">
        <f>IF(ISNA(VLOOKUP($A393,'2011'!$B$2:$S$401,6,FALSE)), Z393, VLOOKUP($A393,'2011'!$B$2:$S$401,6,FALSE))</f>
        <v>20</v>
      </c>
      <c r="AB393" s="14">
        <f>IF(ISNA(VLOOKUP($A393,'2010'!$B$2:$S$401,6,FALSE)), AA393, VLOOKUP($A393,'2010'!$B$2:$S$401,6,FALSE))</f>
        <v>20</v>
      </c>
      <c r="AC393" s="14">
        <f>IF(ISNA(VLOOKUP($A393,'2009'!$B$2:$S$401,6,FALSE)), AB393, VLOOKUP($A393,'2009'!$B$2:$S$401,6,FALSE))</f>
        <v>20</v>
      </c>
      <c r="AD393" s="14">
        <f>AVERAGE(X393:AC393)</f>
        <v>18.283333333333335</v>
      </c>
      <c r="AE393" s="14">
        <f>VLOOKUP($A393,'2014'!$B$2:$S$430,10,FALSE)</f>
        <v>2</v>
      </c>
      <c r="AF393" s="14">
        <f>IF(ISNA(VLOOKUP($A393,'2013'!$B$2:$S$401,10,FALSE)), AE393, VLOOKUP($A393,'2013'!$B$2:$S$401,10,FALSE)*1.7)</f>
        <v>3.4</v>
      </c>
      <c r="AG393" s="14">
        <f>IF(ISNA(VLOOKUP($A393,'2012'!$B$2:$S$401,10,FALSE)), AF393, VLOOKUP($A393,'2012'!$B$2:$S$401,10,FALSE))</f>
        <v>4</v>
      </c>
      <c r="AH393" s="14">
        <f>IF(ISNA(VLOOKUP($A393,'2011'!$B$2:$S$401,10,FALSE)), AG393, VLOOKUP($A393,'2011'!$B$2:$S$401,10,FALSE))</f>
        <v>4</v>
      </c>
      <c r="AI393" s="14">
        <f>IF(ISNA(VLOOKUP($A393,'2010'!$B$2:$S$401,10,FALSE)), AH393, VLOOKUP($A393,'2010'!$B$2:$S$401,10,FALSE))</f>
        <v>4</v>
      </c>
      <c r="AJ393" s="14">
        <f>IF(ISNA(VLOOKUP($A393,'2009'!$B$2:$S$401,10,FALSE)), AI393, VLOOKUP($A393,'2009'!$B$2:$S$401,10,FALSE))</f>
        <v>4</v>
      </c>
      <c r="AK393" s="14">
        <f>AVERAGE(AE393:AJ393)</f>
        <v>3.5666666666666664</v>
      </c>
      <c r="AL393" s="14">
        <f>VLOOKUP($A393,'2014'!$B$2:$S$430,11,FALSE)</f>
        <v>3</v>
      </c>
      <c r="AM393" s="14">
        <f>IF(ISNA(VLOOKUP($A393,'2013'!$B$2:$S$401,11,FALSE)), AL393, VLOOKUP($A393,'2013'!$B$2:$S$401,11,FALSE)*1.7)</f>
        <v>6.8</v>
      </c>
      <c r="AN393" s="14">
        <f>AVERAGE(AL393:AM393)</f>
        <v>4.9000000000000004</v>
      </c>
      <c r="AO393" s="14">
        <f>VLOOKUP($A393,'2014'!$B$2:$S$430,8,FALSE)</f>
        <v>-15</v>
      </c>
      <c r="AP393" s="14">
        <f>IF(ISNA(VLOOKUP($A393,'2013'!$B$2:$S$401,8,FALSE)), AO393, VLOOKUP($A393,'2013'!$B$2:$S$401,8,FALSE)*1.7)</f>
        <v>8.5</v>
      </c>
      <c r="AQ393" s="14">
        <f>IF(ISNA(VLOOKUP($A393,'2012'!$B$2:$S$401,8,FALSE)), AP393, VLOOKUP($A393,'2012'!$B$2:$S$401,8,FALSE))</f>
        <v>-4</v>
      </c>
      <c r="AR393" s="14">
        <f>IF(ISNA(VLOOKUP($A393,'2011'!$B$2:$S$401,8,FALSE)), AQ393, VLOOKUP($A393,'2011'!$B$2:$S$401,8,FALSE))</f>
        <v>-4</v>
      </c>
      <c r="AS393" s="14">
        <f>IF(ISNA(VLOOKUP($A393,'2010'!$B$2:$S$401,8,FALSE)), AR393, VLOOKUP($A393,'2010'!$B$2:$S$401,8,FALSE))</f>
        <v>-4</v>
      </c>
      <c r="AT393" s="14">
        <f>IF(ISNA(VLOOKUP($A393,'2009'!$B$2:$S$401,8,FALSE)), AS393, VLOOKUP($A393,'2009'!$B$2:$S$401,8,FALSE))</f>
        <v>-4</v>
      </c>
      <c r="AU393" s="14">
        <f>AVERAGE(AO393:AT393)</f>
        <v>-3.75</v>
      </c>
      <c r="AV393" s="14">
        <f>MIN(B393:G393)</f>
        <v>17</v>
      </c>
      <c r="AW393" s="14">
        <f>MAX(B393:G393)</f>
        <v>37</v>
      </c>
      <c r="AX393" s="14">
        <f>MIN(I393:N393)</f>
        <v>76</v>
      </c>
      <c r="AY393" s="14">
        <f>MAX(I393:N393)</f>
        <v>82</v>
      </c>
      <c r="AZ393" s="14" t="str">
        <f>VLOOKUP(A393,Bios!$B$2:$S$430,7,FALSE)</f>
        <v>CAN</v>
      </c>
      <c r="BA393" s="14" t="str">
        <f>VLOOKUP(A393,Bios!$B$2:$S$430,2,FALSE)</f>
        <v>OTT</v>
      </c>
      <c r="BB393" s="14">
        <f>113-BE393</f>
        <v>27</v>
      </c>
      <c r="BC393" s="14" t="str">
        <f>VLOOKUP(A393,Bios!$B$2:$S$430,3,FALSE)</f>
        <v>L</v>
      </c>
      <c r="BD393" s="4" t="str">
        <f>VLOOKUP(A393,Bios!$B$2:$S$430,4,FALSE)</f>
        <v>Mar 09 '86</v>
      </c>
      <c r="BE393" s="4" t="str">
        <f>RIGHT(BD393, LEN(BD393)-8)</f>
        <v>86</v>
      </c>
      <c r="BJ393" s="4" t="e">
        <f>VLOOKUP(A393,'Contracts 2014'!A392:K518,1,FALSE)</f>
        <v>#N/A</v>
      </c>
      <c r="BK393" s="4">
        <f>IF(ISNA(VLOOKUP(A393,'Contracts 2014'!$A$1:$K$127,1,FALSE)), 0, 1)</f>
        <v>0</v>
      </c>
    </row>
    <row r="394" spans="1:63">
      <c r="A394" s="13" t="s">
        <v>246</v>
      </c>
      <c r="B394" s="14">
        <f>VLOOKUP(A394,'2014'!$B$2:$S$430,7,FALSE)</f>
        <v>17</v>
      </c>
      <c r="C394" s="14">
        <f>IF(ISNA(VLOOKUP(A394,'2013'!$B$2:$S$401,7,FALSE)*1.7), B394, VLOOKUP(A394,'2013'!$B$2:$S$401,7,FALSE)*1.7)</f>
        <v>17</v>
      </c>
      <c r="D394" s="14">
        <f>IF(ISNA(VLOOKUP(A394,'2012'!$B$2:$S$401,7,FALSE)), C394, VLOOKUP(A394,'2012'!$B$2:$S$401,7,FALSE))</f>
        <v>37</v>
      </c>
      <c r="E394" s="14">
        <f>IF(ISNA(VLOOKUP(A394,'2011'!$B$2:$S$401,7,FALSE)), AVERAGE(C394:D394), VLOOKUP(A394,'2011'!$B$2:$S$401,7,FALSE))</f>
        <v>45</v>
      </c>
      <c r="F394" s="14">
        <f>IF(ISNA(VLOOKUP(A394,'2010'!$B$2:$S$401,7,FALSE)), AVERAGE(C394:E394), VLOOKUP(A394,'2010'!$B$2:$S$401,7,FALSE))</f>
        <v>33</v>
      </c>
      <c r="G394" s="14">
        <f>IF(ISNA(VLOOKUP(A394,'2009'!$B$2:$S$401,7,FALSE)), AVERAGE(C394:F394), VLOOKUP(A394,'2009'!$B$2:$S$401,7,FALSE))</f>
        <v>33</v>
      </c>
      <c r="H394" s="14">
        <f>AVERAGE(B394:G394)</f>
        <v>30.333333333333332</v>
      </c>
      <c r="I394" s="14">
        <f>VLOOKUP(A394,'2014'!$B$2:$S$430,4,FALSE)</f>
        <v>48</v>
      </c>
      <c r="J394" s="14">
        <f>IF(ISNA(VLOOKUP(A394,'2013'!$B$2:$S$401,4,FALSE)), I394, VLOOKUP(A394,'2013'!$B$2:$S$401,4,FALSE)*1.7)</f>
        <v>48</v>
      </c>
      <c r="K394" s="14">
        <f>IF(ISNA(VLOOKUP(A394,'2012'!$B$2:$S$401,4,FALSE)), J394, VLOOKUP(A394,'2012'!$B$2:$S$401,4,FALSE))</f>
        <v>72</v>
      </c>
      <c r="L394" s="14">
        <f>IF(ISNA(VLOOKUP(A394,'2011'!$B$2:$S$401,4,FALSE)), AVERAGE(J394:K394), VLOOKUP(A394,'2011'!$B$2:$S$401,4,FALSE))</f>
        <v>77</v>
      </c>
      <c r="M394" s="14">
        <f>IF(ISNA(VLOOKUP(A394,'2010'!$B$2:$S$401,4,FALSE)), AVERAGE(J394:L394), VLOOKUP(A394,'2010'!$B$2:$S$401,4,FALSE))</f>
        <v>65.666666666666671</v>
      </c>
      <c r="N394" s="14">
        <f>IF(ISNA(VLOOKUP(A394,'2009'!$B$2:$S$401,4,FALSE)), AVERAGE(J394:M394), VLOOKUP(A394,'2009'!$B$2:$S$401,4,FALSE))</f>
        <v>65.666666666666671</v>
      </c>
      <c r="O394" s="14">
        <f>AVERAGE(I394:N394)</f>
        <v>62.722222222222229</v>
      </c>
      <c r="P394" s="14">
        <f>H394/O394</f>
        <v>0.48361381753764388</v>
      </c>
      <c r="Q394" s="14">
        <f>VLOOKUP($A394,'2014'!$B$2:$S$430,5,FALSE)</f>
        <v>9</v>
      </c>
      <c r="R394" s="14">
        <f>IF(ISNA(VLOOKUP(A394,'2013'!$B$2:$S$401,5,FALSE)), Q394, VLOOKUP(A394,'2013'!$B$2:$S$401,5,FALSE)*1.7)</f>
        <v>9</v>
      </c>
      <c r="S394" s="14">
        <f>IF(ISNA(VLOOKUP($A394,'2012'!$B$2:$S$401,5,FALSE)), R394, VLOOKUP($A394,'2012'!$B$2:$S$401,5,FALSE))</f>
        <v>20</v>
      </c>
      <c r="T394" s="14">
        <f>IF(ISNA(VLOOKUP($A394,'2011'!$B$2:$S$401,5,FALSE)), S394, VLOOKUP($A394,'2011'!$B$2:$S$401,5,FALSE))</f>
        <v>27</v>
      </c>
      <c r="U394" s="14">
        <f>IF(ISNA(VLOOKUP($A394,'2010'!$B$2:$S$401,5,FALSE)), T394, VLOOKUP($A394,'2010'!$B$2:$S$401,5,FALSE))</f>
        <v>27</v>
      </c>
      <c r="V394" s="14">
        <f>IF(ISNA(VLOOKUP($A394,'2009'!$B$2:$S$401,5,FALSE)), U394, VLOOKUP($A394,'2009'!$B$2:$S$401,5,FALSE))</f>
        <v>27</v>
      </c>
      <c r="W394" s="14">
        <f>AVERAGE(Q394:V394)</f>
        <v>19.833333333333332</v>
      </c>
      <c r="X394" s="14">
        <f>VLOOKUP($A394,'2014'!$B$2:$S$430,6,FALSE)</f>
        <v>8</v>
      </c>
      <c r="Y394" s="14">
        <f>IF(ISNA(VLOOKUP($A394,'2013'!$B$2:$S$401,6,FALSE)), X394, VLOOKUP($A394,'2013'!$B$2:$S$401,6,FALSE)*1.7)</f>
        <v>8</v>
      </c>
      <c r="Z394" s="14">
        <f>IF(ISNA(VLOOKUP($A394,'2012'!$B$2:$S$401,6,FALSE)), Y394, VLOOKUP($A394,'2012'!$B$2:$S$401,6,FALSE))</f>
        <v>17</v>
      </c>
      <c r="AA394" s="14">
        <f>IF(ISNA(VLOOKUP($A394,'2011'!$B$2:$S$401,6,FALSE)), Z394, VLOOKUP($A394,'2011'!$B$2:$S$401,6,FALSE))</f>
        <v>18</v>
      </c>
      <c r="AB394" s="14">
        <f>IF(ISNA(VLOOKUP($A394,'2010'!$B$2:$S$401,6,FALSE)), AA394, VLOOKUP($A394,'2010'!$B$2:$S$401,6,FALSE))</f>
        <v>18</v>
      </c>
      <c r="AC394" s="14">
        <f>IF(ISNA(VLOOKUP($A394,'2009'!$B$2:$S$401,6,FALSE)), AB394, VLOOKUP($A394,'2009'!$B$2:$S$401,6,FALSE))</f>
        <v>18</v>
      </c>
      <c r="AD394" s="14">
        <f>AVERAGE(X394:AC394)</f>
        <v>14.5</v>
      </c>
      <c r="AE394" s="14">
        <f>VLOOKUP($A394,'2014'!$B$2:$S$430,10,FALSE)</f>
        <v>2</v>
      </c>
      <c r="AF394" s="14">
        <f>IF(ISNA(VLOOKUP($A394,'2013'!$B$2:$S$401,10,FALSE)), AE394, VLOOKUP($A394,'2013'!$B$2:$S$401,10,FALSE)*1.7)</f>
        <v>2</v>
      </c>
      <c r="AG394" s="14">
        <f>IF(ISNA(VLOOKUP($A394,'2012'!$B$2:$S$401,10,FALSE)), AF394, VLOOKUP($A394,'2012'!$B$2:$S$401,10,FALSE))</f>
        <v>3</v>
      </c>
      <c r="AH394" s="14">
        <f>IF(ISNA(VLOOKUP($A394,'2011'!$B$2:$S$401,10,FALSE)), AG394, VLOOKUP($A394,'2011'!$B$2:$S$401,10,FALSE))</f>
        <v>6</v>
      </c>
      <c r="AI394" s="14">
        <f>IF(ISNA(VLOOKUP($A394,'2010'!$B$2:$S$401,10,FALSE)), AH394, VLOOKUP($A394,'2010'!$B$2:$S$401,10,FALSE))</f>
        <v>6</v>
      </c>
      <c r="AJ394" s="14">
        <f>IF(ISNA(VLOOKUP($A394,'2009'!$B$2:$S$401,10,FALSE)), AI394, VLOOKUP($A394,'2009'!$B$2:$S$401,10,FALSE))</f>
        <v>6</v>
      </c>
      <c r="AK394" s="14">
        <f>AVERAGE(AE394:AJ394)</f>
        <v>4.166666666666667</v>
      </c>
      <c r="AL394" s="14">
        <f>VLOOKUP($A394,'2014'!$B$2:$S$430,11,FALSE)</f>
        <v>2</v>
      </c>
      <c r="AM394" s="14">
        <f>IF(ISNA(VLOOKUP($A394,'2013'!$B$2:$S$401,11,FALSE)), AL394, VLOOKUP($A394,'2013'!$B$2:$S$401,11,FALSE)*1.7)</f>
        <v>2</v>
      </c>
      <c r="AN394" s="14">
        <f>AVERAGE(AL394:AM394)</f>
        <v>2</v>
      </c>
      <c r="AO394" s="14">
        <f>VLOOKUP($A394,'2014'!$B$2:$S$430,8,FALSE)</f>
        <v>1</v>
      </c>
      <c r="AP394" s="14">
        <f>IF(ISNA(VLOOKUP($A394,'2013'!$B$2:$S$401,8,FALSE)), AO394, VLOOKUP($A394,'2013'!$B$2:$S$401,8,FALSE)*1.7)</f>
        <v>1</v>
      </c>
      <c r="AQ394" s="14">
        <f>IF(ISNA(VLOOKUP($A394,'2012'!$B$2:$S$401,8,FALSE)), AP394, VLOOKUP($A394,'2012'!$B$2:$S$401,8,FALSE))</f>
        <v>-8</v>
      </c>
      <c r="AR394" s="14">
        <f>IF(ISNA(VLOOKUP($A394,'2011'!$B$2:$S$401,8,FALSE)), AQ394, VLOOKUP($A394,'2011'!$B$2:$S$401,8,FALSE))</f>
        <v>-2</v>
      </c>
      <c r="AS394" s="14">
        <f>IF(ISNA(VLOOKUP($A394,'2010'!$B$2:$S$401,8,FALSE)), AR394, VLOOKUP($A394,'2010'!$B$2:$S$401,8,FALSE))</f>
        <v>-2</v>
      </c>
      <c r="AT394" s="14">
        <f>IF(ISNA(VLOOKUP($A394,'2009'!$B$2:$S$401,8,FALSE)), AS394, VLOOKUP($A394,'2009'!$B$2:$S$401,8,FALSE))</f>
        <v>-2</v>
      </c>
      <c r="AU394" s="14">
        <f>AVERAGE(AO394:AT394)</f>
        <v>-2</v>
      </c>
      <c r="AV394" s="14">
        <f>MIN(B394:G394)</f>
        <v>17</v>
      </c>
      <c r="AW394" s="14">
        <f>MAX(B394:G394)</f>
        <v>45</v>
      </c>
      <c r="AX394" s="14">
        <f>MIN(I394:N394)</f>
        <v>48</v>
      </c>
      <c r="AY394" s="14">
        <f>MAX(I394:N394)</f>
        <v>77</v>
      </c>
      <c r="AZ394" s="14" t="str">
        <f>VLOOKUP(A394,Bios!$B$2:$S$430,7,FALSE)</f>
        <v>CAN</v>
      </c>
      <c r="BA394" s="14" t="str">
        <f>VLOOKUP(A394,Bios!$B$2:$S$430,2,FALSE)</f>
        <v>CGY</v>
      </c>
      <c r="BB394" s="14">
        <f>113-BE394</f>
        <v>29</v>
      </c>
      <c r="BC394" s="14" t="str">
        <f>VLOOKUP(A394,Bios!$B$2:$S$430,3,FALSE)</f>
        <v>R</v>
      </c>
      <c r="BD394" s="4" t="str">
        <f>VLOOKUP(A394,Bios!$B$2:$S$430,4,FALSE)</f>
        <v>Aug 10 '84</v>
      </c>
      <c r="BE394" s="4" t="str">
        <f>RIGHT(BD394, LEN(BD394)-8)</f>
        <v>84</v>
      </c>
      <c r="BJ394" s="4" t="e">
        <f>VLOOKUP(A394,'Contracts 2014'!A393:K519,1,FALSE)</f>
        <v>#N/A</v>
      </c>
      <c r="BK394" s="4">
        <f>IF(ISNA(VLOOKUP(A394,'Contracts 2014'!$A$1:$K$127,1,FALSE)), 0, 1)</f>
        <v>0</v>
      </c>
    </row>
    <row r="395" spans="1:63">
      <c r="A395" s="13" t="s">
        <v>1282</v>
      </c>
      <c r="B395" s="14">
        <f>VLOOKUP(A395,'2014'!$B$2:$S$430,7,FALSE)</f>
        <v>17</v>
      </c>
      <c r="C395" s="14">
        <f>IF(ISNA(VLOOKUP(A395,'2013'!$B$2:$S$401,7,FALSE)*1.7), B395, VLOOKUP(A395,'2013'!$B$2:$S$401,7,FALSE)*1.7)</f>
        <v>17</v>
      </c>
      <c r="D395" s="14">
        <f>IF(ISNA(VLOOKUP(A395,'2012'!$B$2:$S$401,7,FALSE)), C395, VLOOKUP(A395,'2012'!$B$2:$S$401,7,FALSE))</f>
        <v>17</v>
      </c>
      <c r="E395" s="14">
        <f>IF(ISNA(VLOOKUP(A395,'2011'!$B$2:$S$401,7,FALSE)), AVERAGE(C395:D395), VLOOKUP(A395,'2011'!$B$2:$S$401,7,FALSE))</f>
        <v>17</v>
      </c>
      <c r="F395" s="14">
        <f>IF(ISNA(VLOOKUP(A395,'2010'!$B$2:$S$401,7,FALSE)), AVERAGE(C395:E395), VLOOKUP(A395,'2010'!$B$2:$S$401,7,FALSE))</f>
        <v>17</v>
      </c>
      <c r="G395" s="14">
        <f>IF(ISNA(VLOOKUP(A395,'2009'!$B$2:$S$401,7,FALSE)), AVERAGE(C395:F395), VLOOKUP(A395,'2009'!$B$2:$S$401,7,FALSE))</f>
        <v>17</v>
      </c>
      <c r="H395" s="14">
        <f>AVERAGE(B395:G395)</f>
        <v>17</v>
      </c>
      <c r="I395" s="14">
        <f>VLOOKUP(A395,'2014'!$B$2:$S$430,4,FALSE)</f>
        <v>81</v>
      </c>
      <c r="J395" s="14">
        <f>IF(ISNA(VLOOKUP(A395,'2013'!$B$2:$S$401,4,FALSE)), I395, VLOOKUP(A395,'2013'!$B$2:$S$401,4,FALSE)*1.7)</f>
        <v>81</v>
      </c>
      <c r="K395" s="14">
        <f>IF(ISNA(VLOOKUP(A395,'2012'!$B$2:$S$401,4,FALSE)), J395, VLOOKUP(A395,'2012'!$B$2:$S$401,4,FALSE))</f>
        <v>81</v>
      </c>
      <c r="L395" s="14">
        <f>IF(ISNA(VLOOKUP(A395,'2011'!$B$2:$S$401,4,FALSE)), AVERAGE(J395:K395), VLOOKUP(A395,'2011'!$B$2:$S$401,4,FALSE))</f>
        <v>76</v>
      </c>
      <c r="M395" s="14">
        <f>IF(ISNA(VLOOKUP(A395,'2010'!$B$2:$S$401,4,FALSE)), AVERAGE(J395:L395), VLOOKUP(A395,'2010'!$B$2:$S$401,4,FALSE))</f>
        <v>79.333333333333329</v>
      </c>
      <c r="N395" s="14">
        <f>IF(ISNA(VLOOKUP(A395,'2009'!$B$2:$S$401,4,FALSE)), AVERAGE(J395:M395), VLOOKUP(A395,'2009'!$B$2:$S$401,4,FALSE))</f>
        <v>79.333333333333329</v>
      </c>
      <c r="O395" s="14">
        <f>AVERAGE(I395:N395)</f>
        <v>79.6111111111111</v>
      </c>
      <c r="P395" s="14">
        <f>H395/O395</f>
        <v>0.21353803210048852</v>
      </c>
      <c r="Q395" s="14">
        <f>VLOOKUP($A395,'2014'!$B$2:$S$430,5,FALSE)</f>
        <v>3</v>
      </c>
      <c r="R395" s="14">
        <f>IF(ISNA(VLOOKUP(A395,'2013'!$B$2:$S$401,5,FALSE)), Q395, VLOOKUP(A395,'2013'!$B$2:$S$401,5,FALSE)*1.7)</f>
        <v>3</v>
      </c>
      <c r="S395" s="14">
        <f>IF(ISNA(VLOOKUP($A395,'2012'!$B$2:$S$401,5,FALSE)), R395, VLOOKUP($A395,'2012'!$B$2:$S$401,5,FALSE))</f>
        <v>3</v>
      </c>
      <c r="T395" s="14">
        <f>IF(ISNA(VLOOKUP($A395,'2011'!$B$2:$S$401,5,FALSE)), S395, VLOOKUP($A395,'2011'!$B$2:$S$401,5,FALSE))</f>
        <v>4</v>
      </c>
      <c r="U395" s="14">
        <f>IF(ISNA(VLOOKUP($A395,'2010'!$B$2:$S$401,5,FALSE)), T395, VLOOKUP($A395,'2010'!$B$2:$S$401,5,FALSE))</f>
        <v>4</v>
      </c>
      <c r="V395" s="14">
        <f>IF(ISNA(VLOOKUP($A395,'2009'!$B$2:$S$401,5,FALSE)), U395, VLOOKUP($A395,'2009'!$B$2:$S$401,5,FALSE))</f>
        <v>4</v>
      </c>
      <c r="W395" s="14">
        <f>AVERAGE(Q395:V395)</f>
        <v>3.5</v>
      </c>
      <c r="X395" s="14">
        <f>VLOOKUP($A395,'2014'!$B$2:$S$430,6,FALSE)</f>
        <v>14</v>
      </c>
      <c r="Y395" s="14">
        <f>IF(ISNA(VLOOKUP($A395,'2013'!$B$2:$S$401,6,FALSE)), X395, VLOOKUP($A395,'2013'!$B$2:$S$401,6,FALSE)*1.7)</f>
        <v>14</v>
      </c>
      <c r="Z395" s="14">
        <f>IF(ISNA(VLOOKUP($A395,'2012'!$B$2:$S$401,6,FALSE)), Y395, VLOOKUP($A395,'2012'!$B$2:$S$401,6,FALSE))</f>
        <v>14</v>
      </c>
      <c r="AA395" s="14">
        <f>IF(ISNA(VLOOKUP($A395,'2011'!$B$2:$S$401,6,FALSE)), Z395, VLOOKUP($A395,'2011'!$B$2:$S$401,6,FALSE))</f>
        <v>13</v>
      </c>
      <c r="AB395" s="14">
        <f>IF(ISNA(VLOOKUP($A395,'2010'!$B$2:$S$401,6,FALSE)), AA395, VLOOKUP($A395,'2010'!$B$2:$S$401,6,FALSE))</f>
        <v>13</v>
      </c>
      <c r="AC395" s="14">
        <f>IF(ISNA(VLOOKUP($A395,'2009'!$B$2:$S$401,6,FALSE)), AB395, VLOOKUP($A395,'2009'!$B$2:$S$401,6,FALSE))</f>
        <v>13</v>
      </c>
      <c r="AD395" s="14">
        <f>AVERAGE(X395:AC395)</f>
        <v>13.5</v>
      </c>
      <c r="AE395" s="14">
        <f>VLOOKUP($A395,'2014'!$B$2:$S$430,10,FALSE)</f>
        <v>0</v>
      </c>
      <c r="AF395" s="14">
        <f>IF(ISNA(VLOOKUP($A395,'2013'!$B$2:$S$401,10,FALSE)), AE395, VLOOKUP($A395,'2013'!$B$2:$S$401,10,FALSE)*1.7)</f>
        <v>0</v>
      </c>
      <c r="AG395" s="14">
        <f>IF(ISNA(VLOOKUP($A395,'2012'!$B$2:$S$401,10,FALSE)), AF395, VLOOKUP($A395,'2012'!$B$2:$S$401,10,FALSE))</f>
        <v>0</v>
      </c>
      <c r="AH395" s="14">
        <f>IF(ISNA(VLOOKUP($A395,'2011'!$B$2:$S$401,10,FALSE)), AG395, VLOOKUP($A395,'2011'!$B$2:$S$401,10,FALSE))</f>
        <v>0</v>
      </c>
      <c r="AI395" s="14">
        <f>IF(ISNA(VLOOKUP($A395,'2010'!$B$2:$S$401,10,FALSE)), AH395, VLOOKUP($A395,'2010'!$B$2:$S$401,10,FALSE))</f>
        <v>0</v>
      </c>
      <c r="AJ395" s="14">
        <f>IF(ISNA(VLOOKUP($A395,'2009'!$B$2:$S$401,10,FALSE)), AI395, VLOOKUP($A395,'2009'!$B$2:$S$401,10,FALSE))</f>
        <v>0</v>
      </c>
      <c r="AK395" s="14">
        <f>AVERAGE(AE395:AJ395)</f>
        <v>0</v>
      </c>
      <c r="AL395" s="14">
        <f>VLOOKUP($A395,'2014'!$B$2:$S$430,11,FALSE)</f>
        <v>0</v>
      </c>
      <c r="AM395" s="14">
        <f>IF(ISNA(VLOOKUP($A395,'2013'!$B$2:$S$401,11,FALSE)), AL395, VLOOKUP($A395,'2013'!$B$2:$S$401,11,FALSE)*1.7)</f>
        <v>0</v>
      </c>
      <c r="AN395" s="14">
        <f>AVERAGE(AL395:AM395)</f>
        <v>0</v>
      </c>
      <c r="AO395" s="14">
        <f>VLOOKUP($A395,'2014'!$B$2:$S$430,8,FALSE)</f>
        <v>-8</v>
      </c>
      <c r="AP395" s="14">
        <f>IF(ISNA(VLOOKUP($A395,'2013'!$B$2:$S$401,8,FALSE)), AO395, VLOOKUP($A395,'2013'!$B$2:$S$401,8,FALSE)*1.7)</f>
        <v>-8</v>
      </c>
      <c r="AQ395" s="14">
        <f>IF(ISNA(VLOOKUP($A395,'2012'!$B$2:$S$401,8,FALSE)), AP395, VLOOKUP($A395,'2012'!$B$2:$S$401,8,FALSE))</f>
        <v>-8</v>
      </c>
      <c r="AR395" s="14">
        <f>IF(ISNA(VLOOKUP($A395,'2011'!$B$2:$S$401,8,FALSE)), AQ395, VLOOKUP($A395,'2011'!$B$2:$S$401,8,FALSE))</f>
        <v>4</v>
      </c>
      <c r="AS395" s="14">
        <f>IF(ISNA(VLOOKUP($A395,'2010'!$B$2:$S$401,8,FALSE)), AR395, VLOOKUP($A395,'2010'!$B$2:$S$401,8,FALSE))</f>
        <v>4</v>
      </c>
      <c r="AT395" s="14">
        <f>IF(ISNA(VLOOKUP($A395,'2009'!$B$2:$S$401,8,FALSE)), AS395, VLOOKUP($A395,'2009'!$B$2:$S$401,8,FALSE))</f>
        <v>4</v>
      </c>
      <c r="AU395" s="14">
        <f>AVERAGE(AO395:AT395)</f>
        <v>-2</v>
      </c>
      <c r="AV395" s="14">
        <f>MIN(B395:G395)</f>
        <v>17</v>
      </c>
      <c r="AW395" s="14">
        <f>MAX(B395:G395)</f>
        <v>17</v>
      </c>
      <c r="AX395" s="14">
        <f>MIN(I395:N395)</f>
        <v>76</v>
      </c>
      <c r="AY395" s="14">
        <f>MAX(I395:N395)</f>
        <v>81</v>
      </c>
      <c r="AZ395" s="14" t="str">
        <f>VLOOKUP(A395,Bios!$B$2:$S$430,7,FALSE)</f>
        <v>CAN</v>
      </c>
      <c r="BA395" s="14" t="str">
        <f>VLOOKUP(A395,Bios!$B$2:$S$430,2,FALSE)</f>
        <v>SJS</v>
      </c>
      <c r="BB395" s="14">
        <f>113-BE395</f>
        <v>27</v>
      </c>
      <c r="BC395" s="14" t="str">
        <f>VLOOKUP(A395,Bios!$B$2:$S$430,3,FALSE)</f>
        <v>C</v>
      </c>
      <c r="BD395" s="4" t="str">
        <f>VLOOKUP(A395,Bios!$B$2:$S$430,4,FALSE)</f>
        <v>Jul 27 '86</v>
      </c>
      <c r="BE395" s="4" t="str">
        <f>RIGHT(BD395, LEN(BD395)-8)</f>
        <v>86</v>
      </c>
      <c r="BJ395" s="4" t="e">
        <f>VLOOKUP(A395,'Contracts 2014'!A394:K520,1,FALSE)</f>
        <v>#N/A</v>
      </c>
      <c r="BK395" s="4">
        <f>IF(ISNA(VLOOKUP(A395,'Contracts 2014'!$A$1:$K$127,1,FALSE)), 0, 1)</f>
        <v>0</v>
      </c>
    </row>
    <row r="396" spans="1:63">
      <c r="A396" s="13" t="s">
        <v>1216</v>
      </c>
      <c r="B396" s="14">
        <f>VLOOKUP(A396,'2014'!$B$2:$S$430,7,FALSE)</f>
        <v>17</v>
      </c>
      <c r="C396" s="14">
        <f>IF(ISNA(VLOOKUP(A396,'2013'!$B$2:$S$401,7,FALSE)*1.7), B396, VLOOKUP(A396,'2013'!$B$2:$S$401,7,FALSE)*1.7)</f>
        <v>20.399999999999999</v>
      </c>
      <c r="D396" s="14">
        <f>IF(ISNA(VLOOKUP(A396,'2012'!$B$2:$S$401,7,FALSE)), C396, VLOOKUP(A396,'2012'!$B$2:$S$401,7,FALSE))</f>
        <v>12</v>
      </c>
      <c r="E396" s="14">
        <f>IF(ISNA(VLOOKUP(A396,'2011'!$B$2:$S$401,7,FALSE)), AVERAGE(C396:D396), VLOOKUP(A396,'2011'!$B$2:$S$401,7,FALSE))</f>
        <v>21</v>
      </c>
      <c r="F396" s="14">
        <f>IF(ISNA(VLOOKUP(A396,'2010'!$B$2:$S$401,7,FALSE)), AVERAGE(C396:E396), VLOOKUP(A396,'2010'!$B$2:$S$401,7,FALSE))</f>
        <v>17.8</v>
      </c>
      <c r="G396" s="14">
        <f>IF(ISNA(VLOOKUP(A396,'2009'!$B$2:$S$401,7,FALSE)), AVERAGE(C396:F396), VLOOKUP(A396,'2009'!$B$2:$S$401,7,FALSE))</f>
        <v>17.8</v>
      </c>
      <c r="H396" s="14">
        <f>AVERAGE(B396:G396)</f>
        <v>17.666666666666668</v>
      </c>
      <c r="I396" s="14">
        <f>VLOOKUP(A396,'2014'!$B$2:$S$430,4,FALSE)</f>
        <v>77</v>
      </c>
      <c r="J396" s="14">
        <f>IF(ISNA(VLOOKUP(A396,'2013'!$B$2:$S$401,4,FALSE)), I396, VLOOKUP(A396,'2013'!$B$2:$S$401,4,FALSE)*1.7)</f>
        <v>81.599999999999994</v>
      </c>
      <c r="K396" s="14">
        <f>IF(ISNA(VLOOKUP(A396,'2012'!$B$2:$S$401,4,FALSE)), J396, VLOOKUP(A396,'2012'!$B$2:$S$401,4,FALSE))</f>
        <v>48</v>
      </c>
      <c r="L396" s="14">
        <f>IF(ISNA(VLOOKUP(A396,'2011'!$B$2:$S$401,4,FALSE)), AVERAGE(J396:K396), VLOOKUP(A396,'2011'!$B$2:$S$401,4,FALSE))</f>
        <v>82</v>
      </c>
      <c r="M396" s="14">
        <f>IF(ISNA(VLOOKUP(A396,'2010'!$B$2:$S$401,4,FALSE)), AVERAGE(J396:L396), VLOOKUP(A396,'2010'!$B$2:$S$401,4,FALSE))</f>
        <v>70.533333333333331</v>
      </c>
      <c r="N396" s="14">
        <f>IF(ISNA(VLOOKUP(A396,'2009'!$B$2:$S$401,4,FALSE)), AVERAGE(J396:M396), VLOOKUP(A396,'2009'!$B$2:$S$401,4,FALSE))</f>
        <v>70.533333333333331</v>
      </c>
      <c r="O396" s="14">
        <f>AVERAGE(I396:N396)</f>
        <v>71.6111111111111</v>
      </c>
      <c r="P396" s="14">
        <f>H396/O396</f>
        <v>0.24670287044220332</v>
      </c>
      <c r="Q396" s="14">
        <f>VLOOKUP($A396,'2014'!$B$2:$S$430,5,FALSE)</f>
        <v>4</v>
      </c>
      <c r="R396" s="14">
        <f>IF(ISNA(VLOOKUP(A396,'2013'!$B$2:$S$401,5,FALSE)), Q396, VLOOKUP(A396,'2013'!$B$2:$S$401,5,FALSE)*1.7)</f>
        <v>6.8</v>
      </c>
      <c r="S396" s="14">
        <f>IF(ISNA(VLOOKUP($A396,'2012'!$B$2:$S$401,5,FALSE)), R396, VLOOKUP($A396,'2012'!$B$2:$S$401,5,FALSE))</f>
        <v>4</v>
      </c>
      <c r="T396" s="14">
        <f>IF(ISNA(VLOOKUP($A396,'2011'!$B$2:$S$401,5,FALSE)), S396, VLOOKUP($A396,'2011'!$B$2:$S$401,5,FALSE))</f>
        <v>1</v>
      </c>
      <c r="U396" s="14">
        <f>IF(ISNA(VLOOKUP($A396,'2010'!$B$2:$S$401,5,FALSE)), T396, VLOOKUP($A396,'2010'!$B$2:$S$401,5,FALSE))</f>
        <v>1</v>
      </c>
      <c r="V396" s="14">
        <f>IF(ISNA(VLOOKUP($A396,'2009'!$B$2:$S$401,5,FALSE)), U396, VLOOKUP($A396,'2009'!$B$2:$S$401,5,FALSE))</f>
        <v>1</v>
      </c>
      <c r="W396" s="14">
        <f>AVERAGE(Q396:V396)</f>
        <v>2.9666666666666668</v>
      </c>
      <c r="X396" s="14">
        <f>VLOOKUP($A396,'2014'!$B$2:$S$430,6,FALSE)</f>
        <v>13</v>
      </c>
      <c r="Y396" s="14">
        <f>IF(ISNA(VLOOKUP($A396,'2013'!$B$2:$S$401,6,FALSE)), X396, VLOOKUP($A396,'2013'!$B$2:$S$401,6,FALSE)*1.7)</f>
        <v>13.6</v>
      </c>
      <c r="Z396" s="14">
        <f>IF(ISNA(VLOOKUP($A396,'2012'!$B$2:$S$401,6,FALSE)), Y396, VLOOKUP($A396,'2012'!$B$2:$S$401,6,FALSE))</f>
        <v>8</v>
      </c>
      <c r="AA396" s="14">
        <f>IF(ISNA(VLOOKUP($A396,'2011'!$B$2:$S$401,6,FALSE)), Z396, VLOOKUP($A396,'2011'!$B$2:$S$401,6,FALSE))</f>
        <v>20</v>
      </c>
      <c r="AB396" s="14">
        <f>IF(ISNA(VLOOKUP($A396,'2010'!$B$2:$S$401,6,FALSE)), AA396, VLOOKUP($A396,'2010'!$B$2:$S$401,6,FALSE))</f>
        <v>20</v>
      </c>
      <c r="AC396" s="14">
        <f>IF(ISNA(VLOOKUP($A396,'2009'!$B$2:$S$401,6,FALSE)), AB396, VLOOKUP($A396,'2009'!$B$2:$S$401,6,FALSE))</f>
        <v>20</v>
      </c>
      <c r="AD396" s="14">
        <f>AVERAGE(X396:AC396)</f>
        <v>15.766666666666666</v>
      </c>
      <c r="AE396" s="14">
        <f>VLOOKUP($A396,'2014'!$B$2:$S$430,10,FALSE)</f>
        <v>0</v>
      </c>
      <c r="AF396" s="14">
        <f>IF(ISNA(VLOOKUP($A396,'2013'!$B$2:$S$401,10,FALSE)), AE396, VLOOKUP($A396,'2013'!$B$2:$S$401,10,FALSE)*1.7)</f>
        <v>1.7</v>
      </c>
      <c r="AG396" s="14">
        <f>IF(ISNA(VLOOKUP($A396,'2012'!$B$2:$S$401,10,FALSE)), AF396, VLOOKUP($A396,'2012'!$B$2:$S$401,10,FALSE))</f>
        <v>1</v>
      </c>
      <c r="AH396" s="14">
        <f>IF(ISNA(VLOOKUP($A396,'2011'!$B$2:$S$401,10,FALSE)), AG396, VLOOKUP($A396,'2011'!$B$2:$S$401,10,FALSE))</f>
        <v>0</v>
      </c>
      <c r="AI396" s="14">
        <f>IF(ISNA(VLOOKUP($A396,'2010'!$B$2:$S$401,10,FALSE)), AH396, VLOOKUP($A396,'2010'!$B$2:$S$401,10,FALSE))</f>
        <v>0</v>
      </c>
      <c r="AJ396" s="14">
        <f>IF(ISNA(VLOOKUP($A396,'2009'!$B$2:$S$401,10,FALSE)), AI396, VLOOKUP($A396,'2009'!$B$2:$S$401,10,FALSE))</f>
        <v>0</v>
      </c>
      <c r="AK396" s="14">
        <f>AVERAGE(AE396:AJ396)</f>
        <v>0.45</v>
      </c>
      <c r="AL396" s="14">
        <f>VLOOKUP($A396,'2014'!$B$2:$S$430,11,FALSE)</f>
        <v>0</v>
      </c>
      <c r="AM396" s="14">
        <f>IF(ISNA(VLOOKUP($A396,'2013'!$B$2:$S$401,11,FALSE)), AL396, VLOOKUP($A396,'2013'!$B$2:$S$401,11,FALSE)*1.7)</f>
        <v>1.7</v>
      </c>
      <c r="AN396" s="14">
        <f>AVERAGE(AL396:AM396)</f>
        <v>0.85</v>
      </c>
      <c r="AO396" s="14">
        <f>VLOOKUP($A396,'2014'!$B$2:$S$430,8,FALSE)</f>
        <v>10</v>
      </c>
      <c r="AP396" s="14">
        <f>IF(ISNA(VLOOKUP($A396,'2013'!$B$2:$S$401,8,FALSE)), AO396, VLOOKUP($A396,'2013'!$B$2:$S$401,8,FALSE)*1.7)</f>
        <v>5.0999999999999996</v>
      </c>
      <c r="AQ396" s="14">
        <f>IF(ISNA(VLOOKUP($A396,'2012'!$B$2:$S$401,8,FALSE)), AP396, VLOOKUP($A396,'2012'!$B$2:$S$401,8,FALSE))</f>
        <v>3</v>
      </c>
      <c r="AR396" s="14">
        <f>IF(ISNA(VLOOKUP($A396,'2011'!$B$2:$S$401,8,FALSE)), AQ396, VLOOKUP($A396,'2011'!$B$2:$S$401,8,FALSE))</f>
        <v>-5</v>
      </c>
      <c r="AS396" s="14">
        <f>IF(ISNA(VLOOKUP($A396,'2010'!$B$2:$S$401,8,FALSE)), AR396, VLOOKUP($A396,'2010'!$B$2:$S$401,8,FALSE))</f>
        <v>-5</v>
      </c>
      <c r="AT396" s="14">
        <f>IF(ISNA(VLOOKUP($A396,'2009'!$B$2:$S$401,8,FALSE)), AS396, VLOOKUP($A396,'2009'!$B$2:$S$401,8,FALSE))</f>
        <v>-5</v>
      </c>
      <c r="AU396" s="14">
        <f>AVERAGE(AO396:AT396)</f>
        <v>0.51666666666666694</v>
      </c>
      <c r="AV396" s="14">
        <f>MIN(B396:G396)</f>
        <v>12</v>
      </c>
      <c r="AW396" s="14">
        <f>MAX(B396:G396)</f>
        <v>21</v>
      </c>
      <c r="AX396" s="14">
        <f>MIN(I396:N396)</f>
        <v>48</v>
      </c>
      <c r="AY396" s="14">
        <f>MAX(I396:N396)</f>
        <v>82</v>
      </c>
      <c r="AZ396" s="14" t="str">
        <f>VLOOKUP(A396,Bios!$B$2:$S$430,7,FALSE)</f>
        <v>CAN</v>
      </c>
      <c r="BA396" s="14" t="str">
        <f>VLOOKUP(A396,Bios!$B$2:$S$430,2,FALSE)</f>
        <v>TBL</v>
      </c>
      <c r="BB396" s="14">
        <f>113-BE396</f>
        <v>34</v>
      </c>
      <c r="BC396" s="14" t="str">
        <f>VLOOKUP(A396,Bios!$B$2:$S$430,3,FALSE)</f>
        <v>D</v>
      </c>
      <c r="BD396" s="4" t="str">
        <f>VLOOKUP(A396,Bios!$B$2:$S$430,4,FALSE)</f>
        <v>Apr 17 '79</v>
      </c>
      <c r="BE396" s="4" t="str">
        <f>RIGHT(BD396, LEN(BD396)-8)</f>
        <v>79</v>
      </c>
      <c r="BJ396" s="4" t="e">
        <f>VLOOKUP(A396,'Contracts 2014'!A395:K521,1,FALSE)</f>
        <v>#N/A</v>
      </c>
      <c r="BK396" s="4">
        <f>IF(ISNA(VLOOKUP(A396,'Contracts 2014'!$A$1:$K$127,1,FALSE)), 0, 1)</f>
        <v>1</v>
      </c>
    </row>
    <row r="397" spans="1:63">
      <c r="A397" s="13" t="s">
        <v>818</v>
      </c>
      <c r="B397" s="14">
        <f>VLOOKUP(A397,'2014'!$B$2:$S$430,7,FALSE)</f>
        <v>17</v>
      </c>
      <c r="C397" s="14">
        <f>IF(ISNA(VLOOKUP(A397,'2013'!$B$2:$S$401,7,FALSE)*1.7), B397, VLOOKUP(A397,'2013'!$B$2:$S$401,7,FALSE)*1.7)</f>
        <v>23.8</v>
      </c>
      <c r="D397" s="14">
        <f>IF(ISNA(VLOOKUP(A397,'2012'!$B$2:$S$401,7,FALSE)), C397, VLOOKUP(A397,'2012'!$B$2:$S$401,7,FALSE))</f>
        <v>23.8</v>
      </c>
      <c r="E397" s="14">
        <f>IF(ISNA(VLOOKUP(A397,'2011'!$B$2:$S$401,7,FALSE)), AVERAGE(C397:D397), VLOOKUP(A397,'2011'!$B$2:$S$401,7,FALSE))</f>
        <v>23.8</v>
      </c>
      <c r="F397" s="14">
        <f>IF(ISNA(VLOOKUP(A397,'2010'!$B$2:$S$401,7,FALSE)), AVERAGE(C397:E397), VLOOKUP(A397,'2010'!$B$2:$S$401,7,FALSE))</f>
        <v>39</v>
      </c>
      <c r="G397" s="14">
        <f>IF(ISNA(VLOOKUP(A397,'2009'!$B$2:$S$401,7,FALSE)), AVERAGE(C397:F397), VLOOKUP(A397,'2009'!$B$2:$S$401,7,FALSE))</f>
        <v>27.6</v>
      </c>
      <c r="H397" s="14">
        <f>AVERAGE(B397:G397)</f>
        <v>25.833333333333332</v>
      </c>
      <c r="I397" s="14">
        <f>VLOOKUP(A397,'2014'!$B$2:$S$430,4,FALSE)</f>
        <v>62</v>
      </c>
      <c r="J397" s="14">
        <f>IF(ISNA(VLOOKUP(A397,'2013'!$B$2:$S$401,4,FALSE)), I397, VLOOKUP(A397,'2013'!$B$2:$S$401,4,FALSE)*1.7)</f>
        <v>61.199999999999996</v>
      </c>
      <c r="K397" s="14">
        <f>IF(ISNA(VLOOKUP(A397,'2012'!$B$2:$S$401,4,FALSE)), J397, VLOOKUP(A397,'2012'!$B$2:$S$401,4,FALSE))</f>
        <v>61.199999999999996</v>
      </c>
      <c r="L397" s="14">
        <f>IF(ISNA(VLOOKUP(A397,'2011'!$B$2:$S$401,4,FALSE)), AVERAGE(J397:K397), VLOOKUP(A397,'2011'!$B$2:$S$401,4,FALSE))</f>
        <v>61.199999999999996</v>
      </c>
      <c r="M397" s="14">
        <f>IF(ISNA(VLOOKUP(A397,'2010'!$B$2:$S$401,4,FALSE)), AVERAGE(J397:L397), VLOOKUP(A397,'2010'!$B$2:$S$401,4,FALSE))</f>
        <v>70</v>
      </c>
      <c r="N397" s="14">
        <f>IF(ISNA(VLOOKUP(A397,'2009'!$B$2:$S$401,4,FALSE)), AVERAGE(J397:M397), VLOOKUP(A397,'2009'!$B$2:$S$401,4,FALSE))</f>
        <v>63.4</v>
      </c>
      <c r="O397" s="14">
        <f>AVERAGE(I397:N397)</f>
        <v>63.166666666666657</v>
      </c>
      <c r="P397" s="14">
        <f>H397/O397</f>
        <v>0.4089709762532982</v>
      </c>
      <c r="Q397" s="14">
        <f>VLOOKUP($A397,'2014'!$B$2:$S$430,5,FALSE)</f>
        <v>4</v>
      </c>
      <c r="R397" s="14">
        <f>IF(ISNA(VLOOKUP(A397,'2013'!$B$2:$S$401,5,FALSE)), Q397, VLOOKUP(A397,'2013'!$B$2:$S$401,5,FALSE)*1.7)</f>
        <v>8.5</v>
      </c>
      <c r="S397" s="14">
        <f>IF(ISNA(VLOOKUP($A397,'2012'!$B$2:$S$401,5,FALSE)), R397, VLOOKUP($A397,'2012'!$B$2:$S$401,5,FALSE))</f>
        <v>8.5</v>
      </c>
      <c r="T397" s="14">
        <f>IF(ISNA(VLOOKUP($A397,'2011'!$B$2:$S$401,5,FALSE)), S397, VLOOKUP($A397,'2011'!$B$2:$S$401,5,FALSE))</f>
        <v>8.5</v>
      </c>
      <c r="U397" s="14">
        <f>IF(ISNA(VLOOKUP($A397,'2010'!$B$2:$S$401,5,FALSE)), T397, VLOOKUP($A397,'2010'!$B$2:$S$401,5,FALSE))</f>
        <v>15</v>
      </c>
      <c r="V397" s="14">
        <f>IF(ISNA(VLOOKUP($A397,'2009'!$B$2:$S$401,5,FALSE)), U397, VLOOKUP($A397,'2009'!$B$2:$S$401,5,FALSE))</f>
        <v>15</v>
      </c>
      <c r="W397" s="14">
        <f>AVERAGE(Q397:V397)</f>
        <v>9.9166666666666661</v>
      </c>
      <c r="X397" s="14">
        <f>VLOOKUP($A397,'2014'!$B$2:$S$430,6,FALSE)</f>
        <v>13</v>
      </c>
      <c r="Y397" s="14">
        <f>IF(ISNA(VLOOKUP($A397,'2013'!$B$2:$S$401,6,FALSE)), X397, VLOOKUP($A397,'2013'!$B$2:$S$401,6,FALSE)*1.7)</f>
        <v>15.299999999999999</v>
      </c>
      <c r="Z397" s="14">
        <f>IF(ISNA(VLOOKUP($A397,'2012'!$B$2:$S$401,6,FALSE)), Y397, VLOOKUP($A397,'2012'!$B$2:$S$401,6,FALSE))</f>
        <v>15.299999999999999</v>
      </c>
      <c r="AA397" s="14">
        <f>IF(ISNA(VLOOKUP($A397,'2011'!$B$2:$S$401,6,FALSE)), Z397, VLOOKUP($A397,'2011'!$B$2:$S$401,6,FALSE))</f>
        <v>15.299999999999999</v>
      </c>
      <c r="AB397" s="14">
        <f>IF(ISNA(VLOOKUP($A397,'2010'!$B$2:$S$401,6,FALSE)), AA397, VLOOKUP($A397,'2010'!$B$2:$S$401,6,FALSE))</f>
        <v>24</v>
      </c>
      <c r="AC397" s="14">
        <f>IF(ISNA(VLOOKUP($A397,'2009'!$B$2:$S$401,6,FALSE)), AB397, VLOOKUP($A397,'2009'!$B$2:$S$401,6,FALSE))</f>
        <v>24</v>
      </c>
      <c r="AD397" s="14">
        <f>AVERAGE(X397:AC397)</f>
        <v>17.816666666666666</v>
      </c>
      <c r="AE397" s="14">
        <f>VLOOKUP($A397,'2014'!$B$2:$S$430,10,FALSE)</f>
        <v>0</v>
      </c>
      <c r="AF397" s="14">
        <f>IF(ISNA(VLOOKUP($A397,'2013'!$B$2:$S$401,10,FALSE)), AE397, VLOOKUP($A397,'2013'!$B$2:$S$401,10,FALSE)*1.7)</f>
        <v>1.7</v>
      </c>
      <c r="AG397" s="14">
        <f>IF(ISNA(VLOOKUP($A397,'2012'!$B$2:$S$401,10,FALSE)), AF397, VLOOKUP($A397,'2012'!$B$2:$S$401,10,FALSE))</f>
        <v>1.7</v>
      </c>
      <c r="AH397" s="14">
        <f>IF(ISNA(VLOOKUP($A397,'2011'!$B$2:$S$401,10,FALSE)), AG397, VLOOKUP($A397,'2011'!$B$2:$S$401,10,FALSE))</f>
        <v>1.7</v>
      </c>
      <c r="AI397" s="14">
        <f>IF(ISNA(VLOOKUP($A397,'2010'!$B$2:$S$401,10,FALSE)), AH397, VLOOKUP($A397,'2010'!$B$2:$S$401,10,FALSE))</f>
        <v>2</v>
      </c>
      <c r="AJ397" s="14">
        <f>IF(ISNA(VLOOKUP($A397,'2009'!$B$2:$S$401,10,FALSE)), AI397, VLOOKUP($A397,'2009'!$B$2:$S$401,10,FALSE))</f>
        <v>2</v>
      </c>
      <c r="AK397" s="14">
        <f>AVERAGE(AE397:AJ397)</f>
        <v>1.5166666666666666</v>
      </c>
      <c r="AL397" s="14">
        <f>VLOOKUP($A397,'2014'!$B$2:$S$430,11,FALSE)</f>
        <v>0</v>
      </c>
      <c r="AM397" s="14">
        <f>IF(ISNA(VLOOKUP($A397,'2013'!$B$2:$S$401,11,FALSE)), AL397, VLOOKUP($A397,'2013'!$B$2:$S$401,11,FALSE)*1.7)</f>
        <v>3.4</v>
      </c>
      <c r="AN397" s="14">
        <f>AVERAGE(AL397:AM397)</f>
        <v>1.7</v>
      </c>
      <c r="AO397" s="14">
        <f>VLOOKUP($A397,'2014'!$B$2:$S$430,8,FALSE)</f>
        <v>-13</v>
      </c>
      <c r="AP397" s="14">
        <f>IF(ISNA(VLOOKUP($A397,'2013'!$B$2:$S$401,8,FALSE)), AO397, VLOOKUP($A397,'2013'!$B$2:$S$401,8,FALSE)*1.7)</f>
        <v>1.7</v>
      </c>
      <c r="AQ397" s="14">
        <f>IF(ISNA(VLOOKUP($A397,'2012'!$B$2:$S$401,8,FALSE)), AP397, VLOOKUP($A397,'2012'!$B$2:$S$401,8,FALSE))</f>
        <v>1.7</v>
      </c>
      <c r="AR397" s="14">
        <f>IF(ISNA(VLOOKUP($A397,'2011'!$B$2:$S$401,8,FALSE)), AQ397, VLOOKUP($A397,'2011'!$B$2:$S$401,8,FALSE))</f>
        <v>1.7</v>
      </c>
      <c r="AS397" s="14">
        <f>IF(ISNA(VLOOKUP($A397,'2010'!$B$2:$S$401,8,FALSE)), AR397, VLOOKUP($A397,'2010'!$B$2:$S$401,8,FALSE))</f>
        <v>6</v>
      </c>
      <c r="AT397" s="14">
        <f>IF(ISNA(VLOOKUP($A397,'2009'!$B$2:$S$401,8,FALSE)), AS397, VLOOKUP($A397,'2009'!$B$2:$S$401,8,FALSE))</f>
        <v>6</v>
      </c>
      <c r="AU397" s="14">
        <f>AVERAGE(AO397:AT397)</f>
        <v>0.68333333333333313</v>
      </c>
      <c r="AV397" s="14">
        <f>MIN(B397:G397)</f>
        <v>17</v>
      </c>
      <c r="AW397" s="14">
        <f>MAX(B397:G397)</f>
        <v>39</v>
      </c>
      <c r="AX397" s="14">
        <f>MIN(I397:N397)</f>
        <v>61.199999999999996</v>
      </c>
      <c r="AY397" s="14">
        <f>MAX(I397:N397)</f>
        <v>70</v>
      </c>
      <c r="AZ397" s="14" t="str">
        <f>VLOOKUP(A397,Bios!$B$2:$S$430,7,FALSE)</f>
        <v>CAN</v>
      </c>
      <c r="BA397" s="14" t="str">
        <f>VLOOKUP(A397,Bios!$B$2:$S$430,2,FALSE)</f>
        <v>CGY</v>
      </c>
      <c r="BB397" s="14">
        <f>113-BE397</f>
        <v>25</v>
      </c>
      <c r="BC397" s="14" t="str">
        <f>VLOOKUP(A397,Bios!$B$2:$S$430,3,FALSE)</f>
        <v>L</v>
      </c>
      <c r="BD397" s="4" t="str">
        <f>VLOOKUP(A397,Bios!$B$2:$S$430,4,FALSE)</f>
        <v>Apr 22 '88</v>
      </c>
      <c r="BE397" s="4" t="str">
        <f>RIGHT(BD397, LEN(BD397)-8)</f>
        <v>88</v>
      </c>
      <c r="BJ397" s="4" t="e">
        <f>VLOOKUP(A397,'Contracts 2014'!A396:K522,1,FALSE)</f>
        <v>#N/A</v>
      </c>
      <c r="BK397" s="4">
        <f>IF(ISNA(VLOOKUP(A397,'Contracts 2014'!$A$1:$K$127,1,FALSE)), 0, 1)</f>
        <v>0</v>
      </c>
    </row>
    <row r="398" spans="1:63">
      <c r="A398" s="13" t="s">
        <v>285</v>
      </c>
      <c r="B398" s="14">
        <f>VLOOKUP(A398,'2014'!$B$2:$S$430,7,FALSE)</f>
        <v>17</v>
      </c>
      <c r="C398" s="14">
        <f>IF(ISNA(VLOOKUP(A398,'2013'!$B$2:$S$401,7,FALSE)*1.7), B398, VLOOKUP(A398,'2013'!$B$2:$S$401,7,FALSE)*1.7)</f>
        <v>18.7</v>
      </c>
      <c r="D398" s="14">
        <f>IF(ISNA(VLOOKUP(A398,'2012'!$B$2:$S$401,7,FALSE)), C398, VLOOKUP(A398,'2012'!$B$2:$S$401,7,FALSE))</f>
        <v>33</v>
      </c>
      <c r="E398" s="14">
        <f>IF(ISNA(VLOOKUP(A398,'2011'!$B$2:$S$401,7,FALSE)), AVERAGE(C398:D398), VLOOKUP(A398,'2011'!$B$2:$S$401,7,FALSE))</f>
        <v>45</v>
      </c>
      <c r="F398" s="14">
        <f>IF(ISNA(VLOOKUP(A398,'2010'!$B$2:$S$401,7,FALSE)), AVERAGE(C398:E398), VLOOKUP(A398,'2010'!$B$2:$S$401,7,FALSE))</f>
        <v>32.233333333333334</v>
      </c>
      <c r="G398" s="14">
        <f>IF(ISNA(VLOOKUP(A398,'2009'!$B$2:$S$401,7,FALSE)), AVERAGE(C398:F398), VLOOKUP(A398,'2009'!$B$2:$S$401,7,FALSE))</f>
        <v>35</v>
      </c>
      <c r="H398" s="14">
        <f>AVERAGE(B398:G398)</f>
        <v>30.155555555555555</v>
      </c>
      <c r="I398" s="14">
        <f>VLOOKUP(A398,'2014'!$B$2:$S$430,4,FALSE)</f>
        <v>67</v>
      </c>
      <c r="J398" s="14">
        <f>IF(ISNA(VLOOKUP(A398,'2013'!$B$2:$S$401,4,FALSE)), I398, VLOOKUP(A398,'2013'!$B$2:$S$401,4,FALSE)*1.7)</f>
        <v>78.2</v>
      </c>
      <c r="K398" s="14">
        <f>IF(ISNA(VLOOKUP(A398,'2012'!$B$2:$S$401,4,FALSE)), J398, VLOOKUP(A398,'2012'!$B$2:$S$401,4,FALSE))</f>
        <v>60</v>
      </c>
      <c r="L398" s="14">
        <f>IF(ISNA(VLOOKUP(A398,'2011'!$B$2:$S$401,4,FALSE)), AVERAGE(J398:K398), VLOOKUP(A398,'2011'!$B$2:$S$401,4,FALSE))</f>
        <v>80</v>
      </c>
      <c r="M398" s="14">
        <f>IF(ISNA(VLOOKUP(A398,'2010'!$B$2:$S$401,4,FALSE)), AVERAGE(J398:L398), VLOOKUP(A398,'2010'!$B$2:$S$401,4,FALSE))</f>
        <v>72.733333333333334</v>
      </c>
      <c r="N398" s="14">
        <f>IF(ISNA(VLOOKUP(A398,'2009'!$B$2:$S$401,4,FALSE)), AVERAGE(J398:M398), VLOOKUP(A398,'2009'!$B$2:$S$401,4,FALSE))</f>
        <v>67</v>
      </c>
      <c r="O398" s="14">
        <f>AVERAGE(I398:N398)</f>
        <v>70.822222222222223</v>
      </c>
      <c r="P398" s="14">
        <f>H398/O398</f>
        <v>0.42579228114213991</v>
      </c>
      <c r="Q398" s="14">
        <f>VLOOKUP($A398,'2014'!$B$2:$S$430,5,FALSE)</f>
        <v>4</v>
      </c>
      <c r="R398" s="14">
        <f>IF(ISNA(VLOOKUP(A398,'2013'!$B$2:$S$401,5,FALSE)), Q398, VLOOKUP(A398,'2013'!$B$2:$S$401,5,FALSE)*1.7)</f>
        <v>10.199999999999999</v>
      </c>
      <c r="S398" s="14">
        <f>IF(ISNA(VLOOKUP($A398,'2012'!$B$2:$S$401,5,FALSE)), R398, VLOOKUP($A398,'2012'!$B$2:$S$401,5,FALSE))</f>
        <v>11</v>
      </c>
      <c r="T398" s="14">
        <f>IF(ISNA(VLOOKUP($A398,'2011'!$B$2:$S$401,5,FALSE)), S398, VLOOKUP($A398,'2011'!$B$2:$S$401,5,FALSE))</f>
        <v>21</v>
      </c>
      <c r="U398" s="14">
        <f>IF(ISNA(VLOOKUP($A398,'2010'!$B$2:$S$401,5,FALSE)), T398, VLOOKUP($A398,'2010'!$B$2:$S$401,5,FALSE))</f>
        <v>21</v>
      </c>
      <c r="V398" s="14">
        <f>IF(ISNA(VLOOKUP($A398,'2009'!$B$2:$S$401,5,FALSE)), U398, VLOOKUP($A398,'2009'!$B$2:$S$401,5,FALSE))</f>
        <v>15</v>
      </c>
      <c r="W398" s="14">
        <f>AVERAGE(Q398:V398)</f>
        <v>13.700000000000001</v>
      </c>
      <c r="X398" s="14">
        <f>VLOOKUP($A398,'2014'!$B$2:$S$430,6,FALSE)</f>
        <v>13</v>
      </c>
      <c r="Y398" s="14">
        <f>IF(ISNA(VLOOKUP($A398,'2013'!$B$2:$S$401,6,FALSE)), X398, VLOOKUP($A398,'2013'!$B$2:$S$401,6,FALSE)*1.7)</f>
        <v>8.5</v>
      </c>
      <c r="Z398" s="14">
        <f>IF(ISNA(VLOOKUP($A398,'2012'!$B$2:$S$401,6,FALSE)), Y398, VLOOKUP($A398,'2012'!$B$2:$S$401,6,FALSE))</f>
        <v>22</v>
      </c>
      <c r="AA398" s="14">
        <f>IF(ISNA(VLOOKUP($A398,'2011'!$B$2:$S$401,6,FALSE)), Z398, VLOOKUP($A398,'2011'!$B$2:$S$401,6,FALSE))</f>
        <v>24</v>
      </c>
      <c r="AB398" s="14">
        <f>IF(ISNA(VLOOKUP($A398,'2010'!$B$2:$S$401,6,FALSE)), AA398, VLOOKUP($A398,'2010'!$B$2:$S$401,6,FALSE))</f>
        <v>24</v>
      </c>
      <c r="AC398" s="14">
        <f>IF(ISNA(VLOOKUP($A398,'2009'!$B$2:$S$401,6,FALSE)), AB398, VLOOKUP($A398,'2009'!$B$2:$S$401,6,FALSE))</f>
        <v>20</v>
      </c>
      <c r="AD398" s="14">
        <f>AVERAGE(X398:AC398)</f>
        <v>18.583333333333332</v>
      </c>
      <c r="AE398" s="14">
        <f>VLOOKUP($A398,'2014'!$B$2:$S$430,10,FALSE)</f>
        <v>0</v>
      </c>
      <c r="AF398" s="14">
        <f>IF(ISNA(VLOOKUP($A398,'2013'!$B$2:$S$401,10,FALSE)), AE398, VLOOKUP($A398,'2013'!$B$2:$S$401,10,FALSE)*1.7)</f>
        <v>1.7</v>
      </c>
      <c r="AG398" s="14">
        <f>IF(ISNA(VLOOKUP($A398,'2012'!$B$2:$S$401,10,FALSE)), AF398, VLOOKUP($A398,'2012'!$B$2:$S$401,10,FALSE))</f>
        <v>0</v>
      </c>
      <c r="AH398" s="14">
        <f>IF(ISNA(VLOOKUP($A398,'2011'!$B$2:$S$401,10,FALSE)), AG398, VLOOKUP($A398,'2011'!$B$2:$S$401,10,FALSE))</f>
        <v>7</v>
      </c>
      <c r="AI398" s="14">
        <f>IF(ISNA(VLOOKUP($A398,'2010'!$B$2:$S$401,10,FALSE)), AH398, VLOOKUP($A398,'2010'!$B$2:$S$401,10,FALSE))</f>
        <v>7</v>
      </c>
      <c r="AJ398" s="14">
        <f>IF(ISNA(VLOOKUP($A398,'2009'!$B$2:$S$401,10,FALSE)), AI398, VLOOKUP($A398,'2009'!$B$2:$S$401,10,FALSE))</f>
        <v>0</v>
      </c>
      <c r="AK398" s="14">
        <f>AVERAGE(AE398:AJ398)</f>
        <v>2.6166666666666667</v>
      </c>
      <c r="AL398" s="14">
        <f>VLOOKUP($A398,'2014'!$B$2:$S$430,11,FALSE)</f>
        <v>1</v>
      </c>
      <c r="AM398" s="14">
        <f>IF(ISNA(VLOOKUP($A398,'2013'!$B$2:$S$401,11,FALSE)), AL398, VLOOKUP($A398,'2013'!$B$2:$S$401,11,FALSE)*1.7)</f>
        <v>5.0999999999999996</v>
      </c>
      <c r="AN398" s="14">
        <f>AVERAGE(AL398:AM398)</f>
        <v>3.05</v>
      </c>
      <c r="AO398" s="14">
        <f>VLOOKUP($A398,'2014'!$B$2:$S$430,8,FALSE)</f>
        <v>-10</v>
      </c>
      <c r="AP398" s="14">
        <f>IF(ISNA(VLOOKUP($A398,'2013'!$B$2:$S$401,8,FALSE)), AO398, VLOOKUP($A398,'2013'!$B$2:$S$401,8,FALSE)*1.7)</f>
        <v>-10.199999999999999</v>
      </c>
      <c r="AQ398" s="14">
        <f>IF(ISNA(VLOOKUP($A398,'2012'!$B$2:$S$401,8,FALSE)), AP398, VLOOKUP($A398,'2012'!$B$2:$S$401,8,FALSE))</f>
        <v>10</v>
      </c>
      <c r="AR398" s="14">
        <f>IF(ISNA(VLOOKUP($A398,'2011'!$B$2:$S$401,8,FALSE)), AQ398, VLOOKUP($A398,'2011'!$B$2:$S$401,8,FALSE))</f>
        <v>1</v>
      </c>
      <c r="AS398" s="14">
        <f>IF(ISNA(VLOOKUP($A398,'2010'!$B$2:$S$401,8,FALSE)), AR398, VLOOKUP($A398,'2010'!$B$2:$S$401,8,FALSE))</f>
        <v>1</v>
      </c>
      <c r="AT398" s="14">
        <f>IF(ISNA(VLOOKUP($A398,'2009'!$B$2:$S$401,8,FALSE)), AS398, VLOOKUP($A398,'2009'!$B$2:$S$401,8,FALSE))</f>
        <v>15</v>
      </c>
      <c r="AU398" s="14">
        <f>AVERAGE(AO398:AT398)</f>
        <v>1.1333333333333335</v>
      </c>
      <c r="AV398" s="14">
        <f>MIN(B398:G398)</f>
        <v>17</v>
      </c>
      <c r="AW398" s="14">
        <f>MAX(B398:G398)</f>
        <v>45</v>
      </c>
      <c r="AX398" s="14">
        <f>MIN(I398:N398)</f>
        <v>60</v>
      </c>
      <c r="AY398" s="14">
        <f>MAX(I398:N398)</f>
        <v>80</v>
      </c>
      <c r="AZ398" s="14" t="str">
        <f>VLOOKUP(A398,Bios!$B$2:$S$430,7,FALSE)</f>
        <v>CAN</v>
      </c>
      <c r="BA398" s="14" t="str">
        <f>VLOOKUP(A398,Bios!$B$2:$S$430,2,FALSE)</f>
        <v>SJS</v>
      </c>
      <c r="BB398" s="14">
        <f>113-BE398</f>
        <v>27</v>
      </c>
      <c r="BC398" s="14" t="str">
        <f>VLOOKUP(A398,Bios!$B$2:$S$430,3,FALSE)</f>
        <v>R</v>
      </c>
      <c r="BD398" s="4" t="str">
        <f>VLOOKUP(A398,Bios!$B$2:$S$430,4,FALSE)</f>
        <v>Jul 15 '86</v>
      </c>
      <c r="BE398" s="4" t="str">
        <f>RIGHT(BD398, LEN(BD398)-8)</f>
        <v>86</v>
      </c>
      <c r="BJ398" s="4" t="e">
        <f>VLOOKUP(A398,'Contracts 2014'!A397:K523,1,FALSE)</f>
        <v>#N/A</v>
      </c>
      <c r="BK398" s="4">
        <f>IF(ISNA(VLOOKUP(A398,'Contracts 2014'!$A$1:$K$127,1,FALSE)), 0, 1)</f>
        <v>1</v>
      </c>
    </row>
    <row r="399" spans="1:63">
      <c r="A399" s="13" t="s">
        <v>734</v>
      </c>
      <c r="B399" s="14">
        <f>VLOOKUP(A399,'2014'!$B$2:$S$430,7,FALSE)</f>
        <v>17</v>
      </c>
      <c r="C399" s="14">
        <f>IF(ISNA(VLOOKUP(A399,'2013'!$B$2:$S$401,7,FALSE)*1.7), B399, VLOOKUP(A399,'2013'!$B$2:$S$401,7,FALSE)*1.7)</f>
        <v>40.799999999999997</v>
      </c>
      <c r="D399" s="14">
        <f>IF(ISNA(VLOOKUP(A399,'2012'!$B$2:$S$401,7,FALSE)), C399, VLOOKUP(A399,'2012'!$B$2:$S$401,7,FALSE))</f>
        <v>22</v>
      </c>
      <c r="E399" s="14">
        <f>IF(ISNA(VLOOKUP(A399,'2011'!$B$2:$S$401,7,FALSE)), AVERAGE(C399:D399), VLOOKUP(A399,'2011'!$B$2:$S$401,7,FALSE))</f>
        <v>22</v>
      </c>
      <c r="F399" s="14">
        <f>IF(ISNA(VLOOKUP(A399,'2010'!$B$2:$S$401,7,FALSE)), AVERAGE(C399:E399), VLOOKUP(A399,'2010'!$B$2:$S$401,7,FALSE))</f>
        <v>17</v>
      </c>
      <c r="G399" s="14">
        <f>IF(ISNA(VLOOKUP(A399,'2009'!$B$2:$S$401,7,FALSE)), AVERAGE(C399:F399), VLOOKUP(A399,'2009'!$B$2:$S$401,7,FALSE))</f>
        <v>26</v>
      </c>
      <c r="H399" s="14">
        <f>AVERAGE(B399:G399)</f>
        <v>24.133333333333336</v>
      </c>
      <c r="I399" s="14">
        <f>VLOOKUP(A399,'2014'!$B$2:$S$430,4,FALSE)</f>
        <v>70</v>
      </c>
      <c r="J399" s="14">
        <f>IF(ISNA(VLOOKUP(A399,'2013'!$B$2:$S$401,4,FALSE)), I399, VLOOKUP(A399,'2013'!$B$2:$S$401,4,FALSE)*1.7)</f>
        <v>81.599999999999994</v>
      </c>
      <c r="K399" s="14">
        <f>IF(ISNA(VLOOKUP(A399,'2012'!$B$2:$S$401,4,FALSE)), J399, VLOOKUP(A399,'2012'!$B$2:$S$401,4,FALSE))</f>
        <v>82</v>
      </c>
      <c r="L399" s="14">
        <f>IF(ISNA(VLOOKUP(A399,'2011'!$B$2:$S$401,4,FALSE)), AVERAGE(J399:K399), VLOOKUP(A399,'2011'!$B$2:$S$401,4,FALSE))</f>
        <v>82</v>
      </c>
      <c r="M399" s="14">
        <f>IF(ISNA(VLOOKUP(A399,'2010'!$B$2:$S$401,4,FALSE)), AVERAGE(J399:L399), VLOOKUP(A399,'2010'!$B$2:$S$401,4,FALSE))</f>
        <v>81</v>
      </c>
      <c r="N399" s="14">
        <f>IF(ISNA(VLOOKUP(A399,'2009'!$B$2:$S$401,4,FALSE)), AVERAGE(J399:M399), VLOOKUP(A399,'2009'!$B$2:$S$401,4,FALSE))</f>
        <v>82</v>
      </c>
      <c r="O399" s="14">
        <f>AVERAGE(I399:N399)</f>
        <v>79.766666666666666</v>
      </c>
      <c r="P399" s="14">
        <f>H399/O399</f>
        <v>0.30254910154617637</v>
      </c>
      <c r="Q399" s="14">
        <f>VLOOKUP($A399,'2014'!$B$2:$S$430,5,FALSE)</f>
        <v>4</v>
      </c>
      <c r="R399" s="14">
        <f>IF(ISNA(VLOOKUP(A399,'2013'!$B$2:$S$401,5,FALSE)), Q399, VLOOKUP(A399,'2013'!$B$2:$S$401,5,FALSE)*1.7)</f>
        <v>10.199999999999999</v>
      </c>
      <c r="S399" s="14">
        <f>IF(ISNA(VLOOKUP($A399,'2012'!$B$2:$S$401,5,FALSE)), R399, VLOOKUP($A399,'2012'!$B$2:$S$401,5,FALSE))</f>
        <v>8</v>
      </c>
      <c r="T399" s="14">
        <f>IF(ISNA(VLOOKUP($A399,'2011'!$B$2:$S$401,5,FALSE)), S399, VLOOKUP($A399,'2011'!$B$2:$S$401,5,FALSE))</f>
        <v>8</v>
      </c>
      <c r="U399" s="14">
        <f>IF(ISNA(VLOOKUP($A399,'2010'!$B$2:$S$401,5,FALSE)), T399, VLOOKUP($A399,'2010'!$B$2:$S$401,5,FALSE))</f>
        <v>5</v>
      </c>
      <c r="V399" s="14">
        <f>IF(ISNA(VLOOKUP($A399,'2009'!$B$2:$S$401,5,FALSE)), U399, VLOOKUP($A399,'2009'!$B$2:$S$401,5,FALSE))</f>
        <v>5</v>
      </c>
      <c r="W399" s="14">
        <f>AVERAGE(Q399:V399)</f>
        <v>6.7</v>
      </c>
      <c r="X399" s="14">
        <f>VLOOKUP($A399,'2014'!$B$2:$S$430,6,FALSE)</f>
        <v>13</v>
      </c>
      <c r="Y399" s="14">
        <f>IF(ISNA(VLOOKUP($A399,'2013'!$B$2:$S$401,6,FALSE)), X399, VLOOKUP($A399,'2013'!$B$2:$S$401,6,FALSE)*1.7)</f>
        <v>30.599999999999998</v>
      </c>
      <c r="Z399" s="14">
        <f>IF(ISNA(VLOOKUP($A399,'2012'!$B$2:$S$401,6,FALSE)), Y399, VLOOKUP($A399,'2012'!$B$2:$S$401,6,FALSE))</f>
        <v>14</v>
      </c>
      <c r="AA399" s="14">
        <f>IF(ISNA(VLOOKUP($A399,'2011'!$B$2:$S$401,6,FALSE)), Z399, VLOOKUP($A399,'2011'!$B$2:$S$401,6,FALSE))</f>
        <v>14</v>
      </c>
      <c r="AB399" s="14">
        <f>IF(ISNA(VLOOKUP($A399,'2010'!$B$2:$S$401,6,FALSE)), AA399, VLOOKUP($A399,'2010'!$B$2:$S$401,6,FALSE))</f>
        <v>12</v>
      </c>
      <c r="AC399" s="14">
        <f>IF(ISNA(VLOOKUP($A399,'2009'!$B$2:$S$401,6,FALSE)), AB399, VLOOKUP($A399,'2009'!$B$2:$S$401,6,FALSE))</f>
        <v>21</v>
      </c>
      <c r="AD399" s="14">
        <f>AVERAGE(X399:AC399)</f>
        <v>17.433333333333334</v>
      </c>
      <c r="AE399" s="14">
        <f>VLOOKUP($A399,'2014'!$B$2:$S$430,10,FALSE)</f>
        <v>1</v>
      </c>
      <c r="AF399" s="14">
        <f>IF(ISNA(VLOOKUP($A399,'2013'!$B$2:$S$401,10,FALSE)), AE399, VLOOKUP($A399,'2013'!$B$2:$S$401,10,FALSE)*1.7)</f>
        <v>1.7</v>
      </c>
      <c r="AG399" s="14">
        <f>IF(ISNA(VLOOKUP($A399,'2012'!$B$2:$S$401,10,FALSE)), AF399, VLOOKUP($A399,'2012'!$B$2:$S$401,10,FALSE))</f>
        <v>3</v>
      </c>
      <c r="AH399" s="14">
        <f>IF(ISNA(VLOOKUP($A399,'2011'!$B$2:$S$401,10,FALSE)), AG399, VLOOKUP($A399,'2011'!$B$2:$S$401,10,FALSE))</f>
        <v>3</v>
      </c>
      <c r="AI399" s="14">
        <f>IF(ISNA(VLOOKUP($A399,'2010'!$B$2:$S$401,10,FALSE)), AH399, VLOOKUP($A399,'2010'!$B$2:$S$401,10,FALSE))</f>
        <v>1</v>
      </c>
      <c r="AJ399" s="14">
        <f>IF(ISNA(VLOOKUP($A399,'2009'!$B$2:$S$401,10,FALSE)), AI399, VLOOKUP($A399,'2009'!$B$2:$S$401,10,FALSE))</f>
        <v>4</v>
      </c>
      <c r="AK399" s="14">
        <f>AVERAGE(AE399:AJ399)</f>
        <v>2.2833333333333332</v>
      </c>
      <c r="AL399" s="14">
        <f>VLOOKUP($A399,'2014'!$B$2:$S$430,11,FALSE)</f>
        <v>2</v>
      </c>
      <c r="AM399" s="14">
        <f>IF(ISNA(VLOOKUP($A399,'2013'!$B$2:$S$401,11,FALSE)), AL399, VLOOKUP($A399,'2013'!$B$2:$S$401,11,FALSE)*1.7)</f>
        <v>13.6</v>
      </c>
      <c r="AN399" s="14">
        <f>AVERAGE(AL399:AM399)</f>
        <v>7.8</v>
      </c>
      <c r="AO399" s="14">
        <f>VLOOKUP($A399,'2014'!$B$2:$S$430,8,FALSE)</f>
        <v>26</v>
      </c>
      <c r="AP399" s="14">
        <f>IF(ISNA(VLOOKUP($A399,'2013'!$B$2:$S$401,8,FALSE)), AO399, VLOOKUP($A399,'2013'!$B$2:$S$401,8,FALSE)*1.7)</f>
        <v>32.299999999999997</v>
      </c>
      <c r="AQ399" s="14">
        <f>IF(ISNA(VLOOKUP($A399,'2012'!$B$2:$S$401,8,FALSE)), AP399, VLOOKUP($A399,'2012'!$B$2:$S$401,8,FALSE))</f>
        <v>-14</v>
      </c>
      <c r="AR399" s="14">
        <f>IF(ISNA(VLOOKUP($A399,'2011'!$B$2:$S$401,8,FALSE)), AQ399, VLOOKUP($A399,'2011'!$B$2:$S$401,8,FALSE))</f>
        <v>-14</v>
      </c>
      <c r="AS399" s="14">
        <f>IF(ISNA(VLOOKUP($A399,'2010'!$B$2:$S$401,8,FALSE)), AR399, VLOOKUP($A399,'2010'!$B$2:$S$401,8,FALSE))</f>
        <v>-8</v>
      </c>
      <c r="AT399" s="14">
        <f>IF(ISNA(VLOOKUP($A399,'2009'!$B$2:$S$401,8,FALSE)), AS399, VLOOKUP($A399,'2009'!$B$2:$S$401,8,FALSE))</f>
        <v>-13</v>
      </c>
      <c r="AU399" s="14">
        <f>AVERAGE(AO399:AT399)</f>
        <v>1.5499999999999996</v>
      </c>
      <c r="AV399" s="14">
        <f>MIN(B399:G399)</f>
        <v>17</v>
      </c>
      <c r="AW399" s="14">
        <f>MAX(B399:G399)</f>
        <v>40.799999999999997</v>
      </c>
      <c r="AX399" s="14">
        <f>MIN(I399:N399)</f>
        <v>70</v>
      </c>
      <c r="AY399" s="14">
        <f>MAX(I399:N399)</f>
        <v>82</v>
      </c>
      <c r="AZ399" s="14" t="str">
        <f>VLOOKUP(A399,Bios!$B$2:$S$430,7,FALSE)</f>
        <v>CAN</v>
      </c>
      <c r="BA399" s="14" t="str">
        <f>VLOOKUP(A399,Bios!$B$2:$S$430,2,FALSE)</f>
        <v>ANA</v>
      </c>
      <c r="BB399" s="14">
        <f>113-BE399</f>
        <v>33</v>
      </c>
      <c r="BC399" s="14" t="str">
        <f>VLOOKUP(A399,Bios!$B$2:$S$430,3,FALSE)</f>
        <v>D</v>
      </c>
      <c r="BD399" s="4" t="str">
        <f>VLOOKUP(A399,Bios!$B$2:$S$430,4,FALSE)</f>
        <v>Jun 04 '80</v>
      </c>
      <c r="BE399" s="4" t="str">
        <f>RIGHT(BD399, LEN(BD399)-8)</f>
        <v>80</v>
      </c>
      <c r="BJ399" s="4" t="e">
        <f>VLOOKUP(A399,'Contracts 2014'!A398:K524,1,FALSE)</f>
        <v>#N/A</v>
      </c>
      <c r="BK399" s="4">
        <f>IF(ISNA(VLOOKUP(A399,'Contracts 2014'!$A$1:$K$127,1,FALSE)), 0, 1)</f>
        <v>1</v>
      </c>
    </row>
    <row r="400" spans="1:63">
      <c r="A400" s="13" t="s">
        <v>1219</v>
      </c>
      <c r="B400" s="14">
        <f>VLOOKUP(A400,'2014'!$B$2:$S$430,7,FALSE)</f>
        <v>17</v>
      </c>
      <c r="C400" s="14">
        <f>IF(ISNA(VLOOKUP(A400,'2013'!$B$2:$S$401,7,FALSE)*1.7), B400, VLOOKUP(A400,'2013'!$B$2:$S$401,7,FALSE)*1.7)</f>
        <v>20.399999999999999</v>
      </c>
      <c r="D400" s="14">
        <f>IF(ISNA(VLOOKUP(A400,'2012'!$B$2:$S$401,7,FALSE)), C400, VLOOKUP(A400,'2012'!$B$2:$S$401,7,FALSE))</f>
        <v>12</v>
      </c>
      <c r="E400" s="14">
        <f>IF(ISNA(VLOOKUP(A400,'2011'!$B$2:$S$401,7,FALSE)), AVERAGE(C400:D400), VLOOKUP(A400,'2011'!$B$2:$S$401,7,FALSE))</f>
        <v>16.2</v>
      </c>
      <c r="F400" s="14">
        <f>IF(ISNA(VLOOKUP(A400,'2010'!$B$2:$S$401,7,FALSE)), AVERAGE(C400:E400), VLOOKUP(A400,'2010'!$B$2:$S$401,7,FALSE))</f>
        <v>16.2</v>
      </c>
      <c r="G400" s="14">
        <f>IF(ISNA(VLOOKUP(A400,'2009'!$B$2:$S$401,7,FALSE)), AVERAGE(C400:F400), VLOOKUP(A400,'2009'!$B$2:$S$401,7,FALSE))</f>
        <v>16.2</v>
      </c>
      <c r="H400" s="14">
        <f>AVERAGE(B400:G400)</f>
        <v>16.333333333333332</v>
      </c>
      <c r="I400" s="14">
        <f>VLOOKUP(A400,'2014'!$B$2:$S$430,4,FALSE)</f>
        <v>59</v>
      </c>
      <c r="J400" s="14">
        <f>IF(ISNA(VLOOKUP(A400,'2013'!$B$2:$S$401,4,FALSE)), I400, VLOOKUP(A400,'2013'!$B$2:$S$401,4,FALSE)*1.7)</f>
        <v>64.599999999999994</v>
      </c>
      <c r="K400" s="14">
        <f>IF(ISNA(VLOOKUP(A400,'2012'!$B$2:$S$401,4,FALSE)), J400, VLOOKUP(A400,'2012'!$B$2:$S$401,4,FALSE))</f>
        <v>38</v>
      </c>
      <c r="L400" s="14">
        <f>IF(ISNA(VLOOKUP(A400,'2011'!$B$2:$S$401,4,FALSE)), AVERAGE(J400:K400), VLOOKUP(A400,'2011'!$B$2:$S$401,4,FALSE))</f>
        <v>51.3</v>
      </c>
      <c r="M400" s="14">
        <f>IF(ISNA(VLOOKUP(A400,'2010'!$B$2:$S$401,4,FALSE)), AVERAGE(J400:L400), VLOOKUP(A400,'2010'!$B$2:$S$401,4,FALSE))</f>
        <v>51.29999999999999</v>
      </c>
      <c r="N400" s="14">
        <f>IF(ISNA(VLOOKUP(A400,'2009'!$B$2:$S$401,4,FALSE)), AVERAGE(J400:M400), VLOOKUP(A400,'2009'!$B$2:$S$401,4,FALSE))</f>
        <v>51.29999999999999</v>
      </c>
      <c r="O400" s="14">
        <f>AVERAGE(I400:N400)</f>
        <v>52.583333333333336</v>
      </c>
      <c r="P400" s="14">
        <f>H400/O400</f>
        <v>0.31061806656101421</v>
      </c>
      <c r="Q400" s="14">
        <f>VLOOKUP($A400,'2014'!$B$2:$S$430,5,FALSE)</f>
        <v>3</v>
      </c>
      <c r="R400" s="14">
        <f>IF(ISNA(VLOOKUP(A400,'2013'!$B$2:$S$401,5,FALSE)), Q400, VLOOKUP(A400,'2013'!$B$2:$S$401,5,FALSE)*1.7)</f>
        <v>5.0999999999999996</v>
      </c>
      <c r="S400" s="14">
        <f>IF(ISNA(VLOOKUP($A400,'2012'!$B$2:$S$401,5,FALSE)), R400, VLOOKUP($A400,'2012'!$B$2:$S$401,5,FALSE))</f>
        <v>3</v>
      </c>
      <c r="T400" s="14">
        <f>IF(ISNA(VLOOKUP($A400,'2011'!$B$2:$S$401,5,FALSE)), S400, VLOOKUP($A400,'2011'!$B$2:$S$401,5,FALSE))</f>
        <v>3</v>
      </c>
      <c r="U400" s="14">
        <f>IF(ISNA(VLOOKUP($A400,'2010'!$B$2:$S$401,5,FALSE)), T400, VLOOKUP($A400,'2010'!$B$2:$S$401,5,FALSE))</f>
        <v>3</v>
      </c>
      <c r="V400" s="14">
        <f>IF(ISNA(VLOOKUP($A400,'2009'!$B$2:$S$401,5,FALSE)), U400, VLOOKUP($A400,'2009'!$B$2:$S$401,5,FALSE))</f>
        <v>3</v>
      </c>
      <c r="W400" s="14">
        <f>AVERAGE(Q400:V400)</f>
        <v>3.35</v>
      </c>
      <c r="X400" s="14">
        <f>VLOOKUP($A400,'2014'!$B$2:$S$430,6,FALSE)</f>
        <v>14</v>
      </c>
      <c r="Y400" s="14">
        <f>IF(ISNA(VLOOKUP($A400,'2013'!$B$2:$S$401,6,FALSE)), X400, VLOOKUP($A400,'2013'!$B$2:$S$401,6,FALSE)*1.7)</f>
        <v>15.299999999999999</v>
      </c>
      <c r="Z400" s="14">
        <f>IF(ISNA(VLOOKUP($A400,'2012'!$B$2:$S$401,6,FALSE)), Y400, VLOOKUP($A400,'2012'!$B$2:$S$401,6,FALSE))</f>
        <v>9</v>
      </c>
      <c r="AA400" s="14">
        <f>IF(ISNA(VLOOKUP($A400,'2011'!$B$2:$S$401,6,FALSE)), Z400, VLOOKUP($A400,'2011'!$B$2:$S$401,6,FALSE))</f>
        <v>9</v>
      </c>
      <c r="AB400" s="14">
        <f>IF(ISNA(VLOOKUP($A400,'2010'!$B$2:$S$401,6,FALSE)), AA400, VLOOKUP($A400,'2010'!$B$2:$S$401,6,FALSE))</f>
        <v>9</v>
      </c>
      <c r="AC400" s="14">
        <f>IF(ISNA(VLOOKUP($A400,'2009'!$B$2:$S$401,6,FALSE)), AB400, VLOOKUP($A400,'2009'!$B$2:$S$401,6,FALSE))</f>
        <v>9</v>
      </c>
      <c r="AD400" s="14">
        <f>AVERAGE(X400:AC400)</f>
        <v>10.883333333333333</v>
      </c>
      <c r="AE400" s="14">
        <f>VLOOKUP($A400,'2014'!$B$2:$S$430,10,FALSE)</f>
        <v>1</v>
      </c>
      <c r="AF400" s="14">
        <f>IF(ISNA(VLOOKUP($A400,'2013'!$B$2:$S$401,10,FALSE)), AE400, VLOOKUP($A400,'2013'!$B$2:$S$401,10,FALSE)*1.7)</f>
        <v>0</v>
      </c>
      <c r="AG400" s="14">
        <f>IF(ISNA(VLOOKUP($A400,'2012'!$B$2:$S$401,10,FALSE)), AF400, VLOOKUP($A400,'2012'!$B$2:$S$401,10,FALSE))</f>
        <v>0</v>
      </c>
      <c r="AH400" s="14">
        <f>IF(ISNA(VLOOKUP($A400,'2011'!$B$2:$S$401,10,FALSE)), AG400, VLOOKUP($A400,'2011'!$B$2:$S$401,10,FALSE))</f>
        <v>0</v>
      </c>
      <c r="AI400" s="14">
        <f>IF(ISNA(VLOOKUP($A400,'2010'!$B$2:$S$401,10,FALSE)), AH400, VLOOKUP($A400,'2010'!$B$2:$S$401,10,FALSE))</f>
        <v>0</v>
      </c>
      <c r="AJ400" s="14">
        <f>IF(ISNA(VLOOKUP($A400,'2009'!$B$2:$S$401,10,FALSE)), AI400, VLOOKUP($A400,'2009'!$B$2:$S$401,10,FALSE))</f>
        <v>0</v>
      </c>
      <c r="AK400" s="14">
        <f>AVERAGE(AE400:AJ400)</f>
        <v>0.16666666666666666</v>
      </c>
      <c r="AL400" s="14">
        <f>VLOOKUP($A400,'2014'!$B$2:$S$430,11,FALSE)</f>
        <v>3</v>
      </c>
      <c r="AM400" s="14">
        <f>IF(ISNA(VLOOKUP($A400,'2013'!$B$2:$S$401,11,FALSE)), AL400, VLOOKUP($A400,'2013'!$B$2:$S$401,11,FALSE)*1.7)</f>
        <v>0</v>
      </c>
      <c r="AN400" s="14">
        <f>AVERAGE(AL400:AM400)</f>
        <v>1.5</v>
      </c>
      <c r="AO400" s="14">
        <f>VLOOKUP($A400,'2014'!$B$2:$S$430,8,FALSE)</f>
        <v>-1</v>
      </c>
      <c r="AP400" s="14">
        <f>IF(ISNA(VLOOKUP($A400,'2013'!$B$2:$S$401,8,FALSE)), AO400, VLOOKUP($A400,'2013'!$B$2:$S$401,8,FALSE)*1.7)</f>
        <v>3.4</v>
      </c>
      <c r="AQ400" s="14">
        <f>IF(ISNA(VLOOKUP($A400,'2012'!$B$2:$S$401,8,FALSE)), AP400, VLOOKUP($A400,'2012'!$B$2:$S$401,8,FALSE))</f>
        <v>2</v>
      </c>
      <c r="AR400" s="14">
        <f>IF(ISNA(VLOOKUP($A400,'2011'!$B$2:$S$401,8,FALSE)), AQ400, VLOOKUP($A400,'2011'!$B$2:$S$401,8,FALSE))</f>
        <v>2</v>
      </c>
      <c r="AS400" s="14">
        <f>IF(ISNA(VLOOKUP($A400,'2010'!$B$2:$S$401,8,FALSE)), AR400, VLOOKUP($A400,'2010'!$B$2:$S$401,8,FALSE))</f>
        <v>2</v>
      </c>
      <c r="AT400" s="14">
        <f>IF(ISNA(VLOOKUP($A400,'2009'!$B$2:$S$401,8,FALSE)), AS400, VLOOKUP($A400,'2009'!$B$2:$S$401,8,FALSE))</f>
        <v>2</v>
      </c>
      <c r="AU400" s="14">
        <f>AVERAGE(AO400:AT400)</f>
        <v>1.7333333333333334</v>
      </c>
      <c r="AV400" s="14">
        <f>MIN(B400:G400)</f>
        <v>12</v>
      </c>
      <c r="AW400" s="14">
        <f>MAX(B400:G400)</f>
        <v>20.399999999999999</v>
      </c>
      <c r="AX400" s="14">
        <f>MIN(I400:N400)</f>
        <v>38</v>
      </c>
      <c r="AY400" s="14">
        <f>MAX(I400:N400)</f>
        <v>64.599999999999994</v>
      </c>
      <c r="AZ400" s="14" t="str">
        <f>VLOOKUP(A400,Bios!$B$2:$S$430,7,FALSE)</f>
        <v>RUS</v>
      </c>
      <c r="BA400" s="14" t="str">
        <f>VLOOKUP(A400,Bios!$B$2:$S$430,2,FALSE)</f>
        <v>MTL</v>
      </c>
      <c r="BB400" s="14">
        <f>113-BE400</f>
        <v>27</v>
      </c>
      <c r="BC400" s="14" t="str">
        <f>VLOOKUP(A400,Bios!$B$2:$S$430,3,FALSE)</f>
        <v>D</v>
      </c>
      <c r="BD400" s="4" t="str">
        <f>VLOOKUP(A400,Bios!$B$2:$S$430,4,FALSE)</f>
        <v>Apr 25 '86</v>
      </c>
      <c r="BE400" s="4" t="str">
        <f>RIGHT(BD400, LEN(BD400)-8)</f>
        <v>86</v>
      </c>
      <c r="BJ400" s="4" t="e">
        <f>VLOOKUP(A400,'Contracts 2014'!A399:K525,1,FALSE)</f>
        <v>#N/A</v>
      </c>
      <c r="BK400" s="4">
        <f>IF(ISNA(VLOOKUP(A400,'Contracts 2014'!$A$1:$K$127,1,FALSE)), 0, 1)</f>
        <v>0</v>
      </c>
    </row>
    <row r="401" spans="1:63">
      <c r="A401" s="13" t="s">
        <v>766</v>
      </c>
      <c r="B401" s="14">
        <f>VLOOKUP(A401,'2014'!$B$2:$S$430,7,FALSE)</f>
        <v>17</v>
      </c>
      <c r="C401" s="14">
        <f>IF(ISNA(VLOOKUP(A401,'2013'!$B$2:$S$401,7,FALSE)*1.7), B401, VLOOKUP(A401,'2013'!$B$2:$S$401,7,FALSE)*1.7)</f>
        <v>17</v>
      </c>
      <c r="D401" s="14">
        <f>IF(ISNA(VLOOKUP(A401,'2012'!$B$2:$S$401,7,FALSE)), C401, VLOOKUP(A401,'2012'!$B$2:$S$401,7,FALSE))</f>
        <v>24</v>
      </c>
      <c r="E401" s="14">
        <f>IF(ISNA(VLOOKUP(A401,'2011'!$B$2:$S$401,7,FALSE)), AVERAGE(C401:D401), VLOOKUP(A401,'2011'!$B$2:$S$401,7,FALSE))</f>
        <v>24</v>
      </c>
      <c r="F401" s="14">
        <f>IF(ISNA(VLOOKUP(A401,'2010'!$B$2:$S$401,7,FALSE)), AVERAGE(C401:E401), VLOOKUP(A401,'2010'!$B$2:$S$401,7,FALSE))</f>
        <v>21.666666666666668</v>
      </c>
      <c r="G401" s="14">
        <f>IF(ISNA(VLOOKUP(A401,'2009'!$B$2:$S$401,7,FALSE)), AVERAGE(C401:F401), VLOOKUP(A401,'2009'!$B$2:$S$401,7,FALSE))</f>
        <v>19</v>
      </c>
      <c r="H401" s="14">
        <f>AVERAGE(B401:G401)</f>
        <v>20.444444444444446</v>
      </c>
      <c r="I401" s="14">
        <f>VLOOKUP(A401,'2014'!$B$2:$S$430,4,FALSE)</f>
        <v>82</v>
      </c>
      <c r="J401" s="14">
        <f>IF(ISNA(VLOOKUP(A401,'2013'!$B$2:$S$401,4,FALSE)), I401, VLOOKUP(A401,'2013'!$B$2:$S$401,4,FALSE)*1.7)</f>
        <v>82</v>
      </c>
      <c r="K401" s="14">
        <f>IF(ISNA(VLOOKUP(A401,'2012'!$B$2:$S$401,4,FALSE)), J401, VLOOKUP(A401,'2012'!$B$2:$S$401,4,FALSE))</f>
        <v>81</v>
      </c>
      <c r="L401" s="14">
        <f>IF(ISNA(VLOOKUP(A401,'2011'!$B$2:$S$401,4,FALSE)), AVERAGE(J401:K401), VLOOKUP(A401,'2011'!$B$2:$S$401,4,FALSE))</f>
        <v>81</v>
      </c>
      <c r="M401" s="14">
        <f>IF(ISNA(VLOOKUP(A401,'2010'!$B$2:$S$401,4,FALSE)), AVERAGE(J401:L401), VLOOKUP(A401,'2010'!$B$2:$S$401,4,FALSE))</f>
        <v>81.333333333333329</v>
      </c>
      <c r="N401" s="14">
        <f>IF(ISNA(VLOOKUP(A401,'2009'!$B$2:$S$401,4,FALSE)), AVERAGE(J401:M401), VLOOKUP(A401,'2009'!$B$2:$S$401,4,FALSE))</f>
        <v>81</v>
      </c>
      <c r="O401" s="14">
        <f>AVERAGE(I401:N401)</f>
        <v>81.388888888888886</v>
      </c>
      <c r="P401" s="14">
        <f>H401/O401</f>
        <v>0.25119453924914681</v>
      </c>
      <c r="Q401" s="14">
        <f>VLOOKUP($A401,'2014'!$B$2:$S$430,5,FALSE)</f>
        <v>5</v>
      </c>
      <c r="R401" s="14">
        <f>IF(ISNA(VLOOKUP(A401,'2013'!$B$2:$S$401,5,FALSE)), Q401, VLOOKUP(A401,'2013'!$B$2:$S$401,5,FALSE)*1.7)</f>
        <v>5</v>
      </c>
      <c r="S401" s="14">
        <f>IF(ISNA(VLOOKUP($A401,'2012'!$B$2:$S$401,5,FALSE)), R401, VLOOKUP($A401,'2012'!$B$2:$S$401,5,FALSE))</f>
        <v>4</v>
      </c>
      <c r="T401" s="14">
        <f>IF(ISNA(VLOOKUP($A401,'2011'!$B$2:$S$401,5,FALSE)), S401, VLOOKUP($A401,'2011'!$B$2:$S$401,5,FALSE))</f>
        <v>4</v>
      </c>
      <c r="U401" s="14">
        <f>IF(ISNA(VLOOKUP($A401,'2010'!$B$2:$S$401,5,FALSE)), T401, VLOOKUP($A401,'2010'!$B$2:$S$401,5,FALSE))</f>
        <v>4</v>
      </c>
      <c r="V401" s="14">
        <f>IF(ISNA(VLOOKUP($A401,'2009'!$B$2:$S$401,5,FALSE)), U401, VLOOKUP($A401,'2009'!$B$2:$S$401,5,FALSE))</f>
        <v>5</v>
      </c>
      <c r="W401" s="14">
        <f>AVERAGE(Q401:V401)</f>
        <v>4.5</v>
      </c>
      <c r="X401" s="14">
        <f>VLOOKUP($A401,'2014'!$B$2:$S$430,6,FALSE)</f>
        <v>12</v>
      </c>
      <c r="Y401" s="14">
        <f>IF(ISNA(VLOOKUP($A401,'2013'!$B$2:$S$401,6,FALSE)), X401, VLOOKUP($A401,'2013'!$B$2:$S$401,6,FALSE)*1.7)</f>
        <v>12</v>
      </c>
      <c r="Z401" s="14">
        <f>IF(ISNA(VLOOKUP($A401,'2012'!$B$2:$S$401,6,FALSE)), Y401, VLOOKUP($A401,'2012'!$B$2:$S$401,6,FALSE))</f>
        <v>20</v>
      </c>
      <c r="AA401" s="14">
        <f>IF(ISNA(VLOOKUP($A401,'2011'!$B$2:$S$401,6,FALSE)), Z401, VLOOKUP($A401,'2011'!$B$2:$S$401,6,FALSE))</f>
        <v>20</v>
      </c>
      <c r="AB401" s="14">
        <f>IF(ISNA(VLOOKUP($A401,'2010'!$B$2:$S$401,6,FALSE)), AA401, VLOOKUP($A401,'2010'!$B$2:$S$401,6,FALSE))</f>
        <v>20</v>
      </c>
      <c r="AC401" s="14">
        <f>IF(ISNA(VLOOKUP($A401,'2009'!$B$2:$S$401,6,FALSE)), AB401, VLOOKUP($A401,'2009'!$B$2:$S$401,6,FALSE))</f>
        <v>14</v>
      </c>
      <c r="AD401" s="14">
        <f>AVERAGE(X401:AC401)</f>
        <v>16.333333333333332</v>
      </c>
      <c r="AE401" s="14">
        <f>VLOOKUP($A401,'2014'!$B$2:$S$430,10,FALSE)</f>
        <v>0</v>
      </c>
      <c r="AF401" s="14">
        <f>IF(ISNA(VLOOKUP($A401,'2013'!$B$2:$S$401,10,FALSE)), AE401, VLOOKUP($A401,'2013'!$B$2:$S$401,10,FALSE)*1.7)</f>
        <v>0</v>
      </c>
      <c r="AG401" s="14">
        <f>IF(ISNA(VLOOKUP($A401,'2012'!$B$2:$S$401,10,FALSE)), AF401, VLOOKUP($A401,'2012'!$B$2:$S$401,10,FALSE))</f>
        <v>0</v>
      </c>
      <c r="AH401" s="14">
        <f>IF(ISNA(VLOOKUP($A401,'2011'!$B$2:$S$401,10,FALSE)), AG401, VLOOKUP($A401,'2011'!$B$2:$S$401,10,FALSE))</f>
        <v>0</v>
      </c>
      <c r="AI401" s="14">
        <f>IF(ISNA(VLOOKUP($A401,'2010'!$B$2:$S$401,10,FALSE)), AH401, VLOOKUP($A401,'2010'!$B$2:$S$401,10,FALSE))</f>
        <v>0</v>
      </c>
      <c r="AJ401" s="14">
        <f>IF(ISNA(VLOOKUP($A401,'2009'!$B$2:$S$401,10,FALSE)), AI401, VLOOKUP($A401,'2009'!$B$2:$S$401,10,FALSE))</f>
        <v>1</v>
      </c>
      <c r="AK401" s="14">
        <f>AVERAGE(AE401:AJ401)</f>
        <v>0.16666666666666666</v>
      </c>
      <c r="AL401" s="14">
        <f>VLOOKUP($A401,'2014'!$B$2:$S$430,11,FALSE)</f>
        <v>0</v>
      </c>
      <c r="AM401" s="14">
        <f>IF(ISNA(VLOOKUP($A401,'2013'!$B$2:$S$401,11,FALSE)), AL401, VLOOKUP($A401,'2013'!$B$2:$S$401,11,FALSE)*1.7)</f>
        <v>0</v>
      </c>
      <c r="AN401" s="14">
        <f>AVERAGE(AL401:AM401)</f>
        <v>0</v>
      </c>
      <c r="AO401" s="14">
        <f>VLOOKUP($A401,'2014'!$B$2:$S$430,8,FALSE)</f>
        <v>-6</v>
      </c>
      <c r="AP401" s="14">
        <f>IF(ISNA(VLOOKUP($A401,'2013'!$B$2:$S$401,8,FALSE)), AO401, VLOOKUP($A401,'2013'!$B$2:$S$401,8,FALSE)*1.7)</f>
        <v>-6</v>
      </c>
      <c r="AQ401" s="14">
        <f>IF(ISNA(VLOOKUP($A401,'2012'!$B$2:$S$401,8,FALSE)), AP401, VLOOKUP($A401,'2012'!$B$2:$S$401,8,FALSE))</f>
        <v>10</v>
      </c>
      <c r="AR401" s="14">
        <f>IF(ISNA(VLOOKUP($A401,'2011'!$B$2:$S$401,8,FALSE)), AQ401, VLOOKUP($A401,'2011'!$B$2:$S$401,8,FALSE))</f>
        <v>10</v>
      </c>
      <c r="AS401" s="14">
        <f>IF(ISNA(VLOOKUP($A401,'2010'!$B$2:$S$401,8,FALSE)), AR401, VLOOKUP($A401,'2010'!$B$2:$S$401,8,FALSE))</f>
        <v>10</v>
      </c>
      <c r="AT401" s="14">
        <f>IF(ISNA(VLOOKUP($A401,'2009'!$B$2:$S$401,8,FALSE)), AS401, VLOOKUP($A401,'2009'!$B$2:$S$401,8,FALSE))</f>
        <v>-6</v>
      </c>
      <c r="AU401" s="14">
        <f>AVERAGE(AO401:AT401)</f>
        <v>2</v>
      </c>
      <c r="AV401" s="14">
        <f>MIN(B401:G401)</f>
        <v>17</v>
      </c>
      <c r="AW401" s="14">
        <f>MAX(B401:G401)</f>
        <v>24</v>
      </c>
      <c r="AX401" s="14">
        <f>MIN(I401:N401)</f>
        <v>81</v>
      </c>
      <c r="AY401" s="14">
        <f>MAX(I401:N401)</f>
        <v>82</v>
      </c>
      <c r="AZ401" s="14" t="str">
        <f>VLOOKUP(A401,Bios!$B$2:$S$430,7,FALSE)</f>
        <v>CAN</v>
      </c>
      <c r="BA401" s="14" t="str">
        <f>VLOOKUP(A401,Bios!$B$2:$S$430,2,FALSE)</f>
        <v>PHI</v>
      </c>
      <c r="BB401" s="14">
        <f>113-BE401</f>
        <v>28</v>
      </c>
      <c r="BC401" s="14" t="str">
        <f>VLOOKUP(A401,Bios!$B$2:$S$430,3,FALSE)</f>
        <v>D</v>
      </c>
      <c r="BD401" s="4" t="str">
        <f>VLOOKUP(A401,Bios!$B$2:$S$430,4,FALSE)</f>
        <v>Feb 27 '85</v>
      </c>
      <c r="BE401" s="4" t="str">
        <f>RIGHT(BD401, LEN(BD401)-8)</f>
        <v>85</v>
      </c>
      <c r="BJ401" s="4" t="e">
        <f>VLOOKUP(A401,'Contracts 2014'!A400:K526,1,FALSE)</f>
        <v>#N/A</v>
      </c>
      <c r="BK401" s="4">
        <f>IF(ISNA(VLOOKUP(A401,'Contracts 2014'!$A$1:$K$127,1,FALSE)), 0, 1)</f>
        <v>0</v>
      </c>
    </row>
    <row r="402" spans="1:63">
      <c r="A402" s="13" t="s">
        <v>940</v>
      </c>
      <c r="B402" s="14">
        <f>VLOOKUP(A402,'2014'!$B$2:$S$430,7,FALSE)</f>
        <v>17</v>
      </c>
      <c r="C402" s="14">
        <f>IF(ISNA(VLOOKUP(A402,'2013'!$B$2:$S$401,7,FALSE)*1.7), B402, VLOOKUP(A402,'2013'!$B$2:$S$401,7,FALSE)*1.7)</f>
        <v>25.5</v>
      </c>
      <c r="D402" s="14">
        <f>IF(ISNA(VLOOKUP(A402,'2012'!$B$2:$S$401,7,FALSE)), C402, VLOOKUP(A402,'2012'!$B$2:$S$401,7,FALSE))</f>
        <v>25.5</v>
      </c>
      <c r="E402" s="14">
        <f>IF(ISNA(VLOOKUP(A402,'2011'!$B$2:$S$401,7,FALSE)), AVERAGE(C402:D402), VLOOKUP(A402,'2011'!$B$2:$S$401,7,FALSE))</f>
        <v>19</v>
      </c>
      <c r="F402" s="14">
        <f>IF(ISNA(VLOOKUP(A402,'2010'!$B$2:$S$401,7,FALSE)), AVERAGE(C402:E402), VLOOKUP(A402,'2010'!$B$2:$S$401,7,FALSE))</f>
        <v>20</v>
      </c>
      <c r="G402" s="14">
        <f>IF(ISNA(VLOOKUP(A402,'2009'!$B$2:$S$401,7,FALSE)), AVERAGE(C402:F402), VLOOKUP(A402,'2009'!$B$2:$S$401,7,FALSE))</f>
        <v>22.5</v>
      </c>
      <c r="H402" s="14">
        <f>AVERAGE(B402:G402)</f>
        <v>21.583333333333332</v>
      </c>
      <c r="I402" s="14">
        <f>VLOOKUP(A402,'2014'!$B$2:$S$430,4,FALSE)</f>
        <v>80</v>
      </c>
      <c r="J402" s="14">
        <f>IF(ISNA(VLOOKUP(A402,'2013'!$B$2:$S$401,4,FALSE)), I402, VLOOKUP(A402,'2013'!$B$2:$S$401,4,FALSE)*1.7)</f>
        <v>62.9</v>
      </c>
      <c r="K402" s="14">
        <f>IF(ISNA(VLOOKUP(A402,'2012'!$B$2:$S$401,4,FALSE)), J402, VLOOKUP(A402,'2012'!$B$2:$S$401,4,FALSE))</f>
        <v>62.9</v>
      </c>
      <c r="L402" s="14">
        <f>IF(ISNA(VLOOKUP(A402,'2011'!$B$2:$S$401,4,FALSE)), AVERAGE(J402:K402), VLOOKUP(A402,'2011'!$B$2:$S$401,4,FALSE))</f>
        <v>76</v>
      </c>
      <c r="M402" s="14">
        <f>IF(ISNA(VLOOKUP(A402,'2010'!$B$2:$S$401,4,FALSE)), AVERAGE(J402:L402), VLOOKUP(A402,'2010'!$B$2:$S$401,4,FALSE))</f>
        <v>68</v>
      </c>
      <c r="N402" s="14">
        <f>IF(ISNA(VLOOKUP(A402,'2009'!$B$2:$S$401,4,FALSE)), AVERAGE(J402:M402), VLOOKUP(A402,'2009'!$B$2:$S$401,4,FALSE))</f>
        <v>67.45</v>
      </c>
      <c r="O402" s="14">
        <f>AVERAGE(I402:N402)</f>
        <v>69.541666666666671</v>
      </c>
      <c r="P402" s="14">
        <f>H402/O402</f>
        <v>0.31036548831635707</v>
      </c>
      <c r="Q402" s="14">
        <f>VLOOKUP($A402,'2014'!$B$2:$S$430,5,FALSE)</f>
        <v>3</v>
      </c>
      <c r="R402" s="14">
        <f>IF(ISNA(VLOOKUP(A402,'2013'!$B$2:$S$401,5,FALSE)), Q402, VLOOKUP(A402,'2013'!$B$2:$S$401,5,FALSE)*1.7)</f>
        <v>1.7</v>
      </c>
      <c r="S402" s="14">
        <f>IF(ISNA(VLOOKUP($A402,'2012'!$B$2:$S$401,5,FALSE)), R402, VLOOKUP($A402,'2012'!$B$2:$S$401,5,FALSE))</f>
        <v>1.7</v>
      </c>
      <c r="T402" s="14">
        <f>IF(ISNA(VLOOKUP($A402,'2011'!$B$2:$S$401,5,FALSE)), S402, VLOOKUP($A402,'2011'!$B$2:$S$401,5,FALSE))</f>
        <v>4</v>
      </c>
      <c r="U402" s="14">
        <f>IF(ISNA(VLOOKUP($A402,'2010'!$B$2:$S$401,5,FALSE)), T402, VLOOKUP($A402,'2010'!$B$2:$S$401,5,FALSE))</f>
        <v>4</v>
      </c>
      <c r="V402" s="14">
        <f>IF(ISNA(VLOOKUP($A402,'2009'!$B$2:$S$401,5,FALSE)), U402, VLOOKUP($A402,'2009'!$B$2:$S$401,5,FALSE))</f>
        <v>4</v>
      </c>
      <c r="W402" s="14">
        <f>AVERAGE(Q402:V402)</f>
        <v>3.0666666666666664</v>
      </c>
      <c r="X402" s="14">
        <f>VLOOKUP($A402,'2014'!$B$2:$S$430,6,FALSE)</f>
        <v>14</v>
      </c>
      <c r="Y402" s="14">
        <f>IF(ISNA(VLOOKUP($A402,'2013'!$B$2:$S$401,6,FALSE)), X402, VLOOKUP($A402,'2013'!$B$2:$S$401,6,FALSE)*1.7)</f>
        <v>23.8</v>
      </c>
      <c r="Z402" s="14">
        <f>IF(ISNA(VLOOKUP($A402,'2012'!$B$2:$S$401,6,FALSE)), Y402, VLOOKUP($A402,'2012'!$B$2:$S$401,6,FALSE))</f>
        <v>23.8</v>
      </c>
      <c r="AA402" s="14">
        <f>IF(ISNA(VLOOKUP($A402,'2011'!$B$2:$S$401,6,FALSE)), Z402, VLOOKUP($A402,'2011'!$B$2:$S$401,6,FALSE))</f>
        <v>15</v>
      </c>
      <c r="AB402" s="14">
        <f>IF(ISNA(VLOOKUP($A402,'2010'!$B$2:$S$401,6,FALSE)), AA402, VLOOKUP($A402,'2010'!$B$2:$S$401,6,FALSE))</f>
        <v>16</v>
      </c>
      <c r="AC402" s="14">
        <f>IF(ISNA(VLOOKUP($A402,'2009'!$B$2:$S$401,6,FALSE)), AB402, VLOOKUP($A402,'2009'!$B$2:$S$401,6,FALSE))</f>
        <v>16</v>
      </c>
      <c r="AD402" s="14">
        <f>AVERAGE(X402:AC402)</f>
        <v>18.099999999999998</v>
      </c>
      <c r="AE402" s="14">
        <f>VLOOKUP($A402,'2014'!$B$2:$S$430,10,FALSE)</f>
        <v>0</v>
      </c>
      <c r="AF402" s="14">
        <f>IF(ISNA(VLOOKUP($A402,'2013'!$B$2:$S$401,10,FALSE)), AE402, VLOOKUP($A402,'2013'!$B$2:$S$401,10,FALSE)*1.7)</f>
        <v>0</v>
      </c>
      <c r="AG402" s="14">
        <f>IF(ISNA(VLOOKUP($A402,'2012'!$B$2:$S$401,10,FALSE)), AF402, VLOOKUP($A402,'2012'!$B$2:$S$401,10,FALSE))</f>
        <v>0</v>
      </c>
      <c r="AH402" s="14">
        <f>IF(ISNA(VLOOKUP($A402,'2011'!$B$2:$S$401,10,FALSE)), AG402, VLOOKUP($A402,'2011'!$B$2:$S$401,10,FALSE))</f>
        <v>0</v>
      </c>
      <c r="AI402" s="14">
        <f>IF(ISNA(VLOOKUP($A402,'2010'!$B$2:$S$401,10,FALSE)), AH402, VLOOKUP($A402,'2010'!$B$2:$S$401,10,FALSE))</f>
        <v>1</v>
      </c>
      <c r="AJ402" s="14">
        <f>IF(ISNA(VLOOKUP($A402,'2009'!$B$2:$S$401,10,FALSE)), AI402, VLOOKUP($A402,'2009'!$B$2:$S$401,10,FALSE))</f>
        <v>1</v>
      </c>
      <c r="AK402" s="14">
        <f>AVERAGE(AE402:AJ402)</f>
        <v>0.33333333333333331</v>
      </c>
      <c r="AL402" s="14">
        <f>VLOOKUP($A402,'2014'!$B$2:$S$430,11,FALSE)</f>
        <v>1</v>
      </c>
      <c r="AM402" s="14">
        <f>IF(ISNA(VLOOKUP($A402,'2013'!$B$2:$S$401,11,FALSE)), AL402, VLOOKUP($A402,'2013'!$B$2:$S$401,11,FALSE)*1.7)</f>
        <v>0</v>
      </c>
      <c r="AN402" s="14">
        <f>AVERAGE(AL402:AM402)</f>
        <v>0.5</v>
      </c>
      <c r="AO402" s="14">
        <f>VLOOKUP($A402,'2014'!$B$2:$S$430,8,FALSE)</f>
        <v>12</v>
      </c>
      <c r="AP402" s="14">
        <f>IF(ISNA(VLOOKUP($A402,'2013'!$B$2:$S$401,8,FALSE)), AO402, VLOOKUP($A402,'2013'!$B$2:$S$401,8,FALSE)*1.7)</f>
        <v>8.5</v>
      </c>
      <c r="AQ402" s="14">
        <f>IF(ISNA(VLOOKUP($A402,'2012'!$B$2:$S$401,8,FALSE)), AP402, VLOOKUP($A402,'2012'!$B$2:$S$401,8,FALSE))</f>
        <v>8.5</v>
      </c>
      <c r="AR402" s="14">
        <f>IF(ISNA(VLOOKUP($A402,'2011'!$B$2:$S$401,8,FALSE)), AQ402, VLOOKUP($A402,'2011'!$B$2:$S$401,8,FALSE))</f>
        <v>-9</v>
      </c>
      <c r="AS402" s="14">
        <f>IF(ISNA(VLOOKUP($A402,'2010'!$B$2:$S$401,8,FALSE)), AR402, VLOOKUP($A402,'2010'!$B$2:$S$401,8,FALSE))</f>
        <v>-2</v>
      </c>
      <c r="AT402" s="14">
        <f>IF(ISNA(VLOOKUP($A402,'2009'!$B$2:$S$401,8,FALSE)), AS402, VLOOKUP($A402,'2009'!$B$2:$S$401,8,FALSE))</f>
        <v>-2</v>
      </c>
      <c r="AU402" s="14">
        <f>AVERAGE(AO402:AT402)</f>
        <v>2.6666666666666665</v>
      </c>
      <c r="AV402" s="14">
        <f>MIN(B402:G402)</f>
        <v>17</v>
      </c>
      <c r="AW402" s="14">
        <f>MAX(B402:G402)</f>
        <v>25.5</v>
      </c>
      <c r="AX402" s="14">
        <f>MIN(I402:N402)</f>
        <v>62.9</v>
      </c>
      <c r="AY402" s="14">
        <f>MAX(I402:N402)</f>
        <v>80</v>
      </c>
      <c r="AZ402" s="14" t="str">
        <f>VLOOKUP(A402,Bios!$B$2:$S$430,7,FALSE)</f>
        <v>SWE</v>
      </c>
      <c r="BA402" s="14" t="str">
        <f>VLOOKUP(A402,Bios!$B$2:$S$430,2,FALSE)</f>
        <v>TOR</v>
      </c>
      <c r="BB402" s="14">
        <f>113-BE402</f>
        <v>27</v>
      </c>
      <c r="BC402" s="14" t="str">
        <f>VLOOKUP(A402,Bios!$B$2:$S$430,3,FALSE)</f>
        <v>D</v>
      </c>
      <c r="BD402" s="4" t="str">
        <f>VLOOKUP(A402,Bios!$B$2:$S$430,4,FALSE)</f>
        <v>Nov 09 '86</v>
      </c>
      <c r="BE402" s="4" t="str">
        <f>RIGHT(BD402, LEN(BD402)-8)</f>
        <v>86</v>
      </c>
      <c r="BJ402" s="4" t="e">
        <f>VLOOKUP(A402,'Contracts 2014'!A401:K527,1,FALSE)</f>
        <v>#N/A</v>
      </c>
      <c r="BK402" s="4">
        <f>IF(ISNA(VLOOKUP(A402,'Contracts 2014'!$A$1:$K$127,1,FALSE)), 0, 1)</f>
        <v>0</v>
      </c>
    </row>
    <row r="403" spans="1:63">
      <c r="A403" s="13" t="s">
        <v>1910</v>
      </c>
      <c r="B403" s="14">
        <f>VLOOKUP(A403,'2014'!$B$2:$S$430,7,FALSE)</f>
        <v>17</v>
      </c>
      <c r="C403" s="14">
        <f>IF(ISNA(VLOOKUP(A403,'2013'!$B$2:$S$401,7,FALSE)*1.7), B403, VLOOKUP(A403,'2013'!$B$2:$S$401,7,FALSE)*1.7)</f>
        <v>17</v>
      </c>
      <c r="D403" s="14">
        <f>IF(ISNA(VLOOKUP(A403,'2012'!$B$2:$S$401,7,FALSE)), C403, VLOOKUP(A403,'2012'!$B$2:$S$401,7,FALSE))</f>
        <v>17</v>
      </c>
      <c r="E403" s="14">
        <f>IF(ISNA(VLOOKUP(A403,'2011'!$B$2:$S$401,7,FALSE)), AVERAGE(C403:D403), VLOOKUP(A403,'2011'!$B$2:$S$401,7,FALSE))</f>
        <v>17</v>
      </c>
      <c r="F403" s="14">
        <f>IF(ISNA(VLOOKUP(A403,'2010'!$B$2:$S$401,7,FALSE)), AVERAGE(C403:E403), VLOOKUP(A403,'2010'!$B$2:$S$401,7,FALSE))</f>
        <v>17</v>
      </c>
      <c r="G403" s="14">
        <f>IF(ISNA(VLOOKUP(A403,'2009'!$B$2:$S$401,7,FALSE)), AVERAGE(C403:F403), VLOOKUP(A403,'2009'!$B$2:$S$401,7,FALSE))</f>
        <v>17</v>
      </c>
      <c r="H403" s="14">
        <f>AVERAGE(B403:G403)</f>
        <v>17</v>
      </c>
      <c r="I403" s="14">
        <f>VLOOKUP(A403,'2014'!$B$2:$S$430,4,FALSE)</f>
        <v>41</v>
      </c>
      <c r="J403" s="14">
        <f>IF(ISNA(VLOOKUP(A403,'2013'!$B$2:$S$401,4,FALSE)), I403, VLOOKUP(A403,'2013'!$B$2:$S$401,4,FALSE)*1.7)</f>
        <v>41</v>
      </c>
      <c r="K403" s="14">
        <f>IF(ISNA(VLOOKUP(A403,'2012'!$B$2:$S$401,4,FALSE)), J403, VLOOKUP(A403,'2012'!$B$2:$S$401,4,FALSE))</f>
        <v>41</v>
      </c>
      <c r="L403" s="14">
        <f>IF(ISNA(VLOOKUP(A403,'2011'!$B$2:$S$401,4,FALSE)), AVERAGE(J403:K403), VLOOKUP(A403,'2011'!$B$2:$S$401,4,FALSE))</f>
        <v>41</v>
      </c>
      <c r="M403" s="14">
        <f>IF(ISNA(VLOOKUP(A403,'2010'!$B$2:$S$401,4,FALSE)), AVERAGE(J403:L403), VLOOKUP(A403,'2010'!$B$2:$S$401,4,FALSE))</f>
        <v>41</v>
      </c>
      <c r="N403" s="14">
        <f>IF(ISNA(VLOOKUP(A403,'2009'!$B$2:$S$401,4,FALSE)), AVERAGE(J403:M403), VLOOKUP(A403,'2009'!$B$2:$S$401,4,FALSE))</f>
        <v>41</v>
      </c>
      <c r="O403" s="14">
        <f>AVERAGE(I403:N403)</f>
        <v>41</v>
      </c>
      <c r="P403" s="14">
        <f>H403/O403</f>
        <v>0.41463414634146339</v>
      </c>
      <c r="Q403" s="14">
        <f>VLOOKUP($A403,'2014'!$B$2:$S$430,5,FALSE)</f>
        <v>5</v>
      </c>
      <c r="R403" s="14">
        <f>IF(ISNA(VLOOKUP(A403,'2013'!$B$2:$S$401,5,FALSE)), Q403, VLOOKUP(A403,'2013'!$B$2:$S$401,5,FALSE)*1.7)</f>
        <v>5</v>
      </c>
      <c r="S403" s="14">
        <f>IF(ISNA(VLOOKUP($A403,'2012'!$B$2:$S$401,5,FALSE)), R403, VLOOKUP($A403,'2012'!$B$2:$S$401,5,FALSE))</f>
        <v>5</v>
      </c>
      <c r="T403" s="14">
        <f>IF(ISNA(VLOOKUP($A403,'2011'!$B$2:$S$401,5,FALSE)), S403, VLOOKUP($A403,'2011'!$B$2:$S$401,5,FALSE))</f>
        <v>5</v>
      </c>
      <c r="U403" s="14">
        <f>IF(ISNA(VLOOKUP($A403,'2010'!$B$2:$S$401,5,FALSE)), T403, VLOOKUP($A403,'2010'!$B$2:$S$401,5,FALSE))</f>
        <v>5</v>
      </c>
      <c r="V403" s="14">
        <f>IF(ISNA(VLOOKUP($A403,'2009'!$B$2:$S$401,5,FALSE)), U403, VLOOKUP($A403,'2009'!$B$2:$S$401,5,FALSE))</f>
        <v>5</v>
      </c>
      <c r="W403" s="14">
        <f>AVERAGE(Q403:V403)</f>
        <v>5</v>
      </c>
      <c r="X403" s="14">
        <f>VLOOKUP($A403,'2014'!$B$2:$S$430,6,FALSE)</f>
        <v>12</v>
      </c>
      <c r="Y403" s="14">
        <f>IF(ISNA(VLOOKUP($A403,'2013'!$B$2:$S$401,6,FALSE)), X403, VLOOKUP($A403,'2013'!$B$2:$S$401,6,FALSE)*1.7)</f>
        <v>12</v>
      </c>
      <c r="Z403" s="14">
        <f>IF(ISNA(VLOOKUP($A403,'2012'!$B$2:$S$401,6,FALSE)), Y403, VLOOKUP($A403,'2012'!$B$2:$S$401,6,FALSE))</f>
        <v>12</v>
      </c>
      <c r="AA403" s="14">
        <f>IF(ISNA(VLOOKUP($A403,'2011'!$B$2:$S$401,6,FALSE)), Z403, VLOOKUP($A403,'2011'!$B$2:$S$401,6,FALSE))</f>
        <v>12</v>
      </c>
      <c r="AB403" s="14">
        <f>IF(ISNA(VLOOKUP($A403,'2010'!$B$2:$S$401,6,FALSE)), AA403, VLOOKUP($A403,'2010'!$B$2:$S$401,6,FALSE))</f>
        <v>12</v>
      </c>
      <c r="AC403" s="14">
        <f>IF(ISNA(VLOOKUP($A403,'2009'!$B$2:$S$401,6,FALSE)), AB403, VLOOKUP($A403,'2009'!$B$2:$S$401,6,FALSE))</f>
        <v>12</v>
      </c>
      <c r="AD403" s="14">
        <f>AVERAGE(X403:AC403)</f>
        <v>12</v>
      </c>
      <c r="AE403" s="14">
        <f>VLOOKUP($A403,'2014'!$B$2:$S$430,10,FALSE)</f>
        <v>1</v>
      </c>
      <c r="AF403" s="14">
        <f>IF(ISNA(VLOOKUP($A403,'2013'!$B$2:$S$401,10,FALSE)), AE403, VLOOKUP($A403,'2013'!$B$2:$S$401,10,FALSE)*1.7)</f>
        <v>1</v>
      </c>
      <c r="AG403" s="14">
        <f>IF(ISNA(VLOOKUP($A403,'2012'!$B$2:$S$401,10,FALSE)), AF403, VLOOKUP($A403,'2012'!$B$2:$S$401,10,FALSE))</f>
        <v>1</v>
      </c>
      <c r="AH403" s="14">
        <f>IF(ISNA(VLOOKUP($A403,'2011'!$B$2:$S$401,10,FALSE)), AG403, VLOOKUP($A403,'2011'!$B$2:$S$401,10,FALSE))</f>
        <v>1</v>
      </c>
      <c r="AI403" s="14">
        <f>IF(ISNA(VLOOKUP($A403,'2010'!$B$2:$S$401,10,FALSE)), AH403, VLOOKUP($A403,'2010'!$B$2:$S$401,10,FALSE))</f>
        <v>1</v>
      </c>
      <c r="AJ403" s="14">
        <f>IF(ISNA(VLOOKUP($A403,'2009'!$B$2:$S$401,10,FALSE)), AI403, VLOOKUP($A403,'2009'!$B$2:$S$401,10,FALSE))</f>
        <v>1</v>
      </c>
      <c r="AK403" s="14">
        <f>AVERAGE(AE403:AJ403)</f>
        <v>1</v>
      </c>
      <c r="AL403" s="14">
        <f>VLOOKUP($A403,'2014'!$B$2:$S$430,11,FALSE)</f>
        <v>1</v>
      </c>
      <c r="AM403" s="14">
        <f>IF(ISNA(VLOOKUP($A403,'2013'!$B$2:$S$401,11,FALSE)), AL403, VLOOKUP($A403,'2013'!$B$2:$S$401,11,FALSE)*1.7)</f>
        <v>1</v>
      </c>
      <c r="AN403" s="14">
        <f>AVERAGE(AL403:AM403)</f>
        <v>1</v>
      </c>
      <c r="AO403" s="14">
        <f>VLOOKUP($A403,'2014'!$B$2:$S$430,8,FALSE)</f>
        <v>5</v>
      </c>
      <c r="AP403" s="14">
        <f>IF(ISNA(VLOOKUP($A403,'2013'!$B$2:$S$401,8,FALSE)), AO403, VLOOKUP($A403,'2013'!$B$2:$S$401,8,FALSE)*1.7)</f>
        <v>5</v>
      </c>
      <c r="AQ403" s="14">
        <f>IF(ISNA(VLOOKUP($A403,'2012'!$B$2:$S$401,8,FALSE)), AP403, VLOOKUP($A403,'2012'!$B$2:$S$401,8,FALSE))</f>
        <v>5</v>
      </c>
      <c r="AR403" s="14">
        <f>IF(ISNA(VLOOKUP($A403,'2011'!$B$2:$S$401,8,FALSE)), AQ403, VLOOKUP($A403,'2011'!$B$2:$S$401,8,FALSE))</f>
        <v>5</v>
      </c>
      <c r="AS403" s="14">
        <f>IF(ISNA(VLOOKUP($A403,'2010'!$B$2:$S$401,8,FALSE)), AR403, VLOOKUP($A403,'2010'!$B$2:$S$401,8,FALSE))</f>
        <v>5</v>
      </c>
      <c r="AT403" s="14">
        <f>IF(ISNA(VLOOKUP($A403,'2009'!$B$2:$S$401,8,FALSE)), AS403, VLOOKUP($A403,'2009'!$B$2:$S$401,8,FALSE))</f>
        <v>5</v>
      </c>
      <c r="AU403" s="14">
        <f>AVERAGE(AO403:AT403)</f>
        <v>5</v>
      </c>
      <c r="AV403" s="14">
        <f>MIN(B403:G403)</f>
        <v>17</v>
      </c>
      <c r="AW403" s="14">
        <f>MAX(B403:G403)</f>
        <v>17</v>
      </c>
      <c r="AX403" s="14">
        <f>MIN(I403:N403)</f>
        <v>41</v>
      </c>
      <c r="AY403" s="14">
        <f>MAX(I403:N403)</f>
        <v>41</v>
      </c>
      <c r="AZ403" s="14" t="str">
        <f>VLOOKUP(A403,Bios!$B$2:$S$430,7,FALSE)</f>
        <v>USA</v>
      </c>
      <c r="BA403" s="14" t="str">
        <f>VLOOKUP(A403,Bios!$B$2:$S$430,2,FALSE)</f>
        <v>PIT</v>
      </c>
      <c r="BB403" s="14">
        <f>113-BE403</f>
        <v>25</v>
      </c>
      <c r="BC403" s="14" t="str">
        <f>VLOOKUP(A403,Bios!$B$2:$S$430,3,FALSE)</f>
        <v>C</v>
      </c>
      <c r="BD403" s="4" t="str">
        <f>VLOOKUP(A403,Bios!$B$2:$S$430,4,FALSE)</f>
        <v>Feb 26 '88</v>
      </c>
      <c r="BE403" s="4" t="str">
        <f>RIGHT(BD403, LEN(BD403)-8)</f>
        <v>88</v>
      </c>
      <c r="BJ403" s="4" t="e">
        <f>VLOOKUP(A403,'Contracts 2014'!A402:K528,1,FALSE)</f>
        <v>#N/A</v>
      </c>
      <c r="BK403" s="4">
        <f>IF(ISNA(VLOOKUP(A403,'Contracts 2014'!$A$1:$K$127,1,FALSE)), 0, 1)</f>
        <v>0</v>
      </c>
    </row>
    <row r="404" spans="1:63">
      <c r="A404" s="13" t="s">
        <v>1908</v>
      </c>
      <c r="B404" s="14">
        <f>VLOOKUP(A404,'2014'!$B$2:$S$430,7,FALSE)</f>
        <v>17</v>
      </c>
      <c r="C404" s="14">
        <f>IF(ISNA(VLOOKUP(A404,'2013'!$B$2:$S$401,7,FALSE)*1.7), B404, VLOOKUP(A404,'2013'!$B$2:$S$401,7,FALSE)*1.7)</f>
        <v>17</v>
      </c>
      <c r="D404" s="14">
        <f>IF(ISNA(VLOOKUP(A404,'2012'!$B$2:$S$401,7,FALSE)), C404, VLOOKUP(A404,'2012'!$B$2:$S$401,7,FALSE))</f>
        <v>17</v>
      </c>
      <c r="E404" s="14">
        <f>IF(ISNA(VLOOKUP(A404,'2011'!$B$2:$S$401,7,FALSE)), AVERAGE(C404:D404), VLOOKUP(A404,'2011'!$B$2:$S$401,7,FALSE))</f>
        <v>17</v>
      </c>
      <c r="F404" s="14">
        <f>IF(ISNA(VLOOKUP(A404,'2010'!$B$2:$S$401,7,FALSE)), AVERAGE(C404:E404), VLOOKUP(A404,'2010'!$B$2:$S$401,7,FALSE))</f>
        <v>17</v>
      </c>
      <c r="G404" s="14">
        <f>IF(ISNA(VLOOKUP(A404,'2009'!$B$2:$S$401,7,FALSE)), AVERAGE(C404:F404), VLOOKUP(A404,'2009'!$B$2:$S$401,7,FALSE))</f>
        <v>17</v>
      </c>
      <c r="H404" s="14">
        <f>AVERAGE(B404:G404)</f>
        <v>17</v>
      </c>
      <c r="I404" s="14">
        <f>VLOOKUP(A404,'2014'!$B$2:$S$430,4,FALSE)</f>
        <v>80</v>
      </c>
      <c r="J404" s="14">
        <f>IF(ISNA(VLOOKUP(A404,'2013'!$B$2:$S$401,4,FALSE)), I404, VLOOKUP(A404,'2013'!$B$2:$S$401,4,FALSE)*1.7)</f>
        <v>80</v>
      </c>
      <c r="K404" s="14">
        <f>IF(ISNA(VLOOKUP(A404,'2012'!$B$2:$S$401,4,FALSE)), J404, VLOOKUP(A404,'2012'!$B$2:$S$401,4,FALSE))</f>
        <v>80</v>
      </c>
      <c r="L404" s="14">
        <f>IF(ISNA(VLOOKUP(A404,'2011'!$B$2:$S$401,4,FALSE)), AVERAGE(J404:K404), VLOOKUP(A404,'2011'!$B$2:$S$401,4,FALSE))</f>
        <v>80</v>
      </c>
      <c r="M404" s="14">
        <f>IF(ISNA(VLOOKUP(A404,'2010'!$B$2:$S$401,4,FALSE)), AVERAGE(J404:L404), VLOOKUP(A404,'2010'!$B$2:$S$401,4,FALSE))</f>
        <v>80</v>
      </c>
      <c r="N404" s="14">
        <f>IF(ISNA(VLOOKUP(A404,'2009'!$B$2:$S$401,4,FALSE)), AVERAGE(J404:M404), VLOOKUP(A404,'2009'!$B$2:$S$401,4,FALSE))</f>
        <v>80</v>
      </c>
      <c r="O404" s="14">
        <f>AVERAGE(I404:N404)</f>
        <v>80</v>
      </c>
      <c r="P404" s="14">
        <f>H404/O404</f>
        <v>0.21249999999999999</v>
      </c>
      <c r="Q404" s="14">
        <f>VLOOKUP($A404,'2014'!$B$2:$S$430,5,FALSE)</f>
        <v>6</v>
      </c>
      <c r="R404" s="14">
        <f>IF(ISNA(VLOOKUP(A404,'2013'!$B$2:$S$401,5,FALSE)), Q404, VLOOKUP(A404,'2013'!$B$2:$S$401,5,FALSE)*1.7)</f>
        <v>6</v>
      </c>
      <c r="S404" s="14">
        <f>IF(ISNA(VLOOKUP($A404,'2012'!$B$2:$S$401,5,FALSE)), R404, VLOOKUP($A404,'2012'!$B$2:$S$401,5,FALSE))</f>
        <v>6</v>
      </c>
      <c r="T404" s="14">
        <f>IF(ISNA(VLOOKUP($A404,'2011'!$B$2:$S$401,5,FALSE)), S404, VLOOKUP($A404,'2011'!$B$2:$S$401,5,FALSE))</f>
        <v>6</v>
      </c>
      <c r="U404" s="14">
        <f>IF(ISNA(VLOOKUP($A404,'2010'!$B$2:$S$401,5,FALSE)), T404, VLOOKUP($A404,'2010'!$B$2:$S$401,5,FALSE))</f>
        <v>6</v>
      </c>
      <c r="V404" s="14">
        <f>IF(ISNA(VLOOKUP($A404,'2009'!$B$2:$S$401,5,FALSE)), U404, VLOOKUP($A404,'2009'!$B$2:$S$401,5,FALSE))</f>
        <v>6</v>
      </c>
      <c r="W404" s="14">
        <f>AVERAGE(Q404:V404)</f>
        <v>6</v>
      </c>
      <c r="X404" s="14">
        <f>VLOOKUP($A404,'2014'!$B$2:$S$430,6,FALSE)</f>
        <v>11</v>
      </c>
      <c r="Y404" s="14">
        <f>IF(ISNA(VLOOKUP($A404,'2013'!$B$2:$S$401,6,FALSE)), X404, VLOOKUP($A404,'2013'!$B$2:$S$401,6,FALSE)*1.7)</f>
        <v>11</v>
      </c>
      <c r="Z404" s="14">
        <f>IF(ISNA(VLOOKUP($A404,'2012'!$B$2:$S$401,6,FALSE)), Y404, VLOOKUP($A404,'2012'!$B$2:$S$401,6,FALSE))</f>
        <v>11</v>
      </c>
      <c r="AA404" s="14">
        <f>IF(ISNA(VLOOKUP($A404,'2011'!$B$2:$S$401,6,FALSE)), Z404, VLOOKUP($A404,'2011'!$B$2:$S$401,6,FALSE))</f>
        <v>11</v>
      </c>
      <c r="AB404" s="14">
        <f>IF(ISNA(VLOOKUP($A404,'2010'!$B$2:$S$401,6,FALSE)), AA404, VLOOKUP($A404,'2010'!$B$2:$S$401,6,FALSE))</f>
        <v>11</v>
      </c>
      <c r="AC404" s="14">
        <f>IF(ISNA(VLOOKUP($A404,'2009'!$B$2:$S$401,6,FALSE)), AB404, VLOOKUP($A404,'2009'!$B$2:$S$401,6,FALSE))</f>
        <v>11</v>
      </c>
      <c r="AD404" s="14">
        <f>AVERAGE(X404:AC404)</f>
        <v>11</v>
      </c>
      <c r="AE404" s="14">
        <f>VLOOKUP($A404,'2014'!$B$2:$S$430,10,FALSE)</f>
        <v>0</v>
      </c>
      <c r="AF404" s="14">
        <f>IF(ISNA(VLOOKUP($A404,'2013'!$B$2:$S$401,10,FALSE)), AE404, VLOOKUP($A404,'2013'!$B$2:$S$401,10,FALSE)*1.7)</f>
        <v>0</v>
      </c>
      <c r="AG404" s="14">
        <f>IF(ISNA(VLOOKUP($A404,'2012'!$B$2:$S$401,10,FALSE)), AF404, VLOOKUP($A404,'2012'!$B$2:$S$401,10,FALSE))</f>
        <v>0</v>
      </c>
      <c r="AH404" s="14">
        <f>IF(ISNA(VLOOKUP($A404,'2011'!$B$2:$S$401,10,FALSE)), AG404, VLOOKUP($A404,'2011'!$B$2:$S$401,10,FALSE))</f>
        <v>0</v>
      </c>
      <c r="AI404" s="14">
        <f>IF(ISNA(VLOOKUP($A404,'2010'!$B$2:$S$401,10,FALSE)), AH404, VLOOKUP($A404,'2010'!$B$2:$S$401,10,FALSE))</f>
        <v>0</v>
      </c>
      <c r="AJ404" s="14">
        <f>IF(ISNA(VLOOKUP($A404,'2009'!$B$2:$S$401,10,FALSE)), AI404, VLOOKUP($A404,'2009'!$B$2:$S$401,10,FALSE))</f>
        <v>0</v>
      </c>
      <c r="AK404" s="14">
        <f>AVERAGE(AE404:AJ404)</f>
        <v>0</v>
      </c>
      <c r="AL404" s="14">
        <f>VLOOKUP($A404,'2014'!$B$2:$S$430,11,FALSE)</f>
        <v>0</v>
      </c>
      <c r="AM404" s="14">
        <f>IF(ISNA(VLOOKUP($A404,'2013'!$B$2:$S$401,11,FALSE)), AL404, VLOOKUP($A404,'2013'!$B$2:$S$401,11,FALSE)*1.7)</f>
        <v>0</v>
      </c>
      <c r="AN404" s="14">
        <f>AVERAGE(AL404:AM404)</f>
        <v>0</v>
      </c>
      <c r="AO404" s="14">
        <f>VLOOKUP($A404,'2014'!$B$2:$S$430,8,FALSE)</f>
        <v>9</v>
      </c>
      <c r="AP404" s="14">
        <f>IF(ISNA(VLOOKUP($A404,'2013'!$B$2:$S$401,8,FALSE)), AO404, VLOOKUP($A404,'2013'!$B$2:$S$401,8,FALSE)*1.7)</f>
        <v>9</v>
      </c>
      <c r="AQ404" s="14">
        <f>IF(ISNA(VLOOKUP($A404,'2012'!$B$2:$S$401,8,FALSE)), AP404, VLOOKUP($A404,'2012'!$B$2:$S$401,8,FALSE))</f>
        <v>9</v>
      </c>
      <c r="AR404" s="14">
        <f>IF(ISNA(VLOOKUP($A404,'2011'!$B$2:$S$401,8,FALSE)), AQ404, VLOOKUP($A404,'2011'!$B$2:$S$401,8,FALSE))</f>
        <v>9</v>
      </c>
      <c r="AS404" s="14">
        <f>IF(ISNA(VLOOKUP($A404,'2010'!$B$2:$S$401,8,FALSE)), AR404, VLOOKUP($A404,'2010'!$B$2:$S$401,8,FALSE))</f>
        <v>9</v>
      </c>
      <c r="AT404" s="14">
        <f>IF(ISNA(VLOOKUP($A404,'2009'!$B$2:$S$401,8,FALSE)), AS404, VLOOKUP($A404,'2009'!$B$2:$S$401,8,FALSE))</f>
        <v>9</v>
      </c>
      <c r="AU404" s="14">
        <f>AVERAGE(AO404:AT404)</f>
        <v>9</v>
      </c>
      <c r="AV404" s="14">
        <f>MIN(B404:G404)</f>
        <v>17</v>
      </c>
      <c r="AW404" s="14">
        <f>MAX(B404:G404)</f>
        <v>17</v>
      </c>
      <c r="AX404" s="14">
        <f>MIN(I404:N404)</f>
        <v>80</v>
      </c>
      <c r="AY404" s="14">
        <f>MAX(I404:N404)</f>
        <v>80</v>
      </c>
      <c r="AZ404" s="14" t="str">
        <f>VLOOKUP(A404,Bios!$B$2:$S$430,7,FALSE)</f>
        <v>CAN</v>
      </c>
      <c r="BA404" s="14" t="str">
        <f>VLOOKUP(A404,Bios!$B$2:$S$430,2,FALSE)</f>
        <v>DAL</v>
      </c>
      <c r="BB404" s="14">
        <f>113-BE404</f>
        <v>23</v>
      </c>
      <c r="BC404" s="14" t="str">
        <f>VLOOKUP(A404,Bios!$B$2:$S$430,3,FALSE)</f>
        <v>D</v>
      </c>
      <c r="BD404" s="4" t="str">
        <f>VLOOKUP(A404,Bios!$B$2:$S$430,4,FALSE)</f>
        <v>Nov 13 '90</v>
      </c>
      <c r="BE404" s="4" t="str">
        <f>RIGHT(BD404, LEN(BD404)-8)</f>
        <v>90</v>
      </c>
      <c r="BJ404" s="4" t="e">
        <f>VLOOKUP(A404,'Contracts 2014'!A403:K529,1,FALSE)</f>
        <v>#N/A</v>
      </c>
      <c r="BK404" s="4">
        <f>IF(ISNA(VLOOKUP(A404,'Contracts 2014'!$A$1:$K$127,1,FALSE)), 0, 1)</f>
        <v>0</v>
      </c>
    </row>
    <row r="405" spans="1:63">
      <c r="A405" s="13" t="s">
        <v>754</v>
      </c>
      <c r="B405" s="14">
        <f>VLOOKUP(A405,'2014'!$B$2:$S$430,7,FALSE)</f>
        <v>17</v>
      </c>
      <c r="C405" s="14">
        <f>IF(ISNA(VLOOKUP(A405,'2013'!$B$2:$S$401,7,FALSE)*1.7), B405, VLOOKUP(A405,'2013'!$B$2:$S$401,7,FALSE)*1.7)</f>
        <v>28.9</v>
      </c>
      <c r="D405" s="14">
        <f>IF(ISNA(VLOOKUP(A405,'2012'!$B$2:$S$401,7,FALSE)), C405, VLOOKUP(A405,'2012'!$B$2:$S$401,7,FALSE))</f>
        <v>25</v>
      </c>
      <c r="E405" s="14">
        <f>IF(ISNA(VLOOKUP(A405,'2011'!$B$2:$S$401,7,FALSE)), AVERAGE(C405:D405), VLOOKUP(A405,'2011'!$B$2:$S$401,7,FALSE))</f>
        <v>25</v>
      </c>
      <c r="F405" s="14">
        <f>IF(ISNA(VLOOKUP(A405,'2010'!$B$2:$S$401,7,FALSE)), AVERAGE(C405:E405), VLOOKUP(A405,'2010'!$B$2:$S$401,7,FALSE))</f>
        <v>26.3</v>
      </c>
      <c r="G405" s="14">
        <f>IF(ISNA(VLOOKUP(A405,'2009'!$B$2:$S$401,7,FALSE)), AVERAGE(C405:F405), VLOOKUP(A405,'2009'!$B$2:$S$401,7,FALSE))</f>
        <v>28</v>
      </c>
      <c r="H405" s="14">
        <f>AVERAGE(B405:G405)</f>
        <v>25.033333333333331</v>
      </c>
      <c r="I405" s="14">
        <f>VLOOKUP(A405,'2014'!$B$2:$S$430,4,FALSE)</f>
        <v>71</v>
      </c>
      <c r="J405" s="14">
        <f>IF(ISNA(VLOOKUP(A405,'2013'!$B$2:$S$401,4,FALSE)), I405, VLOOKUP(A405,'2013'!$B$2:$S$401,4,FALSE)*1.7)</f>
        <v>78.2</v>
      </c>
      <c r="K405" s="14">
        <f>IF(ISNA(VLOOKUP(A405,'2012'!$B$2:$S$401,4,FALSE)), J405, VLOOKUP(A405,'2012'!$B$2:$S$401,4,FALSE))</f>
        <v>69</v>
      </c>
      <c r="L405" s="14">
        <f>IF(ISNA(VLOOKUP(A405,'2011'!$B$2:$S$401,4,FALSE)), AVERAGE(J405:K405), VLOOKUP(A405,'2011'!$B$2:$S$401,4,FALSE))</f>
        <v>69</v>
      </c>
      <c r="M405" s="14">
        <f>IF(ISNA(VLOOKUP(A405,'2010'!$B$2:$S$401,4,FALSE)), AVERAGE(J405:L405), VLOOKUP(A405,'2010'!$B$2:$S$401,4,FALSE))</f>
        <v>72.066666666666663</v>
      </c>
      <c r="N405" s="14">
        <f>IF(ISNA(VLOOKUP(A405,'2009'!$B$2:$S$401,4,FALSE)), AVERAGE(J405:M405), VLOOKUP(A405,'2009'!$B$2:$S$401,4,FALSE))</f>
        <v>68</v>
      </c>
      <c r="O405" s="14">
        <f>AVERAGE(I405:N405)</f>
        <v>71.211111111111109</v>
      </c>
      <c r="P405" s="14">
        <f>H405/O405</f>
        <v>0.35153690123264159</v>
      </c>
      <c r="Q405" s="14">
        <f>VLOOKUP($A405,'2014'!$B$2:$S$430,5,FALSE)</f>
        <v>4</v>
      </c>
      <c r="R405" s="14">
        <f>IF(ISNA(VLOOKUP(A405,'2013'!$B$2:$S$401,5,FALSE)), Q405, VLOOKUP(A405,'2013'!$B$2:$S$401,5,FALSE)*1.7)</f>
        <v>3.4</v>
      </c>
      <c r="S405" s="14">
        <f>IF(ISNA(VLOOKUP($A405,'2012'!$B$2:$S$401,5,FALSE)), R405, VLOOKUP($A405,'2012'!$B$2:$S$401,5,FALSE))</f>
        <v>9</v>
      </c>
      <c r="T405" s="14">
        <f>IF(ISNA(VLOOKUP($A405,'2011'!$B$2:$S$401,5,FALSE)), S405, VLOOKUP($A405,'2011'!$B$2:$S$401,5,FALSE))</f>
        <v>9</v>
      </c>
      <c r="U405" s="14">
        <f>IF(ISNA(VLOOKUP($A405,'2010'!$B$2:$S$401,5,FALSE)), T405, VLOOKUP($A405,'2010'!$B$2:$S$401,5,FALSE))</f>
        <v>9</v>
      </c>
      <c r="V405" s="14">
        <f>IF(ISNA(VLOOKUP($A405,'2009'!$B$2:$S$401,5,FALSE)), U405, VLOOKUP($A405,'2009'!$B$2:$S$401,5,FALSE))</f>
        <v>9</v>
      </c>
      <c r="W405" s="14">
        <f>AVERAGE(Q405:V405)</f>
        <v>7.2333333333333334</v>
      </c>
      <c r="X405" s="14">
        <f>VLOOKUP($A405,'2014'!$B$2:$S$430,6,FALSE)</f>
        <v>13</v>
      </c>
      <c r="Y405" s="14">
        <f>IF(ISNA(VLOOKUP($A405,'2013'!$B$2:$S$401,6,FALSE)), X405, VLOOKUP($A405,'2013'!$B$2:$S$401,6,FALSE)*1.7)</f>
        <v>25.5</v>
      </c>
      <c r="Z405" s="14">
        <f>IF(ISNA(VLOOKUP($A405,'2012'!$B$2:$S$401,6,FALSE)), Y405, VLOOKUP($A405,'2012'!$B$2:$S$401,6,FALSE))</f>
        <v>16</v>
      </c>
      <c r="AA405" s="14">
        <f>IF(ISNA(VLOOKUP($A405,'2011'!$B$2:$S$401,6,FALSE)), Z405, VLOOKUP($A405,'2011'!$B$2:$S$401,6,FALSE))</f>
        <v>16</v>
      </c>
      <c r="AB405" s="14">
        <f>IF(ISNA(VLOOKUP($A405,'2010'!$B$2:$S$401,6,FALSE)), AA405, VLOOKUP($A405,'2010'!$B$2:$S$401,6,FALSE))</f>
        <v>16</v>
      </c>
      <c r="AC405" s="14">
        <f>IF(ISNA(VLOOKUP($A405,'2009'!$B$2:$S$401,6,FALSE)), AB405, VLOOKUP($A405,'2009'!$B$2:$S$401,6,FALSE))</f>
        <v>19</v>
      </c>
      <c r="AD405" s="14">
        <f>AVERAGE(X405:AC405)</f>
        <v>17.583333333333332</v>
      </c>
      <c r="AE405" s="14">
        <f>VLOOKUP($A405,'2014'!$B$2:$S$430,10,FALSE)</f>
        <v>0</v>
      </c>
      <c r="AF405" s="14">
        <f>IF(ISNA(VLOOKUP($A405,'2013'!$B$2:$S$401,10,FALSE)), AE405, VLOOKUP($A405,'2013'!$B$2:$S$401,10,FALSE)*1.7)</f>
        <v>1.7</v>
      </c>
      <c r="AG405" s="14">
        <f>IF(ISNA(VLOOKUP($A405,'2012'!$B$2:$S$401,10,FALSE)), AF405, VLOOKUP($A405,'2012'!$B$2:$S$401,10,FALSE))</f>
        <v>7</v>
      </c>
      <c r="AH405" s="14">
        <f>IF(ISNA(VLOOKUP($A405,'2011'!$B$2:$S$401,10,FALSE)), AG405, VLOOKUP($A405,'2011'!$B$2:$S$401,10,FALSE))</f>
        <v>7</v>
      </c>
      <c r="AI405" s="14">
        <f>IF(ISNA(VLOOKUP($A405,'2010'!$B$2:$S$401,10,FALSE)), AH405, VLOOKUP($A405,'2010'!$B$2:$S$401,10,FALSE))</f>
        <v>7</v>
      </c>
      <c r="AJ405" s="14">
        <f>IF(ISNA(VLOOKUP($A405,'2009'!$B$2:$S$401,10,FALSE)), AI405, VLOOKUP($A405,'2009'!$B$2:$S$401,10,FALSE))</f>
        <v>6</v>
      </c>
      <c r="AK405" s="14">
        <f>AVERAGE(AE405:AJ405)</f>
        <v>4.7833333333333332</v>
      </c>
      <c r="AL405" s="14">
        <f>VLOOKUP($A405,'2014'!$B$2:$S$430,11,FALSE)</f>
        <v>6</v>
      </c>
      <c r="AM405" s="14">
        <f>IF(ISNA(VLOOKUP($A405,'2013'!$B$2:$S$401,11,FALSE)), AL405, VLOOKUP($A405,'2013'!$B$2:$S$401,11,FALSE)*1.7)</f>
        <v>11.9</v>
      </c>
      <c r="AN405" s="14">
        <f>AVERAGE(AL405:AM405)</f>
        <v>8.9499999999999993</v>
      </c>
      <c r="AO405" s="14">
        <f>VLOOKUP($A405,'2014'!$B$2:$S$430,8,FALSE)</f>
        <v>11</v>
      </c>
      <c r="AP405" s="14">
        <f>IF(ISNA(VLOOKUP($A405,'2013'!$B$2:$S$401,8,FALSE)), AO405, VLOOKUP($A405,'2013'!$B$2:$S$401,8,FALSE)*1.7)</f>
        <v>8.5</v>
      </c>
      <c r="AQ405" s="14">
        <f>IF(ISNA(VLOOKUP($A405,'2012'!$B$2:$S$401,8,FALSE)), AP405, VLOOKUP($A405,'2012'!$B$2:$S$401,8,FALSE))</f>
        <v>7</v>
      </c>
      <c r="AR405" s="14">
        <f>IF(ISNA(VLOOKUP($A405,'2011'!$B$2:$S$401,8,FALSE)), AQ405, VLOOKUP($A405,'2011'!$B$2:$S$401,8,FALSE))</f>
        <v>7</v>
      </c>
      <c r="AS405" s="14">
        <f>IF(ISNA(VLOOKUP($A405,'2010'!$B$2:$S$401,8,FALSE)), AR405, VLOOKUP($A405,'2010'!$B$2:$S$401,8,FALSE))</f>
        <v>7</v>
      </c>
      <c r="AT405" s="14">
        <f>IF(ISNA(VLOOKUP($A405,'2009'!$B$2:$S$401,8,FALSE)), AS405, VLOOKUP($A405,'2009'!$B$2:$S$401,8,FALSE))</f>
        <v>14</v>
      </c>
      <c r="AU405" s="14">
        <f>AVERAGE(AO405:AT405)</f>
        <v>9.0833333333333339</v>
      </c>
      <c r="AV405" s="14">
        <f>MIN(B405:G405)</f>
        <v>17</v>
      </c>
      <c r="AW405" s="14">
        <f>MAX(B405:G405)</f>
        <v>28.9</v>
      </c>
      <c r="AX405" s="14">
        <f>MIN(I405:N405)</f>
        <v>68</v>
      </c>
      <c r="AY405" s="14">
        <f>MAX(I405:N405)</f>
        <v>78.2</v>
      </c>
      <c r="AZ405" s="14" t="str">
        <f>VLOOKUP(A405,Bios!$B$2:$S$430,7,FALSE)</f>
        <v>FIN</v>
      </c>
      <c r="BA405" s="14" t="str">
        <f>VLOOKUP(A405,Bios!$B$2:$S$430,2,FALSE)</f>
        <v>TBL</v>
      </c>
      <c r="BB405" s="14">
        <f>113-BE405</f>
        <v>39</v>
      </c>
      <c r="BC405" s="14" t="str">
        <f>VLOOKUP(A405,Bios!$B$2:$S$430,3,FALSE)</f>
        <v>D</v>
      </c>
      <c r="BD405" s="4" t="str">
        <f>VLOOKUP(A405,Bios!$B$2:$S$430,4,FALSE)</f>
        <v>Sep 02 '74</v>
      </c>
      <c r="BE405" s="4" t="str">
        <f>RIGHT(BD405, LEN(BD405)-8)</f>
        <v>74</v>
      </c>
      <c r="BJ405" s="4" t="e">
        <f>VLOOKUP(A405,'Contracts 2014'!A404:K530,1,FALSE)</f>
        <v>#N/A</v>
      </c>
      <c r="BK405" s="4">
        <f>IF(ISNA(VLOOKUP(A405,'Contracts 2014'!$A$1:$K$127,1,FALSE)), 0, 1)</f>
        <v>0</v>
      </c>
    </row>
    <row r="406" spans="1:63">
      <c r="A406" s="13" t="s">
        <v>1912</v>
      </c>
      <c r="B406" s="14">
        <f>VLOOKUP(A406,'2014'!$B$2:$S$430,7,FALSE)</f>
        <v>17</v>
      </c>
      <c r="C406" s="14">
        <f>IF(ISNA(VLOOKUP(A406,'2013'!$B$2:$S$401,7,FALSE)*1.7), B406, VLOOKUP(A406,'2013'!$B$2:$S$401,7,FALSE)*1.7)</f>
        <v>17</v>
      </c>
      <c r="D406" s="14">
        <f>IF(ISNA(VLOOKUP(A406,'2012'!$B$2:$S$401,7,FALSE)), C406, VLOOKUP(A406,'2012'!$B$2:$S$401,7,FALSE))</f>
        <v>17</v>
      </c>
      <c r="E406" s="14">
        <f>IF(ISNA(VLOOKUP(A406,'2011'!$B$2:$S$401,7,FALSE)), AVERAGE(C406:D406), VLOOKUP(A406,'2011'!$B$2:$S$401,7,FALSE))</f>
        <v>17</v>
      </c>
      <c r="F406" s="14">
        <f>IF(ISNA(VLOOKUP(A406,'2010'!$B$2:$S$401,7,FALSE)), AVERAGE(C406:E406), VLOOKUP(A406,'2010'!$B$2:$S$401,7,FALSE))</f>
        <v>17</v>
      </c>
      <c r="G406" s="14">
        <f>IF(ISNA(VLOOKUP(A406,'2009'!$B$2:$S$401,7,FALSE)), AVERAGE(C406:F406), VLOOKUP(A406,'2009'!$B$2:$S$401,7,FALSE))</f>
        <v>17</v>
      </c>
      <c r="H406" s="14">
        <f>AVERAGE(B406:G406)</f>
        <v>17</v>
      </c>
      <c r="I406" s="14">
        <f>VLOOKUP(A406,'2014'!$B$2:$S$430,4,FALSE)</f>
        <v>76</v>
      </c>
      <c r="J406" s="14">
        <f>IF(ISNA(VLOOKUP(A406,'2013'!$B$2:$S$401,4,FALSE)), I406, VLOOKUP(A406,'2013'!$B$2:$S$401,4,FALSE)*1.7)</f>
        <v>76</v>
      </c>
      <c r="K406" s="14">
        <f>IF(ISNA(VLOOKUP(A406,'2012'!$B$2:$S$401,4,FALSE)), J406, VLOOKUP(A406,'2012'!$B$2:$S$401,4,FALSE))</f>
        <v>76</v>
      </c>
      <c r="L406" s="14">
        <f>IF(ISNA(VLOOKUP(A406,'2011'!$B$2:$S$401,4,FALSE)), AVERAGE(J406:K406), VLOOKUP(A406,'2011'!$B$2:$S$401,4,FALSE))</f>
        <v>76</v>
      </c>
      <c r="M406" s="14">
        <f>IF(ISNA(VLOOKUP(A406,'2010'!$B$2:$S$401,4,FALSE)), AVERAGE(J406:L406), VLOOKUP(A406,'2010'!$B$2:$S$401,4,FALSE))</f>
        <v>76</v>
      </c>
      <c r="N406" s="14">
        <f>IF(ISNA(VLOOKUP(A406,'2009'!$B$2:$S$401,4,FALSE)), AVERAGE(J406:M406), VLOOKUP(A406,'2009'!$B$2:$S$401,4,FALSE))</f>
        <v>76</v>
      </c>
      <c r="O406" s="14">
        <f>AVERAGE(I406:N406)</f>
        <v>76</v>
      </c>
      <c r="P406" s="14">
        <f>H406/O406</f>
        <v>0.22368421052631579</v>
      </c>
      <c r="Q406" s="14">
        <f>VLOOKUP($A406,'2014'!$B$2:$S$430,5,FALSE)</f>
        <v>3</v>
      </c>
      <c r="R406" s="14">
        <f>IF(ISNA(VLOOKUP(A406,'2013'!$B$2:$S$401,5,FALSE)), Q406, VLOOKUP(A406,'2013'!$B$2:$S$401,5,FALSE)*1.7)</f>
        <v>3</v>
      </c>
      <c r="S406" s="14">
        <f>IF(ISNA(VLOOKUP($A406,'2012'!$B$2:$S$401,5,FALSE)), R406, VLOOKUP($A406,'2012'!$B$2:$S$401,5,FALSE))</f>
        <v>3</v>
      </c>
      <c r="T406" s="14">
        <f>IF(ISNA(VLOOKUP($A406,'2011'!$B$2:$S$401,5,FALSE)), S406, VLOOKUP($A406,'2011'!$B$2:$S$401,5,FALSE))</f>
        <v>3</v>
      </c>
      <c r="U406" s="14">
        <f>IF(ISNA(VLOOKUP($A406,'2010'!$B$2:$S$401,5,FALSE)), T406, VLOOKUP($A406,'2010'!$B$2:$S$401,5,FALSE))</f>
        <v>3</v>
      </c>
      <c r="V406" s="14">
        <f>IF(ISNA(VLOOKUP($A406,'2009'!$B$2:$S$401,5,FALSE)), U406, VLOOKUP($A406,'2009'!$B$2:$S$401,5,FALSE))</f>
        <v>3</v>
      </c>
      <c r="W406" s="14">
        <f>AVERAGE(Q406:V406)</f>
        <v>3</v>
      </c>
      <c r="X406" s="14">
        <f>VLOOKUP($A406,'2014'!$B$2:$S$430,6,FALSE)</f>
        <v>14</v>
      </c>
      <c r="Y406" s="14">
        <f>IF(ISNA(VLOOKUP($A406,'2013'!$B$2:$S$401,6,FALSE)), X406, VLOOKUP($A406,'2013'!$B$2:$S$401,6,FALSE)*1.7)</f>
        <v>14</v>
      </c>
      <c r="Z406" s="14">
        <f>IF(ISNA(VLOOKUP($A406,'2012'!$B$2:$S$401,6,FALSE)), Y406, VLOOKUP($A406,'2012'!$B$2:$S$401,6,FALSE))</f>
        <v>14</v>
      </c>
      <c r="AA406" s="14">
        <f>IF(ISNA(VLOOKUP($A406,'2011'!$B$2:$S$401,6,FALSE)), Z406, VLOOKUP($A406,'2011'!$B$2:$S$401,6,FALSE))</f>
        <v>14</v>
      </c>
      <c r="AB406" s="14">
        <f>IF(ISNA(VLOOKUP($A406,'2010'!$B$2:$S$401,6,FALSE)), AA406, VLOOKUP($A406,'2010'!$B$2:$S$401,6,FALSE))</f>
        <v>14</v>
      </c>
      <c r="AC406" s="14">
        <f>IF(ISNA(VLOOKUP($A406,'2009'!$B$2:$S$401,6,FALSE)), AB406, VLOOKUP($A406,'2009'!$B$2:$S$401,6,FALSE))</f>
        <v>14</v>
      </c>
      <c r="AD406" s="14">
        <f>AVERAGE(X406:AC406)</f>
        <v>14</v>
      </c>
      <c r="AE406" s="14">
        <f>VLOOKUP($A406,'2014'!$B$2:$S$430,10,FALSE)</f>
        <v>0</v>
      </c>
      <c r="AF406" s="14">
        <f>IF(ISNA(VLOOKUP($A406,'2013'!$B$2:$S$401,10,FALSE)), AE406, VLOOKUP($A406,'2013'!$B$2:$S$401,10,FALSE)*1.7)</f>
        <v>0</v>
      </c>
      <c r="AG406" s="14">
        <f>IF(ISNA(VLOOKUP($A406,'2012'!$B$2:$S$401,10,FALSE)), AF406, VLOOKUP($A406,'2012'!$B$2:$S$401,10,FALSE))</f>
        <v>0</v>
      </c>
      <c r="AH406" s="14">
        <f>IF(ISNA(VLOOKUP($A406,'2011'!$B$2:$S$401,10,FALSE)), AG406, VLOOKUP($A406,'2011'!$B$2:$S$401,10,FALSE))</f>
        <v>0</v>
      </c>
      <c r="AI406" s="14">
        <f>IF(ISNA(VLOOKUP($A406,'2010'!$B$2:$S$401,10,FALSE)), AH406, VLOOKUP($A406,'2010'!$B$2:$S$401,10,FALSE))</f>
        <v>0</v>
      </c>
      <c r="AJ406" s="14">
        <f>IF(ISNA(VLOOKUP($A406,'2009'!$B$2:$S$401,10,FALSE)), AI406, VLOOKUP($A406,'2009'!$B$2:$S$401,10,FALSE))</f>
        <v>0</v>
      </c>
      <c r="AK406" s="14">
        <f>AVERAGE(AE406:AJ406)</f>
        <v>0</v>
      </c>
      <c r="AL406" s="14">
        <f>VLOOKUP($A406,'2014'!$B$2:$S$430,11,FALSE)</f>
        <v>0</v>
      </c>
      <c r="AM406" s="14">
        <f>IF(ISNA(VLOOKUP($A406,'2013'!$B$2:$S$401,11,FALSE)), AL406, VLOOKUP($A406,'2013'!$B$2:$S$401,11,FALSE)*1.7)</f>
        <v>0</v>
      </c>
      <c r="AN406" s="14">
        <f>AVERAGE(AL406:AM406)</f>
        <v>0</v>
      </c>
      <c r="AO406" s="14">
        <f>VLOOKUP($A406,'2014'!$B$2:$S$430,8,FALSE)</f>
        <v>10</v>
      </c>
      <c r="AP406" s="14">
        <f>IF(ISNA(VLOOKUP($A406,'2013'!$B$2:$S$401,8,FALSE)), AO406, VLOOKUP($A406,'2013'!$B$2:$S$401,8,FALSE)*1.7)</f>
        <v>10</v>
      </c>
      <c r="AQ406" s="14">
        <f>IF(ISNA(VLOOKUP($A406,'2012'!$B$2:$S$401,8,FALSE)), AP406, VLOOKUP($A406,'2012'!$B$2:$S$401,8,FALSE))</f>
        <v>10</v>
      </c>
      <c r="AR406" s="14">
        <f>IF(ISNA(VLOOKUP($A406,'2011'!$B$2:$S$401,8,FALSE)), AQ406, VLOOKUP($A406,'2011'!$B$2:$S$401,8,FALSE))</f>
        <v>10</v>
      </c>
      <c r="AS406" s="14">
        <f>IF(ISNA(VLOOKUP($A406,'2010'!$B$2:$S$401,8,FALSE)), AR406, VLOOKUP($A406,'2010'!$B$2:$S$401,8,FALSE))</f>
        <v>10</v>
      </c>
      <c r="AT406" s="14">
        <f>IF(ISNA(VLOOKUP($A406,'2009'!$B$2:$S$401,8,FALSE)), AS406, VLOOKUP($A406,'2009'!$B$2:$S$401,8,FALSE))</f>
        <v>10</v>
      </c>
      <c r="AU406" s="14">
        <f>AVERAGE(AO406:AT406)</f>
        <v>10</v>
      </c>
      <c r="AV406" s="14">
        <f>MIN(B406:G406)</f>
        <v>17</v>
      </c>
      <c r="AW406" s="14">
        <f>MAX(B406:G406)</f>
        <v>17</v>
      </c>
      <c r="AX406" s="14">
        <f>MIN(I406:N406)</f>
        <v>76</v>
      </c>
      <c r="AY406" s="14">
        <f>MAX(I406:N406)</f>
        <v>76</v>
      </c>
      <c r="AZ406" s="14" t="str">
        <f>VLOOKUP(A406,Bios!$B$2:$S$430,7,FALSE)</f>
        <v>CAN</v>
      </c>
      <c r="BA406" s="14" t="str">
        <f>VLOOKUP(A406,Bios!$B$2:$S$430,2,FALSE)</f>
        <v>MIN</v>
      </c>
      <c r="BB406" s="14">
        <f>113-BE406</f>
        <v>23</v>
      </c>
      <c r="BC406" s="14" t="str">
        <f>VLOOKUP(A406,Bios!$B$2:$S$430,3,FALSE)</f>
        <v>D</v>
      </c>
      <c r="BD406" s="4" t="str">
        <f>VLOOKUP(A406,Bios!$B$2:$S$430,4,FALSE)</f>
        <v>Feb 23 '90</v>
      </c>
      <c r="BE406" s="4" t="str">
        <f>RIGHT(BD406, LEN(BD406)-8)</f>
        <v>90</v>
      </c>
      <c r="BJ406" s="4" t="e">
        <f>VLOOKUP(A406,'Contracts 2014'!A405:K531,1,FALSE)</f>
        <v>#N/A</v>
      </c>
      <c r="BK406" s="4">
        <f>IF(ISNA(VLOOKUP(A406,'Contracts 2014'!$A$1:$K$127,1,FALSE)), 0, 1)</f>
        <v>0</v>
      </c>
    </row>
    <row r="407" spans="1:63">
      <c r="A407" s="13" t="s">
        <v>1909</v>
      </c>
      <c r="B407" s="14">
        <f>VLOOKUP(A407,'2014'!$B$2:$S$430,7,FALSE)</f>
        <v>17</v>
      </c>
      <c r="C407" s="14">
        <f>IF(ISNA(VLOOKUP(A407,'2013'!$B$2:$S$401,7,FALSE)*1.7), B407, VLOOKUP(A407,'2013'!$B$2:$S$401,7,FALSE)*1.7)</f>
        <v>17</v>
      </c>
      <c r="D407" s="14">
        <f>IF(ISNA(VLOOKUP(A407,'2012'!$B$2:$S$401,7,FALSE)), C407, VLOOKUP(A407,'2012'!$B$2:$S$401,7,FALSE))</f>
        <v>17</v>
      </c>
      <c r="E407" s="14">
        <f>IF(ISNA(VLOOKUP(A407,'2011'!$B$2:$S$401,7,FALSE)), AVERAGE(C407:D407), VLOOKUP(A407,'2011'!$B$2:$S$401,7,FALSE))</f>
        <v>17</v>
      </c>
      <c r="F407" s="14">
        <f>IF(ISNA(VLOOKUP(A407,'2010'!$B$2:$S$401,7,FALSE)), AVERAGE(C407:E407), VLOOKUP(A407,'2010'!$B$2:$S$401,7,FALSE))</f>
        <v>17</v>
      </c>
      <c r="G407" s="14">
        <f>IF(ISNA(VLOOKUP(A407,'2009'!$B$2:$S$401,7,FALSE)), AVERAGE(C407:F407), VLOOKUP(A407,'2009'!$B$2:$S$401,7,FALSE))</f>
        <v>17</v>
      </c>
      <c r="H407" s="14">
        <f>AVERAGE(B407:G407)</f>
        <v>17</v>
      </c>
      <c r="I407" s="14">
        <f>VLOOKUP(A407,'2014'!$B$2:$S$430,4,FALSE)</f>
        <v>64</v>
      </c>
      <c r="J407" s="14">
        <f>IF(ISNA(VLOOKUP(A407,'2013'!$B$2:$S$401,4,FALSE)), I407, VLOOKUP(A407,'2013'!$B$2:$S$401,4,FALSE)*1.7)</f>
        <v>64</v>
      </c>
      <c r="K407" s="14">
        <f>IF(ISNA(VLOOKUP(A407,'2012'!$B$2:$S$401,4,FALSE)), J407, VLOOKUP(A407,'2012'!$B$2:$S$401,4,FALSE))</f>
        <v>64</v>
      </c>
      <c r="L407" s="14">
        <f>IF(ISNA(VLOOKUP(A407,'2011'!$B$2:$S$401,4,FALSE)), AVERAGE(J407:K407), VLOOKUP(A407,'2011'!$B$2:$S$401,4,FALSE))</f>
        <v>64</v>
      </c>
      <c r="M407" s="14">
        <f>IF(ISNA(VLOOKUP(A407,'2010'!$B$2:$S$401,4,FALSE)), AVERAGE(J407:L407), VLOOKUP(A407,'2010'!$B$2:$S$401,4,FALSE))</f>
        <v>64</v>
      </c>
      <c r="N407" s="14">
        <f>IF(ISNA(VLOOKUP(A407,'2009'!$B$2:$S$401,4,FALSE)), AVERAGE(J407:M407), VLOOKUP(A407,'2009'!$B$2:$S$401,4,FALSE))</f>
        <v>64</v>
      </c>
      <c r="O407" s="14">
        <f>AVERAGE(I407:N407)</f>
        <v>64</v>
      </c>
      <c r="P407" s="14">
        <f>H407/O407</f>
        <v>0.265625</v>
      </c>
      <c r="Q407" s="14">
        <f>VLOOKUP($A407,'2014'!$B$2:$S$430,5,FALSE)</f>
        <v>6</v>
      </c>
      <c r="R407" s="14">
        <f>IF(ISNA(VLOOKUP(A407,'2013'!$B$2:$S$401,5,FALSE)), Q407, VLOOKUP(A407,'2013'!$B$2:$S$401,5,FALSE)*1.7)</f>
        <v>6</v>
      </c>
      <c r="S407" s="14">
        <f>IF(ISNA(VLOOKUP($A407,'2012'!$B$2:$S$401,5,FALSE)), R407, VLOOKUP($A407,'2012'!$B$2:$S$401,5,FALSE))</f>
        <v>6</v>
      </c>
      <c r="T407" s="14">
        <f>IF(ISNA(VLOOKUP($A407,'2011'!$B$2:$S$401,5,FALSE)), S407, VLOOKUP($A407,'2011'!$B$2:$S$401,5,FALSE))</f>
        <v>6</v>
      </c>
      <c r="U407" s="14">
        <f>IF(ISNA(VLOOKUP($A407,'2010'!$B$2:$S$401,5,FALSE)), T407, VLOOKUP($A407,'2010'!$B$2:$S$401,5,FALSE))</f>
        <v>6</v>
      </c>
      <c r="V407" s="14">
        <f>IF(ISNA(VLOOKUP($A407,'2009'!$B$2:$S$401,5,FALSE)), U407, VLOOKUP($A407,'2009'!$B$2:$S$401,5,FALSE))</f>
        <v>6</v>
      </c>
      <c r="W407" s="14">
        <f>AVERAGE(Q407:V407)</f>
        <v>6</v>
      </c>
      <c r="X407" s="14">
        <f>VLOOKUP($A407,'2014'!$B$2:$S$430,6,FALSE)</f>
        <v>11</v>
      </c>
      <c r="Y407" s="14">
        <f>IF(ISNA(VLOOKUP($A407,'2013'!$B$2:$S$401,6,FALSE)), X407, VLOOKUP($A407,'2013'!$B$2:$S$401,6,FALSE)*1.7)</f>
        <v>11</v>
      </c>
      <c r="Z407" s="14">
        <f>IF(ISNA(VLOOKUP($A407,'2012'!$B$2:$S$401,6,FALSE)), Y407, VLOOKUP($A407,'2012'!$B$2:$S$401,6,FALSE))</f>
        <v>11</v>
      </c>
      <c r="AA407" s="14">
        <f>IF(ISNA(VLOOKUP($A407,'2011'!$B$2:$S$401,6,FALSE)), Z407, VLOOKUP($A407,'2011'!$B$2:$S$401,6,FALSE))</f>
        <v>11</v>
      </c>
      <c r="AB407" s="14">
        <f>IF(ISNA(VLOOKUP($A407,'2010'!$B$2:$S$401,6,FALSE)), AA407, VLOOKUP($A407,'2010'!$B$2:$S$401,6,FALSE))</f>
        <v>11</v>
      </c>
      <c r="AC407" s="14">
        <f>IF(ISNA(VLOOKUP($A407,'2009'!$B$2:$S$401,6,FALSE)), AB407, VLOOKUP($A407,'2009'!$B$2:$S$401,6,FALSE))</f>
        <v>11</v>
      </c>
      <c r="AD407" s="14">
        <f>AVERAGE(X407:AC407)</f>
        <v>11</v>
      </c>
      <c r="AE407" s="14">
        <f>VLOOKUP($A407,'2014'!$B$2:$S$430,10,FALSE)</f>
        <v>0</v>
      </c>
      <c r="AF407" s="14">
        <f>IF(ISNA(VLOOKUP($A407,'2013'!$B$2:$S$401,10,FALSE)), AE407, VLOOKUP($A407,'2013'!$B$2:$S$401,10,FALSE)*1.7)</f>
        <v>0</v>
      </c>
      <c r="AG407" s="14">
        <f>IF(ISNA(VLOOKUP($A407,'2012'!$B$2:$S$401,10,FALSE)), AF407, VLOOKUP($A407,'2012'!$B$2:$S$401,10,FALSE))</f>
        <v>0</v>
      </c>
      <c r="AH407" s="14">
        <f>IF(ISNA(VLOOKUP($A407,'2011'!$B$2:$S$401,10,FALSE)), AG407, VLOOKUP($A407,'2011'!$B$2:$S$401,10,FALSE))</f>
        <v>0</v>
      </c>
      <c r="AI407" s="14">
        <f>IF(ISNA(VLOOKUP($A407,'2010'!$B$2:$S$401,10,FALSE)), AH407, VLOOKUP($A407,'2010'!$B$2:$S$401,10,FALSE))</f>
        <v>0</v>
      </c>
      <c r="AJ407" s="14">
        <f>IF(ISNA(VLOOKUP($A407,'2009'!$B$2:$S$401,10,FALSE)), AI407, VLOOKUP($A407,'2009'!$B$2:$S$401,10,FALSE))</f>
        <v>0</v>
      </c>
      <c r="AK407" s="14">
        <f>AVERAGE(AE407:AJ407)</f>
        <v>0</v>
      </c>
      <c r="AL407" s="14">
        <f>VLOOKUP($A407,'2014'!$B$2:$S$430,11,FALSE)</f>
        <v>0</v>
      </c>
      <c r="AM407" s="14">
        <f>IF(ISNA(VLOOKUP($A407,'2013'!$B$2:$S$401,11,FALSE)), AL407, VLOOKUP($A407,'2013'!$B$2:$S$401,11,FALSE)*1.7)</f>
        <v>0</v>
      </c>
      <c r="AN407" s="14">
        <f>AVERAGE(AL407:AM407)</f>
        <v>0</v>
      </c>
      <c r="AO407" s="14">
        <f>VLOOKUP($A407,'2014'!$B$2:$S$430,8,FALSE)</f>
        <v>12</v>
      </c>
      <c r="AP407" s="14">
        <f>IF(ISNA(VLOOKUP($A407,'2013'!$B$2:$S$401,8,FALSE)), AO407, VLOOKUP($A407,'2013'!$B$2:$S$401,8,FALSE)*1.7)</f>
        <v>12</v>
      </c>
      <c r="AQ407" s="14">
        <f>IF(ISNA(VLOOKUP($A407,'2012'!$B$2:$S$401,8,FALSE)), AP407, VLOOKUP($A407,'2012'!$B$2:$S$401,8,FALSE))</f>
        <v>12</v>
      </c>
      <c r="AR407" s="14">
        <f>IF(ISNA(VLOOKUP($A407,'2011'!$B$2:$S$401,8,FALSE)), AQ407, VLOOKUP($A407,'2011'!$B$2:$S$401,8,FALSE))</f>
        <v>12</v>
      </c>
      <c r="AS407" s="14">
        <f>IF(ISNA(VLOOKUP($A407,'2010'!$B$2:$S$401,8,FALSE)), AR407, VLOOKUP($A407,'2010'!$B$2:$S$401,8,FALSE))</f>
        <v>12</v>
      </c>
      <c r="AT407" s="14">
        <f>IF(ISNA(VLOOKUP($A407,'2009'!$B$2:$S$401,8,FALSE)), AS407, VLOOKUP($A407,'2009'!$B$2:$S$401,8,FALSE))</f>
        <v>12</v>
      </c>
      <c r="AU407" s="14">
        <f>AVERAGE(AO407:AT407)</f>
        <v>12</v>
      </c>
      <c r="AV407" s="14">
        <f>MIN(B407:G407)</f>
        <v>17</v>
      </c>
      <c r="AW407" s="14">
        <f>MAX(B407:G407)</f>
        <v>17</v>
      </c>
      <c r="AX407" s="14">
        <f>MIN(I407:N407)</f>
        <v>64</v>
      </c>
      <c r="AY407" s="14">
        <f>MAX(I407:N407)</f>
        <v>64</v>
      </c>
      <c r="AZ407" s="14" t="str">
        <f>VLOOKUP(A407,Bios!$B$2:$S$430,7,FALSE)</f>
        <v>CAN</v>
      </c>
      <c r="BA407" s="14" t="str">
        <f>VLOOKUP(A407,Bios!$B$2:$S$430,2,FALSE)</f>
        <v>VAN</v>
      </c>
      <c r="BB407" s="14">
        <f>113-BE407</f>
        <v>24</v>
      </c>
      <c r="BC407" s="14" t="str">
        <f>VLOOKUP(A407,Bios!$B$2:$S$430,3,FALSE)</f>
        <v>D</v>
      </c>
      <c r="BD407" s="4" t="str">
        <f>VLOOKUP(A407,Bios!$B$2:$S$430,4,FALSE)</f>
        <v>Dec 20 '89</v>
      </c>
      <c r="BE407" s="4" t="str">
        <f>RIGHT(BD407, LEN(BD407)-8)</f>
        <v>89</v>
      </c>
      <c r="BJ407" s="4" t="e">
        <f>VLOOKUP(A407,'Contracts 2014'!A406:K532,1,FALSE)</f>
        <v>#N/A</v>
      </c>
      <c r="BK407" s="4">
        <f>IF(ISNA(VLOOKUP(A407,'Contracts 2014'!$A$1:$K$127,1,FALSE)), 0, 1)</f>
        <v>0</v>
      </c>
    </row>
    <row r="408" spans="1:63">
      <c r="A408" s="13" t="s">
        <v>1911</v>
      </c>
      <c r="B408" s="14">
        <f>VLOOKUP(A408,'2014'!$B$2:$S$430,7,FALSE)</f>
        <v>17</v>
      </c>
      <c r="C408" s="14">
        <f>IF(ISNA(VLOOKUP(A408,'2013'!$B$2:$S$401,7,FALSE)*1.7), B408, VLOOKUP(A408,'2013'!$B$2:$S$401,7,FALSE)*1.7)</f>
        <v>17</v>
      </c>
      <c r="D408" s="14">
        <f>IF(ISNA(VLOOKUP(A408,'2012'!$B$2:$S$401,7,FALSE)), C408, VLOOKUP(A408,'2012'!$B$2:$S$401,7,FALSE))</f>
        <v>17</v>
      </c>
      <c r="E408" s="14">
        <f>IF(ISNA(VLOOKUP(A408,'2011'!$B$2:$S$401,7,FALSE)), AVERAGE(C408:D408), VLOOKUP(A408,'2011'!$B$2:$S$401,7,FALSE))</f>
        <v>17</v>
      </c>
      <c r="F408" s="14">
        <f>IF(ISNA(VLOOKUP(A408,'2010'!$B$2:$S$401,7,FALSE)), AVERAGE(C408:E408), VLOOKUP(A408,'2010'!$B$2:$S$401,7,FALSE))</f>
        <v>17</v>
      </c>
      <c r="G408" s="14">
        <f>IF(ISNA(VLOOKUP(A408,'2009'!$B$2:$S$401,7,FALSE)), AVERAGE(C408:F408), VLOOKUP(A408,'2009'!$B$2:$S$401,7,FALSE))</f>
        <v>17</v>
      </c>
      <c r="H408" s="14">
        <f>AVERAGE(B408:G408)</f>
        <v>17</v>
      </c>
      <c r="I408" s="14">
        <f>VLOOKUP(A408,'2014'!$B$2:$S$430,4,FALSE)</f>
        <v>82</v>
      </c>
      <c r="J408" s="14">
        <f>IF(ISNA(VLOOKUP(A408,'2013'!$B$2:$S$401,4,FALSE)), I408, VLOOKUP(A408,'2013'!$B$2:$S$401,4,FALSE)*1.7)</f>
        <v>82</v>
      </c>
      <c r="K408" s="14">
        <f>IF(ISNA(VLOOKUP(A408,'2012'!$B$2:$S$401,4,FALSE)), J408, VLOOKUP(A408,'2012'!$B$2:$S$401,4,FALSE))</f>
        <v>82</v>
      </c>
      <c r="L408" s="14">
        <f>IF(ISNA(VLOOKUP(A408,'2011'!$B$2:$S$401,4,FALSE)), AVERAGE(J408:K408), VLOOKUP(A408,'2011'!$B$2:$S$401,4,FALSE))</f>
        <v>82</v>
      </c>
      <c r="M408" s="14">
        <f>IF(ISNA(VLOOKUP(A408,'2010'!$B$2:$S$401,4,FALSE)), AVERAGE(J408:L408), VLOOKUP(A408,'2010'!$B$2:$S$401,4,FALSE))</f>
        <v>82</v>
      </c>
      <c r="N408" s="14">
        <f>IF(ISNA(VLOOKUP(A408,'2009'!$B$2:$S$401,4,FALSE)), AVERAGE(J408:M408), VLOOKUP(A408,'2009'!$B$2:$S$401,4,FALSE))</f>
        <v>82</v>
      </c>
      <c r="O408" s="14">
        <f>AVERAGE(I408:N408)</f>
        <v>82</v>
      </c>
      <c r="P408" s="14">
        <f>H408/O408</f>
        <v>0.2073170731707317</v>
      </c>
      <c r="Q408" s="14">
        <f>VLOOKUP($A408,'2014'!$B$2:$S$430,5,FALSE)</f>
        <v>4</v>
      </c>
      <c r="R408" s="14">
        <f>IF(ISNA(VLOOKUP(A408,'2013'!$B$2:$S$401,5,FALSE)), Q408, VLOOKUP(A408,'2013'!$B$2:$S$401,5,FALSE)*1.7)</f>
        <v>4</v>
      </c>
      <c r="S408" s="14">
        <f>IF(ISNA(VLOOKUP($A408,'2012'!$B$2:$S$401,5,FALSE)), R408, VLOOKUP($A408,'2012'!$B$2:$S$401,5,FALSE))</f>
        <v>4</v>
      </c>
      <c r="T408" s="14">
        <f>IF(ISNA(VLOOKUP($A408,'2011'!$B$2:$S$401,5,FALSE)), S408, VLOOKUP($A408,'2011'!$B$2:$S$401,5,FALSE))</f>
        <v>4</v>
      </c>
      <c r="U408" s="14">
        <f>IF(ISNA(VLOOKUP($A408,'2010'!$B$2:$S$401,5,FALSE)), T408, VLOOKUP($A408,'2010'!$B$2:$S$401,5,FALSE))</f>
        <v>4</v>
      </c>
      <c r="V408" s="14">
        <f>IF(ISNA(VLOOKUP($A408,'2009'!$B$2:$S$401,5,FALSE)), U408, VLOOKUP($A408,'2009'!$B$2:$S$401,5,FALSE))</f>
        <v>4</v>
      </c>
      <c r="W408" s="14">
        <f>AVERAGE(Q408:V408)</f>
        <v>4</v>
      </c>
      <c r="X408" s="14">
        <f>VLOOKUP($A408,'2014'!$B$2:$S$430,6,FALSE)</f>
        <v>13</v>
      </c>
      <c r="Y408" s="14">
        <f>IF(ISNA(VLOOKUP($A408,'2013'!$B$2:$S$401,6,FALSE)), X408, VLOOKUP($A408,'2013'!$B$2:$S$401,6,FALSE)*1.7)</f>
        <v>13</v>
      </c>
      <c r="Z408" s="14">
        <f>IF(ISNA(VLOOKUP($A408,'2012'!$B$2:$S$401,6,FALSE)), Y408, VLOOKUP($A408,'2012'!$B$2:$S$401,6,FALSE))</f>
        <v>13</v>
      </c>
      <c r="AA408" s="14">
        <f>IF(ISNA(VLOOKUP($A408,'2011'!$B$2:$S$401,6,FALSE)), Z408, VLOOKUP($A408,'2011'!$B$2:$S$401,6,FALSE))</f>
        <v>13</v>
      </c>
      <c r="AB408" s="14">
        <f>IF(ISNA(VLOOKUP($A408,'2010'!$B$2:$S$401,6,FALSE)), AA408, VLOOKUP($A408,'2010'!$B$2:$S$401,6,FALSE))</f>
        <v>13</v>
      </c>
      <c r="AC408" s="14">
        <f>IF(ISNA(VLOOKUP($A408,'2009'!$B$2:$S$401,6,FALSE)), AB408, VLOOKUP($A408,'2009'!$B$2:$S$401,6,FALSE))</f>
        <v>13</v>
      </c>
      <c r="AD408" s="14">
        <f>AVERAGE(X408:AC408)</f>
        <v>13</v>
      </c>
      <c r="AE408" s="14">
        <f>VLOOKUP($A408,'2014'!$B$2:$S$430,10,FALSE)</f>
        <v>1</v>
      </c>
      <c r="AF408" s="14">
        <f>IF(ISNA(VLOOKUP($A408,'2013'!$B$2:$S$401,10,FALSE)), AE408, VLOOKUP($A408,'2013'!$B$2:$S$401,10,FALSE)*1.7)</f>
        <v>1</v>
      </c>
      <c r="AG408" s="14">
        <f>IF(ISNA(VLOOKUP($A408,'2012'!$B$2:$S$401,10,FALSE)), AF408, VLOOKUP($A408,'2012'!$B$2:$S$401,10,FALSE))</f>
        <v>1</v>
      </c>
      <c r="AH408" s="14">
        <f>IF(ISNA(VLOOKUP($A408,'2011'!$B$2:$S$401,10,FALSE)), AG408, VLOOKUP($A408,'2011'!$B$2:$S$401,10,FALSE))</f>
        <v>1</v>
      </c>
      <c r="AI408" s="14">
        <f>IF(ISNA(VLOOKUP($A408,'2010'!$B$2:$S$401,10,FALSE)), AH408, VLOOKUP($A408,'2010'!$B$2:$S$401,10,FALSE))</f>
        <v>1</v>
      </c>
      <c r="AJ408" s="14">
        <f>IF(ISNA(VLOOKUP($A408,'2009'!$B$2:$S$401,10,FALSE)), AI408, VLOOKUP($A408,'2009'!$B$2:$S$401,10,FALSE))</f>
        <v>1</v>
      </c>
      <c r="AK408" s="14">
        <f>AVERAGE(AE408:AJ408)</f>
        <v>1</v>
      </c>
      <c r="AL408" s="14">
        <f>VLOOKUP($A408,'2014'!$B$2:$S$430,11,FALSE)</f>
        <v>1</v>
      </c>
      <c r="AM408" s="14">
        <f>IF(ISNA(VLOOKUP($A408,'2013'!$B$2:$S$401,11,FALSE)), AL408, VLOOKUP($A408,'2013'!$B$2:$S$401,11,FALSE)*1.7)</f>
        <v>1</v>
      </c>
      <c r="AN408" s="14">
        <f>AVERAGE(AL408:AM408)</f>
        <v>1</v>
      </c>
      <c r="AO408" s="14">
        <f>VLOOKUP($A408,'2014'!$B$2:$S$430,8,FALSE)</f>
        <v>19</v>
      </c>
      <c r="AP408" s="14">
        <f>IF(ISNA(VLOOKUP($A408,'2013'!$B$2:$S$401,8,FALSE)), AO408, VLOOKUP($A408,'2013'!$B$2:$S$401,8,FALSE)*1.7)</f>
        <v>19</v>
      </c>
      <c r="AQ408" s="14">
        <f>IF(ISNA(VLOOKUP($A408,'2012'!$B$2:$S$401,8,FALSE)), AP408, VLOOKUP($A408,'2012'!$B$2:$S$401,8,FALSE))</f>
        <v>19</v>
      </c>
      <c r="AR408" s="14">
        <f>IF(ISNA(VLOOKUP($A408,'2011'!$B$2:$S$401,8,FALSE)), AQ408, VLOOKUP($A408,'2011'!$B$2:$S$401,8,FALSE))</f>
        <v>19</v>
      </c>
      <c r="AS408" s="14">
        <f>IF(ISNA(VLOOKUP($A408,'2010'!$B$2:$S$401,8,FALSE)), AR408, VLOOKUP($A408,'2010'!$B$2:$S$401,8,FALSE))</f>
        <v>19</v>
      </c>
      <c r="AT408" s="14">
        <f>IF(ISNA(VLOOKUP($A408,'2009'!$B$2:$S$401,8,FALSE)), AS408, VLOOKUP($A408,'2009'!$B$2:$S$401,8,FALSE))</f>
        <v>19</v>
      </c>
      <c r="AU408" s="14">
        <f>AVERAGE(AO408:AT408)</f>
        <v>19</v>
      </c>
      <c r="AV408" s="14">
        <f>MIN(B408:G408)</f>
        <v>17</v>
      </c>
      <c r="AW408" s="14">
        <f>MAX(B408:G408)</f>
        <v>17</v>
      </c>
      <c r="AX408" s="14">
        <f>MIN(I408:N408)</f>
        <v>82</v>
      </c>
      <c r="AY408" s="14">
        <f>MAX(I408:N408)</f>
        <v>82</v>
      </c>
      <c r="AZ408" s="14" t="str">
        <f>VLOOKUP(A408,Bios!$B$2:$S$430,7,FALSE)</f>
        <v>USA</v>
      </c>
      <c r="BA408" s="14" t="str">
        <f>VLOOKUP(A408,Bios!$B$2:$S$430,2,FALSE)</f>
        <v>SJS</v>
      </c>
      <c r="BB408" s="14">
        <f>113-BE408</f>
        <v>26</v>
      </c>
      <c r="BC408" s="14" t="str">
        <f>VLOOKUP(A408,Bios!$B$2:$S$430,3,FALSE)</f>
        <v>D</v>
      </c>
      <c r="BD408" s="4" t="str">
        <f>VLOOKUP(A408,Bios!$B$2:$S$430,4,FALSE)</f>
        <v>Feb 10 '87</v>
      </c>
      <c r="BE408" s="4" t="str">
        <f>RIGHT(BD408, LEN(BD408)-8)</f>
        <v>87</v>
      </c>
      <c r="BJ408" s="4" t="e">
        <f>VLOOKUP(A408,'Contracts 2014'!A407:K533,1,FALSE)</f>
        <v>#N/A</v>
      </c>
      <c r="BK408" s="4">
        <f>IF(ISNA(VLOOKUP(A408,'Contracts 2014'!$A$1:$K$127,1,FALSE)), 0, 1)</f>
        <v>1</v>
      </c>
    </row>
    <row r="409" spans="1:63">
      <c r="A409" s="13" t="s">
        <v>1386</v>
      </c>
      <c r="B409" s="14">
        <f>VLOOKUP(A409,'2014'!$B$2:$S$430,7,FALSE)</f>
        <v>16</v>
      </c>
      <c r="C409" s="14">
        <f>IF(ISNA(VLOOKUP(A409,'2013'!$B$2:$S$401,7,FALSE)*1.7), B409, VLOOKUP(A409,'2013'!$B$2:$S$401,7,FALSE)*1.7)</f>
        <v>16</v>
      </c>
      <c r="D409" s="14">
        <f>IF(ISNA(VLOOKUP(A409,'2012'!$B$2:$S$401,7,FALSE)), C409, VLOOKUP(A409,'2012'!$B$2:$S$401,7,FALSE))</f>
        <v>16</v>
      </c>
      <c r="E409" s="14">
        <f>IF(ISNA(VLOOKUP(A409,'2011'!$B$2:$S$401,7,FALSE)), AVERAGE(C409:D409), VLOOKUP(A409,'2011'!$B$2:$S$401,7,FALSE))</f>
        <v>16</v>
      </c>
      <c r="F409" s="14">
        <f>IF(ISNA(VLOOKUP(A409,'2010'!$B$2:$S$401,7,FALSE)), AVERAGE(C409:E409), VLOOKUP(A409,'2010'!$B$2:$S$401,7,FALSE))</f>
        <v>16</v>
      </c>
      <c r="G409" s="14">
        <f>IF(ISNA(VLOOKUP(A409,'2009'!$B$2:$S$401,7,FALSE)), AVERAGE(C409:F409), VLOOKUP(A409,'2009'!$B$2:$S$401,7,FALSE))</f>
        <v>21</v>
      </c>
      <c r="H409" s="14">
        <f>AVERAGE(B409:G409)</f>
        <v>16.833333333333332</v>
      </c>
      <c r="I409" s="14">
        <f>VLOOKUP(A409,'2014'!$B$2:$S$430,4,FALSE)</f>
        <v>82</v>
      </c>
      <c r="J409" s="14">
        <f>IF(ISNA(VLOOKUP(A409,'2013'!$B$2:$S$401,4,FALSE)), I409, VLOOKUP(A409,'2013'!$B$2:$S$401,4,FALSE)*1.7)</f>
        <v>82</v>
      </c>
      <c r="K409" s="14">
        <f>IF(ISNA(VLOOKUP(A409,'2012'!$B$2:$S$401,4,FALSE)), J409, VLOOKUP(A409,'2012'!$B$2:$S$401,4,FALSE))</f>
        <v>82</v>
      </c>
      <c r="L409" s="14">
        <f>IF(ISNA(VLOOKUP(A409,'2011'!$B$2:$S$401,4,FALSE)), AVERAGE(J409:K409), VLOOKUP(A409,'2011'!$B$2:$S$401,4,FALSE))</f>
        <v>82</v>
      </c>
      <c r="M409" s="14">
        <f>IF(ISNA(VLOOKUP(A409,'2010'!$B$2:$S$401,4,FALSE)), AVERAGE(J409:L409), VLOOKUP(A409,'2010'!$B$2:$S$401,4,FALSE))</f>
        <v>82</v>
      </c>
      <c r="N409" s="14">
        <f>IF(ISNA(VLOOKUP(A409,'2009'!$B$2:$S$401,4,FALSE)), AVERAGE(J409:M409), VLOOKUP(A409,'2009'!$B$2:$S$401,4,FALSE))</f>
        <v>59</v>
      </c>
      <c r="O409" s="14">
        <f>AVERAGE(I409:N409)</f>
        <v>78.166666666666671</v>
      </c>
      <c r="P409" s="14">
        <f>H409/O409</f>
        <v>0.2153518123667377</v>
      </c>
      <c r="Q409" s="14">
        <f>VLOOKUP($A409,'2014'!$B$2:$S$430,5,FALSE)</f>
        <v>2</v>
      </c>
      <c r="R409" s="14">
        <f>IF(ISNA(VLOOKUP(A409,'2013'!$B$2:$S$401,5,FALSE)), Q409, VLOOKUP(A409,'2013'!$B$2:$S$401,5,FALSE)*1.7)</f>
        <v>2</v>
      </c>
      <c r="S409" s="14">
        <f>IF(ISNA(VLOOKUP($A409,'2012'!$B$2:$S$401,5,FALSE)), R409, VLOOKUP($A409,'2012'!$B$2:$S$401,5,FALSE))</f>
        <v>2</v>
      </c>
      <c r="T409" s="14">
        <f>IF(ISNA(VLOOKUP($A409,'2011'!$B$2:$S$401,5,FALSE)), S409, VLOOKUP($A409,'2011'!$B$2:$S$401,5,FALSE))</f>
        <v>2</v>
      </c>
      <c r="U409" s="14">
        <f>IF(ISNA(VLOOKUP($A409,'2010'!$B$2:$S$401,5,FALSE)), T409, VLOOKUP($A409,'2010'!$B$2:$S$401,5,FALSE))</f>
        <v>2</v>
      </c>
      <c r="V409" s="14">
        <f>IF(ISNA(VLOOKUP($A409,'2009'!$B$2:$S$401,5,FALSE)), U409, VLOOKUP($A409,'2009'!$B$2:$S$401,5,FALSE))</f>
        <v>1</v>
      </c>
      <c r="W409" s="14">
        <f>AVERAGE(Q409:V409)</f>
        <v>1.8333333333333333</v>
      </c>
      <c r="X409" s="14">
        <f>VLOOKUP($A409,'2014'!$B$2:$S$430,6,FALSE)</f>
        <v>14</v>
      </c>
      <c r="Y409" s="14">
        <f>IF(ISNA(VLOOKUP($A409,'2013'!$B$2:$S$401,6,FALSE)), X409, VLOOKUP($A409,'2013'!$B$2:$S$401,6,FALSE)*1.7)</f>
        <v>14</v>
      </c>
      <c r="Z409" s="14">
        <f>IF(ISNA(VLOOKUP($A409,'2012'!$B$2:$S$401,6,FALSE)), Y409, VLOOKUP($A409,'2012'!$B$2:$S$401,6,FALSE))</f>
        <v>14</v>
      </c>
      <c r="AA409" s="14">
        <f>IF(ISNA(VLOOKUP($A409,'2011'!$B$2:$S$401,6,FALSE)), Z409, VLOOKUP($A409,'2011'!$B$2:$S$401,6,FALSE))</f>
        <v>14</v>
      </c>
      <c r="AB409" s="14">
        <f>IF(ISNA(VLOOKUP($A409,'2010'!$B$2:$S$401,6,FALSE)), AA409, VLOOKUP($A409,'2010'!$B$2:$S$401,6,FALSE))</f>
        <v>14</v>
      </c>
      <c r="AC409" s="14">
        <f>IF(ISNA(VLOOKUP($A409,'2009'!$B$2:$S$401,6,FALSE)), AB409, VLOOKUP($A409,'2009'!$B$2:$S$401,6,FALSE))</f>
        <v>20</v>
      </c>
      <c r="AD409" s="14">
        <f>AVERAGE(X409:AC409)</f>
        <v>15</v>
      </c>
      <c r="AE409" s="14">
        <f>VLOOKUP($A409,'2014'!$B$2:$S$430,10,FALSE)</f>
        <v>0</v>
      </c>
      <c r="AF409" s="14">
        <f>IF(ISNA(VLOOKUP($A409,'2013'!$B$2:$S$401,10,FALSE)), AE409, VLOOKUP($A409,'2013'!$B$2:$S$401,10,FALSE)*1.7)</f>
        <v>0</v>
      </c>
      <c r="AG409" s="14">
        <f>IF(ISNA(VLOOKUP($A409,'2012'!$B$2:$S$401,10,FALSE)), AF409, VLOOKUP($A409,'2012'!$B$2:$S$401,10,FALSE))</f>
        <v>0</v>
      </c>
      <c r="AH409" s="14">
        <f>IF(ISNA(VLOOKUP($A409,'2011'!$B$2:$S$401,10,FALSE)), AG409, VLOOKUP($A409,'2011'!$B$2:$S$401,10,FALSE))</f>
        <v>0</v>
      </c>
      <c r="AI409" s="14">
        <f>IF(ISNA(VLOOKUP($A409,'2010'!$B$2:$S$401,10,FALSE)), AH409, VLOOKUP($A409,'2010'!$B$2:$S$401,10,FALSE))</f>
        <v>0</v>
      </c>
      <c r="AJ409" s="14">
        <f>IF(ISNA(VLOOKUP($A409,'2009'!$B$2:$S$401,10,FALSE)), AI409, VLOOKUP($A409,'2009'!$B$2:$S$401,10,FALSE))</f>
        <v>0</v>
      </c>
      <c r="AK409" s="14">
        <f>AVERAGE(AE409:AJ409)</f>
        <v>0</v>
      </c>
      <c r="AL409" s="14">
        <f>VLOOKUP($A409,'2014'!$B$2:$S$430,11,FALSE)</f>
        <v>0</v>
      </c>
      <c r="AM409" s="14">
        <f>IF(ISNA(VLOOKUP($A409,'2013'!$B$2:$S$401,11,FALSE)), AL409, VLOOKUP($A409,'2013'!$B$2:$S$401,11,FALSE)*1.7)</f>
        <v>0</v>
      </c>
      <c r="AN409" s="14">
        <f>AVERAGE(AL409:AM409)</f>
        <v>0</v>
      </c>
      <c r="AO409" s="14">
        <f>VLOOKUP($A409,'2014'!$B$2:$S$430,8,FALSE)</f>
        <v>-23</v>
      </c>
      <c r="AP409" s="14">
        <f>IF(ISNA(VLOOKUP($A409,'2013'!$B$2:$S$401,8,FALSE)), AO409, VLOOKUP($A409,'2013'!$B$2:$S$401,8,FALSE)*1.7)</f>
        <v>-23</v>
      </c>
      <c r="AQ409" s="14">
        <f>IF(ISNA(VLOOKUP($A409,'2012'!$B$2:$S$401,8,FALSE)), AP409, VLOOKUP($A409,'2012'!$B$2:$S$401,8,FALSE))</f>
        <v>-23</v>
      </c>
      <c r="AR409" s="14">
        <f>IF(ISNA(VLOOKUP($A409,'2011'!$B$2:$S$401,8,FALSE)), AQ409, VLOOKUP($A409,'2011'!$B$2:$S$401,8,FALSE))</f>
        <v>-23</v>
      </c>
      <c r="AS409" s="14">
        <f>IF(ISNA(VLOOKUP($A409,'2010'!$B$2:$S$401,8,FALSE)), AR409, VLOOKUP($A409,'2010'!$B$2:$S$401,8,FALSE))</f>
        <v>-23</v>
      </c>
      <c r="AT409" s="14">
        <f>IF(ISNA(VLOOKUP($A409,'2009'!$B$2:$S$401,8,FALSE)), AS409, VLOOKUP($A409,'2009'!$B$2:$S$401,8,FALSE))</f>
        <v>-15</v>
      </c>
      <c r="AU409" s="14">
        <f>AVERAGE(AO409:AT409)</f>
        <v>-21.666666666666668</v>
      </c>
      <c r="AV409" s="14">
        <f>MIN(B409:G409)</f>
        <v>16</v>
      </c>
      <c r="AW409" s="14">
        <f>MAX(B409:G409)</f>
        <v>21</v>
      </c>
      <c r="AX409" s="14">
        <f>MIN(I409:N409)</f>
        <v>59</v>
      </c>
      <c r="AY409" s="14">
        <f>MAX(I409:N409)</f>
        <v>82</v>
      </c>
      <c r="AZ409" s="14" t="str">
        <f>VLOOKUP(A409,Bios!$B$2:$S$430,7,FALSE)</f>
        <v>USA</v>
      </c>
      <c r="BA409" s="14" t="str">
        <f>VLOOKUP(A409,Bios!$B$2:$S$430,2,FALSE)</f>
        <v>CGY</v>
      </c>
      <c r="BB409" s="14">
        <f>113-BE409</f>
        <v>27</v>
      </c>
      <c r="BC409" s="14" t="str">
        <f>VLOOKUP(A409,Bios!$B$2:$S$430,3,FALSE)</f>
        <v>D</v>
      </c>
      <c r="BD409" s="4" t="str">
        <f>VLOOKUP(A409,Bios!$B$2:$S$430,4,FALSE)</f>
        <v>Oct 27 '86</v>
      </c>
      <c r="BE409" s="4" t="str">
        <f>RIGHT(BD409, LEN(BD409)-8)</f>
        <v>86</v>
      </c>
      <c r="BJ409" s="4" t="e">
        <f>VLOOKUP(A409,'Contracts 2014'!A408:K534,1,FALSE)</f>
        <v>#N/A</v>
      </c>
      <c r="BK409" s="4">
        <f>IF(ISNA(VLOOKUP(A409,'Contracts 2014'!$A$1:$K$127,1,FALSE)), 0, 1)</f>
        <v>0</v>
      </c>
    </row>
    <row r="410" spans="1:63">
      <c r="A410" s="13" t="s">
        <v>1917</v>
      </c>
      <c r="B410" s="14">
        <f>VLOOKUP(A410,'2014'!$B$2:$S$430,7,FALSE)</f>
        <v>16</v>
      </c>
      <c r="C410" s="14">
        <f>IF(ISNA(VLOOKUP(A410,'2013'!$B$2:$S$401,7,FALSE)*1.7), B410, VLOOKUP(A410,'2013'!$B$2:$S$401,7,FALSE)*1.7)</f>
        <v>16</v>
      </c>
      <c r="D410" s="14">
        <f>IF(ISNA(VLOOKUP(A410,'2012'!$B$2:$S$401,7,FALSE)), C410, VLOOKUP(A410,'2012'!$B$2:$S$401,7,FALSE))</f>
        <v>16</v>
      </c>
      <c r="E410" s="14">
        <f>IF(ISNA(VLOOKUP(A410,'2011'!$B$2:$S$401,7,FALSE)), AVERAGE(C410:D410), VLOOKUP(A410,'2011'!$B$2:$S$401,7,FALSE))</f>
        <v>16</v>
      </c>
      <c r="F410" s="14">
        <f>IF(ISNA(VLOOKUP(A410,'2010'!$B$2:$S$401,7,FALSE)), AVERAGE(C410:E410), VLOOKUP(A410,'2010'!$B$2:$S$401,7,FALSE))</f>
        <v>16</v>
      </c>
      <c r="G410" s="14">
        <f>IF(ISNA(VLOOKUP(A410,'2009'!$B$2:$S$401,7,FALSE)), AVERAGE(C410:F410), VLOOKUP(A410,'2009'!$B$2:$S$401,7,FALSE))</f>
        <v>16</v>
      </c>
      <c r="H410" s="14">
        <f>AVERAGE(B410:G410)</f>
        <v>16</v>
      </c>
      <c r="I410" s="14">
        <f>VLOOKUP(A410,'2014'!$B$2:$S$430,4,FALSE)</f>
        <v>52</v>
      </c>
      <c r="J410" s="14">
        <f>IF(ISNA(VLOOKUP(A410,'2013'!$B$2:$S$401,4,FALSE)), I410, VLOOKUP(A410,'2013'!$B$2:$S$401,4,FALSE)*1.7)</f>
        <v>52</v>
      </c>
      <c r="K410" s="14">
        <f>IF(ISNA(VLOOKUP(A410,'2012'!$B$2:$S$401,4,FALSE)), J410, VLOOKUP(A410,'2012'!$B$2:$S$401,4,FALSE))</f>
        <v>52</v>
      </c>
      <c r="L410" s="14">
        <f>IF(ISNA(VLOOKUP(A410,'2011'!$B$2:$S$401,4,FALSE)), AVERAGE(J410:K410), VLOOKUP(A410,'2011'!$B$2:$S$401,4,FALSE))</f>
        <v>52</v>
      </c>
      <c r="M410" s="14">
        <f>IF(ISNA(VLOOKUP(A410,'2010'!$B$2:$S$401,4,FALSE)), AVERAGE(J410:L410), VLOOKUP(A410,'2010'!$B$2:$S$401,4,FALSE))</f>
        <v>52</v>
      </c>
      <c r="N410" s="14">
        <f>IF(ISNA(VLOOKUP(A410,'2009'!$B$2:$S$401,4,FALSE)), AVERAGE(J410:M410), VLOOKUP(A410,'2009'!$B$2:$S$401,4,FALSE))</f>
        <v>52</v>
      </c>
      <c r="O410" s="14">
        <f>AVERAGE(I410:N410)</f>
        <v>52</v>
      </c>
      <c r="P410" s="14">
        <f>H410/O410</f>
        <v>0.30769230769230771</v>
      </c>
      <c r="Q410" s="14">
        <f>VLOOKUP($A410,'2014'!$B$2:$S$430,5,FALSE)</f>
        <v>2</v>
      </c>
      <c r="R410" s="14">
        <f>IF(ISNA(VLOOKUP(A410,'2013'!$B$2:$S$401,5,FALSE)), Q410, VLOOKUP(A410,'2013'!$B$2:$S$401,5,FALSE)*1.7)</f>
        <v>2</v>
      </c>
      <c r="S410" s="14">
        <f>IF(ISNA(VLOOKUP($A410,'2012'!$B$2:$S$401,5,FALSE)), R410, VLOOKUP($A410,'2012'!$B$2:$S$401,5,FALSE))</f>
        <v>2</v>
      </c>
      <c r="T410" s="14">
        <f>IF(ISNA(VLOOKUP($A410,'2011'!$B$2:$S$401,5,FALSE)), S410, VLOOKUP($A410,'2011'!$B$2:$S$401,5,FALSE))</f>
        <v>2</v>
      </c>
      <c r="U410" s="14">
        <f>IF(ISNA(VLOOKUP($A410,'2010'!$B$2:$S$401,5,FALSE)), T410, VLOOKUP($A410,'2010'!$B$2:$S$401,5,FALSE))</f>
        <v>2</v>
      </c>
      <c r="V410" s="14">
        <f>IF(ISNA(VLOOKUP($A410,'2009'!$B$2:$S$401,5,FALSE)), U410, VLOOKUP($A410,'2009'!$B$2:$S$401,5,FALSE))</f>
        <v>2</v>
      </c>
      <c r="W410" s="14">
        <f>AVERAGE(Q410:V410)</f>
        <v>2</v>
      </c>
      <c r="X410" s="14">
        <f>VLOOKUP($A410,'2014'!$B$2:$S$430,6,FALSE)</f>
        <v>14</v>
      </c>
      <c r="Y410" s="14">
        <f>IF(ISNA(VLOOKUP($A410,'2013'!$B$2:$S$401,6,FALSE)), X410, VLOOKUP($A410,'2013'!$B$2:$S$401,6,FALSE)*1.7)</f>
        <v>14</v>
      </c>
      <c r="Z410" s="14">
        <f>IF(ISNA(VLOOKUP($A410,'2012'!$B$2:$S$401,6,FALSE)), Y410, VLOOKUP($A410,'2012'!$B$2:$S$401,6,FALSE))</f>
        <v>14</v>
      </c>
      <c r="AA410" s="14">
        <f>IF(ISNA(VLOOKUP($A410,'2011'!$B$2:$S$401,6,FALSE)), Z410, VLOOKUP($A410,'2011'!$B$2:$S$401,6,FALSE))</f>
        <v>14</v>
      </c>
      <c r="AB410" s="14">
        <f>IF(ISNA(VLOOKUP($A410,'2010'!$B$2:$S$401,6,FALSE)), AA410, VLOOKUP($A410,'2010'!$B$2:$S$401,6,FALSE))</f>
        <v>14</v>
      </c>
      <c r="AC410" s="14">
        <f>IF(ISNA(VLOOKUP($A410,'2009'!$B$2:$S$401,6,FALSE)), AB410, VLOOKUP($A410,'2009'!$B$2:$S$401,6,FALSE))</f>
        <v>14</v>
      </c>
      <c r="AD410" s="14">
        <f>AVERAGE(X410:AC410)</f>
        <v>14</v>
      </c>
      <c r="AE410" s="14">
        <f>VLOOKUP($A410,'2014'!$B$2:$S$430,10,FALSE)</f>
        <v>1</v>
      </c>
      <c r="AF410" s="14">
        <f>IF(ISNA(VLOOKUP($A410,'2013'!$B$2:$S$401,10,FALSE)), AE410, VLOOKUP($A410,'2013'!$B$2:$S$401,10,FALSE)*1.7)</f>
        <v>1</v>
      </c>
      <c r="AG410" s="14">
        <f>IF(ISNA(VLOOKUP($A410,'2012'!$B$2:$S$401,10,FALSE)), AF410, VLOOKUP($A410,'2012'!$B$2:$S$401,10,FALSE))</f>
        <v>1</v>
      </c>
      <c r="AH410" s="14">
        <f>IF(ISNA(VLOOKUP($A410,'2011'!$B$2:$S$401,10,FALSE)), AG410, VLOOKUP($A410,'2011'!$B$2:$S$401,10,FALSE))</f>
        <v>1</v>
      </c>
      <c r="AI410" s="14">
        <f>IF(ISNA(VLOOKUP($A410,'2010'!$B$2:$S$401,10,FALSE)), AH410, VLOOKUP($A410,'2010'!$B$2:$S$401,10,FALSE))</f>
        <v>1</v>
      </c>
      <c r="AJ410" s="14">
        <f>IF(ISNA(VLOOKUP($A410,'2009'!$B$2:$S$401,10,FALSE)), AI410, VLOOKUP($A410,'2009'!$B$2:$S$401,10,FALSE))</f>
        <v>1</v>
      </c>
      <c r="AK410" s="14">
        <f>AVERAGE(AE410:AJ410)</f>
        <v>1</v>
      </c>
      <c r="AL410" s="14">
        <f>VLOOKUP($A410,'2014'!$B$2:$S$430,11,FALSE)</f>
        <v>6</v>
      </c>
      <c r="AM410" s="14">
        <f>IF(ISNA(VLOOKUP($A410,'2013'!$B$2:$S$401,11,FALSE)), AL410, VLOOKUP($A410,'2013'!$B$2:$S$401,11,FALSE)*1.7)</f>
        <v>6</v>
      </c>
      <c r="AN410" s="14">
        <f>AVERAGE(AL410:AM410)</f>
        <v>6</v>
      </c>
      <c r="AO410" s="14">
        <f>VLOOKUP($A410,'2014'!$B$2:$S$430,8,FALSE)</f>
        <v>-9</v>
      </c>
      <c r="AP410" s="14">
        <f>IF(ISNA(VLOOKUP($A410,'2013'!$B$2:$S$401,8,FALSE)), AO410, VLOOKUP($A410,'2013'!$B$2:$S$401,8,FALSE)*1.7)</f>
        <v>-9</v>
      </c>
      <c r="AQ410" s="14">
        <f>IF(ISNA(VLOOKUP($A410,'2012'!$B$2:$S$401,8,FALSE)), AP410, VLOOKUP($A410,'2012'!$B$2:$S$401,8,FALSE))</f>
        <v>-9</v>
      </c>
      <c r="AR410" s="14">
        <f>IF(ISNA(VLOOKUP($A410,'2011'!$B$2:$S$401,8,FALSE)), AQ410, VLOOKUP($A410,'2011'!$B$2:$S$401,8,FALSE))</f>
        <v>-9</v>
      </c>
      <c r="AS410" s="14">
        <f>IF(ISNA(VLOOKUP($A410,'2010'!$B$2:$S$401,8,FALSE)), AR410, VLOOKUP($A410,'2010'!$B$2:$S$401,8,FALSE))</f>
        <v>-9</v>
      </c>
      <c r="AT410" s="14">
        <f>IF(ISNA(VLOOKUP($A410,'2009'!$B$2:$S$401,8,FALSE)), AS410, VLOOKUP($A410,'2009'!$B$2:$S$401,8,FALSE))</f>
        <v>-9</v>
      </c>
      <c r="AU410" s="14">
        <f>AVERAGE(AO410:AT410)</f>
        <v>-9</v>
      </c>
      <c r="AV410" s="14">
        <f>MIN(B410:G410)</f>
        <v>16</v>
      </c>
      <c r="AW410" s="14">
        <f>MAX(B410:G410)</f>
        <v>16</v>
      </c>
      <c r="AX410" s="14">
        <f>MIN(I410:N410)</f>
        <v>52</v>
      </c>
      <c r="AY410" s="14">
        <f>MAX(I410:N410)</f>
        <v>52</v>
      </c>
      <c r="AZ410" s="14" t="str">
        <f>VLOOKUP(A410,Bios!$B$2:$S$430,7,FALSE)</f>
        <v>USA</v>
      </c>
      <c r="BA410" s="14" t="str">
        <f>VLOOKUP(A410,Bios!$B$2:$S$430,2,FALSE)</f>
        <v>NYI</v>
      </c>
      <c r="BB410" s="14">
        <f>113-BE410</f>
        <v>23</v>
      </c>
      <c r="BC410" s="14" t="str">
        <f>VLOOKUP(A410,Bios!$B$2:$S$430,3,FALSE)</f>
        <v>D</v>
      </c>
      <c r="BD410" s="4" t="str">
        <f>VLOOKUP(A410,Bios!$B$2:$S$430,4,FALSE)</f>
        <v>May 09 '90</v>
      </c>
      <c r="BE410" s="4" t="str">
        <f>RIGHT(BD410, LEN(BD410)-8)</f>
        <v>90</v>
      </c>
      <c r="BJ410" s="4" t="e">
        <f>VLOOKUP(A410,'Contracts 2014'!A409:K535,1,FALSE)</f>
        <v>#N/A</v>
      </c>
      <c r="BK410" s="4">
        <f>IF(ISNA(VLOOKUP(A410,'Contracts 2014'!$A$1:$K$127,1,FALSE)), 0, 1)</f>
        <v>0</v>
      </c>
    </row>
    <row r="411" spans="1:63">
      <c r="A411" s="13" t="s">
        <v>1916</v>
      </c>
      <c r="B411" s="14">
        <f>VLOOKUP(A411,'2014'!$B$2:$S$430,7,FALSE)</f>
        <v>16</v>
      </c>
      <c r="C411" s="14">
        <f>IF(ISNA(VLOOKUP(A411,'2013'!$B$2:$S$401,7,FALSE)*1.7), B411, VLOOKUP(A411,'2013'!$B$2:$S$401,7,FALSE)*1.7)</f>
        <v>16</v>
      </c>
      <c r="D411" s="14">
        <f>IF(ISNA(VLOOKUP(A411,'2012'!$B$2:$S$401,7,FALSE)), C411, VLOOKUP(A411,'2012'!$B$2:$S$401,7,FALSE))</f>
        <v>16</v>
      </c>
      <c r="E411" s="14">
        <f>IF(ISNA(VLOOKUP(A411,'2011'!$B$2:$S$401,7,FALSE)), AVERAGE(C411:D411), VLOOKUP(A411,'2011'!$B$2:$S$401,7,FALSE))</f>
        <v>16</v>
      </c>
      <c r="F411" s="14">
        <f>IF(ISNA(VLOOKUP(A411,'2010'!$B$2:$S$401,7,FALSE)), AVERAGE(C411:E411), VLOOKUP(A411,'2010'!$B$2:$S$401,7,FALSE))</f>
        <v>16</v>
      </c>
      <c r="G411" s="14">
        <f>IF(ISNA(VLOOKUP(A411,'2009'!$B$2:$S$401,7,FALSE)), AVERAGE(C411:F411), VLOOKUP(A411,'2009'!$B$2:$S$401,7,FALSE))</f>
        <v>16</v>
      </c>
      <c r="H411" s="14">
        <f>AVERAGE(B411:G411)</f>
        <v>16</v>
      </c>
      <c r="I411" s="14">
        <f>VLOOKUP(A411,'2014'!$B$2:$S$430,4,FALSE)</f>
        <v>51</v>
      </c>
      <c r="J411" s="14">
        <f>IF(ISNA(VLOOKUP(A411,'2013'!$B$2:$S$401,4,FALSE)), I411, VLOOKUP(A411,'2013'!$B$2:$S$401,4,FALSE)*1.7)</f>
        <v>51</v>
      </c>
      <c r="K411" s="14">
        <f>IF(ISNA(VLOOKUP(A411,'2012'!$B$2:$S$401,4,FALSE)), J411, VLOOKUP(A411,'2012'!$B$2:$S$401,4,FALSE))</f>
        <v>51</v>
      </c>
      <c r="L411" s="14">
        <f>IF(ISNA(VLOOKUP(A411,'2011'!$B$2:$S$401,4,FALSE)), AVERAGE(J411:K411), VLOOKUP(A411,'2011'!$B$2:$S$401,4,FALSE))</f>
        <v>51</v>
      </c>
      <c r="M411" s="14">
        <f>IF(ISNA(VLOOKUP(A411,'2010'!$B$2:$S$401,4,FALSE)), AVERAGE(J411:L411), VLOOKUP(A411,'2010'!$B$2:$S$401,4,FALSE))</f>
        <v>51</v>
      </c>
      <c r="N411" s="14">
        <f>IF(ISNA(VLOOKUP(A411,'2009'!$B$2:$S$401,4,FALSE)), AVERAGE(J411:M411), VLOOKUP(A411,'2009'!$B$2:$S$401,4,FALSE))</f>
        <v>51</v>
      </c>
      <c r="O411" s="14">
        <f>AVERAGE(I411:N411)</f>
        <v>51</v>
      </c>
      <c r="P411" s="14">
        <f>H411/O411</f>
        <v>0.31372549019607843</v>
      </c>
      <c r="Q411" s="14">
        <f>VLOOKUP($A411,'2014'!$B$2:$S$430,5,FALSE)</f>
        <v>3</v>
      </c>
      <c r="R411" s="14">
        <f>IF(ISNA(VLOOKUP(A411,'2013'!$B$2:$S$401,5,FALSE)), Q411, VLOOKUP(A411,'2013'!$B$2:$S$401,5,FALSE)*1.7)</f>
        <v>3</v>
      </c>
      <c r="S411" s="14">
        <f>IF(ISNA(VLOOKUP($A411,'2012'!$B$2:$S$401,5,FALSE)), R411, VLOOKUP($A411,'2012'!$B$2:$S$401,5,FALSE))</f>
        <v>3</v>
      </c>
      <c r="T411" s="14">
        <f>IF(ISNA(VLOOKUP($A411,'2011'!$B$2:$S$401,5,FALSE)), S411, VLOOKUP($A411,'2011'!$B$2:$S$401,5,FALSE))</f>
        <v>3</v>
      </c>
      <c r="U411" s="14">
        <f>IF(ISNA(VLOOKUP($A411,'2010'!$B$2:$S$401,5,FALSE)), T411, VLOOKUP($A411,'2010'!$B$2:$S$401,5,FALSE))</f>
        <v>3</v>
      </c>
      <c r="V411" s="14">
        <f>IF(ISNA(VLOOKUP($A411,'2009'!$B$2:$S$401,5,FALSE)), U411, VLOOKUP($A411,'2009'!$B$2:$S$401,5,FALSE))</f>
        <v>3</v>
      </c>
      <c r="W411" s="14">
        <f>AVERAGE(Q411:V411)</f>
        <v>3</v>
      </c>
      <c r="X411" s="14">
        <f>VLOOKUP($A411,'2014'!$B$2:$S$430,6,FALSE)</f>
        <v>13</v>
      </c>
      <c r="Y411" s="14">
        <f>IF(ISNA(VLOOKUP($A411,'2013'!$B$2:$S$401,6,FALSE)), X411, VLOOKUP($A411,'2013'!$B$2:$S$401,6,FALSE)*1.7)</f>
        <v>13</v>
      </c>
      <c r="Z411" s="14">
        <f>IF(ISNA(VLOOKUP($A411,'2012'!$B$2:$S$401,6,FALSE)), Y411, VLOOKUP($A411,'2012'!$B$2:$S$401,6,FALSE))</f>
        <v>13</v>
      </c>
      <c r="AA411" s="14">
        <f>IF(ISNA(VLOOKUP($A411,'2011'!$B$2:$S$401,6,FALSE)), Z411, VLOOKUP($A411,'2011'!$B$2:$S$401,6,FALSE))</f>
        <v>13</v>
      </c>
      <c r="AB411" s="14">
        <f>IF(ISNA(VLOOKUP($A411,'2010'!$B$2:$S$401,6,FALSE)), AA411, VLOOKUP($A411,'2010'!$B$2:$S$401,6,FALSE))</f>
        <v>13</v>
      </c>
      <c r="AC411" s="14">
        <f>IF(ISNA(VLOOKUP($A411,'2009'!$B$2:$S$401,6,FALSE)), AB411, VLOOKUP($A411,'2009'!$B$2:$S$401,6,FALSE))</f>
        <v>13</v>
      </c>
      <c r="AD411" s="14">
        <f>AVERAGE(X411:AC411)</f>
        <v>13</v>
      </c>
      <c r="AE411" s="14">
        <f>VLOOKUP($A411,'2014'!$B$2:$S$430,10,FALSE)</f>
        <v>1</v>
      </c>
      <c r="AF411" s="14">
        <f>IF(ISNA(VLOOKUP($A411,'2013'!$B$2:$S$401,10,FALSE)), AE411, VLOOKUP($A411,'2013'!$B$2:$S$401,10,FALSE)*1.7)</f>
        <v>1</v>
      </c>
      <c r="AG411" s="14">
        <f>IF(ISNA(VLOOKUP($A411,'2012'!$B$2:$S$401,10,FALSE)), AF411, VLOOKUP($A411,'2012'!$B$2:$S$401,10,FALSE))</f>
        <v>1</v>
      </c>
      <c r="AH411" s="14">
        <f>IF(ISNA(VLOOKUP($A411,'2011'!$B$2:$S$401,10,FALSE)), AG411, VLOOKUP($A411,'2011'!$B$2:$S$401,10,FALSE))</f>
        <v>1</v>
      </c>
      <c r="AI411" s="14">
        <f>IF(ISNA(VLOOKUP($A411,'2010'!$B$2:$S$401,10,FALSE)), AH411, VLOOKUP($A411,'2010'!$B$2:$S$401,10,FALSE))</f>
        <v>1</v>
      </c>
      <c r="AJ411" s="14">
        <f>IF(ISNA(VLOOKUP($A411,'2009'!$B$2:$S$401,10,FALSE)), AI411, VLOOKUP($A411,'2009'!$B$2:$S$401,10,FALSE))</f>
        <v>1</v>
      </c>
      <c r="AK411" s="14">
        <f>AVERAGE(AE411:AJ411)</f>
        <v>1</v>
      </c>
      <c r="AL411" s="14">
        <f>VLOOKUP($A411,'2014'!$B$2:$S$430,11,FALSE)</f>
        <v>3</v>
      </c>
      <c r="AM411" s="14">
        <f>IF(ISNA(VLOOKUP($A411,'2013'!$B$2:$S$401,11,FALSE)), AL411, VLOOKUP($A411,'2013'!$B$2:$S$401,11,FALSE)*1.7)</f>
        <v>3</v>
      </c>
      <c r="AN411" s="14">
        <f>AVERAGE(AL411:AM411)</f>
        <v>3</v>
      </c>
      <c r="AO411" s="14">
        <f>VLOOKUP($A411,'2014'!$B$2:$S$430,8,FALSE)</f>
        <v>-7</v>
      </c>
      <c r="AP411" s="14">
        <f>IF(ISNA(VLOOKUP($A411,'2013'!$B$2:$S$401,8,FALSE)), AO411, VLOOKUP($A411,'2013'!$B$2:$S$401,8,FALSE)*1.7)</f>
        <v>-7</v>
      </c>
      <c r="AQ411" s="14">
        <f>IF(ISNA(VLOOKUP($A411,'2012'!$B$2:$S$401,8,FALSE)), AP411, VLOOKUP($A411,'2012'!$B$2:$S$401,8,FALSE))</f>
        <v>-7</v>
      </c>
      <c r="AR411" s="14">
        <f>IF(ISNA(VLOOKUP($A411,'2011'!$B$2:$S$401,8,FALSE)), AQ411, VLOOKUP($A411,'2011'!$B$2:$S$401,8,FALSE))</f>
        <v>-7</v>
      </c>
      <c r="AS411" s="14">
        <f>IF(ISNA(VLOOKUP($A411,'2010'!$B$2:$S$401,8,FALSE)), AR411, VLOOKUP($A411,'2010'!$B$2:$S$401,8,FALSE))</f>
        <v>-7</v>
      </c>
      <c r="AT411" s="14">
        <f>IF(ISNA(VLOOKUP($A411,'2009'!$B$2:$S$401,8,FALSE)), AS411, VLOOKUP($A411,'2009'!$B$2:$S$401,8,FALSE))</f>
        <v>-7</v>
      </c>
      <c r="AU411" s="14">
        <f>AVERAGE(AO411:AT411)</f>
        <v>-7</v>
      </c>
      <c r="AV411" s="14">
        <f>MIN(B411:G411)</f>
        <v>16</v>
      </c>
      <c r="AW411" s="14">
        <f>MAX(B411:G411)</f>
        <v>16</v>
      </c>
      <c r="AX411" s="14">
        <f>MIN(I411:N411)</f>
        <v>51</v>
      </c>
      <c r="AY411" s="14">
        <f>MAX(I411:N411)</f>
        <v>51</v>
      </c>
      <c r="AZ411" s="14" t="str">
        <f>VLOOKUP(A411,Bios!$B$2:$S$430,7,FALSE)</f>
        <v>CAN</v>
      </c>
      <c r="BA411" s="14" t="str">
        <f>VLOOKUP(A411,Bios!$B$2:$S$430,2,FALSE)</f>
        <v>NYI</v>
      </c>
      <c r="BB411" s="14">
        <f>113-BE411</f>
        <v>22</v>
      </c>
      <c r="BC411" s="14" t="str">
        <f>VLOOKUP(A411,Bios!$B$2:$S$430,3,FALSE)</f>
        <v>D</v>
      </c>
      <c r="BD411" s="4" t="str">
        <f>VLOOKUP(A411,Bios!$B$2:$S$430,4,FALSE)</f>
        <v>May 09 '91</v>
      </c>
      <c r="BE411" s="4" t="str">
        <f>RIGHT(BD411, LEN(BD411)-8)</f>
        <v>91</v>
      </c>
      <c r="BJ411" s="4" t="e">
        <f>VLOOKUP(A411,'Contracts 2014'!A410:K536,1,FALSE)</f>
        <v>#N/A</v>
      </c>
      <c r="BK411" s="4">
        <f>IF(ISNA(VLOOKUP(A411,'Contracts 2014'!$A$1:$K$127,1,FALSE)), 0, 1)</f>
        <v>0</v>
      </c>
    </row>
    <row r="412" spans="1:63">
      <c r="A412" s="13" t="s">
        <v>240</v>
      </c>
      <c r="B412" s="14">
        <f>VLOOKUP(A412,'2014'!$B$2:$S$430,7,FALSE)</f>
        <v>16</v>
      </c>
      <c r="C412" s="14">
        <f>IF(ISNA(VLOOKUP(A412,'2013'!$B$2:$S$401,7,FALSE)*1.7), B412, VLOOKUP(A412,'2013'!$B$2:$S$401,7,FALSE)*1.7)</f>
        <v>16</v>
      </c>
      <c r="D412" s="14">
        <f>IF(ISNA(VLOOKUP(A412,'2012'!$B$2:$S$401,7,FALSE)), C412, VLOOKUP(A412,'2012'!$B$2:$S$401,7,FALSE))</f>
        <v>38</v>
      </c>
      <c r="E412" s="14">
        <f>IF(ISNA(VLOOKUP(A412,'2011'!$B$2:$S$401,7,FALSE)), AVERAGE(C412:D412), VLOOKUP(A412,'2011'!$B$2:$S$401,7,FALSE))</f>
        <v>45</v>
      </c>
      <c r="F412" s="14">
        <f>IF(ISNA(VLOOKUP(A412,'2010'!$B$2:$S$401,7,FALSE)), AVERAGE(C412:E412), VLOOKUP(A412,'2010'!$B$2:$S$401,7,FALSE))</f>
        <v>44</v>
      </c>
      <c r="G412" s="14">
        <f>IF(ISNA(VLOOKUP(A412,'2009'!$B$2:$S$401,7,FALSE)), AVERAGE(C412:F412), VLOOKUP(A412,'2009'!$B$2:$S$401,7,FALSE))</f>
        <v>44</v>
      </c>
      <c r="H412" s="14">
        <f>AVERAGE(B412:G412)</f>
        <v>33.833333333333336</v>
      </c>
      <c r="I412" s="14">
        <f>VLOOKUP(A412,'2014'!$B$2:$S$430,4,FALSE)</f>
        <v>59</v>
      </c>
      <c r="J412" s="14">
        <f>IF(ISNA(VLOOKUP(A412,'2013'!$B$2:$S$401,4,FALSE)), I412, VLOOKUP(A412,'2013'!$B$2:$S$401,4,FALSE)*1.7)</f>
        <v>59</v>
      </c>
      <c r="K412" s="14">
        <f>IF(ISNA(VLOOKUP(A412,'2012'!$B$2:$S$401,4,FALSE)), J412, VLOOKUP(A412,'2012'!$B$2:$S$401,4,FALSE))</f>
        <v>71</v>
      </c>
      <c r="L412" s="14">
        <f>IF(ISNA(VLOOKUP(A412,'2011'!$B$2:$S$401,4,FALSE)), AVERAGE(J412:K412), VLOOKUP(A412,'2011'!$B$2:$S$401,4,FALSE))</f>
        <v>81</v>
      </c>
      <c r="M412" s="14">
        <f>IF(ISNA(VLOOKUP(A412,'2010'!$B$2:$S$401,4,FALSE)), AVERAGE(J412:L412), VLOOKUP(A412,'2010'!$B$2:$S$401,4,FALSE))</f>
        <v>82</v>
      </c>
      <c r="N412" s="14">
        <f>IF(ISNA(VLOOKUP(A412,'2009'!$B$2:$S$401,4,FALSE)), AVERAGE(J412:M412), VLOOKUP(A412,'2009'!$B$2:$S$401,4,FALSE))</f>
        <v>66</v>
      </c>
      <c r="O412" s="14">
        <f>AVERAGE(I412:N412)</f>
        <v>69.666666666666671</v>
      </c>
      <c r="P412" s="14">
        <f>H412/O412</f>
        <v>0.48564593301435405</v>
      </c>
      <c r="Q412" s="14">
        <f>VLOOKUP($A412,'2014'!$B$2:$S$430,5,FALSE)</f>
        <v>9</v>
      </c>
      <c r="R412" s="14">
        <f>IF(ISNA(VLOOKUP(A412,'2013'!$B$2:$S$401,5,FALSE)), Q412, VLOOKUP(A412,'2013'!$B$2:$S$401,5,FALSE)*1.7)</f>
        <v>9</v>
      </c>
      <c r="S412" s="14">
        <f>IF(ISNA(VLOOKUP($A412,'2012'!$B$2:$S$401,5,FALSE)), R412, VLOOKUP($A412,'2012'!$B$2:$S$401,5,FALSE))</f>
        <v>14</v>
      </c>
      <c r="T412" s="14">
        <f>IF(ISNA(VLOOKUP($A412,'2011'!$B$2:$S$401,5,FALSE)), S412, VLOOKUP($A412,'2011'!$B$2:$S$401,5,FALSE))</f>
        <v>16</v>
      </c>
      <c r="U412" s="14">
        <f>IF(ISNA(VLOOKUP($A412,'2010'!$B$2:$S$401,5,FALSE)), T412, VLOOKUP($A412,'2010'!$B$2:$S$401,5,FALSE))</f>
        <v>18</v>
      </c>
      <c r="V412" s="14">
        <f>IF(ISNA(VLOOKUP($A412,'2009'!$B$2:$S$401,5,FALSE)), U412, VLOOKUP($A412,'2009'!$B$2:$S$401,5,FALSE))</f>
        <v>15</v>
      </c>
      <c r="W412" s="14">
        <f>AVERAGE(Q412:V412)</f>
        <v>13.5</v>
      </c>
      <c r="X412" s="14">
        <f>VLOOKUP($A412,'2014'!$B$2:$S$430,6,FALSE)</f>
        <v>7</v>
      </c>
      <c r="Y412" s="14">
        <f>IF(ISNA(VLOOKUP($A412,'2013'!$B$2:$S$401,6,FALSE)), X412, VLOOKUP($A412,'2013'!$B$2:$S$401,6,FALSE)*1.7)</f>
        <v>7</v>
      </c>
      <c r="Z412" s="14">
        <f>IF(ISNA(VLOOKUP($A412,'2012'!$B$2:$S$401,6,FALSE)), Y412, VLOOKUP($A412,'2012'!$B$2:$S$401,6,FALSE))</f>
        <v>24</v>
      </c>
      <c r="AA412" s="14">
        <f>IF(ISNA(VLOOKUP($A412,'2011'!$B$2:$S$401,6,FALSE)), Z412, VLOOKUP($A412,'2011'!$B$2:$S$401,6,FALSE))</f>
        <v>29</v>
      </c>
      <c r="AB412" s="14">
        <f>IF(ISNA(VLOOKUP($A412,'2010'!$B$2:$S$401,6,FALSE)), AA412, VLOOKUP($A412,'2010'!$B$2:$S$401,6,FALSE))</f>
        <v>26</v>
      </c>
      <c r="AC412" s="14">
        <f>IF(ISNA(VLOOKUP($A412,'2009'!$B$2:$S$401,6,FALSE)), AB412, VLOOKUP($A412,'2009'!$B$2:$S$401,6,FALSE))</f>
        <v>29</v>
      </c>
      <c r="AD412" s="14">
        <f>AVERAGE(X412:AC412)</f>
        <v>20.333333333333332</v>
      </c>
      <c r="AE412" s="14">
        <f>VLOOKUP($A412,'2014'!$B$2:$S$430,10,FALSE)</f>
        <v>6</v>
      </c>
      <c r="AF412" s="14">
        <f>IF(ISNA(VLOOKUP($A412,'2013'!$B$2:$S$401,10,FALSE)), AE412, VLOOKUP($A412,'2013'!$B$2:$S$401,10,FALSE)*1.7)</f>
        <v>6</v>
      </c>
      <c r="AG412" s="14">
        <f>IF(ISNA(VLOOKUP($A412,'2012'!$B$2:$S$401,10,FALSE)), AF412, VLOOKUP($A412,'2012'!$B$2:$S$401,10,FALSE))</f>
        <v>0</v>
      </c>
      <c r="AH412" s="14">
        <f>IF(ISNA(VLOOKUP($A412,'2011'!$B$2:$S$401,10,FALSE)), AG412, VLOOKUP($A412,'2011'!$B$2:$S$401,10,FALSE))</f>
        <v>2</v>
      </c>
      <c r="AI412" s="14">
        <f>IF(ISNA(VLOOKUP($A412,'2010'!$B$2:$S$401,10,FALSE)), AH412, VLOOKUP($A412,'2010'!$B$2:$S$401,10,FALSE))</f>
        <v>4</v>
      </c>
      <c r="AJ412" s="14">
        <f>IF(ISNA(VLOOKUP($A412,'2009'!$B$2:$S$401,10,FALSE)), AI412, VLOOKUP($A412,'2009'!$B$2:$S$401,10,FALSE))</f>
        <v>6</v>
      </c>
      <c r="AK412" s="14">
        <f>AVERAGE(AE412:AJ412)</f>
        <v>4</v>
      </c>
      <c r="AL412" s="14">
        <f>VLOOKUP($A412,'2014'!$B$2:$S$430,11,FALSE)</f>
        <v>7</v>
      </c>
      <c r="AM412" s="14">
        <f>IF(ISNA(VLOOKUP($A412,'2013'!$B$2:$S$401,11,FALSE)), AL412, VLOOKUP($A412,'2013'!$B$2:$S$401,11,FALSE)*1.7)</f>
        <v>7</v>
      </c>
      <c r="AN412" s="14">
        <f>AVERAGE(AL412:AM412)</f>
        <v>7</v>
      </c>
      <c r="AO412" s="14">
        <f>VLOOKUP($A412,'2014'!$B$2:$S$430,8,FALSE)</f>
        <v>-17</v>
      </c>
      <c r="AP412" s="14">
        <f>IF(ISNA(VLOOKUP($A412,'2013'!$B$2:$S$401,8,FALSE)), AO412, VLOOKUP($A412,'2013'!$B$2:$S$401,8,FALSE)*1.7)</f>
        <v>-17</v>
      </c>
      <c r="AQ412" s="14">
        <f>IF(ISNA(VLOOKUP($A412,'2012'!$B$2:$S$401,8,FALSE)), AP412, VLOOKUP($A412,'2012'!$B$2:$S$401,8,FALSE))</f>
        <v>23</v>
      </c>
      <c r="AR412" s="14">
        <f>IF(ISNA(VLOOKUP($A412,'2011'!$B$2:$S$401,8,FALSE)), AQ412, VLOOKUP($A412,'2011'!$B$2:$S$401,8,FALSE))</f>
        <v>-7</v>
      </c>
      <c r="AS412" s="14">
        <f>IF(ISNA(VLOOKUP($A412,'2010'!$B$2:$S$401,8,FALSE)), AR412, VLOOKUP($A412,'2010'!$B$2:$S$401,8,FALSE))</f>
        <v>-7</v>
      </c>
      <c r="AT412" s="14">
        <f>IF(ISNA(VLOOKUP($A412,'2009'!$B$2:$S$401,8,FALSE)), AS412, VLOOKUP($A412,'2009'!$B$2:$S$401,8,FALSE))</f>
        <v>-13</v>
      </c>
      <c r="AU412" s="14">
        <f>AVERAGE(AO412:AT412)</f>
        <v>-6.333333333333333</v>
      </c>
      <c r="AV412" s="14">
        <f>MIN(B412:G412)</f>
        <v>16</v>
      </c>
      <c r="AW412" s="14">
        <f>MAX(B412:G412)</f>
        <v>45</v>
      </c>
      <c r="AX412" s="14">
        <f>MIN(I412:N412)</f>
        <v>59</v>
      </c>
      <c r="AY412" s="14">
        <f>MAX(I412:N412)</f>
        <v>82</v>
      </c>
      <c r="AZ412" s="14" t="str">
        <f>VLOOKUP(A412,Bios!$B$2:$S$430,7,FALSE)</f>
        <v>CAN</v>
      </c>
      <c r="BA412" s="14" t="str">
        <f>VLOOKUP(A412,Bios!$B$2:$S$430,2,FALSE)</f>
        <v>DET</v>
      </c>
      <c r="BB412" s="14">
        <f>113-BE412</f>
        <v>38</v>
      </c>
      <c r="BC412" s="14" t="str">
        <f>VLOOKUP(A412,Bios!$B$2:$S$430,3,FALSE)</f>
        <v>R</v>
      </c>
      <c r="BD412" s="4" t="str">
        <f>VLOOKUP(A412,Bios!$B$2:$S$430,4,FALSE)</f>
        <v>Feb 02 '75</v>
      </c>
      <c r="BE412" s="4" t="str">
        <f>RIGHT(BD412, LEN(BD412)-8)</f>
        <v>75</v>
      </c>
      <c r="BJ412" s="4" t="e">
        <f>VLOOKUP(A412,'Contracts 2014'!A411:K537,1,FALSE)</f>
        <v>#N/A</v>
      </c>
      <c r="BK412" s="4">
        <f>IF(ISNA(VLOOKUP(A412,'Contracts 2014'!$A$1:$K$127,1,FALSE)), 0, 1)</f>
        <v>0</v>
      </c>
    </row>
    <row r="413" spans="1:63">
      <c r="A413" s="13" t="s">
        <v>336</v>
      </c>
      <c r="B413" s="14">
        <f>VLOOKUP(A413,'2014'!$B$2:$S$430,7,FALSE)</f>
        <v>16</v>
      </c>
      <c r="C413" s="14">
        <f>IF(ISNA(VLOOKUP(A413,'2013'!$B$2:$S$401,7,FALSE)*1.7), B413, VLOOKUP(A413,'2013'!$B$2:$S$401,7,FALSE)*1.7)</f>
        <v>20.399999999999999</v>
      </c>
      <c r="D413" s="14">
        <f>IF(ISNA(VLOOKUP(A413,'2012'!$B$2:$S$401,7,FALSE)), C413, VLOOKUP(A413,'2012'!$B$2:$S$401,7,FALSE))</f>
        <v>12</v>
      </c>
      <c r="E413" s="14">
        <f>IF(ISNA(VLOOKUP(A413,'2011'!$B$2:$S$401,7,FALSE)), AVERAGE(C413:D413), VLOOKUP(A413,'2011'!$B$2:$S$401,7,FALSE))</f>
        <v>46</v>
      </c>
      <c r="F413" s="14">
        <f>IF(ISNA(VLOOKUP(A413,'2010'!$B$2:$S$401,7,FALSE)), AVERAGE(C413:E413), VLOOKUP(A413,'2010'!$B$2:$S$401,7,FALSE))</f>
        <v>35</v>
      </c>
      <c r="G413" s="14">
        <f>IF(ISNA(VLOOKUP(A413,'2009'!$B$2:$S$401,7,FALSE)), AVERAGE(C413:F413), VLOOKUP(A413,'2009'!$B$2:$S$401,7,FALSE))</f>
        <v>28.35</v>
      </c>
      <c r="H413" s="14">
        <f>AVERAGE(B413:G413)</f>
        <v>26.291666666666668</v>
      </c>
      <c r="I413" s="14">
        <f>VLOOKUP(A413,'2014'!$B$2:$S$430,4,FALSE)</f>
        <v>61</v>
      </c>
      <c r="J413" s="14">
        <f>IF(ISNA(VLOOKUP(A413,'2013'!$B$2:$S$401,4,FALSE)), I413, VLOOKUP(A413,'2013'!$B$2:$S$401,4,FALSE)*1.7)</f>
        <v>71.399999999999991</v>
      </c>
      <c r="K413" s="14">
        <f>IF(ISNA(VLOOKUP(A413,'2012'!$B$2:$S$401,4,FALSE)), J413, VLOOKUP(A413,'2012'!$B$2:$S$401,4,FALSE))</f>
        <v>42</v>
      </c>
      <c r="L413" s="14">
        <f>IF(ISNA(VLOOKUP(A413,'2011'!$B$2:$S$401,4,FALSE)), AVERAGE(J413:K413), VLOOKUP(A413,'2011'!$B$2:$S$401,4,FALSE))</f>
        <v>77</v>
      </c>
      <c r="M413" s="14">
        <f>IF(ISNA(VLOOKUP(A413,'2010'!$B$2:$S$401,4,FALSE)), AVERAGE(J413:L413), VLOOKUP(A413,'2010'!$B$2:$S$401,4,FALSE))</f>
        <v>61</v>
      </c>
      <c r="N413" s="14">
        <f>IF(ISNA(VLOOKUP(A413,'2009'!$B$2:$S$401,4,FALSE)), AVERAGE(J413:M413), VLOOKUP(A413,'2009'!$B$2:$S$401,4,FALSE))</f>
        <v>62.849999999999994</v>
      </c>
      <c r="O413" s="14">
        <f>AVERAGE(I413:N413)</f>
        <v>62.541666666666664</v>
      </c>
      <c r="P413" s="14">
        <f>H413/O413</f>
        <v>0.4203864090606263</v>
      </c>
      <c r="Q413" s="14">
        <f>VLOOKUP($A413,'2014'!$B$2:$S$430,5,FALSE)</f>
        <v>5</v>
      </c>
      <c r="R413" s="14">
        <f>IF(ISNA(VLOOKUP(A413,'2013'!$B$2:$S$401,5,FALSE)), Q413, VLOOKUP(A413,'2013'!$B$2:$S$401,5,FALSE)*1.7)</f>
        <v>10.199999999999999</v>
      </c>
      <c r="S413" s="14">
        <f>IF(ISNA(VLOOKUP($A413,'2012'!$B$2:$S$401,5,FALSE)), R413, VLOOKUP($A413,'2012'!$B$2:$S$401,5,FALSE))</f>
        <v>6</v>
      </c>
      <c r="T413" s="14">
        <f>IF(ISNA(VLOOKUP($A413,'2011'!$B$2:$S$401,5,FALSE)), S413, VLOOKUP($A413,'2011'!$B$2:$S$401,5,FALSE))</f>
        <v>24</v>
      </c>
      <c r="U413" s="14">
        <f>IF(ISNA(VLOOKUP($A413,'2010'!$B$2:$S$401,5,FALSE)), T413, VLOOKUP($A413,'2010'!$B$2:$S$401,5,FALSE))</f>
        <v>17</v>
      </c>
      <c r="V413" s="14">
        <f>IF(ISNA(VLOOKUP($A413,'2009'!$B$2:$S$401,5,FALSE)), U413, VLOOKUP($A413,'2009'!$B$2:$S$401,5,FALSE))</f>
        <v>17</v>
      </c>
      <c r="W413" s="14">
        <f>AVERAGE(Q413:V413)</f>
        <v>13.200000000000001</v>
      </c>
      <c r="X413" s="14">
        <f>VLOOKUP($A413,'2014'!$B$2:$S$430,6,FALSE)</f>
        <v>11</v>
      </c>
      <c r="Y413" s="14">
        <f>IF(ISNA(VLOOKUP($A413,'2013'!$B$2:$S$401,6,FALSE)), X413, VLOOKUP($A413,'2013'!$B$2:$S$401,6,FALSE)*1.7)</f>
        <v>10.199999999999999</v>
      </c>
      <c r="Z413" s="14">
        <f>IF(ISNA(VLOOKUP($A413,'2012'!$B$2:$S$401,6,FALSE)), Y413, VLOOKUP($A413,'2012'!$B$2:$S$401,6,FALSE))</f>
        <v>6</v>
      </c>
      <c r="AA413" s="14">
        <f>IF(ISNA(VLOOKUP($A413,'2011'!$B$2:$S$401,6,FALSE)), Z413, VLOOKUP($A413,'2011'!$B$2:$S$401,6,FALSE))</f>
        <v>22</v>
      </c>
      <c r="AB413" s="14">
        <f>IF(ISNA(VLOOKUP($A413,'2010'!$B$2:$S$401,6,FALSE)), AA413, VLOOKUP($A413,'2010'!$B$2:$S$401,6,FALSE))</f>
        <v>18</v>
      </c>
      <c r="AC413" s="14">
        <f>IF(ISNA(VLOOKUP($A413,'2009'!$B$2:$S$401,6,FALSE)), AB413, VLOOKUP($A413,'2009'!$B$2:$S$401,6,FALSE))</f>
        <v>18</v>
      </c>
      <c r="AD413" s="14">
        <f>AVERAGE(X413:AC413)</f>
        <v>14.200000000000001</v>
      </c>
      <c r="AE413" s="14">
        <f>VLOOKUP($A413,'2014'!$B$2:$S$430,10,FALSE)</f>
        <v>0</v>
      </c>
      <c r="AF413" s="14">
        <f>IF(ISNA(VLOOKUP($A413,'2013'!$B$2:$S$401,10,FALSE)), AE413, VLOOKUP($A413,'2013'!$B$2:$S$401,10,FALSE)*1.7)</f>
        <v>0</v>
      </c>
      <c r="AG413" s="14">
        <f>IF(ISNA(VLOOKUP($A413,'2012'!$B$2:$S$401,10,FALSE)), AF413, VLOOKUP($A413,'2012'!$B$2:$S$401,10,FALSE))</f>
        <v>0</v>
      </c>
      <c r="AH413" s="14">
        <f>IF(ISNA(VLOOKUP($A413,'2011'!$B$2:$S$401,10,FALSE)), AG413, VLOOKUP($A413,'2011'!$B$2:$S$401,10,FALSE))</f>
        <v>5</v>
      </c>
      <c r="AI413" s="14">
        <f>IF(ISNA(VLOOKUP($A413,'2010'!$B$2:$S$401,10,FALSE)), AH413, VLOOKUP($A413,'2010'!$B$2:$S$401,10,FALSE))</f>
        <v>0</v>
      </c>
      <c r="AJ413" s="14">
        <f>IF(ISNA(VLOOKUP($A413,'2009'!$B$2:$S$401,10,FALSE)), AI413, VLOOKUP($A413,'2009'!$B$2:$S$401,10,FALSE))</f>
        <v>0</v>
      </c>
      <c r="AK413" s="14">
        <f>AVERAGE(AE413:AJ413)</f>
        <v>0.83333333333333337</v>
      </c>
      <c r="AL413" s="14">
        <f>VLOOKUP($A413,'2014'!$B$2:$S$430,11,FALSE)</f>
        <v>0</v>
      </c>
      <c r="AM413" s="14">
        <f>IF(ISNA(VLOOKUP($A413,'2013'!$B$2:$S$401,11,FALSE)), AL413, VLOOKUP($A413,'2013'!$B$2:$S$401,11,FALSE)*1.7)</f>
        <v>0</v>
      </c>
      <c r="AN413" s="14">
        <f>AVERAGE(AL413:AM413)</f>
        <v>0</v>
      </c>
      <c r="AO413" s="14">
        <f>VLOOKUP($A413,'2014'!$B$2:$S$430,8,FALSE)</f>
        <v>-2</v>
      </c>
      <c r="AP413" s="14">
        <f>IF(ISNA(VLOOKUP($A413,'2013'!$B$2:$S$401,8,FALSE)), AO413, VLOOKUP($A413,'2013'!$B$2:$S$401,8,FALSE)*1.7)</f>
        <v>-6.8</v>
      </c>
      <c r="AQ413" s="14">
        <f>IF(ISNA(VLOOKUP($A413,'2012'!$B$2:$S$401,8,FALSE)), AP413, VLOOKUP($A413,'2012'!$B$2:$S$401,8,FALSE))</f>
        <v>-4</v>
      </c>
      <c r="AR413" s="14">
        <f>IF(ISNA(VLOOKUP($A413,'2011'!$B$2:$S$401,8,FALSE)), AQ413, VLOOKUP($A413,'2011'!$B$2:$S$401,8,FALSE))</f>
        <v>-17</v>
      </c>
      <c r="AS413" s="14">
        <f>IF(ISNA(VLOOKUP($A413,'2010'!$B$2:$S$401,8,FALSE)), AR413, VLOOKUP($A413,'2010'!$B$2:$S$401,8,FALSE))</f>
        <v>-2</v>
      </c>
      <c r="AT413" s="14">
        <f>IF(ISNA(VLOOKUP($A413,'2009'!$B$2:$S$401,8,FALSE)), AS413, VLOOKUP($A413,'2009'!$B$2:$S$401,8,FALSE))</f>
        <v>-2</v>
      </c>
      <c r="AU413" s="14">
        <f>AVERAGE(AO413:AT413)</f>
        <v>-5.6333333333333329</v>
      </c>
      <c r="AV413" s="14">
        <f>MIN(B413:G413)</f>
        <v>12</v>
      </c>
      <c r="AW413" s="14">
        <f>MAX(B413:G413)</f>
        <v>46</v>
      </c>
      <c r="AX413" s="14">
        <f>MIN(I413:N413)</f>
        <v>42</v>
      </c>
      <c r="AY413" s="14">
        <f>MAX(I413:N413)</f>
        <v>77</v>
      </c>
      <c r="AZ413" s="14" t="str">
        <f>VLOOKUP(A413,Bios!$B$2:$S$430,7,FALSE)</f>
        <v>CAN</v>
      </c>
      <c r="BA413" s="14" t="str">
        <f>VLOOKUP(A413,Bios!$B$2:$S$430,2,FALSE)</f>
        <v>CBJ</v>
      </c>
      <c r="BB413" s="14">
        <f>113-BE413</f>
        <v>27</v>
      </c>
      <c r="BC413" s="14" t="str">
        <f>VLOOKUP(A413,Bios!$B$2:$S$430,3,FALSE)</f>
        <v>L</v>
      </c>
      <c r="BD413" s="4" t="str">
        <f>VLOOKUP(A413,Bios!$B$2:$S$430,4,FALSE)</f>
        <v>Feb 18 '86</v>
      </c>
      <c r="BE413" s="4" t="str">
        <f>RIGHT(BD413, LEN(BD413)-8)</f>
        <v>86</v>
      </c>
      <c r="BJ413" s="4" t="e">
        <f>VLOOKUP(A413,'Contracts 2014'!A412:K538,1,FALSE)</f>
        <v>#N/A</v>
      </c>
      <c r="BK413" s="4">
        <f>IF(ISNA(VLOOKUP(A413,'Contracts 2014'!$A$1:$K$127,1,FALSE)), 0, 1)</f>
        <v>0</v>
      </c>
    </row>
    <row r="414" spans="1:63">
      <c r="A414" s="13" t="s">
        <v>937</v>
      </c>
      <c r="B414" s="14">
        <f>VLOOKUP(A414,'2014'!$B$2:$S$430,7,FALSE)</f>
        <v>16</v>
      </c>
      <c r="C414" s="14">
        <f>IF(ISNA(VLOOKUP(A414,'2013'!$B$2:$S$401,7,FALSE)*1.7), B414, VLOOKUP(A414,'2013'!$B$2:$S$401,7,FALSE)*1.7)</f>
        <v>25.5</v>
      </c>
      <c r="D414" s="14">
        <f>IF(ISNA(VLOOKUP(A414,'2012'!$B$2:$S$401,7,FALSE)), C414, VLOOKUP(A414,'2012'!$B$2:$S$401,7,FALSE))</f>
        <v>25.5</v>
      </c>
      <c r="E414" s="14">
        <f>IF(ISNA(VLOOKUP(A414,'2011'!$B$2:$S$401,7,FALSE)), AVERAGE(C414:D414), VLOOKUP(A414,'2011'!$B$2:$S$401,7,FALSE))</f>
        <v>25.5</v>
      </c>
      <c r="F414" s="14">
        <f>IF(ISNA(VLOOKUP(A414,'2010'!$B$2:$S$401,7,FALSE)), AVERAGE(C414:E414), VLOOKUP(A414,'2010'!$B$2:$S$401,7,FALSE))</f>
        <v>25</v>
      </c>
      <c r="G414" s="14">
        <f>IF(ISNA(VLOOKUP(A414,'2009'!$B$2:$S$401,7,FALSE)), AVERAGE(C414:F414), VLOOKUP(A414,'2009'!$B$2:$S$401,7,FALSE))</f>
        <v>25.375</v>
      </c>
      <c r="H414" s="14">
        <f>AVERAGE(B414:G414)</f>
        <v>23.8125</v>
      </c>
      <c r="I414" s="14">
        <f>VLOOKUP(A414,'2014'!$B$2:$S$430,4,FALSE)</f>
        <v>81</v>
      </c>
      <c r="J414" s="14">
        <f>IF(ISNA(VLOOKUP(A414,'2013'!$B$2:$S$401,4,FALSE)), I414, VLOOKUP(A414,'2013'!$B$2:$S$401,4,FALSE)*1.7)</f>
        <v>76.5</v>
      </c>
      <c r="K414" s="14">
        <f>IF(ISNA(VLOOKUP(A414,'2012'!$B$2:$S$401,4,FALSE)), J414, VLOOKUP(A414,'2012'!$B$2:$S$401,4,FALSE))</f>
        <v>76.5</v>
      </c>
      <c r="L414" s="14">
        <f>IF(ISNA(VLOOKUP(A414,'2011'!$B$2:$S$401,4,FALSE)), AVERAGE(J414:K414), VLOOKUP(A414,'2011'!$B$2:$S$401,4,FALSE))</f>
        <v>76.5</v>
      </c>
      <c r="M414" s="14">
        <f>IF(ISNA(VLOOKUP(A414,'2010'!$B$2:$S$401,4,FALSE)), AVERAGE(J414:L414), VLOOKUP(A414,'2010'!$B$2:$S$401,4,FALSE))</f>
        <v>79</v>
      </c>
      <c r="N414" s="14">
        <f>IF(ISNA(VLOOKUP(A414,'2009'!$B$2:$S$401,4,FALSE)), AVERAGE(J414:M414), VLOOKUP(A414,'2009'!$B$2:$S$401,4,FALSE))</f>
        <v>77.125</v>
      </c>
      <c r="O414" s="14">
        <f>AVERAGE(I414:N414)</f>
        <v>77.770833333333329</v>
      </c>
      <c r="P414" s="14">
        <f>H414/O414</f>
        <v>0.30618805250468795</v>
      </c>
      <c r="Q414" s="14">
        <f>VLOOKUP($A414,'2014'!$B$2:$S$430,5,FALSE)</f>
        <v>9</v>
      </c>
      <c r="R414" s="14">
        <f>IF(ISNA(VLOOKUP(A414,'2013'!$B$2:$S$401,5,FALSE)), Q414, VLOOKUP(A414,'2013'!$B$2:$S$401,5,FALSE)*1.7)</f>
        <v>11.9</v>
      </c>
      <c r="S414" s="14">
        <f>IF(ISNA(VLOOKUP($A414,'2012'!$B$2:$S$401,5,FALSE)), R414, VLOOKUP($A414,'2012'!$B$2:$S$401,5,FALSE))</f>
        <v>11.9</v>
      </c>
      <c r="T414" s="14">
        <f>IF(ISNA(VLOOKUP($A414,'2011'!$B$2:$S$401,5,FALSE)), S414, VLOOKUP($A414,'2011'!$B$2:$S$401,5,FALSE))</f>
        <v>11.9</v>
      </c>
      <c r="U414" s="14">
        <f>IF(ISNA(VLOOKUP($A414,'2010'!$B$2:$S$401,5,FALSE)), T414, VLOOKUP($A414,'2010'!$B$2:$S$401,5,FALSE))</f>
        <v>10</v>
      </c>
      <c r="V414" s="14">
        <f>IF(ISNA(VLOOKUP($A414,'2009'!$B$2:$S$401,5,FALSE)), U414, VLOOKUP($A414,'2009'!$B$2:$S$401,5,FALSE))</f>
        <v>10</v>
      </c>
      <c r="W414" s="14">
        <f>AVERAGE(Q414:V414)</f>
        <v>10.783333333333331</v>
      </c>
      <c r="X414" s="14">
        <f>VLOOKUP($A414,'2014'!$B$2:$S$430,6,FALSE)</f>
        <v>7</v>
      </c>
      <c r="Y414" s="14">
        <f>IF(ISNA(VLOOKUP($A414,'2013'!$B$2:$S$401,6,FALSE)), X414, VLOOKUP($A414,'2013'!$B$2:$S$401,6,FALSE)*1.7)</f>
        <v>13.6</v>
      </c>
      <c r="Z414" s="14">
        <f>IF(ISNA(VLOOKUP($A414,'2012'!$B$2:$S$401,6,FALSE)), Y414, VLOOKUP($A414,'2012'!$B$2:$S$401,6,FALSE))</f>
        <v>13.6</v>
      </c>
      <c r="AA414" s="14">
        <f>IF(ISNA(VLOOKUP($A414,'2011'!$B$2:$S$401,6,FALSE)), Z414, VLOOKUP($A414,'2011'!$B$2:$S$401,6,FALSE))</f>
        <v>13.6</v>
      </c>
      <c r="AB414" s="14">
        <f>IF(ISNA(VLOOKUP($A414,'2010'!$B$2:$S$401,6,FALSE)), AA414, VLOOKUP($A414,'2010'!$B$2:$S$401,6,FALSE))</f>
        <v>15</v>
      </c>
      <c r="AC414" s="14">
        <f>IF(ISNA(VLOOKUP($A414,'2009'!$B$2:$S$401,6,FALSE)), AB414, VLOOKUP($A414,'2009'!$B$2:$S$401,6,FALSE))</f>
        <v>15</v>
      </c>
      <c r="AD414" s="14">
        <f>AVERAGE(X414:AC414)</f>
        <v>12.966666666666669</v>
      </c>
      <c r="AE414" s="14">
        <f>VLOOKUP($A414,'2014'!$B$2:$S$430,10,FALSE)</f>
        <v>0</v>
      </c>
      <c r="AF414" s="14">
        <f>IF(ISNA(VLOOKUP($A414,'2013'!$B$2:$S$401,10,FALSE)), AE414, VLOOKUP($A414,'2013'!$B$2:$S$401,10,FALSE)*1.7)</f>
        <v>0</v>
      </c>
      <c r="AG414" s="14">
        <f>IF(ISNA(VLOOKUP($A414,'2012'!$B$2:$S$401,10,FALSE)), AF414, VLOOKUP($A414,'2012'!$B$2:$S$401,10,FALSE))</f>
        <v>0</v>
      </c>
      <c r="AH414" s="14">
        <f>IF(ISNA(VLOOKUP($A414,'2011'!$B$2:$S$401,10,FALSE)), AG414, VLOOKUP($A414,'2011'!$B$2:$S$401,10,FALSE))</f>
        <v>0</v>
      </c>
      <c r="AI414" s="14">
        <f>IF(ISNA(VLOOKUP($A414,'2010'!$B$2:$S$401,10,FALSE)), AH414, VLOOKUP($A414,'2010'!$B$2:$S$401,10,FALSE))</f>
        <v>0</v>
      </c>
      <c r="AJ414" s="14">
        <f>IF(ISNA(VLOOKUP($A414,'2009'!$B$2:$S$401,10,FALSE)), AI414, VLOOKUP($A414,'2009'!$B$2:$S$401,10,FALSE))</f>
        <v>0</v>
      </c>
      <c r="AK414" s="14">
        <f>AVERAGE(AE414:AJ414)</f>
        <v>0</v>
      </c>
      <c r="AL414" s="14">
        <f>VLOOKUP($A414,'2014'!$B$2:$S$430,11,FALSE)</f>
        <v>0</v>
      </c>
      <c r="AM414" s="14">
        <f>IF(ISNA(VLOOKUP($A414,'2013'!$B$2:$S$401,11,FALSE)), AL414, VLOOKUP($A414,'2013'!$B$2:$S$401,11,FALSE)*1.7)</f>
        <v>0</v>
      </c>
      <c r="AN414" s="14">
        <f>AVERAGE(AL414:AM414)</f>
        <v>0</v>
      </c>
      <c r="AO414" s="14">
        <f>VLOOKUP($A414,'2014'!$B$2:$S$430,8,FALSE)</f>
        <v>3</v>
      </c>
      <c r="AP414" s="14">
        <f>IF(ISNA(VLOOKUP($A414,'2013'!$B$2:$S$401,8,FALSE)), AO414, VLOOKUP($A414,'2013'!$B$2:$S$401,8,FALSE)*1.7)</f>
        <v>-3.4</v>
      </c>
      <c r="AQ414" s="14">
        <f>IF(ISNA(VLOOKUP($A414,'2012'!$B$2:$S$401,8,FALSE)), AP414, VLOOKUP($A414,'2012'!$B$2:$S$401,8,FALSE))</f>
        <v>-3.4</v>
      </c>
      <c r="AR414" s="14">
        <f>IF(ISNA(VLOOKUP($A414,'2011'!$B$2:$S$401,8,FALSE)), AQ414, VLOOKUP($A414,'2011'!$B$2:$S$401,8,FALSE))</f>
        <v>-3.4</v>
      </c>
      <c r="AS414" s="14">
        <f>IF(ISNA(VLOOKUP($A414,'2010'!$B$2:$S$401,8,FALSE)), AR414, VLOOKUP($A414,'2010'!$B$2:$S$401,8,FALSE))</f>
        <v>-6</v>
      </c>
      <c r="AT414" s="14">
        <f>IF(ISNA(VLOOKUP($A414,'2009'!$B$2:$S$401,8,FALSE)), AS414, VLOOKUP($A414,'2009'!$B$2:$S$401,8,FALSE))</f>
        <v>-6</v>
      </c>
      <c r="AU414" s="14">
        <f>AVERAGE(AO414:AT414)</f>
        <v>-3.1999999999999997</v>
      </c>
      <c r="AV414" s="14">
        <f>MIN(B414:G414)</f>
        <v>16</v>
      </c>
      <c r="AW414" s="14">
        <f>MAX(B414:G414)</f>
        <v>25.5</v>
      </c>
      <c r="AX414" s="14">
        <f>MIN(I414:N414)</f>
        <v>76.5</v>
      </c>
      <c r="AY414" s="14">
        <f>MAX(I414:N414)</f>
        <v>81</v>
      </c>
      <c r="AZ414" s="14" t="str">
        <f>VLOOKUP(A414,Bios!$B$2:$S$430,7,FALSE)</f>
        <v>USA</v>
      </c>
      <c r="BA414" s="14" t="str">
        <f>VLOOKUP(A414,Bios!$B$2:$S$430,2,FALSE)</f>
        <v>TBL</v>
      </c>
      <c r="BB414" s="14">
        <f>113-BE414</f>
        <v>29</v>
      </c>
      <c r="BC414" s="14" t="str">
        <f>VLOOKUP(A414,Bios!$B$2:$S$430,3,FALSE)</f>
        <v>C</v>
      </c>
      <c r="BD414" s="4" t="str">
        <f>VLOOKUP(A414,Bios!$B$2:$S$430,4,FALSE)</f>
        <v>Oct 05 '84</v>
      </c>
      <c r="BE414" s="4" t="str">
        <f>RIGHT(BD414, LEN(BD414)-8)</f>
        <v>84</v>
      </c>
      <c r="BJ414" s="4" t="e">
        <f>VLOOKUP(A414,'Contracts 2014'!A413:K539,1,FALSE)</f>
        <v>#N/A</v>
      </c>
      <c r="BK414" s="4">
        <f>IF(ISNA(VLOOKUP(A414,'Contracts 2014'!$A$1:$K$127,1,FALSE)), 0, 1)</f>
        <v>0</v>
      </c>
    </row>
    <row r="415" spans="1:63">
      <c r="A415" s="13" t="s">
        <v>407</v>
      </c>
      <c r="B415" s="14">
        <f>VLOOKUP(A415,'2014'!$B$2:$S$430,7,FALSE)</f>
        <v>16</v>
      </c>
      <c r="C415" s="14">
        <f>IF(ISNA(VLOOKUP(A415,'2013'!$B$2:$S$401,7,FALSE)*1.7), B415, VLOOKUP(A415,'2013'!$B$2:$S$401,7,FALSE)*1.7)</f>
        <v>16</v>
      </c>
      <c r="D415" s="14">
        <f>IF(ISNA(VLOOKUP(A415,'2012'!$B$2:$S$401,7,FALSE)), C415, VLOOKUP(A415,'2012'!$B$2:$S$401,7,FALSE))</f>
        <v>24</v>
      </c>
      <c r="E415" s="14">
        <f>IF(ISNA(VLOOKUP(A415,'2011'!$B$2:$S$401,7,FALSE)), AVERAGE(C415:D415), VLOOKUP(A415,'2011'!$B$2:$S$401,7,FALSE))</f>
        <v>30</v>
      </c>
      <c r="F415" s="14">
        <f>IF(ISNA(VLOOKUP(A415,'2010'!$B$2:$S$401,7,FALSE)), AVERAGE(C415:E415), VLOOKUP(A415,'2010'!$B$2:$S$401,7,FALSE))</f>
        <v>42</v>
      </c>
      <c r="G415" s="14">
        <f>IF(ISNA(VLOOKUP(A415,'2009'!$B$2:$S$401,7,FALSE)), AVERAGE(C415:F415), VLOOKUP(A415,'2009'!$B$2:$S$401,7,FALSE))</f>
        <v>42</v>
      </c>
      <c r="H415" s="14">
        <f>AVERAGE(B415:G415)</f>
        <v>28.333333333333332</v>
      </c>
      <c r="I415" s="14">
        <f>VLOOKUP(A415,'2014'!$B$2:$S$430,4,FALSE)</f>
        <v>59</v>
      </c>
      <c r="J415" s="14">
        <f>IF(ISNA(VLOOKUP(A415,'2013'!$B$2:$S$401,4,FALSE)), I415, VLOOKUP(A415,'2013'!$B$2:$S$401,4,FALSE)*1.7)</f>
        <v>59</v>
      </c>
      <c r="K415" s="14">
        <f>IF(ISNA(VLOOKUP(A415,'2012'!$B$2:$S$401,4,FALSE)), J415, VLOOKUP(A415,'2012'!$B$2:$S$401,4,FALSE))</f>
        <v>67</v>
      </c>
      <c r="L415" s="14">
        <f>IF(ISNA(VLOOKUP(A415,'2011'!$B$2:$S$401,4,FALSE)), AVERAGE(J415:K415), VLOOKUP(A415,'2011'!$B$2:$S$401,4,FALSE))</f>
        <v>82</v>
      </c>
      <c r="M415" s="14">
        <f>IF(ISNA(VLOOKUP(A415,'2010'!$B$2:$S$401,4,FALSE)), AVERAGE(J415:L415), VLOOKUP(A415,'2010'!$B$2:$S$401,4,FALSE))</f>
        <v>81</v>
      </c>
      <c r="N415" s="14">
        <f>IF(ISNA(VLOOKUP(A415,'2009'!$B$2:$S$401,4,FALSE)), AVERAGE(J415:M415), VLOOKUP(A415,'2009'!$B$2:$S$401,4,FALSE))</f>
        <v>82</v>
      </c>
      <c r="O415" s="14">
        <f>AVERAGE(I415:N415)</f>
        <v>71.666666666666671</v>
      </c>
      <c r="P415" s="14">
        <f>H415/O415</f>
        <v>0.39534883720930231</v>
      </c>
      <c r="Q415" s="14">
        <f>VLOOKUP($A415,'2014'!$B$2:$S$430,5,FALSE)</f>
        <v>4</v>
      </c>
      <c r="R415" s="14">
        <f>IF(ISNA(VLOOKUP(A415,'2013'!$B$2:$S$401,5,FALSE)), Q415, VLOOKUP(A415,'2013'!$B$2:$S$401,5,FALSE)*1.7)</f>
        <v>4</v>
      </c>
      <c r="S415" s="14">
        <f>IF(ISNA(VLOOKUP($A415,'2012'!$B$2:$S$401,5,FALSE)), R415, VLOOKUP($A415,'2012'!$B$2:$S$401,5,FALSE))</f>
        <v>7</v>
      </c>
      <c r="T415" s="14">
        <f>IF(ISNA(VLOOKUP($A415,'2011'!$B$2:$S$401,5,FALSE)), S415, VLOOKUP($A415,'2011'!$B$2:$S$401,5,FALSE))</f>
        <v>12</v>
      </c>
      <c r="U415" s="14">
        <f>IF(ISNA(VLOOKUP($A415,'2010'!$B$2:$S$401,5,FALSE)), T415, VLOOKUP($A415,'2010'!$B$2:$S$401,5,FALSE))</f>
        <v>20</v>
      </c>
      <c r="V415" s="14">
        <f>IF(ISNA(VLOOKUP($A415,'2009'!$B$2:$S$401,5,FALSE)), U415, VLOOKUP($A415,'2009'!$B$2:$S$401,5,FALSE))</f>
        <v>18</v>
      </c>
      <c r="W415" s="14">
        <f>AVERAGE(Q415:V415)</f>
        <v>10.833333333333334</v>
      </c>
      <c r="X415" s="14">
        <f>VLOOKUP($A415,'2014'!$B$2:$S$430,6,FALSE)</f>
        <v>12</v>
      </c>
      <c r="Y415" s="14">
        <f>IF(ISNA(VLOOKUP($A415,'2013'!$B$2:$S$401,6,FALSE)), X415, VLOOKUP($A415,'2013'!$B$2:$S$401,6,FALSE)*1.7)</f>
        <v>12</v>
      </c>
      <c r="Z415" s="14">
        <f>IF(ISNA(VLOOKUP($A415,'2012'!$B$2:$S$401,6,FALSE)), Y415, VLOOKUP($A415,'2012'!$B$2:$S$401,6,FALSE))</f>
        <v>17</v>
      </c>
      <c r="AA415" s="14">
        <f>IF(ISNA(VLOOKUP($A415,'2011'!$B$2:$S$401,6,FALSE)), Z415, VLOOKUP($A415,'2011'!$B$2:$S$401,6,FALSE))</f>
        <v>18</v>
      </c>
      <c r="AB415" s="14">
        <f>IF(ISNA(VLOOKUP($A415,'2010'!$B$2:$S$401,6,FALSE)), AA415, VLOOKUP($A415,'2010'!$B$2:$S$401,6,FALSE))</f>
        <v>22</v>
      </c>
      <c r="AC415" s="14">
        <f>IF(ISNA(VLOOKUP($A415,'2009'!$B$2:$S$401,6,FALSE)), AB415, VLOOKUP($A415,'2009'!$B$2:$S$401,6,FALSE))</f>
        <v>24</v>
      </c>
      <c r="AD415" s="14">
        <f>AVERAGE(X415:AC415)</f>
        <v>17.5</v>
      </c>
      <c r="AE415" s="14">
        <f>VLOOKUP($A415,'2014'!$B$2:$S$430,10,FALSE)</f>
        <v>0</v>
      </c>
      <c r="AF415" s="14">
        <f>IF(ISNA(VLOOKUP($A415,'2013'!$B$2:$S$401,10,FALSE)), AE415, VLOOKUP($A415,'2013'!$B$2:$S$401,10,FALSE)*1.7)</f>
        <v>0</v>
      </c>
      <c r="AG415" s="14">
        <f>IF(ISNA(VLOOKUP($A415,'2012'!$B$2:$S$401,10,FALSE)), AF415, VLOOKUP($A415,'2012'!$B$2:$S$401,10,FALSE))</f>
        <v>2</v>
      </c>
      <c r="AH415" s="14">
        <f>IF(ISNA(VLOOKUP($A415,'2011'!$B$2:$S$401,10,FALSE)), AG415, VLOOKUP($A415,'2011'!$B$2:$S$401,10,FALSE))</f>
        <v>4</v>
      </c>
      <c r="AI415" s="14">
        <f>IF(ISNA(VLOOKUP($A415,'2010'!$B$2:$S$401,10,FALSE)), AH415, VLOOKUP($A415,'2010'!$B$2:$S$401,10,FALSE))</f>
        <v>5</v>
      </c>
      <c r="AJ415" s="14">
        <f>IF(ISNA(VLOOKUP($A415,'2009'!$B$2:$S$401,10,FALSE)), AI415, VLOOKUP($A415,'2009'!$B$2:$S$401,10,FALSE))</f>
        <v>7</v>
      </c>
      <c r="AK415" s="14">
        <f>AVERAGE(AE415:AJ415)</f>
        <v>3</v>
      </c>
      <c r="AL415" s="14">
        <f>VLOOKUP($A415,'2014'!$B$2:$S$430,11,FALSE)</f>
        <v>0</v>
      </c>
      <c r="AM415" s="14">
        <f>IF(ISNA(VLOOKUP($A415,'2013'!$B$2:$S$401,11,FALSE)), AL415, VLOOKUP($A415,'2013'!$B$2:$S$401,11,FALSE)*1.7)</f>
        <v>0</v>
      </c>
      <c r="AN415" s="14">
        <f>AVERAGE(AL415:AM415)</f>
        <v>0</v>
      </c>
      <c r="AO415" s="14">
        <f>VLOOKUP($A415,'2014'!$B$2:$S$430,8,FALSE)</f>
        <v>0</v>
      </c>
      <c r="AP415" s="14">
        <f>IF(ISNA(VLOOKUP($A415,'2013'!$B$2:$S$401,8,FALSE)), AO415, VLOOKUP($A415,'2013'!$B$2:$S$401,8,FALSE)*1.7)</f>
        <v>0</v>
      </c>
      <c r="AQ415" s="14">
        <f>IF(ISNA(VLOOKUP($A415,'2012'!$B$2:$S$401,8,FALSE)), AP415, VLOOKUP($A415,'2012'!$B$2:$S$401,8,FALSE))</f>
        <v>-6</v>
      </c>
      <c r="AR415" s="14">
        <f>IF(ISNA(VLOOKUP($A415,'2011'!$B$2:$S$401,8,FALSE)), AQ415, VLOOKUP($A415,'2011'!$B$2:$S$401,8,FALSE))</f>
        <v>-5</v>
      </c>
      <c r="AS415" s="14">
        <f>IF(ISNA(VLOOKUP($A415,'2010'!$B$2:$S$401,8,FALSE)), AR415, VLOOKUP($A415,'2010'!$B$2:$S$401,8,FALSE))</f>
        <v>4</v>
      </c>
      <c r="AT415" s="14">
        <f>IF(ISNA(VLOOKUP($A415,'2009'!$B$2:$S$401,8,FALSE)), AS415, VLOOKUP($A415,'2009'!$B$2:$S$401,8,FALSE))</f>
        <v>-7</v>
      </c>
      <c r="AU415" s="14">
        <f>AVERAGE(AO415:AT415)</f>
        <v>-2.3333333333333335</v>
      </c>
      <c r="AV415" s="14">
        <f>MIN(B415:G415)</f>
        <v>16</v>
      </c>
      <c r="AW415" s="14">
        <f>MAX(B415:G415)</f>
        <v>42</v>
      </c>
      <c r="AX415" s="14">
        <f>MIN(I415:N415)</f>
        <v>59</v>
      </c>
      <c r="AY415" s="14">
        <f>MAX(I415:N415)</f>
        <v>82</v>
      </c>
      <c r="AZ415" s="14" t="str">
        <f>VLOOKUP(A415,Bios!$B$2:$S$430,7,FALSE)</f>
        <v>SVK</v>
      </c>
      <c r="BA415" s="14" t="str">
        <f>VLOOKUP(A415,Bios!$B$2:$S$430,2,FALSE)</f>
        <v>CHI</v>
      </c>
      <c r="BB415" s="14">
        <f>113-BE415</f>
        <v>36</v>
      </c>
      <c r="BC415" s="14" t="str">
        <f>VLOOKUP(A415,Bios!$B$2:$S$430,3,FALSE)</f>
        <v>C</v>
      </c>
      <c r="BD415" s="4" t="str">
        <f>VLOOKUP(A415,Bios!$B$2:$S$430,4,FALSE)</f>
        <v>Mar 11 '77</v>
      </c>
      <c r="BE415" s="4" t="str">
        <f>RIGHT(BD415, LEN(BD415)-8)</f>
        <v>77</v>
      </c>
      <c r="BJ415" s="4" t="e">
        <f>VLOOKUP(A415,'Contracts 2014'!A414:K540,1,FALSE)</f>
        <v>#N/A</v>
      </c>
      <c r="BK415" s="4">
        <f>IF(ISNA(VLOOKUP(A415,'Contracts 2014'!$A$1:$K$127,1,FALSE)), 0, 1)</f>
        <v>0</v>
      </c>
    </row>
    <row r="416" spans="1:63">
      <c r="A416" s="13" t="s">
        <v>330</v>
      </c>
      <c r="B416" s="14">
        <f>VLOOKUP(A416,'2014'!$B$2:$S$430,7,FALSE)</f>
        <v>16</v>
      </c>
      <c r="C416" s="14">
        <f>IF(ISNA(VLOOKUP(A416,'2013'!$B$2:$S$401,7,FALSE)*1.7), B416, VLOOKUP(A416,'2013'!$B$2:$S$401,7,FALSE)*1.7)</f>
        <v>22.099999999999998</v>
      </c>
      <c r="D416" s="14">
        <f>IF(ISNA(VLOOKUP(A416,'2012'!$B$2:$S$401,7,FALSE)), C416, VLOOKUP(A416,'2012'!$B$2:$S$401,7,FALSE))</f>
        <v>24</v>
      </c>
      <c r="E416" s="14">
        <f>IF(ISNA(VLOOKUP(A416,'2011'!$B$2:$S$401,7,FALSE)), AVERAGE(C416:D416), VLOOKUP(A416,'2011'!$B$2:$S$401,7,FALSE))</f>
        <v>50</v>
      </c>
      <c r="F416" s="14">
        <f>IF(ISNA(VLOOKUP(A416,'2010'!$B$2:$S$401,7,FALSE)), AVERAGE(C416:E416), VLOOKUP(A416,'2010'!$B$2:$S$401,7,FALSE))</f>
        <v>58</v>
      </c>
      <c r="G416" s="14">
        <f>IF(ISNA(VLOOKUP(A416,'2009'!$B$2:$S$401,7,FALSE)), AVERAGE(C416:F416), VLOOKUP(A416,'2009'!$B$2:$S$401,7,FALSE))</f>
        <v>40</v>
      </c>
      <c r="H416" s="14">
        <f>AVERAGE(B416:G416)</f>
        <v>35.016666666666666</v>
      </c>
      <c r="I416" s="14">
        <f>VLOOKUP(A416,'2014'!$B$2:$S$430,4,FALSE)</f>
        <v>63</v>
      </c>
      <c r="J416" s="14">
        <f>IF(ISNA(VLOOKUP(A416,'2013'!$B$2:$S$401,4,FALSE)), I416, VLOOKUP(A416,'2013'!$B$2:$S$401,4,FALSE)*1.7)</f>
        <v>45.9</v>
      </c>
      <c r="K416" s="14">
        <f>IF(ISNA(VLOOKUP(A416,'2012'!$B$2:$S$401,4,FALSE)), J416, VLOOKUP(A416,'2012'!$B$2:$S$401,4,FALSE))</f>
        <v>76</v>
      </c>
      <c r="L416" s="14">
        <f>IF(ISNA(VLOOKUP(A416,'2011'!$B$2:$S$401,4,FALSE)), AVERAGE(J416:K416), VLOOKUP(A416,'2011'!$B$2:$S$401,4,FALSE))</f>
        <v>80</v>
      </c>
      <c r="M416" s="14">
        <f>IF(ISNA(VLOOKUP(A416,'2010'!$B$2:$S$401,4,FALSE)), AVERAGE(J416:L416), VLOOKUP(A416,'2010'!$B$2:$S$401,4,FALSE))</f>
        <v>73</v>
      </c>
      <c r="N416" s="14">
        <f>IF(ISNA(VLOOKUP(A416,'2009'!$B$2:$S$401,4,FALSE)), AVERAGE(J416:M416), VLOOKUP(A416,'2009'!$B$2:$S$401,4,FALSE))</f>
        <v>58</v>
      </c>
      <c r="O416" s="14">
        <f>AVERAGE(I416:N416)</f>
        <v>65.983333333333334</v>
      </c>
      <c r="P416" s="14">
        <f>H416/O416</f>
        <v>0.53068956807274559</v>
      </c>
      <c r="Q416" s="14">
        <f>VLOOKUP($A416,'2014'!$B$2:$S$430,5,FALSE)</f>
        <v>9</v>
      </c>
      <c r="R416" s="14">
        <f>IF(ISNA(VLOOKUP(A416,'2013'!$B$2:$S$401,5,FALSE)), Q416, VLOOKUP(A416,'2013'!$B$2:$S$401,5,FALSE)*1.7)</f>
        <v>11.9</v>
      </c>
      <c r="S416" s="14">
        <f>IF(ISNA(VLOOKUP($A416,'2012'!$B$2:$S$401,5,FALSE)), R416, VLOOKUP($A416,'2012'!$B$2:$S$401,5,FALSE))</f>
        <v>18</v>
      </c>
      <c r="T416" s="14">
        <f>IF(ISNA(VLOOKUP($A416,'2011'!$B$2:$S$401,5,FALSE)), S416, VLOOKUP($A416,'2011'!$B$2:$S$401,5,FALSE))</f>
        <v>27</v>
      </c>
      <c r="U416" s="14">
        <f>IF(ISNA(VLOOKUP($A416,'2010'!$B$2:$S$401,5,FALSE)), T416, VLOOKUP($A416,'2010'!$B$2:$S$401,5,FALSE))</f>
        <v>27</v>
      </c>
      <c r="V416" s="14">
        <f>IF(ISNA(VLOOKUP($A416,'2009'!$B$2:$S$401,5,FALSE)), U416, VLOOKUP($A416,'2009'!$B$2:$S$401,5,FALSE))</f>
        <v>21</v>
      </c>
      <c r="W416" s="14">
        <f>AVERAGE(Q416:V416)</f>
        <v>18.983333333333334</v>
      </c>
      <c r="X416" s="14">
        <f>VLOOKUP($A416,'2014'!$B$2:$S$430,6,FALSE)</f>
        <v>7</v>
      </c>
      <c r="Y416" s="14">
        <f>IF(ISNA(VLOOKUP($A416,'2013'!$B$2:$S$401,6,FALSE)), X416, VLOOKUP($A416,'2013'!$B$2:$S$401,6,FALSE)*1.7)</f>
        <v>10.199999999999999</v>
      </c>
      <c r="Z416" s="14">
        <f>IF(ISNA(VLOOKUP($A416,'2012'!$B$2:$S$401,6,FALSE)), Y416, VLOOKUP($A416,'2012'!$B$2:$S$401,6,FALSE))</f>
        <v>6</v>
      </c>
      <c r="AA416" s="14">
        <f>IF(ISNA(VLOOKUP($A416,'2011'!$B$2:$S$401,6,FALSE)), Z416, VLOOKUP($A416,'2011'!$B$2:$S$401,6,FALSE))</f>
        <v>23</v>
      </c>
      <c r="AB416" s="14">
        <f>IF(ISNA(VLOOKUP($A416,'2010'!$B$2:$S$401,6,FALSE)), AA416, VLOOKUP($A416,'2010'!$B$2:$S$401,6,FALSE))</f>
        <v>31</v>
      </c>
      <c r="AC416" s="14">
        <f>IF(ISNA(VLOOKUP($A416,'2009'!$B$2:$S$401,6,FALSE)), AB416, VLOOKUP($A416,'2009'!$B$2:$S$401,6,FALSE))</f>
        <v>19</v>
      </c>
      <c r="AD416" s="14">
        <f>AVERAGE(X416:AC416)</f>
        <v>16.033333333333335</v>
      </c>
      <c r="AE416" s="14">
        <f>VLOOKUP($A416,'2014'!$B$2:$S$430,10,FALSE)</f>
        <v>3</v>
      </c>
      <c r="AF416" s="14">
        <f>IF(ISNA(VLOOKUP($A416,'2013'!$B$2:$S$401,10,FALSE)), AE416, VLOOKUP($A416,'2013'!$B$2:$S$401,10,FALSE)*1.7)</f>
        <v>3.4</v>
      </c>
      <c r="AG416" s="14">
        <f>IF(ISNA(VLOOKUP($A416,'2012'!$B$2:$S$401,10,FALSE)), AF416, VLOOKUP($A416,'2012'!$B$2:$S$401,10,FALSE))</f>
        <v>3</v>
      </c>
      <c r="AH416" s="14">
        <f>IF(ISNA(VLOOKUP($A416,'2011'!$B$2:$S$401,10,FALSE)), AG416, VLOOKUP($A416,'2011'!$B$2:$S$401,10,FALSE))</f>
        <v>6</v>
      </c>
      <c r="AI416" s="14">
        <f>IF(ISNA(VLOOKUP($A416,'2010'!$B$2:$S$401,10,FALSE)), AH416, VLOOKUP($A416,'2010'!$B$2:$S$401,10,FALSE))</f>
        <v>6</v>
      </c>
      <c r="AJ416" s="14">
        <f>IF(ISNA(VLOOKUP($A416,'2009'!$B$2:$S$401,10,FALSE)), AI416, VLOOKUP($A416,'2009'!$B$2:$S$401,10,FALSE))</f>
        <v>0</v>
      </c>
      <c r="AK416" s="14">
        <f>AVERAGE(AE416:AJ416)</f>
        <v>3.5666666666666664</v>
      </c>
      <c r="AL416" s="14">
        <f>VLOOKUP($A416,'2014'!$B$2:$S$430,11,FALSE)</f>
        <v>4</v>
      </c>
      <c r="AM416" s="14">
        <f>IF(ISNA(VLOOKUP($A416,'2013'!$B$2:$S$401,11,FALSE)), AL416, VLOOKUP($A416,'2013'!$B$2:$S$401,11,FALSE)*1.7)</f>
        <v>5.0999999999999996</v>
      </c>
      <c r="AN416" s="14">
        <f>AVERAGE(AL416:AM416)</f>
        <v>4.55</v>
      </c>
      <c r="AO416" s="14">
        <f>VLOOKUP($A416,'2014'!$B$2:$S$430,8,FALSE)</f>
        <v>-1</v>
      </c>
      <c r="AP416" s="14">
        <f>IF(ISNA(VLOOKUP($A416,'2013'!$B$2:$S$401,8,FALSE)), AO416, VLOOKUP($A416,'2013'!$B$2:$S$401,8,FALSE)*1.7)</f>
        <v>-1.7</v>
      </c>
      <c r="AQ416" s="14">
        <f>IF(ISNA(VLOOKUP($A416,'2012'!$B$2:$S$401,8,FALSE)), AP416, VLOOKUP($A416,'2012'!$B$2:$S$401,8,FALSE))</f>
        <v>-19</v>
      </c>
      <c r="AR416" s="14">
        <f>IF(ISNA(VLOOKUP($A416,'2011'!$B$2:$S$401,8,FALSE)), AQ416, VLOOKUP($A416,'2011'!$B$2:$S$401,8,FALSE))</f>
        <v>-17</v>
      </c>
      <c r="AS416" s="14">
        <f>IF(ISNA(VLOOKUP($A416,'2010'!$B$2:$S$401,8,FALSE)), AR416, VLOOKUP($A416,'2010'!$B$2:$S$401,8,FALSE))</f>
        <v>7</v>
      </c>
      <c r="AT416" s="14">
        <f>IF(ISNA(VLOOKUP($A416,'2009'!$B$2:$S$401,8,FALSE)), AS416, VLOOKUP($A416,'2009'!$B$2:$S$401,8,FALSE))</f>
        <v>18</v>
      </c>
      <c r="AU416" s="14">
        <f>AVERAGE(AO416:AT416)</f>
        <v>-2.2833333333333337</v>
      </c>
      <c r="AV416" s="14">
        <f>MIN(B416:G416)</f>
        <v>16</v>
      </c>
      <c r="AW416" s="14">
        <f>MAX(B416:G416)</f>
        <v>58</v>
      </c>
      <c r="AX416" s="14">
        <f>MIN(I416:N416)</f>
        <v>45.9</v>
      </c>
      <c r="AY416" s="14">
        <f>MAX(I416:N416)</f>
        <v>80</v>
      </c>
      <c r="AZ416" s="14" t="str">
        <f>VLOOKUP(A416,Bios!$B$2:$S$430,7,FALSE)</f>
        <v>CAN</v>
      </c>
      <c r="BA416" s="14" t="str">
        <f>VLOOKUP(A416,Bios!$B$2:$S$430,2,FALSE)</f>
        <v>MTL</v>
      </c>
      <c r="BB416" s="14">
        <f>113-BE416</f>
        <v>32</v>
      </c>
      <c r="BC416" s="14" t="str">
        <f>VLOOKUP(A416,Bios!$B$2:$S$430,3,FALSE)</f>
        <v>R</v>
      </c>
      <c r="BD416" s="4" t="str">
        <f>VLOOKUP(A416,Bios!$B$2:$S$430,4,FALSE)</f>
        <v>Dec 10 '81</v>
      </c>
      <c r="BE416" s="4" t="str">
        <f>RIGHT(BD416, LEN(BD416)-8)</f>
        <v>81</v>
      </c>
      <c r="BJ416" s="4" t="e">
        <f>VLOOKUP(A416,'Contracts 2014'!A415:K541,1,FALSE)</f>
        <v>#N/A</v>
      </c>
      <c r="BK416" s="4">
        <f>IF(ISNA(VLOOKUP(A416,'Contracts 2014'!$A$1:$K$127,1,FALSE)), 0, 1)</f>
        <v>0</v>
      </c>
    </row>
    <row r="417" spans="1:63">
      <c r="A417" s="13" t="s">
        <v>939</v>
      </c>
      <c r="B417" s="14">
        <f>VLOOKUP(A417,'2014'!$B$2:$S$430,7,FALSE)</f>
        <v>16</v>
      </c>
      <c r="C417" s="14">
        <f>IF(ISNA(VLOOKUP(A417,'2013'!$B$2:$S$401,7,FALSE)*1.7), B417, VLOOKUP(A417,'2013'!$B$2:$S$401,7,FALSE)*1.7)</f>
        <v>25.5</v>
      </c>
      <c r="D417" s="14">
        <f>IF(ISNA(VLOOKUP(A417,'2012'!$B$2:$S$401,7,FALSE)), C417, VLOOKUP(A417,'2012'!$B$2:$S$401,7,FALSE))</f>
        <v>25.5</v>
      </c>
      <c r="E417" s="14">
        <f>IF(ISNA(VLOOKUP(A417,'2011'!$B$2:$S$401,7,FALSE)), AVERAGE(C417:D417), VLOOKUP(A417,'2011'!$B$2:$S$401,7,FALSE))</f>
        <v>25.5</v>
      </c>
      <c r="F417" s="14">
        <f>IF(ISNA(VLOOKUP(A417,'2010'!$B$2:$S$401,7,FALSE)), AVERAGE(C417:E417), VLOOKUP(A417,'2010'!$B$2:$S$401,7,FALSE))</f>
        <v>25.5</v>
      </c>
      <c r="G417" s="14">
        <f>IF(ISNA(VLOOKUP(A417,'2009'!$B$2:$S$401,7,FALSE)), AVERAGE(C417:F417), VLOOKUP(A417,'2009'!$B$2:$S$401,7,FALSE))</f>
        <v>25.5</v>
      </c>
      <c r="H417" s="14">
        <f>AVERAGE(B417:G417)</f>
        <v>23.916666666666668</v>
      </c>
      <c r="I417" s="14">
        <f>VLOOKUP(A417,'2014'!$B$2:$S$430,4,FALSE)</f>
        <v>80</v>
      </c>
      <c r="J417" s="14">
        <f>IF(ISNA(VLOOKUP(A417,'2013'!$B$2:$S$401,4,FALSE)), I417, VLOOKUP(A417,'2013'!$B$2:$S$401,4,FALSE)*1.7)</f>
        <v>76.5</v>
      </c>
      <c r="K417" s="14">
        <f>IF(ISNA(VLOOKUP(A417,'2012'!$B$2:$S$401,4,FALSE)), J417, VLOOKUP(A417,'2012'!$B$2:$S$401,4,FALSE))</f>
        <v>76.5</v>
      </c>
      <c r="L417" s="14">
        <f>IF(ISNA(VLOOKUP(A417,'2011'!$B$2:$S$401,4,FALSE)), AVERAGE(J417:K417), VLOOKUP(A417,'2011'!$B$2:$S$401,4,FALSE))</f>
        <v>76.5</v>
      </c>
      <c r="M417" s="14">
        <f>IF(ISNA(VLOOKUP(A417,'2010'!$B$2:$S$401,4,FALSE)), AVERAGE(J417:L417), VLOOKUP(A417,'2010'!$B$2:$S$401,4,FALSE))</f>
        <v>76.5</v>
      </c>
      <c r="N417" s="14">
        <f>IF(ISNA(VLOOKUP(A417,'2009'!$B$2:$S$401,4,FALSE)), AVERAGE(J417:M417), VLOOKUP(A417,'2009'!$B$2:$S$401,4,FALSE))</f>
        <v>76.5</v>
      </c>
      <c r="O417" s="14">
        <f>AVERAGE(I417:N417)</f>
        <v>77.083333333333329</v>
      </c>
      <c r="P417" s="14">
        <f>H417/O417</f>
        <v>0.31027027027027032</v>
      </c>
      <c r="Q417" s="14">
        <f>VLOOKUP($A417,'2014'!$B$2:$S$430,5,FALSE)</f>
        <v>6</v>
      </c>
      <c r="R417" s="14">
        <f>IF(ISNA(VLOOKUP(A417,'2013'!$B$2:$S$401,5,FALSE)), Q417, VLOOKUP(A417,'2013'!$B$2:$S$401,5,FALSE)*1.7)</f>
        <v>10.199999999999999</v>
      </c>
      <c r="S417" s="14">
        <f>IF(ISNA(VLOOKUP($A417,'2012'!$B$2:$S$401,5,FALSE)), R417, VLOOKUP($A417,'2012'!$B$2:$S$401,5,FALSE))</f>
        <v>10.199999999999999</v>
      </c>
      <c r="T417" s="14">
        <f>IF(ISNA(VLOOKUP($A417,'2011'!$B$2:$S$401,5,FALSE)), S417, VLOOKUP($A417,'2011'!$B$2:$S$401,5,FALSE))</f>
        <v>10.199999999999999</v>
      </c>
      <c r="U417" s="14">
        <f>IF(ISNA(VLOOKUP($A417,'2010'!$B$2:$S$401,5,FALSE)), T417, VLOOKUP($A417,'2010'!$B$2:$S$401,5,FALSE))</f>
        <v>10.199999999999999</v>
      </c>
      <c r="V417" s="14">
        <f>IF(ISNA(VLOOKUP($A417,'2009'!$B$2:$S$401,5,FALSE)), U417, VLOOKUP($A417,'2009'!$B$2:$S$401,5,FALSE))</f>
        <v>10.199999999999999</v>
      </c>
      <c r="W417" s="14">
        <f>AVERAGE(Q417:V417)</f>
        <v>9.5</v>
      </c>
      <c r="X417" s="14">
        <f>VLOOKUP($A417,'2014'!$B$2:$S$430,6,FALSE)</f>
        <v>10</v>
      </c>
      <c r="Y417" s="14">
        <f>IF(ISNA(VLOOKUP($A417,'2013'!$B$2:$S$401,6,FALSE)), X417, VLOOKUP($A417,'2013'!$B$2:$S$401,6,FALSE)*1.7)</f>
        <v>15.299999999999999</v>
      </c>
      <c r="Z417" s="14">
        <f>IF(ISNA(VLOOKUP($A417,'2012'!$B$2:$S$401,6,FALSE)), Y417, VLOOKUP($A417,'2012'!$B$2:$S$401,6,FALSE))</f>
        <v>15.299999999999999</v>
      </c>
      <c r="AA417" s="14">
        <f>IF(ISNA(VLOOKUP($A417,'2011'!$B$2:$S$401,6,FALSE)), Z417, VLOOKUP($A417,'2011'!$B$2:$S$401,6,FALSE))</f>
        <v>15.299999999999999</v>
      </c>
      <c r="AB417" s="14">
        <f>IF(ISNA(VLOOKUP($A417,'2010'!$B$2:$S$401,6,FALSE)), AA417, VLOOKUP($A417,'2010'!$B$2:$S$401,6,FALSE))</f>
        <v>15.299999999999999</v>
      </c>
      <c r="AC417" s="14">
        <f>IF(ISNA(VLOOKUP($A417,'2009'!$B$2:$S$401,6,FALSE)), AB417, VLOOKUP($A417,'2009'!$B$2:$S$401,6,FALSE))</f>
        <v>15.299999999999999</v>
      </c>
      <c r="AD417" s="14">
        <f>AVERAGE(X417:AC417)</f>
        <v>14.416666666666664</v>
      </c>
      <c r="AE417" s="14">
        <f>VLOOKUP($A417,'2014'!$B$2:$S$430,10,FALSE)</f>
        <v>1</v>
      </c>
      <c r="AF417" s="14">
        <f>IF(ISNA(VLOOKUP($A417,'2013'!$B$2:$S$401,10,FALSE)), AE417, VLOOKUP($A417,'2013'!$B$2:$S$401,10,FALSE)*1.7)</f>
        <v>0</v>
      </c>
      <c r="AG417" s="14">
        <f>IF(ISNA(VLOOKUP($A417,'2012'!$B$2:$S$401,10,FALSE)), AF417, VLOOKUP($A417,'2012'!$B$2:$S$401,10,FALSE))</f>
        <v>0</v>
      </c>
      <c r="AH417" s="14">
        <f>IF(ISNA(VLOOKUP($A417,'2011'!$B$2:$S$401,10,FALSE)), AG417, VLOOKUP($A417,'2011'!$B$2:$S$401,10,FALSE))</f>
        <v>0</v>
      </c>
      <c r="AI417" s="14">
        <f>IF(ISNA(VLOOKUP($A417,'2010'!$B$2:$S$401,10,FALSE)), AH417, VLOOKUP($A417,'2010'!$B$2:$S$401,10,FALSE))</f>
        <v>0</v>
      </c>
      <c r="AJ417" s="14">
        <f>IF(ISNA(VLOOKUP($A417,'2009'!$B$2:$S$401,10,FALSE)), AI417, VLOOKUP($A417,'2009'!$B$2:$S$401,10,FALSE))</f>
        <v>0</v>
      </c>
      <c r="AK417" s="14">
        <f>AVERAGE(AE417:AJ417)</f>
        <v>0.16666666666666666</v>
      </c>
      <c r="AL417" s="14">
        <f>VLOOKUP($A417,'2014'!$B$2:$S$430,11,FALSE)</f>
        <v>2</v>
      </c>
      <c r="AM417" s="14">
        <f>IF(ISNA(VLOOKUP($A417,'2013'!$B$2:$S$401,11,FALSE)), AL417, VLOOKUP($A417,'2013'!$B$2:$S$401,11,FALSE)*1.7)</f>
        <v>1.7</v>
      </c>
      <c r="AN417" s="14">
        <f>AVERAGE(AL417:AM417)</f>
        <v>1.85</v>
      </c>
      <c r="AO417" s="14">
        <f>VLOOKUP($A417,'2014'!$B$2:$S$430,8,FALSE)</f>
        <v>-12</v>
      </c>
      <c r="AP417" s="14">
        <f>IF(ISNA(VLOOKUP($A417,'2013'!$B$2:$S$401,8,FALSE)), AO417, VLOOKUP($A417,'2013'!$B$2:$S$401,8,FALSE)*1.7)</f>
        <v>0</v>
      </c>
      <c r="AQ417" s="14">
        <f>IF(ISNA(VLOOKUP($A417,'2012'!$B$2:$S$401,8,FALSE)), AP417, VLOOKUP($A417,'2012'!$B$2:$S$401,8,FALSE))</f>
        <v>0</v>
      </c>
      <c r="AR417" s="14">
        <f>IF(ISNA(VLOOKUP($A417,'2011'!$B$2:$S$401,8,FALSE)), AQ417, VLOOKUP($A417,'2011'!$B$2:$S$401,8,FALSE))</f>
        <v>0</v>
      </c>
      <c r="AS417" s="14">
        <f>IF(ISNA(VLOOKUP($A417,'2010'!$B$2:$S$401,8,FALSE)), AR417, VLOOKUP($A417,'2010'!$B$2:$S$401,8,FALSE))</f>
        <v>0</v>
      </c>
      <c r="AT417" s="14">
        <f>IF(ISNA(VLOOKUP($A417,'2009'!$B$2:$S$401,8,FALSE)), AS417, VLOOKUP($A417,'2009'!$B$2:$S$401,8,FALSE))</f>
        <v>0</v>
      </c>
      <c r="AU417" s="14">
        <f>AVERAGE(AO417:AT417)</f>
        <v>-2</v>
      </c>
      <c r="AV417" s="14">
        <f>MIN(B417:G417)</f>
        <v>16</v>
      </c>
      <c r="AW417" s="14">
        <f>MAX(B417:G417)</f>
        <v>25.5</v>
      </c>
      <c r="AX417" s="14">
        <f>MIN(I417:N417)</f>
        <v>76.5</v>
      </c>
      <c r="AY417" s="14">
        <f>MAX(I417:N417)</f>
        <v>80</v>
      </c>
      <c r="AZ417" s="14" t="str">
        <f>VLOOKUP(A417,Bios!$B$2:$S$430,7,FALSE)</f>
        <v>CAN</v>
      </c>
      <c r="BA417" s="14" t="str">
        <f>VLOOKUP(A417,Bios!$B$2:$S$430,2,FALSE)</f>
        <v>NYI</v>
      </c>
      <c r="BB417" s="14">
        <f>113-BE417</f>
        <v>22</v>
      </c>
      <c r="BC417" s="14" t="str">
        <f>VLOOKUP(A417,Bios!$B$2:$S$430,3,FALSE)</f>
        <v>C</v>
      </c>
      <c r="BD417" s="4" t="str">
        <f>VLOOKUP(A417,Bios!$B$2:$S$430,4,FALSE)</f>
        <v>Feb 27 '91</v>
      </c>
      <c r="BE417" s="4" t="str">
        <f>RIGHT(BD417, LEN(BD417)-8)</f>
        <v>91</v>
      </c>
      <c r="BJ417" s="4" t="e">
        <f>VLOOKUP(A417,'Contracts 2014'!A416:K542,1,FALSE)</f>
        <v>#N/A</v>
      </c>
      <c r="BK417" s="4">
        <f>IF(ISNA(VLOOKUP(A417,'Contracts 2014'!$A$1:$K$127,1,FALSE)), 0, 1)</f>
        <v>0</v>
      </c>
    </row>
    <row r="418" spans="1:63">
      <c r="A418" s="13" t="s">
        <v>231</v>
      </c>
      <c r="B418" s="14">
        <f>VLOOKUP(A418,'2014'!$B$2:$S$430,7,FALSE)</f>
        <v>16</v>
      </c>
      <c r="C418" s="14">
        <f>IF(ISNA(VLOOKUP(A418,'2013'!$B$2:$S$401,7,FALSE)*1.7), B418, VLOOKUP(A418,'2013'!$B$2:$S$401,7,FALSE)*1.7)</f>
        <v>35.699999999999996</v>
      </c>
      <c r="D418" s="14">
        <f>IF(ISNA(VLOOKUP(A418,'2012'!$B$2:$S$401,7,FALSE)), C418, VLOOKUP(A418,'2012'!$B$2:$S$401,7,FALSE))</f>
        <v>41</v>
      </c>
      <c r="E418" s="14">
        <f>IF(ISNA(VLOOKUP(A418,'2011'!$B$2:$S$401,7,FALSE)), AVERAGE(C418:D418), VLOOKUP(A418,'2011'!$B$2:$S$401,7,FALSE))</f>
        <v>38.349999999999994</v>
      </c>
      <c r="F418" s="14">
        <f>IF(ISNA(VLOOKUP(A418,'2010'!$B$2:$S$401,7,FALSE)), AVERAGE(C418:E418), VLOOKUP(A418,'2010'!$B$2:$S$401,7,FALSE))</f>
        <v>37</v>
      </c>
      <c r="G418" s="14">
        <f>IF(ISNA(VLOOKUP(A418,'2009'!$B$2:$S$401,7,FALSE)), AVERAGE(C418:F418), VLOOKUP(A418,'2009'!$B$2:$S$401,7,FALSE))</f>
        <v>38.012499999999996</v>
      </c>
      <c r="H418" s="14">
        <f>AVERAGE(B418:G418)</f>
        <v>34.343749999999993</v>
      </c>
      <c r="I418" s="14">
        <f>VLOOKUP(A418,'2014'!$B$2:$S$430,4,FALSE)</f>
        <v>67</v>
      </c>
      <c r="J418" s="14">
        <f>IF(ISNA(VLOOKUP(A418,'2013'!$B$2:$S$401,4,FALSE)), I418, VLOOKUP(A418,'2013'!$B$2:$S$401,4,FALSE)*1.7)</f>
        <v>78.2</v>
      </c>
      <c r="K418" s="14">
        <f>IF(ISNA(VLOOKUP(A418,'2012'!$B$2:$S$401,4,FALSE)), J418, VLOOKUP(A418,'2012'!$B$2:$S$401,4,FALSE))</f>
        <v>77</v>
      </c>
      <c r="L418" s="14">
        <f>IF(ISNA(VLOOKUP(A418,'2011'!$B$2:$S$401,4,FALSE)), AVERAGE(J418:K418), VLOOKUP(A418,'2011'!$B$2:$S$401,4,FALSE))</f>
        <v>77.599999999999994</v>
      </c>
      <c r="M418" s="14">
        <f>IF(ISNA(VLOOKUP(A418,'2010'!$B$2:$S$401,4,FALSE)), AVERAGE(J418:L418), VLOOKUP(A418,'2010'!$B$2:$S$401,4,FALSE))</f>
        <v>80</v>
      </c>
      <c r="N418" s="14">
        <f>IF(ISNA(VLOOKUP(A418,'2009'!$B$2:$S$401,4,FALSE)), AVERAGE(J418:M418), VLOOKUP(A418,'2009'!$B$2:$S$401,4,FALSE))</f>
        <v>78.199999999999989</v>
      </c>
      <c r="O418" s="14">
        <f>AVERAGE(I418:N418)</f>
        <v>76.333333333333329</v>
      </c>
      <c r="P418" s="14">
        <f>H418/O418</f>
        <v>0.44991812227074229</v>
      </c>
      <c r="Q418" s="14">
        <f>VLOOKUP($A418,'2014'!$B$2:$S$430,5,FALSE)</f>
        <v>3</v>
      </c>
      <c r="R418" s="14">
        <f>IF(ISNA(VLOOKUP(A418,'2013'!$B$2:$S$401,5,FALSE)), Q418, VLOOKUP(A418,'2013'!$B$2:$S$401,5,FALSE)*1.7)</f>
        <v>5.0999999999999996</v>
      </c>
      <c r="S418" s="14">
        <f>IF(ISNA(VLOOKUP($A418,'2012'!$B$2:$S$401,5,FALSE)), R418, VLOOKUP($A418,'2012'!$B$2:$S$401,5,FALSE))</f>
        <v>10</v>
      </c>
      <c r="T418" s="14">
        <f>IF(ISNA(VLOOKUP($A418,'2011'!$B$2:$S$401,5,FALSE)), S418, VLOOKUP($A418,'2011'!$B$2:$S$401,5,FALSE))</f>
        <v>10</v>
      </c>
      <c r="U418" s="14">
        <f>IF(ISNA(VLOOKUP($A418,'2010'!$B$2:$S$401,5,FALSE)), T418, VLOOKUP($A418,'2010'!$B$2:$S$401,5,FALSE))</f>
        <v>9</v>
      </c>
      <c r="V418" s="14">
        <f>IF(ISNA(VLOOKUP($A418,'2009'!$B$2:$S$401,5,FALSE)), U418, VLOOKUP($A418,'2009'!$B$2:$S$401,5,FALSE))</f>
        <v>9</v>
      </c>
      <c r="W418" s="14">
        <f>AVERAGE(Q418:V418)</f>
        <v>7.6833333333333336</v>
      </c>
      <c r="X418" s="14">
        <f>VLOOKUP($A418,'2014'!$B$2:$S$430,6,FALSE)</f>
        <v>13</v>
      </c>
      <c r="Y418" s="14">
        <f>IF(ISNA(VLOOKUP($A418,'2013'!$B$2:$S$401,6,FALSE)), X418, VLOOKUP($A418,'2013'!$B$2:$S$401,6,FALSE)*1.7)</f>
        <v>30.599999999999998</v>
      </c>
      <c r="Z418" s="14">
        <f>IF(ISNA(VLOOKUP($A418,'2012'!$B$2:$S$401,6,FALSE)), Y418, VLOOKUP($A418,'2012'!$B$2:$S$401,6,FALSE))</f>
        <v>31</v>
      </c>
      <c r="AA418" s="14">
        <f>IF(ISNA(VLOOKUP($A418,'2011'!$B$2:$S$401,6,FALSE)), Z418, VLOOKUP($A418,'2011'!$B$2:$S$401,6,FALSE))</f>
        <v>31</v>
      </c>
      <c r="AB418" s="14">
        <f>IF(ISNA(VLOOKUP($A418,'2010'!$B$2:$S$401,6,FALSE)), AA418, VLOOKUP($A418,'2010'!$B$2:$S$401,6,FALSE))</f>
        <v>28</v>
      </c>
      <c r="AC418" s="14">
        <f>IF(ISNA(VLOOKUP($A418,'2009'!$B$2:$S$401,6,FALSE)), AB418, VLOOKUP($A418,'2009'!$B$2:$S$401,6,FALSE))</f>
        <v>28</v>
      </c>
      <c r="AD418" s="14">
        <f>AVERAGE(X418:AC418)</f>
        <v>26.933333333333334</v>
      </c>
      <c r="AE418" s="14">
        <f>VLOOKUP($A418,'2014'!$B$2:$S$430,10,FALSE)</f>
        <v>1</v>
      </c>
      <c r="AF418" s="14">
        <f>IF(ISNA(VLOOKUP($A418,'2013'!$B$2:$S$401,10,FALSE)), AE418, VLOOKUP($A418,'2013'!$B$2:$S$401,10,FALSE)*1.7)</f>
        <v>0</v>
      </c>
      <c r="AG418" s="14">
        <f>IF(ISNA(VLOOKUP($A418,'2012'!$B$2:$S$401,10,FALSE)), AF418, VLOOKUP($A418,'2012'!$B$2:$S$401,10,FALSE))</f>
        <v>1</v>
      </c>
      <c r="AH418" s="14">
        <f>IF(ISNA(VLOOKUP($A418,'2011'!$B$2:$S$401,10,FALSE)), AG418, VLOOKUP($A418,'2011'!$B$2:$S$401,10,FALSE))</f>
        <v>1</v>
      </c>
      <c r="AI418" s="14">
        <f>IF(ISNA(VLOOKUP($A418,'2010'!$B$2:$S$401,10,FALSE)), AH418, VLOOKUP($A418,'2010'!$B$2:$S$401,10,FALSE))</f>
        <v>4</v>
      </c>
      <c r="AJ418" s="14">
        <f>IF(ISNA(VLOOKUP($A418,'2009'!$B$2:$S$401,10,FALSE)), AI418, VLOOKUP($A418,'2009'!$B$2:$S$401,10,FALSE))</f>
        <v>4</v>
      </c>
      <c r="AK418" s="14">
        <f>AVERAGE(AE418:AJ418)</f>
        <v>1.8333333333333333</v>
      </c>
      <c r="AL418" s="14">
        <f>VLOOKUP($A418,'2014'!$B$2:$S$430,11,FALSE)</f>
        <v>5</v>
      </c>
      <c r="AM418" s="14">
        <f>IF(ISNA(VLOOKUP($A418,'2013'!$B$2:$S$401,11,FALSE)), AL418, VLOOKUP($A418,'2013'!$B$2:$S$401,11,FALSE)*1.7)</f>
        <v>13.6</v>
      </c>
      <c r="AN418" s="14">
        <f>AVERAGE(AL418:AM418)</f>
        <v>9.3000000000000007</v>
      </c>
      <c r="AO418" s="14">
        <f>VLOOKUP($A418,'2014'!$B$2:$S$430,8,FALSE)</f>
        <v>-9</v>
      </c>
      <c r="AP418" s="14">
        <f>IF(ISNA(VLOOKUP($A418,'2013'!$B$2:$S$401,8,FALSE)), AO418, VLOOKUP($A418,'2013'!$B$2:$S$401,8,FALSE)*1.7)</f>
        <v>10.199999999999999</v>
      </c>
      <c r="AQ418" s="14">
        <f>IF(ISNA(VLOOKUP($A418,'2012'!$B$2:$S$401,8,FALSE)), AP418, VLOOKUP($A418,'2012'!$B$2:$S$401,8,FALSE))</f>
        <v>20</v>
      </c>
      <c r="AR418" s="14">
        <f>IF(ISNA(VLOOKUP($A418,'2011'!$B$2:$S$401,8,FALSE)), AQ418, VLOOKUP($A418,'2011'!$B$2:$S$401,8,FALSE))</f>
        <v>20</v>
      </c>
      <c r="AS418" s="14">
        <f>IF(ISNA(VLOOKUP($A418,'2010'!$B$2:$S$401,8,FALSE)), AR418, VLOOKUP($A418,'2010'!$B$2:$S$401,8,FALSE))</f>
        <v>-20</v>
      </c>
      <c r="AT418" s="14">
        <f>IF(ISNA(VLOOKUP($A418,'2009'!$B$2:$S$401,8,FALSE)), AS418, VLOOKUP($A418,'2009'!$B$2:$S$401,8,FALSE))</f>
        <v>-20</v>
      </c>
      <c r="AU418" s="14">
        <f>AVERAGE(AO418:AT418)</f>
        <v>0.20000000000000048</v>
      </c>
      <c r="AV418" s="14">
        <f>MIN(B418:G418)</f>
        <v>16</v>
      </c>
      <c r="AW418" s="14">
        <f>MAX(B418:G418)</f>
        <v>41</v>
      </c>
      <c r="AX418" s="14">
        <f>MIN(I418:N418)</f>
        <v>67</v>
      </c>
      <c r="AY418" s="14">
        <f>MAX(I418:N418)</f>
        <v>80</v>
      </c>
      <c r="AZ418" s="14" t="str">
        <f>VLOOKUP(A418,Bios!$B$2:$S$430,7,FALSE)</f>
        <v>CAN</v>
      </c>
      <c r="BA418" s="14" t="str">
        <f>VLOOKUP(A418,Bios!$B$2:$S$430,2,FALSE)</f>
        <v>NYR, NSH</v>
      </c>
      <c r="BB418" s="14">
        <f>113-BE418</f>
        <v>23</v>
      </c>
      <c r="BC418" s="14" t="str">
        <f>VLOOKUP(A418,Bios!$B$2:$S$430,3,FALSE)</f>
        <v>D</v>
      </c>
      <c r="BD418" s="4" t="str">
        <f>VLOOKUP(A418,Bios!$B$2:$S$430,4,FALSE)</f>
        <v>Jun 24 '90</v>
      </c>
      <c r="BE418" s="4" t="str">
        <f>RIGHT(BD418, LEN(BD418)-8)</f>
        <v>90</v>
      </c>
      <c r="BJ418" s="4" t="e">
        <f>VLOOKUP(A418,'Contracts 2014'!A417:K543,1,FALSE)</f>
        <v>#N/A</v>
      </c>
      <c r="BK418" s="4">
        <f>IF(ISNA(VLOOKUP(A418,'Contracts 2014'!$A$1:$K$127,1,FALSE)), 0, 1)</f>
        <v>0</v>
      </c>
    </row>
    <row r="419" spans="1:63">
      <c r="A419" s="13" t="s">
        <v>1913</v>
      </c>
      <c r="B419" s="14">
        <f>VLOOKUP(A419,'2014'!$B$2:$S$430,7,FALSE)</f>
        <v>16</v>
      </c>
      <c r="C419" s="14">
        <f>IF(ISNA(VLOOKUP(A419,'2013'!$B$2:$S$401,7,FALSE)*1.7), B419, VLOOKUP(A419,'2013'!$B$2:$S$401,7,FALSE)*1.7)</f>
        <v>16</v>
      </c>
      <c r="D419" s="14">
        <f>IF(ISNA(VLOOKUP(A419,'2012'!$B$2:$S$401,7,FALSE)), C419, VLOOKUP(A419,'2012'!$B$2:$S$401,7,FALSE))</f>
        <v>16</v>
      </c>
      <c r="E419" s="14">
        <f>IF(ISNA(VLOOKUP(A419,'2011'!$B$2:$S$401,7,FALSE)), AVERAGE(C419:D419), VLOOKUP(A419,'2011'!$B$2:$S$401,7,FALSE))</f>
        <v>16</v>
      </c>
      <c r="F419" s="14">
        <f>IF(ISNA(VLOOKUP(A419,'2010'!$B$2:$S$401,7,FALSE)), AVERAGE(C419:E419), VLOOKUP(A419,'2010'!$B$2:$S$401,7,FALSE))</f>
        <v>16</v>
      </c>
      <c r="G419" s="14">
        <f>IF(ISNA(VLOOKUP(A419,'2009'!$B$2:$S$401,7,FALSE)), AVERAGE(C419:F419), VLOOKUP(A419,'2009'!$B$2:$S$401,7,FALSE))</f>
        <v>16</v>
      </c>
      <c r="H419" s="14">
        <f>AVERAGE(B419:G419)</f>
        <v>16</v>
      </c>
      <c r="I419" s="14">
        <f>VLOOKUP(A419,'2014'!$B$2:$S$430,4,FALSE)</f>
        <v>61</v>
      </c>
      <c r="J419" s="14">
        <f>IF(ISNA(VLOOKUP(A419,'2013'!$B$2:$S$401,4,FALSE)), I419, VLOOKUP(A419,'2013'!$B$2:$S$401,4,FALSE)*1.7)</f>
        <v>61</v>
      </c>
      <c r="K419" s="14">
        <f>IF(ISNA(VLOOKUP(A419,'2012'!$B$2:$S$401,4,FALSE)), J419, VLOOKUP(A419,'2012'!$B$2:$S$401,4,FALSE))</f>
        <v>61</v>
      </c>
      <c r="L419" s="14">
        <f>IF(ISNA(VLOOKUP(A419,'2011'!$B$2:$S$401,4,FALSE)), AVERAGE(J419:K419), VLOOKUP(A419,'2011'!$B$2:$S$401,4,FALSE))</f>
        <v>61</v>
      </c>
      <c r="M419" s="14">
        <f>IF(ISNA(VLOOKUP(A419,'2010'!$B$2:$S$401,4,FALSE)), AVERAGE(J419:L419), VLOOKUP(A419,'2010'!$B$2:$S$401,4,FALSE))</f>
        <v>61</v>
      </c>
      <c r="N419" s="14">
        <f>IF(ISNA(VLOOKUP(A419,'2009'!$B$2:$S$401,4,FALSE)), AVERAGE(J419:M419), VLOOKUP(A419,'2009'!$B$2:$S$401,4,FALSE))</f>
        <v>61</v>
      </c>
      <c r="O419" s="14">
        <f>AVERAGE(I419:N419)</f>
        <v>61</v>
      </c>
      <c r="P419" s="14">
        <f>H419/O419</f>
        <v>0.26229508196721313</v>
      </c>
      <c r="Q419" s="14">
        <f>VLOOKUP($A419,'2014'!$B$2:$S$430,5,FALSE)</f>
        <v>6</v>
      </c>
      <c r="R419" s="14">
        <f>IF(ISNA(VLOOKUP(A419,'2013'!$B$2:$S$401,5,FALSE)), Q419, VLOOKUP(A419,'2013'!$B$2:$S$401,5,FALSE)*1.7)</f>
        <v>6</v>
      </c>
      <c r="S419" s="14">
        <f>IF(ISNA(VLOOKUP($A419,'2012'!$B$2:$S$401,5,FALSE)), R419, VLOOKUP($A419,'2012'!$B$2:$S$401,5,FALSE))</f>
        <v>6</v>
      </c>
      <c r="T419" s="14">
        <f>IF(ISNA(VLOOKUP($A419,'2011'!$B$2:$S$401,5,FALSE)), S419, VLOOKUP($A419,'2011'!$B$2:$S$401,5,FALSE))</f>
        <v>6</v>
      </c>
      <c r="U419" s="14">
        <f>IF(ISNA(VLOOKUP($A419,'2010'!$B$2:$S$401,5,FALSE)), T419, VLOOKUP($A419,'2010'!$B$2:$S$401,5,FALSE))</f>
        <v>6</v>
      </c>
      <c r="V419" s="14">
        <f>IF(ISNA(VLOOKUP($A419,'2009'!$B$2:$S$401,5,FALSE)), U419, VLOOKUP($A419,'2009'!$B$2:$S$401,5,FALSE))</f>
        <v>6</v>
      </c>
      <c r="W419" s="14">
        <f>AVERAGE(Q419:V419)</f>
        <v>6</v>
      </c>
      <c r="X419" s="14">
        <f>VLOOKUP($A419,'2014'!$B$2:$S$430,6,FALSE)</f>
        <v>10</v>
      </c>
      <c r="Y419" s="14">
        <f>IF(ISNA(VLOOKUP($A419,'2013'!$B$2:$S$401,6,FALSE)), X419, VLOOKUP($A419,'2013'!$B$2:$S$401,6,FALSE)*1.7)</f>
        <v>10</v>
      </c>
      <c r="Z419" s="14">
        <f>IF(ISNA(VLOOKUP($A419,'2012'!$B$2:$S$401,6,FALSE)), Y419, VLOOKUP($A419,'2012'!$B$2:$S$401,6,FALSE))</f>
        <v>10</v>
      </c>
      <c r="AA419" s="14">
        <f>IF(ISNA(VLOOKUP($A419,'2011'!$B$2:$S$401,6,FALSE)), Z419, VLOOKUP($A419,'2011'!$B$2:$S$401,6,FALSE))</f>
        <v>10</v>
      </c>
      <c r="AB419" s="14">
        <f>IF(ISNA(VLOOKUP($A419,'2010'!$B$2:$S$401,6,FALSE)), AA419, VLOOKUP($A419,'2010'!$B$2:$S$401,6,FALSE))</f>
        <v>10</v>
      </c>
      <c r="AC419" s="14">
        <f>IF(ISNA(VLOOKUP($A419,'2009'!$B$2:$S$401,6,FALSE)), AB419, VLOOKUP($A419,'2009'!$B$2:$S$401,6,FALSE))</f>
        <v>10</v>
      </c>
      <c r="AD419" s="14">
        <f>AVERAGE(X419:AC419)</f>
        <v>10</v>
      </c>
      <c r="AE419" s="14">
        <f>VLOOKUP($A419,'2014'!$B$2:$S$430,10,FALSE)</f>
        <v>1</v>
      </c>
      <c r="AF419" s="14">
        <f>IF(ISNA(VLOOKUP($A419,'2013'!$B$2:$S$401,10,FALSE)), AE419, VLOOKUP($A419,'2013'!$B$2:$S$401,10,FALSE)*1.7)</f>
        <v>1</v>
      </c>
      <c r="AG419" s="14">
        <f>IF(ISNA(VLOOKUP($A419,'2012'!$B$2:$S$401,10,FALSE)), AF419, VLOOKUP($A419,'2012'!$B$2:$S$401,10,FALSE))</f>
        <v>1</v>
      </c>
      <c r="AH419" s="14">
        <f>IF(ISNA(VLOOKUP($A419,'2011'!$B$2:$S$401,10,FALSE)), AG419, VLOOKUP($A419,'2011'!$B$2:$S$401,10,FALSE))</f>
        <v>1</v>
      </c>
      <c r="AI419" s="14">
        <f>IF(ISNA(VLOOKUP($A419,'2010'!$B$2:$S$401,10,FALSE)), AH419, VLOOKUP($A419,'2010'!$B$2:$S$401,10,FALSE))</f>
        <v>1</v>
      </c>
      <c r="AJ419" s="14">
        <f>IF(ISNA(VLOOKUP($A419,'2009'!$B$2:$S$401,10,FALSE)), AI419, VLOOKUP($A419,'2009'!$B$2:$S$401,10,FALSE))</f>
        <v>1</v>
      </c>
      <c r="AK419" s="14">
        <f>AVERAGE(AE419:AJ419)</f>
        <v>1</v>
      </c>
      <c r="AL419" s="14">
        <f>VLOOKUP($A419,'2014'!$B$2:$S$430,11,FALSE)</f>
        <v>1</v>
      </c>
      <c r="AM419" s="14">
        <f>IF(ISNA(VLOOKUP($A419,'2013'!$B$2:$S$401,11,FALSE)), AL419, VLOOKUP($A419,'2013'!$B$2:$S$401,11,FALSE)*1.7)</f>
        <v>1</v>
      </c>
      <c r="AN419" s="14">
        <f>AVERAGE(AL419:AM419)</f>
        <v>1</v>
      </c>
      <c r="AO419" s="14">
        <f>VLOOKUP($A419,'2014'!$B$2:$S$430,8,FALSE)</f>
        <v>3</v>
      </c>
      <c r="AP419" s="14">
        <f>IF(ISNA(VLOOKUP($A419,'2013'!$B$2:$S$401,8,FALSE)), AO419, VLOOKUP($A419,'2013'!$B$2:$S$401,8,FALSE)*1.7)</f>
        <v>3</v>
      </c>
      <c r="AQ419" s="14">
        <f>IF(ISNA(VLOOKUP($A419,'2012'!$B$2:$S$401,8,FALSE)), AP419, VLOOKUP($A419,'2012'!$B$2:$S$401,8,FALSE))</f>
        <v>3</v>
      </c>
      <c r="AR419" s="14">
        <f>IF(ISNA(VLOOKUP($A419,'2011'!$B$2:$S$401,8,FALSE)), AQ419, VLOOKUP($A419,'2011'!$B$2:$S$401,8,FALSE))</f>
        <v>3</v>
      </c>
      <c r="AS419" s="14">
        <f>IF(ISNA(VLOOKUP($A419,'2010'!$B$2:$S$401,8,FALSE)), AR419, VLOOKUP($A419,'2010'!$B$2:$S$401,8,FALSE))</f>
        <v>3</v>
      </c>
      <c r="AT419" s="14">
        <f>IF(ISNA(VLOOKUP($A419,'2009'!$B$2:$S$401,8,FALSE)), AS419, VLOOKUP($A419,'2009'!$B$2:$S$401,8,FALSE))</f>
        <v>3</v>
      </c>
      <c r="AU419" s="14">
        <f>AVERAGE(AO419:AT419)</f>
        <v>3</v>
      </c>
      <c r="AV419" s="14">
        <f>MIN(B419:G419)</f>
        <v>16</v>
      </c>
      <c r="AW419" s="14">
        <f>MAX(B419:G419)</f>
        <v>16</v>
      </c>
      <c r="AX419" s="14">
        <f>MIN(I419:N419)</f>
        <v>61</v>
      </c>
      <c r="AY419" s="14">
        <f>MAX(I419:N419)</f>
        <v>61</v>
      </c>
      <c r="AZ419" s="14" t="str">
        <f>VLOOKUP(A419,Bios!$B$2:$S$430,7,FALSE)</f>
        <v>CAN</v>
      </c>
      <c r="BA419" s="14" t="str">
        <f>VLOOKUP(A419,Bios!$B$2:$S$430,2,FALSE)</f>
        <v>VAN, MTL</v>
      </c>
      <c r="BB419" s="14">
        <f>113-BE419</f>
        <v>25</v>
      </c>
      <c r="BC419" s="14" t="str">
        <f>VLOOKUP(A419,Bios!$B$2:$S$430,3,FALSE)</f>
        <v>R</v>
      </c>
      <c r="BD419" s="4" t="str">
        <f>VLOOKUP(A419,Bios!$B$2:$S$430,4,FALSE)</f>
        <v>Aug 05 '88</v>
      </c>
      <c r="BE419" s="4" t="str">
        <f>RIGHT(BD419, LEN(BD419)-8)</f>
        <v>88</v>
      </c>
      <c r="BJ419" s="4" t="e">
        <f>VLOOKUP(A419,'Contracts 2014'!A418:K544,1,FALSE)</f>
        <v>#N/A</v>
      </c>
      <c r="BK419" s="4">
        <f>IF(ISNA(VLOOKUP(A419,'Contracts 2014'!$A$1:$K$127,1,FALSE)), 0, 1)</f>
        <v>0</v>
      </c>
    </row>
    <row r="420" spans="1:63">
      <c r="A420" s="13" t="s">
        <v>755</v>
      </c>
      <c r="B420" s="14">
        <f>VLOOKUP(A420,'2014'!$B$2:$S$430,7,FALSE)</f>
        <v>16</v>
      </c>
      <c r="C420" s="14">
        <f>IF(ISNA(VLOOKUP(A420,'2013'!$B$2:$S$401,7,FALSE)*1.7), B420, VLOOKUP(A420,'2013'!$B$2:$S$401,7,FALSE)*1.7)</f>
        <v>20.399999999999999</v>
      </c>
      <c r="D420" s="14">
        <f>IF(ISNA(VLOOKUP(A420,'2012'!$B$2:$S$401,7,FALSE)), C420, VLOOKUP(A420,'2012'!$B$2:$S$401,7,FALSE))</f>
        <v>25</v>
      </c>
      <c r="E420" s="14">
        <f>IF(ISNA(VLOOKUP(A420,'2011'!$B$2:$S$401,7,FALSE)), AVERAGE(C420:D420), VLOOKUP(A420,'2011'!$B$2:$S$401,7,FALSE))</f>
        <v>25</v>
      </c>
      <c r="F420" s="14">
        <f>IF(ISNA(VLOOKUP(A420,'2010'!$B$2:$S$401,7,FALSE)), AVERAGE(C420:E420), VLOOKUP(A420,'2010'!$B$2:$S$401,7,FALSE))</f>
        <v>23.466666666666669</v>
      </c>
      <c r="G420" s="14">
        <f>IF(ISNA(VLOOKUP(A420,'2009'!$B$2:$S$401,7,FALSE)), AVERAGE(C420:F420), VLOOKUP(A420,'2009'!$B$2:$S$401,7,FALSE))</f>
        <v>23.466666666666669</v>
      </c>
      <c r="H420" s="14">
        <f>AVERAGE(B420:G420)</f>
        <v>22.222222222222225</v>
      </c>
      <c r="I420" s="14">
        <f>VLOOKUP(A420,'2014'!$B$2:$S$430,4,FALSE)</f>
        <v>76</v>
      </c>
      <c r="J420" s="14">
        <f>IF(ISNA(VLOOKUP(A420,'2013'!$B$2:$S$401,4,FALSE)), I420, VLOOKUP(A420,'2013'!$B$2:$S$401,4,FALSE)*1.7)</f>
        <v>81.599999999999994</v>
      </c>
      <c r="K420" s="14">
        <f>IF(ISNA(VLOOKUP(A420,'2012'!$B$2:$S$401,4,FALSE)), J420, VLOOKUP(A420,'2012'!$B$2:$S$401,4,FALSE))</f>
        <v>81</v>
      </c>
      <c r="L420" s="14">
        <f>IF(ISNA(VLOOKUP(A420,'2011'!$B$2:$S$401,4,FALSE)), AVERAGE(J420:K420), VLOOKUP(A420,'2011'!$B$2:$S$401,4,FALSE))</f>
        <v>81</v>
      </c>
      <c r="M420" s="14">
        <f>IF(ISNA(VLOOKUP(A420,'2010'!$B$2:$S$401,4,FALSE)), AVERAGE(J420:L420), VLOOKUP(A420,'2010'!$B$2:$S$401,4,FALSE))</f>
        <v>81.2</v>
      </c>
      <c r="N420" s="14">
        <f>IF(ISNA(VLOOKUP(A420,'2009'!$B$2:$S$401,4,FALSE)), AVERAGE(J420:M420), VLOOKUP(A420,'2009'!$B$2:$S$401,4,FALSE))</f>
        <v>81.2</v>
      </c>
      <c r="O420" s="14">
        <f>AVERAGE(I420:N420)</f>
        <v>80.333333333333329</v>
      </c>
      <c r="P420" s="14">
        <f>H420/O420</f>
        <v>0.27662517289073313</v>
      </c>
      <c r="Q420" s="14">
        <f>VLOOKUP($A420,'2014'!$B$2:$S$430,5,FALSE)</f>
        <v>6</v>
      </c>
      <c r="R420" s="14">
        <f>IF(ISNA(VLOOKUP(A420,'2013'!$B$2:$S$401,5,FALSE)), Q420, VLOOKUP(A420,'2013'!$B$2:$S$401,5,FALSE)*1.7)</f>
        <v>6.8</v>
      </c>
      <c r="S420" s="14">
        <f>IF(ISNA(VLOOKUP($A420,'2012'!$B$2:$S$401,5,FALSE)), R420, VLOOKUP($A420,'2012'!$B$2:$S$401,5,FALSE))</f>
        <v>8</v>
      </c>
      <c r="T420" s="14">
        <f>IF(ISNA(VLOOKUP($A420,'2011'!$B$2:$S$401,5,FALSE)), S420, VLOOKUP($A420,'2011'!$B$2:$S$401,5,FALSE))</f>
        <v>8</v>
      </c>
      <c r="U420" s="14">
        <f>IF(ISNA(VLOOKUP($A420,'2010'!$B$2:$S$401,5,FALSE)), T420, VLOOKUP($A420,'2010'!$B$2:$S$401,5,FALSE))</f>
        <v>8</v>
      </c>
      <c r="V420" s="14">
        <f>IF(ISNA(VLOOKUP($A420,'2009'!$B$2:$S$401,5,FALSE)), U420, VLOOKUP($A420,'2009'!$B$2:$S$401,5,FALSE))</f>
        <v>8</v>
      </c>
      <c r="W420" s="14">
        <f>AVERAGE(Q420:V420)</f>
        <v>7.4666666666666659</v>
      </c>
      <c r="X420" s="14">
        <f>VLOOKUP($A420,'2014'!$B$2:$S$430,6,FALSE)</f>
        <v>10</v>
      </c>
      <c r="Y420" s="14">
        <f>IF(ISNA(VLOOKUP($A420,'2013'!$B$2:$S$401,6,FALSE)), X420, VLOOKUP($A420,'2013'!$B$2:$S$401,6,FALSE)*1.7)</f>
        <v>13.6</v>
      </c>
      <c r="Z420" s="14">
        <f>IF(ISNA(VLOOKUP($A420,'2012'!$B$2:$S$401,6,FALSE)), Y420, VLOOKUP($A420,'2012'!$B$2:$S$401,6,FALSE))</f>
        <v>17</v>
      </c>
      <c r="AA420" s="14">
        <f>IF(ISNA(VLOOKUP($A420,'2011'!$B$2:$S$401,6,FALSE)), Z420, VLOOKUP($A420,'2011'!$B$2:$S$401,6,FALSE))</f>
        <v>17</v>
      </c>
      <c r="AB420" s="14">
        <f>IF(ISNA(VLOOKUP($A420,'2010'!$B$2:$S$401,6,FALSE)), AA420, VLOOKUP($A420,'2010'!$B$2:$S$401,6,FALSE))</f>
        <v>17</v>
      </c>
      <c r="AC420" s="14">
        <f>IF(ISNA(VLOOKUP($A420,'2009'!$B$2:$S$401,6,FALSE)), AB420, VLOOKUP($A420,'2009'!$B$2:$S$401,6,FALSE))</f>
        <v>17</v>
      </c>
      <c r="AD420" s="14">
        <f>AVERAGE(X420:AC420)</f>
        <v>15.266666666666666</v>
      </c>
      <c r="AE420" s="14">
        <f>VLOOKUP($A420,'2014'!$B$2:$S$430,10,FALSE)</f>
        <v>0</v>
      </c>
      <c r="AF420" s="14">
        <f>IF(ISNA(VLOOKUP($A420,'2013'!$B$2:$S$401,10,FALSE)), AE420, VLOOKUP($A420,'2013'!$B$2:$S$401,10,FALSE)*1.7)</f>
        <v>0</v>
      </c>
      <c r="AG420" s="14">
        <f>IF(ISNA(VLOOKUP($A420,'2012'!$B$2:$S$401,10,FALSE)), AF420, VLOOKUP($A420,'2012'!$B$2:$S$401,10,FALSE))</f>
        <v>0</v>
      </c>
      <c r="AH420" s="14">
        <f>IF(ISNA(VLOOKUP($A420,'2011'!$B$2:$S$401,10,FALSE)), AG420, VLOOKUP($A420,'2011'!$B$2:$S$401,10,FALSE))</f>
        <v>0</v>
      </c>
      <c r="AI420" s="14">
        <f>IF(ISNA(VLOOKUP($A420,'2010'!$B$2:$S$401,10,FALSE)), AH420, VLOOKUP($A420,'2010'!$B$2:$S$401,10,FALSE))</f>
        <v>0</v>
      </c>
      <c r="AJ420" s="14">
        <f>IF(ISNA(VLOOKUP($A420,'2009'!$B$2:$S$401,10,FALSE)), AI420, VLOOKUP($A420,'2009'!$B$2:$S$401,10,FALSE))</f>
        <v>0</v>
      </c>
      <c r="AK420" s="14">
        <f>AVERAGE(AE420:AJ420)</f>
        <v>0</v>
      </c>
      <c r="AL420" s="14">
        <f>VLOOKUP($A420,'2014'!$B$2:$S$430,11,FALSE)</f>
        <v>0</v>
      </c>
      <c r="AM420" s="14">
        <f>IF(ISNA(VLOOKUP($A420,'2013'!$B$2:$S$401,11,FALSE)), AL420, VLOOKUP($A420,'2013'!$B$2:$S$401,11,FALSE)*1.7)</f>
        <v>0</v>
      </c>
      <c r="AN420" s="14">
        <f>AVERAGE(AL420:AM420)</f>
        <v>0</v>
      </c>
      <c r="AO420" s="14">
        <f>VLOOKUP($A420,'2014'!$B$2:$S$430,8,FALSE)</f>
        <v>0</v>
      </c>
      <c r="AP420" s="14">
        <f>IF(ISNA(VLOOKUP($A420,'2013'!$B$2:$S$401,8,FALSE)), AO420, VLOOKUP($A420,'2013'!$B$2:$S$401,8,FALSE)*1.7)</f>
        <v>5.0999999999999996</v>
      </c>
      <c r="AQ420" s="14">
        <f>IF(ISNA(VLOOKUP($A420,'2012'!$B$2:$S$401,8,FALSE)), AP420, VLOOKUP($A420,'2012'!$B$2:$S$401,8,FALSE))</f>
        <v>11</v>
      </c>
      <c r="AR420" s="14">
        <f>IF(ISNA(VLOOKUP($A420,'2011'!$B$2:$S$401,8,FALSE)), AQ420, VLOOKUP($A420,'2011'!$B$2:$S$401,8,FALSE))</f>
        <v>11</v>
      </c>
      <c r="AS420" s="14">
        <f>IF(ISNA(VLOOKUP($A420,'2010'!$B$2:$S$401,8,FALSE)), AR420, VLOOKUP($A420,'2010'!$B$2:$S$401,8,FALSE))</f>
        <v>11</v>
      </c>
      <c r="AT420" s="14">
        <f>IF(ISNA(VLOOKUP($A420,'2009'!$B$2:$S$401,8,FALSE)), AS420, VLOOKUP($A420,'2009'!$B$2:$S$401,8,FALSE))</f>
        <v>11</v>
      </c>
      <c r="AU420" s="14">
        <f>AVERAGE(AO420:AT420)</f>
        <v>8.1833333333333336</v>
      </c>
      <c r="AV420" s="14">
        <f>MIN(B420:G420)</f>
        <v>16</v>
      </c>
      <c r="AW420" s="14">
        <f>MAX(B420:G420)</f>
        <v>25</v>
      </c>
      <c r="AX420" s="14">
        <f>MIN(I420:N420)</f>
        <v>76</v>
      </c>
      <c r="AY420" s="14">
        <f>MAX(I420:N420)</f>
        <v>81.599999999999994</v>
      </c>
      <c r="AZ420" s="14" t="str">
        <f>VLOOKUP(A420,Bios!$B$2:$S$430,7,FALSE)</f>
        <v>USA</v>
      </c>
      <c r="BA420" s="14" t="str">
        <f>VLOOKUP(A420,Bios!$B$2:$S$430,2,FALSE)</f>
        <v>OTT</v>
      </c>
      <c r="BB420" s="14">
        <f>113-BE420</f>
        <v>27</v>
      </c>
      <c r="BC420" s="14" t="str">
        <f>VLOOKUP(A420,Bios!$B$2:$S$430,3,FALSE)</f>
        <v>R</v>
      </c>
      <c r="BD420" s="4" t="str">
        <f>VLOOKUP(A420,Bios!$B$2:$S$430,4,FALSE)</f>
        <v>Aug 06 '86</v>
      </c>
      <c r="BE420" s="4" t="str">
        <f>RIGHT(BD420, LEN(BD420)-8)</f>
        <v>86</v>
      </c>
      <c r="BJ420" s="4" t="e">
        <f>VLOOKUP(A420,'Contracts 2014'!A419:K545,1,FALSE)</f>
        <v>#N/A</v>
      </c>
      <c r="BK420" s="4">
        <f>IF(ISNA(VLOOKUP(A420,'Contracts 2014'!$A$1:$K$127,1,FALSE)), 0, 1)</f>
        <v>1</v>
      </c>
    </row>
    <row r="421" spans="1:63">
      <c r="A421" s="13" t="s">
        <v>907</v>
      </c>
      <c r="B421" s="14">
        <f>VLOOKUP(A421,'2014'!$B$2:$S$430,7,FALSE)</f>
        <v>16</v>
      </c>
      <c r="C421" s="14">
        <f>IF(ISNA(VLOOKUP(A421,'2013'!$B$2:$S$401,7,FALSE)*1.7), B421, VLOOKUP(A421,'2013'!$B$2:$S$401,7,FALSE)*1.7)</f>
        <v>20.399999999999999</v>
      </c>
      <c r="D421" s="14">
        <f>IF(ISNA(VLOOKUP(A421,'2012'!$B$2:$S$401,7,FALSE)), C421, VLOOKUP(A421,'2012'!$B$2:$S$401,7,FALSE))</f>
        <v>12</v>
      </c>
      <c r="E421" s="14">
        <f>IF(ISNA(VLOOKUP(A421,'2011'!$B$2:$S$401,7,FALSE)), AVERAGE(C421:D421), VLOOKUP(A421,'2011'!$B$2:$S$401,7,FALSE))</f>
        <v>18</v>
      </c>
      <c r="F421" s="14">
        <f>IF(ISNA(VLOOKUP(A421,'2010'!$B$2:$S$401,7,FALSE)), AVERAGE(C421:E421), VLOOKUP(A421,'2010'!$B$2:$S$401,7,FALSE))</f>
        <v>16.8</v>
      </c>
      <c r="G421" s="14">
        <f>IF(ISNA(VLOOKUP(A421,'2009'!$B$2:$S$401,7,FALSE)), AVERAGE(C421:F421), VLOOKUP(A421,'2009'!$B$2:$S$401,7,FALSE))</f>
        <v>29</v>
      </c>
      <c r="H421" s="14">
        <f>AVERAGE(B421:G421)</f>
        <v>18.7</v>
      </c>
      <c r="I421" s="14">
        <f>VLOOKUP(A421,'2014'!$B$2:$S$430,4,FALSE)</f>
        <v>77</v>
      </c>
      <c r="J421" s="14">
        <f>IF(ISNA(VLOOKUP(A421,'2013'!$B$2:$S$401,4,FALSE)), I421, VLOOKUP(A421,'2013'!$B$2:$S$401,4,FALSE)*1.7)</f>
        <v>81.599999999999994</v>
      </c>
      <c r="K421" s="14">
        <f>IF(ISNA(VLOOKUP(A421,'2012'!$B$2:$S$401,4,FALSE)), J421, VLOOKUP(A421,'2012'!$B$2:$S$401,4,FALSE))</f>
        <v>48</v>
      </c>
      <c r="L421" s="14">
        <f>IF(ISNA(VLOOKUP(A421,'2011'!$B$2:$S$401,4,FALSE)), AVERAGE(J421:K421), VLOOKUP(A421,'2011'!$B$2:$S$401,4,FALSE))</f>
        <v>81</v>
      </c>
      <c r="M421" s="14">
        <f>IF(ISNA(VLOOKUP(A421,'2010'!$B$2:$S$401,4,FALSE)), AVERAGE(J421:L421), VLOOKUP(A421,'2010'!$B$2:$S$401,4,FALSE))</f>
        <v>70.2</v>
      </c>
      <c r="N421" s="14">
        <f>IF(ISNA(VLOOKUP(A421,'2009'!$B$2:$S$401,4,FALSE)), AVERAGE(J421:M421), VLOOKUP(A421,'2009'!$B$2:$S$401,4,FALSE))</f>
        <v>82</v>
      </c>
      <c r="O421" s="14">
        <f>AVERAGE(I421:N421)</f>
        <v>73.3</v>
      </c>
      <c r="P421" s="14">
        <f>H421/O421</f>
        <v>0.25511596180081858</v>
      </c>
      <c r="Q421" s="14">
        <f>VLOOKUP($A421,'2014'!$B$2:$S$430,5,FALSE)</f>
        <v>3</v>
      </c>
      <c r="R421" s="14">
        <f>IF(ISNA(VLOOKUP(A421,'2013'!$B$2:$S$401,5,FALSE)), Q421, VLOOKUP(A421,'2013'!$B$2:$S$401,5,FALSE)*1.7)</f>
        <v>5.0999999999999996</v>
      </c>
      <c r="S421" s="14">
        <f>IF(ISNA(VLOOKUP($A421,'2012'!$B$2:$S$401,5,FALSE)), R421, VLOOKUP($A421,'2012'!$B$2:$S$401,5,FALSE))</f>
        <v>3</v>
      </c>
      <c r="T421" s="14">
        <f>IF(ISNA(VLOOKUP($A421,'2011'!$B$2:$S$401,5,FALSE)), S421, VLOOKUP($A421,'2011'!$B$2:$S$401,5,FALSE))</f>
        <v>3</v>
      </c>
      <c r="U421" s="14">
        <f>IF(ISNA(VLOOKUP($A421,'2010'!$B$2:$S$401,5,FALSE)), T421, VLOOKUP($A421,'2010'!$B$2:$S$401,5,FALSE))</f>
        <v>3</v>
      </c>
      <c r="V421" s="14">
        <f>IF(ISNA(VLOOKUP($A421,'2009'!$B$2:$S$401,5,FALSE)), U421, VLOOKUP($A421,'2009'!$B$2:$S$401,5,FALSE))</f>
        <v>7</v>
      </c>
      <c r="W421" s="14">
        <f>AVERAGE(Q421:V421)</f>
        <v>4.0166666666666666</v>
      </c>
      <c r="X421" s="14">
        <f>VLOOKUP($A421,'2014'!$B$2:$S$430,6,FALSE)</f>
        <v>13</v>
      </c>
      <c r="Y421" s="14">
        <f>IF(ISNA(VLOOKUP($A421,'2013'!$B$2:$S$401,6,FALSE)), X421, VLOOKUP($A421,'2013'!$B$2:$S$401,6,FALSE)*1.7)</f>
        <v>15.299999999999999</v>
      </c>
      <c r="Z421" s="14">
        <f>IF(ISNA(VLOOKUP($A421,'2012'!$B$2:$S$401,6,FALSE)), Y421, VLOOKUP($A421,'2012'!$B$2:$S$401,6,FALSE))</f>
        <v>9</v>
      </c>
      <c r="AA421" s="14">
        <f>IF(ISNA(VLOOKUP($A421,'2011'!$B$2:$S$401,6,FALSE)), Z421, VLOOKUP($A421,'2011'!$B$2:$S$401,6,FALSE))</f>
        <v>15</v>
      </c>
      <c r="AB421" s="14">
        <f>IF(ISNA(VLOOKUP($A421,'2010'!$B$2:$S$401,6,FALSE)), AA421, VLOOKUP($A421,'2010'!$B$2:$S$401,6,FALSE))</f>
        <v>15</v>
      </c>
      <c r="AC421" s="14">
        <f>IF(ISNA(VLOOKUP($A421,'2009'!$B$2:$S$401,6,FALSE)), AB421, VLOOKUP($A421,'2009'!$B$2:$S$401,6,FALSE))</f>
        <v>22</v>
      </c>
      <c r="AD421" s="14">
        <f>AVERAGE(X421:AC421)</f>
        <v>14.883333333333333</v>
      </c>
      <c r="AE421" s="14">
        <f>VLOOKUP($A421,'2014'!$B$2:$S$430,10,FALSE)</f>
        <v>0</v>
      </c>
      <c r="AF421" s="14">
        <f>IF(ISNA(VLOOKUP($A421,'2013'!$B$2:$S$401,10,FALSE)), AE421, VLOOKUP($A421,'2013'!$B$2:$S$401,10,FALSE)*1.7)</f>
        <v>0</v>
      </c>
      <c r="AG421" s="14">
        <f>IF(ISNA(VLOOKUP($A421,'2012'!$B$2:$S$401,10,FALSE)), AF421, VLOOKUP($A421,'2012'!$B$2:$S$401,10,FALSE))</f>
        <v>0</v>
      </c>
      <c r="AH421" s="14">
        <f>IF(ISNA(VLOOKUP($A421,'2011'!$B$2:$S$401,10,FALSE)), AG421, VLOOKUP($A421,'2011'!$B$2:$S$401,10,FALSE))</f>
        <v>0</v>
      </c>
      <c r="AI421" s="14">
        <f>IF(ISNA(VLOOKUP($A421,'2010'!$B$2:$S$401,10,FALSE)), AH421, VLOOKUP($A421,'2010'!$B$2:$S$401,10,FALSE))</f>
        <v>0</v>
      </c>
      <c r="AJ421" s="14">
        <f>IF(ISNA(VLOOKUP($A421,'2009'!$B$2:$S$401,10,FALSE)), AI421, VLOOKUP($A421,'2009'!$B$2:$S$401,10,FALSE))</f>
        <v>1</v>
      </c>
      <c r="AK421" s="14">
        <f>AVERAGE(AE421:AJ421)</f>
        <v>0.16666666666666666</v>
      </c>
      <c r="AL421" s="14">
        <f>VLOOKUP($A421,'2014'!$B$2:$S$430,11,FALSE)</f>
        <v>0</v>
      </c>
      <c r="AM421" s="14">
        <f>IF(ISNA(VLOOKUP($A421,'2013'!$B$2:$S$401,11,FALSE)), AL421, VLOOKUP($A421,'2013'!$B$2:$S$401,11,FALSE)*1.7)</f>
        <v>1.7</v>
      </c>
      <c r="AN421" s="14">
        <f>AVERAGE(AL421:AM421)</f>
        <v>0.85</v>
      </c>
      <c r="AO421" s="14">
        <f>VLOOKUP($A421,'2014'!$B$2:$S$430,8,FALSE)</f>
        <v>11</v>
      </c>
      <c r="AP421" s="14">
        <f>IF(ISNA(VLOOKUP($A421,'2013'!$B$2:$S$401,8,FALSE)), AO421, VLOOKUP($A421,'2013'!$B$2:$S$401,8,FALSE)*1.7)</f>
        <v>20.399999999999999</v>
      </c>
      <c r="AQ421" s="14">
        <f>IF(ISNA(VLOOKUP($A421,'2012'!$B$2:$S$401,8,FALSE)), AP421, VLOOKUP($A421,'2012'!$B$2:$S$401,8,FALSE))</f>
        <v>12</v>
      </c>
      <c r="AR421" s="14">
        <f>IF(ISNA(VLOOKUP($A421,'2011'!$B$2:$S$401,8,FALSE)), AQ421, VLOOKUP($A421,'2011'!$B$2:$S$401,8,FALSE))</f>
        <v>-6</v>
      </c>
      <c r="AS421" s="14">
        <f>IF(ISNA(VLOOKUP($A421,'2010'!$B$2:$S$401,8,FALSE)), AR421, VLOOKUP($A421,'2010'!$B$2:$S$401,8,FALSE))</f>
        <v>-6</v>
      </c>
      <c r="AT421" s="14">
        <f>IF(ISNA(VLOOKUP($A421,'2009'!$B$2:$S$401,8,FALSE)), AS421, VLOOKUP($A421,'2009'!$B$2:$S$401,8,FALSE))</f>
        <v>21</v>
      </c>
      <c r="AU421" s="14">
        <f>AVERAGE(AO421:AT421)</f>
        <v>8.7333333333333325</v>
      </c>
      <c r="AV421" s="14">
        <f>MIN(B421:G421)</f>
        <v>12</v>
      </c>
      <c r="AW421" s="14">
        <f>MAX(B421:G421)</f>
        <v>29</v>
      </c>
      <c r="AX421" s="14">
        <f>MIN(I421:N421)</f>
        <v>48</v>
      </c>
      <c r="AY421" s="14">
        <f>MAX(I421:N421)</f>
        <v>82</v>
      </c>
      <c r="AZ421" s="14" t="str">
        <f>VLOOKUP(A421,Bios!$B$2:$S$430,7,FALSE)</f>
        <v>SWE</v>
      </c>
      <c r="BA421" s="14" t="str">
        <f>VLOOKUP(A421,Bios!$B$2:$S$430,2,FALSE)</f>
        <v>CHI</v>
      </c>
      <c r="BB421" s="14">
        <f>113-BE421</f>
        <v>32</v>
      </c>
      <c r="BC421" s="14" t="str">
        <f>VLOOKUP(A421,Bios!$B$2:$S$430,3,FALSE)</f>
        <v>D</v>
      </c>
      <c r="BD421" s="4" t="str">
        <f>VLOOKUP(A421,Bios!$B$2:$S$430,4,FALSE)</f>
        <v>Oct 01 '81</v>
      </c>
      <c r="BE421" s="4" t="str">
        <f>RIGHT(BD421, LEN(BD421)-8)</f>
        <v>81</v>
      </c>
      <c r="BJ421" s="4" t="e">
        <f>VLOOKUP(A421,'Contracts 2014'!A420:K546,1,FALSE)</f>
        <v>#N/A</v>
      </c>
      <c r="BK421" s="4">
        <f>IF(ISNA(VLOOKUP(A421,'Contracts 2014'!$A$1:$K$127,1,FALSE)), 0, 1)</f>
        <v>1</v>
      </c>
    </row>
    <row r="422" spans="1:63">
      <c r="A422" s="13" t="s">
        <v>190</v>
      </c>
      <c r="B422" s="14">
        <f>VLOOKUP(A422,'2014'!$B$2:$S$430,7,FALSE)</f>
        <v>11</v>
      </c>
      <c r="C422" s="14">
        <f>IF(ISNA(VLOOKUP(A422,'2013'!$B$2:$S$401,7,FALSE)*1.7), B422, VLOOKUP(A422,'2013'!$B$2:$S$401,7,FALSE)*1.7)</f>
        <v>45.9</v>
      </c>
      <c r="D422" s="14">
        <f>IF(ISNA(VLOOKUP(A422,'2012'!$B$2:$S$401,7,FALSE)), C422, VLOOKUP(A422,'2012'!$B$2:$S$401,7,FALSE))</f>
        <v>49</v>
      </c>
      <c r="E422" s="14">
        <f>IF(ISNA(VLOOKUP(A422,'2011'!$B$2:$S$401,7,FALSE)), AVERAGE(C422:D422), VLOOKUP(A422,'2011'!$B$2:$S$401,7,FALSE))</f>
        <v>69</v>
      </c>
      <c r="F422" s="14">
        <f>IF(ISNA(VLOOKUP(A422,'2010'!$B$2:$S$401,7,FALSE)), AVERAGE(C422:E422), VLOOKUP(A422,'2010'!$B$2:$S$401,7,FALSE))</f>
        <v>37</v>
      </c>
      <c r="G422" s="14">
        <f>IF(ISNA(VLOOKUP(A422,'2009'!$B$2:$S$401,7,FALSE)), AVERAGE(C422:F422), VLOOKUP(A422,'2009'!$B$2:$S$401,7,FALSE))</f>
        <v>41</v>
      </c>
      <c r="H422" s="14">
        <f>AVERAGE(B422:G422)</f>
        <v>42.15</v>
      </c>
      <c r="I422" s="14">
        <f>VLOOKUP(A422,'2014'!$B$2:$S$430,4,FALSE)</f>
        <v>16</v>
      </c>
      <c r="J422" s="14">
        <f>IF(ISNA(VLOOKUP(A422,'2013'!$B$2:$S$401,4,FALSE)), I422, VLOOKUP(A422,'2013'!$B$2:$S$401,4,FALSE)*1.7)</f>
        <v>68</v>
      </c>
      <c r="K422" s="14">
        <f>IF(ISNA(VLOOKUP(A422,'2012'!$B$2:$S$401,4,FALSE)), J422, VLOOKUP(A422,'2012'!$B$2:$S$401,4,FALSE))</f>
        <v>64</v>
      </c>
      <c r="L422" s="14">
        <f>IF(ISNA(VLOOKUP(A422,'2011'!$B$2:$S$401,4,FALSE)), AVERAGE(J422:K422), VLOOKUP(A422,'2011'!$B$2:$S$401,4,FALSE))</f>
        <v>79</v>
      </c>
      <c r="M422" s="14">
        <f>IF(ISNA(VLOOKUP(A422,'2010'!$B$2:$S$401,4,FALSE)), AVERAGE(J422:L422), VLOOKUP(A422,'2010'!$B$2:$S$401,4,FALSE))</f>
        <v>80</v>
      </c>
      <c r="N422" s="14">
        <f>IF(ISNA(VLOOKUP(A422,'2009'!$B$2:$S$401,4,FALSE)), AVERAGE(J422:M422), VLOOKUP(A422,'2009'!$B$2:$S$401,4,FALSE))</f>
        <v>50</v>
      </c>
      <c r="O422" s="14">
        <f>AVERAGE(I422:N422)</f>
        <v>59.5</v>
      </c>
      <c r="P422" s="14">
        <f>H422/O422</f>
        <v>0.70840336134453774</v>
      </c>
      <c r="Q422" s="14">
        <f>VLOOKUP($A422,'2014'!$B$2:$S$430,5,FALSE)</f>
        <v>4</v>
      </c>
      <c r="R422" s="14">
        <f>IF(ISNA(VLOOKUP(A422,'2013'!$B$2:$S$401,5,FALSE)), Q422, VLOOKUP(A422,'2013'!$B$2:$S$401,5,FALSE)*1.7)</f>
        <v>18.7</v>
      </c>
      <c r="S422" s="14">
        <f>IF(ISNA(VLOOKUP($A422,'2012'!$B$2:$S$401,5,FALSE)), R422, VLOOKUP($A422,'2012'!$B$2:$S$401,5,FALSE))</f>
        <v>13</v>
      </c>
      <c r="T422" s="14">
        <f>IF(ISNA(VLOOKUP($A422,'2011'!$B$2:$S$401,5,FALSE)), S422, VLOOKUP($A422,'2011'!$B$2:$S$401,5,FALSE))</f>
        <v>22</v>
      </c>
      <c r="U422" s="14">
        <f>IF(ISNA(VLOOKUP($A422,'2010'!$B$2:$S$401,5,FALSE)), T422, VLOOKUP($A422,'2010'!$B$2:$S$401,5,FALSE))</f>
        <v>10</v>
      </c>
      <c r="V422" s="14">
        <f>IF(ISNA(VLOOKUP($A422,'2009'!$B$2:$S$401,5,FALSE)), U422, VLOOKUP($A422,'2009'!$B$2:$S$401,5,FALSE))</f>
        <v>16</v>
      </c>
      <c r="W422" s="14">
        <f>AVERAGE(Q422:V422)</f>
        <v>13.950000000000001</v>
      </c>
      <c r="X422" s="14">
        <f>VLOOKUP($A422,'2014'!$B$2:$S$430,6,FALSE)</f>
        <v>7</v>
      </c>
      <c r="Y422" s="14">
        <f>IF(ISNA(VLOOKUP($A422,'2013'!$B$2:$S$401,6,FALSE)), X422, VLOOKUP($A422,'2013'!$B$2:$S$401,6,FALSE)*1.7)</f>
        <v>27.2</v>
      </c>
      <c r="Z422" s="14">
        <f>IF(ISNA(VLOOKUP($A422,'2012'!$B$2:$S$401,6,FALSE)), Y422, VLOOKUP($A422,'2012'!$B$2:$S$401,6,FALSE))</f>
        <v>36</v>
      </c>
      <c r="AA422" s="14">
        <f>IF(ISNA(VLOOKUP($A422,'2011'!$B$2:$S$401,6,FALSE)), Z422, VLOOKUP($A422,'2011'!$B$2:$S$401,6,FALSE))</f>
        <v>47</v>
      </c>
      <c r="AB422" s="14">
        <f>IF(ISNA(VLOOKUP($A422,'2010'!$B$2:$S$401,6,FALSE)), AA422, VLOOKUP($A422,'2010'!$B$2:$S$401,6,FALSE))</f>
        <v>27</v>
      </c>
      <c r="AC422" s="14">
        <f>IF(ISNA(VLOOKUP($A422,'2009'!$B$2:$S$401,6,FALSE)), AB422, VLOOKUP($A422,'2009'!$B$2:$S$401,6,FALSE))</f>
        <v>25</v>
      </c>
      <c r="AD422" s="14">
        <f>AVERAGE(X422:AC422)</f>
        <v>28.2</v>
      </c>
      <c r="AE422" s="14">
        <f>VLOOKUP($A422,'2014'!$B$2:$S$430,10,FALSE)</f>
        <v>0</v>
      </c>
      <c r="AF422" s="14">
        <f>IF(ISNA(VLOOKUP($A422,'2013'!$B$2:$S$401,10,FALSE)), AE422, VLOOKUP($A422,'2013'!$B$2:$S$401,10,FALSE)*1.7)</f>
        <v>3.4</v>
      </c>
      <c r="AG422" s="14">
        <f>IF(ISNA(VLOOKUP($A422,'2012'!$B$2:$S$401,10,FALSE)), AF422, VLOOKUP($A422,'2012'!$B$2:$S$401,10,FALSE))</f>
        <v>1</v>
      </c>
      <c r="AH422" s="14">
        <f>IF(ISNA(VLOOKUP($A422,'2011'!$B$2:$S$401,10,FALSE)), AG422, VLOOKUP($A422,'2011'!$B$2:$S$401,10,FALSE))</f>
        <v>3</v>
      </c>
      <c r="AI422" s="14">
        <f>IF(ISNA(VLOOKUP($A422,'2010'!$B$2:$S$401,10,FALSE)), AH422, VLOOKUP($A422,'2010'!$B$2:$S$401,10,FALSE))</f>
        <v>3</v>
      </c>
      <c r="AJ422" s="14">
        <f>IF(ISNA(VLOOKUP($A422,'2009'!$B$2:$S$401,10,FALSE)), AI422, VLOOKUP($A422,'2009'!$B$2:$S$401,10,FALSE))</f>
        <v>5</v>
      </c>
      <c r="AK422" s="14">
        <f>AVERAGE(AE422:AJ422)</f>
        <v>2.5666666666666669</v>
      </c>
      <c r="AL422" s="14">
        <f>VLOOKUP($A422,'2014'!$B$2:$S$430,11,FALSE)</f>
        <v>2</v>
      </c>
      <c r="AM422" s="14">
        <f>IF(ISNA(VLOOKUP($A422,'2013'!$B$2:$S$401,11,FALSE)), AL422, VLOOKUP($A422,'2013'!$B$2:$S$401,11,FALSE)*1.7)</f>
        <v>15.299999999999999</v>
      </c>
      <c r="AN422" s="14">
        <f>AVERAGE(AL422:AM422)</f>
        <v>8.6499999999999986</v>
      </c>
      <c r="AO422" s="14">
        <f>VLOOKUP($A422,'2014'!$B$2:$S$430,8,FALSE)</f>
        <v>7</v>
      </c>
      <c r="AP422" s="14">
        <f>IF(ISNA(VLOOKUP($A422,'2013'!$B$2:$S$401,8,FALSE)), AO422, VLOOKUP($A422,'2013'!$B$2:$S$401,8,FALSE)*1.7)</f>
        <v>-22.099999999999998</v>
      </c>
      <c r="AQ422" s="14">
        <f>IF(ISNA(VLOOKUP($A422,'2012'!$B$2:$S$401,8,FALSE)), AP422, VLOOKUP($A422,'2012'!$B$2:$S$401,8,FALSE))</f>
        <v>7</v>
      </c>
      <c r="AR422" s="14">
        <f>IF(ISNA(VLOOKUP($A422,'2011'!$B$2:$S$401,8,FALSE)), AQ422, VLOOKUP($A422,'2011'!$B$2:$S$401,8,FALSE))</f>
        <v>0</v>
      </c>
      <c r="AS422" s="14">
        <f>IF(ISNA(VLOOKUP($A422,'2010'!$B$2:$S$401,8,FALSE)), AR422, VLOOKUP($A422,'2010'!$B$2:$S$401,8,FALSE))</f>
        <v>-2</v>
      </c>
      <c r="AT422" s="14">
        <f>IF(ISNA(VLOOKUP($A422,'2009'!$B$2:$S$401,8,FALSE)), AS422, VLOOKUP($A422,'2009'!$B$2:$S$401,8,FALSE))</f>
        <v>13</v>
      </c>
      <c r="AU422" s="14">
        <f>AVERAGE(AO422:AT422)</f>
        <v>0.48333333333333367</v>
      </c>
      <c r="AV422" s="14">
        <f>MIN(B422:G422)</f>
        <v>11</v>
      </c>
      <c r="AW422" s="14">
        <f>MAX(B422:G422)</f>
        <v>69</v>
      </c>
      <c r="AX422" s="14">
        <f>MIN(I422:N422)</f>
        <v>16</v>
      </c>
      <c r="AY422" s="14">
        <f>MAX(I422:N422)</f>
        <v>80</v>
      </c>
      <c r="AZ422" s="14" t="str">
        <f>VLOOKUP(A422,Bios!$B$2:$S$430,7,FALSE)</f>
        <v>CAN</v>
      </c>
      <c r="BA422" s="14" t="str">
        <f>VLOOKUP(A422,Bios!$B$2:$S$430,2,FALSE)</f>
        <v>COL</v>
      </c>
      <c r="BB422" s="14">
        <f>113-BE422</f>
        <v>34</v>
      </c>
      <c r="BC422" s="14" t="str">
        <f>VLOOKUP(A422,Bios!$B$2:$S$430,3,FALSE)</f>
        <v>L</v>
      </c>
      <c r="BD422" s="4" t="str">
        <f>VLOOKUP(A422,Bios!$B$2:$S$430,4,FALSE)</f>
        <v>Nov 21 '79</v>
      </c>
      <c r="BE422" s="4" t="str">
        <f>RIGHT(BD422, LEN(BD422)-8)</f>
        <v>79</v>
      </c>
      <c r="BJ422" s="4" t="e">
        <f>VLOOKUP(A422,'Contracts 2014'!A421:K547,1,FALSE)</f>
        <v>#N/A</v>
      </c>
      <c r="BK422" s="4">
        <f>IF(ISNA(VLOOKUP(A422,'Contracts 2014'!$A$1:$K$127,1,FALSE)), 0, 1)</f>
        <v>0</v>
      </c>
    </row>
  </sheetData>
  <autoFilter ref="A1:BH422">
    <sortState ref="A2:BH422">
      <sortCondition descending="1" ref="B1:B422"/>
    </sortState>
  </autoFilter>
  <conditionalFormatting sqref="A2:A422">
    <cfRule type="expression" dxfId="238" priority="246">
      <formula>IF($BK2=1, TRUE, FALSE)</formula>
    </cfRule>
  </conditionalFormatting>
  <conditionalFormatting sqref="H2:H421">
    <cfRule type="top10" dxfId="475" priority="242" percent="1" bottom="1" rank="30"/>
    <cfRule type="top10" dxfId="474" priority="231" percent="1" rank="60"/>
    <cfRule type="top10" dxfId="473" priority="230" percent="1" rank="40"/>
    <cfRule type="top10" dxfId="472" priority="229" percent="1" rank="20"/>
  </conditionalFormatting>
  <conditionalFormatting sqref="I2">
    <cfRule type="top10" dxfId="471" priority="241" percent="1" rank="20"/>
  </conditionalFormatting>
  <conditionalFormatting sqref="B3:B6">
    <cfRule type="top10" dxfId="470" priority="240" percent="1" rank="20"/>
  </conditionalFormatting>
  <conditionalFormatting sqref="H3:H6">
    <cfRule type="top10" dxfId="469" priority="239" percent="1" rank="20"/>
  </conditionalFormatting>
  <conditionalFormatting sqref="I3:I6">
    <cfRule type="top10" dxfId="468" priority="238" percent="1" rank="20"/>
  </conditionalFormatting>
  <conditionalFormatting sqref="B3:B422">
    <cfRule type="top10" dxfId="467" priority="237" percent="1" rank="20"/>
  </conditionalFormatting>
  <conditionalFormatting sqref="H3:H422">
    <cfRule type="top10" dxfId="466" priority="236" percent="1" rank="20"/>
  </conditionalFormatting>
  <conditionalFormatting sqref="I3:I422">
    <cfRule type="top10" dxfId="465" priority="235" percent="1" rank="20"/>
  </conditionalFormatting>
  <conditionalFormatting sqref="BB2:BB422">
    <cfRule type="expression" dxfId="464" priority="219">
      <formula>IF(VALUE(BB2)  &lt; 28, TRUE, FALSE)</formula>
    </cfRule>
    <cfRule type="expression" dxfId="463" priority="220">
      <formula>IF(VALUE(BB2)  &lt; 35, TRUE, FALSE)</formula>
    </cfRule>
    <cfRule type="expression" dxfId="462" priority="221">
      <formula>IF(VALUE(BB2)  &lt; 99, TRUE, FALSE)</formula>
    </cfRule>
  </conditionalFormatting>
  <conditionalFormatting sqref="B2:B422">
    <cfRule type="top10" dxfId="461" priority="227" percent="1" rank="20"/>
    <cfRule type="top10" dxfId="460" priority="228" percent="1" rank="40"/>
    <cfRule type="top10" dxfId="459" priority="232" percent="1" rank="60"/>
    <cfRule type="top10" dxfId="458" priority="233" percent="1" rank="80"/>
    <cfRule type="top10" dxfId="457" priority="243" percent="1" bottom="1" rank="20"/>
  </conditionalFormatting>
  <conditionalFormatting sqref="H2:H422">
    <cfRule type="top10" dxfId="456" priority="214" percent="1" rank="20"/>
    <cfRule type="top10" dxfId="455" priority="215" percent="1" rank="40"/>
    <cfRule type="top10" dxfId="454" priority="216" percent="1" rank="60"/>
    <cfRule type="top10" dxfId="453" priority="217" percent="1" rank="80"/>
    <cfRule type="top10" dxfId="452" priority="218" percent="1" bottom="1" rank="20"/>
  </conditionalFormatting>
  <conditionalFormatting sqref="I2">
    <cfRule type="top10" dxfId="451" priority="210" percent="1" rank="20"/>
    <cfRule type="top10" dxfId="450" priority="211" percent="1" rank="40"/>
    <cfRule type="top10" dxfId="449" priority="212" percent="1" rank="60"/>
    <cfRule type="top10" dxfId="448" priority="213" percent="1" bottom="1" rank="30"/>
  </conditionalFormatting>
  <conditionalFormatting sqref="I2:I422">
    <cfRule type="top10" dxfId="447" priority="205" percent="1" rank="20"/>
    <cfRule type="top10" dxfId="446" priority="206" percent="1" rank="40"/>
    <cfRule type="top10" dxfId="445" priority="207" percent="1" rank="60"/>
    <cfRule type="top10" dxfId="444" priority="208" percent="1" rank="80"/>
    <cfRule type="top10" dxfId="443" priority="209" percent="1" bottom="1" rank="20"/>
  </conditionalFormatting>
  <conditionalFormatting sqref="O2">
    <cfRule type="top10" dxfId="442" priority="204" percent="1" rank="20"/>
  </conditionalFormatting>
  <conditionalFormatting sqref="O3:O6">
    <cfRule type="top10" dxfId="441" priority="203" percent="1" rank="20"/>
  </conditionalFormatting>
  <conditionalFormatting sqref="O3:O422">
    <cfRule type="top10" dxfId="440" priority="202" percent="1" rank="20"/>
  </conditionalFormatting>
  <conditionalFormatting sqref="O2">
    <cfRule type="top10" dxfId="439" priority="198" percent="1" rank="20"/>
    <cfRule type="top10" dxfId="438" priority="199" percent="1" rank="40"/>
    <cfRule type="top10" dxfId="437" priority="200" percent="1" rank="60"/>
    <cfRule type="top10" dxfId="436" priority="201" percent="1" bottom="1" rank="30"/>
  </conditionalFormatting>
  <conditionalFormatting sqref="O2:O422">
    <cfRule type="top10" dxfId="435" priority="193" percent="1" rank="20"/>
    <cfRule type="top10" dxfId="434" priority="194" percent="1" rank="40"/>
    <cfRule type="top10" dxfId="433" priority="195" percent="1" rank="60"/>
    <cfRule type="top10" dxfId="432" priority="196" percent="1" rank="80"/>
    <cfRule type="top10" dxfId="431" priority="197" percent="1" bottom="1" rank="20"/>
  </conditionalFormatting>
  <conditionalFormatting sqref="P2">
    <cfRule type="top10" dxfId="430" priority="192" percent="1" rank="20"/>
  </conditionalFormatting>
  <conditionalFormatting sqref="P3:P6">
    <cfRule type="top10" dxfId="429" priority="191" percent="1" rank="20"/>
  </conditionalFormatting>
  <conditionalFormatting sqref="P3:P422">
    <cfRule type="top10" dxfId="428" priority="190" percent="1" rank="20"/>
  </conditionalFormatting>
  <conditionalFormatting sqref="P2">
    <cfRule type="top10" dxfId="427" priority="186" percent="1" rank="20"/>
    <cfRule type="top10" dxfId="426" priority="187" percent="1" rank="40"/>
    <cfRule type="top10" dxfId="425" priority="188" percent="1" rank="60"/>
    <cfRule type="top10" dxfId="424" priority="189" percent="1" bottom="1" rank="30"/>
  </conditionalFormatting>
  <conditionalFormatting sqref="P2:P422">
    <cfRule type="top10" dxfId="423" priority="181" percent="1" rank="20"/>
    <cfRule type="top10" dxfId="422" priority="182" percent="1" rank="40"/>
    <cfRule type="top10" dxfId="421" priority="183" percent="1" rank="60"/>
    <cfRule type="top10" dxfId="420" priority="184" percent="1" rank="80"/>
    <cfRule type="top10" dxfId="419" priority="185" percent="1" bottom="1" rank="20"/>
  </conditionalFormatting>
  <conditionalFormatting sqref="Q2">
    <cfRule type="top10" dxfId="418" priority="180" percent="1" rank="20"/>
  </conditionalFormatting>
  <conditionalFormatting sqref="Q3:Q6">
    <cfRule type="top10" dxfId="417" priority="179" percent="1" rank="20"/>
  </conditionalFormatting>
  <conditionalFormatting sqref="Q3:Q422">
    <cfRule type="top10" dxfId="416" priority="178" percent="1" rank="20"/>
  </conditionalFormatting>
  <conditionalFormatting sqref="Q2">
    <cfRule type="top10" dxfId="415" priority="174" percent="1" rank="20"/>
    <cfRule type="top10" dxfId="414" priority="175" percent="1" rank="40"/>
    <cfRule type="top10" dxfId="413" priority="176" percent="1" rank="60"/>
    <cfRule type="top10" dxfId="412" priority="177" percent="1" bottom="1" rank="30"/>
  </conditionalFormatting>
  <conditionalFormatting sqref="Q2:Q422">
    <cfRule type="top10" dxfId="411" priority="169" percent="1" rank="20"/>
    <cfRule type="top10" dxfId="410" priority="170" percent="1" rank="40"/>
    <cfRule type="top10" dxfId="409" priority="171" percent="1" rank="60"/>
    <cfRule type="top10" dxfId="408" priority="172" percent="1" rank="80"/>
    <cfRule type="top10" dxfId="407" priority="173" percent="1" bottom="1" rank="20"/>
  </conditionalFormatting>
  <conditionalFormatting sqref="W2">
    <cfRule type="top10" dxfId="406" priority="168" percent="1" rank="20"/>
  </conditionalFormatting>
  <conditionalFormatting sqref="W3:W6">
    <cfRule type="top10" dxfId="405" priority="167" percent="1" rank="20"/>
  </conditionalFormatting>
  <conditionalFormatting sqref="W3:W422">
    <cfRule type="top10" dxfId="404" priority="166" percent="1" rank="20"/>
  </conditionalFormatting>
  <conditionalFormatting sqref="W2">
    <cfRule type="top10" dxfId="403" priority="162" percent="1" rank="20"/>
    <cfRule type="top10" dxfId="402" priority="163" percent="1" rank="40"/>
    <cfRule type="top10" dxfId="401" priority="164" percent="1" rank="60"/>
    <cfRule type="top10" dxfId="400" priority="165" percent="1" bottom="1" rank="30"/>
  </conditionalFormatting>
  <conditionalFormatting sqref="W2:W422">
    <cfRule type="top10" dxfId="399" priority="157" percent="1" rank="20"/>
    <cfRule type="top10" dxfId="398" priority="158" percent="1" rank="40"/>
    <cfRule type="top10" dxfId="397" priority="159" percent="1" rank="60"/>
    <cfRule type="top10" dxfId="396" priority="160" percent="1" rank="80"/>
    <cfRule type="top10" dxfId="395" priority="161" percent="1" bottom="1" rank="20"/>
  </conditionalFormatting>
  <conditionalFormatting sqref="X2">
    <cfRule type="top10" dxfId="394" priority="156" percent="1" rank="20"/>
  </conditionalFormatting>
  <conditionalFormatting sqref="X3:X6">
    <cfRule type="top10" dxfId="393" priority="155" percent="1" rank="20"/>
  </conditionalFormatting>
  <conditionalFormatting sqref="X3:X422">
    <cfRule type="top10" dxfId="392" priority="154" percent="1" rank="20"/>
  </conditionalFormatting>
  <conditionalFormatting sqref="X2">
    <cfRule type="top10" dxfId="391" priority="150" percent="1" rank="20"/>
    <cfRule type="top10" dxfId="390" priority="151" percent="1" rank="40"/>
    <cfRule type="top10" dxfId="389" priority="152" percent="1" rank="60"/>
    <cfRule type="top10" dxfId="388" priority="153" percent="1" bottom="1" rank="30"/>
  </conditionalFormatting>
  <conditionalFormatting sqref="X2:X422">
    <cfRule type="top10" dxfId="387" priority="145" percent="1" rank="20"/>
    <cfRule type="top10" dxfId="386" priority="146" percent="1" rank="40"/>
    <cfRule type="top10" dxfId="385" priority="147" percent="1" rank="60"/>
    <cfRule type="top10" dxfId="384" priority="148" percent="1" rank="80"/>
    <cfRule type="top10" dxfId="383" priority="149" percent="1" bottom="1" rank="20"/>
  </conditionalFormatting>
  <conditionalFormatting sqref="AD2">
    <cfRule type="top10" dxfId="382" priority="144" percent="1" rank="20"/>
  </conditionalFormatting>
  <conditionalFormatting sqref="AD3:AD6">
    <cfRule type="top10" dxfId="381" priority="143" percent="1" rank="20"/>
  </conditionalFormatting>
  <conditionalFormatting sqref="AD3:AD422">
    <cfRule type="top10" dxfId="380" priority="142" percent="1" rank="20"/>
  </conditionalFormatting>
  <conditionalFormatting sqref="AD2">
    <cfRule type="top10" dxfId="379" priority="138" percent="1" rank="20"/>
    <cfRule type="top10" dxfId="378" priority="139" percent="1" rank="40"/>
    <cfRule type="top10" dxfId="377" priority="140" percent="1" rank="60"/>
    <cfRule type="top10" dxfId="376" priority="141" percent="1" bottom="1" rank="30"/>
  </conditionalFormatting>
  <conditionalFormatting sqref="AD2:AD422">
    <cfRule type="top10" dxfId="375" priority="133" percent="1" rank="20"/>
    <cfRule type="top10" dxfId="374" priority="134" percent="1" rank="40"/>
    <cfRule type="top10" dxfId="373" priority="135" percent="1" rank="60"/>
    <cfRule type="top10" dxfId="372" priority="136" percent="1" rank="80"/>
    <cfRule type="top10" dxfId="371" priority="137" percent="1" bottom="1" rank="20"/>
  </conditionalFormatting>
  <conditionalFormatting sqref="AE2">
    <cfRule type="top10" dxfId="370" priority="132" percent="1" rank="20"/>
  </conditionalFormatting>
  <conditionalFormatting sqref="AE3:AE6">
    <cfRule type="top10" dxfId="369" priority="131" percent="1" rank="20"/>
  </conditionalFormatting>
  <conditionalFormatting sqref="AE3:AE422">
    <cfRule type="top10" dxfId="368" priority="130" percent="1" rank="20"/>
  </conditionalFormatting>
  <conditionalFormatting sqref="AE2">
    <cfRule type="top10" dxfId="367" priority="126" percent="1" rank="20"/>
    <cfRule type="top10" dxfId="366" priority="127" percent="1" rank="40"/>
    <cfRule type="top10" dxfId="365" priority="128" percent="1" rank="60"/>
    <cfRule type="top10" dxfId="364" priority="129" percent="1" bottom="1" rank="30"/>
  </conditionalFormatting>
  <conditionalFormatting sqref="AE2:AE422">
    <cfRule type="top10" dxfId="363" priority="121" percent="1" rank="20"/>
    <cfRule type="top10" dxfId="362" priority="122" percent="1" rank="40"/>
    <cfRule type="top10" dxfId="361" priority="123" percent="1" rank="60"/>
    <cfRule type="top10" dxfId="360" priority="124" percent="1" rank="80"/>
    <cfRule type="top10" dxfId="359" priority="125" percent="1" bottom="1" rank="20"/>
  </conditionalFormatting>
  <conditionalFormatting sqref="AK2">
    <cfRule type="top10" dxfId="358" priority="120" percent="1" rank="20"/>
  </conditionalFormatting>
  <conditionalFormatting sqref="AK3:AK6">
    <cfRule type="top10" dxfId="357" priority="119" percent="1" rank="20"/>
  </conditionalFormatting>
  <conditionalFormatting sqref="AK3:AK422">
    <cfRule type="top10" dxfId="356" priority="118" percent="1" rank="20"/>
  </conditionalFormatting>
  <conditionalFormatting sqref="AK2">
    <cfRule type="top10" dxfId="355" priority="114" percent="1" rank="20"/>
    <cfRule type="top10" dxfId="354" priority="115" percent="1" rank="40"/>
    <cfRule type="top10" dxfId="353" priority="116" percent="1" rank="60"/>
    <cfRule type="top10" dxfId="352" priority="117" percent="1" bottom="1" rank="30"/>
  </conditionalFormatting>
  <conditionalFormatting sqref="AK2:AK422">
    <cfRule type="top10" dxfId="351" priority="109" percent="1" rank="20"/>
    <cfRule type="top10" dxfId="350" priority="110" percent="1" rank="40"/>
    <cfRule type="top10" dxfId="349" priority="111" percent="1" rank="60"/>
    <cfRule type="top10" dxfId="348" priority="112" percent="1" rank="80"/>
    <cfRule type="top10" dxfId="347" priority="113" percent="1" bottom="1" rank="20"/>
  </conditionalFormatting>
  <conditionalFormatting sqref="AL2">
    <cfRule type="top10" dxfId="346" priority="108" percent="1" rank="20"/>
  </conditionalFormatting>
  <conditionalFormatting sqref="AL3:AL6">
    <cfRule type="top10" dxfId="345" priority="107" percent="1" rank="20"/>
  </conditionalFormatting>
  <conditionalFormatting sqref="AL3:AL422">
    <cfRule type="top10" dxfId="344" priority="106" percent="1" rank="20"/>
  </conditionalFormatting>
  <conditionalFormatting sqref="AL2">
    <cfRule type="top10" dxfId="343" priority="102" percent="1" rank="20"/>
    <cfRule type="top10" dxfId="342" priority="103" percent="1" rank="40"/>
    <cfRule type="top10" dxfId="341" priority="104" percent="1" rank="60"/>
    <cfRule type="top10" dxfId="340" priority="105" percent="1" bottom="1" rank="30"/>
  </conditionalFormatting>
  <conditionalFormatting sqref="AL2:AL422">
    <cfRule type="top10" dxfId="339" priority="97" percent="1" rank="20"/>
    <cfRule type="top10" dxfId="338" priority="98" percent="1" rank="40"/>
    <cfRule type="top10" dxfId="337" priority="99" percent="1" rank="60"/>
    <cfRule type="top10" dxfId="336" priority="100" percent="1" rank="80"/>
    <cfRule type="top10" dxfId="335" priority="101" percent="1" bottom="1" rank="20"/>
  </conditionalFormatting>
  <conditionalFormatting sqref="AN2">
    <cfRule type="top10" dxfId="334" priority="96" percent="1" rank="20"/>
  </conditionalFormatting>
  <conditionalFormatting sqref="AN3:AN6">
    <cfRule type="top10" dxfId="333" priority="95" percent="1" rank="20"/>
  </conditionalFormatting>
  <conditionalFormatting sqref="AN3:AN422">
    <cfRule type="top10" dxfId="332" priority="94" percent="1" rank="20"/>
  </conditionalFormatting>
  <conditionalFormatting sqref="AN2">
    <cfRule type="top10" dxfId="331" priority="90" percent="1" rank="20"/>
    <cfRule type="top10" dxfId="330" priority="91" percent="1" rank="40"/>
    <cfRule type="top10" dxfId="329" priority="92" percent="1" rank="60"/>
    <cfRule type="top10" dxfId="328" priority="93" percent="1" bottom="1" rank="30"/>
  </conditionalFormatting>
  <conditionalFormatting sqref="AN2:AN422">
    <cfRule type="top10" dxfId="327" priority="85" percent="1" rank="20"/>
    <cfRule type="top10" dxfId="326" priority="86" percent="1" rank="40"/>
    <cfRule type="top10" dxfId="325" priority="87" percent="1" rank="60"/>
    <cfRule type="top10" dxfId="324" priority="88" percent="1" rank="80"/>
    <cfRule type="top10" dxfId="323" priority="89" percent="1" bottom="1" rank="20"/>
  </conditionalFormatting>
  <conditionalFormatting sqref="AO2">
    <cfRule type="top10" dxfId="322" priority="84" percent="1" rank="20"/>
  </conditionalFormatting>
  <conditionalFormatting sqref="AO3:AO6">
    <cfRule type="top10" dxfId="321" priority="83" percent="1" rank="20"/>
  </conditionalFormatting>
  <conditionalFormatting sqref="AO3:AO422">
    <cfRule type="top10" dxfId="320" priority="82" percent="1" rank="20"/>
  </conditionalFormatting>
  <conditionalFormatting sqref="AO2">
    <cfRule type="top10" dxfId="319" priority="78" percent="1" rank="20"/>
    <cfRule type="top10" dxfId="318" priority="79" percent="1" rank="40"/>
    <cfRule type="top10" dxfId="317" priority="80" percent="1" rank="60"/>
    <cfRule type="top10" dxfId="316" priority="81" percent="1" bottom="1" rank="30"/>
  </conditionalFormatting>
  <conditionalFormatting sqref="AO2:AO422">
    <cfRule type="top10" dxfId="315" priority="73" percent="1" rank="20"/>
    <cfRule type="top10" dxfId="314" priority="74" percent="1" rank="40"/>
    <cfRule type="top10" dxfId="313" priority="75" percent="1" rank="60"/>
    <cfRule type="top10" dxfId="312" priority="76" percent="1" rank="80"/>
    <cfRule type="top10" dxfId="311" priority="77" percent="1" bottom="1" rank="20"/>
  </conditionalFormatting>
  <conditionalFormatting sqref="AU2">
    <cfRule type="top10" dxfId="310" priority="72" percent="1" rank="20"/>
  </conditionalFormatting>
  <conditionalFormatting sqref="AU3:AU6">
    <cfRule type="top10" dxfId="309" priority="71" percent="1" rank="20"/>
  </conditionalFormatting>
  <conditionalFormatting sqref="AU3:AU422">
    <cfRule type="top10" dxfId="308" priority="70" percent="1" rank="20"/>
  </conditionalFormatting>
  <conditionalFormatting sqref="AU2">
    <cfRule type="top10" dxfId="307" priority="66" percent="1" rank="20"/>
    <cfRule type="top10" dxfId="306" priority="67" percent="1" rank="40"/>
    <cfRule type="top10" dxfId="305" priority="68" percent="1" rank="60"/>
    <cfRule type="top10" dxfId="304" priority="69" percent="1" bottom="1" rank="30"/>
  </conditionalFormatting>
  <conditionalFormatting sqref="AU2:AU422">
    <cfRule type="top10" dxfId="303" priority="61" percent="1" rank="20"/>
    <cfRule type="top10" dxfId="302" priority="62" percent="1" rank="40"/>
    <cfRule type="top10" dxfId="301" priority="63" percent="1" rank="60"/>
    <cfRule type="top10" dxfId="300" priority="64" percent="1" rank="80"/>
    <cfRule type="top10" dxfId="299" priority="65" percent="1" bottom="1" rank="20"/>
  </conditionalFormatting>
  <conditionalFormatting sqref="AV2">
    <cfRule type="top10" dxfId="298" priority="60" percent="1" rank="20"/>
  </conditionalFormatting>
  <conditionalFormatting sqref="AV3:AV6">
    <cfRule type="top10" dxfId="297" priority="59" percent="1" rank="20"/>
  </conditionalFormatting>
  <conditionalFormatting sqref="AV3:AV422">
    <cfRule type="top10" dxfId="296" priority="58" percent="1" rank="20"/>
  </conditionalFormatting>
  <conditionalFormatting sqref="AV2">
    <cfRule type="top10" dxfId="295" priority="54" percent="1" rank="20"/>
    <cfRule type="top10" dxfId="294" priority="55" percent="1" rank="40"/>
    <cfRule type="top10" dxfId="293" priority="56" percent="1" rank="60"/>
    <cfRule type="top10" dxfId="292" priority="57" percent="1" bottom="1" rank="30"/>
  </conditionalFormatting>
  <conditionalFormatting sqref="AV2:AV422">
    <cfRule type="top10" dxfId="291" priority="49" percent="1" rank="20"/>
    <cfRule type="top10" dxfId="290" priority="50" percent="1" rank="40"/>
    <cfRule type="top10" dxfId="289" priority="51" percent="1" rank="60"/>
    <cfRule type="top10" dxfId="288" priority="52" percent="1" rank="80"/>
    <cfRule type="top10" dxfId="287" priority="53" percent="1" bottom="1" rank="20"/>
  </conditionalFormatting>
  <conditionalFormatting sqref="AW2">
    <cfRule type="top10" dxfId="286" priority="48" percent="1" rank="20"/>
  </conditionalFormatting>
  <conditionalFormatting sqref="AW3:AW6">
    <cfRule type="top10" dxfId="285" priority="47" percent="1" rank="20"/>
  </conditionalFormatting>
  <conditionalFormatting sqref="AW3:AW422">
    <cfRule type="top10" dxfId="284" priority="46" percent="1" rank="20"/>
  </conditionalFormatting>
  <conditionalFormatting sqref="AW2">
    <cfRule type="top10" dxfId="283" priority="42" percent="1" rank="20"/>
    <cfRule type="top10" dxfId="282" priority="43" percent="1" rank="40"/>
    <cfRule type="top10" dxfId="281" priority="44" percent="1" rank="60"/>
    <cfRule type="top10" dxfId="280" priority="45" percent="1" bottom="1" rank="30"/>
  </conditionalFormatting>
  <conditionalFormatting sqref="AW2:AW422">
    <cfRule type="top10" dxfId="279" priority="37" percent="1" rank="20"/>
    <cfRule type="top10" dxfId="278" priority="38" percent="1" rank="40"/>
    <cfRule type="top10" dxfId="277" priority="39" percent="1" rank="60"/>
    <cfRule type="top10" dxfId="276" priority="40" percent="1" rank="80"/>
    <cfRule type="top10" dxfId="275" priority="41" percent="1" bottom="1" rank="20"/>
  </conditionalFormatting>
  <conditionalFormatting sqref="AX2">
    <cfRule type="top10" dxfId="274" priority="36" percent="1" rank="20"/>
  </conditionalFormatting>
  <conditionalFormatting sqref="AX3:AX6">
    <cfRule type="top10" dxfId="273" priority="35" percent="1" rank="20"/>
  </conditionalFormatting>
  <conditionalFormatting sqref="AX3:AX422">
    <cfRule type="top10" dxfId="272" priority="34" percent="1" rank="20"/>
  </conditionalFormatting>
  <conditionalFormatting sqref="AX2">
    <cfRule type="top10" dxfId="271" priority="30" percent="1" rank="20"/>
    <cfRule type="top10" dxfId="270" priority="31" percent="1" rank="40"/>
    <cfRule type="top10" dxfId="269" priority="32" percent="1" rank="60"/>
    <cfRule type="top10" dxfId="268" priority="33" percent="1" bottom="1" rank="30"/>
  </conditionalFormatting>
  <conditionalFormatting sqref="AX2:AX422">
    <cfRule type="top10" dxfId="267" priority="25" percent="1" rank="20"/>
    <cfRule type="top10" dxfId="266" priority="26" percent="1" rank="40"/>
    <cfRule type="top10" dxfId="265" priority="27" percent="1" rank="60"/>
    <cfRule type="top10" dxfId="264" priority="28" percent="1" rank="80"/>
    <cfRule type="top10" dxfId="263" priority="29" percent="1" bottom="1" rank="20"/>
  </conditionalFormatting>
  <conditionalFormatting sqref="AY2">
    <cfRule type="top10" dxfId="262" priority="24" percent="1" rank="20"/>
  </conditionalFormatting>
  <conditionalFormatting sqref="AY3:AY6">
    <cfRule type="top10" dxfId="261" priority="23" percent="1" rank="20"/>
  </conditionalFormatting>
  <conditionalFormatting sqref="AY3:AY422">
    <cfRule type="top10" dxfId="260" priority="22" percent="1" rank="20"/>
  </conditionalFormatting>
  <conditionalFormatting sqref="AY2">
    <cfRule type="top10" dxfId="259" priority="18" percent="1" rank="20"/>
    <cfRule type="top10" dxfId="258" priority="19" percent="1" rank="40"/>
    <cfRule type="top10" dxfId="257" priority="20" percent="1" rank="60"/>
    <cfRule type="top10" dxfId="256" priority="21" percent="1" bottom="1" rank="30"/>
  </conditionalFormatting>
  <conditionalFormatting sqref="AY2:AY422">
    <cfRule type="top10" dxfId="255" priority="13" percent="1" rank="20"/>
    <cfRule type="top10" dxfId="254" priority="14" percent="1" rank="40"/>
    <cfRule type="top10" dxfId="253" priority="15" percent="1" rank="60"/>
    <cfRule type="top10" dxfId="252" priority="16" percent="1" rank="80"/>
    <cfRule type="top10" dxfId="251" priority="17" percent="1" bottom="1" rank="20"/>
  </conditionalFormatting>
  <conditionalFormatting sqref="AZ2">
    <cfRule type="top10" dxfId="250" priority="12" percent="1" rank="20"/>
  </conditionalFormatting>
  <conditionalFormatting sqref="AZ3:AZ6">
    <cfRule type="top10" dxfId="249" priority="11" percent="1" rank="20"/>
  </conditionalFormatting>
  <conditionalFormatting sqref="AZ3:AZ422">
    <cfRule type="top10" dxfId="248" priority="10" percent="1" rank="20"/>
  </conditionalFormatting>
  <conditionalFormatting sqref="AZ2">
    <cfRule type="top10" dxfId="247" priority="6" percent="1" rank="20"/>
    <cfRule type="top10" dxfId="246" priority="7" percent="1" rank="40"/>
    <cfRule type="top10" dxfId="245" priority="8" percent="1" rank="60"/>
    <cfRule type="top10" dxfId="244" priority="9" percent="1" bottom="1" rank="30"/>
  </conditionalFormatting>
  <conditionalFormatting sqref="AZ2:AZ422">
    <cfRule type="top10" dxfId="243" priority="1" percent="1" rank="20"/>
    <cfRule type="top10" dxfId="242" priority="2" percent="1" rank="40"/>
    <cfRule type="top10" dxfId="241" priority="3" percent="1" rank="60"/>
    <cfRule type="top10" dxfId="240" priority="4" percent="1" rank="80"/>
    <cfRule type="top10" dxfId="239" priority="5" percent="1" bottom="1" rank="2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422"/>
  <sheetViews>
    <sheetView workbookViewId="0">
      <selection activeCell="K2" sqref="K2"/>
    </sheetView>
  </sheetViews>
  <sheetFormatPr defaultRowHeight="15"/>
  <cols>
    <col min="2" max="2" width="16.5703125" customWidth="1"/>
    <col min="3" max="3" width="9.140625" customWidth="1"/>
  </cols>
  <sheetData>
    <row r="1" spans="1:21">
      <c r="B1" t="s">
        <v>1616</v>
      </c>
      <c r="C1" t="s">
        <v>1836</v>
      </c>
      <c r="D1" t="s">
        <v>55</v>
      </c>
      <c r="E1" t="s">
        <v>56</v>
      </c>
      <c r="F1" t="s">
        <v>57</v>
      </c>
      <c r="G1" t="s">
        <v>58</v>
      </c>
      <c r="H1" t="s">
        <v>2</v>
      </c>
      <c r="I1" t="s">
        <v>59</v>
      </c>
      <c r="J1" t="s">
        <v>60</v>
      </c>
      <c r="K1" t="s">
        <v>1837</v>
      </c>
      <c r="L1" t="s">
        <v>1838</v>
      </c>
      <c r="M1" t="s">
        <v>1839</v>
      </c>
      <c r="N1" t="s">
        <v>1840</v>
      </c>
      <c r="O1" t="s">
        <v>63</v>
      </c>
      <c r="P1" t="s">
        <v>64</v>
      </c>
      <c r="Q1" t="s">
        <v>65</v>
      </c>
      <c r="R1" t="s">
        <v>66</v>
      </c>
      <c r="S1" t="s">
        <v>67</v>
      </c>
      <c r="T1" s="1" t="s">
        <v>68</v>
      </c>
      <c r="U1" t="s">
        <v>69</v>
      </c>
    </row>
    <row r="2" spans="1:21">
      <c r="A2">
        <v>1</v>
      </c>
      <c r="B2" t="s">
        <v>11</v>
      </c>
      <c r="C2" t="s">
        <v>12</v>
      </c>
      <c r="D2" t="s">
        <v>7</v>
      </c>
      <c r="E2">
        <v>80</v>
      </c>
      <c r="F2">
        <v>36</v>
      </c>
      <c r="G2">
        <v>68</v>
      </c>
      <c r="H2">
        <v>104</v>
      </c>
      <c r="I2">
        <v>18</v>
      </c>
      <c r="J2">
        <v>46</v>
      </c>
      <c r="K2">
        <v>11</v>
      </c>
      <c r="L2">
        <v>38</v>
      </c>
      <c r="M2">
        <v>0</v>
      </c>
      <c r="N2">
        <v>0</v>
      </c>
      <c r="O2">
        <v>5</v>
      </c>
      <c r="P2">
        <v>1</v>
      </c>
      <c r="Q2">
        <v>259</v>
      </c>
      <c r="R2">
        <v>13.9</v>
      </c>
      <c r="S2" s="1">
        <v>0.91527777777777775</v>
      </c>
      <c r="T2">
        <v>24</v>
      </c>
      <c r="U2">
        <v>52.5</v>
      </c>
    </row>
    <row r="3" spans="1:21">
      <c r="A3">
        <v>2</v>
      </c>
      <c r="B3" t="s">
        <v>24</v>
      </c>
      <c r="C3" t="s">
        <v>25</v>
      </c>
      <c r="D3" t="s">
        <v>7</v>
      </c>
      <c r="E3">
        <v>77</v>
      </c>
      <c r="F3">
        <v>31</v>
      </c>
      <c r="G3">
        <v>56</v>
      </c>
      <c r="H3">
        <v>87</v>
      </c>
      <c r="I3">
        <v>28</v>
      </c>
      <c r="J3">
        <v>31</v>
      </c>
      <c r="K3">
        <v>5</v>
      </c>
      <c r="L3">
        <v>23</v>
      </c>
      <c r="M3">
        <v>0</v>
      </c>
      <c r="N3">
        <v>0</v>
      </c>
      <c r="O3">
        <v>7</v>
      </c>
      <c r="P3">
        <v>1</v>
      </c>
      <c r="Q3">
        <v>204</v>
      </c>
      <c r="R3">
        <v>15.2</v>
      </c>
      <c r="S3" s="1">
        <v>0.88680555555555562</v>
      </c>
      <c r="T3">
        <v>25.2</v>
      </c>
      <c r="U3">
        <v>49</v>
      </c>
    </row>
    <row r="4" spans="1:21">
      <c r="A4">
        <v>3</v>
      </c>
      <c r="B4" t="s">
        <v>28</v>
      </c>
      <c r="C4" t="s">
        <v>29</v>
      </c>
      <c r="D4" t="s">
        <v>7</v>
      </c>
      <c r="E4">
        <v>82</v>
      </c>
      <c r="F4">
        <v>28</v>
      </c>
      <c r="G4">
        <v>58</v>
      </c>
      <c r="H4">
        <v>86</v>
      </c>
      <c r="I4">
        <v>7</v>
      </c>
      <c r="J4">
        <v>46</v>
      </c>
      <c r="K4">
        <v>7</v>
      </c>
      <c r="L4">
        <v>37</v>
      </c>
      <c r="M4">
        <v>0</v>
      </c>
      <c r="N4">
        <v>0</v>
      </c>
      <c r="O4">
        <v>7</v>
      </c>
      <c r="P4">
        <v>1</v>
      </c>
      <c r="Q4">
        <v>223</v>
      </c>
      <c r="R4">
        <v>12.6</v>
      </c>
      <c r="S4" s="1">
        <v>0.85138888888888886</v>
      </c>
      <c r="T4">
        <v>25.1</v>
      </c>
      <c r="U4">
        <v>52.9</v>
      </c>
    </row>
    <row r="5" spans="1:21">
      <c r="A5">
        <v>4</v>
      </c>
      <c r="B5" t="s">
        <v>118</v>
      </c>
      <c r="C5" t="s">
        <v>113</v>
      </c>
      <c r="D5" t="s">
        <v>7</v>
      </c>
      <c r="E5">
        <v>80</v>
      </c>
      <c r="F5">
        <v>37</v>
      </c>
      <c r="G5">
        <v>47</v>
      </c>
      <c r="H5">
        <v>84</v>
      </c>
      <c r="I5">
        <v>16</v>
      </c>
      <c r="J5">
        <v>18</v>
      </c>
      <c r="K5">
        <v>11</v>
      </c>
      <c r="L5">
        <v>25</v>
      </c>
      <c r="M5">
        <v>0</v>
      </c>
      <c r="N5">
        <v>0</v>
      </c>
      <c r="O5">
        <v>8</v>
      </c>
      <c r="P5">
        <v>0</v>
      </c>
      <c r="Q5">
        <v>294</v>
      </c>
      <c r="R5">
        <v>12.6</v>
      </c>
      <c r="S5" s="1">
        <v>0.80555555555555547</v>
      </c>
      <c r="T5">
        <v>23.4</v>
      </c>
      <c r="U5">
        <v>41.5</v>
      </c>
    </row>
    <row r="6" spans="1:21">
      <c r="A6">
        <v>5</v>
      </c>
      <c r="B6" t="s">
        <v>91</v>
      </c>
      <c r="C6" t="s">
        <v>25</v>
      </c>
      <c r="D6" t="s">
        <v>5</v>
      </c>
      <c r="E6">
        <v>81</v>
      </c>
      <c r="F6">
        <v>43</v>
      </c>
      <c r="G6">
        <v>39</v>
      </c>
      <c r="H6">
        <v>82</v>
      </c>
      <c r="I6">
        <v>32</v>
      </c>
      <c r="J6">
        <v>65</v>
      </c>
      <c r="K6">
        <v>8</v>
      </c>
      <c r="L6">
        <v>18</v>
      </c>
      <c r="M6">
        <v>0</v>
      </c>
      <c r="N6">
        <v>0</v>
      </c>
      <c r="O6">
        <v>9</v>
      </c>
      <c r="P6">
        <v>1</v>
      </c>
      <c r="Q6">
        <v>280</v>
      </c>
      <c r="R6">
        <v>15.4</v>
      </c>
      <c r="S6" s="1">
        <v>0.81111111111111101</v>
      </c>
      <c r="T6">
        <v>23.2</v>
      </c>
      <c r="U6">
        <v>36</v>
      </c>
    </row>
    <row r="7" spans="1:21">
      <c r="A7">
        <v>6</v>
      </c>
      <c r="B7" t="s">
        <v>18</v>
      </c>
      <c r="C7" t="s">
        <v>19</v>
      </c>
      <c r="D7" t="s">
        <v>5</v>
      </c>
      <c r="E7">
        <v>82</v>
      </c>
      <c r="F7">
        <v>37</v>
      </c>
      <c r="G7">
        <v>43</v>
      </c>
      <c r="H7">
        <v>80</v>
      </c>
      <c r="I7">
        <v>-5</v>
      </c>
      <c r="J7">
        <v>27</v>
      </c>
      <c r="K7">
        <v>8</v>
      </c>
      <c r="L7">
        <v>20</v>
      </c>
      <c r="M7">
        <v>0</v>
      </c>
      <c r="N7">
        <v>0</v>
      </c>
      <c r="O7">
        <v>6</v>
      </c>
      <c r="P7">
        <v>0</v>
      </c>
      <c r="Q7">
        <v>305</v>
      </c>
      <c r="R7">
        <v>12.1</v>
      </c>
      <c r="S7" s="1">
        <v>0.86041666666666661</v>
      </c>
      <c r="T7">
        <v>24.5</v>
      </c>
      <c r="U7">
        <v>14.3</v>
      </c>
    </row>
    <row r="8" spans="1:21">
      <c r="A8">
        <v>7</v>
      </c>
      <c r="B8" t="s">
        <v>20</v>
      </c>
      <c r="C8" t="s">
        <v>21</v>
      </c>
      <c r="D8" t="s">
        <v>10</v>
      </c>
      <c r="E8">
        <v>75</v>
      </c>
      <c r="F8">
        <v>27</v>
      </c>
      <c r="G8">
        <v>53</v>
      </c>
      <c r="H8">
        <v>80</v>
      </c>
      <c r="I8">
        <v>-15</v>
      </c>
      <c r="J8">
        <v>44</v>
      </c>
      <c r="K8">
        <v>7</v>
      </c>
      <c r="L8">
        <v>17</v>
      </c>
      <c r="M8">
        <v>0</v>
      </c>
      <c r="N8">
        <v>1</v>
      </c>
      <c r="O8">
        <v>1</v>
      </c>
      <c r="P8">
        <v>1</v>
      </c>
      <c r="Q8">
        <v>250</v>
      </c>
      <c r="R8">
        <v>10.8</v>
      </c>
      <c r="S8" s="1">
        <v>0.83333333333333337</v>
      </c>
      <c r="T8">
        <v>25.4</v>
      </c>
      <c r="U8">
        <v>45.7</v>
      </c>
    </row>
    <row r="9" spans="1:21">
      <c r="A9">
        <v>8</v>
      </c>
      <c r="B9" t="s">
        <v>8</v>
      </c>
      <c r="C9" t="s">
        <v>9</v>
      </c>
      <c r="D9" t="s">
        <v>5</v>
      </c>
      <c r="E9">
        <v>78</v>
      </c>
      <c r="F9">
        <v>51</v>
      </c>
      <c r="G9">
        <v>28</v>
      </c>
      <c r="H9">
        <v>79</v>
      </c>
      <c r="I9">
        <v>-35</v>
      </c>
      <c r="J9">
        <v>48</v>
      </c>
      <c r="K9">
        <v>24</v>
      </c>
      <c r="L9">
        <v>39</v>
      </c>
      <c r="M9">
        <v>0</v>
      </c>
      <c r="N9">
        <v>1</v>
      </c>
      <c r="O9">
        <v>10</v>
      </c>
      <c r="P9">
        <v>3</v>
      </c>
      <c r="Q9">
        <v>386</v>
      </c>
      <c r="R9">
        <v>13.2</v>
      </c>
      <c r="S9" s="1">
        <v>0.85555555555555562</v>
      </c>
      <c r="T9">
        <v>21.8</v>
      </c>
      <c r="U9">
        <v>66.7</v>
      </c>
    </row>
    <row r="10" spans="1:21">
      <c r="A10">
        <v>9</v>
      </c>
      <c r="B10" t="s">
        <v>132</v>
      </c>
      <c r="C10" t="s">
        <v>72</v>
      </c>
      <c r="D10" t="s">
        <v>7</v>
      </c>
      <c r="E10">
        <v>82</v>
      </c>
      <c r="F10">
        <v>41</v>
      </c>
      <c r="G10">
        <v>38</v>
      </c>
      <c r="H10">
        <v>79</v>
      </c>
      <c r="I10">
        <v>23</v>
      </c>
      <c r="J10">
        <v>32</v>
      </c>
      <c r="K10">
        <v>16</v>
      </c>
      <c r="L10">
        <v>31</v>
      </c>
      <c r="M10">
        <v>1</v>
      </c>
      <c r="N10">
        <v>2</v>
      </c>
      <c r="O10">
        <v>3</v>
      </c>
      <c r="P10">
        <v>0</v>
      </c>
      <c r="Q10">
        <v>225</v>
      </c>
      <c r="R10">
        <v>18.2</v>
      </c>
      <c r="S10" s="1">
        <v>0.82708333333333339</v>
      </c>
      <c r="T10">
        <v>27.1</v>
      </c>
      <c r="U10">
        <v>56</v>
      </c>
    </row>
    <row r="11" spans="1:21">
      <c r="A11">
        <v>10</v>
      </c>
      <c r="B11" t="s">
        <v>112</v>
      </c>
      <c r="C11" t="s">
        <v>113</v>
      </c>
      <c r="D11" t="s">
        <v>10</v>
      </c>
      <c r="E11">
        <v>81</v>
      </c>
      <c r="F11">
        <v>34</v>
      </c>
      <c r="G11">
        <v>45</v>
      </c>
      <c r="H11">
        <v>79</v>
      </c>
      <c r="I11">
        <v>21</v>
      </c>
      <c r="J11">
        <v>64</v>
      </c>
      <c r="K11">
        <v>5</v>
      </c>
      <c r="L11">
        <v>19</v>
      </c>
      <c r="M11">
        <v>1</v>
      </c>
      <c r="N11">
        <v>3</v>
      </c>
      <c r="O11">
        <v>3</v>
      </c>
      <c r="P11">
        <v>1</v>
      </c>
      <c r="Q11">
        <v>279</v>
      </c>
      <c r="R11">
        <v>12.2</v>
      </c>
      <c r="S11" s="1">
        <v>0.79791666666666661</v>
      </c>
      <c r="T11">
        <v>25</v>
      </c>
      <c r="U11">
        <v>52.8</v>
      </c>
    </row>
    <row r="12" spans="1:21">
      <c r="A12">
        <v>11</v>
      </c>
      <c r="B12" t="s">
        <v>31</v>
      </c>
      <c r="C12" t="s">
        <v>9</v>
      </c>
      <c r="D12" t="s">
        <v>7</v>
      </c>
      <c r="E12">
        <v>82</v>
      </c>
      <c r="F12">
        <v>18</v>
      </c>
      <c r="G12">
        <v>61</v>
      </c>
      <c r="H12">
        <v>79</v>
      </c>
      <c r="I12">
        <v>-20</v>
      </c>
      <c r="J12">
        <v>54</v>
      </c>
      <c r="K12">
        <v>6</v>
      </c>
      <c r="L12">
        <v>44</v>
      </c>
      <c r="M12">
        <v>1</v>
      </c>
      <c r="N12">
        <v>1</v>
      </c>
      <c r="O12">
        <v>1</v>
      </c>
      <c r="P12">
        <v>0</v>
      </c>
      <c r="Q12">
        <v>196</v>
      </c>
      <c r="R12">
        <v>9.1999999999999993</v>
      </c>
      <c r="S12" s="1">
        <v>0.82500000000000007</v>
      </c>
      <c r="T12">
        <v>23.3</v>
      </c>
      <c r="U12">
        <v>50.4</v>
      </c>
    </row>
    <row r="13" spans="1:21">
      <c r="A13">
        <v>12</v>
      </c>
      <c r="B13" t="s">
        <v>152</v>
      </c>
      <c r="C13" t="s">
        <v>14</v>
      </c>
      <c r="D13" t="s">
        <v>10</v>
      </c>
      <c r="E13">
        <v>82</v>
      </c>
      <c r="F13">
        <v>34</v>
      </c>
      <c r="G13">
        <v>44</v>
      </c>
      <c r="H13">
        <v>78</v>
      </c>
      <c r="I13">
        <v>13</v>
      </c>
      <c r="J13">
        <v>40</v>
      </c>
      <c r="K13">
        <v>10</v>
      </c>
      <c r="L13">
        <v>25</v>
      </c>
      <c r="M13">
        <v>0</v>
      </c>
      <c r="N13">
        <v>0</v>
      </c>
      <c r="O13">
        <v>3</v>
      </c>
      <c r="P13">
        <v>1</v>
      </c>
      <c r="Q13">
        <v>313</v>
      </c>
      <c r="R13">
        <v>10.9</v>
      </c>
      <c r="S13" s="2">
        <v>0.78680555555555554</v>
      </c>
      <c r="T13">
        <v>22.7</v>
      </c>
      <c r="U13">
        <v>54.6</v>
      </c>
    </row>
    <row r="14" spans="1:21">
      <c r="A14">
        <v>13</v>
      </c>
      <c r="B14" t="s">
        <v>71</v>
      </c>
      <c r="C14" t="s">
        <v>72</v>
      </c>
      <c r="D14" t="s">
        <v>7</v>
      </c>
      <c r="E14">
        <v>82</v>
      </c>
      <c r="F14">
        <v>11</v>
      </c>
      <c r="G14">
        <v>65</v>
      </c>
      <c r="H14">
        <v>76</v>
      </c>
      <c r="I14">
        <v>20</v>
      </c>
      <c r="J14">
        <v>32</v>
      </c>
      <c r="K14">
        <v>2</v>
      </c>
      <c r="L14">
        <v>19</v>
      </c>
      <c r="M14">
        <v>0</v>
      </c>
      <c r="N14">
        <v>1</v>
      </c>
      <c r="O14">
        <v>3</v>
      </c>
      <c r="P14">
        <v>1</v>
      </c>
      <c r="Q14">
        <v>122</v>
      </c>
      <c r="R14">
        <v>9</v>
      </c>
      <c r="S14" s="1">
        <v>0.78819444444444453</v>
      </c>
      <c r="T14">
        <v>26.3</v>
      </c>
      <c r="U14">
        <v>56.1</v>
      </c>
    </row>
    <row r="15" spans="1:21">
      <c r="A15">
        <v>14</v>
      </c>
      <c r="B15" t="s">
        <v>148</v>
      </c>
      <c r="C15" t="s">
        <v>147</v>
      </c>
      <c r="D15" t="s">
        <v>81</v>
      </c>
      <c r="E15">
        <v>82</v>
      </c>
      <c r="F15">
        <v>20</v>
      </c>
      <c r="G15">
        <v>54</v>
      </c>
      <c r="H15">
        <v>74</v>
      </c>
      <c r="I15">
        <v>-15</v>
      </c>
      <c r="J15">
        <v>36</v>
      </c>
      <c r="K15">
        <v>5</v>
      </c>
      <c r="L15">
        <v>31</v>
      </c>
      <c r="M15">
        <v>0</v>
      </c>
      <c r="N15">
        <v>0</v>
      </c>
      <c r="O15">
        <v>1</v>
      </c>
      <c r="P15">
        <v>0</v>
      </c>
      <c r="Q15">
        <v>257</v>
      </c>
      <c r="R15">
        <v>7.8</v>
      </c>
      <c r="S15" s="1">
        <v>1.1277777777777778</v>
      </c>
      <c r="T15">
        <v>28.6</v>
      </c>
      <c r="U15">
        <v>0</v>
      </c>
    </row>
    <row r="16" spans="1:21">
      <c r="A16">
        <v>15</v>
      </c>
      <c r="B16" t="s">
        <v>116</v>
      </c>
      <c r="C16" t="s">
        <v>12</v>
      </c>
      <c r="D16" t="s">
        <v>7</v>
      </c>
      <c r="E16">
        <v>60</v>
      </c>
      <c r="F16">
        <v>23</v>
      </c>
      <c r="G16">
        <v>49</v>
      </c>
      <c r="H16">
        <v>72</v>
      </c>
      <c r="I16">
        <v>10</v>
      </c>
      <c r="J16">
        <v>62</v>
      </c>
      <c r="K16">
        <v>7</v>
      </c>
      <c r="L16">
        <v>30</v>
      </c>
      <c r="M16">
        <v>0</v>
      </c>
      <c r="N16">
        <v>0</v>
      </c>
      <c r="O16">
        <v>3</v>
      </c>
      <c r="P16">
        <v>0</v>
      </c>
      <c r="Q16">
        <v>191</v>
      </c>
      <c r="R16">
        <v>12</v>
      </c>
      <c r="S16" s="1">
        <v>0.8354166666666667</v>
      </c>
      <c r="T16">
        <v>21.4</v>
      </c>
      <c r="U16">
        <v>48.8</v>
      </c>
    </row>
    <row r="17" spans="1:21">
      <c r="A17">
        <v>16</v>
      </c>
      <c r="B17" t="s">
        <v>128</v>
      </c>
      <c r="C17" t="s">
        <v>72</v>
      </c>
      <c r="D17" t="s">
        <v>10</v>
      </c>
      <c r="E17">
        <v>82</v>
      </c>
      <c r="F17">
        <v>33</v>
      </c>
      <c r="G17">
        <v>37</v>
      </c>
      <c r="H17">
        <v>70</v>
      </c>
      <c r="I17">
        <v>0</v>
      </c>
      <c r="J17">
        <v>18</v>
      </c>
      <c r="K17">
        <v>11</v>
      </c>
      <c r="L17">
        <v>23</v>
      </c>
      <c r="M17">
        <v>2</v>
      </c>
      <c r="N17">
        <v>2</v>
      </c>
      <c r="O17">
        <v>4</v>
      </c>
      <c r="P17">
        <v>0</v>
      </c>
      <c r="Q17">
        <v>285</v>
      </c>
      <c r="R17">
        <v>11.6</v>
      </c>
      <c r="S17" s="1">
        <v>0.85486111111111107</v>
      </c>
      <c r="T17">
        <v>27.3</v>
      </c>
      <c r="U17">
        <v>52.9</v>
      </c>
    </row>
    <row r="18" spans="1:21">
      <c r="A18">
        <v>17</v>
      </c>
      <c r="B18" t="s">
        <v>48</v>
      </c>
      <c r="C18" t="s">
        <v>49</v>
      </c>
      <c r="D18" t="s">
        <v>7</v>
      </c>
      <c r="E18">
        <v>82</v>
      </c>
      <c r="F18">
        <v>29</v>
      </c>
      <c r="G18">
        <v>41</v>
      </c>
      <c r="H18">
        <v>70</v>
      </c>
      <c r="I18">
        <v>34</v>
      </c>
      <c r="J18">
        <v>24</v>
      </c>
      <c r="K18">
        <v>10</v>
      </c>
      <c r="L18">
        <v>23</v>
      </c>
      <c r="M18">
        <v>0</v>
      </c>
      <c r="N18">
        <v>0</v>
      </c>
      <c r="O18">
        <v>9</v>
      </c>
      <c r="P18">
        <v>2</v>
      </c>
      <c r="Q18">
        <v>200</v>
      </c>
      <c r="R18">
        <v>14.5</v>
      </c>
      <c r="S18" s="1">
        <v>0.87013888888888891</v>
      </c>
      <c r="T18">
        <v>25.4</v>
      </c>
      <c r="U18">
        <v>53.3</v>
      </c>
    </row>
    <row r="19" spans="1:21">
      <c r="A19">
        <v>18</v>
      </c>
      <c r="B19" t="s">
        <v>46</v>
      </c>
      <c r="C19" t="s">
        <v>45</v>
      </c>
      <c r="D19" t="s">
        <v>7</v>
      </c>
      <c r="E19">
        <v>71</v>
      </c>
      <c r="F19">
        <v>23</v>
      </c>
      <c r="G19">
        <v>47</v>
      </c>
      <c r="H19">
        <v>70</v>
      </c>
      <c r="I19">
        <v>8</v>
      </c>
      <c r="J19">
        <v>19</v>
      </c>
      <c r="K19">
        <v>5</v>
      </c>
      <c r="L19">
        <v>17</v>
      </c>
      <c r="M19">
        <v>0</v>
      </c>
      <c r="N19">
        <v>0</v>
      </c>
      <c r="O19">
        <v>6</v>
      </c>
      <c r="P19">
        <v>1</v>
      </c>
      <c r="Q19">
        <v>217</v>
      </c>
      <c r="R19">
        <v>10.6</v>
      </c>
      <c r="S19" s="1">
        <v>0.77013888888888893</v>
      </c>
      <c r="T19">
        <v>22</v>
      </c>
      <c r="U19">
        <v>50.3</v>
      </c>
    </row>
    <row r="20" spans="1:21">
      <c r="A20">
        <v>19</v>
      </c>
      <c r="B20" t="s">
        <v>3</v>
      </c>
      <c r="C20" t="s">
        <v>1834</v>
      </c>
      <c r="D20" t="s">
        <v>5</v>
      </c>
      <c r="E20">
        <v>81</v>
      </c>
      <c r="F20">
        <v>30</v>
      </c>
      <c r="G20">
        <v>39</v>
      </c>
      <c r="H20">
        <v>69</v>
      </c>
      <c r="I20">
        <v>13</v>
      </c>
      <c r="J20">
        <v>10</v>
      </c>
      <c r="K20">
        <v>9</v>
      </c>
      <c r="L20">
        <v>21</v>
      </c>
      <c r="M20">
        <v>1</v>
      </c>
      <c r="N20">
        <v>2</v>
      </c>
      <c r="O20">
        <v>5</v>
      </c>
      <c r="P20">
        <v>1</v>
      </c>
      <c r="Q20">
        <v>204</v>
      </c>
      <c r="R20">
        <v>14.7</v>
      </c>
      <c r="S20" s="1">
        <v>0.87222222222222223</v>
      </c>
      <c r="T20">
        <v>25.7</v>
      </c>
      <c r="U20">
        <v>40.700000000000003</v>
      </c>
    </row>
    <row r="21" spans="1:21">
      <c r="A21">
        <v>20</v>
      </c>
      <c r="B21" t="s">
        <v>13</v>
      </c>
      <c r="C21" t="s">
        <v>14</v>
      </c>
      <c r="D21" t="s">
        <v>5</v>
      </c>
      <c r="E21">
        <v>69</v>
      </c>
      <c r="F21">
        <v>29</v>
      </c>
      <c r="G21">
        <v>40</v>
      </c>
      <c r="H21">
        <v>69</v>
      </c>
      <c r="I21">
        <v>7</v>
      </c>
      <c r="J21">
        <v>22</v>
      </c>
      <c r="K21">
        <v>10</v>
      </c>
      <c r="L21">
        <v>25</v>
      </c>
      <c r="M21">
        <v>0</v>
      </c>
      <c r="N21">
        <v>0</v>
      </c>
      <c r="O21">
        <v>6</v>
      </c>
      <c r="P21">
        <v>0</v>
      </c>
      <c r="Q21">
        <v>227</v>
      </c>
      <c r="R21">
        <v>12.8</v>
      </c>
      <c r="S21" s="1">
        <v>0.81666666666666676</v>
      </c>
      <c r="T21">
        <v>22.9</v>
      </c>
      <c r="U21">
        <v>50</v>
      </c>
    </row>
    <row r="22" spans="1:21">
      <c r="A22">
        <v>21</v>
      </c>
      <c r="B22" t="s">
        <v>52</v>
      </c>
      <c r="C22" t="s">
        <v>36</v>
      </c>
      <c r="D22" t="s">
        <v>5</v>
      </c>
      <c r="E22">
        <v>82</v>
      </c>
      <c r="F22">
        <v>28</v>
      </c>
      <c r="G22">
        <v>41</v>
      </c>
      <c r="H22">
        <v>69</v>
      </c>
      <c r="I22">
        <v>4</v>
      </c>
      <c r="J22">
        <v>63</v>
      </c>
      <c r="K22">
        <v>8</v>
      </c>
      <c r="L22">
        <v>19</v>
      </c>
      <c r="M22">
        <v>0</v>
      </c>
      <c r="N22">
        <v>0</v>
      </c>
      <c r="O22">
        <v>4</v>
      </c>
      <c r="P22">
        <v>2</v>
      </c>
      <c r="Q22">
        <v>225</v>
      </c>
      <c r="R22">
        <v>12.4</v>
      </c>
      <c r="S22" s="1">
        <v>0.77847222222222223</v>
      </c>
      <c r="T22">
        <v>24</v>
      </c>
      <c r="U22">
        <v>37.5</v>
      </c>
    </row>
    <row r="23" spans="1:21">
      <c r="A23">
        <v>22</v>
      </c>
      <c r="B23" t="s">
        <v>207</v>
      </c>
      <c r="C23" t="s">
        <v>33</v>
      </c>
      <c r="D23" t="s">
        <v>5</v>
      </c>
      <c r="E23">
        <v>71</v>
      </c>
      <c r="F23">
        <v>27</v>
      </c>
      <c r="G23">
        <v>42</v>
      </c>
      <c r="H23">
        <v>69</v>
      </c>
      <c r="I23">
        <v>-9</v>
      </c>
      <c r="J23">
        <v>51</v>
      </c>
      <c r="K23">
        <v>5</v>
      </c>
      <c r="L23">
        <v>15</v>
      </c>
      <c r="M23">
        <v>0</v>
      </c>
      <c r="N23">
        <v>0</v>
      </c>
      <c r="O23">
        <v>4</v>
      </c>
      <c r="P23">
        <v>1</v>
      </c>
      <c r="Q23">
        <v>195</v>
      </c>
      <c r="R23">
        <v>13.8</v>
      </c>
      <c r="S23" s="1">
        <v>0.85138888888888886</v>
      </c>
      <c r="T23">
        <v>22.2</v>
      </c>
      <c r="U23">
        <v>47.5</v>
      </c>
    </row>
    <row r="24" spans="1:21">
      <c r="A24">
        <v>23</v>
      </c>
      <c r="B24" t="s">
        <v>115</v>
      </c>
      <c r="C24" t="s">
        <v>88</v>
      </c>
      <c r="D24" t="s">
        <v>7</v>
      </c>
      <c r="E24">
        <v>80</v>
      </c>
      <c r="F24">
        <v>19</v>
      </c>
      <c r="G24">
        <v>50</v>
      </c>
      <c r="H24">
        <v>69</v>
      </c>
      <c r="I24">
        <v>39</v>
      </c>
      <c r="J24">
        <v>28</v>
      </c>
      <c r="K24">
        <v>3</v>
      </c>
      <c r="L24">
        <v>19</v>
      </c>
      <c r="M24">
        <v>0</v>
      </c>
      <c r="N24">
        <v>0</v>
      </c>
      <c r="O24">
        <v>6</v>
      </c>
      <c r="P24">
        <v>1</v>
      </c>
      <c r="Q24">
        <v>169</v>
      </c>
      <c r="R24">
        <v>11.2</v>
      </c>
      <c r="S24" s="1">
        <v>0.79652777777777783</v>
      </c>
      <c r="T24">
        <v>21.3</v>
      </c>
      <c r="U24">
        <v>51.2</v>
      </c>
    </row>
    <row r="25" spans="1:21">
      <c r="A25">
        <v>24</v>
      </c>
      <c r="B25" t="s">
        <v>17</v>
      </c>
      <c r="C25" t="s">
        <v>12</v>
      </c>
      <c r="D25" t="s">
        <v>10</v>
      </c>
      <c r="E25">
        <v>78</v>
      </c>
      <c r="F25">
        <v>35</v>
      </c>
      <c r="G25">
        <v>33</v>
      </c>
      <c r="H25">
        <v>68</v>
      </c>
      <c r="I25">
        <v>25</v>
      </c>
      <c r="J25">
        <v>66</v>
      </c>
      <c r="K25">
        <v>13</v>
      </c>
      <c r="L25">
        <v>22</v>
      </c>
      <c r="M25">
        <v>0</v>
      </c>
      <c r="N25">
        <v>0</v>
      </c>
      <c r="O25">
        <v>8</v>
      </c>
      <c r="P25">
        <v>0</v>
      </c>
      <c r="Q25">
        <v>218</v>
      </c>
      <c r="R25">
        <v>16.100000000000001</v>
      </c>
      <c r="S25" s="1">
        <v>0.79791666666666661</v>
      </c>
      <c r="T25">
        <v>22.2</v>
      </c>
      <c r="U25">
        <v>75</v>
      </c>
    </row>
    <row r="26" spans="1:21">
      <c r="A26">
        <v>25</v>
      </c>
      <c r="B26" t="s">
        <v>27</v>
      </c>
      <c r="C26" t="s">
        <v>14</v>
      </c>
      <c r="D26" t="s">
        <v>7</v>
      </c>
      <c r="E26">
        <v>76</v>
      </c>
      <c r="F26">
        <v>28</v>
      </c>
      <c r="G26">
        <v>40</v>
      </c>
      <c r="H26">
        <v>68</v>
      </c>
      <c r="I26">
        <v>26</v>
      </c>
      <c r="J26">
        <v>34</v>
      </c>
      <c r="K26">
        <v>5</v>
      </c>
      <c r="L26">
        <v>15</v>
      </c>
      <c r="M26">
        <v>3</v>
      </c>
      <c r="N26">
        <v>5</v>
      </c>
      <c r="O26">
        <v>5</v>
      </c>
      <c r="P26">
        <v>0</v>
      </c>
      <c r="Q26">
        <v>193</v>
      </c>
      <c r="R26">
        <v>14.5</v>
      </c>
      <c r="S26" s="1">
        <v>0.85277777777777775</v>
      </c>
      <c r="T26">
        <v>25.9</v>
      </c>
      <c r="U26">
        <v>57.2</v>
      </c>
    </row>
    <row r="27" spans="1:21">
      <c r="A27">
        <v>26</v>
      </c>
      <c r="B27" t="s">
        <v>50</v>
      </c>
      <c r="C27" t="s">
        <v>1835</v>
      </c>
      <c r="D27" t="s">
        <v>10</v>
      </c>
      <c r="E27">
        <v>78</v>
      </c>
      <c r="F27">
        <v>27</v>
      </c>
      <c r="G27">
        <v>41</v>
      </c>
      <c r="H27">
        <v>68</v>
      </c>
      <c r="I27">
        <v>7</v>
      </c>
      <c r="J27">
        <v>46</v>
      </c>
      <c r="K27">
        <v>8</v>
      </c>
      <c r="L27">
        <v>18</v>
      </c>
      <c r="M27">
        <v>0</v>
      </c>
      <c r="N27">
        <v>0</v>
      </c>
      <c r="O27">
        <v>4</v>
      </c>
      <c r="P27">
        <v>0</v>
      </c>
      <c r="Q27">
        <v>248</v>
      </c>
      <c r="R27">
        <v>10.9</v>
      </c>
      <c r="S27" s="1">
        <v>0.80625000000000002</v>
      </c>
      <c r="T27">
        <v>21.6</v>
      </c>
      <c r="U27">
        <v>43.5</v>
      </c>
    </row>
    <row r="28" spans="1:21">
      <c r="A28">
        <v>27</v>
      </c>
      <c r="B28" t="s">
        <v>95</v>
      </c>
      <c r="C28" t="s">
        <v>93</v>
      </c>
      <c r="D28" t="s">
        <v>5</v>
      </c>
      <c r="E28">
        <v>82</v>
      </c>
      <c r="F28">
        <v>24</v>
      </c>
      <c r="G28">
        <v>43</v>
      </c>
      <c r="H28">
        <v>67</v>
      </c>
      <c r="I28">
        <v>16</v>
      </c>
      <c r="J28">
        <v>46</v>
      </c>
      <c r="K28">
        <v>5</v>
      </c>
      <c r="L28">
        <v>17</v>
      </c>
      <c r="M28">
        <v>0</v>
      </c>
      <c r="N28">
        <v>0</v>
      </c>
      <c r="O28">
        <v>6</v>
      </c>
      <c r="P28">
        <v>1</v>
      </c>
      <c r="Q28">
        <v>231</v>
      </c>
      <c r="R28">
        <v>10.4</v>
      </c>
      <c r="S28" s="1">
        <v>0.79791666666666661</v>
      </c>
      <c r="T28">
        <v>22.8</v>
      </c>
      <c r="U28">
        <v>0</v>
      </c>
    </row>
    <row r="29" spans="1:21">
      <c r="A29">
        <v>28</v>
      </c>
      <c r="B29" t="s">
        <v>32</v>
      </c>
      <c r="C29" t="s">
        <v>33</v>
      </c>
      <c r="D29" t="s">
        <v>7</v>
      </c>
      <c r="E29">
        <v>59</v>
      </c>
      <c r="F29">
        <v>24</v>
      </c>
      <c r="G29">
        <v>42</v>
      </c>
      <c r="H29">
        <v>66</v>
      </c>
      <c r="I29">
        <v>-6</v>
      </c>
      <c r="J29">
        <v>40</v>
      </c>
      <c r="K29">
        <v>8</v>
      </c>
      <c r="L29">
        <v>25</v>
      </c>
      <c r="M29">
        <v>0</v>
      </c>
      <c r="N29">
        <v>0</v>
      </c>
      <c r="O29">
        <v>4</v>
      </c>
      <c r="P29">
        <v>0</v>
      </c>
      <c r="Q29">
        <v>188</v>
      </c>
      <c r="R29">
        <v>12.8</v>
      </c>
      <c r="S29" s="1">
        <v>0.8847222222222223</v>
      </c>
      <c r="T29">
        <v>22.3</v>
      </c>
      <c r="U29">
        <v>49.1</v>
      </c>
    </row>
    <row r="30" spans="1:21">
      <c r="A30">
        <v>29</v>
      </c>
      <c r="B30" t="s">
        <v>146</v>
      </c>
      <c r="C30" t="s">
        <v>147</v>
      </c>
      <c r="D30" t="s">
        <v>7</v>
      </c>
      <c r="E30">
        <v>75</v>
      </c>
      <c r="F30">
        <v>23</v>
      </c>
      <c r="G30">
        <v>43</v>
      </c>
      <c r="H30">
        <v>66</v>
      </c>
      <c r="I30">
        <v>-26</v>
      </c>
      <c r="J30">
        <v>46</v>
      </c>
      <c r="K30">
        <v>9</v>
      </c>
      <c r="L30">
        <v>22</v>
      </c>
      <c r="M30">
        <v>0</v>
      </c>
      <c r="N30">
        <v>0</v>
      </c>
      <c r="O30">
        <v>5</v>
      </c>
      <c r="P30">
        <v>0</v>
      </c>
      <c r="Q30">
        <v>223</v>
      </c>
      <c r="R30">
        <v>10.3</v>
      </c>
      <c r="S30" s="1">
        <v>0.7583333333333333</v>
      </c>
      <c r="T30">
        <v>23.8</v>
      </c>
      <c r="U30">
        <v>54</v>
      </c>
    </row>
    <row r="31" spans="1:21">
      <c r="A31">
        <v>30</v>
      </c>
      <c r="B31" t="s">
        <v>84</v>
      </c>
      <c r="C31" t="s">
        <v>21</v>
      </c>
      <c r="D31" t="s">
        <v>5</v>
      </c>
      <c r="E31">
        <v>80</v>
      </c>
      <c r="F31">
        <v>28</v>
      </c>
      <c r="G31">
        <v>37</v>
      </c>
      <c r="H31">
        <v>65</v>
      </c>
      <c r="I31">
        <v>-11</v>
      </c>
      <c r="J31">
        <v>18</v>
      </c>
      <c r="K31">
        <v>7</v>
      </c>
      <c r="L31">
        <v>20</v>
      </c>
      <c r="M31">
        <v>1</v>
      </c>
      <c r="N31">
        <v>1</v>
      </c>
      <c r="O31">
        <v>4</v>
      </c>
      <c r="P31">
        <v>1</v>
      </c>
      <c r="Q31">
        <v>200</v>
      </c>
      <c r="R31">
        <v>14</v>
      </c>
      <c r="S31" s="1">
        <v>0.81388888888888899</v>
      </c>
      <c r="T31">
        <v>25.4</v>
      </c>
      <c r="U31">
        <v>38.1</v>
      </c>
    </row>
    <row r="32" spans="1:21">
      <c r="A32">
        <v>31</v>
      </c>
      <c r="B32" t="s">
        <v>177</v>
      </c>
      <c r="C32" t="s">
        <v>45</v>
      </c>
      <c r="D32" t="s">
        <v>10</v>
      </c>
      <c r="E32">
        <v>81</v>
      </c>
      <c r="F32">
        <v>26</v>
      </c>
      <c r="G32">
        <v>39</v>
      </c>
      <c r="H32">
        <v>65</v>
      </c>
      <c r="I32">
        <v>21</v>
      </c>
      <c r="J32">
        <v>71</v>
      </c>
      <c r="K32">
        <v>5</v>
      </c>
      <c r="L32">
        <v>10</v>
      </c>
      <c r="M32">
        <v>0</v>
      </c>
      <c r="N32">
        <v>0</v>
      </c>
      <c r="O32">
        <v>4</v>
      </c>
      <c r="P32">
        <v>1</v>
      </c>
      <c r="Q32">
        <v>222</v>
      </c>
      <c r="R32">
        <v>11.7</v>
      </c>
      <c r="S32" s="1">
        <v>0.77777777777777779</v>
      </c>
      <c r="T32">
        <v>22.7</v>
      </c>
      <c r="U32">
        <v>72.2</v>
      </c>
    </row>
    <row r="33" spans="1:21">
      <c r="A33">
        <v>32</v>
      </c>
      <c r="B33" t="s">
        <v>167</v>
      </c>
      <c r="C33" t="s">
        <v>45</v>
      </c>
      <c r="D33" t="s">
        <v>7</v>
      </c>
      <c r="E33">
        <v>80</v>
      </c>
      <c r="F33">
        <v>28</v>
      </c>
      <c r="G33">
        <v>36</v>
      </c>
      <c r="H33">
        <v>64</v>
      </c>
      <c r="I33">
        <v>-1</v>
      </c>
      <c r="J33">
        <v>2</v>
      </c>
      <c r="K33">
        <v>9</v>
      </c>
      <c r="L33">
        <v>22</v>
      </c>
      <c r="M33">
        <v>0</v>
      </c>
      <c r="N33">
        <v>0</v>
      </c>
      <c r="O33">
        <v>6</v>
      </c>
      <c r="P33">
        <v>2</v>
      </c>
      <c r="Q33">
        <v>201</v>
      </c>
      <c r="R33">
        <v>13.9</v>
      </c>
      <c r="S33" s="1">
        <v>0.8256944444444444</v>
      </c>
      <c r="T33">
        <v>24.3</v>
      </c>
      <c r="U33">
        <v>51.8</v>
      </c>
    </row>
    <row r="34" spans="1:21">
      <c r="A34">
        <v>33</v>
      </c>
      <c r="B34" t="s">
        <v>126</v>
      </c>
      <c r="C34" t="s">
        <v>36</v>
      </c>
      <c r="D34" t="s">
        <v>7</v>
      </c>
      <c r="E34">
        <v>82</v>
      </c>
      <c r="F34">
        <v>23</v>
      </c>
      <c r="G34">
        <v>41</v>
      </c>
      <c r="H34">
        <v>64</v>
      </c>
      <c r="I34">
        <v>8</v>
      </c>
      <c r="J34">
        <v>58</v>
      </c>
      <c r="K34">
        <v>8</v>
      </c>
      <c r="L34">
        <v>15</v>
      </c>
      <c r="M34">
        <v>2</v>
      </c>
      <c r="N34">
        <v>4</v>
      </c>
      <c r="O34">
        <v>1</v>
      </c>
      <c r="P34">
        <v>0</v>
      </c>
      <c r="Q34">
        <v>170</v>
      </c>
      <c r="R34">
        <v>13.5</v>
      </c>
      <c r="S34" s="1">
        <v>0.83333333333333337</v>
      </c>
      <c r="T34">
        <v>26.1</v>
      </c>
      <c r="U34">
        <v>47.5</v>
      </c>
    </row>
    <row r="35" spans="1:21">
      <c r="A35">
        <v>34</v>
      </c>
      <c r="B35" t="s">
        <v>789</v>
      </c>
      <c r="C35" t="s">
        <v>139</v>
      </c>
      <c r="D35" t="s">
        <v>7</v>
      </c>
      <c r="E35">
        <v>82</v>
      </c>
      <c r="F35">
        <v>33</v>
      </c>
      <c r="G35">
        <v>30</v>
      </c>
      <c r="H35">
        <v>63</v>
      </c>
      <c r="I35">
        <v>3</v>
      </c>
      <c r="J35">
        <v>43</v>
      </c>
      <c r="K35">
        <v>7</v>
      </c>
      <c r="L35">
        <v>20</v>
      </c>
      <c r="M35">
        <v>0</v>
      </c>
      <c r="N35">
        <v>0</v>
      </c>
      <c r="O35">
        <v>5</v>
      </c>
      <c r="P35">
        <v>2</v>
      </c>
      <c r="Q35">
        <v>237</v>
      </c>
      <c r="R35">
        <v>13.9</v>
      </c>
      <c r="S35" s="1">
        <v>0.73472222222222217</v>
      </c>
      <c r="T35">
        <v>22.5</v>
      </c>
      <c r="U35">
        <v>52.8</v>
      </c>
    </row>
    <row r="36" spans="1:21">
      <c r="A36">
        <v>35</v>
      </c>
      <c r="B36" t="s">
        <v>1841</v>
      </c>
      <c r="C36" t="s">
        <v>45</v>
      </c>
      <c r="D36" t="s">
        <v>7</v>
      </c>
      <c r="E36">
        <v>82</v>
      </c>
      <c r="F36">
        <v>24</v>
      </c>
      <c r="G36">
        <v>39</v>
      </c>
      <c r="H36">
        <v>63</v>
      </c>
      <c r="I36">
        <v>20</v>
      </c>
      <c r="J36">
        <v>26</v>
      </c>
      <c r="K36">
        <v>8</v>
      </c>
      <c r="L36">
        <v>17</v>
      </c>
      <c r="M36">
        <v>0</v>
      </c>
      <c r="N36">
        <v>0</v>
      </c>
      <c r="O36">
        <v>5</v>
      </c>
      <c r="P36">
        <v>0</v>
      </c>
      <c r="Q36">
        <v>241</v>
      </c>
      <c r="R36">
        <v>10</v>
      </c>
      <c r="S36" s="1">
        <v>0.72222222222222221</v>
      </c>
      <c r="T36">
        <v>21.2</v>
      </c>
      <c r="U36">
        <v>42.9</v>
      </c>
    </row>
    <row r="37" spans="1:21">
      <c r="A37">
        <v>36</v>
      </c>
      <c r="B37" t="s">
        <v>319</v>
      </c>
      <c r="C37" t="s">
        <v>90</v>
      </c>
      <c r="D37" t="s">
        <v>10</v>
      </c>
      <c r="E37">
        <v>68</v>
      </c>
      <c r="F37">
        <v>33</v>
      </c>
      <c r="G37">
        <v>29</v>
      </c>
      <c r="H37">
        <v>62</v>
      </c>
      <c r="I37">
        <v>17</v>
      </c>
      <c r="J37">
        <v>46</v>
      </c>
      <c r="K37">
        <v>7</v>
      </c>
      <c r="L37">
        <v>17</v>
      </c>
      <c r="M37">
        <v>1</v>
      </c>
      <c r="N37">
        <v>3</v>
      </c>
      <c r="O37">
        <v>9</v>
      </c>
      <c r="P37">
        <v>0</v>
      </c>
      <c r="Q37">
        <v>211</v>
      </c>
      <c r="R37">
        <v>15.6</v>
      </c>
      <c r="S37" s="1">
        <v>0.84444444444444444</v>
      </c>
      <c r="T37">
        <v>27.5</v>
      </c>
      <c r="U37">
        <v>49</v>
      </c>
    </row>
    <row r="38" spans="1:21">
      <c r="A38">
        <v>37</v>
      </c>
      <c r="B38" t="s">
        <v>123</v>
      </c>
      <c r="C38" t="s">
        <v>88</v>
      </c>
      <c r="D38" t="s">
        <v>7</v>
      </c>
      <c r="E38">
        <v>80</v>
      </c>
      <c r="F38">
        <v>30</v>
      </c>
      <c r="G38">
        <v>32</v>
      </c>
      <c r="H38">
        <v>62</v>
      </c>
      <c r="I38">
        <v>38</v>
      </c>
      <c r="J38">
        <v>43</v>
      </c>
      <c r="K38">
        <v>7</v>
      </c>
      <c r="L38">
        <v>11</v>
      </c>
      <c r="M38">
        <v>1</v>
      </c>
      <c r="N38">
        <v>4</v>
      </c>
      <c r="O38">
        <v>7</v>
      </c>
      <c r="P38">
        <v>0</v>
      </c>
      <c r="Q38">
        <v>243</v>
      </c>
      <c r="R38">
        <v>12.3</v>
      </c>
      <c r="S38" s="1">
        <v>0.74930555555555556</v>
      </c>
      <c r="T38">
        <v>24.8</v>
      </c>
      <c r="U38">
        <v>58.6</v>
      </c>
    </row>
    <row r="39" spans="1:21">
      <c r="A39">
        <v>38</v>
      </c>
      <c r="B39" t="s">
        <v>34</v>
      </c>
      <c r="C39" t="s">
        <v>29</v>
      </c>
      <c r="D39" t="s">
        <v>5</v>
      </c>
      <c r="E39">
        <v>82</v>
      </c>
      <c r="F39">
        <v>23</v>
      </c>
      <c r="G39">
        <v>39</v>
      </c>
      <c r="H39">
        <v>62</v>
      </c>
      <c r="I39">
        <v>11</v>
      </c>
      <c r="J39">
        <v>22</v>
      </c>
      <c r="K39">
        <v>8</v>
      </c>
      <c r="L39">
        <v>23</v>
      </c>
      <c r="M39">
        <v>0</v>
      </c>
      <c r="N39">
        <v>0</v>
      </c>
      <c r="O39">
        <v>2</v>
      </c>
      <c r="P39">
        <v>0</v>
      </c>
      <c r="Q39">
        <v>235</v>
      </c>
      <c r="R39">
        <v>9.8000000000000007</v>
      </c>
      <c r="S39" s="1">
        <v>0.71875</v>
      </c>
      <c r="T39">
        <v>22.2</v>
      </c>
      <c r="U39">
        <v>66.7</v>
      </c>
    </row>
    <row r="40" spans="1:21">
      <c r="A40">
        <v>39</v>
      </c>
      <c r="B40" t="s">
        <v>117</v>
      </c>
      <c r="C40" t="s">
        <v>19</v>
      </c>
      <c r="D40" t="s">
        <v>10</v>
      </c>
      <c r="E40">
        <v>80</v>
      </c>
      <c r="F40">
        <v>30</v>
      </c>
      <c r="G40">
        <v>31</v>
      </c>
      <c r="H40">
        <v>61</v>
      </c>
      <c r="I40">
        <v>-9</v>
      </c>
      <c r="J40">
        <v>50</v>
      </c>
      <c r="K40">
        <v>9</v>
      </c>
      <c r="L40">
        <v>15</v>
      </c>
      <c r="M40">
        <v>2</v>
      </c>
      <c r="N40">
        <v>4</v>
      </c>
      <c r="O40">
        <v>3</v>
      </c>
      <c r="P40">
        <v>0</v>
      </c>
      <c r="Q40">
        <v>279</v>
      </c>
      <c r="R40">
        <v>10.8</v>
      </c>
      <c r="S40" s="1">
        <v>0.87708333333333333</v>
      </c>
      <c r="T40">
        <v>26</v>
      </c>
      <c r="U40">
        <v>40.700000000000003</v>
      </c>
    </row>
    <row r="41" spans="1:21">
      <c r="A41">
        <v>40</v>
      </c>
      <c r="B41" t="s">
        <v>110</v>
      </c>
      <c r="C41" t="s">
        <v>88</v>
      </c>
      <c r="D41" t="s">
        <v>5</v>
      </c>
      <c r="E41">
        <v>78</v>
      </c>
      <c r="F41">
        <v>30</v>
      </c>
      <c r="G41">
        <v>31</v>
      </c>
      <c r="H41">
        <v>61</v>
      </c>
      <c r="I41">
        <v>34</v>
      </c>
      <c r="J41">
        <v>47</v>
      </c>
      <c r="K41">
        <v>4</v>
      </c>
      <c r="L41">
        <v>14</v>
      </c>
      <c r="M41">
        <v>0</v>
      </c>
      <c r="N41">
        <v>0</v>
      </c>
      <c r="O41">
        <v>8</v>
      </c>
      <c r="P41">
        <v>0</v>
      </c>
      <c r="Q41">
        <v>209</v>
      </c>
      <c r="R41">
        <v>14.4</v>
      </c>
      <c r="S41" s="1">
        <v>0.7583333333333333</v>
      </c>
      <c r="T41">
        <v>20.5</v>
      </c>
      <c r="U41">
        <v>21.6</v>
      </c>
    </row>
    <row r="42" spans="1:21">
      <c r="A42">
        <v>41</v>
      </c>
      <c r="B42" t="s">
        <v>86</v>
      </c>
      <c r="C42" t="s">
        <v>12</v>
      </c>
      <c r="D42" t="s">
        <v>5</v>
      </c>
      <c r="E42">
        <v>59</v>
      </c>
      <c r="F42">
        <v>27</v>
      </c>
      <c r="G42">
        <v>34</v>
      </c>
      <c r="H42">
        <v>61</v>
      </c>
      <c r="I42">
        <v>15</v>
      </c>
      <c r="J42">
        <v>55</v>
      </c>
      <c r="K42">
        <v>11</v>
      </c>
      <c r="L42">
        <v>26</v>
      </c>
      <c r="M42">
        <v>0</v>
      </c>
      <c r="N42">
        <v>0</v>
      </c>
      <c r="O42">
        <v>4</v>
      </c>
      <c r="P42">
        <v>3</v>
      </c>
      <c r="Q42">
        <v>238</v>
      </c>
      <c r="R42">
        <v>11.3</v>
      </c>
      <c r="S42" s="1">
        <v>0.7680555555555556</v>
      </c>
      <c r="T42">
        <v>21.2</v>
      </c>
      <c r="U42">
        <v>27.8</v>
      </c>
    </row>
    <row r="43" spans="1:21">
      <c r="A43">
        <v>42</v>
      </c>
      <c r="B43" t="s">
        <v>15</v>
      </c>
      <c r="C43" t="s">
        <v>16</v>
      </c>
      <c r="D43" t="s">
        <v>7</v>
      </c>
      <c r="E43">
        <v>79</v>
      </c>
      <c r="F43">
        <v>21</v>
      </c>
      <c r="G43">
        <v>40</v>
      </c>
      <c r="H43">
        <v>61</v>
      </c>
      <c r="I43">
        <v>-13</v>
      </c>
      <c r="J43">
        <v>74</v>
      </c>
      <c r="K43">
        <v>1</v>
      </c>
      <c r="L43">
        <v>12</v>
      </c>
      <c r="M43">
        <v>2</v>
      </c>
      <c r="N43">
        <v>4</v>
      </c>
      <c r="O43">
        <v>0</v>
      </c>
      <c r="P43">
        <v>0</v>
      </c>
      <c r="Q43">
        <v>230</v>
      </c>
      <c r="R43">
        <v>9.1</v>
      </c>
      <c r="S43" s="1">
        <v>0.84513888888888899</v>
      </c>
      <c r="T43">
        <v>26.1</v>
      </c>
      <c r="U43">
        <v>52.7</v>
      </c>
    </row>
    <row r="44" spans="1:21">
      <c r="A44">
        <v>43</v>
      </c>
      <c r="B44" t="s">
        <v>233</v>
      </c>
      <c r="C44" t="s">
        <v>14</v>
      </c>
      <c r="D44" t="s">
        <v>81</v>
      </c>
      <c r="E44">
        <v>79</v>
      </c>
      <c r="F44">
        <v>6</v>
      </c>
      <c r="G44">
        <v>55</v>
      </c>
      <c r="H44">
        <v>61</v>
      </c>
      <c r="I44">
        <v>22</v>
      </c>
      <c r="J44">
        <v>28</v>
      </c>
      <c r="K44">
        <v>3</v>
      </c>
      <c r="L44">
        <v>21</v>
      </c>
      <c r="M44">
        <v>0</v>
      </c>
      <c r="N44">
        <v>1</v>
      </c>
      <c r="O44">
        <v>3</v>
      </c>
      <c r="P44">
        <v>0</v>
      </c>
      <c r="Q44">
        <v>198</v>
      </c>
      <c r="R44">
        <v>3</v>
      </c>
      <c r="S44" s="2">
        <v>1.0263888888888888</v>
      </c>
      <c r="T44">
        <v>30.1</v>
      </c>
      <c r="U44">
        <v>0</v>
      </c>
    </row>
    <row r="45" spans="1:21">
      <c r="A45">
        <v>44</v>
      </c>
      <c r="B45" t="s">
        <v>73</v>
      </c>
      <c r="C45" t="s">
        <v>74</v>
      </c>
      <c r="D45" t="s">
        <v>10</v>
      </c>
      <c r="E45">
        <v>73</v>
      </c>
      <c r="F45">
        <v>39</v>
      </c>
      <c r="G45">
        <v>21</v>
      </c>
      <c r="H45">
        <v>60</v>
      </c>
      <c r="I45">
        <v>8</v>
      </c>
      <c r="J45">
        <v>35</v>
      </c>
      <c r="K45">
        <v>10</v>
      </c>
      <c r="L45">
        <v>17</v>
      </c>
      <c r="M45">
        <v>1</v>
      </c>
      <c r="N45">
        <v>1</v>
      </c>
      <c r="O45">
        <v>11</v>
      </c>
      <c r="P45">
        <v>2</v>
      </c>
      <c r="Q45">
        <v>270</v>
      </c>
      <c r="R45">
        <v>14.4</v>
      </c>
      <c r="S45" s="1">
        <v>0.77013888888888893</v>
      </c>
      <c r="T45">
        <v>23.6</v>
      </c>
      <c r="U45">
        <v>60</v>
      </c>
    </row>
    <row r="46" spans="1:21">
      <c r="A46">
        <v>45</v>
      </c>
      <c r="B46" t="s">
        <v>103</v>
      </c>
      <c r="C46" t="s">
        <v>78</v>
      </c>
      <c r="D46" t="s">
        <v>5</v>
      </c>
      <c r="E46">
        <v>82</v>
      </c>
      <c r="F46">
        <v>30</v>
      </c>
      <c r="G46">
        <v>30</v>
      </c>
      <c r="H46">
        <v>60</v>
      </c>
      <c r="I46">
        <v>3</v>
      </c>
      <c r="J46">
        <v>16</v>
      </c>
      <c r="K46">
        <v>7</v>
      </c>
      <c r="L46">
        <v>17</v>
      </c>
      <c r="M46">
        <v>0</v>
      </c>
      <c r="N46">
        <v>0</v>
      </c>
      <c r="O46">
        <v>5</v>
      </c>
      <c r="P46">
        <v>0</v>
      </c>
      <c r="Q46">
        <v>226</v>
      </c>
      <c r="R46">
        <v>13.3</v>
      </c>
      <c r="S46" s="1">
        <v>0.77430555555555547</v>
      </c>
      <c r="T46">
        <v>22.4</v>
      </c>
      <c r="U46">
        <v>54.7</v>
      </c>
    </row>
    <row r="47" spans="1:21">
      <c r="A47">
        <v>46</v>
      </c>
      <c r="B47" t="s">
        <v>129</v>
      </c>
      <c r="C47" t="s">
        <v>14</v>
      </c>
      <c r="D47" t="s">
        <v>5</v>
      </c>
      <c r="E47">
        <v>72</v>
      </c>
      <c r="F47">
        <v>30</v>
      </c>
      <c r="G47">
        <v>30</v>
      </c>
      <c r="H47">
        <v>60</v>
      </c>
      <c r="I47">
        <v>28</v>
      </c>
      <c r="J47">
        <v>20</v>
      </c>
      <c r="K47">
        <v>4</v>
      </c>
      <c r="L47">
        <v>13</v>
      </c>
      <c r="M47">
        <v>3</v>
      </c>
      <c r="N47">
        <v>4</v>
      </c>
      <c r="O47">
        <v>4</v>
      </c>
      <c r="P47">
        <v>0</v>
      </c>
      <c r="Q47">
        <v>241</v>
      </c>
      <c r="R47">
        <v>12.4</v>
      </c>
      <c r="S47" s="1">
        <v>0.76111111111111107</v>
      </c>
      <c r="T47">
        <v>24.3</v>
      </c>
      <c r="U47">
        <v>33.299999999999997</v>
      </c>
    </row>
    <row r="48" spans="1:21">
      <c r="A48">
        <v>47</v>
      </c>
      <c r="B48" t="s">
        <v>119</v>
      </c>
      <c r="C48" t="s">
        <v>29</v>
      </c>
      <c r="D48" t="s">
        <v>5</v>
      </c>
      <c r="E48">
        <v>82</v>
      </c>
      <c r="F48">
        <v>29</v>
      </c>
      <c r="G48">
        <v>31</v>
      </c>
      <c r="H48">
        <v>60</v>
      </c>
      <c r="I48">
        <v>-4</v>
      </c>
      <c r="J48">
        <v>106</v>
      </c>
      <c r="K48">
        <v>15</v>
      </c>
      <c r="L48">
        <v>24</v>
      </c>
      <c r="M48">
        <v>0</v>
      </c>
      <c r="N48">
        <v>0</v>
      </c>
      <c r="O48">
        <v>4</v>
      </c>
      <c r="P48">
        <v>0</v>
      </c>
      <c r="Q48">
        <v>209</v>
      </c>
      <c r="R48">
        <v>13.9</v>
      </c>
      <c r="S48" s="1">
        <v>0.69861111111111107</v>
      </c>
      <c r="T48">
        <v>20.7</v>
      </c>
      <c r="U48">
        <v>50</v>
      </c>
    </row>
    <row r="49" spans="1:21">
      <c r="A49">
        <v>48</v>
      </c>
      <c r="B49" t="s">
        <v>172</v>
      </c>
      <c r="C49" t="s">
        <v>45</v>
      </c>
      <c r="D49" t="s">
        <v>7</v>
      </c>
      <c r="E49">
        <v>71</v>
      </c>
      <c r="F49">
        <v>25</v>
      </c>
      <c r="G49">
        <v>35</v>
      </c>
      <c r="H49">
        <v>60</v>
      </c>
      <c r="I49">
        <v>9</v>
      </c>
      <c r="J49">
        <v>22</v>
      </c>
      <c r="K49">
        <v>4</v>
      </c>
      <c r="L49">
        <v>15</v>
      </c>
      <c r="M49">
        <v>0</v>
      </c>
      <c r="N49">
        <v>1</v>
      </c>
      <c r="O49">
        <v>4</v>
      </c>
      <c r="P49">
        <v>1</v>
      </c>
      <c r="Q49">
        <v>150</v>
      </c>
      <c r="R49">
        <v>16.7</v>
      </c>
      <c r="S49" s="1">
        <v>0.76597222222222217</v>
      </c>
      <c r="T49">
        <v>22.6</v>
      </c>
      <c r="U49">
        <v>54.1</v>
      </c>
    </row>
    <row r="50" spans="1:21">
      <c r="A50">
        <v>49</v>
      </c>
      <c r="B50" t="s">
        <v>170</v>
      </c>
      <c r="C50" t="s">
        <v>90</v>
      </c>
      <c r="D50" t="s">
        <v>5</v>
      </c>
      <c r="E50">
        <v>79</v>
      </c>
      <c r="F50">
        <v>21</v>
      </c>
      <c r="G50">
        <v>39</v>
      </c>
      <c r="H50">
        <v>60</v>
      </c>
      <c r="I50">
        <v>19</v>
      </c>
      <c r="J50">
        <v>42</v>
      </c>
      <c r="K50">
        <v>5</v>
      </c>
      <c r="L50">
        <v>15</v>
      </c>
      <c r="M50">
        <v>2</v>
      </c>
      <c r="N50">
        <v>3</v>
      </c>
      <c r="O50">
        <v>5</v>
      </c>
      <c r="P50">
        <v>1</v>
      </c>
      <c r="Q50">
        <v>152</v>
      </c>
      <c r="R50">
        <v>13.8</v>
      </c>
      <c r="S50" s="1">
        <v>0.7909722222222223</v>
      </c>
      <c r="T50">
        <v>25.7</v>
      </c>
      <c r="U50">
        <v>42.4</v>
      </c>
    </row>
    <row r="51" spans="1:21">
      <c r="A51">
        <v>50</v>
      </c>
      <c r="B51" t="s">
        <v>159</v>
      </c>
      <c r="C51" t="s">
        <v>88</v>
      </c>
      <c r="D51" t="s">
        <v>10</v>
      </c>
      <c r="E51">
        <v>80</v>
      </c>
      <c r="F51">
        <v>24</v>
      </c>
      <c r="G51">
        <v>35</v>
      </c>
      <c r="H51">
        <v>59</v>
      </c>
      <c r="I51">
        <v>30</v>
      </c>
      <c r="J51">
        <v>91</v>
      </c>
      <c r="K51">
        <v>3</v>
      </c>
      <c r="L51">
        <v>12</v>
      </c>
      <c r="M51">
        <v>0</v>
      </c>
      <c r="N51">
        <v>0</v>
      </c>
      <c r="O51">
        <v>5</v>
      </c>
      <c r="P51">
        <v>1</v>
      </c>
      <c r="Q51">
        <v>153</v>
      </c>
      <c r="R51">
        <v>15.7</v>
      </c>
      <c r="S51" s="1">
        <v>0.72361111111111109</v>
      </c>
      <c r="T51">
        <v>20</v>
      </c>
      <c r="U51">
        <v>46.6</v>
      </c>
    </row>
    <row r="52" spans="1:21">
      <c r="A52">
        <v>51</v>
      </c>
      <c r="B52" t="s">
        <v>1842</v>
      </c>
      <c r="C52" t="s">
        <v>4</v>
      </c>
      <c r="D52" t="s">
        <v>10</v>
      </c>
      <c r="E52">
        <v>81</v>
      </c>
      <c r="F52">
        <v>23</v>
      </c>
      <c r="G52">
        <v>36</v>
      </c>
      <c r="H52">
        <v>59</v>
      </c>
      <c r="I52">
        <v>32</v>
      </c>
      <c r="J52">
        <v>20</v>
      </c>
      <c r="K52">
        <v>3</v>
      </c>
      <c r="L52">
        <v>11</v>
      </c>
      <c r="M52">
        <v>2</v>
      </c>
      <c r="N52">
        <v>4</v>
      </c>
      <c r="O52">
        <v>3</v>
      </c>
      <c r="P52">
        <v>0</v>
      </c>
      <c r="Q52">
        <v>165</v>
      </c>
      <c r="R52">
        <v>13.9</v>
      </c>
      <c r="S52" s="1">
        <v>0.75138888888888899</v>
      </c>
      <c r="T52">
        <v>23.5</v>
      </c>
      <c r="U52">
        <v>13.5</v>
      </c>
    </row>
    <row r="53" spans="1:21">
      <c r="A53">
        <v>52</v>
      </c>
      <c r="B53" t="s">
        <v>1315</v>
      </c>
      <c r="C53" t="s">
        <v>40</v>
      </c>
      <c r="D53" t="s">
        <v>10</v>
      </c>
      <c r="E53">
        <v>77</v>
      </c>
      <c r="F53">
        <v>19</v>
      </c>
      <c r="G53">
        <v>40</v>
      </c>
      <c r="H53">
        <v>59</v>
      </c>
      <c r="I53">
        <v>11</v>
      </c>
      <c r="J53">
        <v>32</v>
      </c>
      <c r="K53">
        <v>4</v>
      </c>
      <c r="L53">
        <v>17</v>
      </c>
      <c r="M53">
        <v>1</v>
      </c>
      <c r="N53">
        <v>1</v>
      </c>
      <c r="O53">
        <v>4</v>
      </c>
      <c r="P53">
        <v>0</v>
      </c>
      <c r="Q53">
        <v>170</v>
      </c>
      <c r="R53">
        <v>11.2</v>
      </c>
      <c r="S53" s="1">
        <v>0.71388888888888891</v>
      </c>
      <c r="T53">
        <v>22.5</v>
      </c>
      <c r="U53">
        <v>37.5</v>
      </c>
    </row>
    <row r="54" spans="1:21">
      <c r="A54">
        <v>53</v>
      </c>
      <c r="B54" t="s">
        <v>314</v>
      </c>
      <c r="C54" t="s">
        <v>147</v>
      </c>
      <c r="D54" t="s">
        <v>7</v>
      </c>
      <c r="E54">
        <v>82</v>
      </c>
      <c r="F54">
        <v>26</v>
      </c>
      <c r="G54">
        <v>32</v>
      </c>
      <c r="H54">
        <v>58</v>
      </c>
      <c r="I54">
        <v>22</v>
      </c>
      <c r="J54">
        <v>39</v>
      </c>
      <c r="K54">
        <v>6</v>
      </c>
      <c r="L54">
        <v>14</v>
      </c>
      <c r="M54">
        <v>2</v>
      </c>
      <c r="N54">
        <v>3</v>
      </c>
      <c r="O54">
        <v>5</v>
      </c>
      <c r="P54">
        <v>0</v>
      </c>
      <c r="Q54">
        <v>215</v>
      </c>
      <c r="R54">
        <v>12.1</v>
      </c>
      <c r="S54" s="1">
        <v>0.77986111111111101</v>
      </c>
      <c r="T54">
        <v>24.8</v>
      </c>
      <c r="U54">
        <v>50.7</v>
      </c>
    </row>
    <row r="55" spans="1:21">
      <c r="A55">
        <v>54</v>
      </c>
      <c r="B55" t="s">
        <v>156</v>
      </c>
      <c r="C55" t="s">
        <v>4</v>
      </c>
      <c r="D55" t="s">
        <v>7</v>
      </c>
      <c r="E55">
        <v>75</v>
      </c>
      <c r="F55">
        <v>25</v>
      </c>
      <c r="G55">
        <v>33</v>
      </c>
      <c r="H55">
        <v>58</v>
      </c>
      <c r="I55">
        <v>5</v>
      </c>
      <c r="J55">
        <v>20</v>
      </c>
      <c r="K55">
        <v>6</v>
      </c>
      <c r="L55">
        <v>20</v>
      </c>
      <c r="M55">
        <v>0</v>
      </c>
      <c r="N55">
        <v>0</v>
      </c>
      <c r="O55">
        <v>2</v>
      </c>
      <c r="P55">
        <v>0</v>
      </c>
      <c r="Q55">
        <v>131</v>
      </c>
      <c r="R55">
        <v>19.100000000000001</v>
      </c>
      <c r="S55" s="1">
        <v>0.83194444444444438</v>
      </c>
      <c r="T55">
        <v>23.9</v>
      </c>
      <c r="U55">
        <v>52.3</v>
      </c>
    </row>
    <row r="56" spans="1:21">
      <c r="A56">
        <v>55</v>
      </c>
      <c r="B56" t="s">
        <v>199</v>
      </c>
      <c r="C56" t="s">
        <v>33</v>
      </c>
      <c r="D56" t="s">
        <v>7</v>
      </c>
      <c r="E56">
        <v>80</v>
      </c>
      <c r="F56">
        <v>25</v>
      </c>
      <c r="G56">
        <v>33</v>
      </c>
      <c r="H56">
        <v>58</v>
      </c>
      <c r="I56">
        <v>-11</v>
      </c>
      <c r="J56">
        <v>8</v>
      </c>
      <c r="K56">
        <v>5</v>
      </c>
      <c r="L56">
        <v>20</v>
      </c>
      <c r="M56">
        <v>2</v>
      </c>
      <c r="N56">
        <v>3</v>
      </c>
      <c r="O56">
        <v>0</v>
      </c>
      <c r="P56">
        <v>0</v>
      </c>
      <c r="Q56">
        <v>167</v>
      </c>
      <c r="R56">
        <v>15</v>
      </c>
      <c r="S56" s="1">
        <v>0.76388888888888884</v>
      </c>
      <c r="T56">
        <v>24.8</v>
      </c>
      <c r="U56">
        <v>49.3</v>
      </c>
    </row>
    <row r="57" spans="1:21">
      <c r="A57">
        <v>56</v>
      </c>
      <c r="B57" t="s">
        <v>223</v>
      </c>
      <c r="C57" t="s">
        <v>21</v>
      </c>
      <c r="D57" t="s">
        <v>10</v>
      </c>
      <c r="E57">
        <v>78</v>
      </c>
      <c r="F57">
        <v>28</v>
      </c>
      <c r="G57">
        <v>29</v>
      </c>
      <c r="H57">
        <v>57</v>
      </c>
      <c r="I57">
        <v>-16</v>
      </c>
      <c r="J57">
        <v>90</v>
      </c>
      <c r="K57">
        <v>8</v>
      </c>
      <c r="L57">
        <v>13</v>
      </c>
      <c r="M57">
        <v>1</v>
      </c>
      <c r="N57">
        <v>1</v>
      </c>
      <c r="O57">
        <v>2</v>
      </c>
      <c r="P57">
        <v>0</v>
      </c>
      <c r="Q57">
        <v>220</v>
      </c>
      <c r="R57">
        <v>12.7</v>
      </c>
      <c r="S57" s="1">
        <v>0.79652777777777783</v>
      </c>
      <c r="T57">
        <v>25</v>
      </c>
      <c r="U57">
        <v>33.299999999999997</v>
      </c>
    </row>
    <row r="58" spans="1:21">
      <c r="A58">
        <v>57</v>
      </c>
      <c r="B58" t="s">
        <v>168</v>
      </c>
      <c r="C58" t="s">
        <v>90</v>
      </c>
      <c r="D58" t="s">
        <v>7</v>
      </c>
      <c r="E58">
        <v>74</v>
      </c>
      <c r="F58">
        <v>27</v>
      </c>
      <c r="G58">
        <v>30</v>
      </c>
      <c r="H58">
        <v>57</v>
      </c>
      <c r="I58">
        <v>14</v>
      </c>
      <c r="J58">
        <v>119</v>
      </c>
      <c r="K58">
        <v>10</v>
      </c>
      <c r="L58">
        <v>16</v>
      </c>
      <c r="M58">
        <v>0</v>
      </c>
      <c r="N58">
        <v>0</v>
      </c>
      <c r="O58">
        <v>5</v>
      </c>
      <c r="P58">
        <v>1</v>
      </c>
      <c r="Q58">
        <v>165</v>
      </c>
      <c r="R58">
        <v>16.399999999999999</v>
      </c>
      <c r="S58" s="1">
        <v>0.81388888888888899</v>
      </c>
      <c r="T58">
        <v>27.4</v>
      </c>
      <c r="U58">
        <v>51.7</v>
      </c>
    </row>
    <row r="59" spans="1:21">
      <c r="A59">
        <v>58</v>
      </c>
      <c r="B59" t="s">
        <v>205</v>
      </c>
      <c r="C59" t="s">
        <v>12</v>
      </c>
      <c r="D59" t="s">
        <v>10</v>
      </c>
      <c r="E59">
        <v>81</v>
      </c>
      <c r="F59">
        <v>21</v>
      </c>
      <c r="G59">
        <v>36</v>
      </c>
      <c r="H59">
        <v>57</v>
      </c>
      <c r="I59">
        <v>12</v>
      </c>
      <c r="J59">
        <v>18</v>
      </c>
      <c r="K59">
        <v>6</v>
      </c>
      <c r="L59">
        <v>21</v>
      </c>
      <c r="M59">
        <v>0</v>
      </c>
      <c r="N59">
        <v>0</v>
      </c>
      <c r="O59">
        <v>4</v>
      </c>
      <c r="P59">
        <v>0</v>
      </c>
      <c r="Q59">
        <v>172</v>
      </c>
      <c r="R59">
        <v>12.2</v>
      </c>
      <c r="S59" s="1">
        <v>0.65416666666666667</v>
      </c>
      <c r="T59">
        <v>20.2</v>
      </c>
      <c r="U59">
        <v>53.5</v>
      </c>
    </row>
    <row r="60" spans="1:21">
      <c r="A60">
        <v>59</v>
      </c>
      <c r="B60" t="s">
        <v>39</v>
      </c>
      <c r="C60" t="s">
        <v>40</v>
      </c>
      <c r="D60" t="s">
        <v>7</v>
      </c>
      <c r="E60">
        <v>82</v>
      </c>
      <c r="F60">
        <v>17</v>
      </c>
      <c r="G60">
        <v>40</v>
      </c>
      <c r="H60">
        <v>57</v>
      </c>
      <c r="I60">
        <v>12</v>
      </c>
      <c r="J60">
        <v>18</v>
      </c>
      <c r="K60">
        <v>5</v>
      </c>
      <c r="L60">
        <v>18</v>
      </c>
      <c r="M60">
        <v>0</v>
      </c>
      <c r="N60">
        <v>3</v>
      </c>
      <c r="O60">
        <v>2</v>
      </c>
      <c r="P60">
        <v>0</v>
      </c>
      <c r="Q60">
        <v>199</v>
      </c>
      <c r="R60">
        <v>8.5</v>
      </c>
      <c r="S60" s="1">
        <v>0.75208333333333333</v>
      </c>
      <c r="T60">
        <v>24.9</v>
      </c>
      <c r="U60">
        <v>45.2</v>
      </c>
    </row>
    <row r="61" spans="1:21">
      <c r="A61">
        <v>60</v>
      </c>
      <c r="B61" t="s">
        <v>77</v>
      </c>
      <c r="C61" t="s">
        <v>78</v>
      </c>
      <c r="D61" t="s">
        <v>10</v>
      </c>
      <c r="E61">
        <v>67</v>
      </c>
      <c r="F61">
        <v>29</v>
      </c>
      <c r="G61">
        <v>27</v>
      </c>
      <c r="H61">
        <v>56</v>
      </c>
      <c r="I61">
        <v>10</v>
      </c>
      <c r="J61">
        <v>30</v>
      </c>
      <c r="K61">
        <v>14</v>
      </c>
      <c r="L61">
        <v>20</v>
      </c>
      <c r="M61">
        <v>1</v>
      </c>
      <c r="N61">
        <v>1</v>
      </c>
      <c r="O61">
        <v>5</v>
      </c>
      <c r="P61">
        <v>0</v>
      </c>
      <c r="Q61">
        <v>245</v>
      </c>
      <c r="R61">
        <v>11.8</v>
      </c>
      <c r="S61" s="1">
        <v>0.85069444444444453</v>
      </c>
      <c r="T61">
        <v>25</v>
      </c>
      <c r="U61">
        <v>41.7</v>
      </c>
    </row>
    <row r="62" spans="1:21">
      <c r="A62">
        <v>61</v>
      </c>
      <c r="B62" t="s">
        <v>1170</v>
      </c>
      <c r="C62" t="s">
        <v>90</v>
      </c>
      <c r="D62" t="s">
        <v>10</v>
      </c>
      <c r="E62">
        <v>80</v>
      </c>
      <c r="F62">
        <v>25</v>
      </c>
      <c r="G62">
        <v>31</v>
      </c>
      <c r="H62">
        <v>56</v>
      </c>
      <c r="I62">
        <v>28</v>
      </c>
      <c r="J62">
        <v>27</v>
      </c>
      <c r="K62">
        <v>5</v>
      </c>
      <c r="L62">
        <v>10</v>
      </c>
      <c r="M62">
        <v>3</v>
      </c>
      <c r="N62">
        <v>3</v>
      </c>
      <c r="O62">
        <v>1</v>
      </c>
      <c r="P62">
        <v>0</v>
      </c>
      <c r="Q62">
        <v>188</v>
      </c>
      <c r="R62">
        <v>13.3</v>
      </c>
      <c r="S62" s="1">
        <v>0.72986111111111107</v>
      </c>
      <c r="T62">
        <v>24.8</v>
      </c>
      <c r="U62">
        <v>56.4</v>
      </c>
    </row>
    <row r="63" spans="1:21">
      <c r="A63">
        <v>62</v>
      </c>
      <c r="B63" t="s">
        <v>188</v>
      </c>
      <c r="C63" t="s">
        <v>165</v>
      </c>
      <c r="D63" t="s">
        <v>81</v>
      </c>
      <c r="E63">
        <v>79</v>
      </c>
      <c r="F63">
        <v>23</v>
      </c>
      <c r="G63">
        <v>33</v>
      </c>
      <c r="H63">
        <v>56</v>
      </c>
      <c r="I63">
        <v>-2</v>
      </c>
      <c r="J63">
        <v>52</v>
      </c>
      <c r="K63">
        <v>12</v>
      </c>
      <c r="L63">
        <v>26</v>
      </c>
      <c r="M63">
        <v>0</v>
      </c>
      <c r="N63">
        <v>0</v>
      </c>
      <c r="O63">
        <v>4</v>
      </c>
      <c r="P63">
        <v>1</v>
      </c>
      <c r="Q63">
        <v>195</v>
      </c>
      <c r="R63">
        <v>11.8</v>
      </c>
      <c r="S63" s="2">
        <v>1.1208333333333333</v>
      </c>
      <c r="T63">
        <v>30.7</v>
      </c>
      <c r="U63">
        <v>0</v>
      </c>
    </row>
    <row r="64" spans="1:21">
      <c r="A64">
        <v>63</v>
      </c>
      <c r="B64" t="s">
        <v>174</v>
      </c>
      <c r="C64" t="s">
        <v>36</v>
      </c>
      <c r="D64" t="s">
        <v>81</v>
      </c>
      <c r="E64">
        <v>78</v>
      </c>
      <c r="F64">
        <v>20</v>
      </c>
      <c r="G64">
        <v>36</v>
      </c>
      <c r="H64">
        <v>56</v>
      </c>
      <c r="I64">
        <v>-20</v>
      </c>
      <c r="J64">
        <v>86</v>
      </c>
      <c r="K64">
        <v>8</v>
      </c>
      <c r="L64">
        <v>26</v>
      </c>
      <c r="M64">
        <v>0</v>
      </c>
      <c r="N64">
        <v>0</v>
      </c>
      <c r="O64">
        <v>1</v>
      </c>
      <c r="P64">
        <v>1</v>
      </c>
      <c r="Q64">
        <v>256</v>
      </c>
      <c r="R64">
        <v>7.8</v>
      </c>
      <c r="S64" s="1">
        <v>0.96180555555555547</v>
      </c>
      <c r="T64">
        <v>25.4</v>
      </c>
      <c r="U64">
        <v>0</v>
      </c>
    </row>
    <row r="65" spans="1:21">
      <c r="A65">
        <v>64</v>
      </c>
      <c r="B65" t="s">
        <v>178</v>
      </c>
      <c r="C65" t="s">
        <v>21</v>
      </c>
      <c r="D65" t="s">
        <v>7</v>
      </c>
      <c r="E65">
        <v>80</v>
      </c>
      <c r="F65">
        <v>19</v>
      </c>
      <c r="G65">
        <v>37</v>
      </c>
      <c r="H65">
        <v>56</v>
      </c>
      <c r="I65">
        <v>-12</v>
      </c>
      <c r="J65">
        <v>26</v>
      </c>
      <c r="K65">
        <v>6</v>
      </c>
      <c r="L65">
        <v>20</v>
      </c>
      <c r="M65">
        <v>0</v>
      </c>
      <c r="N65">
        <v>0</v>
      </c>
      <c r="O65">
        <v>4</v>
      </c>
      <c r="P65">
        <v>1</v>
      </c>
      <c r="Q65">
        <v>178</v>
      </c>
      <c r="R65">
        <v>10.7</v>
      </c>
      <c r="S65" s="1">
        <v>0.84930555555555554</v>
      </c>
      <c r="T65">
        <v>26.1</v>
      </c>
      <c r="U65">
        <v>42.4</v>
      </c>
    </row>
    <row r="66" spans="1:21">
      <c r="A66">
        <v>65</v>
      </c>
      <c r="B66" t="s">
        <v>218</v>
      </c>
      <c r="C66" t="s">
        <v>147</v>
      </c>
      <c r="D66" t="s">
        <v>10</v>
      </c>
      <c r="E66">
        <v>79</v>
      </c>
      <c r="F66">
        <v>24</v>
      </c>
      <c r="G66">
        <v>31</v>
      </c>
      <c r="H66">
        <v>55</v>
      </c>
      <c r="I66">
        <v>12</v>
      </c>
      <c r="J66">
        <v>78</v>
      </c>
      <c r="K66">
        <v>8</v>
      </c>
      <c r="L66">
        <v>15</v>
      </c>
      <c r="M66">
        <v>1</v>
      </c>
      <c r="N66">
        <v>3</v>
      </c>
      <c r="O66">
        <v>5</v>
      </c>
      <c r="P66">
        <v>1</v>
      </c>
      <c r="Q66">
        <v>159</v>
      </c>
      <c r="R66">
        <v>15.1</v>
      </c>
      <c r="S66" s="1">
        <v>0.73472222222222217</v>
      </c>
      <c r="T66">
        <v>23.8</v>
      </c>
      <c r="U66">
        <v>46.9</v>
      </c>
    </row>
    <row r="67" spans="1:21">
      <c r="A67">
        <v>66</v>
      </c>
      <c r="B67" t="s">
        <v>776</v>
      </c>
      <c r="C67" t="s">
        <v>4</v>
      </c>
      <c r="D67" t="s">
        <v>81</v>
      </c>
      <c r="E67">
        <v>75</v>
      </c>
      <c r="F67">
        <v>13</v>
      </c>
      <c r="G67">
        <v>42</v>
      </c>
      <c r="H67">
        <v>55</v>
      </c>
      <c r="I67">
        <v>5</v>
      </c>
      <c r="J67">
        <v>53</v>
      </c>
      <c r="K67">
        <v>3</v>
      </c>
      <c r="L67">
        <v>14</v>
      </c>
      <c r="M67">
        <v>0</v>
      </c>
      <c r="N67">
        <v>6</v>
      </c>
      <c r="O67">
        <v>2</v>
      </c>
      <c r="P67">
        <v>0</v>
      </c>
      <c r="Q67">
        <v>170</v>
      </c>
      <c r="R67">
        <v>7.6</v>
      </c>
      <c r="S67" s="1">
        <v>0.93472222222222223</v>
      </c>
      <c r="T67">
        <v>26.7</v>
      </c>
      <c r="U67">
        <v>0</v>
      </c>
    </row>
    <row r="68" spans="1:21">
      <c r="A68">
        <v>67</v>
      </c>
      <c r="B68" t="s">
        <v>211</v>
      </c>
      <c r="C68" t="s">
        <v>16</v>
      </c>
      <c r="D68" t="s">
        <v>10</v>
      </c>
      <c r="E68">
        <v>71</v>
      </c>
      <c r="F68">
        <v>33</v>
      </c>
      <c r="G68">
        <v>21</v>
      </c>
      <c r="H68">
        <v>54</v>
      </c>
      <c r="I68">
        <v>-14</v>
      </c>
      <c r="J68">
        <v>22</v>
      </c>
      <c r="K68">
        <v>11</v>
      </c>
      <c r="L68">
        <v>20</v>
      </c>
      <c r="M68">
        <v>0</v>
      </c>
      <c r="N68">
        <v>0</v>
      </c>
      <c r="O68">
        <v>6</v>
      </c>
      <c r="P68">
        <v>1</v>
      </c>
      <c r="Q68">
        <v>274</v>
      </c>
      <c r="R68">
        <v>12</v>
      </c>
      <c r="S68" s="1">
        <v>0.71597222222222223</v>
      </c>
      <c r="T68">
        <v>23</v>
      </c>
      <c r="U68">
        <v>45.1</v>
      </c>
    </row>
    <row r="69" spans="1:21">
      <c r="A69">
        <v>68</v>
      </c>
      <c r="B69" t="s">
        <v>35</v>
      </c>
      <c r="C69" t="s">
        <v>36</v>
      </c>
      <c r="D69" t="s">
        <v>10</v>
      </c>
      <c r="E69">
        <v>78</v>
      </c>
      <c r="F69">
        <v>23</v>
      </c>
      <c r="G69">
        <v>31</v>
      </c>
      <c r="H69">
        <v>54</v>
      </c>
      <c r="I69">
        <v>8</v>
      </c>
      <c r="J69">
        <v>57</v>
      </c>
      <c r="K69">
        <v>4</v>
      </c>
      <c r="L69">
        <v>12</v>
      </c>
      <c r="M69">
        <v>0</v>
      </c>
      <c r="N69">
        <v>2</v>
      </c>
      <c r="O69">
        <v>2</v>
      </c>
      <c r="P69">
        <v>0</v>
      </c>
      <c r="Q69">
        <v>189</v>
      </c>
      <c r="R69">
        <v>12.2</v>
      </c>
      <c r="S69" s="1">
        <v>0.82152777777777775</v>
      </c>
      <c r="T69">
        <v>25.7</v>
      </c>
      <c r="U69">
        <v>38.700000000000003</v>
      </c>
    </row>
    <row r="70" spans="1:21">
      <c r="A70">
        <v>69</v>
      </c>
      <c r="B70" t="s">
        <v>83</v>
      </c>
      <c r="C70" t="s">
        <v>72</v>
      </c>
      <c r="D70" t="s">
        <v>7</v>
      </c>
      <c r="E70">
        <v>65</v>
      </c>
      <c r="F70">
        <v>23</v>
      </c>
      <c r="G70">
        <v>31</v>
      </c>
      <c r="H70">
        <v>54</v>
      </c>
      <c r="I70">
        <v>21</v>
      </c>
      <c r="J70">
        <v>20</v>
      </c>
      <c r="K70">
        <v>4</v>
      </c>
      <c r="L70">
        <v>13</v>
      </c>
      <c r="M70">
        <v>2</v>
      </c>
      <c r="N70">
        <v>4</v>
      </c>
      <c r="O70">
        <v>6</v>
      </c>
      <c r="P70">
        <v>0</v>
      </c>
      <c r="Q70">
        <v>233</v>
      </c>
      <c r="R70">
        <v>9.9</v>
      </c>
      <c r="S70" s="1">
        <v>0.78888888888888886</v>
      </c>
      <c r="T70">
        <v>26.7</v>
      </c>
      <c r="U70">
        <v>50.4</v>
      </c>
    </row>
    <row r="71" spans="1:21">
      <c r="A71">
        <v>70</v>
      </c>
      <c r="B71" t="s">
        <v>184</v>
      </c>
      <c r="C71" t="s">
        <v>121</v>
      </c>
      <c r="D71" t="s">
        <v>7</v>
      </c>
      <c r="E71">
        <v>75</v>
      </c>
      <c r="F71">
        <v>17</v>
      </c>
      <c r="G71">
        <v>37</v>
      </c>
      <c r="H71">
        <v>54</v>
      </c>
      <c r="I71">
        <v>4</v>
      </c>
      <c r="J71">
        <v>16</v>
      </c>
      <c r="K71">
        <v>2</v>
      </c>
      <c r="L71">
        <v>13</v>
      </c>
      <c r="M71">
        <v>0</v>
      </c>
      <c r="N71">
        <v>0</v>
      </c>
      <c r="O71">
        <v>1</v>
      </c>
      <c r="P71">
        <v>1</v>
      </c>
      <c r="Q71">
        <v>109</v>
      </c>
      <c r="R71">
        <v>15.6</v>
      </c>
      <c r="S71" s="1">
        <v>0.78472222222222221</v>
      </c>
      <c r="T71">
        <v>24.4</v>
      </c>
      <c r="U71">
        <v>18.2</v>
      </c>
    </row>
    <row r="72" spans="1:21">
      <c r="A72">
        <v>71</v>
      </c>
      <c r="B72" t="s">
        <v>85</v>
      </c>
      <c r="C72" t="s">
        <v>78</v>
      </c>
      <c r="D72" t="s">
        <v>7</v>
      </c>
      <c r="E72">
        <v>65</v>
      </c>
      <c r="F72">
        <v>11</v>
      </c>
      <c r="G72">
        <v>43</v>
      </c>
      <c r="H72">
        <v>54</v>
      </c>
      <c r="I72">
        <v>0</v>
      </c>
      <c r="J72">
        <v>24</v>
      </c>
      <c r="K72">
        <v>2</v>
      </c>
      <c r="L72">
        <v>18</v>
      </c>
      <c r="M72">
        <v>0</v>
      </c>
      <c r="N72">
        <v>2</v>
      </c>
      <c r="O72">
        <v>4</v>
      </c>
      <c r="P72">
        <v>0</v>
      </c>
      <c r="Q72">
        <v>147</v>
      </c>
      <c r="R72">
        <v>7.5</v>
      </c>
      <c r="S72" s="1">
        <v>0.87222222222222223</v>
      </c>
      <c r="T72">
        <v>25.9</v>
      </c>
      <c r="U72">
        <v>54.8</v>
      </c>
    </row>
    <row r="73" spans="1:21">
      <c r="A73">
        <v>72</v>
      </c>
      <c r="B73" t="s">
        <v>87</v>
      </c>
      <c r="C73" t="s">
        <v>88</v>
      </c>
      <c r="D73" t="s">
        <v>10</v>
      </c>
      <c r="E73">
        <v>82</v>
      </c>
      <c r="F73">
        <v>25</v>
      </c>
      <c r="G73">
        <v>28</v>
      </c>
      <c r="H73">
        <v>53</v>
      </c>
      <c r="I73">
        <v>36</v>
      </c>
      <c r="J73">
        <v>64</v>
      </c>
      <c r="K73">
        <v>1</v>
      </c>
      <c r="L73">
        <v>2</v>
      </c>
      <c r="M73">
        <v>5</v>
      </c>
      <c r="N73">
        <v>5</v>
      </c>
      <c r="O73">
        <v>5</v>
      </c>
      <c r="P73">
        <v>1</v>
      </c>
      <c r="Q73">
        <v>149</v>
      </c>
      <c r="R73">
        <v>16.8</v>
      </c>
      <c r="S73" s="1">
        <v>0.66388888888888886</v>
      </c>
      <c r="T73">
        <v>21.5</v>
      </c>
      <c r="U73">
        <v>26.1</v>
      </c>
    </row>
    <row r="74" spans="1:21">
      <c r="A74">
        <v>73</v>
      </c>
      <c r="B74" t="s">
        <v>216</v>
      </c>
      <c r="C74" t="s">
        <v>165</v>
      </c>
      <c r="D74" t="s">
        <v>5</v>
      </c>
      <c r="E74">
        <v>76</v>
      </c>
      <c r="F74">
        <v>22</v>
      </c>
      <c r="G74">
        <v>31</v>
      </c>
      <c r="H74">
        <v>53</v>
      </c>
      <c r="I74">
        <v>1</v>
      </c>
      <c r="J74">
        <v>28</v>
      </c>
      <c r="K74">
        <v>7</v>
      </c>
      <c r="L74">
        <v>17</v>
      </c>
      <c r="M74">
        <v>0</v>
      </c>
      <c r="N74">
        <v>0</v>
      </c>
      <c r="O74">
        <v>6</v>
      </c>
      <c r="P74">
        <v>0</v>
      </c>
      <c r="Q74">
        <v>248</v>
      </c>
      <c r="R74">
        <v>8.9</v>
      </c>
      <c r="S74" s="1">
        <v>0.70208333333333339</v>
      </c>
      <c r="T74">
        <v>21.4</v>
      </c>
      <c r="U74">
        <v>0</v>
      </c>
    </row>
    <row r="75" spans="1:21">
      <c r="A75">
        <v>74</v>
      </c>
      <c r="B75" t="s">
        <v>92</v>
      </c>
      <c r="C75" t="s">
        <v>93</v>
      </c>
      <c r="D75" t="s">
        <v>10</v>
      </c>
      <c r="E75">
        <v>65</v>
      </c>
      <c r="F75">
        <v>18</v>
      </c>
      <c r="G75">
        <v>35</v>
      </c>
      <c r="H75">
        <v>53</v>
      </c>
      <c r="I75">
        <v>-4</v>
      </c>
      <c r="J75">
        <v>30</v>
      </c>
      <c r="K75">
        <v>4</v>
      </c>
      <c r="L75">
        <v>17</v>
      </c>
      <c r="M75">
        <v>2</v>
      </c>
      <c r="N75">
        <v>6</v>
      </c>
      <c r="O75">
        <v>1</v>
      </c>
      <c r="P75">
        <v>1</v>
      </c>
      <c r="Q75">
        <v>116</v>
      </c>
      <c r="R75">
        <v>15.5</v>
      </c>
      <c r="S75" s="1">
        <v>0.74444444444444446</v>
      </c>
      <c r="T75">
        <v>24.2</v>
      </c>
      <c r="U75">
        <v>40.799999999999997</v>
      </c>
    </row>
    <row r="76" spans="1:21">
      <c r="A76">
        <v>75</v>
      </c>
      <c r="B76" t="s">
        <v>80</v>
      </c>
      <c r="C76" t="s">
        <v>74</v>
      </c>
      <c r="D76" t="s">
        <v>81</v>
      </c>
      <c r="E76">
        <v>82</v>
      </c>
      <c r="F76">
        <v>10</v>
      </c>
      <c r="G76">
        <v>43</v>
      </c>
      <c r="H76">
        <v>53</v>
      </c>
      <c r="I76">
        <v>-4</v>
      </c>
      <c r="J76">
        <v>81</v>
      </c>
      <c r="K76">
        <v>4</v>
      </c>
      <c r="L76">
        <v>23</v>
      </c>
      <c r="M76">
        <v>0</v>
      </c>
      <c r="N76">
        <v>0</v>
      </c>
      <c r="O76">
        <v>1</v>
      </c>
      <c r="P76">
        <v>1</v>
      </c>
      <c r="Q76">
        <v>204</v>
      </c>
      <c r="R76">
        <v>4.9000000000000004</v>
      </c>
      <c r="S76" s="2">
        <v>1.0250000000000001</v>
      </c>
      <c r="T76">
        <v>26.8</v>
      </c>
      <c r="U76">
        <v>0</v>
      </c>
    </row>
    <row r="77" spans="1:21">
      <c r="A77">
        <v>76</v>
      </c>
      <c r="B77" t="s">
        <v>142</v>
      </c>
      <c r="C77" t="s">
        <v>143</v>
      </c>
      <c r="D77" t="s">
        <v>81</v>
      </c>
      <c r="E77">
        <v>82</v>
      </c>
      <c r="F77">
        <v>8</v>
      </c>
      <c r="G77">
        <v>45</v>
      </c>
      <c r="H77">
        <v>53</v>
      </c>
      <c r="I77">
        <v>-23</v>
      </c>
      <c r="J77">
        <v>63</v>
      </c>
      <c r="K77">
        <v>3</v>
      </c>
      <c r="L77">
        <v>31</v>
      </c>
      <c r="M77">
        <v>0</v>
      </c>
      <c r="N77">
        <v>0</v>
      </c>
      <c r="O77">
        <v>2</v>
      </c>
      <c r="P77">
        <v>1</v>
      </c>
      <c r="Q77">
        <v>241</v>
      </c>
      <c r="R77">
        <v>3.3</v>
      </c>
      <c r="S77" s="2">
        <v>1.0055555555555555</v>
      </c>
      <c r="T77">
        <v>27.3</v>
      </c>
      <c r="U77">
        <v>0</v>
      </c>
    </row>
    <row r="78" spans="1:21">
      <c r="A78">
        <v>77</v>
      </c>
      <c r="B78" t="s">
        <v>264</v>
      </c>
      <c r="C78" t="s">
        <v>165</v>
      </c>
      <c r="D78" t="s">
        <v>7</v>
      </c>
      <c r="E78">
        <v>79</v>
      </c>
      <c r="F78">
        <v>24</v>
      </c>
      <c r="G78">
        <v>28</v>
      </c>
      <c r="H78">
        <v>52</v>
      </c>
      <c r="I78">
        <v>16</v>
      </c>
      <c r="J78">
        <v>22</v>
      </c>
      <c r="K78">
        <v>7</v>
      </c>
      <c r="L78">
        <v>10</v>
      </c>
      <c r="M78">
        <v>0</v>
      </c>
      <c r="N78">
        <v>0</v>
      </c>
      <c r="O78">
        <v>4</v>
      </c>
      <c r="P78">
        <v>1</v>
      </c>
      <c r="Q78">
        <v>215</v>
      </c>
      <c r="R78">
        <v>11.2</v>
      </c>
      <c r="S78" s="1">
        <v>0.68263888888888891</v>
      </c>
      <c r="T78">
        <v>21.5</v>
      </c>
      <c r="U78">
        <v>15.8</v>
      </c>
    </row>
    <row r="79" spans="1:21">
      <c r="A79">
        <v>78</v>
      </c>
      <c r="B79" t="s">
        <v>153</v>
      </c>
      <c r="C79" t="s">
        <v>29</v>
      </c>
      <c r="D79" t="s">
        <v>10</v>
      </c>
      <c r="E79">
        <v>78</v>
      </c>
      <c r="F79">
        <v>20</v>
      </c>
      <c r="G79">
        <v>32</v>
      </c>
      <c r="H79">
        <v>52</v>
      </c>
      <c r="I79">
        <v>11</v>
      </c>
      <c r="J79">
        <v>103</v>
      </c>
      <c r="K79">
        <v>9</v>
      </c>
      <c r="L79">
        <v>20</v>
      </c>
      <c r="M79">
        <v>0</v>
      </c>
      <c r="N79">
        <v>0</v>
      </c>
      <c r="O79">
        <v>3</v>
      </c>
      <c r="P79">
        <v>0</v>
      </c>
      <c r="Q79">
        <v>207</v>
      </c>
      <c r="R79">
        <v>9.6999999999999993</v>
      </c>
      <c r="S79" s="1">
        <v>0.70277777777777783</v>
      </c>
      <c r="T79">
        <v>21.3</v>
      </c>
      <c r="U79">
        <v>22.2</v>
      </c>
    </row>
    <row r="80" spans="1:21">
      <c r="A80">
        <v>79</v>
      </c>
      <c r="B80" t="s">
        <v>162</v>
      </c>
      <c r="C80" t="s">
        <v>74</v>
      </c>
      <c r="D80" t="s">
        <v>7</v>
      </c>
      <c r="E80">
        <v>79</v>
      </c>
      <c r="F80">
        <v>16</v>
      </c>
      <c r="G80">
        <v>36</v>
      </c>
      <c r="H80">
        <v>52</v>
      </c>
      <c r="I80">
        <v>11</v>
      </c>
      <c r="J80">
        <v>24</v>
      </c>
      <c r="K80">
        <v>3</v>
      </c>
      <c r="L80">
        <v>15</v>
      </c>
      <c r="M80">
        <v>0</v>
      </c>
      <c r="N80">
        <v>0</v>
      </c>
      <c r="O80">
        <v>2</v>
      </c>
      <c r="P80">
        <v>1</v>
      </c>
      <c r="Q80">
        <v>96</v>
      </c>
      <c r="R80">
        <v>16.7</v>
      </c>
      <c r="S80" s="1">
        <v>0.71666666666666667</v>
      </c>
      <c r="T80">
        <v>21.8</v>
      </c>
      <c r="U80">
        <v>50.8</v>
      </c>
    </row>
    <row r="81" spans="1:21">
      <c r="A81">
        <v>80</v>
      </c>
      <c r="B81" t="s">
        <v>42</v>
      </c>
      <c r="C81" t="s">
        <v>1843</v>
      </c>
      <c r="D81" t="s">
        <v>10</v>
      </c>
      <c r="E81">
        <v>75</v>
      </c>
      <c r="F81">
        <v>23</v>
      </c>
      <c r="G81">
        <v>28</v>
      </c>
      <c r="H81">
        <v>51</v>
      </c>
      <c r="I81">
        <v>2</v>
      </c>
      <c r="J81">
        <v>34</v>
      </c>
      <c r="K81">
        <v>9</v>
      </c>
      <c r="L81">
        <v>19</v>
      </c>
      <c r="M81">
        <v>0</v>
      </c>
      <c r="N81">
        <v>0</v>
      </c>
      <c r="O81">
        <v>5</v>
      </c>
      <c r="P81">
        <v>1</v>
      </c>
      <c r="Q81">
        <v>176</v>
      </c>
      <c r="R81">
        <v>13.1</v>
      </c>
      <c r="S81" s="1">
        <v>0.74861111111111101</v>
      </c>
      <c r="T81">
        <v>21.5</v>
      </c>
      <c r="U81">
        <v>22.2</v>
      </c>
    </row>
    <row r="82" spans="1:21">
      <c r="A82">
        <v>81</v>
      </c>
      <c r="B82" t="s">
        <v>105</v>
      </c>
      <c r="C82" t="s">
        <v>40</v>
      </c>
      <c r="D82" t="s">
        <v>7</v>
      </c>
      <c r="E82">
        <v>82</v>
      </c>
      <c r="F82">
        <v>20</v>
      </c>
      <c r="G82">
        <v>31</v>
      </c>
      <c r="H82">
        <v>51</v>
      </c>
      <c r="I82">
        <v>-8</v>
      </c>
      <c r="J82">
        <v>18</v>
      </c>
      <c r="K82">
        <v>5</v>
      </c>
      <c r="L82">
        <v>19</v>
      </c>
      <c r="M82">
        <v>0</v>
      </c>
      <c r="N82">
        <v>0</v>
      </c>
      <c r="O82">
        <v>2</v>
      </c>
      <c r="P82">
        <v>0</v>
      </c>
      <c r="Q82">
        <v>259</v>
      </c>
      <c r="R82">
        <v>7.7</v>
      </c>
      <c r="S82" s="1">
        <v>0.77847222222222223</v>
      </c>
      <c r="T82">
        <v>22.4</v>
      </c>
      <c r="U82">
        <v>49.8</v>
      </c>
    </row>
    <row r="83" spans="1:21">
      <c r="A83">
        <v>82</v>
      </c>
      <c r="B83" t="s">
        <v>157</v>
      </c>
      <c r="C83" t="s">
        <v>143</v>
      </c>
      <c r="D83" t="s">
        <v>5</v>
      </c>
      <c r="E83">
        <v>80</v>
      </c>
      <c r="F83">
        <v>20</v>
      </c>
      <c r="G83">
        <v>31</v>
      </c>
      <c r="H83">
        <v>51</v>
      </c>
      <c r="I83">
        <v>-6</v>
      </c>
      <c r="J83">
        <v>22</v>
      </c>
      <c r="K83">
        <v>10</v>
      </c>
      <c r="L83">
        <v>21</v>
      </c>
      <c r="M83">
        <v>0</v>
      </c>
      <c r="N83">
        <v>0</v>
      </c>
      <c r="O83">
        <v>2</v>
      </c>
      <c r="P83">
        <v>0</v>
      </c>
      <c r="Q83">
        <v>263</v>
      </c>
      <c r="R83">
        <v>7.6</v>
      </c>
      <c r="S83" s="1">
        <v>0.74791666666666667</v>
      </c>
      <c r="T83">
        <v>23.5</v>
      </c>
      <c r="U83">
        <v>39.5</v>
      </c>
    </row>
    <row r="84" spans="1:21">
      <c r="A84">
        <v>83</v>
      </c>
      <c r="B84" t="s">
        <v>1255</v>
      </c>
      <c r="C84" t="s">
        <v>88</v>
      </c>
      <c r="D84" t="s">
        <v>5</v>
      </c>
      <c r="E84">
        <v>82</v>
      </c>
      <c r="F84">
        <v>20</v>
      </c>
      <c r="G84">
        <v>31</v>
      </c>
      <c r="H84">
        <v>51</v>
      </c>
      <c r="I84">
        <v>28</v>
      </c>
      <c r="J84">
        <v>14</v>
      </c>
      <c r="K84">
        <v>6</v>
      </c>
      <c r="L84">
        <v>14</v>
      </c>
      <c r="M84">
        <v>0</v>
      </c>
      <c r="N84">
        <v>0</v>
      </c>
      <c r="O84">
        <v>3</v>
      </c>
      <c r="P84">
        <v>0</v>
      </c>
      <c r="Q84">
        <v>146</v>
      </c>
      <c r="R84">
        <v>13.7</v>
      </c>
      <c r="S84" s="1">
        <v>0.61249999999999993</v>
      </c>
      <c r="T84">
        <v>19.3</v>
      </c>
      <c r="U84">
        <v>0</v>
      </c>
    </row>
    <row r="85" spans="1:21">
      <c r="A85">
        <v>84</v>
      </c>
      <c r="B85" t="s">
        <v>708</v>
      </c>
      <c r="C85" t="s">
        <v>143</v>
      </c>
      <c r="D85" t="s">
        <v>10</v>
      </c>
      <c r="E85">
        <v>82</v>
      </c>
      <c r="F85">
        <v>19</v>
      </c>
      <c r="G85">
        <v>32</v>
      </c>
      <c r="H85">
        <v>51</v>
      </c>
      <c r="I85">
        <v>-9</v>
      </c>
      <c r="J85">
        <v>20</v>
      </c>
      <c r="K85">
        <v>5</v>
      </c>
      <c r="L85">
        <v>16</v>
      </c>
      <c r="M85">
        <v>0</v>
      </c>
      <c r="N85">
        <v>0</v>
      </c>
      <c r="O85">
        <v>1</v>
      </c>
      <c r="P85">
        <v>0</v>
      </c>
      <c r="Q85">
        <v>166</v>
      </c>
      <c r="R85">
        <v>11.4</v>
      </c>
      <c r="S85" s="1">
        <v>0.72499999999999998</v>
      </c>
      <c r="T85">
        <v>23.1</v>
      </c>
      <c r="U85">
        <v>42.8</v>
      </c>
    </row>
    <row r="86" spans="1:21">
      <c r="A86">
        <v>85</v>
      </c>
      <c r="B86" t="s">
        <v>173</v>
      </c>
      <c r="C86" t="s">
        <v>1844</v>
      </c>
      <c r="D86" t="s">
        <v>7</v>
      </c>
      <c r="E86">
        <v>83</v>
      </c>
      <c r="F86">
        <v>14</v>
      </c>
      <c r="G86">
        <v>37</v>
      </c>
      <c r="H86">
        <v>51</v>
      </c>
      <c r="I86">
        <v>-17</v>
      </c>
      <c r="J86">
        <v>61</v>
      </c>
      <c r="K86">
        <v>6</v>
      </c>
      <c r="L86">
        <v>19</v>
      </c>
      <c r="M86">
        <v>0</v>
      </c>
      <c r="N86">
        <v>0</v>
      </c>
      <c r="O86">
        <v>4</v>
      </c>
      <c r="P86">
        <v>0</v>
      </c>
      <c r="Q86">
        <v>146</v>
      </c>
      <c r="R86">
        <v>9.6</v>
      </c>
      <c r="S86" s="1">
        <v>0.70694444444444438</v>
      </c>
      <c r="T86">
        <v>22.2</v>
      </c>
      <c r="U86">
        <v>50.6</v>
      </c>
    </row>
    <row r="87" spans="1:21">
      <c r="A87">
        <v>86</v>
      </c>
      <c r="B87" t="s">
        <v>183</v>
      </c>
      <c r="C87" t="s">
        <v>90</v>
      </c>
      <c r="D87" t="s">
        <v>81</v>
      </c>
      <c r="E87">
        <v>81</v>
      </c>
      <c r="F87">
        <v>8</v>
      </c>
      <c r="G87">
        <v>43</v>
      </c>
      <c r="H87">
        <v>51</v>
      </c>
      <c r="I87">
        <v>20</v>
      </c>
      <c r="J87">
        <v>32</v>
      </c>
      <c r="K87">
        <v>2</v>
      </c>
      <c r="L87">
        <v>18</v>
      </c>
      <c r="M87">
        <v>0</v>
      </c>
      <c r="N87">
        <v>1</v>
      </c>
      <c r="O87">
        <v>1</v>
      </c>
      <c r="P87">
        <v>0</v>
      </c>
      <c r="Q87">
        <v>164</v>
      </c>
      <c r="R87">
        <v>4.9000000000000004</v>
      </c>
      <c r="S87" s="2">
        <v>1.0562500000000001</v>
      </c>
      <c r="T87">
        <v>31.9</v>
      </c>
      <c r="U87">
        <v>0</v>
      </c>
    </row>
    <row r="88" spans="1:21">
      <c r="A88">
        <v>87</v>
      </c>
      <c r="B88" t="s">
        <v>328</v>
      </c>
      <c r="C88" t="s">
        <v>139</v>
      </c>
      <c r="D88" t="s">
        <v>81</v>
      </c>
      <c r="E88">
        <v>75</v>
      </c>
      <c r="F88">
        <v>7</v>
      </c>
      <c r="G88">
        <v>44</v>
      </c>
      <c r="H88">
        <v>51</v>
      </c>
      <c r="I88">
        <v>0</v>
      </c>
      <c r="J88">
        <v>61</v>
      </c>
      <c r="K88">
        <v>3</v>
      </c>
      <c r="L88">
        <v>28</v>
      </c>
      <c r="M88">
        <v>0</v>
      </c>
      <c r="N88">
        <v>0</v>
      </c>
      <c r="O88">
        <v>1</v>
      </c>
      <c r="P88">
        <v>0</v>
      </c>
      <c r="Q88">
        <v>166</v>
      </c>
      <c r="R88">
        <v>4.2</v>
      </c>
      <c r="S88" s="1">
        <v>0.94236111111111109</v>
      </c>
      <c r="T88">
        <v>24.5</v>
      </c>
      <c r="U88">
        <v>0</v>
      </c>
    </row>
    <row r="89" spans="1:21">
      <c r="A89">
        <v>88</v>
      </c>
      <c r="B89" t="s">
        <v>106</v>
      </c>
      <c r="C89" t="s">
        <v>49</v>
      </c>
      <c r="D89" t="s">
        <v>7</v>
      </c>
      <c r="E89">
        <v>72</v>
      </c>
      <c r="F89">
        <v>27</v>
      </c>
      <c r="G89">
        <v>23</v>
      </c>
      <c r="H89">
        <v>50</v>
      </c>
      <c r="I89">
        <v>8</v>
      </c>
      <c r="J89">
        <v>44</v>
      </c>
      <c r="K89">
        <v>8</v>
      </c>
      <c r="L89">
        <v>14</v>
      </c>
      <c r="M89">
        <v>1</v>
      </c>
      <c r="N89">
        <v>1</v>
      </c>
      <c r="O89">
        <v>5</v>
      </c>
      <c r="P89">
        <v>1</v>
      </c>
      <c r="Q89">
        <v>256</v>
      </c>
      <c r="R89">
        <v>10.5</v>
      </c>
      <c r="S89" s="1">
        <v>0.7895833333333333</v>
      </c>
      <c r="T89">
        <v>24</v>
      </c>
      <c r="U89">
        <v>52.2</v>
      </c>
    </row>
    <row r="90" spans="1:21">
      <c r="A90">
        <v>89</v>
      </c>
      <c r="B90" t="s">
        <v>1845</v>
      </c>
      <c r="C90" t="s">
        <v>4</v>
      </c>
      <c r="D90" t="s">
        <v>7</v>
      </c>
      <c r="E90">
        <v>82</v>
      </c>
      <c r="F90">
        <v>24</v>
      </c>
      <c r="G90">
        <v>26</v>
      </c>
      <c r="H90">
        <v>50</v>
      </c>
      <c r="I90">
        <v>23</v>
      </c>
      <c r="J90">
        <v>26</v>
      </c>
      <c r="K90">
        <v>5</v>
      </c>
      <c r="L90">
        <v>10</v>
      </c>
      <c r="M90">
        <v>5</v>
      </c>
      <c r="N90">
        <v>6</v>
      </c>
      <c r="O90">
        <v>4</v>
      </c>
      <c r="P90">
        <v>0</v>
      </c>
      <c r="Q90">
        <v>181</v>
      </c>
      <c r="R90">
        <v>13.3</v>
      </c>
      <c r="S90" s="1">
        <v>0.78263888888888899</v>
      </c>
      <c r="T90">
        <v>24.4</v>
      </c>
      <c r="U90">
        <v>48.2</v>
      </c>
    </row>
    <row r="91" spans="1:21">
      <c r="A91">
        <v>90</v>
      </c>
      <c r="B91" t="s">
        <v>41</v>
      </c>
      <c r="C91" t="s">
        <v>19</v>
      </c>
      <c r="D91" t="s">
        <v>7</v>
      </c>
      <c r="E91">
        <v>78</v>
      </c>
      <c r="F91">
        <v>20</v>
      </c>
      <c r="G91">
        <v>30</v>
      </c>
      <c r="H91">
        <v>50</v>
      </c>
      <c r="I91">
        <v>-11</v>
      </c>
      <c r="J91">
        <v>67</v>
      </c>
      <c r="K91">
        <v>7</v>
      </c>
      <c r="L91">
        <v>18</v>
      </c>
      <c r="M91">
        <v>0</v>
      </c>
      <c r="N91">
        <v>0</v>
      </c>
      <c r="O91">
        <v>2</v>
      </c>
      <c r="P91">
        <v>1</v>
      </c>
      <c r="Q91">
        <v>148</v>
      </c>
      <c r="R91">
        <v>13.5</v>
      </c>
      <c r="S91" s="1">
        <v>0.72430555555555554</v>
      </c>
      <c r="T91">
        <v>22.4</v>
      </c>
      <c r="U91">
        <v>45.2</v>
      </c>
    </row>
    <row r="92" spans="1:21">
      <c r="A92">
        <v>91</v>
      </c>
      <c r="B92" t="s">
        <v>277</v>
      </c>
      <c r="C92" t="s">
        <v>139</v>
      </c>
      <c r="D92" t="s">
        <v>7</v>
      </c>
      <c r="E92">
        <v>76</v>
      </c>
      <c r="F92">
        <v>16</v>
      </c>
      <c r="G92">
        <v>34</v>
      </c>
      <c r="H92">
        <v>50</v>
      </c>
      <c r="I92">
        <v>5</v>
      </c>
      <c r="J92">
        <v>98</v>
      </c>
      <c r="K92">
        <v>4</v>
      </c>
      <c r="L92">
        <v>10</v>
      </c>
      <c r="M92">
        <v>2</v>
      </c>
      <c r="N92">
        <v>4</v>
      </c>
      <c r="O92">
        <v>2</v>
      </c>
      <c r="P92">
        <v>0</v>
      </c>
      <c r="Q92">
        <v>189</v>
      </c>
      <c r="R92">
        <v>8.5</v>
      </c>
      <c r="S92" s="1">
        <v>0.78194444444444444</v>
      </c>
      <c r="T92">
        <v>24.1</v>
      </c>
      <c r="U92">
        <v>52.9</v>
      </c>
    </row>
    <row r="93" spans="1:21">
      <c r="A93">
        <v>92</v>
      </c>
      <c r="B93" t="s">
        <v>37</v>
      </c>
      <c r="C93" t="s">
        <v>38</v>
      </c>
      <c r="D93" t="s">
        <v>7</v>
      </c>
      <c r="E93">
        <v>70</v>
      </c>
      <c r="F93">
        <v>11</v>
      </c>
      <c r="G93">
        <v>39</v>
      </c>
      <c r="H93">
        <v>50</v>
      </c>
      <c r="I93">
        <v>3</v>
      </c>
      <c r="J93">
        <v>42</v>
      </c>
      <c r="K93">
        <v>4</v>
      </c>
      <c r="L93">
        <v>18</v>
      </c>
      <c r="M93">
        <v>0</v>
      </c>
      <c r="N93">
        <v>0</v>
      </c>
      <c r="O93">
        <v>1</v>
      </c>
      <c r="P93">
        <v>0</v>
      </c>
      <c r="Q93">
        <v>97</v>
      </c>
      <c r="R93">
        <v>11.3</v>
      </c>
      <c r="S93" s="1">
        <v>0.86111111111111116</v>
      </c>
      <c r="T93">
        <v>24</v>
      </c>
      <c r="U93">
        <v>52.3</v>
      </c>
    </row>
    <row r="94" spans="1:21">
      <c r="A94">
        <v>93</v>
      </c>
      <c r="B94" t="s">
        <v>416</v>
      </c>
      <c r="C94" t="s">
        <v>9</v>
      </c>
      <c r="D94" t="s">
        <v>5</v>
      </c>
      <c r="E94">
        <v>82</v>
      </c>
      <c r="F94">
        <v>24</v>
      </c>
      <c r="G94">
        <v>25</v>
      </c>
      <c r="H94">
        <v>49</v>
      </c>
      <c r="I94">
        <v>7</v>
      </c>
      <c r="J94">
        <v>32</v>
      </c>
      <c r="K94">
        <v>6</v>
      </c>
      <c r="L94">
        <v>10</v>
      </c>
      <c r="M94">
        <v>2</v>
      </c>
      <c r="N94">
        <v>2</v>
      </c>
      <c r="O94">
        <v>4</v>
      </c>
      <c r="P94">
        <v>0</v>
      </c>
      <c r="Q94">
        <v>133</v>
      </c>
      <c r="R94">
        <v>18</v>
      </c>
      <c r="S94" s="1">
        <v>0.6694444444444444</v>
      </c>
      <c r="T94">
        <v>21.6</v>
      </c>
      <c r="U94">
        <v>45.2</v>
      </c>
    </row>
    <row r="95" spans="1:21">
      <c r="A95">
        <v>94</v>
      </c>
      <c r="B95" t="s">
        <v>1173</v>
      </c>
      <c r="C95" t="s">
        <v>25</v>
      </c>
      <c r="D95" t="s">
        <v>7</v>
      </c>
      <c r="E95">
        <v>77</v>
      </c>
      <c r="F95">
        <v>22</v>
      </c>
      <c r="G95">
        <v>27</v>
      </c>
      <c r="H95">
        <v>49</v>
      </c>
      <c r="I95">
        <v>14</v>
      </c>
      <c r="J95">
        <v>22</v>
      </c>
      <c r="K95">
        <v>7</v>
      </c>
      <c r="L95">
        <v>20</v>
      </c>
      <c r="M95">
        <v>0</v>
      </c>
      <c r="N95">
        <v>0</v>
      </c>
      <c r="O95">
        <v>2</v>
      </c>
      <c r="P95">
        <v>1</v>
      </c>
      <c r="Q95">
        <v>159</v>
      </c>
      <c r="R95">
        <v>13.8</v>
      </c>
      <c r="S95" s="1">
        <v>0.67569444444444438</v>
      </c>
      <c r="T95">
        <v>21.7</v>
      </c>
      <c r="U95">
        <v>48.8</v>
      </c>
    </row>
    <row r="96" spans="1:21">
      <c r="A96">
        <v>95</v>
      </c>
      <c r="B96" t="s">
        <v>180</v>
      </c>
      <c r="C96" t="s">
        <v>165</v>
      </c>
      <c r="D96" t="s">
        <v>7</v>
      </c>
      <c r="E96">
        <v>75</v>
      </c>
      <c r="F96">
        <v>20</v>
      </c>
      <c r="G96">
        <v>29</v>
      </c>
      <c r="H96">
        <v>49</v>
      </c>
      <c r="I96">
        <v>-4</v>
      </c>
      <c r="J96">
        <v>60</v>
      </c>
      <c r="K96">
        <v>4</v>
      </c>
      <c r="L96">
        <v>11</v>
      </c>
      <c r="M96">
        <v>0</v>
      </c>
      <c r="N96">
        <v>0</v>
      </c>
      <c r="O96">
        <v>4</v>
      </c>
      <c r="P96">
        <v>0</v>
      </c>
      <c r="Q96">
        <v>177</v>
      </c>
      <c r="R96">
        <v>11.3</v>
      </c>
      <c r="S96" s="1">
        <v>0.82291666666666663</v>
      </c>
      <c r="T96">
        <v>24.8</v>
      </c>
      <c r="U96">
        <v>52</v>
      </c>
    </row>
    <row r="97" spans="1:21">
      <c r="A97">
        <v>96</v>
      </c>
      <c r="B97" t="s">
        <v>197</v>
      </c>
      <c r="C97" t="s">
        <v>19</v>
      </c>
      <c r="D97" t="s">
        <v>7</v>
      </c>
      <c r="E97">
        <v>58</v>
      </c>
      <c r="F97">
        <v>19</v>
      </c>
      <c r="G97">
        <v>30</v>
      </c>
      <c r="H97">
        <v>49</v>
      </c>
      <c r="I97">
        <v>2</v>
      </c>
      <c r="J97">
        <v>14</v>
      </c>
      <c r="K97">
        <v>5</v>
      </c>
      <c r="L97">
        <v>8</v>
      </c>
      <c r="M97">
        <v>1</v>
      </c>
      <c r="N97">
        <v>1</v>
      </c>
      <c r="O97">
        <v>1</v>
      </c>
      <c r="P97">
        <v>1</v>
      </c>
      <c r="Q97">
        <v>90</v>
      </c>
      <c r="R97">
        <v>21.1</v>
      </c>
      <c r="S97" s="1">
        <v>0.87222222222222223</v>
      </c>
      <c r="T97">
        <v>27.1</v>
      </c>
      <c r="U97">
        <v>48.7</v>
      </c>
    </row>
    <row r="98" spans="1:21">
      <c r="A98">
        <v>97</v>
      </c>
      <c r="B98" t="s">
        <v>163</v>
      </c>
      <c r="C98" t="s">
        <v>23</v>
      </c>
      <c r="D98" t="s">
        <v>5</v>
      </c>
      <c r="E98">
        <v>68</v>
      </c>
      <c r="F98">
        <v>18</v>
      </c>
      <c r="G98">
        <v>31</v>
      </c>
      <c r="H98">
        <v>49</v>
      </c>
      <c r="I98">
        <v>2</v>
      </c>
      <c r="J98">
        <v>10</v>
      </c>
      <c r="K98">
        <v>4</v>
      </c>
      <c r="L98">
        <v>18</v>
      </c>
      <c r="M98">
        <v>0</v>
      </c>
      <c r="N98">
        <v>0</v>
      </c>
      <c r="O98">
        <v>4</v>
      </c>
      <c r="P98">
        <v>2</v>
      </c>
      <c r="Q98">
        <v>151</v>
      </c>
      <c r="R98">
        <v>11.9</v>
      </c>
      <c r="S98" s="1">
        <v>0.70486111111111116</v>
      </c>
      <c r="T98">
        <v>21.9</v>
      </c>
      <c r="U98">
        <v>35.700000000000003</v>
      </c>
    </row>
    <row r="99" spans="1:21">
      <c r="A99">
        <v>98</v>
      </c>
      <c r="B99" t="s">
        <v>263</v>
      </c>
      <c r="C99" t="s">
        <v>23</v>
      </c>
      <c r="D99" t="s">
        <v>81</v>
      </c>
      <c r="E99">
        <v>79</v>
      </c>
      <c r="F99">
        <v>8</v>
      </c>
      <c r="G99">
        <v>41</v>
      </c>
      <c r="H99">
        <v>49</v>
      </c>
      <c r="I99">
        <v>0</v>
      </c>
      <c r="J99">
        <v>44</v>
      </c>
      <c r="K99">
        <v>5</v>
      </c>
      <c r="L99">
        <v>25</v>
      </c>
      <c r="M99">
        <v>0</v>
      </c>
      <c r="N99">
        <v>1</v>
      </c>
      <c r="O99">
        <v>0</v>
      </c>
      <c r="P99">
        <v>0</v>
      </c>
      <c r="Q99">
        <v>110</v>
      </c>
      <c r="R99">
        <v>7.3</v>
      </c>
      <c r="S99" s="2">
        <v>1.0125</v>
      </c>
      <c r="T99">
        <v>31.4</v>
      </c>
      <c r="U99">
        <v>0</v>
      </c>
    </row>
    <row r="100" spans="1:21">
      <c r="A100">
        <v>99</v>
      </c>
      <c r="B100" t="s">
        <v>1846</v>
      </c>
      <c r="C100" t="s">
        <v>23</v>
      </c>
      <c r="D100" t="s">
        <v>5</v>
      </c>
      <c r="E100">
        <v>57</v>
      </c>
      <c r="F100">
        <v>28</v>
      </c>
      <c r="G100">
        <v>20</v>
      </c>
      <c r="H100">
        <v>48</v>
      </c>
      <c r="I100">
        <v>16</v>
      </c>
      <c r="J100">
        <v>10</v>
      </c>
      <c r="K100">
        <v>6</v>
      </c>
      <c r="L100">
        <v>9</v>
      </c>
      <c r="M100">
        <v>0</v>
      </c>
      <c r="N100">
        <v>0</v>
      </c>
      <c r="O100">
        <v>6</v>
      </c>
      <c r="P100">
        <v>1</v>
      </c>
      <c r="Q100">
        <v>153</v>
      </c>
      <c r="R100">
        <v>18.3</v>
      </c>
      <c r="S100" s="1">
        <v>0.70208333333333339</v>
      </c>
      <c r="T100">
        <v>22.2</v>
      </c>
      <c r="U100">
        <v>55.6</v>
      </c>
    </row>
    <row r="101" spans="1:21">
      <c r="A101">
        <v>100</v>
      </c>
      <c r="B101" t="s">
        <v>140</v>
      </c>
      <c r="C101" t="s">
        <v>147</v>
      </c>
      <c r="D101" t="s">
        <v>5</v>
      </c>
      <c r="E101">
        <v>70</v>
      </c>
      <c r="F101">
        <v>23</v>
      </c>
      <c r="G101">
        <v>25</v>
      </c>
      <c r="H101">
        <v>48</v>
      </c>
      <c r="I101">
        <v>7</v>
      </c>
      <c r="J101">
        <v>45</v>
      </c>
      <c r="K101">
        <v>6</v>
      </c>
      <c r="L101">
        <v>9</v>
      </c>
      <c r="M101">
        <v>0</v>
      </c>
      <c r="N101">
        <v>0</v>
      </c>
      <c r="O101">
        <v>2</v>
      </c>
      <c r="P101">
        <v>0</v>
      </c>
      <c r="Q101">
        <v>190</v>
      </c>
      <c r="R101">
        <v>12.1</v>
      </c>
      <c r="S101" s="1">
        <v>0.70277777777777783</v>
      </c>
      <c r="T101">
        <v>22.5</v>
      </c>
      <c r="U101">
        <v>61.5</v>
      </c>
    </row>
    <row r="102" spans="1:21">
      <c r="A102">
        <v>101</v>
      </c>
      <c r="B102" t="s">
        <v>253</v>
      </c>
      <c r="C102" t="s">
        <v>72</v>
      </c>
      <c r="D102" t="s">
        <v>5</v>
      </c>
      <c r="E102">
        <v>69</v>
      </c>
      <c r="F102">
        <v>22</v>
      </c>
      <c r="G102">
        <v>26</v>
      </c>
      <c r="H102">
        <v>48</v>
      </c>
      <c r="I102">
        <v>26</v>
      </c>
      <c r="J102">
        <v>34</v>
      </c>
      <c r="K102">
        <v>2</v>
      </c>
      <c r="L102">
        <v>11</v>
      </c>
      <c r="M102">
        <v>0</v>
      </c>
      <c r="N102">
        <v>0</v>
      </c>
      <c r="O102">
        <v>3</v>
      </c>
      <c r="P102">
        <v>0</v>
      </c>
      <c r="Q102">
        <v>245</v>
      </c>
      <c r="R102">
        <v>9</v>
      </c>
      <c r="S102" s="1">
        <v>0.70000000000000007</v>
      </c>
      <c r="T102">
        <v>24.6</v>
      </c>
      <c r="U102">
        <v>46.6</v>
      </c>
    </row>
    <row r="103" spans="1:21">
      <c r="A103">
        <v>102</v>
      </c>
      <c r="B103" t="s">
        <v>346</v>
      </c>
      <c r="C103" t="s">
        <v>93</v>
      </c>
      <c r="D103" t="s">
        <v>7</v>
      </c>
      <c r="E103">
        <v>80</v>
      </c>
      <c r="F103">
        <v>18</v>
      </c>
      <c r="G103">
        <v>30</v>
      </c>
      <c r="H103">
        <v>48</v>
      </c>
      <c r="I103">
        <v>3</v>
      </c>
      <c r="J103">
        <v>28</v>
      </c>
      <c r="K103">
        <v>3</v>
      </c>
      <c r="L103">
        <v>15</v>
      </c>
      <c r="M103">
        <v>0</v>
      </c>
      <c r="N103">
        <v>0</v>
      </c>
      <c r="O103">
        <v>3</v>
      </c>
      <c r="P103">
        <v>1</v>
      </c>
      <c r="Q103">
        <v>165</v>
      </c>
      <c r="R103">
        <v>10.9</v>
      </c>
      <c r="S103" s="1">
        <v>0.84583333333333333</v>
      </c>
      <c r="T103">
        <v>25.7</v>
      </c>
      <c r="U103">
        <v>54.6</v>
      </c>
    </row>
    <row r="104" spans="1:21">
      <c r="A104">
        <v>103</v>
      </c>
      <c r="B104" t="s">
        <v>1847</v>
      </c>
      <c r="C104" t="s">
        <v>88</v>
      </c>
      <c r="D104" t="s">
        <v>7</v>
      </c>
      <c r="E104">
        <v>73</v>
      </c>
      <c r="F104">
        <v>16</v>
      </c>
      <c r="G104">
        <v>32</v>
      </c>
      <c r="H104">
        <v>48</v>
      </c>
      <c r="I104">
        <v>4</v>
      </c>
      <c r="J104">
        <v>36</v>
      </c>
      <c r="K104">
        <v>5</v>
      </c>
      <c r="L104">
        <v>16</v>
      </c>
      <c r="M104">
        <v>0</v>
      </c>
      <c r="N104">
        <v>0</v>
      </c>
      <c r="O104">
        <v>3</v>
      </c>
      <c r="P104">
        <v>0</v>
      </c>
      <c r="Q104">
        <v>129</v>
      </c>
      <c r="R104">
        <v>12.4</v>
      </c>
      <c r="S104" s="1">
        <v>0.59375</v>
      </c>
      <c r="T104">
        <v>17.5</v>
      </c>
      <c r="U104">
        <v>42.4</v>
      </c>
    </row>
    <row r="105" spans="1:21">
      <c r="A105">
        <v>104</v>
      </c>
      <c r="B105" t="s">
        <v>30</v>
      </c>
      <c r="C105" t="s">
        <v>23</v>
      </c>
      <c r="D105" t="s">
        <v>10</v>
      </c>
      <c r="E105">
        <v>45</v>
      </c>
      <c r="F105">
        <v>16</v>
      </c>
      <c r="G105">
        <v>32</v>
      </c>
      <c r="H105">
        <v>48</v>
      </c>
      <c r="I105">
        <v>19</v>
      </c>
      <c r="J105">
        <v>20</v>
      </c>
      <c r="K105">
        <v>3</v>
      </c>
      <c r="L105">
        <v>17</v>
      </c>
      <c r="M105">
        <v>0</v>
      </c>
      <c r="N105">
        <v>0</v>
      </c>
      <c r="O105">
        <v>1</v>
      </c>
      <c r="P105">
        <v>0</v>
      </c>
      <c r="Q105">
        <v>151</v>
      </c>
      <c r="R105">
        <v>10.6</v>
      </c>
      <c r="S105" s="1">
        <v>0.85625000000000007</v>
      </c>
      <c r="T105">
        <v>25</v>
      </c>
      <c r="U105">
        <v>53</v>
      </c>
    </row>
    <row r="106" spans="1:21">
      <c r="A106">
        <v>105</v>
      </c>
      <c r="B106" t="s">
        <v>185</v>
      </c>
      <c r="C106" t="s">
        <v>143</v>
      </c>
      <c r="D106" t="s">
        <v>5</v>
      </c>
      <c r="E106">
        <v>69</v>
      </c>
      <c r="F106">
        <v>23</v>
      </c>
      <c r="G106">
        <v>24</v>
      </c>
      <c r="H106">
        <v>47</v>
      </c>
      <c r="I106">
        <v>-7</v>
      </c>
      <c r="J106">
        <v>34</v>
      </c>
      <c r="K106">
        <v>10</v>
      </c>
      <c r="L106">
        <v>19</v>
      </c>
      <c r="M106">
        <v>0</v>
      </c>
      <c r="N106">
        <v>0</v>
      </c>
      <c r="O106">
        <v>4</v>
      </c>
      <c r="P106">
        <v>0</v>
      </c>
      <c r="Q106">
        <v>167</v>
      </c>
      <c r="R106">
        <v>13.8</v>
      </c>
      <c r="S106" s="1">
        <v>0.78888888888888886</v>
      </c>
      <c r="T106">
        <v>23.4</v>
      </c>
      <c r="U106">
        <v>50</v>
      </c>
    </row>
    <row r="107" spans="1:21">
      <c r="A107">
        <v>106</v>
      </c>
      <c r="B107" t="s">
        <v>669</v>
      </c>
      <c r="C107" t="s">
        <v>14</v>
      </c>
      <c r="D107" t="s">
        <v>10</v>
      </c>
      <c r="E107">
        <v>78</v>
      </c>
      <c r="F107">
        <v>19</v>
      </c>
      <c r="G107">
        <v>28</v>
      </c>
      <c r="H107">
        <v>47</v>
      </c>
      <c r="I107">
        <v>20</v>
      </c>
      <c r="J107">
        <v>20</v>
      </c>
      <c r="K107">
        <v>3</v>
      </c>
      <c r="L107">
        <v>9</v>
      </c>
      <c r="M107">
        <v>0</v>
      </c>
      <c r="N107">
        <v>2</v>
      </c>
      <c r="O107">
        <v>2</v>
      </c>
      <c r="P107">
        <v>0</v>
      </c>
      <c r="Q107">
        <v>159</v>
      </c>
      <c r="R107">
        <v>11.9</v>
      </c>
      <c r="S107" s="1">
        <v>0.67847222222222225</v>
      </c>
      <c r="T107">
        <v>21.7</v>
      </c>
      <c r="U107">
        <v>41</v>
      </c>
    </row>
    <row r="108" spans="1:21">
      <c r="A108">
        <v>107</v>
      </c>
      <c r="B108" t="s">
        <v>70</v>
      </c>
      <c r="C108" t="s">
        <v>38</v>
      </c>
      <c r="D108" t="s">
        <v>10</v>
      </c>
      <c r="E108">
        <v>73</v>
      </c>
      <c r="F108">
        <v>16</v>
      </c>
      <c r="G108">
        <v>31</v>
      </c>
      <c r="H108">
        <v>47</v>
      </c>
      <c r="I108">
        <v>0</v>
      </c>
      <c r="J108">
        <v>38</v>
      </c>
      <c r="K108">
        <v>5</v>
      </c>
      <c r="L108">
        <v>18</v>
      </c>
      <c r="M108">
        <v>0</v>
      </c>
      <c r="N108">
        <v>0</v>
      </c>
      <c r="O108">
        <v>4</v>
      </c>
      <c r="P108">
        <v>0</v>
      </c>
      <c r="Q108">
        <v>224</v>
      </c>
      <c r="R108">
        <v>7.1</v>
      </c>
      <c r="S108" s="1">
        <v>0.85833333333333339</v>
      </c>
      <c r="T108">
        <v>24</v>
      </c>
      <c r="U108">
        <v>29.6</v>
      </c>
    </row>
    <row r="109" spans="1:21">
      <c r="A109">
        <v>108</v>
      </c>
      <c r="B109" t="s">
        <v>26</v>
      </c>
      <c r="C109" t="s">
        <v>143</v>
      </c>
      <c r="D109" t="s">
        <v>7</v>
      </c>
      <c r="E109">
        <v>80</v>
      </c>
      <c r="F109">
        <v>16</v>
      </c>
      <c r="G109">
        <v>31</v>
      </c>
      <c r="H109">
        <v>47</v>
      </c>
      <c r="I109">
        <v>-13</v>
      </c>
      <c r="J109">
        <v>52</v>
      </c>
      <c r="K109">
        <v>4</v>
      </c>
      <c r="L109">
        <v>15</v>
      </c>
      <c r="M109">
        <v>0</v>
      </c>
      <c r="N109">
        <v>0</v>
      </c>
      <c r="O109">
        <v>3</v>
      </c>
      <c r="P109">
        <v>0</v>
      </c>
      <c r="Q109">
        <v>110</v>
      </c>
      <c r="R109">
        <v>14.5</v>
      </c>
      <c r="S109" s="1">
        <v>0.74930555555555556</v>
      </c>
      <c r="T109">
        <v>21.2</v>
      </c>
      <c r="U109">
        <v>43.3</v>
      </c>
    </row>
    <row r="110" spans="1:21">
      <c r="A110">
        <v>109</v>
      </c>
      <c r="B110" t="s">
        <v>349</v>
      </c>
      <c r="C110" t="s">
        <v>121</v>
      </c>
      <c r="D110" t="s">
        <v>81</v>
      </c>
      <c r="E110">
        <v>64</v>
      </c>
      <c r="F110">
        <v>14</v>
      </c>
      <c r="G110">
        <v>33</v>
      </c>
      <c r="H110">
        <v>47</v>
      </c>
      <c r="I110">
        <v>12</v>
      </c>
      <c r="J110">
        <v>63</v>
      </c>
      <c r="K110">
        <v>7</v>
      </c>
      <c r="L110">
        <v>20</v>
      </c>
      <c r="M110">
        <v>0</v>
      </c>
      <c r="N110">
        <v>3</v>
      </c>
      <c r="O110">
        <v>2</v>
      </c>
      <c r="P110">
        <v>0</v>
      </c>
      <c r="Q110">
        <v>180</v>
      </c>
      <c r="R110">
        <v>7.8</v>
      </c>
      <c r="S110" s="2">
        <v>1.0513888888888889</v>
      </c>
      <c r="T110">
        <v>31.3</v>
      </c>
      <c r="U110">
        <v>0</v>
      </c>
    </row>
    <row r="111" spans="1:21">
      <c r="A111">
        <v>110</v>
      </c>
      <c r="B111" t="s">
        <v>882</v>
      </c>
      <c r="C111" t="s">
        <v>12</v>
      </c>
      <c r="D111" t="s">
        <v>81</v>
      </c>
      <c r="E111">
        <v>81</v>
      </c>
      <c r="F111">
        <v>10</v>
      </c>
      <c r="G111">
        <v>36</v>
      </c>
      <c r="H111">
        <v>46</v>
      </c>
      <c r="I111">
        <v>33</v>
      </c>
      <c r="J111">
        <v>51</v>
      </c>
      <c r="K111">
        <v>3</v>
      </c>
      <c r="L111">
        <v>15</v>
      </c>
      <c r="M111">
        <v>0</v>
      </c>
      <c r="N111">
        <v>0</v>
      </c>
      <c r="O111">
        <v>6</v>
      </c>
      <c r="P111">
        <v>0</v>
      </c>
      <c r="Q111">
        <v>162</v>
      </c>
      <c r="R111">
        <v>6.2</v>
      </c>
      <c r="S111" s="1">
        <v>0.88680555555555562</v>
      </c>
      <c r="T111">
        <v>23.9</v>
      </c>
      <c r="U111">
        <v>0</v>
      </c>
    </row>
    <row r="112" spans="1:21">
      <c r="A112">
        <v>111</v>
      </c>
      <c r="B112" t="s">
        <v>120</v>
      </c>
      <c r="C112" t="s">
        <v>121</v>
      </c>
      <c r="D112" t="s">
        <v>7</v>
      </c>
      <c r="E112">
        <v>63</v>
      </c>
      <c r="F112">
        <v>26</v>
      </c>
      <c r="G112">
        <v>19</v>
      </c>
      <c r="H112">
        <v>45</v>
      </c>
      <c r="I112">
        <v>-13</v>
      </c>
      <c r="J112">
        <v>26</v>
      </c>
      <c r="K112">
        <v>6</v>
      </c>
      <c r="L112">
        <v>14</v>
      </c>
      <c r="M112">
        <v>0</v>
      </c>
      <c r="N112">
        <v>0</v>
      </c>
      <c r="O112">
        <v>8</v>
      </c>
      <c r="P112">
        <v>0</v>
      </c>
      <c r="Q112">
        <v>191</v>
      </c>
      <c r="R112">
        <v>13.6</v>
      </c>
      <c r="S112" s="1">
        <v>0.82638888888888884</v>
      </c>
      <c r="T112">
        <v>25.3</v>
      </c>
      <c r="U112">
        <v>46.1</v>
      </c>
    </row>
    <row r="113" spans="1:21">
      <c r="A113">
        <v>112</v>
      </c>
      <c r="B113" t="s">
        <v>254</v>
      </c>
      <c r="C113" t="s">
        <v>143</v>
      </c>
      <c r="D113" t="s">
        <v>7</v>
      </c>
      <c r="E113">
        <v>82</v>
      </c>
      <c r="F113">
        <v>24</v>
      </c>
      <c r="G113">
        <v>21</v>
      </c>
      <c r="H113">
        <v>45</v>
      </c>
      <c r="I113">
        <v>0</v>
      </c>
      <c r="J113">
        <v>44</v>
      </c>
      <c r="K113">
        <v>7</v>
      </c>
      <c r="L113">
        <v>13</v>
      </c>
      <c r="M113">
        <v>3</v>
      </c>
      <c r="N113">
        <v>3</v>
      </c>
      <c r="O113">
        <v>4</v>
      </c>
      <c r="P113">
        <v>1</v>
      </c>
      <c r="Q113">
        <v>160</v>
      </c>
      <c r="R113">
        <v>15</v>
      </c>
      <c r="S113" s="1">
        <v>0.79999999999999993</v>
      </c>
      <c r="T113">
        <v>26.5</v>
      </c>
      <c r="U113">
        <v>56.4</v>
      </c>
    </row>
    <row r="114" spans="1:21">
      <c r="A114">
        <v>113</v>
      </c>
      <c r="B114" t="s">
        <v>359</v>
      </c>
      <c r="C114" t="s">
        <v>19</v>
      </c>
      <c r="D114" t="s">
        <v>10</v>
      </c>
      <c r="E114">
        <v>82</v>
      </c>
      <c r="F114">
        <v>19</v>
      </c>
      <c r="G114">
        <v>26</v>
      </c>
      <c r="H114">
        <v>45</v>
      </c>
      <c r="I114">
        <v>-6</v>
      </c>
      <c r="J114">
        <v>22</v>
      </c>
      <c r="K114">
        <v>6</v>
      </c>
      <c r="L114">
        <v>11</v>
      </c>
      <c r="M114">
        <v>1</v>
      </c>
      <c r="N114">
        <v>2</v>
      </c>
      <c r="O114">
        <v>4</v>
      </c>
      <c r="P114">
        <v>0</v>
      </c>
      <c r="Q114">
        <v>178</v>
      </c>
      <c r="R114">
        <v>10.7</v>
      </c>
      <c r="S114" s="1">
        <v>0.72222222222222221</v>
      </c>
      <c r="T114">
        <v>22.7</v>
      </c>
      <c r="U114">
        <v>43.8</v>
      </c>
    </row>
    <row r="115" spans="1:21">
      <c r="A115">
        <v>114</v>
      </c>
      <c r="B115" t="s">
        <v>228</v>
      </c>
      <c r="C115" t="s">
        <v>40</v>
      </c>
      <c r="D115" t="s">
        <v>7</v>
      </c>
      <c r="E115">
        <v>81</v>
      </c>
      <c r="F115">
        <v>18</v>
      </c>
      <c r="G115">
        <v>27</v>
      </c>
      <c r="H115">
        <v>45</v>
      </c>
      <c r="I115">
        <v>2</v>
      </c>
      <c r="J115">
        <v>46</v>
      </c>
      <c r="K115">
        <v>7</v>
      </c>
      <c r="L115">
        <v>18</v>
      </c>
      <c r="M115">
        <v>0</v>
      </c>
      <c r="N115">
        <v>0</v>
      </c>
      <c r="O115">
        <v>4</v>
      </c>
      <c r="P115">
        <v>1</v>
      </c>
      <c r="Q115">
        <v>159</v>
      </c>
      <c r="R115">
        <v>11.3</v>
      </c>
      <c r="S115" s="1">
        <v>0.65763888888888888</v>
      </c>
      <c r="T115">
        <v>21.5</v>
      </c>
      <c r="U115">
        <v>48</v>
      </c>
    </row>
    <row r="116" spans="1:21">
      <c r="A116">
        <v>115</v>
      </c>
      <c r="B116" t="s">
        <v>221</v>
      </c>
      <c r="C116" t="s">
        <v>90</v>
      </c>
      <c r="D116" t="s">
        <v>81</v>
      </c>
      <c r="E116">
        <v>81</v>
      </c>
      <c r="F116">
        <v>10</v>
      </c>
      <c r="G116">
        <v>35</v>
      </c>
      <c r="H116">
        <v>45</v>
      </c>
      <c r="I116">
        <v>1</v>
      </c>
      <c r="J116">
        <v>38</v>
      </c>
      <c r="K116">
        <v>7</v>
      </c>
      <c r="L116">
        <v>26</v>
      </c>
      <c r="M116">
        <v>0</v>
      </c>
      <c r="N116">
        <v>1</v>
      </c>
      <c r="O116">
        <v>5</v>
      </c>
      <c r="P116">
        <v>1</v>
      </c>
      <c r="Q116">
        <v>188</v>
      </c>
      <c r="R116">
        <v>5.3</v>
      </c>
      <c r="S116" s="1">
        <v>0.8569444444444444</v>
      </c>
      <c r="T116">
        <v>26.1</v>
      </c>
      <c r="U116">
        <v>0</v>
      </c>
    </row>
    <row r="117" spans="1:21">
      <c r="A117">
        <v>116</v>
      </c>
      <c r="B117" t="s">
        <v>154</v>
      </c>
      <c r="C117" t="s">
        <v>19</v>
      </c>
      <c r="D117" t="s">
        <v>10</v>
      </c>
      <c r="E117">
        <v>69</v>
      </c>
      <c r="F117">
        <v>22</v>
      </c>
      <c r="G117">
        <v>22</v>
      </c>
      <c r="H117">
        <v>44</v>
      </c>
      <c r="I117">
        <v>-15</v>
      </c>
      <c r="J117">
        <v>44</v>
      </c>
      <c r="K117">
        <v>6</v>
      </c>
      <c r="L117">
        <v>12</v>
      </c>
      <c r="M117">
        <v>0</v>
      </c>
      <c r="N117">
        <v>0</v>
      </c>
      <c r="O117">
        <v>1</v>
      </c>
      <c r="P117">
        <v>1</v>
      </c>
      <c r="Q117">
        <v>191</v>
      </c>
      <c r="R117">
        <v>11.5</v>
      </c>
      <c r="S117" s="1">
        <v>0.76874999999999993</v>
      </c>
      <c r="T117">
        <v>22.8</v>
      </c>
      <c r="U117">
        <v>43.6</v>
      </c>
    </row>
    <row r="118" spans="1:21">
      <c r="A118">
        <v>117</v>
      </c>
      <c r="B118" t="s">
        <v>102</v>
      </c>
      <c r="C118" t="s">
        <v>51</v>
      </c>
      <c r="D118" t="s">
        <v>7</v>
      </c>
      <c r="E118">
        <v>72</v>
      </c>
      <c r="F118">
        <v>20</v>
      </c>
      <c r="G118">
        <v>24</v>
      </c>
      <c r="H118">
        <v>44</v>
      </c>
      <c r="I118">
        <v>-26</v>
      </c>
      <c r="J118">
        <v>20</v>
      </c>
      <c r="K118">
        <v>9</v>
      </c>
      <c r="L118">
        <v>19</v>
      </c>
      <c r="M118">
        <v>0</v>
      </c>
      <c r="N118">
        <v>0</v>
      </c>
      <c r="O118">
        <v>0</v>
      </c>
      <c r="P118">
        <v>0</v>
      </c>
      <c r="Q118">
        <v>182</v>
      </c>
      <c r="R118">
        <v>11</v>
      </c>
      <c r="S118" s="1">
        <v>0.75555555555555554</v>
      </c>
      <c r="T118">
        <v>21.8</v>
      </c>
      <c r="U118">
        <v>46.7</v>
      </c>
    </row>
    <row r="119" spans="1:21">
      <c r="A119">
        <v>118</v>
      </c>
      <c r="B119" t="s">
        <v>292</v>
      </c>
      <c r="C119" t="s">
        <v>143</v>
      </c>
      <c r="D119" t="s">
        <v>81</v>
      </c>
      <c r="E119">
        <v>80</v>
      </c>
      <c r="F119">
        <v>15</v>
      </c>
      <c r="G119">
        <v>29</v>
      </c>
      <c r="H119">
        <v>44</v>
      </c>
      <c r="I119">
        <v>-4</v>
      </c>
      <c r="J119">
        <v>50</v>
      </c>
      <c r="K119">
        <v>8</v>
      </c>
      <c r="L119">
        <v>22</v>
      </c>
      <c r="M119">
        <v>0</v>
      </c>
      <c r="N119">
        <v>0</v>
      </c>
      <c r="O119">
        <v>6</v>
      </c>
      <c r="P119">
        <v>1</v>
      </c>
      <c r="Q119">
        <v>199</v>
      </c>
      <c r="R119">
        <v>7.5</v>
      </c>
      <c r="S119" s="2">
        <v>1.0784722222222223</v>
      </c>
      <c r="T119">
        <v>29.4</v>
      </c>
      <c r="U119">
        <v>0</v>
      </c>
    </row>
    <row r="120" spans="1:21">
      <c r="A120">
        <v>119</v>
      </c>
      <c r="B120" t="s">
        <v>422</v>
      </c>
      <c r="C120" t="s">
        <v>16</v>
      </c>
      <c r="D120" t="s">
        <v>81</v>
      </c>
      <c r="E120">
        <v>74</v>
      </c>
      <c r="F120">
        <v>11</v>
      </c>
      <c r="G120">
        <v>33</v>
      </c>
      <c r="H120">
        <v>44</v>
      </c>
      <c r="I120">
        <v>4</v>
      </c>
      <c r="J120">
        <v>20</v>
      </c>
      <c r="K120">
        <v>4</v>
      </c>
      <c r="L120">
        <v>15</v>
      </c>
      <c r="M120">
        <v>1</v>
      </c>
      <c r="N120">
        <v>1</v>
      </c>
      <c r="O120">
        <v>1</v>
      </c>
      <c r="P120">
        <v>0</v>
      </c>
      <c r="Q120">
        <v>142</v>
      </c>
      <c r="R120">
        <v>7.7</v>
      </c>
      <c r="S120" s="1">
        <v>0.98611111111111116</v>
      </c>
      <c r="T120">
        <v>29.5</v>
      </c>
      <c r="U120">
        <v>0</v>
      </c>
    </row>
    <row r="121" spans="1:21">
      <c r="A121">
        <v>120</v>
      </c>
      <c r="B121" t="s">
        <v>201</v>
      </c>
      <c r="C121" t="s">
        <v>29</v>
      </c>
      <c r="D121" t="s">
        <v>81</v>
      </c>
      <c r="E121">
        <v>82</v>
      </c>
      <c r="F121">
        <v>10</v>
      </c>
      <c r="G121">
        <v>34</v>
      </c>
      <c r="H121">
        <v>44</v>
      </c>
      <c r="I121">
        <v>3</v>
      </c>
      <c r="J121">
        <v>44</v>
      </c>
      <c r="K121">
        <v>4</v>
      </c>
      <c r="L121">
        <v>15</v>
      </c>
      <c r="M121">
        <v>0</v>
      </c>
      <c r="N121">
        <v>0</v>
      </c>
      <c r="O121">
        <v>2</v>
      </c>
      <c r="P121">
        <v>1</v>
      </c>
      <c r="Q121">
        <v>121</v>
      </c>
      <c r="R121">
        <v>8.3000000000000007</v>
      </c>
      <c r="S121" s="1">
        <v>0.85972222222222217</v>
      </c>
      <c r="T121">
        <v>26.5</v>
      </c>
      <c r="U121">
        <v>0</v>
      </c>
    </row>
    <row r="122" spans="1:21">
      <c r="A122">
        <v>121</v>
      </c>
      <c r="B122" t="s">
        <v>204</v>
      </c>
      <c r="C122" t="s">
        <v>9</v>
      </c>
      <c r="D122" t="s">
        <v>7</v>
      </c>
      <c r="E122">
        <v>80</v>
      </c>
      <c r="F122">
        <v>8</v>
      </c>
      <c r="G122">
        <v>36</v>
      </c>
      <c r="H122">
        <v>44</v>
      </c>
      <c r="I122">
        <v>-21</v>
      </c>
      <c r="J122">
        <v>4</v>
      </c>
      <c r="K122">
        <v>6</v>
      </c>
      <c r="L122">
        <v>21</v>
      </c>
      <c r="M122">
        <v>0</v>
      </c>
      <c r="N122">
        <v>0</v>
      </c>
      <c r="O122">
        <v>1</v>
      </c>
      <c r="P122">
        <v>0</v>
      </c>
      <c r="Q122">
        <v>107</v>
      </c>
      <c r="R122">
        <v>7.5</v>
      </c>
      <c r="S122" s="1">
        <v>0.73055555555555562</v>
      </c>
      <c r="T122">
        <v>21.5</v>
      </c>
      <c r="U122">
        <v>34.700000000000003</v>
      </c>
    </row>
    <row r="123" spans="1:21">
      <c r="A123">
        <v>122</v>
      </c>
      <c r="B123" t="s">
        <v>187</v>
      </c>
      <c r="C123" t="s">
        <v>38</v>
      </c>
      <c r="D123" t="s">
        <v>7</v>
      </c>
      <c r="E123">
        <v>77</v>
      </c>
      <c r="F123">
        <v>25</v>
      </c>
      <c r="G123">
        <v>18</v>
      </c>
      <c r="H123">
        <v>43</v>
      </c>
      <c r="I123">
        <v>-15</v>
      </c>
      <c r="J123">
        <v>81</v>
      </c>
      <c r="K123">
        <v>9</v>
      </c>
      <c r="L123">
        <v>16</v>
      </c>
      <c r="M123">
        <v>1</v>
      </c>
      <c r="N123">
        <v>1</v>
      </c>
      <c r="O123">
        <v>5</v>
      </c>
      <c r="P123">
        <v>1</v>
      </c>
      <c r="Q123">
        <v>239</v>
      </c>
      <c r="R123">
        <v>10.5</v>
      </c>
      <c r="S123" s="1">
        <v>0.90833333333333333</v>
      </c>
      <c r="T123">
        <v>25.9</v>
      </c>
      <c r="U123">
        <v>52.6</v>
      </c>
    </row>
    <row r="124" spans="1:21">
      <c r="A124">
        <v>123</v>
      </c>
      <c r="B124" t="s">
        <v>107</v>
      </c>
      <c r="C124" t="s">
        <v>9</v>
      </c>
      <c r="D124" t="s">
        <v>5</v>
      </c>
      <c r="E124">
        <v>82</v>
      </c>
      <c r="F124">
        <v>25</v>
      </c>
      <c r="G124">
        <v>18</v>
      </c>
      <c r="H124">
        <v>43</v>
      </c>
      <c r="I124">
        <v>-6</v>
      </c>
      <c r="J124">
        <v>92</v>
      </c>
      <c r="K124">
        <v>12</v>
      </c>
      <c r="L124">
        <v>21</v>
      </c>
      <c r="M124">
        <v>0</v>
      </c>
      <c r="N124">
        <v>0</v>
      </c>
      <c r="O124">
        <v>3</v>
      </c>
      <c r="P124">
        <v>0</v>
      </c>
      <c r="Q124">
        <v>161</v>
      </c>
      <c r="R124">
        <v>15.5</v>
      </c>
      <c r="S124" s="1">
        <v>0.78472222222222221</v>
      </c>
      <c r="T124">
        <v>23.8</v>
      </c>
      <c r="U124">
        <v>51.1</v>
      </c>
    </row>
    <row r="125" spans="1:21">
      <c r="A125">
        <v>124</v>
      </c>
      <c r="B125" t="s">
        <v>182</v>
      </c>
      <c r="C125" t="s">
        <v>93</v>
      </c>
      <c r="D125" t="s">
        <v>7</v>
      </c>
      <c r="E125">
        <v>77</v>
      </c>
      <c r="F125">
        <v>25</v>
      </c>
      <c r="G125">
        <v>18</v>
      </c>
      <c r="H125">
        <v>43</v>
      </c>
      <c r="I125">
        <v>3</v>
      </c>
      <c r="J125">
        <v>20</v>
      </c>
      <c r="K125">
        <v>7</v>
      </c>
      <c r="L125">
        <v>12</v>
      </c>
      <c r="M125">
        <v>3</v>
      </c>
      <c r="N125">
        <v>5</v>
      </c>
      <c r="O125">
        <v>4</v>
      </c>
      <c r="P125">
        <v>0</v>
      </c>
      <c r="Q125">
        <v>137</v>
      </c>
      <c r="R125">
        <v>18.2</v>
      </c>
      <c r="S125" s="1">
        <v>0.75208333333333333</v>
      </c>
      <c r="T125">
        <v>24.6</v>
      </c>
      <c r="U125">
        <v>44.3</v>
      </c>
    </row>
    <row r="126" spans="1:21">
      <c r="A126">
        <v>125</v>
      </c>
      <c r="B126" t="s">
        <v>137</v>
      </c>
      <c r="C126" t="s">
        <v>51</v>
      </c>
      <c r="D126" t="s">
        <v>7</v>
      </c>
      <c r="E126">
        <v>80</v>
      </c>
      <c r="F126">
        <v>21</v>
      </c>
      <c r="G126">
        <v>22</v>
      </c>
      <c r="H126">
        <v>43</v>
      </c>
      <c r="I126">
        <v>-25</v>
      </c>
      <c r="J126">
        <v>42</v>
      </c>
      <c r="K126">
        <v>6</v>
      </c>
      <c r="L126">
        <v>16</v>
      </c>
      <c r="M126">
        <v>0</v>
      </c>
      <c r="N126">
        <v>0</v>
      </c>
      <c r="O126">
        <v>0</v>
      </c>
      <c r="P126">
        <v>0</v>
      </c>
      <c r="Q126">
        <v>210</v>
      </c>
      <c r="R126">
        <v>10</v>
      </c>
      <c r="S126" s="1">
        <v>0.78541666666666676</v>
      </c>
      <c r="T126">
        <v>21.6</v>
      </c>
      <c r="U126">
        <v>38.700000000000003</v>
      </c>
    </row>
    <row r="127" spans="1:21">
      <c r="A127">
        <v>126</v>
      </c>
      <c r="B127" t="s">
        <v>915</v>
      </c>
      <c r="C127" t="s">
        <v>90</v>
      </c>
      <c r="D127" t="s">
        <v>5</v>
      </c>
      <c r="E127">
        <v>64</v>
      </c>
      <c r="F127">
        <v>21</v>
      </c>
      <c r="G127">
        <v>22</v>
      </c>
      <c r="H127">
        <v>43</v>
      </c>
      <c r="I127">
        <v>20</v>
      </c>
      <c r="J127">
        <v>16</v>
      </c>
      <c r="K127">
        <v>5</v>
      </c>
      <c r="L127">
        <v>7</v>
      </c>
      <c r="M127">
        <v>0</v>
      </c>
      <c r="N127">
        <v>0</v>
      </c>
      <c r="O127">
        <v>3</v>
      </c>
      <c r="P127">
        <v>0</v>
      </c>
      <c r="Q127">
        <v>136</v>
      </c>
      <c r="R127">
        <v>15.4</v>
      </c>
      <c r="S127" s="1">
        <v>0.63194444444444442</v>
      </c>
      <c r="T127">
        <v>21.8</v>
      </c>
      <c r="U127">
        <v>33.299999999999997</v>
      </c>
    </row>
    <row r="128" spans="1:21">
      <c r="A128">
        <v>127</v>
      </c>
      <c r="B128" t="s">
        <v>109</v>
      </c>
      <c r="C128" t="s">
        <v>74</v>
      </c>
      <c r="D128" t="s">
        <v>7</v>
      </c>
      <c r="E128">
        <v>81</v>
      </c>
      <c r="F128">
        <v>20</v>
      </c>
      <c r="G128">
        <v>23</v>
      </c>
      <c r="H128">
        <v>43</v>
      </c>
      <c r="I128">
        <v>11</v>
      </c>
      <c r="J128">
        <v>38</v>
      </c>
      <c r="K128">
        <v>3</v>
      </c>
      <c r="L128">
        <v>10</v>
      </c>
      <c r="M128">
        <v>3</v>
      </c>
      <c r="N128">
        <v>3</v>
      </c>
      <c r="O128">
        <v>5</v>
      </c>
      <c r="P128">
        <v>0</v>
      </c>
      <c r="Q128">
        <v>199</v>
      </c>
      <c r="R128">
        <v>10.1</v>
      </c>
      <c r="S128" s="1">
        <v>0.82361111111111107</v>
      </c>
      <c r="T128">
        <v>26.3</v>
      </c>
      <c r="U128">
        <v>48</v>
      </c>
    </row>
    <row r="129" spans="1:21">
      <c r="A129">
        <v>128</v>
      </c>
      <c r="B129" t="s">
        <v>114</v>
      </c>
      <c r="C129" t="s">
        <v>49</v>
      </c>
      <c r="D129" t="s">
        <v>5</v>
      </c>
      <c r="E129">
        <v>82</v>
      </c>
      <c r="F129">
        <v>19</v>
      </c>
      <c r="G129">
        <v>24</v>
      </c>
      <c r="H129">
        <v>43</v>
      </c>
      <c r="I129">
        <v>14</v>
      </c>
      <c r="J129">
        <v>48</v>
      </c>
      <c r="K129">
        <v>4</v>
      </c>
      <c r="L129">
        <v>7</v>
      </c>
      <c r="M129">
        <v>0</v>
      </c>
      <c r="N129">
        <v>0</v>
      </c>
      <c r="O129">
        <v>1</v>
      </c>
      <c r="P129">
        <v>0</v>
      </c>
      <c r="Q129">
        <v>239</v>
      </c>
      <c r="R129">
        <v>7.9</v>
      </c>
      <c r="S129" s="1">
        <v>0.70624999999999993</v>
      </c>
      <c r="T129">
        <v>22</v>
      </c>
      <c r="U129">
        <v>20</v>
      </c>
    </row>
    <row r="130" spans="1:21">
      <c r="A130">
        <v>129</v>
      </c>
      <c r="B130" t="s">
        <v>160</v>
      </c>
      <c r="C130" t="s">
        <v>36</v>
      </c>
      <c r="D130" t="s">
        <v>7</v>
      </c>
      <c r="E130">
        <v>82</v>
      </c>
      <c r="F130">
        <v>18</v>
      </c>
      <c r="G130">
        <v>25</v>
      </c>
      <c r="H130">
        <v>43</v>
      </c>
      <c r="I130">
        <v>-8</v>
      </c>
      <c r="J130">
        <v>62</v>
      </c>
      <c r="K130">
        <v>2</v>
      </c>
      <c r="L130">
        <v>8</v>
      </c>
      <c r="M130">
        <v>0</v>
      </c>
      <c r="N130">
        <v>0</v>
      </c>
      <c r="O130">
        <v>1</v>
      </c>
      <c r="P130">
        <v>0</v>
      </c>
      <c r="Q130">
        <v>171</v>
      </c>
      <c r="R130">
        <v>10.5</v>
      </c>
      <c r="S130" s="1">
        <v>0.7090277777777777</v>
      </c>
      <c r="T130">
        <v>22.8</v>
      </c>
      <c r="U130">
        <v>46</v>
      </c>
    </row>
    <row r="131" spans="1:21">
      <c r="A131">
        <v>130</v>
      </c>
      <c r="B131" t="s">
        <v>308</v>
      </c>
      <c r="C131" t="s">
        <v>25</v>
      </c>
      <c r="D131" t="s">
        <v>7</v>
      </c>
      <c r="E131">
        <v>69</v>
      </c>
      <c r="F131">
        <v>18</v>
      </c>
      <c r="G131">
        <v>25</v>
      </c>
      <c r="H131">
        <v>43</v>
      </c>
      <c r="I131">
        <v>13</v>
      </c>
      <c r="J131">
        <v>36</v>
      </c>
      <c r="K131">
        <v>4</v>
      </c>
      <c r="L131">
        <v>9</v>
      </c>
      <c r="M131">
        <v>0</v>
      </c>
      <c r="N131">
        <v>0</v>
      </c>
      <c r="O131">
        <v>1</v>
      </c>
      <c r="P131">
        <v>1</v>
      </c>
      <c r="Q131">
        <v>120</v>
      </c>
      <c r="R131">
        <v>15</v>
      </c>
      <c r="S131" s="1">
        <v>0.57777777777777783</v>
      </c>
      <c r="T131">
        <v>17.899999999999999</v>
      </c>
      <c r="U131">
        <v>52.6</v>
      </c>
    </row>
    <row r="132" spans="1:21">
      <c r="A132">
        <v>131</v>
      </c>
      <c r="B132" t="s">
        <v>296</v>
      </c>
      <c r="C132" t="s">
        <v>40</v>
      </c>
      <c r="D132" t="s">
        <v>81</v>
      </c>
      <c r="E132">
        <v>77</v>
      </c>
      <c r="F132">
        <v>14</v>
      </c>
      <c r="G132">
        <v>29</v>
      </c>
      <c r="H132">
        <v>43</v>
      </c>
      <c r="I132">
        <v>11</v>
      </c>
      <c r="J132">
        <v>36</v>
      </c>
      <c r="K132">
        <v>2</v>
      </c>
      <c r="L132">
        <v>13</v>
      </c>
      <c r="M132">
        <v>3</v>
      </c>
      <c r="N132">
        <v>4</v>
      </c>
      <c r="O132">
        <v>4</v>
      </c>
      <c r="P132">
        <v>1</v>
      </c>
      <c r="Q132">
        <v>177</v>
      </c>
      <c r="R132">
        <v>7.9</v>
      </c>
      <c r="S132" s="2">
        <v>1.0340277777777778</v>
      </c>
      <c r="T132">
        <v>29.9</v>
      </c>
      <c r="U132">
        <v>0</v>
      </c>
    </row>
    <row r="133" spans="1:21">
      <c r="A133">
        <v>132</v>
      </c>
      <c r="B133" t="s">
        <v>267</v>
      </c>
      <c r="C133" t="s">
        <v>1848</v>
      </c>
      <c r="D133" t="s">
        <v>5</v>
      </c>
      <c r="E133">
        <v>75</v>
      </c>
      <c r="F133">
        <v>13</v>
      </c>
      <c r="G133">
        <v>30</v>
      </c>
      <c r="H133">
        <v>43</v>
      </c>
      <c r="I133">
        <v>-15</v>
      </c>
      <c r="J133">
        <v>24</v>
      </c>
      <c r="K133">
        <v>2</v>
      </c>
      <c r="L133">
        <v>13</v>
      </c>
      <c r="M133">
        <v>0</v>
      </c>
      <c r="N133">
        <v>0</v>
      </c>
      <c r="O133">
        <v>1</v>
      </c>
      <c r="P133">
        <v>0</v>
      </c>
      <c r="Q133">
        <v>138</v>
      </c>
      <c r="R133">
        <v>9.4</v>
      </c>
      <c r="S133" s="1">
        <v>0.6645833333333333</v>
      </c>
      <c r="T133">
        <v>22.7</v>
      </c>
      <c r="U133">
        <v>25</v>
      </c>
    </row>
    <row r="134" spans="1:21">
      <c r="A134">
        <v>133</v>
      </c>
      <c r="B134" t="s">
        <v>127</v>
      </c>
      <c r="C134" t="s">
        <v>78</v>
      </c>
      <c r="D134" t="s">
        <v>81</v>
      </c>
      <c r="E134">
        <v>82</v>
      </c>
      <c r="F134">
        <v>8</v>
      </c>
      <c r="G134">
        <v>35</v>
      </c>
      <c r="H134">
        <v>43</v>
      </c>
      <c r="I134">
        <v>15</v>
      </c>
      <c r="J134">
        <v>34</v>
      </c>
      <c r="K134">
        <v>3</v>
      </c>
      <c r="L134">
        <v>17</v>
      </c>
      <c r="M134">
        <v>0</v>
      </c>
      <c r="N134">
        <v>1</v>
      </c>
      <c r="O134">
        <v>0</v>
      </c>
      <c r="P134">
        <v>0</v>
      </c>
      <c r="Q134">
        <v>150</v>
      </c>
      <c r="R134">
        <v>5.3</v>
      </c>
      <c r="S134" s="2">
        <v>1.2249999999999999</v>
      </c>
      <c r="T134">
        <v>32</v>
      </c>
      <c r="U134">
        <v>100</v>
      </c>
    </row>
    <row r="135" spans="1:21">
      <c r="A135">
        <v>134</v>
      </c>
      <c r="B135" t="s">
        <v>141</v>
      </c>
      <c r="C135" t="s">
        <v>74</v>
      </c>
      <c r="D135" t="s">
        <v>81</v>
      </c>
      <c r="E135">
        <v>81</v>
      </c>
      <c r="F135">
        <v>7</v>
      </c>
      <c r="G135">
        <v>36</v>
      </c>
      <c r="H135">
        <v>43</v>
      </c>
      <c r="I135">
        <v>12</v>
      </c>
      <c r="J135">
        <v>34</v>
      </c>
      <c r="K135">
        <v>2</v>
      </c>
      <c r="L135">
        <v>21</v>
      </c>
      <c r="M135">
        <v>1</v>
      </c>
      <c r="N135">
        <v>1</v>
      </c>
      <c r="O135">
        <v>1</v>
      </c>
      <c r="P135">
        <v>1</v>
      </c>
      <c r="Q135">
        <v>131</v>
      </c>
      <c r="R135">
        <v>5.3</v>
      </c>
      <c r="S135" s="2">
        <v>1.0513888888888889</v>
      </c>
      <c r="T135">
        <v>28.7</v>
      </c>
      <c r="U135">
        <v>0</v>
      </c>
    </row>
    <row r="136" spans="1:21">
      <c r="A136">
        <v>135</v>
      </c>
      <c r="B136" t="s">
        <v>43</v>
      </c>
      <c r="C136" t="s">
        <v>16</v>
      </c>
      <c r="D136" t="s">
        <v>5</v>
      </c>
      <c r="E136">
        <v>65</v>
      </c>
      <c r="F136">
        <v>22</v>
      </c>
      <c r="G136">
        <v>20</v>
      </c>
      <c r="H136">
        <v>42</v>
      </c>
      <c r="I136">
        <v>1</v>
      </c>
      <c r="J136">
        <v>42</v>
      </c>
      <c r="K136">
        <v>6</v>
      </c>
      <c r="L136">
        <v>12</v>
      </c>
      <c r="M136">
        <v>1</v>
      </c>
      <c r="N136">
        <v>1</v>
      </c>
      <c r="O136">
        <v>3</v>
      </c>
      <c r="P136">
        <v>1</v>
      </c>
      <c r="Q136">
        <v>210</v>
      </c>
      <c r="R136">
        <v>10.5</v>
      </c>
      <c r="S136" s="1">
        <v>0.82916666666666661</v>
      </c>
      <c r="T136">
        <v>24.7</v>
      </c>
      <c r="U136">
        <v>10</v>
      </c>
    </row>
    <row r="137" spans="1:21">
      <c r="A137">
        <v>136</v>
      </c>
      <c r="B137" t="s">
        <v>378</v>
      </c>
      <c r="C137" t="s">
        <v>25</v>
      </c>
      <c r="D137" t="s">
        <v>7</v>
      </c>
      <c r="E137">
        <v>82</v>
      </c>
      <c r="F137">
        <v>21</v>
      </c>
      <c r="G137">
        <v>21</v>
      </c>
      <c r="H137">
        <v>42</v>
      </c>
      <c r="I137">
        <v>13</v>
      </c>
      <c r="J137">
        <v>26</v>
      </c>
      <c r="K137">
        <v>0</v>
      </c>
      <c r="L137">
        <v>0</v>
      </c>
      <c r="M137">
        <v>3</v>
      </c>
      <c r="N137">
        <v>5</v>
      </c>
      <c r="O137">
        <v>5</v>
      </c>
      <c r="P137">
        <v>0</v>
      </c>
      <c r="Q137">
        <v>157</v>
      </c>
      <c r="R137">
        <v>13.4</v>
      </c>
      <c r="S137" s="1">
        <v>0.64097222222222217</v>
      </c>
      <c r="T137">
        <v>22.4</v>
      </c>
      <c r="U137">
        <v>40.700000000000003</v>
      </c>
    </row>
    <row r="138" spans="1:21">
      <c r="A138">
        <v>137</v>
      </c>
      <c r="B138" t="s">
        <v>364</v>
      </c>
      <c r="C138" t="s">
        <v>36</v>
      </c>
      <c r="D138" t="s">
        <v>5</v>
      </c>
      <c r="E138">
        <v>81</v>
      </c>
      <c r="F138">
        <v>15</v>
      </c>
      <c r="G138">
        <v>27</v>
      </c>
      <c r="H138">
        <v>42</v>
      </c>
      <c r="I138">
        <v>8</v>
      </c>
      <c r="J138">
        <v>12</v>
      </c>
      <c r="K138">
        <v>1</v>
      </c>
      <c r="L138">
        <v>2</v>
      </c>
      <c r="M138">
        <v>0</v>
      </c>
      <c r="N138">
        <v>1</v>
      </c>
      <c r="O138">
        <v>2</v>
      </c>
      <c r="P138">
        <v>0</v>
      </c>
      <c r="Q138">
        <v>189</v>
      </c>
      <c r="R138">
        <v>7.9</v>
      </c>
      <c r="S138" s="1">
        <v>0.69444444444444453</v>
      </c>
      <c r="T138">
        <v>22.1</v>
      </c>
      <c r="U138">
        <v>63.2</v>
      </c>
    </row>
    <row r="139" spans="1:21">
      <c r="A139">
        <v>138</v>
      </c>
      <c r="B139" t="s">
        <v>235</v>
      </c>
      <c r="C139" t="s">
        <v>9</v>
      </c>
      <c r="D139" t="s">
        <v>10</v>
      </c>
      <c r="E139">
        <v>82</v>
      </c>
      <c r="F139">
        <v>15</v>
      </c>
      <c r="G139">
        <v>27</v>
      </c>
      <c r="H139">
        <v>42</v>
      </c>
      <c r="I139">
        <v>4</v>
      </c>
      <c r="J139">
        <v>36</v>
      </c>
      <c r="K139">
        <v>1</v>
      </c>
      <c r="L139">
        <v>5</v>
      </c>
      <c r="M139">
        <v>0</v>
      </c>
      <c r="N139">
        <v>1</v>
      </c>
      <c r="O139">
        <v>0</v>
      </c>
      <c r="P139">
        <v>0</v>
      </c>
      <c r="Q139">
        <v>167</v>
      </c>
      <c r="R139">
        <v>9</v>
      </c>
      <c r="S139" s="1">
        <v>0.64236111111111105</v>
      </c>
      <c r="T139">
        <v>21.1</v>
      </c>
      <c r="U139">
        <v>43.7</v>
      </c>
    </row>
    <row r="140" spans="1:21">
      <c r="A140">
        <v>139</v>
      </c>
      <c r="B140" t="s">
        <v>784</v>
      </c>
      <c r="C140" t="s">
        <v>93</v>
      </c>
      <c r="D140" t="s">
        <v>81</v>
      </c>
      <c r="E140">
        <v>81</v>
      </c>
      <c r="F140">
        <v>12</v>
      </c>
      <c r="G140">
        <v>30</v>
      </c>
      <c r="H140">
        <v>42</v>
      </c>
      <c r="I140">
        <v>-3</v>
      </c>
      <c r="J140">
        <v>60</v>
      </c>
      <c r="K140">
        <v>8</v>
      </c>
      <c r="L140">
        <v>18</v>
      </c>
      <c r="M140">
        <v>0</v>
      </c>
      <c r="N140">
        <v>2</v>
      </c>
      <c r="O140">
        <v>2</v>
      </c>
      <c r="P140">
        <v>1</v>
      </c>
      <c r="Q140">
        <v>128</v>
      </c>
      <c r="R140">
        <v>9.4</v>
      </c>
      <c r="S140" s="1">
        <v>0.90138888888888891</v>
      </c>
      <c r="T140">
        <v>27.4</v>
      </c>
      <c r="U140">
        <v>0</v>
      </c>
    </row>
    <row r="141" spans="1:21">
      <c r="A141">
        <v>140</v>
      </c>
      <c r="B141" t="s">
        <v>94</v>
      </c>
      <c r="C141" t="s">
        <v>4</v>
      </c>
      <c r="D141" t="s">
        <v>5</v>
      </c>
      <c r="E141">
        <v>81</v>
      </c>
      <c r="F141">
        <v>12</v>
      </c>
      <c r="G141">
        <v>30</v>
      </c>
      <c r="H141">
        <v>42</v>
      </c>
      <c r="I141">
        <v>-3</v>
      </c>
      <c r="J141">
        <v>14</v>
      </c>
      <c r="K141">
        <v>3</v>
      </c>
      <c r="L141">
        <v>17</v>
      </c>
      <c r="M141">
        <v>0</v>
      </c>
      <c r="N141">
        <v>0</v>
      </c>
      <c r="O141">
        <v>4</v>
      </c>
      <c r="P141">
        <v>1</v>
      </c>
      <c r="Q141">
        <v>157</v>
      </c>
      <c r="R141">
        <v>7.6</v>
      </c>
      <c r="S141" s="1">
        <v>0.68541666666666667</v>
      </c>
      <c r="T141">
        <v>20.399999999999999</v>
      </c>
      <c r="U141">
        <v>25</v>
      </c>
    </row>
    <row r="142" spans="1:21">
      <c r="A142">
        <v>141</v>
      </c>
      <c r="B142" t="s">
        <v>310</v>
      </c>
      <c r="C142" t="s">
        <v>113</v>
      </c>
      <c r="D142" t="s">
        <v>81</v>
      </c>
      <c r="E142">
        <v>81</v>
      </c>
      <c r="F142">
        <v>6</v>
      </c>
      <c r="G142">
        <v>36</v>
      </c>
      <c r="H142">
        <v>42</v>
      </c>
      <c r="I142">
        <v>9</v>
      </c>
      <c r="J142">
        <v>28</v>
      </c>
      <c r="K142">
        <v>3</v>
      </c>
      <c r="L142">
        <v>15</v>
      </c>
      <c r="M142">
        <v>0</v>
      </c>
      <c r="N142">
        <v>0</v>
      </c>
      <c r="O142">
        <v>0</v>
      </c>
      <c r="P142">
        <v>0</v>
      </c>
      <c r="Q142">
        <v>141</v>
      </c>
      <c r="R142">
        <v>4.3</v>
      </c>
      <c r="S142" s="2">
        <v>1.0125</v>
      </c>
      <c r="T142">
        <v>28.2</v>
      </c>
      <c r="U142">
        <v>0</v>
      </c>
    </row>
    <row r="143" spans="1:21">
      <c r="A143">
        <v>142</v>
      </c>
      <c r="B143" t="s">
        <v>705</v>
      </c>
      <c r="C143" t="s">
        <v>29</v>
      </c>
      <c r="D143" t="s">
        <v>7</v>
      </c>
      <c r="E143">
        <v>82</v>
      </c>
      <c r="F143">
        <v>20</v>
      </c>
      <c r="G143">
        <v>21</v>
      </c>
      <c r="H143">
        <v>41</v>
      </c>
      <c r="I143">
        <v>0</v>
      </c>
      <c r="J143">
        <v>54</v>
      </c>
      <c r="K143">
        <v>4</v>
      </c>
      <c r="L143">
        <v>9</v>
      </c>
      <c r="M143">
        <v>0</v>
      </c>
      <c r="N143">
        <v>0</v>
      </c>
      <c r="O143">
        <v>6</v>
      </c>
      <c r="P143">
        <v>1</v>
      </c>
      <c r="Q143">
        <v>178</v>
      </c>
      <c r="R143">
        <v>11.2</v>
      </c>
      <c r="S143" s="1">
        <v>0.65555555555555556</v>
      </c>
      <c r="T143">
        <v>20.100000000000001</v>
      </c>
      <c r="U143">
        <v>43.2</v>
      </c>
    </row>
    <row r="144" spans="1:21">
      <c r="A144">
        <v>143</v>
      </c>
      <c r="B144" t="s">
        <v>640</v>
      </c>
      <c r="C144" t="s">
        <v>74</v>
      </c>
      <c r="D144" t="s">
        <v>5</v>
      </c>
      <c r="E144">
        <v>81</v>
      </c>
      <c r="F144">
        <v>19</v>
      </c>
      <c r="G144">
        <v>22</v>
      </c>
      <c r="H144">
        <v>41</v>
      </c>
      <c r="I144">
        <v>4</v>
      </c>
      <c r="J144">
        <v>73</v>
      </c>
      <c r="K144">
        <v>8</v>
      </c>
      <c r="L144">
        <v>9</v>
      </c>
      <c r="M144">
        <v>0</v>
      </c>
      <c r="N144">
        <v>0</v>
      </c>
      <c r="O144">
        <v>0</v>
      </c>
      <c r="P144">
        <v>0</v>
      </c>
      <c r="Q144">
        <v>211</v>
      </c>
      <c r="R144">
        <v>9</v>
      </c>
      <c r="S144" s="1">
        <v>0.6645833333333333</v>
      </c>
      <c r="T144">
        <v>21.5</v>
      </c>
      <c r="U144">
        <v>36.700000000000003</v>
      </c>
    </row>
    <row r="145" spans="1:21">
      <c r="A145">
        <v>144</v>
      </c>
      <c r="B145" t="s">
        <v>108</v>
      </c>
      <c r="C145" t="s">
        <v>36</v>
      </c>
      <c r="D145" t="s">
        <v>10</v>
      </c>
      <c r="E145">
        <v>63</v>
      </c>
      <c r="F145">
        <v>19</v>
      </c>
      <c r="G145">
        <v>22</v>
      </c>
      <c r="H145">
        <v>41</v>
      </c>
      <c r="I145">
        <v>-7</v>
      </c>
      <c r="J145">
        <v>66</v>
      </c>
      <c r="K145">
        <v>1</v>
      </c>
      <c r="L145">
        <v>5</v>
      </c>
      <c r="M145">
        <v>2</v>
      </c>
      <c r="N145">
        <v>2</v>
      </c>
      <c r="O145">
        <v>4</v>
      </c>
      <c r="P145">
        <v>0</v>
      </c>
      <c r="Q145">
        <v>250</v>
      </c>
      <c r="R145">
        <v>7.6</v>
      </c>
      <c r="S145" s="1">
        <v>0.84513888888888899</v>
      </c>
      <c r="T145">
        <v>24.9</v>
      </c>
      <c r="U145">
        <v>42.8</v>
      </c>
    </row>
    <row r="146" spans="1:21">
      <c r="A146">
        <v>145</v>
      </c>
      <c r="B146" t="s">
        <v>916</v>
      </c>
      <c r="C146" t="s">
        <v>4</v>
      </c>
      <c r="D146" t="s">
        <v>7</v>
      </c>
      <c r="E146">
        <v>82</v>
      </c>
      <c r="F146">
        <v>17</v>
      </c>
      <c r="G146">
        <v>24</v>
      </c>
      <c r="H146">
        <v>41</v>
      </c>
      <c r="I146">
        <v>8</v>
      </c>
      <c r="J146">
        <v>63</v>
      </c>
      <c r="K146">
        <v>3</v>
      </c>
      <c r="L146">
        <v>8</v>
      </c>
      <c r="M146">
        <v>0</v>
      </c>
      <c r="N146">
        <v>0</v>
      </c>
      <c r="O146">
        <v>2</v>
      </c>
      <c r="P146">
        <v>1</v>
      </c>
      <c r="Q146">
        <v>173</v>
      </c>
      <c r="R146">
        <v>9.8000000000000007</v>
      </c>
      <c r="S146" s="1">
        <v>0.69861111111111107</v>
      </c>
      <c r="T146">
        <v>21.4</v>
      </c>
      <c r="U146">
        <v>43</v>
      </c>
    </row>
    <row r="147" spans="1:21">
      <c r="A147">
        <v>146</v>
      </c>
      <c r="B147" t="s">
        <v>134</v>
      </c>
      <c r="C147" t="s">
        <v>23</v>
      </c>
      <c r="D147" t="s">
        <v>5</v>
      </c>
      <c r="E147">
        <v>54</v>
      </c>
      <c r="F147">
        <v>16</v>
      </c>
      <c r="G147">
        <v>25</v>
      </c>
      <c r="H147">
        <v>41</v>
      </c>
      <c r="I147">
        <v>6</v>
      </c>
      <c r="J147">
        <v>40</v>
      </c>
      <c r="K147">
        <v>7</v>
      </c>
      <c r="L147">
        <v>17</v>
      </c>
      <c r="M147">
        <v>0</v>
      </c>
      <c r="N147">
        <v>0</v>
      </c>
      <c r="O147">
        <v>4</v>
      </c>
      <c r="P147">
        <v>0</v>
      </c>
      <c r="Q147">
        <v>149</v>
      </c>
      <c r="R147">
        <v>10.7</v>
      </c>
      <c r="S147" s="1">
        <v>0.73541666666666661</v>
      </c>
      <c r="T147">
        <v>23.6</v>
      </c>
      <c r="U147">
        <v>52.9</v>
      </c>
    </row>
    <row r="148" spans="1:21">
      <c r="A148">
        <v>147</v>
      </c>
      <c r="B148" t="s">
        <v>122</v>
      </c>
      <c r="C148" t="s">
        <v>49</v>
      </c>
      <c r="D148" t="s">
        <v>7</v>
      </c>
      <c r="E148">
        <v>82</v>
      </c>
      <c r="F148">
        <v>11</v>
      </c>
      <c r="G148">
        <v>30</v>
      </c>
      <c r="H148">
        <v>41</v>
      </c>
      <c r="I148">
        <v>-6</v>
      </c>
      <c r="J148">
        <v>28</v>
      </c>
      <c r="K148">
        <v>4</v>
      </c>
      <c r="L148">
        <v>12</v>
      </c>
      <c r="M148">
        <v>1</v>
      </c>
      <c r="N148">
        <v>2</v>
      </c>
      <c r="O148">
        <v>3</v>
      </c>
      <c r="P148">
        <v>0</v>
      </c>
      <c r="Q148">
        <v>157</v>
      </c>
      <c r="R148">
        <v>7</v>
      </c>
      <c r="S148" s="1">
        <v>0.70694444444444438</v>
      </c>
      <c r="T148">
        <v>23.4</v>
      </c>
      <c r="U148">
        <v>53.9</v>
      </c>
    </row>
    <row r="149" spans="1:21">
      <c r="A149">
        <v>148</v>
      </c>
      <c r="B149" t="s">
        <v>1849</v>
      </c>
      <c r="C149" t="s">
        <v>78</v>
      </c>
      <c r="D149" t="s">
        <v>7</v>
      </c>
      <c r="E149">
        <v>63</v>
      </c>
      <c r="F149">
        <v>8</v>
      </c>
      <c r="G149">
        <v>33</v>
      </c>
      <c r="H149">
        <v>41</v>
      </c>
      <c r="I149">
        <v>-3</v>
      </c>
      <c r="J149">
        <v>22</v>
      </c>
      <c r="K149">
        <v>2</v>
      </c>
      <c r="L149">
        <v>12</v>
      </c>
      <c r="M149">
        <v>0</v>
      </c>
      <c r="N149">
        <v>0</v>
      </c>
      <c r="O149">
        <v>2</v>
      </c>
      <c r="P149">
        <v>0</v>
      </c>
      <c r="Q149">
        <v>104</v>
      </c>
      <c r="R149">
        <v>7.7</v>
      </c>
      <c r="S149" s="1">
        <v>0.72152777777777777</v>
      </c>
      <c r="T149">
        <v>22.4</v>
      </c>
      <c r="U149">
        <v>52.6</v>
      </c>
    </row>
    <row r="150" spans="1:21">
      <c r="A150">
        <v>149</v>
      </c>
      <c r="B150" t="s">
        <v>278</v>
      </c>
      <c r="C150" t="s">
        <v>14</v>
      </c>
      <c r="D150" t="s">
        <v>81</v>
      </c>
      <c r="E150">
        <v>82</v>
      </c>
      <c r="F150">
        <v>7</v>
      </c>
      <c r="G150">
        <v>34</v>
      </c>
      <c r="H150">
        <v>41</v>
      </c>
      <c r="I150">
        <v>23</v>
      </c>
      <c r="J150">
        <v>22</v>
      </c>
      <c r="K150">
        <v>3</v>
      </c>
      <c r="L150">
        <v>9</v>
      </c>
      <c r="M150">
        <v>1</v>
      </c>
      <c r="N150">
        <v>1</v>
      </c>
      <c r="O150">
        <v>0</v>
      </c>
      <c r="P150">
        <v>0</v>
      </c>
      <c r="Q150">
        <v>149</v>
      </c>
      <c r="R150">
        <v>4.7</v>
      </c>
      <c r="S150" s="1">
        <v>0.92708333333333337</v>
      </c>
      <c r="T150">
        <v>30.2</v>
      </c>
      <c r="U150">
        <v>0</v>
      </c>
    </row>
    <row r="151" spans="1:21">
      <c r="A151">
        <v>150</v>
      </c>
      <c r="B151" t="s">
        <v>6</v>
      </c>
      <c r="C151" t="s">
        <v>4</v>
      </c>
      <c r="D151" t="s">
        <v>7</v>
      </c>
      <c r="E151">
        <v>37</v>
      </c>
      <c r="F151">
        <v>25</v>
      </c>
      <c r="G151">
        <v>15</v>
      </c>
      <c r="H151">
        <v>40</v>
      </c>
      <c r="I151">
        <v>9</v>
      </c>
      <c r="J151">
        <v>18</v>
      </c>
      <c r="K151">
        <v>9</v>
      </c>
      <c r="L151">
        <v>13</v>
      </c>
      <c r="M151">
        <v>1</v>
      </c>
      <c r="N151">
        <v>1</v>
      </c>
      <c r="O151">
        <v>5</v>
      </c>
      <c r="P151">
        <v>1</v>
      </c>
      <c r="Q151">
        <v>124</v>
      </c>
      <c r="R151">
        <v>20.2</v>
      </c>
      <c r="S151" s="1">
        <v>0.84305555555555556</v>
      </c>
      <c r="T151">
        <v>24.2</v>
      </c>
      <c r="U151">
        <v>49.1</v>
      </c>
    </row>
    <row r="152" spans="1:21">
      <c r="A152">
        <v>151</v>
      </c>
      <c r="B152" t="s">
        <v>196</v>
      </c>
      <c r="C152" t="s">
        <v>29</v>
      </c>
      <c r="D152" t="s">
        <v>5</v>
      </c>
      <c r="E152">
        <v>75</v>
      </c>
      <c r="F152">
        <v>22</v>
      </c>
      <c r="G152">
        <v>18</v>
      </c>
      <c r="H152">
        <v>40</v>
      </c>
      <c r="I152">
        <v>-4</v>
      </c>
      <c r="J152">
        <v>16</v>
      </c>
      <c r="K152">
        <v>0</v>
      </c>
      <c r="L152">
        <v>2</v>
      </c>
      <c r="M152">
        <v>4</v>
      </c>
      <c r="N152">
        <v>4</v>
      </c>
      <c r="O152">
        <v>3</v>
      </c>
      <c r="P152">
        <v>0</v>
      </c>
      <c r="Q152">
        <v>151</v>
      </c>
      <c r="R152">
        <v>14.6</v>
      </c>
      <c r="S152" s="1">
        <v>0.78263888888888899</v>
      </c>
      <c r="T152">
        <v>24.5</v>
      </c>
      <c r="U152">
        <v>42.8</v>
      </c>
    </row>
    <row r="153" spans="1:21">
      <c r="A153">
        <v>152</v>
      </c>
      <c r="B153" t="s">
        <v>919</v>
      </c>
      <c r="C153" t="s">
        <v>139</v>
      </c>
      <c r="D153" t="s">
        <v>5</v>
      </c>
      <c r="E153">
        <v>79</v>
      </c>
      <c r="F153">
        <v>21</v>
      </c>
      <c r="G153">
        <v>19</v>
      </c>
      <c r="H153">
        <v>40</v>
      </c>
      <c r="I153">
        <v>-4</v>
      </c>
      <c r="J153">
        <v>18</v>
      </c>
      <c r="K153">
        <v>4</v>
      </c>
      <c r="L153">
        <v>9</v>
      </c>
      <c r="M153">
        <v>1</v>
      </c>
      <c r="N153">
        <v>1</v>
      </c>
      <c r="O153">
        <v>5</v>
      </c>
      <c r="P153">
        <v>0</v>
      </c>
      <c r="Q153">
        <v>216</v>
      </c>
      <c r="R153">
        <v>9.6999999999999993</v>
      </c>
      <c r="S153" s="1">
        <v>0.65763888888888888</v>
      </c>
      <c r="T153">
        <v>20.7</v>
      </c>
      <c r="U153">
        <v>0</v>
      </c>
    </row>
    <row r="154" spans="1:21">
      <c r="A154">
        <v>153</v>
      </c>
      <c r="B154" t="s">
        <v>335</v>
      </c>
      <c r="C154" t="s">
        <v>74</v>
      </c>
      <c r="D154" t="s">
        <v>5</v>
      </c>
      <c r="E154">
        <v>81</v>
      </c>
      <c r="F154">
        <v>18</v>
      </c>
      <c r="G154">
        <v>22</v>
      </c>
      <c r="H154">
        <v>40</v>
      </c>
      <c r="I154">
        <v>1</v>
      </c>
      <c r="J154">
        <v>22</v>
      </c>
      <c r="K154">
        <v>2</v>
      </c>
      <c r="L154">
        <v>7</v>
      </c>
      <c r="M154">
        <v>0</v>
      </c>
      <c r="N154">
        <v>1</v>
      </c>
      <c r="O154">
        <v>3</v>
      </c>
      <c r="P154">
        <v>1</v>
      </c>
      <c r="Q154">
        <v>184</v>
      </c>
      <c r="R154">
        <v>9.8000000000000007</v>
      </c>
      <c r="S154" s="1">
        <v>0.74305555555555547</v>
      </c>
      <c r="T154">
        <v>23.3</v>
      </c>
      <c r="U154">
        <v>38.299999999999997</v>
      </c>
    </row>
    <row r="155" spans="1:21">
      <c r="A155">
        <v>154</v>
      </c>
      <c r="B155" t="s">
        <v>179</v>
      </c>
      <c r="C155" t="s">
        <v>88</v>
      </c>
      <c r="D155" t="s">
        <v>81</v>
      </c>
      <c r="E155">
        <v>77</v>
      </c>
      <c r="F155">
        <v>17</v>
      </c>
      <c r="G155">
        <v>23</v>
      </c>
      <c r="H155">
        <v>40</v>
      </c>
      <c r="I155">
        <v>25</v>
      </c>
      <c r="J155">
        <v>66</v>
      </c>
      <c r="K155">
        <v>10</v>
      </c>
      <c r="L155">
        <v>15</v>
      </c>
      <c r="M155">
        <v>0</v>
      </c>
      <c r="N155">
        <v>1</v>
      </c>
      <c r="O155">
        <v>3</v>
      </c>
      <c r="P155">
        <v>0</v>
      </c>
      <c r="Q155">
        <v>168</v>
      </c>
      <c r="R155">
        <v>10.1</v>
      </c>
      <c r="S155" s="2">
        <v>1.0270833333333333</v>
      </c>
      <c r="T155">
        <v>28.5</v>
      </c>
      <c r="U155">
        <v>0</v>
      </c>
    </row>
    <row r="156" spans="1:21">
      <c r="A156">
        <v>155</v>
      </c>
      <c r="B156" t="s">
        <v>136</v>
      </c>
      <c r="C156" t="s">
        <v>16</v>
      </c>
      <c r="D156" t="s">
        <v>7</v>
      </c>
      <c r="E156">
        <v>82</v>
      </c>
      <c r="F156">
        <v>15</v>
      </c>
      <c r="G156">
        <v>25</v>
      </c>
      <c r="H156">
        <v>40</v>
      </c>
      <c r="I156">
        <v>2</v>
      </c>
      <c r="J156">
        <v>34</v>
      </c>
      <c r="K156">
        <v>2</v>
      </c>
      <c r="L156">
        <v>10</v>
      </c>
      <c r="M156">
        <v>1</v>
      </c>
      <c r="N156">
        <v>4</v>
      </c>
      <c r="O156">
        <v>2</v>
      </c>
      <c r="P156">
        <v>0</v>
      </c>
      <c r="Q156">
        <v>165</v>
      </c>
      <c r="R156">
        <v>9.1</v>
      </c>
      <c r="S156" s="1">
        <v>0.78888888888888886</v>
      </c>
      <c r="T156">
        <v>26.3</v>
      </c>
      <c r="U156">
        <v>54.4</v>
      </c>
    </row>
    <row r="157" spans="1:21">
      <c r="A157">
        <v>156</v>
      </c>
      <c r="B157" t="s">
        <v>279</v>
      </c>
      <c r="C157" t="s">
        <v>143</v>
      </c>
      <c r="D157" t="s">
        <v>7</v>
      </c>
      <c r="E157">
        <v>65</v>
      </c>
      <c r="F157">
        <v>15</v>
      </c>
      <c r="G157">
        <v>25</v>
      </c>
      <c r="H157">
        <v>40</v>
      </c>
      <c r="I157">
        <v>-9</v>
      </c>
      <c r="J157">
        <v>73</v>
      </c>
      <c r="K157">
        <v>5</v>
      </c>
      <c r="L157">
        <v>13</v>
      </c>
      <c r="M157">
        <v>0</v>
      </c>
      <c r="N157">
        <v>0</v>
      </c>
      <c r="O157">
        <v>2</v>
      </c>
      <c r="P157">
        <v>0</v>
      </c>
      <c r="Q157">
        <v>169</v>
      </c>
      <c r="R157">
        <v>8.9</v>
      </c>
      <c r="S157" s="1">
        <v>0.77777777777777779</v>
      </c>
      <c r="T157">
        <v>24.6</v>
      </c>
      <c r="U157">
        <v>54.5</v>
      </c>
    </row>
    <row r="158" spans="1:21">
      <c r="A158">
        <v>157</v>
      </c>
      <c r="B158" t="s">
        <v>1850</v>
      </c>
      <c r="C158" t="s">
        <v>88</v>
      </c>
      <c r="D158" t="s">
        <v>81</v>
      </c>
      <c r="E158">
        <v>79</v>
      </c>
      <c r="F158">
        <v>14</v>
      </c>
      <c r="G158">
        <v>26</v>
      </c>
      <c r="H158">
        <v>40</v>
      </c>
      <c r="I158">
        <v>18</v>
      </c>
      <c r="J158">
        <v>28</v>
      </c>
      <c r="K158">
        <v>6</v>
      </c>
      <c r="L158">
        <v>19</v>
      </c>
      <c r="M158">
        <v>0</v>
      </c>
      <c r="N158">
        <v>0</v>
      </c>
      <c r="O158">
        <v>2</v>
      </c>
      <c r="P158">
        <v>1</v>
      </c>
      <c r="Q158">
        <v>183</v>
      </c>
      <c r="R158">
        <v>7.7</v>
      </c>
      <c r="S158" s="1">
        <v>0.72916666666666663</v>
      </c>
      <c r="T158">
        <v>22.1</v>
      </c>
      <c r="U158">
        <v>50</v>
      </c>
    </row>
    <row r="159" spans="1:21">
      <c r="A159">
        <v>158</v>
      </c>
      <c r="B159" t="s">
        <v>921</v>
      </c>
      <c r="C159" t="s">
        <v>165</v>
      </c>
      <c r="D159" t="s">
        <v>81</v>
      </c>
      <c r="E159">
        <v>72</v>
      </c>
      <c r="F159">
        <v>13</v>
      </c>
      <c r="G159">
        <v>27</v>
      </c>
      <c r="H159">
        <v>40</v>
      </c>
      <c r="I159">
        <v>-2</v>
      </c>
      <c r="J159">
        <v>18</v>
      </c>
      <c r="K159">
        <v>3</v>
      </c>
      <c r="L159">
        <v>13</v>
      </c>
      <c r="M159">
        <v>0</v>
      </c>
      <c r="N159">
        <v>0</v>
      </c>
      <c r="O159">
        <v>2</v>
      </c>
      <c r="P159">
        <v>0</v>
      </c>
      <c r="Q159">
        <v>168</v>
      </c>
      <c r="R159">
        <v>7.7</v>
      </c>
      <c r="S159" s="2">
        <v>1.1006944444444444</v>
      </c>
      <c r="T159">
        <v>30.3</v>
      </c>
      <c r="U159">
        <v>0</v>
      </c>
    </row>
    <row r="160" spans="1:21">
      <c r="A160">
        <v>159</v>
      </c>
      <c r="B160" t="s">
        <v>47</v>
      </c>
      <c r="C160" t="s">
        <v>40</v>
      </c>
      <c r="D160" t="s">
        <v>10</v>
      </c>
      <c r="E160">
        <v>65</v>
      </c>
      <c r="F160">
        <v>26</v>
      </c>
      <c r="G160">
        <v>13</v>
      </c>
      <c r="H160">
        <v>39</v>
      </c>
      <c r="I160">
        <v>10</v>
      </c>
      <c r="J160">
        <v>36</v>
      </c>
      <c r="K160">
        <v>4</v>
      </c>
      <c r="L160">
        <v>7</v>
      </c>
      <c r="M160">
        <v>2</v>
      </c>
      <c r="N160">
        <v>4</v>
      </c>
      <c r="O160">
        <v>9</v>
      </c>
      <c r="P160">
        <v>0</v>
      </c>
      <c r="Q160">
        <v>258</v>
      </c>
      <c r="R160">
        <v>10.1</v>
      </c>
      <c r="S160" s="1">
        <v>0.7090277777777777</v>
      </c>
      <c r="T160">
        <v>24.5</v>
      </c>
      <c r="U160">
        <v>100</v>
      </c>
    </row>
    <row r="161" spans="1:21">
      <c r="A161">
        <v>160</v>
      </c>
      <c r="B161" t="s">
        <v>260</v>
      </c>
      <c r="C161" t="s">
        <v>139</v>
      </c>
      <c r="D161" t="s">
        <v>7</v>
      </c>
      <c r="E161">
        <v>81</v>
      </c>
      <c r="F161">
        <v>22</v>
      </c>
      <c r="G161">
        <v>17</v>
      </c>
      <c r="H161">
        <v>39</v>
      </c>
      <c r="I161">
        <v>-2</v>
      </c>
      <c r="J161">
        <v>20</v>
      </c>
      <c r="K161">
        <v>3</v>
      </c>
      <c r="L161">
        <v>6</v>
      </c>
      <c r="M161">
        <v>2</v>
      </c>
      <c r="N161">
        <v>2</v>
      </c>
      <c r="O161">
        <v>5</v>
      </c>
      <c r="P161">
        <v>0</v>
      </c>
      <c r="Q161">
        <v>162</v>
      </c>
      <c r="R161">
        <v>13.6</v>
      </c>
      <c r="S161" s="1">
        <v>0.69097222222222221</v>
      </c>
      <c r="T161">
        <v>22.1</v>
      </c>
      <c r="U161">
        <v>49.3</v>
      </c>
    </row>
    <row r="162" spans="1:21">
      <c r="A162">
        <v>161</v>
      </c>
      <c r="B162" t="s">
        <v>769</v>
      </c>
      <c r="C162" t="s">
        <v>14</v>
      </c>
      <c r="D162" t="s">
        <v>7</v>
      </c>
      <c r="E162">
        <v>80</v>
      </c>
      <c r="F162">
        <v>20</v>
      </c>
      <c r="G162">
        <v>19</v>
      </c>
      <c r="H162">
        <v>39</v>
      </c>
      <c r="I162">
        <v>12</v>
      </c>
      <c r="J162">
        <v>76</v>
      </c>
      <c r="K162">
        <v>5</v>
      </c>
      <c r="L162">
        <v>9</v>
      </c>
      <c r="M162">
        <v>0</v>
      </c>
      <c r="N162">
        <v>0</v>
      </c>
      <c r="O162">
        <v>2</v>
      </c>
      <c r="P162">
        <v>0</v>
      </c>
      <c r="Q162">
        <v>149</v>
      </c>
      <c r="R162">
        <v>13.4</v>
      </c>
      <c r="S162" s="1">
        <v>0.65347222222222223</v>
      </c>
      <c r="T162">
        <v>19.899999999999999</v>
      </c>
      <c r="U162">
        <v>43.3</v>
      </c>
    </row>
    <row r="163" spans="1:21">
      <c r="A163">
        <v>162</v>
      </c>
      <c r="B163" t="s">
        <v>1851</v>
      </c>
      <c r="C163" t="s">
        <v>23</v>
      </c>
      <c r="D163" t="s">
        <v>10</v>
      </c>
      <c r="E163">
        <v>73</v>
      </c>
      <c r="F163">
        <v>19</v>
      </c>
      <c r="G163">
        <v>20</v>
      </c>
      <c r="H163">
        <v>39</v>
      </c>
      <c r="I163">
        <v>12</v>
      </c>
      <c r="J163">
        <v>30</v>
      </c>
      <c r="K163">
        <v>2</v>
      </c>
      <c r="L163">
        <v>6</v>
      </c>
      <c r="M163">
        <v>0</v>
      </c>
      <c r="N163">
        <v>0</v>
      </c>
      <c r="O163">
        <v>3</v>
      </c>
      <c r="P163">
        <v>0</v>
      </c>
      <c r="Q163">
        <v>158</v>
      </c>
      <c r="R163">
        <v>12</v>
      </c>
      <c r="S163" s="1">
        <v>0.59791666666666665</v>
      </c>
      <c r="T163">
        <v>19.899999999999999</v>
      </c>
      <c r="U163">
        <v>50</v>
      </c>
    </row>
    <row r="164" spans="1:21">
      <c r="A164">
        <v>163</v>
      </c>
      <c r="B164" t="s">
        <v>932</v>
      </c>
      <c r="C164" t="s">
        <v>121</v>
      </c>
      <c r="D164" t="s">
        <v>7</v>
      </c>
      <c r="E164">
        <v>76</v>
      </c>
      <c r="F164">
        <v>18</v>
      </c>
      <c r="G164">
        <v>21</v>
      </c>
      <c r="H164">
        <v>39</v>
      </c>
      <c r="I164">
        <v>4</v>
      </c>
      <c r="J164">
        <v>32</v>
      </c>
      <c r="K164">
        <v>5</v>
      </c>
      <c r="L164">
        <v>11</v>
      </c>
      <c r="M164">
        <v>4</v>
      </c>
      <c r="N164">
        <v>4</v>
      </c>
      <c r="O164">
        <v>3</v>
      </c>
      <c r="P164">
        <v>1</v>
      </c>
      <c r="Q164">
        <v>178</v>
      </c>
      <c r="R164">
        <v>10.1</v>
      </c>
      <c r="S164" s="1">
        <v>0.77222222222222225</v>
      </c>
      <c r="T164">
        <v>25.9</v>
      </c>
      <c r="U164">
        <v>47.5</v>
      </c>
    </row>
    <row r="165" spans="1:21">
      <c r="A165">
        <v>164</v>
      </c>
      <c r="B165" t="s">
        <v>200</v>
      </c>
      <c r="C165" t="s">
        <v>139</v>
      </c>
      <c r="D165" t="s">
        <v>10</v>
      </c>
      <c r="E165">
        <v>70</v>
      </c>
      <c r="F165">
        <v>18</v>
      </c>
      <c r="G165">
        <v>21</v>
      </c>
      <c r="H165">
        <v>39</v>
      </c>
      <c r="I165">
        <v>5</v>
      </c>
      <c r="J165">
        <v>96</v>
      </c>
      <c r="K165">
        <v>3</v>
      </c>
      <c r="L165">
        <v>6</v>
      </c>
      <c r="M165">
        <v>0</v>
      </c>
      <c r="N165">
        <v>0</v>
      </c>
      <c r="O165">
        <v>5</v>
      </c>
      <c r="P165">
        <v>0</v>
      </c>
      <c r="Q165">
        <v>111</v>
      </c>
      <c r="R165">
        <v>16.2</v>
      </c>
      <c r="S165" s="1">
        <v>0.66875000000000007</v>
      </c>
      <c r="T165">
        <v>20.100000000000001</v>
      </c>
      <c r="U165">
        <v>46.2</v>
      </c>
    </row>
    <row r="166" spans="1:21">
      <c r="A166">
        <v>165</v>
      </c>
      <c r="B166" t="s">
        <v>219</v>
      </c>
      <c r="C166" t="s">
        <v>38</v>
      </c>
      <c r="D166" t="s">
        <v>10</v>
      </c>
      <c r="E166">
        <v>78</v>
      </c>
      <c r="F166">
        <v>17</v>
      </c>
      <c r="G166">
        <v>22</v>
      </c>
      <c r="H166">
        <v>39</v>
      </c>
      <c r="I166">
        <v>-14</v>
      </c>
      <c r="J166">
        <v>30</v>
      </c>
      <c r="K166">
        <v>2</v>
      </c>
      <c r="L166">
        <v>3</v>
      </c>
      <c r="M166">
        <v>0</v>
      </c>
      <c r="N166">
        <v>1</v>
      </c>
      <c r="O166">
        <v>4</v>
      </c>
      <c r="P166">
        <v>1</v>
      </c>
      <c r="Q166">
        <v>216</v>
      </c>
      <c r="R166">
        <v>7.9</v>
      </c>
      <c r="S166" s="1">
        <v>0.79861111111111116</v>
      </c>
      <c r="T166">
        <v>25.1</v>
      </c>
      <c r="U166">
        <v>44.7</v>
      </c>
    </row>
    <row r="167" spans="1:21">
      <c r="A167">
        <v>166</v>
      </c>
      <c r="B167" t="s">
        <v>161</v>
      </c>
      <c r="C167" t="s">
        <v>147</v>
      </c>
      <c r="D167" t="s">
        <v>10</v>
      </c>
      <c r="E167">
        <v>82</v>
      </c>
      <c r="F167">
        <v>17</v>
      </c>
      <c r="G167">
        <v>22</v>
      </c>
      <c r="H167">
        <v>39</v>
      </c>
      <c r="I167">
        <v>-25</v>
      </c>
      <c r="J167">
        <v>41</v>
      </c>
      <c r="K167">
        <v>4</v>
      </c>
      <c r="L167">
        <v>8</v>
      </c>
      <c r="M167">
        <v>0</v>
      </c>
      <c r="N167">
        <v>0</v>
      </c>
      <c r="O167">
        <v>1</v>
      </c>
      <c r="P167">
        <v>0</v>
      </c>
      <c r="Q167">
        <v>169</v>
      </c>
      <c r="R167">
        <v>10.1</v>
      </c>
      <c r="S167" s="1">
        <v>0.73263888888888884</v>
      </c>
      <c r="T167">
        <v>24.2</v>
      </c>
      <c r="U167">
        <v>42.8</v>
      </c>
    </row>
    <row r="168" spans="1:21">
      <c r="A168">
        <v>167</v>
      </c>
      <c r="B168" t="s">
        <v>741</v>
      </c>
      <c r="C168" t="s">
        <v>29</v>
      </c>
      <c r="D168" t="s">
        <v>7</v>
      </c>
      <c r="E168">
        <v>82</v>
      </c>
      <c r="F168">
        <v>13</v>
      </c>
      <c r="G168">
        <v>26</v>
      </c>
      <c r="H168">
        <v>39</v>
      </c>
      <c r="I168">
        <v>1</v>
      </c>
      <c r="J168">
        <v>45</v>
      </c>
      <c r="K168">
        <v>0</v>
      </c>
      <c r="L168">
        <v>3</v>
      </c>
      <c r="M168">
        <v>1</v>
      </c>
      <c r="N168">
        <v>5</v>
      </c>
      <c r="O168">
        <v>2</v>
      </c>
      <c r="P168">
        <v>0</v>
      </c>
      <c r="Q168">
        <v>165</v>
      </c>
      <c r="R168">
        <v>7.9</v>
      </c>
      <c r="S168" s="1">
        <v>0.79513888888888884</v>
      </c>
      <c r="T168">
        <v>25.2</v>
      </c>
      <c r="U168">
        <v>47.7</v>
      </c>
    </row>
    <row r="169" spans="1:21">
      <c r="A169">
        <v>168</v>
      </c>
      <c r="B169" t="s">
        <v>270</v>
      </c>
      <c r="C169" t="s">
        <v>165</v>
      </c>
      <c r="D169" t="s">
        <v>7</v>
      </c>
      <c r="E169">
        <v>77</v>
      </c>
      <c r="F169">
        <v>10</v>
      </c>
      <c r="G169">
        <v>29</v>
      </c>
      <c r="H169">
        <v>39</v>
      </c>
      <c r="I169">
        <v>4</v>
      </c>
      <c r="J169">
        <v>32</v>
      </c>
      <c r="K169">
        <v>1</v>
      </c>
      <c r="L169">
        <v>9</v>
      </c>
      <c r="M169">
        <v>0</v>
      </c>
      <c r="N169">
        <v>0</v>
      </c>
      <c r="O169">
        <v>2</v>
      </c>
      <c r="P169">
        <v>0</v>
      </c>
      <c r="Q169">
        <v>134</v>
      </c>
      <c r="R169">
        <v>7.5</v>
      </c>
      <c r="S169" s="1">
        <v>0.64513888888888882</v>
      </c>
      <c r="T169">
        <v>20.2</v>
      </c>
      <c r="U169">
        <v>56.7</v>
      </c>
    </row>
    <row r="170" spans="1:21">
      <c r="A170">
        <v>169</v>
      </c>
      <c r="B170" t="s">
        <v>417</v>
      </c>
      <c r="C170" t="s">
        <v>45</v>
      </c>
      <c r="D170" t="s">
        <v>81</v>
      </c>
      <c r="E170">
        <v>80</v>
      </c>
      <c r="F170">
        <v>9</v>
      </c>
      <c r="G170">
        <v>30</v>
      </c>
      <c r="H170">
        <v>39</v>
      </c>
      <c r="I170">
        <v>5</v>
      </c>
      <c r="J170">
        <v>61</v>
      </c>
      <c r="K170">
        <v>2</v>
      </c>
      <c r="L170">
        <v>14</v>
      </c>
      <c r="M170">
        <v>0</v>
      </c>
      <c r="N170">
        <v>0</v>
      </c>
      <c r="O170">
        <v>2</v>
      </c>
      <c r="P170">
        <v>0</v>
      </c>
      <c r="Q170">
        <v>157</v>
      </c>
      <c r="R170">
        <v>5.7</v>
      </c>
      <c r="S170" s="1">
        <v>0.95833333333333337</v>
      </c>
      <c r="T170">
        <v>28.2</v>
      </c>
      <c r="U170">
        <v>0</v>
      </c>
    </row>
    <row r="171" spans="1:21">
      <c r="A171">
        <v>170</v>
      </c>
      <c r="B171" t="s">
        <v>247</v>
      </c>
      <c r="C171" t="s">
        <v>45</v>
      </c>
      <c r="D171" t="s">
        <v>10</v>
      </c>
      <c r="E171">
        <v>79</v>
      </c>
      <c r="F171">
        <v>19</v>
      </c>
      <c r="G171">
        <v>19</v>
      </c>
      <c r="H171">
        <v>38</v>
      </c>
      <c r="I171">
        <v>-3</v>
      </c>
      <c r="J171">
        <v>30</v>
      </c>
      <c r="K171">
        <v>5</v>
      </c>
      <c r="L171">
        <v>9</v>
      </c>
      <c r="M171">
        <v>0</v>
      </c>
      <c r="N171">
        <v>0</v>
      </c>
      <c r="O171">
        <v>3</v>
      </c>
      <c r="P171">
        <v>1</v>
      </c>
      <c r="Q171">
        <v>167</v>
      </c>
      <c r="R171">
        <v>11.4</v>
      </c>
      <c r="S171" s="1">
        <v>0.65694444444444444</v>
      </c>
      <c r="T171">
        <v>20.3</v>
      </c>
      <c r="U171">
        <v>50</v>
      </c>
    </row>
    <row r="172" spans="1:21">
      <c r="A172">
        <v>171</v>
      </c>
      <c r="B172" t="s">
        <v>1176</v>
      </c>
      <c r="C172" t="s">
        <v>72</v>
      </c>
      <c r="D172" t="s">
        <v>7</v>
      </c>
      <c r="E172">
        <v>77</v>
      </c>
      <c r="F172">
        <v>16</v>
      </c>
      <c r="G172">
        <v>22</v>
      </c>
      <c r="H172">
        <v>38</v>
      </c>
      <c r="I172">
        <v>11</v>
      </c>
      <c r="J172">
        <v>35</v>
      </c>
      <c r="K172">
        <v>0</v>
      </c>
      <c r="L172">
        <v>5</v>
      </c>
      <c r="M172">
        <v>2</v>
      </c>
      <c r="N172">
        <v>3</v>
      </c>
      <c r="O172">
        <v>7</v>
      </c>
      <c r="P172">
        <v>1</v>
      </c>
      <c r="Q172">
        <v>163</v>
      </c>
      <c r="R172">
        <v>9.8000000000000007</v>
      </c>
      <c r="S172" s="1">
        <v>0.67083333333333339</v>
      </c>
      <c r="T172">
        <v>23.1</v>
      </c>
      <c r="U172">
        <v>35.700000000000003</v>
      </c>
    </row>
    <row r="173" spans="1:21">
      <c r="A173">
        <v>172</v>
      </c>
      <c r="B173" t="s">
        <v>1852</v>
      </c>
      <c r="C173" t="s">
        <v>100</v>
      </c>
      <c r="D173" t="s">
        <v>7</v>
      </c>
      <c r="E173">
        <v>76</v>
      </c>
      <c r="F173">
        <v>16</v>
      </c>
      <c r="G173">
        <v>22</v>
      </c>
      <c r="H173">
        <v>38</v>
      </c>
      <c r="I173">
        <v>-14</v>
      </c>
      <c r="J173">
        <v>16</v>
      </c>
      <c r="K173">
        <v>0</v>
      </c>
      <c r="L173">
        <v>3</v>
      </c>
      <c r="M173">
        <v>1</v>
      </c>
      <c r="N173">
        <v>2</v>
      </c>
      <c r="O173">
        <v>4</v>
      </c>
      <c r="P173">
        <v>0</v>
      </c>
      <c r="Q173">
        <v>185</v>
      </c>
      <c r="R173">
        <v>8.6</v>
      </c>
      <c r="S173" s="1">
        <v>0.67569444444444438</v>
      </c>
      <c r="T173">
        <v>22.9</v>
      </c>
      <c r="U173">
        <v>48.9</v>
      </c>
    </row>
    <row r="174" spans="1:21">
      <c r="A174">
        <v>173</v>
      </c>
      <c r="B174" t="s">
        <v>1189</v>
      </c>
      <c r="C174" t="s">
        <v>45</v>
      </c>
      <c r="D174" t="s">
        <v>81</v>
      </c>
      <c r="E174">
        <v>64</v>
      </c>
      <c r="F174">
        <v>13</v>
      </c>
      <c r="G174">
        <v>25</v>
      </c>
      <c r="H174">
        <v>38</v>
      </c>
      <c r="I174">
        <v>17</v>
      </c>
      <c r="J174">
        <v>20</v>
      </c>
      <c r="K174">
        <v>4</v>
      </c>
      <c r="L174">
        <v>10</v>
      </c>
      <c r="M174">
        <v>0</v>
      </c>
      <c r="N174">
        <v>0</v>
      </c>
      <c r="O174">
        <v>5</v>
      </c>
      <c r="P174">
        <v>3</v>
      </c>
      <c r="Q174">
        <v>101</v>
      </c>
      <c r="R174">
        <v>12.9</v>
      </c>
      <c r="S174" s="1">
        <v>0.77222222222222225</v>
      </c>
      <c r="T174">
        <v>23.2</v>
      </c>
      <c r="U174">
        <v>0</v>
      </c>
    </row>
    <row r="175" spans="1:21">
      <c r="A175">
        <v>174</v>
      </c>
      <c r="B175" t="s">
        <v>699</v>
      </c>
      <c r="C175" t="s">
        <v>9</v>
      </c>
      <c r="D175" t="s">
        <v>81</v>
      </c>
      <c r="E175">
        <v>70</v>
      </c>
      <c r="F175">
        <v>9</v>
      </c>
      <c r="G175">
        <v>29</v>
      </c>
      <c r="H175">
        <v>38</v>
      </c>
      <c r="I175">
        <v>-16</v>
      </c>
      <c r="J175">
        <v>64</v>
      </c>
      <c r="K175">
        <v>3</v>
      </c>
      <c r="L175">
        <v>15</v>
      </c>
      <c r="M175">
        <v>0</v>
      </c>
      <c r="N175">
        <v>0</v>
      </c>
      <c r="O175">
        <v>2</v>
      </c>
      <c r="P175">
        <v>1</v>
      </c>
      <c r="Q175">
        <v>172</v>
      </c>
      <c r="R175">
        <v>5.2</v>
      </c>
      <c r="S175" s="1">
        <v>0.94652777777777775</v>
      </c>
      <c r="T175">
        <v>24.1</v>
      </c>
      <c r="U175">
        <v>0</v>
      </c>
    </row>
    <row r="176" spans="1:21">
      <c r="A176">
        <v>175</v>
      </c>
      <c r="B176" t="s">
        <v>293</v>
      </c>
      <c r="C176" t="s">
        <v>33</v>
      </c>
      <c r="D176" t="s">
        <v>10</v>
      </c>
      <c r="E176">
        <v>77</v>
      </c>
      <c r="F176">
        <v>8</v>
      </c>
      <c r="G176">
        <v>30</v>
      </c>
      <c r="H176">
        <v>38</v>
      </c>
      <c r="I176">
        <v>-8</v>
      </c>
      <c r="J176">
        <v>26</v>
      </c>
      <c r="K176">
        <v>2</v>
      </c>
      <c r="L176">
        <v>10</v>
      </c>
      <c r="M176">
        <v>0</v>
      </c>
      <c r="N176">
        <v>0</v>
      </c>
      <c r="O176">
        <v>1</v>
      </c>
      <c r="P176">
        <v>0</v>
      </c>
      <c r="Q176">
        <v>98</v>
      </c>
      <c r="R176">
        <v>8.1999999999999993</v>
      </c>
      <c r="S176" s="1">
        <v>0.65972222222222221</v>
      </c>
      <c r="T176">
        <v>20.5</v>
      </c>
      <c r="U176">
        <v>49.6</v>
      </c>
    </row>
    <row r="177" spans="1:21">
      <c r="A177">
        <v>176</v>
      </c>
      <c r="B177" t="s">
        <v>124</v>
      </c>
      <c r="C177" t="s">
        <v>29</v>
      </c>
      <c r="D177" t="s">
        <v>7</v>
      </c>
      <c r="E177">
        <v>69</v>
      </c>
      <c r="F177">
        <v>20</v>
      </c>
      <c r="G177">
        <v>17</v>
      </c>
      <c r="H177">
        <v>37</v>
      </c>
      <c r="I177">
        <v>-16</v>
      </c>
      <c r="J177">
        <v>44</v>
      </c>
      <c r="K177">
        <v>8</v>
      </c>
      <c r="L177">
        <v>13</v>
      </c>
      <c r="M177">
        <v>0</v>
      </c>
      <c r="N177">
        <v>0</v>
      </c>
      <c r="O177">
        <v>3</v>
      </c>
      <c r="P177">
        <v>1</v>
      </c>
      <c r="Q177">
        <v>132</v>
      </c>
      <c r="R177">
        <v>15.2</v>
      </c>
      <c r="S177" s="1">
        <v>0.63263888888888886</v>
      </c>
      <c r="T177">
        <v>20.100000000000001</v>
      </c>
      <c r="U177">
        <v>44.6</v>
      </c>
    </row>
    <row r="178" spans="1:21">
      <c r="A178">
        <v>177</v>
      </c>
      <c r="B178" t="s">
        <v>1853</v>
      </c>
      <c r="C178" t="s">
        <v>40</v>
      </c>
      <c r="D178" t="s">
        <v>10</v>
      </c>
      <c r="E178">
        <v>66</v>
      </c>
      <c r="F178">
        <v>17</v>
      </c>
      <c r="G178">
        <v>20</v>
      </c>
      <c r="H178">
        <v>37</v>
      </c>
      <c r="I178">
        <v>14</v>
      </c>
      <c r="J178">
        <v>72</v>
      </c>
      <c r="K178">
        <v>6</v>
      </c>
      <c r="L178">
        <v>12</v>
      </c>
      <c r="M178">
        <v>0</v>
      </c>
      <c r="N178">
        <v>0</v>
      </c>
      <c r="O178">
        <v>0</v>
      </c>
      <c r="P178">
        <v>0</v>
      </c>
      <c r="Q178">
        <v>136</v>
      </c>
      <c r="R178">
        <v>12.5</v>
      </c>
      <c r="S178" s="1">
        <v>0.65486111111111112</v>
      </c>
      <c r="T178">
        <v>21.6</v>
      </c>
      <c r="U178">
        <v>42.1</v>
      </c>
    </row>
    <row r="179" spans="1:21">
      <c r="A179">
        <v>178</v>
      </c>
      <c r="B179" t="s">
        <v>22</v>
      </c>
      <c r="C179" t="s">
        <v>23</v>
      </c>
      <c r="D179" t="s">
        <v>7</v>
      </c>
      <c r="E179">
        <v>45</v>
      </c>
      <c r="F179">
        <v>17</v>
      </c>
      <c r="G179">
        <v>20</v>
      </c>
      <c r="H179">
        <v>37</v>
      </c>
      <c r="I179">
        <v>1</v>
      </c>
      <c r="J179">
        <v>6</v>
      </c>
      <c r="K179">
        <v>6</v>
      </c>
      <c r="L179">
        <v>12</v>
      </c>
      <c r="M179">
        <v>0</v>
      </c>
      <c r="N179">
        <v>0</v>
      </c>
      <c r="O179">
        <v>2</v>
      </c>
      <c r="P179">
        <v>0</v>
      </c>
      <c r="Q179">
        <v>126</v>
      </c>
      <c r="R179">
        <v>13.5</v>
      </c>
      <c r="S179" s="1">
        <v>0.84444444444444444</v>
      </c>
      <c r="T179">
        <v>24.9</v>
      </c>
      <c r="U179">
        <v>53.4</v>
      </c>
    </row>
    <row r="180" spans="1:21">
      <c r="A180">
        <v>179</v>
      </c>
      <c r="B180" t="s">
        <v>382</v>
      </c>
      <c r="C180" t="s">
        <v>100</v>
      </c>
      <c r="D180" t="s">
        <v>10</v>
      </c>
      <c r="E180">
        <v>76</v>
      </c>
      <c r="F180">
        <v>15</v>
      </c>
      <c r="G180">
        <v>22</v>
      </c>
      <c r="H180">
        <v>37</v>
      </c>
      <c r="I180">
        <v>1</v>
      </c>
      <c r="J180">
        <v>73</v>
      </c>
      <c r="K180">
        <v>1</v>
      </c>
      <c r="L180">
        <v>6</v>
      </c>
      <c r="M180">
        <v>1</v>
      </c>
      <c r="N180">
        <v>1</v>
      </c>
      <c r="O180">
        <v>3</v>
      </c>
      <c r="P180">
        <v>0</v>
      </c>
      <c r="Q180">
        <v>161</v>
      </c>
      <c r="R180">
        <v>9.3000000000000007</v>
      </c>
      <c r="S180" s="1">
        <v>0.66319444444444442</v>
      </c>
      <c r="T180">
        <v>23</v>
      </c>
      <c r="U180">
        <v>45.1</v>
      </c>
    </row>
    <row r="181" spans="1:21">
      <c r="A181">
        <v>180</v>
      </c>
      <c r="B181" t="s">
        <v>295</v>
      </c>
      <c r="C181" t="s">
        <v>9</v>
      </c>
      <c r="D181" t="s">
        <v>81</v>
      </c>
      <c r="E181">
        <v>82</v>
      </c>
      <c r="F181">
        <v>10</v>
      </c>
      <c r="G181">
        <v>27</v>
      </c>
      <c r="H181">
        <v>37</v>
      </c>
      <c r="I181">
        <v>-3</v>
      </c>
      <c r="J181">
        <v>22</v>
      </c>
      <c r="K181">
        <v>5</v>
      </c>
      <c r="L181">
        <v>22</v>
      </c>
      <c r="M181">
        <v>0</v>
      </c>
      <c r="N181">
        <v>1</v>
      </c>
      <c r="O181">
        <v>0</v>
      </c>
      <c r="P181">
        <v>0</v>
      </c>
      <c r="Q181">
        <v>208</v>
      </c>
      <c r="R181">
        <v>4.8</v>
      </c>
      <c r="S181" s="2">
        <v>1.0208333333333333</v>
      </c>
      <c r="T181">
        <v>26.6</v>
      </c>
      <c r="U181">
        <v>0</v>
      </c>
    </row>
    <row r="182" spans="1:21">
      <c r="A182">
        <v>181</v>
      </c>
      <c r="B182" t="s">
        <v>266</v>
      </c>
      <c r="C182" t="s">
        <v>49</v>
      </c>
      <c r="D182" t="s">
        <v>81</v>
      </c>
      <c r="E182">
        <v>78</v>
      </c>
      <c r="F182">
        <v>10</v>
      </c>
      <c r="G182">
        <v>27</v>
      </c>
      <c r="H182">
        <v>37</v>
      </c>
      <c r="I182">
        <v>18</v>
      </c>
      <c r="J182">
        <v>64</v>
      </c>
      <c r="K182">
        <v>6</v>
      </c>
      <c r="L182">
        <v>16</v>
      </c>
      <c r="M182">
        <v>0</v>
      </c>
      <c r="N182">
        <v>1</v>
      </c>
      <c r="O182">
        <v>2</v>
      </c>
      <c r="P182">
        <v>0</v>
      </c>
      <c r="Q182">
        <v>177</v>
      </c>
      <c r="R182">
        <v>5.6</v>
      </c>
      <c r="S182" s="2">
        <v>1.0708333333333333</v>
      </c>
      <c r="T182">
        <v>31.4</v>
      </c>
      <c r="U182">
        <v>0</v>
      </c>
    </row>
    <row r="183" spans="1:21">
      <c r="A183">
        <v>182</v>
      </c>
      <c r="B183" t="s">
        <v>79</v>
      </c>
      <c r="C183" t="s">
        <v>21</v>
      </c>
      <c r="D183" t="s">
        <v>7</v>
      </c>
      <c r="E183">
        <v>67</v>
      </c>
      <c r="F183">
        <v>10</v>
      </c>
      <c r="G183">
        <v>27</v>
      </c>
      <c r="H183">
        <v>37</v>
      </c>
      <c r="I183">
        <v>-29</v>
      </c>
      <c r="J183">
        <v>41</v>
      </c>
      <c r="K183">
        <v>1</v>
      </c>
      <c r="L183">
        <v>7</v>
      </c>
      <c r="M183">
        <v>0</v>
      </c>
      <c r="N183">
        <v>1</v>
      </c>
      <c r="O183">
        <v>1</v>
      </c>
      <c r="P183">
        <v>0</v>
      </c>
      <c r="Q183">
        <v>143</v>
      </c>
      <c r="R183">
        <v>7</v>
      </c>
      <c r="S183" s="1">
        <v>0.76527777777777783</v>
      </c>
      <c r="T183">
        <v>23.5</v>
      </c>
      <c r="U183">
        <v>46.8</v>
      </c>
    </row>
    <row r="184" spans="1:21">
      <c r="A184">
        <v>183</v>
      </c>
      <c r="B184" t="s">
        <v>151</v>
      </c>
      <c r="C184" t="s">
        <v>88</v>
      </c>
      <c r="D184" t="s">
        <v>5</v>
      </c>
      <c r="E184">
        <v>61</v>
      </c>
      <c r="F184">
        <v>10</v>
      </c>
      <c r="G184">
        <v>27</v>
      </c>
      <c r="H184">
        <v>37</v>
      </c>
      <c r="I184">
        <v>14</v>
      </c>
      <c r="J184">
        <v>6</v>
      </c>
      <c r="K184">
        <v>2</v>
      </c>
      <c r="L184">
        <v>11</v>
      </c>
      <c r="M184">
        <v>0</v>
      </c>
      <c r="N184">
        <v>1</v>
      </c>
      <c r="O184">
        <v>2</v>
      </c>
      <c r="P184">
        <v>0</v>
      </c>
      <c r="Q184">
        <v>115</v>
      </c>
      <c r="R184">
        <v>8.6999999999999993</v>
      </c>
      <c r="S184" s="1">
        <v>0.68819444444444444</v>
      </c>
      <c r="T184">
        <v>20.399999999999999</v>
      </c>
      <c r="U184">
        <v>0</v>
      </c>
    </row>
    <row r="185" spans="1:21">
      <c r="A185">
        <v>184</v>
      </c>
      <c r="B185" t="s">
        <v>212</v>
      </c>
      <c r="C185" t="s">
        <v>90</v>
      </c>
      <c r="D185" t="s">
        <v>7</v>
      </c>
      <c r="E185">
        <v>75</v>
      </c>
      <c r="F185">
        <v>9</v>
      </c>
      <c r="G185">
        <v>28</v>
      </c>
      <c r="H185">
        <v>37</v>
      </c>
      <c r="I185">
        <v>-1</v>
      </c>
      <c r="J185">
        <v>30</v>
      </c>
      <c r="K185">
        <v>4</v>
      </c>
      <c r="L185">
        <v>16</v>
      </c>
      <c r="M185">
        <v>0</v>
      </c>
      <c r="N185">
        <v>0</v>
      </c>
      <c r="O185">
        <v>2</v>
      </c>
      <c r="P185">
        <v>0</v>
      </c>
      <c r="Q185">
        <v>114</v>
      </c>
      <c r="R185">
        <v>7.9</v>
      </c>
      <c r="S185" s="1">
        <v>0.56736111111111109</v>
      </c>
      <c r="T185">
        <v>18.600000000000001</v>
      </c>
      <c r="U185">
        <v>47</v>
      </c>
    </row>
    <row r="186" spans="1:21">
      <c r="A186">
        <v>185</v>
      </c>
      <c r="B186" t="s">
        <v>175</v>
      </c>
      <c r="C186" t="s">
        <v>100</v>
      </c>
      <c r="D186" t="s">
        <v>81</v>
      </c>
      <c r="E186">
        <v>82</v>
      </c>
      <c r="F186">
        <v>7</v>
      </c>
      <c r="G186">
        <v>30</v>
      </c>
      <c r="H186">
        <v>37</v>
      </c>
      <c r="I186">
        <v>-6</v>
      </c>
      <c r="J186">
        <v>20</v>
      </c>
      <c r="K186">
        <v>2</v>
      </c>
      <c r="L186">
        <v>12</v>
      </c>
      <c r="M186">
        <v>0</v>
      </c>
      <c r="N186">
        <v>2</v>
      </c>
      <c r="O186">
        <v>2</v>
      </c>
      <c r="P186">
        <v>0</v>
      </c>
      <c r="Q186">
        <v>116</v>
      </c>
      <c r="R186">
        <v>6</v>
      </c>
      <c r="S186" s="2">
        <v>1.1229166666666666</v>
      </c>
      <c r="T186">
        <v>30.2</v>
      </c>
      <c r="U186">
        <v>0</v>
      </c>
    </row>
    <row r="187" spans="1:21">
      <c r="A187">
        <v>186</v>
      </c>
      <c r="B187" t="s">
        <v>317</v>
      </c>
      <c r="C187" t="s">
        <v>90</v>
      </c>
      <c r="D187" t="s">
        <v>81</v>
      </c>
      <c r="E187">
        <v>82</v>
      </c>
      <c r="F187">
        <v>4</v>
      </c>
      <c r="G187">
        <v>33</v>
      </c>
      <c r="H187">
        <v>37</v>
      </c>
      <c r="I187">
        <v>26</v>
      </c>
      <c r="J187">
        <v>20</v>
      </c>
      <c r="K187">
        <v>1</v>
      </c>
      <c r="L187">
        <v>11</v>
      </c>
      <c r="M187">
        <v>0</v>
      </c>
      <c r="N187">
        <v>0</v>
      </c>
      <c r="O187">
        <v>0</v>
      </c>
      <c r="P187">
        <v>0</v>
      </c>
      <c r="Q187">
        <v>152</v>
      </c>
      <c r="R187">
        <v>2.6</v>
      </c>
      <c r="S187" s="2">
        <v>1.0013888888888889</v>
      </c>
      <c r="T187">
        <v>31.3</v>
      </c>
      <c r="U187">
        <v>75</v>
      </c>
    </row>
    <row r="188" spans="1:21">
      <c r="A188">
        <v>187</v>
      </c>
      <c r="B188" t="s">
        <v>101</v>
      </c>
      <c r="C188" t="s">
        <v>100</v>
      </c>
      <c r="D188" t="s">
        <v>5</v>
      </c>
      <c r="E188">
        <v>78</v>
      </c>
      <c r="F188">
        <v>21</v>
      </c>
      <c r="G188">
        <v>15</v>
      </c>
      <c r="H188">
        <v>36</v>
      </c>
      <c r="I188">
        <v>-6</v>
      </c>
      <c r="J188">
        <v>28</v>
      </c>
      <c r="K188">
        <v>2</v>
      </c>
      <c r="L188">
        <v>3</v>
      </c>
      <c r="M188">
        <v>1</v>
      </c>
      <c r="N188">
        <v>1</v>
      </c>
      <c r="O188">
        <v>1</v>
      </c>
      <c r="P188">
        <v>0</v>
      </c>
      <c r="Q188">
        <v>176</v>
      </c>
      <c r="R188">
        <v>11.9</v>
      </c>
      <c r="S188" s="1">
        <v>0.70972222222222225</v>
      </c>
      <c r="T188">
        <v>22.4</v>
      </c>
      <c r="U188">
        <v>53.6</v>
      </c>
    </row>
    <row r="189" spans="1:21">
      <c r="A189">
        <v>188</v>
      </c>
      <c r="B189" t="s">
        <v>131</v>
      </c>
      <c r="C189" t="s">
        <v>1854</v>
      </c>
      <c r="D189" t="s">
        <v>5</v>
      </c>
      <c r="E189">
        <v>65</v>
      </c>
      <c r="F189">
        <v>17</v>
      </c>
      <c r="G189">
        <v>19</v>
      </c>
      <c r="H189">
        <v>36</v>
      </c>
      <c r="I189">
        <v>1</v>
      </c>
      <c r="J189">
        <v>24</v>
      </c>
      <c r="K189">
        <v>7</v>
      </c>
      <c r="L189">
        <v>12</v>
      </c>
      <c r="M189">
        <v>1</v>
      </c>
      <c r="N189">
        <v>1</v>
      </c>
      <c r="O189">
        <v>3</v>
      </c>
      <c r="P189">
        <v>0</v>
      </c>
      <c r="Q189">
        <v>163</v>
      </c>
      <c r="R189">
        <v>10.4</v>
      </c>
      <c r="S189" s="1">
        <v>0.77638888888888891</v>
      </c>
      <c r="T189">
        <v>23.4</v>
      </c>
      <c r="U189">
        <v>40.6</v>
      </c>
    </row>
    <row r="190" spans="1:21">
      <c r="A190">
        <v>189</v>
      </c>
      <c r="B190" t="s">
        <v>291</v>
      </c>
      <c r="C190" t="s">
        <v>40</v>
      </c>
      <c r="D190" t="s">
        <v>10</v>
      </c>
      <c r="E190">
        <v>80</v>
      </c>
      <c r="F190">
        <v>15</v>
      </c>
      <c r="G190">
        <v>21</v>
      </c>
      <c r="H190">
        <v>36</v>
      </c>
      <c r="I190">
        <v>10</v>
      </c>
      <c r="J190">
        <v>56</v>
      </c>
      <c r="K190">
        <v>7</v>
      </c>
      <c r="L190">
        <v>8</v>
      </c>
      <c r="M190">
        <v>0</v>
      </c>
      <c r="N190">
        <v>0</v>
      </c>
      <c r="O190">
        <v>4</v>
      </c>
      <c r="P190">
        <v>0</v>
      </c>
      <c r="Q190">
        <v>141</v>
      </c>
      <c r="R190">
        <v>10.6</v>
      </c>
      <c r="S190" s="1">
        <v>0.55972222222222223</v>
      </c>
      <c r="T190">
        <v>19.3</v>
      </c>
      <c r="U190">
        <v>51.3</v>
      </c>
    </row>
    <row r="191" spans="1:21">
      <c r="A191">
        <v>190</v>
      </c>
      <c r="B191" t="s">
        <v>1855</v>
      </c>
      <c r="C191" t="s">
        <v>78</v>
      </c>
      <c r="D191" t="s">
        <v>5</v>
      </c>
      <c r="E191">
        <v>81</v>
      </c>
      <c r="F191">
        <v>14</v>
      </c>
      <c r="G191">
        <v>22</v>
      </c>
      <c r="H191">
        <v>36</v>
      </c>
      <c r="I191">
        <v>12</v>
      </c>
      <c r="J191">
        <v>44</v>
      </c>
      <c r="K191">
        <v>2</v>
      </c>
      <c r="L191">
        <v>6</v>
      </c>
      <c r="M191">
        <v>0</v>
      </c>
      <c r="N191">
        <v>0</v>
      </c>
      <c r="O191">
        <v>1</v>
      </c>
      <c r="P191">
        <v>1</v>
      </c>
      <c r="Q191">
        <v>143</v>
      </c>
      <c r="R191">
        <v>9.8000000000000007</v>
      </c>
      <c r="S191" s="1">
        <v>0.58680555555555558</v>
      </c>
      <c r="T191">
        <v>19.5</v>
      </c>
      <c r="U191">
        <v>26.9</v>
      </c>
    </row>
    <row r="192" spans="1:21">
      <c r="A192">
        <v>191</v>
      </c>
      <c r="B192" t="s">
        <v>195</v>
      </c>
      <c r="C192" t="s">
        <v>72</v>
      </c>
      <c r="D192" t="s">
        <v>81</v>
      </c>
      <c r="E192">
        <v>75</v>
      </c>
      <c r="F192">
        <v>12</v>
      </c>
      <c r="G192">
        <v>24</v>
      </c>
      <c r="H192">
        <v>36</v>
      </c>
      <c r="I192">
        <v>-8</v>
      </c>
      <c r="J192">
        <v>32</v>
      </c>
      <c r="K192">
        <v>6</v>
      </c>
      <c r="L192">
        <v>18</v>
      </c>
      <c r="M192">
        <v>0</v>
      </c>
      <c r="N192">
        <v>0</v>
      </c>
      <c r="O192">
        <v>1</v>
      </c>
      <c r="P192">
        <v>1</v>
      </c>
      <c r="Q192">
        <v>154</v>
      </c>
      <c r="R192">
        <v>7.8</v>
      </c>
      <c r="S192" s="1">
        <v>0.88611111111111107</v>
      </c>
      <c r="T192">
        <v>24</v>
      </c>
      <c r="U192">
        <v>0</v>
      </c>
    </row>
    <row r="193" spans="1:21">
      <c r="A193">
        <v>192</v>
      </c>
      <c r="B193" t="s">
        <v>169</v>
      </c>
      <c r="C193" t="s">
        <v>365</v>
      </c>
      <c r="D193" t="s">
        <v>10</v>
      </c>
      <c r="E193">
        <v>81</v>
      </c>
      <c r="F193">
        <v>12</v>
      </c>
      <c r="G193">
        <v>24</v>
      </c>
      <c r="H193">
        <v>36</v>
      </c>
      <c r="I193">
        <v>0</v>
      </c>
      <c r="J193">
        <v>36</v>
      </c>
      <c r="K193">
        <v>1</v>
      </c>
      <c r="L193">
        <v>8</v>
      </c>
      <c r="M193">
        <v>0</v>
      </c>
      <c r="N193">
        <v>0</v>
      </c>
      <c r="O193">
        <v>1</v>
      </c>
      <c r="P193">
        <v>0</v>
      </c>
      <c r="Q193">
        <v>157</v>
      </c>
      <c r="R193">
        <v>7.6</v>
      </c>
      <c r="S193" s="1">
        <v>0.6020833333333333</v>
      </c>
      <c r="T193">
        <v>19.2</v>
      </c>
      <c r="U193">
        <v>47</v>
      </c>
    </row>
    <row r="194" spans="1:21">
      <c r="A194">
        <v>193</v>
      </c>
      <c r="B194" t="s">
        <v>318</v>
      </c>
      <c r="C194" t="s">
        <v>25</v>
      </c>
      <c r="D194" t="s">
        <v>81</v>
      </c>
      <c r="E194">
        <v>70</v>
      </c>
      <c r="F194">
        <v>6</v>
      </c>
      <c r="G194">
        <v>30</v>
      </c>
      <c r="H194">
        <v>36</v>
      </c>
      <c r="I194">
        <v>15</v>
      </c>
      <c r="J194">
        <v>14</v>
      </c>
      <c r="K194">
        <v>4</v>
      </c>
      <c r="L194">
        <v>15</v>
      </c>
      <c r="M194">
        <v>1</v>
      </c>
      <c r="N194">
        <v>1</v>
      </c>
      <c r="O194">
        <v>2</v>
      </c>
      <c r="P194">
        <v>0</v>
      </c>
      <c r="Q194">
        <v>100</v>
      </c>
      <c r="R194">
        <v>6</v>
      </c>
      <c r="S194" s="1">
        <v>0.99375000000000002</v>
      </c>
      <c r="T194">
        <v>29.3</v>
      </c>
      <c r="U194">
        <v>0</v>
      </c>
    </row>
    <row r="195" spans="1:21">
      <c r="A195">
        <v>194</v>
      </c>
      <c r="B195" t="s">
        <v>732</v>
      </c>
      <c r="C195" t="s">
        <v>113</v>
      </c>
      <c r="D195" t="s">
        <v>7</v>
      </c>
      <c r="E195">
        <v>81</v>
      </c>
      <c r="F195">
        <v>16</v>
      </c>
      <c r="G195">
        <v>19</v>
      </c>
      <c r="H195">
        <v>35</v>
      </c>
      <c r="I195">
        <v>-9</v>
      </c>
      <c r="J195">
        <v>36</v>
      </c>
      <c r="K195">
        <v>3</v>
      </c>
      <c r="L195">
        <v>6</v>
      </c>
      <c r="M195">
        <v>1</v>
      </c>
      <c r="N195">
        <v>1</v>
      </c>
      <c r="O195">
        <v>2</v>
      </c>
      <c r="P195">
        <v>0</v>
      </c>
      <c r="Q195">
        <v>161</v>
      </c>
      <c r="R195">
        <v>9.9</v>
      </c>
      <c r="S195" s="1">
        <v>0.72152777777777777</v>
      </c>
      <c r="T195">
        <v>23.5</v>
      </c>
      <c r="U195">
        <v>47.8</v>
      </c>
    </row>
    <row r="196" spans="1:21">
      <c r="A196">
        <v>195</v>
      </c>
      <c r="B196" t="s">
        <v>342</v>
      </c>
      <c r="C196" t="s">
        <v>1856</v>
      </c>
      <c r="D196" t="s">
        <v>5</v>
      </c>
      <c r="E196">
        <v>67</v>
      </c>
      <c r="F196">
        <v>14</v>
      </c>
      <c r="G196">
        <v>21</v>
      </c>
      <c r="H196">
        <v>35</v>
      </c>
      <c r="I196">
        <v>25</v>
      </c>
      <c r="J196">
        <v>30</v>
      </c>
      <c r="K196">
        <v>5</v>
      </c>
      <c r="L196">
        <v>11</v>
      </c>
      <c r="M196">
        <v>0</v>
      </c>
      <c r="N196">
        <v>0</v>
      </c>
      <c r="O196">
        <v>2</v>
      </c>
      <c r="P196">
        <v>0</v>
      </c>
      <c r="Q196">
        <v>119</v>
      </c>
      <c r="R196">
        <v>11.8</v>
      </c>
      <c r="S196" s="1">
        <v>0.60277777777777775</v>
      </c>
      <c r="T196">
        <v>19</v>
      </c>
      <c r="U196">
        <v>31.9</v>
      </c>
    </row>
    <row r="197" spans="1:21">
      <c r="A197">
        <v>196</v>
      </c>
      <c r="B197" t="s">
        <v>1857</v>
      </c>
      <c r="C197" t="s">
        <v>113</v>
      </c>
      <c r="D197" t="s">
        <v>5</v>
      </c>
      <c r="E197">
        <v>79</v>
      </c>
      <c r="F197">
        <v>13</v>
      </c>
      <c r="G197">
        <v>22</v>
      </c>
      <c r="H197">
        <v>35</v>
      </c>
      <c r="I197">
        <v>-21</v>
      </c>
      <c r="J197">
        <v>38</v>
      </c>
      <c r="K197">
        <v>6</v>
      </c>
      <c r="L197">
        <v>13</v>
      </c>
      <c r="M197">
        <v>0</v>
      </c>
      <c r="N197">
        <v>0</v>
      </c>
      <c r="O197">
        <v>4</v>
      </c>
      <c r="P197">
        <v>0</v>
      </c>
      <c r="Q197">
        <v>144</v>
      </c>
      <c r="R197">
        <v>9</v>
      </c>
      <c r="S197" s="1">
        <v>0.62916666666666665</v>
      </c>
      <c r="T197">
        <v>20.399999999999999</v>
      </c>
      <c r="U197">
        <v>48.5</v>
      </c>
    </row>
    <row r="198" spans="1:21">
      <c r="A198">
        <v>197</v>
      </c>
      <c r="B198" t="s">
        <v>181</v>
      </c>
      <c r="C198" t="s">
        <v>9</v>
      </c>
      <c r="D198" t="s">
        <v>7</v>
      </c>
      <c r="E198">
        <v>58</v>
      </c>
      <c r="F198">
        <v>13</v>
      </c>
      <c r="G198">
        <v>22</v>
      </c>
      <c r="H198">
        <v>35</v>
      </c>
      <c r="I198">
        <v>6</v>
      </c>
      <c r="J198">
        <v>26</v>
      </c>
      <c r="K198">
        <v>3</v>
      </c>
      <c r="L198">
        <v>8</v>
      </c>
      <c r="M198">
        <v>0</v>
      </c>
      <c r="N198">
        <v>0</v>
      </c>
      <c r="O198">
        <v>1</v>
      </c>
      <c r="P198">
        <v>0</v>
      </c>
      <c r="Q198">
        <v>81</v>
      </c>
      <c r="R198">
        <v>16</v>
      </c>
      <c r="S198" s="1">
        <v>0.65625</v>
      </c>
      <c r="T198">
        <v>19.600000000000001</v>
      </c>
      <c r="U198">
        <v>54</v>
      </c>
    </row>
    <row r="199" spans="1:21">
      <c r="A199">
        <v>198</v>
      </c>
      <c r="B199" t="s">
        <v>222</v>
      </c>
      <c r="C199" t="s">
        <v>29</v>
      </c>
      <c r="D199" t="s">
        <v>81</v>
      </c>
      <c r="E199">
        <v>77</v>
      </c>
      <c r="F199">
        <v>6</v>
      </c>
      <c r="G199">
        <v>29</v>
      </c>
      <c r="H199">
        <v>35</v>
      </c>
      <c r="I199">
        <v>5</v>
      </c>
      <c r="J199">
        <v>32</v>
      </c>
      <c r="K199">
        <v>1</v>
      </c>
      <c r="L199">
        <v>20</v>
      </c>
      <c r="M199">
        <v>0</v>
      </c>
      <c r="N199">
        <v>1</v>
      </c>
      <c r="O199">
        <v>1</v>
      </c>
      <c r="P199">
        <v>0</v>
      </c>
      <c r="Q199">
        <v>152</v>
      </c>
      <c r="R199">
        <v>3.9</v>
      </c>
      <c r="S199" s="1">
        <v>0.84652777777777777</v>
      </c>
      <c r="T199">
        <v>28</v>
      </c>
      <c r="U199">
        <v>0</v>
      </c>
    </row>
    <row r="200" spans="1:21">
      <c r="A200">
        <v>199</v>
      </c>
      <c r="B200" t="s">
        <v>1858</v>
      </c>
      <c r="C200" t="s">
        <v>121</v>
      </c>
      <c r="D200" t="s">
        <v>7</v>
      </c>
      <c r="E200">
        <v>75</v>
      </c>
      <c r="F200">
        <v>22</v>
      </c>
      <c r="G200">
        <v>12</v>
      </c>
      <c r="H200">
        <v>34</v>
      </c>
      <c r="I200">
        <v>-20</v>
      </c>
      <c r="J200">
        <v>8</v>
      </c>
      <c r="K200">
        <v>3</v>
      </c>
      <c r="L200">
        <v>7</v>
      </c>
      <c r="M200">
        <v>0</v>
      </c>
      <c r="N200">
        <v>0</v>
      </c>
      <c r="O200">
        <v>2</v>
      </c>
      <c r="P200">
        <v>1</v>
      </c>
      <c r="Q200">
        <v>140</v>
      </c>
      <c r="R200">
        <v>15.7</v>
      </c>
      <c r="S200" s="1">
        <v>0.66527777777777775</v>
      </c>
      <c r="T200">
        <v>22.6</v>
      </c>
      <c r="U200">
        <v>45.9</v>
      </c>
    </row>
    <row r="201" spans="1:21">
      <c r="A201">
        <v>200</v>
      </c>
      <c r="B201" t="s">
        <v>97</v>
      </c>
      <c r="C201" t="s">
        <v>93</v>
      </c>
      <c r="D201" t="s">
        <v>5</v>
      </c>
      <c r="E201">
        <v>82</v>
      </c>
      <c r="F201">
        <v>18</v>
      </c>
      <c r="G201">
        <v>16</v>
      </c>
      <c r="H201">
        <v>34</v>
      </c>
      <c r="I201">
        <v>-6</v>
      </c>
      <c r="J201">
        <v>18</v>
      </c>
      <c r="K201">
        <v>4</v>
      </c>
      <c r="L201">
        <v>8</v>
      </c>
      <c r="M201">
        <v>1</v>
      </c>
      <c r="N201">
        <v>1</v>
      </c>
      <c r="O201">
        <v>2</v>
      </c>
      <c r="P201">
        <v>0</v>
      </c>
      <c r="Q201">
        <v>166</v>
      </c>
      <c r="R201">
        <v>10.8</v>
      </c>
      <c r="S201" s="1">
        <v>0.65694444444444444</v>
      </c>
      <c r="T201">
        <v>20.100000000000001</v>
      </c>
      <c r="U201">
        <v>33.299999999999997</v>
      </c>
    </row>
    <row r="202" spans="1:21">
      <c r="A202">
        <v>201</v>
      </c>
      <c r="B202" t="s">
        <v>232</v>
      </c>
      <c r="C202" t="s">
        <v>139</v>
      </c>
      <c r="D202" t="s">
        <v>10</v>
      </c>
      <c r="E202">
        <v>74</v>
      </c>
      <c r="F202">
        <v>18</v>
      </c>
      <c r="G202">
        <v>16</v>
      </c>
      <c r="H202">
        <v>34</v>
      </c>
      <c r="I202">
        <v>-3</v>
      </c>
      <c r="J202">
        <v>26</v>
      </c>
      <c r="K202">
        <v>8</v>
      </c>
      <c r="L202">
        <v>12</v>
      </c>
      <c r="M202">
        <v>1</v>
      </c>
      <c r="N202">
        <v>2</v>
      </c>
      <c r="O202">
        <v>3</v>
      </c>
      <c r="P202">
        <v>0</v>
      </c>
      <c r="Q202">
        <v>136</v>
      </c>
      <c r="R202">
        <v>13.2</v>
      </c>
      <c r="S202" s="1">
        <v>0.67361111111111116</v>
      </c>
      <c r="T202">
        <v>21.6</v>
      </c>
      <c r="U202">
        <v>62.5</v>
      </c>
    </row>
    <row r="203" spans="1:21">
      <c r="A203">
        <v>202</v>
      </c>
      <c r="B203" t="s">
        <v>186</v>
      </c>
      <c r="C203" t="s">
        <v>51</v>
      </c>
      <c r="D203" t="s">
        <v>5</v>
      </c>
      <c r="E203">
        <v>70</v>
      </c>
      <c r="F203">
        <v>16</v>
      </c>
      <c r="G203">
        <v>18</v>
      </c>
      <c r="H203">
        <v>34</v>
      </c>
      <c r="I203">
        <v>-19</v>
      </c>
      <c r="J203">
        <v>39</v>
      </c>
      <c r="K203">
        <v>2</v>
      </c>
      <c r="L203">
        <v>7</v>
      </c>
      <c r="M203">
        <v>1</v>
      </c>
      <c r="N203">
        <v>1</v>
      </c>
      <c r="O203">
        <v>1</v>
      </c>
      <c r="P203">
        <v>0</v>
      </c>
      <c r="Q203">
        <v>185</v>
      </c>
      <c r="R203">
        <v>8.6</v>
      </c>
      <c r="S203" s="1">
        <v>0.77638888888888891</v>
      </c>
      <c r="T203">
        <v>22.7</v>
      </c>
      <c r="U203">
        <v>53.8</v>
      </c>
    </row>
    <row r="204" spans="1:21">
      <c r="A204">
        <v>203</v>
      </c>
      <c r="B204" t="s">
        <v>1859</v>
      </c>
      <c r="C204" t="s">
        <v>113</v>
      </c>
      <c r="D204" t="s">
        <v>5</v>
      </c>
      <c r="E204">
        <v>79</v>
      </c>
      <c r="F204">
        <v>14</v>
      </c>
      <c r="G204">
        <v>20</v>
      </c>
      <c r="H204">
        <v>34</v>
      </c>
      <c r="I204">
        <v>20</v>
      </c>
      <c r="J204">
        <v>8</v>
      </c>
      <c r="K204">
        <v>2</v>
      </c>
      <c r="L204">
        <v>3</v>
      </c>
      <c r="M204">
        <v>0</v>
      </c>
      <c r="N204">
        <v>0</v>
      </c>
      <c r="O204">
        <v>2</v>
      </c>
      <c r="P204">
        <v>0</v>
      </c>
      <c r="Q204">
        <v>128</v>
      </c>
      <c r="R204">
        <v>10.9</v>
      </c>
      <c r="S204" s="1">
        <v>0.62361111111111112</v>
      </c>
      <c r="T204">
        <v>18.899999999999999</v>
      </c>
      <c r="U204">
        <v>0</v>
      </c>
    </row>
    <row r="205" spans="1:21">
      <c r="A205">
        <v>204</v>
      </c>
      <c r="B205" t="s">
        <v>1860</v>
      </c>
      <c r="C205" t="s">
        <v>36</v>
      </c>
      <c r="D205" t="s">
        <v>7</v>
      </c>
      <c r="E205">
        <v>63</v>
      </c>
      <c r="F205">
        <v>13</v>
      </c>
      <c r="G205">
        <v>21</v>
      </c>
      <c r="H205">
        <v>34</v>
      </c>
      <c r="I205">
        <v>9</v>
      </c>
      <c r="J205">
        <v>14</v>
      </c>
      <c r="K205">
        <v>1</v>
      </c>
      <c r="L205">
        <v>4</v>
      </c>
      <c r="M205">
        <v>0</v>
      </c>
      <c r="N205">
        <v>0</v>
      </c>
      <c r="O205">
        <v>2</v>
      </c>
      <c r="P205">
        <v>1</v>
      </c>
      <c r="Q205">
        <v>100</v>
      </c>
      <c r="R205">
        <v>13</v>
      </c>
      <c r="S205" s="1">
        <v>0.68125000000000002</v>
      </c>
      <c r="T205">
        <v>19.899999999999999</v>
      </c>
      <c r="U205">
        <v>42.2</v>
      </c>
    </row>
    <row r="206" spans="1:21">
      <c r="A206">
        <v>205</v>
      </c>
      <c r="B206" t="s">
        <v>125</v>
      </c>
      <c r="C206" t="s">
        <v>111</v>
      </c>
      <c r="D206" t="s">
        <v>5</v>
      </c>
      <c r="E206">
        <v>73</v>
      </c>
      <c r="F206">
        <v>12</v>
      </c>
      <c r="G206">
        <v>22</v>
      </c>
      <c r="H206">
        <v>34</v>
      </c>
      <c r="I206">
        <v>-16</v>
      </c>
      <c r="J206">
        <v>32</v>
      </c>
      <c r="K206">
        <v>0</v>
      </c>
      <c r="L206">
        <v>4</v>
      </c>
      <c r="M206">
        <v>2</v>
      </c>
      <c r="N206">
        <v>5</v>
      </c>
      <c r="O206">
        <v>1</v>
      </c>
      <c r="P206">
        <v>0</v>
      </c>
      <c r="Q206">
        <v>178</v>
      </c>
      <c r="R206">
        <v>6.7</v>
      </c>
      <c r="S206" s="1">
        <v>0.76874999999999993</v>
      </c>
      <c r="T206">
        <v>25</v>
      </c>
      <c r="U206">
        <v>30.3</v>
      </c>
    </row>
    <row r="207" spans="1:21">
      <c r="A207">
        <v>206</v>
      </c>
      <c r="B207" t="s">
        <v>655</v>
      </c>
      <c r="C207" t="s">
        <v>139</v>
      </c>
      <c r="D207" t="s">
        <v>7</v>
      </c>
      <c r="E207">
        <v>82</v>
      </c>
      <c r="F207">
        <v>12</v>
      </c>
      <c r="G207">
        <v>22</v>
      </c>
      <c r="H207">
        <v>34</v>
      </c>
      <c r="I207">
        <v>1</v>
      </c>
      <c r="J207">
        <v>20</v>
      </c>
      <c r="K207">
        <v>5</v>
      </c>
      <c r="L207">
        <v>11</v>
      </c>
      <c r="M207">
        <v>1</v>
      </c>
      <c r="N207">
        <v>3</v>
      </c>
      <c r="O207">
        <v>1</v>
      </c>
      <c r="P207">
        <v>0</v>
      </c>
      <c r="Q207">
        <v>122</v>
      </c>
      <c r="R207">
        <v>9.8000000000000007</v>
      </c>
      <c r="S207" s="1">
        <v>0.6118055555555556</v>
      </c>
      <c r="T207">
        <v>20.7</v>
      </c>
      <c r="U207">
        <v>51.2</v>
      </c>
    </row>
    <row r="208" spans="1:21">
      <c r="A208">
        <v>207</v>
      </c>
      <c r="B208" t="s">
        <v>1312</v>
      </c>
      <c r="C208" t="s">
        <v>72</v>
      </c>
      <c r="D208" t="s">
        <v>81</v>
      </c>
      <c r="E208">
        <v>75</v>
      </c>
      <c r="F208">
        <v>5</v>
      </c>
      <c r="G208">
        <v>29</v>
      </c>
      <c r="H208">
        <v>34</v>
      </c>
      <c r="I208">
        <v>14</v>
      </c>
      <c r="J208">
        <v>30</v>
      </c>
      <c r="K208">
        <v>1</v>
      </c>
      <c r="L208">
        <v>9</v>
      </c>
      <c r="M208">
        <v>0</v>
      </c>
      <c r="N208">
        <v>1</v>
      </c>
      <c r="O208">
        <v>0</v>
      </c>
      <c r="P208">
        <v>0</v>
      </c>
      <c r="Q208">
        <v>105</v>
      </c>
      <c r="R208">
        <v>4.8</v>
      </c>
      <c r="S208" s="1">
        <v>0.81180555555555556</v>
      </c>
      <c r="T208">
        <v>24.7</v>
      </c>
      <c r="U208">
        <v>0</v>
      </c>
    </row>
    <row r="209" spans="1:21">
      <c r="A209">
        <v>208</v>
      </c>
      <c r="B209" t="s">
        <v>719</v>
      </c>
      <c r="C209" t="s">
        <v>49</v>
      </c>
      <c r="D209" t="s">
        <v>81</v>
      </c>
      <c r="E209">
        <v>82</v>
      </c>
      <c r="F209">
        <v>4</v>
      </c>
      <c r="G209">
        <v>30</v>
      </c>
      <c r="H209">
        <v>34</v>
      </c>
      <c r="I209">
        <v>6</v>
      </c>
      <c r="J209">
        <v>44</v>
      </c>
      <c r="K209">
        <v>1</v>
      </c>
      <c r="L209">
        <v>13</v>
      </c>
      <c r="M209">
        <v>0</v>
      </c>
      <c r="N209">
        <v>0</v>
      </c>
      <c r="O209">
        <v>0</v>
      </c>
      <c r="P209">
        <v>0</v>
      </c>
      <c r="Q209">
        <v>143</v>
      </c>
      <c r="R209">
        <v>2.8</v>
      </c>
      <c r="S209" s="1">
        <v>0.92847222222222225</v>
      </c>
      <c r="T209">
        <v>28.4</v>
      </c>
      <c r="U209">
        <v>100</v>
      </c>
    </row>
    <row r="210" spans="1:21">
      <c r="A210">
        <v>209</v>
      </c>
      <c r="B210" t="s">
        <v>241</v>
      </c>
      <c r="C210" t="s">
        <v>40</v>
      </c>
      <c r="D210" t="s">
        <v>10</v>
      </c>
      <c r="E210">
        <v>72</v>
      </c>
      <c r="F210">
        <v>17</v>
      </c>
      <c r="G210">
        <v>16</v>
      </c>
      <c r="H210">
        <v>33</v>
      </c>
      <c r="I210">
        <v>8</v>
      </c>
      <c r="J210">
        <v>44</v>
      </c>
      <c r="K210">
        <v>0</v>
      </c>
      <c r="L210">
        <v>0</v>
      </c>
      <c r="M210">
        <v>1</v>
      </c>
      <c r="N210">
        <v>1</v>
      </c>
      <c r="O210">
        <v>5</v>
      </c>
      <c r="P210">
        <v>0</v>
      </c>
      <c r="Q210">
        <v>144</v>
      </c>
      <c r="R210">
        <v>11.8</v>
      </c>
      <c r="S210" s="1">
        <v>0.64652777777777781</v>
      </c>
      <c r="T210">
        <v>21.6</v>
      </c>
      <c r="U210">
        <v>0</v>
      </c>
    </row>
    <row r="211" spans="1:21">
      <c r="A211">
        <v>210</v>
      </c>
      <c r="B211" t="s">
        <v>913</v>
      </c>
      <c r="C211" t="s">
        <v>147</v>
      </c>
      <c r="D211" t="s">
        <v>7</v>
      </c>
      <c r="E211">
        <v>69</v>
      </c>
      <c r="F211">
        <v>16</v>
      </c>
      <c r="G211">
        <v>17</v>
      </c>
      <c r="H211">
        <v>33</v>
      </c>
      <c r="I211">
        <v>-15</v>
      </c>
      <c r="J211">
        <v>18</v>
      </c>
      <c r="K211">
        <v>3</v>
      </c>
      <c r="L211">
        <v>8</v>
      </c>
      <c r="M211">
        <v>0</v>
      </c>
      <c r="N211">
        <v>0</v>
      </c>
      <c r="O211">
        <v>0</v>
      </c>
      <c r="P211">
        <v>0</v>
      </c>
      <c r="Q211">
        <v>153</v>
      </c>
      <c r="R211">
        <v>10.5</v>
      </c>
      <c r="S211" s="1">
        <v>0.59652777777777777</v>
      </c>
      <c r="T211">
        <v>20.2</v>
      </c>
      <c r="U211">
        <v>46.1</v>
      </c>
    </row>
    <row r="212" spans="1:21">
      <c r="A212">
        <v>211</v>
      </c>
      <c r="B212" t="s">
        <v>405</v>
      </c>
      <c r="C212" t="s">
        <v>121</v>
      </c>
      <c r="D212" t="s">
        <v>7</v>
      </c>
      <c r="E212">
        <v>63</v>
      </c>
      <c r="F212">
        <v>14</v>
      </c>
      <c r="G212">
        <v>19</v>
      </c>
      <c r="H212">
        <v>33</v>
      </c>
      <c r="I212">
        <v>-13</v>
      </c>
      <c r="J212">
        <v>42</v>
      </c>
      <c r="K212">
        <v>0</v>
      </c>
      <c r="L212">
        <v>1</v>
      </c>
      <c r="M212">
        <v>1</v>
      </c>
      <c r="N212">
        <v>3</v>
      </c>
      <c r="O212">
        <v>2</v>
      </c>
      <c r="P212">
        <v>1</v>
      </c>
      <c r="Q212">
        <v>70</v>
      </c>
      <c r="R212">
        <v>20</v>
      </c>
      <c r="S212" s="1">
        <v>0.76527777777777783</v>
      </c>
      <c r="T212">
        <v>25.7</v>
      </c>
      <c r="U212">
        <v>48.1</v>
      </c>
    </row>
    <row r="213" spans="1:21">
      <c r="A213">
        <v>212</v>
      </c>
      <c r="B213" t="s">
        <v>44</v>
      </c>
      <c r="C213" t="s">
        <v>45</v>
      </c>
      <c r="D213" t="s">
        <v>5</v>
      </c>
      <c r="E213">
        <v>55</v>
      </c>
      <c r="F213">
        <v>14</v>
      </c>
      <c r="G213">
        <v>19</v>
      </c>
      <c r="H213">
        <v>33</v>
      </c>
      <c r="I213">
        <v>3</v>
      </c>
      <c r="J213">
        <v>30</v>
      </c>
      <c r="K213">
        <v>1</v>
      </c>
      <c r="L213">
        <v>3</v>
      </c>
      <c r="M213">
        <v>0</v>
      </c>
      <c r="N213">
        <v>0</v>
      </c>
      <c r="O213">
        <v>1</v>
      </c>
      <c r="P213">
        <v>0</v>
      </c>
      <c r="Q213">
        <v>110</v>
      </c>
      <c r="R213">
        <v>12.7</v>
      </c>
      <c r="S213" s="1">
        <v>0.70624999999999993</v>
      </c>
      <c r="T213">
        <v>20.8</v>
      </c>
      <c r="U213">
        <v>14.3</v>
      </c>
    </row>
    <row r="214" spans="1:21">
      <c r="A214">
        <v>213</v>
      </c>
      <c r="B214" t="s">
        <v>682</v>
      </c>
      <c r="C214" t="s">
        <v>21</v>
      </c>
      <c r="D214" t="s">
        <v>81</v>
      </c>
      <c r="E214">
        <v>74</v>
      </c>
      <c r="F214">
        <v>11</v>
      </c>
      <c r="G214">
        <v>22</v>
      </c>
      <c r="H214">
        <v>33</v>
      </c>
      <c r="I214">
        <v>-22</v>
      </c>
      <c r="J214">
        <v>16</v>
      </c>
      <c r="K214">
        <v>1</v>
      </c>
      <c r="L214">
        <v>12</v>
      </c>
      <c r="M214">
        <v>0</v>
      </c>
      <c r="N214">
        <v>0</v>
      </c>
      <c r="O214">
        <v>3</v>
      </c>
      <c r="P214">
        <v>0</v>
      </c>
      <c r="Q214">
        <v>109</v>
      </c>
      <c r="R214">
        <v>10.1</v>
      </c>
      <c r="S214" s="1">
        <v>0.97222222222222221</v>
      </c>
      <c r="T214">
        <v>26.6</v>
      </c>
      <c r="U214">
        <v>0</v>
      </c>
    </row>
    <row r="215" spans="1:21">
      <c r="A215">
        <v>214</v>
      </c>
      <c r="B215" t="s">
        <v>269</v>
      </c>
      <c r="C215" t="s">
        <v>165</v>
      </c>
      <c r="D215" t="s">
        <v>7</v>
      </c>
      <c r="E215">
        <v>81</v>
      </c>
      <c r="F215">
        <v>11</v>
      </c>
      <c r="G215">
        <v>22</v>
      </c>
      <c r="H215">
        <v>33</v>
      </c>
      <c r="I215">
        <v>-1</v>
      </c>
      <c r="J215">
        <v>21</v>
      </c>
      <c r="K215">
        <v>2</v>
      </c>
      <c r="L215">
        <v>5</v>
      </c>
      <c r="M215">
        <v>0</v>
      </c>
      <c r="N215">
        <v>0</v>
      </c>
      <c r="O215">
        <v>3</v>
      </c>
      <c r="P215">
        <v>0</v>
      </c>
      <c r="Q215">
        <v>112</v>
      </c>
      <c r="R215">
        <v>9.8000000000000007</v>
      </c>
      <c r="S215" s="1">
        <v>0.6333333333333333</v>
      </c>
      <c r="T215">
        <v>19.8</v>
      </c>
      <c r="U215">
        <v>48.4</v>
      </c>
    </row>
    <row r="216" spans="1:21">
      <c r="A216">
        <v>215</v>
      </c>
      <c r="B216" t="s">
        <v>421</v>
      </c>
      <c r="C216" t="s">
        <v>90</v>
      </c>
      <c r="D216" t="s">
        <v>10</v>
      </c>
      <c r="E216">
        <v>61</v>
      </c>
      <c r="F216">
        <v>9</v>
      </c>
      <c r="G216">
        <v>24</v>
      </c>
      <c r="H216">
        <v>33</v>
      </c>
      <c r="I216">
        <v>14</v>
      </c>
      <c r="J216">
        <v>72</v>
      </c>
      <c r="K216">
        <v>1</v>
      </c>
      <c r="L216">
        <v>7</v>
      </c>
      <c r="M216">
        <v>0</v>
      </c>
      <c r="N216">
        <v>1</v>
      </c>
      <c r="O216">
        <v>1</v>
      </c>
      <c r="P216">
        <v>0</v>
      </c>
      <c r="Q216">
        <v>102</v>
      </c>
      <c r="R216">
        <v>8.8000000000000007</v>
      </c>
      <c r="S216" s="1">
        <v>0.6972222222222223</v>
      </c>
      <c r="T216">
        <v>23.9</v>
      </c>
      <c r="U216">
        <v>61.9</v>
      </c>
    </row>
    <row r="217" spans="1:21">
      <c r="A217">
        <v>216</v>
      </c>
      <c r="B217" t="s">
        <v>281</v>
      </c>
      <c r="C217" t="s">
        <v>38</v>
      </c>
      <c r="D217" t="s">
        <v>81</v>
      </c>
      <c r="E217">
        <v>81</v>
      </c>
      <c r="F217">
        <v>7</v>
      </c>
      <c r="G217">
        <v>26</v>
      </c>
      <c r="H217">
        <v>33</v>
      </c>
      <c r="I217">
        <v>-5</v>
      </c>
      <c r="J217">
        <v>57</v>
      </c>
      <c r="K217">
        <v>4</v>
      </c>
      <c r="L217">
        <v>15</v>
      </c>
      <c r="M217">
        <v>1</v>
      </c>
      <c r="N217">
        <v>3</v>
      </c>
      <c r="O217">
        <v>1</v>
      </c>
      <c r="P217">
        <v>0</v>
      </c>
      <c r="Q217">
        <v>181</v>
      </c>
      <c r="R217">
        <v>3.9</v>
      </c>
      <c r="S217" s="1">
        <v>0.87013888888888891</v>
      </c>
      <c r="T217">
        <v>26.6</v>
      </c>
      <c r="U217">
        <v>0</v>
      </c>
    </row>
    <row r="218" spans="1:21">
      <c r="A218">
        <v>217</v>
      </c>
      <c r="B218" t="s">
        <v>301</v>
      </c>
      <c r="C218" t="s">
        <v>51</v>
      </c>
      <c r="D218" t="s">
        <v>81</v>
      </c>
      <c r="E218">
        <v>79</v>
      </c>
      <c r="F218">
        <v>6</v>
      </c>
      <c r="G218">
        <v>27</v>
      </c>
      <c r="H218">
        <v>33</v>
      </c>
      <c r="I218">
        <v>-27</v>
      </c>
      <c r="J218">
        <v>38</v>
      </c>
      <c r="K218">
        <v>1</v>
      </c>
      <c r="L218">
        <v>12</v>
      </c>
      <c r="M218">
        <v>1</v>
      </c>
      <c r="N218">
        <v>3</v>
      </c>
      <c r="O218">
        <v>2</v>
      </c>
      <c r="P218">
        <v>1</v>
      </c>
      <c r="Q218">
        <v>161</v>
      </c>
      <c r="R218">
        <v>3.7</v>
      </c>
      <c r="S218" s="1">
        <v>0.99583333333333324</v>
      </c>
      <c r="T218">
        <v>26.7</v>
      </c>
      <c r="U218">
        <v>0</v>
      </c>
    </row>
    <row r="219" spans="1:21">
      <c r="A219">
        <v>218</v>
      </c>
      <c r="B219" t="s">
        <v>242</v>
      </c>
      <c r="C219" t="s">
        <v>139</v>
      </c>
      <c r="D219" t="s">
        <v>81</v>
      </c>
      <c r="E219">
        <v>82</v>
      </c>
      <c r="F219">
        <v>5</v>
      </c>
      <c r="G219">
        <v>28</v>
      </c>
      <c r="H219">
        <v>33</v>
      </c>
      <c r="I219">
        <v>-7</v>
      </c>
      <c r="J219">
        <v>48</v>
      </c>
      <c r="K219">
        <v>4</v>
      </c>
      <c r="L219">
        <v>18</v>
      </c>
      <c r="M219">
        <v>0</v>
      </c>
      <c r="N219">
        <v>0</v>
      </c>
      <c r="O219">
        <v>0</v>
      </c>
      <c r="P219">
        <v>0</v>
      </c>
      <c r="Q219">
        <v>147</v>
      </c>
      <c r="R219">
        <v>3.4</v>
      </c>
      <c r="S219" s="2">
        <v>1.0277777777777779</v>
      </c>
      <c r="T219">
        <v>25.7</v>
      </c>
      <c r="U219">
        <v>0</v>
      </c>
    </row>
    <row r="220" spans="1:21">
      <c r="A220">
        <v>219</v>
      </c>
      <c r="B220" t="s">
        <v>419</v>
      </c>
      <c r="C220" t="s">
        <v>19</v>
      </c>
      <c r="D220" t="s">
        <v>81</v>
      </c>
      <c r="E220">
        <v>79</v>
      </c>
      <c r="F220">
        <v>5</v>
      </c>
      <c r="G220">
        <v>28</v>
      </c>
      <c r="H220">
        <v>33</v>
      </c>
      <c r="I220">
        <v>-20</v>
      </c>
      <c r="J220">
        <v>30</v>
      </c>
      <c r="K220">
        <v>1</v>
      </c>
      <c r="L220">
        <v>18</v>
      </c>
      <c r="M220">
        <v>0</v>
      </c>
      <c r="N220">
        <v>0</v>
      </c>
      <c r="O220">
        <v>0</v>
      </c>
      <c r="P220">
        <v>0</v>
      </c>
      <c r="Q220">
        <v>115</v>
      </c>
      <c r="R220">
        <v>4.3</v>
      </c>
      <c r="S220" s="1">
        <v>0.8618055555555556</v>
      </c>
      <c r="T220">
        <v>28</v>
      </c>
      <c r="U220">
        <v>0</v>
      </c>
    </row>
    <row r="221" spans="1:21">
      <c r="A221">
        <v>220</v>
      </c>
      <c r="B221" t="s">
        <v>1236</v>
      </c>
      <c r="C221" t="s">
        <v>113</v>
      </c>
      <c r="D221" t="s">
        <v>10</v>
      </c>
      <c r="E221">
        <v>75</v>
      </c>
      <c r="F221">
        <v>17</v>
      </c>
      <c r="G221">
        <v>15</v>
      </c>
      <c r="H221">
        <v>32</v>
      </c>
      <c r="I221">
        <v>10</v>
      </c>
      <c r="J221">
        <v>106</v>
      </c>
      <c r="K221">
        <v>0</v>
      </c>
      <c r="L221">
        <v>0</v>
      </c>
      <c r="M221">
        <v>2</v>
      </c>
      <c r="N221">
        <v>2</v>
      </c>
      <c r="O221">
        <v>1</v>
      </c>
      <c r="P221">
        <v>0</v>
      </c>
      <c r="Q221">
        <v>165</v>
      </c>
      <c r="R221">
        <v>10.3</v>
      </c>
      <c r="S221" s="1">
        <v>0.54375000000000007</v>
      </c>
      <c r="T221">
        <v>19</v>
      </c>
      <c r="U221">
        <v>40</v>
      </c>
    </row>
    <row r="222" spans="1:21">
      <c r="A222">
        <v>221</v>
      </c>
      <c r="B222" t="s">
        <v>238</v>
      </c>
      <c r="C222" t="s">
        <v>90</v>
      </c>
      <c r="D222" t="s">
        <v>7</v>
      </c>
      <c r="E222">
        <v>78</v>
      </c>
      <c r="F222">
        <v>14</v>
      </c>
      <c r="G222">
        <v>18</v>
      </c>
      <c r="H222">
        <v>32</v>
      </c>
      <c r="I222">
        <v>10</v>
      </c>
      <c r="J222">
        <v>38</v>
      </c>
      <c r="K222">
        <v>2</v>
      </c>
      <c r="L222">
        <v>4</v>
      </c>
      <c r="M222">
        <v>0</v>
      </c>
      <c r="N222">
        <v>0</v>
      </c>
      <c r="O222">
        <v>2</v>
      </c>
      <c r="P222">
        <v>0</v>
      </c>
      <c r="Q222">
        <v>144</v>
      </c>
      <c r="R222">
        <v>9.6999999999999993</v>
      </c>
      <c r="S222" s="1">
        <v>0.67361111111111116</v>
      </c>
      <c r="T222">
        <v>23.9</v>
      </c>
      <c r="U222">
        <v>47.6</v>
      </c>
    </row>
    <row r="223" spans="1:21">
      <c r="A223">
        <v>222</v>
      </c>
      <c r="B223" t="s">
        <v>779</v>
      </c>
      <c r="C223" t="s">
        <v>165</v>
      </c>
      <c r="D223" t="s">
        <v>10</v>
      </c>
      <c r="E223">
        <v>71</v>
      </c>
      <c r="F223">
        <v>13</v>
      </c>
      <c r="G223">
        <v>19</v>
      </c>
      <c r="H223">
        <v>32</v>
      </c>
      <c r="I223">
        <v>2</v>
      </c>
      <c r="J223">
        <v>14</v>
      </c>
      <c r="K223">
        <v>3</v>
      </c>
      <c r="L223">
        <v>6</v>
      </c>
      <c r="M223">
        <v>1</v>
      </c>
      <c r="N223">
        <v>1</v>
      </c>
      <c r="O223">
        <v>1</v>
      </c>
      <c r="P223">
        <v>0</v>
      </c>
      <c r="Q223">
        <v>85</v>
      </c>
      <c r="R223">
        <v>15.3</v>
      </c>
      <c r="S223" s="1">
        <v>0.66736111111111107</v>
      </c>
      <c r="T223">
        <v>22.2</v>
      </c>
      <c r="U223">
        <v>52.7</v>
      </c>
    </row>
    <row r="224" spans="1:21">
      <c r="A224">
        <v>223</v>
      </c>
      <c r="B224" t="s">
        <v>904</v>
      </c>
      <c r="C224" t="s">
        <v>45</v>
      </c>
      <c r="D224" t="s">
        <v>7</v>
      </c>
      <c r="E224">
        <v>75</v>
      </c>
      <c r="F224">
        <v>11</v>
      </c>
      <c r="G224">
        <v>21</v>
      </c>
      <c r="H224">
        <v>32</v>
      </c>
      <c r="I224">
        <v>13</v>
      </c>
      <c r="J224">
        <v>36</v>
      </c>
      <c r="K224">
        <v>3</v>
      </c>
      <c r="L224">
        <v>3</v>
      </c>
      <c r="M224">
        <v>0</v>
      </c>
      <c r="N224">
        <v>1</v>
      </c>
      <c r="O224">
        <v>2</v>
      </c>
      <c r="P224">
        <v>0</v>
      </c>
      <c r="Q224">
        <v>107</v>
      </c>
      <c r="R224">
        <v>10.3</v>
      </c>
      <c r="S224" s="1">
        <v>0.6777777777777777</v>
      </c>
      <c r="T224">
        <v>20.9</v>
      </c>
      <c r="U224">
        <v>50</v>
      </c>
    </row>
    <row r="225" spans="1:21">
      <c r="A225">
        <v>224</v>
      </c>
      <c r="B225" t="s">
        <v>149</v>
      </c>
      <c r="C225" t="s">
        <v>113</v>
      </c>
      <c r="D225" t="s">
        <v>10</v>
      </c>
      <c r="E225">
        <v>69</v>
      </c>
      <c r="F225">
        <v>9</v>
      </c>
      <c r="G225">
        <v>23</v>
      </c>
      <c r="H225">
        <v>32</v>
      </c>
      <c r="I225">
        <v>-6</v>
      </c>
      <c r="J225">
        <v>14</v>
      </c>
      <c r="K225">
        <v>3</v>
      </c>
      <c r="L225">
        <v>15</v>
      </c>
      <c r="M225">
        <v>0</v>
      </c>
      <c r="N225">
        <v>0</v>
      </c>
      <c r="O225">
        <v>0</v>
      </c>
      <c r="P225">
        <v>0</v>
      </c>
      <c r="Q225">
        <v>124</v>
      </c>
      <c r="R225">
        <v>7.3</v>
      </c>
      <c r="S225" s="1">
        <v>0.58124999999999993</v>
      </c>
      <c r="T225">
        <v>17.8</v>
      </c>
      <c r="U225">
        <v>50</v>
      </c>
    </row>
    <row r="226" spans="1:21">
      <c r="A226">
        <v>225</v>
      </c>
      <c r="B226" t="s">
        <v>827</v>
      </c>
      <c r="C226" t="s">
        <v>93</v>
      </c>
      <c r="D226" t="s">
        <v>81</v>
      </c>
      <c r="E226">
        <v>82</v>
      </c>
      <c r="F226">
        <v>8</v>
      </c>
      <c r="G226">
        <v>24</v>
      </c>
      <c r="H226">
        <v>32</v>
      </c>
      <c r="I226">
        <v>3</v>
      </c>
      <c r="J226">
        <v>32</v>
      </c>
      <c r="K226">
        <v>3</v>
      </c>
      <c r="L226">
        <v>13</v>
      </c>
      <c r="M226">
        <v>0</v>
      </c>
      <c r="N226">
        <v>2</v>
      </c>
      <c r="O226">
        <v>3</v>
      </c>
      <c r="P226">
        <v>2</v>
      </c>
      <c r="Q226">
        <v>134</v>
      </c>
      <c r="R226">
        <v>6</v>
      </c>
      <c r="S226" s="2">
        <v>1.023611111111111</v>
      </c>
      <c r="T226">
        <v>29.1</v>
      </c>
      <c r="U226">
        <v>0</v>
      </c>
    </row>
    <row r="227" spans="1:21">
      <c r="A227">
        <v>226</v>
      </c>
      <c r="B227" t="s">
        <v>780</v>
      </c>
      <c r="C227" t="s">
        <v>16</v>
      </c>
      <c r="D227" t="s">
        <v>81</v>
      </c>
      <c r="E227">
        <v>76</v>
      </c>
      <c r="F227">
        <v>5</v>
      </c>
      <c r="G227">
        <v>27</v>
      </c>
      <c r="H227">
        <v>32</v>
      </c>
      <c r="I227">
        <v>-9</v>
      </c>
      <c r="J227">
        <v>37</v>
      </c>
      <c r="K227">
        <v>2</v>
      </c>
      <c r="L227">
        <v>8</v>
      </c>
      <c r="M227">
        <v>0</v>
      </c>
      <c r="N227">
        <v>1</v>
      </c>
      <c r="O227">
        <v>1</v>
      </c>
      <c r="P227">
        <v>0</v>
      </c>
      <c r="Q227">
        <v>152</v>
      </c>
      <c r="R227">
        <v>3.3</v>
      </c>
      <c r="S227" s="1">
        <v>0.97499999999999998</v>
      </c>
      <c r="T227">
        <v>29.8</v>
      </c>
      <c r="U227">
        <v>0</v>
      </c>
    </row>
    <row r="228" spans="1:21">
      <c r="A228">
        <v>227</v>
      </c>
      <c r="B228" t="s">
        <v>400</v>
      </c>
      <c r="C228" t="s">
        <v>16</v>
      </c>
      <c r="D228" t="s">
        <v>10</v>
      </c>
      <c r="E228">
        <v>81</v>
      </c>
      <c r="F228">
        <v>16</v>
      </c>
      <c r="G228">
        <v>15</v>
      </c>
      <c r="H228">
        <v>31</v>
      </c>
      <c r="I228">
        <v>-6</v>
      </c>
      <c r="J228">
        <v>36</v>
      </c>
      <c r="K228">
        <v>3</v>
      </c>
      <c r="L228">
        <v>7</v>
      </c>
      <c r="M228">
        <v>2</v>
      </c>
      <c r="N228">
        <v>2</v>
      </c>
      <c r="O228">
        <v>1</v>
      </c>
      <c r="P228">
        <v>0</v>
      </c>
      <c r="Q228">
        <v>221</v>
      </c>
      <c r="R228">
        <v>7.2</v>
      </c>
      <c r="S228" s="1">
        <v>0.68333333333333324</v>
      </c>
      <c r="T228">
        <v>22.6</v>
      </c>
      <c r="U228">
        <v>33.299999999999997</v>
      </c>
    </row>
    <row r="229" spans="1:21">
      <c r="A229">
        <v>228</v>
      </c>
      <c r="B229" t="s">
        <v>912</v>
      </c>
      <c r="C229" t="s">
        <v>25</v>
      </c>
      <c r="D229" t="s">
        <v>5</v>
      </c>
      <c r="E229">
        <v>71</v>
      </c>
      <c r="F229">
        <v>14</v>
      </c>
      <c r="G229">
        <v>17</v>
      </c>
      <c r="H229">
        <v>31</v>
      </c>
      <c r="I229">
        <v>9</v>
      </c>
      <c r="J229">
        <v>38</v>
      </c>
      <c r="K229">
        <v>0</v>
      </c>
      <c r="L229">
        <v>0</v>
      </c>
      <c r="M229">
        <v>0</v>
      </c>
      <c r="N229">
        <v>0</v>
      </c>
      <c r="O229">
        <v>4</v>
      </c>
      <c r="P229">
        <v>1</v>
      </c>
      <c r="Q229">
        <v>147</v>
      </c>
      <c r="R229">
        <v>9.5</v>
      </c>
      <c r="S229" s="1">
        <v>0.49722222222222223</v>
      </c>
      <c r="T229">
        <v>16.7</v>
      </c>
      <c r="U229">
        <v>39.1</v>
      </c>
    </row>
    <row r="230" spans="1:21">
      <c r="A230">
        <v>229</v>
      </c>
      <c r="B230" t="s">
        <v>817</v>
      </c>
      <c r="C230" t="s">
        <v>9</v>
      </c>
      <c r="D230" t="s">
        <v>5</v>
      </c>
      <c r="E230">
        <v>73</v>
      </c>
      <c r="F230">
        <v>13</v>
      </c>
      <c r="G230">
        <v>18</v>
      </c>
      <c r="H230">
        <v>31</v>
      </c>
      <c r="I230">
        <v>0</v>
      </c>
      <c r="J230">
        <v>32</v>
      </c>
      <c r="K230">
        <v>0</v>
      </c>
      <c r="L230">
        <v>1</v>
      </c>
      <c r="M230">
        <v>0</v>
      </c>
      <c r="N230">
        <v>1</v>
      </c>
      <c r="O230">
        <v>2</v>
      </c>
      <c r="P230">
        <v>0</v>
      </c>
      <c r="Q230">
        <v>137</v>
      </c>
      <c r="R230">
        <v>9.5</v>
      </c>
      <c r="S230" s="1">
        <v>0.61388888888888882</v>
      </c>
      <c r="T230">
        <v>20.100000000000001</v>
      </c>
      <c r="U230">
        <v>46</v>
      </c>
    </row>
    <row r="231" spans="1:21">
      <c r="A231">
        <v>230</v>
      </c>
      <c r="B231" t="s">
        <v>675</v>
      </c>
      <c r="C231" t="s">
        <v>74</v>
      </c>
      <c r="D231" t="s">
        <v>7</v>
      </c>
      <c r="E231">
        <v>65</v>
      </c>
      <c r="F231">
        <v>13</v>
      </c>
      <c r="G231">
        <v>18</v>
      </c>
      <c r="H231">
        <v>31</v>
      </c>
      <c r="I231">
        <v>-12</v>
      </c>
      <c r="J231">
        <v>26</v>
      </c>
      <c r="K231">
        <v>3</v>
      </c>
      <c r="L231">
        <v>10</v>
      </c>
      <c r="M231">
        <v>0</v>
      </c>
      <c r="N231">
        <v>0</v>
      </c>
      <c r="O231">
        <v>2</v>
      </c>
      <c r="P231">
        <v>0</v>
      </c>
      <c r="Q231">
        <v>110</v>
      </c>
      <c r="R231">
        <v>11.8</v>
      </c>
      <c r="S231" s="1">
        <v>0.59930555555555554</v>
      </c>
      <c r="T231">
        <v>19.5</v>
      </c>
      <c r="U231">
        <v>33.299999999999997</v>
      </c>
    </row>
    <row r="232" spans="1:21">
      <c r="A232">
        <v>231</v>
      </c>
      <c r="B232" t="s">
        <v>311</v>
      </c>
      <c r="C232" t="s">
        <v>19</v>
      </c>
      <c r="D232" t="s">
        <v>81</v>
      </c>
      <c r="E232">
        <v>80</v>
      </c>
      <c r="F232">
        <v>10</v>
      </c>
      <c r="G232">
        <v>21</v>
      </c>
      <c r="H232">
        <v>31</v>
      </c>
      <c r="I232">
        <v>-3</v>
      </c>
      <c r="J232">
        <v>19</v>
      </c>
      <c r="K232">
        <v>2</v>
      </c>
      <c r="L232">
        <v>11</v>
      </c>
      <c r="M232">
        <v>1</v>
      </c>
      <c r="N232">
        <v>1</v>
      </c>
      <c r="O232">
        <v>1</v>
      </c>
      <c r="P232">
        <v>0</v>
      </c>
      <c r="Q232">
        <v>136</v>
      </c>
      <c r="R232">
        <v>7.4</v>
      </c>
      <c r="S232" s="1">
        <v>0.87777777777777777</v>
      </c>
      <c r="T232">
        <v>25.8</v>
      </c>
      <c r="U232">
        <v>0</v>
      </c>
    </row>
    <row r="233" spans="1:21">
      <c r="A233">
        <v>232</v>
      </c>
      <c r="B233" t="s">
        <v>214</v>
      </c>
      <c r="C233" t="s">
        <v>19</v>
      </c>
      <c r="D233" t="s">
        <v>81</v>
      </c>
      <c r="E233">
        <v>80</v>
      </c>
      <c r="F233">
        <v>8</v>
      </c>
      <c r="G233">
        <v>23</v>
      </c>
      <c r="H233">
        <v>31</v>
      </c>
      <c r="I233">
        <v>2</v>
      </c>
      <c r="J233">
        <v>144</v>
      </c>
      <c r="K233">
        <v>2</v>
      </c>
      <c r="L233">
        <v>11</v>
      </c>
      <c r="M233">
        <v>0</v>
      </c>
      <c r="N233">
        <v>1</v>
      </c>
      <c r="O233">
        <v>0</v>
      </c>
      <c r="P233">
        <v>0</v>
      </c>
      <c r="Q233">
        <v>145</v>
      </c>
      <c r="R233">
        <v>5.5</v>
      </c>
      <c r="S233" s="1">
        <v>0.98125000000000007</v>
      </c>
      <c r="T233">
        <v>29.1</v>
      </c>
      <c r="U233">
        <v>0</v>
      </c>
    </row>
    <row r="234" spans="1:21">
      <c r="A234">
        <v>233</v>
      </c>
      <c r="B234" t="s">
        <v>258</v>
      </c>
      <c r="C234" t="s">
        <v>14</v>
      </c>
      <c r="D234" t="s">
        <v>81</v>
      </c>
      <c r="E234">
        <v>82</v>
      </c>
      <c r="F234">
        <v>7</v>
      </c>
      <c r="G234">
        <v>24</v>
      </c>
      <c r="H234">
        <v>31</v>
      </c>
      <c r="I234">
        <v>10</v>
      </c>
      <c r="J234">
        <v>10</v>
      </c>
      <c r="K234">
        <v>4</v>
      </c>
      <c r="L234">
        <v>10</v>
      </c>
      <c r="M234">
        <v>0</v>
      </c>
      <c r="N234">
        <v>0</v>
      </c>
      <c r="O234">
        <v>1</v>
      </c>
      <c r="P234">
        <v>0</v>
      </c>
      <c r="Q234">
        <v>123</v>
      </c>
      <c r="R234">
        <v>5.7</v>
      </c>
      <c r="S234" s="1">
        <v>0.68194444444444446</v>
      </c>
      <c r="T234">
        <v>21</v>
      </c>
      <c r="U234">
        <v>0</v>
      </c>
    </row>
    <row r="235" spans="1:21">
      <c r="A235">
        <v>234</v>
      </c>
      <c r="B235" t="s">
        <v>1156</v>
      </c>
      <c r="C235" t="s">
        <v>121</v>
      </c>
      <c r="D235" t="s">
        <v>81</v>
      </c>
      <c r="E235">
        <v>81</v>
      </c>
      <c r="F235">
        <v>4</v>
      </c>
      <c r="G235">
        <v>27</v>
      </c>
      <c r="H235">
        <v>31</v>
      </c>
      <c r="I235">
        <v>0</v>
      </c>
      <c r="J235">
        <v>20</v>
      </c>
      <c r="K235">
        <v>1</v>
      </c>
      <c r="L235">
        <v>7</v>
      </c>
      <c r="M235">
        <v>0</v>
      </c>
      <c r="N235">
        <v>2</v>
      </c>
      <c r="O235">
        <v>2</v>
      </c>
      <c r="P235">
        <v>1</v>
      </c>
      <c r="Q235">
        <v>104</v>
      </c>
      <c r="R235">
        <v>3.8</v>
      </c>
      <c r="S235" s="2">
        <v>1.0020833333333334</v>
      </c>
      <c r="T235">
        <v>31.5</v>
      </c>
      <c r="U235">
        <v>0</v>
      </c>
    </row>
    <row r="236" spans="1:21">
      <c r="A236">
        <v>235</v>
      </c>
      <c r="B236" t="s">
        <v>245</v>
      </c>
      <c r="C236" t="s">
        <v>4</v>
      </c>
      <c r="D236" t="s">
        <v>81</v>
      </c>
      <c r="E236">
        <v>82</v>
      </c>
      <c r="F236">
        <v>2</v>
      </c>
      <c r="G236">
        <v>29</v>
      </c>
      <c r="H236">
        <v>31</v>
      </c>
      <c r="I236">
        <v>11</v>
      </c>
      <c r="J236">
        <v>28</v>
      </c>
      <c r="K236">
        <v>1</v>
      </c>
      <c r="L236">
        <v>7</v>
      </c>
      <c r="M236">
        <v>0</v>
      </c>
      <c r="N236">
        <v>0</v>
      </c>
      <c r="O236">
        <v>0</v>
      </c>
      <c r="P236">
        <v>0</v>
      </c>
      <c r="Q236">
        <v>115</v>
      </c>
      <c r="R236">
        <v>1.7</v>
      </c>
      <c r="S236" s="1">
        <v>0.9243055555555556</v>
      </c>
      <c r="T236">
        <v>27.3</v>
      </c>
      <c r="U236">
        <v>0</v>
      </c>
    </row>
    <row r="237" spans="1:21">
      <c r="A237">
        <v>236</v>
      </c>
      <c r="B237" t="s">
        <v>75</v>
      </c>
      <c r="C237" t="s">
        <v>16</v>
      </c>
      <c r="D237" t="s">
        <v>10</v>
      </c>
      <c r="E237">
        <v>68</v>
      </c>
      <c r="F237">
        <v>16</v>
      </c>
      <c r="G237">
        <v>14</v>
      </c>
      <c r="H237">
        <v>30</v>
      </c>
      <c r="I237">
        <v>2</v>
      </c>
      <c r="J237">
        <v>22</v>
      </c>
      <c r="K237">
        <v>0</v>
      </c>
      <c r="L237">
        <v>1</v>
      </c>
      <c r="M237">
        <v>2</v>
      </c>
      <c r="N237">
        <v>2</v>
      </c>
      <c r="O237">
        <v>5</v>
      </c>
      <c r="P237">
        <v>0</v>
      </c>
      <c r="Q237">
        <v>131</v>
      </c>
      <c r="R237">
        <v>12.2</v>
      </c>
      <c r="S237" s="1">
        <v>0.63194444444444442</v>
      </c>
      <c r="T237">
        <v>21.5</v>
      </c>
      <c r="U237">
        <v>20</v>
      </c>
    </row>
    <row r="238" spans="1:21">
      <c r="A238">
        <v>237</v>
      </c>
      <c r="B238" t="s">
        <v>1231</v>
      </c>
      <c r="C238" t="s">
        <v>49</v>
      </c>
      <c r="D238" t="s">
        <v>10</v>
      </c>
      <c r="E238">
        <v>77</v>
      </c>
      <c r="F238">
        <v>15</v>
      </c>
      <c r="G238">
        <v>15</v>
      </c>
      <c r="H238">
        <v>30</v>
      </c>
      <c r="I238">
        <v>16</v>
      </c>
      <c r="J238">
        <v>18</v>
      </c>
      <c r="K238">
        <v>0</v>
      </c>
      <c r="L238">
        <v>1</v>
      </c>
      <c r="M238">
        <v>2</v>
      </c>
      <c r="N238">
        <v>2</v>
      </c>
      <c r="O238">
        <v>3</v>
      </c>
      <c r="P238">
        <v>0</v>
      </c>
      <c r="Q238">
        <v>111</v>
      </c>
      <c r="R238">
        <v>13.5</v>
      </c>
      <c r="S238" s="1">
        <v>0.62638888888888888</v>
      </c>
      <c r="T238">
        <v>20.399999999999999</v>
      </c>
      <c r="U238">
        <v>40</v>
      </c>
    </row>
    <row r="239" spans="1:21">
      <c r="A239">
        <v>238</v>
      </c>
      <c r="B239" t="s">
        <v>941</v>
      </c>
      <c r="C239" t="s">
        <v>78</v>
      </c>
      <c r="D239" t="s">
        <v>7</v>
      </c>
      <c r="E239">
        <v>70</v>
      </c>
      <c r="F239">
        <v>12</v>
      </c>
      <c r="G239">
        <v>18</v>
      </c>
      <c r="H239">
        <v>30</v>
      </c>
      <c r="I239">
        <v>-7</v>
      </c>
      <c r="J239">
        <v>33</v>
      </c>
      <c r="K239">
        <v>2</v>
      </c>
      <c r="L239">
        <v>3</v>
      </c>
      <c r="M239">
        <v>0</v>
      </c>
      <c r="N239">
        <v>0</v>
      </c>
      <c r="O239">
        <v>2</v>
      </c>
      <c r="P239">
        <v>0</v>
      </c>
      <c r="Q239">
        <v>135</v>
      </c>
      <c r="R239">
        <v>8.9</v>
      </c>
      <c r="S239" s="1">
        <v>0.71180555555555547</v>
      </c>
      <c r="T239">
        <v>22.2</v>
      </c>
      <c r="U239">
        <v>41.9</v>
      </c>
    </row>
    <row r="240" spans="1:21">
      <c r="A240">
        <v>239</v>
      </c>
      <c r="B240" t="s">
        <v>150</v>
      </c>
      <c r="C240" t="s">
        <v>271</v>
      </c>
      <c r="D240" t="s">
        <v>5</v>
      </c>
      <c r="E240">
        <v>41</v>
      </c>
      <c r="F240">
        <v>11</v>
      </c>
      <c r="G240">
        <v>19</v>
      </c>
      <c r="H240">
        <v>30</v>
      </c>
      <c r="I240">
        <v>7</v>
      </c>
      <c r="J240">
        <v>10</v>
      </c>
      <c r="K240">
        <v>1</v>
      </c>
      <c r="L240">
        <v>7</v>
      </c>
      <c r="M240">
        <v>0</v>
      </c>
      <c r="N240">
        <v>0</v>
      </c>
      <c r="O240">
        <v>0</v>
      </c>
      <c r="P240">
        <v>0</v>
      </c>
      <c r="Q240">
        <v>103</v>
      </c>
      <c r="R240">
        <v>10.7</v>
      </c>
      <c r="S240" s="1">
        <v>0.70833333333333337</v>
      </c>
      <c r="T240">
        <v>20.3</v>
      </c>
      <c r="U240">
        <v>0</v>
      </c>
    </row>
    <row r="241" spans="1:21">
      <c r="A241">
        <v>240</v>
      </c>
      <c r="B241" t="s">
        <v>286</v>
      </c>
      <c r="C241" t="s">
        <v>36</v>
      </c>
      <c r="D241" t="s">
        <v>81</v>
      </c>
      <c r="E241">
        <v>82</v>
      </c>
      <c r="F241">
        <v>10</v>
      </c>
      <c r="G241">
        <v>20</v>
      </c>
      <c r="H241">
        <v>30</v>
      </c>
      <c r="I241">
        <v>-9</v>
      </c>
      <c r="J241">
        <v>56</v>
      </c>
      <c r="K241">
        <v>4</v>
      </c>
      <c r="L241">
        <v>13</v>
      </c>
      <c r="M241">
        <v>0</v>
      </c>
      <c r="N241">
        <v>0</v>
      </c>
      <c r="O241">
        <v>3</v>
      </c>
      <c r="P241">
        <v>0</v>
      </c>
      <c r="Q241">
        <v>106</v>
      </c>
      <c r="R241">
        <v>9.4</v>
      </c>
      <c r="S241" s="1">
        <v>0.99513888888888891</v>
      </c>
      <c r="T241">
        <v>28.5</v>
      </c>
      <c r="U241">
        <v>100</v>
      </c>
    </row>
    <row r="242" spans="1:21">
      <c r="A242">
        <v>241</v>
      </c>
      <c r="B242" t="s">
        <v>224</v>
      </c>
      <c r="C242" t="s">
        <v>113</v>
      </c>
      <c r="D242" t="s">
        <v>7</v>
      </c>
      <c r="E242">
        <v>62</v>
      </c>
      <c r="F242">
        <v>7</v>
      </c>
      <c r="G242">
        <v>23</v>
      </c>
      <c r="H242">
        <v>30</v>
      </c>
      <c r="I242">
        <v>-3</v>
      </c>
      <c r="J242">
        <v>15</v>
      </c>
      <c r="K242">
        <v>0</v>
      </c>
      <c r="L242">
        <v>3</v>
      </c>
      <c r="M242">
        <v>1</v>
      </c>
      <c r="N242">
        <v>2</v>
      </c>
      <c r="O242">
        <v>2</v>
      </c>
      <c r="P242">
        <v>1</v>
      </c>
      <c r="Q242">
        <v>122</v>
      </c>
      <c r="R242">
        <v>5.7</v>
      </c>
      <c r="S242" s="1">
        <v>0.64097222222222217</v>
      </c>
      <c r="T242">
        <v>21.3</v>
      </c>
      <c r="U242">
        <v>60.1</v>
      </c>
    </row>
    <row r="243" spans="1:21">
      <c r="A243">
        <v>242</v>
      </c>
      <c r="B243" t="s">
        <v>1861</v>
      </c>
      <c r="C243" t="s">
        <v>25</v>
      </c>
      <c r="D243" t="s">
        <v>81</v>
      </c>
      <c r="E243">
        <v>78</v>
      </c>
      <c r="F243">
        <v>6</v>
      </c>
      <c r="G243">
        <v>24</v>
      </c>
      <c r="H243">
        <v>30</v>
      </c>
      <c r="I243">
        <v>29</v>
      </c>
      <c r="J243">
        <v>36</v>
      </c>
      <c r="K243">
        <v>1</v>
      </c>
      <c r="L243">
        <v>4</v>
      </c>
      <c r="M243">
        <v>0</v>
      </c>
      <c r="N243">
        <v>0</v>
      </c>
      <c r="O243">
        <v>1</v>
      </c>
      <c r="P243">
        <v>0</v>
      </c>
      <c r="Q243">
        <v>116</v>
      </c>
      <c r="R243">
        <v>5.2</v>
      </c>
      <c r="S243" s="1">
        <v>0.80902777777777779</v>
      </c>
      <c r="T243">
        <v>24.6</v>
      </c>
      <c r="U243">
        <v>0</v>
      </c>
    </row>
    <row r="244" spans="1:21">
      <c r="A244">
        <v>243</v>
      </c>
      <c r="B244" t="s">
        <v>773</v>
      </c>
      <c r="C244" t="s">
        <v>25</v>
      </c>
      <c r="D244" t="s">
        <v>7</v>
      </c>
      <c r="E244">
        <v>76</v>
      </c>
      <c r="F244">
        <v>6</v>
      </c>
      <c r="G244">
        <v>24</v>
      </c>
      <c r="H244">
        <v>30</v>
      </c>
      <c r="I244">
        <v>6</v>
      </c>
      <c r="J244">
        <v>23</v>
      </c>
      <c r="K244">
        <v>0</v>
      </c>
      <c r="L244">
        <v>0</v>
      </c>
      <c r="M244">
        <v>2</v>
      </c>
      <c r="N244">
        <v>4</v>
      </c>
      <c r="O244">
        <v>2</v>
      </c>
      <c r="P244">
        <v>0</v>
      </c>
      <c r="Q244">
        <v>115</v>
      </c>
      <c r="R244">
        <v>5.2</v>
      </c>
      <c r="S244" s="1">
        <v>0.64097222222222217</v>
      </c>
      <c r="T244">
        <v>21.3</v>
      </c>
      <c r="U244">
        <v>43.4</v>
      </c>
    </row>
    <row r="245" spans="1:21">
      <c r="A245">
        <v>244</v>
      </c>
      <c r="B245" t="s">
        <v>158</v>
      </c>
      <c r="C245" t="s">
        <v>113</v>
      </c>
      <c r="D245" t="s">
        <v>10</v>
      </c>
      <c r="E245">
        <v>75</v>
      </c>
      <c r="F245">
        <v>16</v>
      </c>
      <c r="G245">
        <v>13</v>
      </c>
      <c r="H245">
        <v>29</v>
      </c>
      <c r="I245">
        <v>-17</v>
      </c>
      <c r="J245">
        <v>20</v>
      </c>
      <c r="K245">
        <v>3</v>
      </c>
      <c r="L245">
        <v>7</v>
      </c>
      <c r="M245">
        <v>0</v>
      </c>
      <c r="N245">
        <v>0</v>
      </c>
      <c r="O245">
        <v>4</v>
      </c>
      <c r="P245">
        <v>0</v>
      </c>
      <c r="Q245">
        <v>139</v>
      </c>
      <c r="R245">
        <v>11.5</v>
      </c>
      <c r="S245" s="1">
        <v>0.63124999999999998</v>
      </c>
      <c r="T245">
        <v>19.7</v>
      </c>
      <c r="U245">
        <v>46.3</v>
      </c>
    </row>
    <row r="246" spans="1:21">
      <c r="A246">
        <v>245</v>
      </c>
      <c r="B246" t="s">
        <v>411</v>
      </c>
      <c r="C246" t="s">
        <v>100</v>
      </c>
      <c r="D246" t="s">
        <v>10</v>
      </c>
      <c r="E246">
        <v>62</v>
      </c>
      <c r="F246">
        <v>16</v>
      </c>
      <c r="G246">
        <v>13</v>
      </c>
      <c r="H246">
        <v>29</v>
      </c>
      <c r="I246">
        <v>-16</v>
      </c>
      <c r="J246">
        <v>40</v>
      </c>
      <c r="K246">
        <v>3</v>
      </c>
      <c r="L246">
        <v>4</v>
      </c>
      <c r="M246">
        <v>0</v>
      </c>
      <c r="N246">
        <v>0</v>
      </c>
      <c r="O246">
        <v>3</v>
      </c>
      <c r="P246">
        <v>0</v>
      </c>
      <c r="Q246">
        <v>190</v>
      </c>
      <c r="R246">
        <v>8.4</v>
      </c>
      <c r="S246" s="1">
        <v>0.6875</v>
      </c>
      <c r="T246">
        <v>22.4</v>
      </c>
      <c r="U246">
        <v>50</v>
      </c>
    </row>
    <row r="247" spans="1:21">
      <c r="A247">
        <v>246</v>
      </c>
      <c r="B247" t="s">
        <v>1862</v>
      </c>
      <c r="C247" t="s">
        <v>139</v>
      </c>
      <c r="D247" t="s">
        <v>7</v>
      </c>
      <c r="E247">
        <v>72</v>
      </c>
      <c r="F247">
        <v>16</v>
      </c>
      <c r="G247">
        <v>13</v>
      </c>
      <c r="H247">
        <v>29</v>
      </c>
      <c r="I247">
        <v>6</v>
      </c>
      <c r="J247">
        <v>45</v>
      </c>
      <c r="K247">
        <v>4</v>
      </c>
      <c r="L247">
        <v>7</v>
      </c>
      <c r="M247">
        <v>0</v>
      </c>
      <c r="N247">
        <v>0</v>
      </c>
      <c r="O247">
        <v>5</v>
      </c>
      <c r="P247">
        <v>0</v>
      </c>
      <c r="Q247">
        <v>127</v>
      </c>
      <c r="R247">
        <v>12.6</v>
      </c>
      <c r="S247" s="1">
        <v>0.58611111111111114</v>
      </c>
      <c r="T247">
        <v>18.600000000000001</v>
      </c>
      <c r="U247">
        <v>46.7</v>
      </c>
    </row>
    <row r="248" spans="1:21">
      <c r="A248">
        <v>247</v>
      </c>
      <c r="B248" t="s">
        <v>943</v>
      </c>
      <c r="C248" t="s">
        <v>113</v>
      </c>
      <c r="D248" t="s">
        <v>10</v>
      </c>
      <c r="E248">
        <v>81</v>
      </c>
      <c r="F248">
        <v>14</v>
      </c>
      <c r="G248">
        <v>15</v>
      </c>
      <c r="H248">
        <v>29</v>
      </c>
      <c r="I248">
        <v>-1</v>
      </c>
      <c r="J248">
        <v>209</v>
      </c>
      <c r="K248">
        <v>0</v>
      </c>
      <c r="L248">
        <v>0</v>
      </c>
      <c r="M248">
        <v>0</v>
      </c>
      <c r="N248">
        <v>2</v>
      </c>
      <c r="O248">
        <v>2</v>
      </c>
      <c r="P248">
        <v>0</v>
      </c>
      <c r="Q248">
        <v>113</v>
      </c>
      <c r="R248">
        <v>12.4</v>
      </c>
      <c r="S248" s="1">
        <v>0.55486111111111114</v>
      </c>
      <c r="T248">
        <v>19.8</v>
      </c>
      <c r="U248">
        <v>43.2</v>
      </c>
    </row>
    <row r="249" spans="1:21">
      <c r="A249">
        <v>248</v>
      </c>
      <c r="B249" t="s">
        <v>1222</v>
      </c>
      <c r="C249" t="s">
        <v>38</v>
      </c>
      <c r="D249" t="s">
        <v>5</v>
      </c>
      <c r="E249">
        <v>73</v>
      </c>
      <c r="F249">
        <v>14</v>
      </c>
      <c r="G249">
        <v>15</v>
      </c>
      <c r="H249">
        <v>29</v>
      </c>
      <c r="I249">
        <v>-4</v>
      </c>
      <c r="J249">
        <v>124</v>
      </c>
      <c r="K249">
        <v>1</v>
      </c>
      <c r="L249">
        <v>1</v>
      </c>
      <c r="M249">
        <v>0</v>
      </c>
      <c r="N249">
        <v>0</v>
      </c>
      <c r="O249">
        <v>2</v>
      </c>
      <c r="P249">
        <v>0</v>
      </c>
      <c r="Q249">
        <v>91</v>
      </c>
      <c r="R249">
        <v>15.4</v>
      </c>
      <c r="S249" s="1">
        <v>0.53819444444444442</v>
      </c>
      <c r="T249">
        <v>17.2</v>
      </c>
      <c r="U249">
        <v>28.6</v>
      </c>
    </row>
    <row r="250" spans="1:21">
      <c r="A250">
        <v>249</v>
      </c>
      <c r="B250" t="s">
        <v>1863</v>
      </c>
      <c r="C250" t="s">
        <v>49</v>
      </c>
      <c r="D250" t="s">
        <v>7</v>
      </c>
      <c r="E250">
        <v>62</v>
      </c>
      <c r="F250">
        <v>12</v>
      </c>
      <c r="G250">
        <v>17</v>
      </c>
      <c r="H250">
        <v>29</v>
      </c>
      <c r="I250">
        <v>21</v>
      </c>
      <c r="J250">
        <v>10</v>
      </c>
      <c r="K250">
        <v>1</v>
      </c>
      <c r="L250">
        <v>4</v>
      </c>
      <c r="M250">
        <v>0</v>
      </c>
      <c r="N250">
        <v>0</v>
      </c>
      <c r="O250">
        <v>5</v>
      </c>
      <c r="P250">
        <v>0</v>
      </c>
      <c r="Q250">
        <v>124</v>
      </c>
      <c r="R250">
        <v>9.6999999999999993</v>
      </c>
      <c r="S250" s="1">
        <v>0.5395833333333333</v>
      </c>
      <c r="T250">
        <v>17.8</v>
      </c>
      <c r="U250">
        <v>22.2</v>
      </c>
    </row>
    <row r="251" spans="1:21">
      <c r="A251">
        <v>250</v>
      </c>
      <c r="B251" t="s">
        <v>244</v>
      </c>
      <c r="C251" t="s">
        <v>25</v>
      </c>
      <c r="D251" t="s">
        <v>7</v>
      </c>
      <c r="E251">
        <v>65</v>
      </c>
      <c r="F251">
        <v>11</v>
      </c>
      <c r="G251">
        <v>18</v>
      </c>
      <c r="H251">
        <v>29</v>
      </c>
      <c r="I251">
        <v>3</v>
      </c>
      <c r="J251">
        <v>46</v>
      </c>
      <c r="K251">
        <v>0</v>
      </c>
      <c r="L251">
        <v>0</v>
      </c>
      <c r="M251">
        <v>1</v>
      </c>
      <c r="N251">
        <v>4</v>
      </c>
      <c r="O251">
        <v>1</v>
      </c>
      <c r="P251">
        <v>1</v>
      </c>
      <c r="Q251">
        <v>81</v>
      </c>
      <c r="R251">
        <v>13.6</v>
      </c>
      <c r="S251" s="1">
        <v>0.62638888888888888</v>
      </c>
      <c r="T251">
        <v>22.2</v>
      </c>
      <c r="U251">
        <v>50.4</v>
      </c>
    </row>
    <row r="252" spans="1:21">
      <c r="A252">
        <v>251</v>
      </c>
      <c r="B252" t="s">
        <v>1864</v>
      </c>
      <c r="C252" t="s">
        <v>25</v>
      </c>
      <c r="D252" t="s">
        <v>10</v>
      </c>
      <c r="E252">
        <v>62</v>
      </c>
      <c r="F252">
        <v>11</v>
      </c>
      <c r="G252">
        <v>18</v>
      </c>
      <c r="H252">
        <v>29</v>
      </c>
      <c r="I252">
        <v>11</v>
      </c>
      <c r="J252">
        <v>101</v>
      </c>
      <c r="K252">
        <v>1</v>
      </c>
      <c r="L252">
        <v>4</v>
      </c>
      <c r="M252">
        <v>0</v>
      </c>
      <c r="N252">
        <v>0</v>
      </c>
      <c r="O252">
        <v>3</v>
      </c>
      <c r="P252">
        <v>0</v>
      </c>
      <c r="Q252">
        <v>93</v>
      </c>
      <c r="R252">
        <v>11.8</v>
      </c>
      <c r="S252" s="1">
        <v>0.51250000000000007</v>
      </c>
      <c r="T252">
        <v>15.7</v>
      </c>
      <c r="U252">
        <v>46.7</v>
      </c>
    </row>
    <row r="253" spans="1:21">
      <c r="A253">
        <v>252</v>
      </c>
      <c r="B253" t="s">
        <v>1865</v>
      </c>
      <c r="C253" t="s">
        <v>36</v>
      </c>
      <c r="D253" t="s">
        <v>81</v>
      </c>
      <c r="E253">
        <v>65</v>
      </c>
      <c r="F253">
        <v>10</v>
      </c>
      <c r="G253">
        <v>19</v>
      </c>
      <c r="H253">
        <v>29</v>
      </c>
      <c r="I253">
        <v>4</v>
      </c>
      <c r="J253">
        <v>43</v>
      </c>
      <c r="K253">
        <v>0</v>
      </c>
      <c r="L253">
        <v>3</v>
      </c>
      <c r="M253">
        <v>1</v>
      </c>
      <c r="N253">
        <v>1</v>
      </c>
      <c r="O253">
        <v>1</v>
      </c>
      <c r="P253">
        <v>1</v>
      </c>
      <c r="Q253">
        <v>121</v>
      </c>
      <c r="R253">
        <v>8.3000000000000007</v>
      </c>
      <c r="S253" s="1">
        <v>0.93472222222222223</v>
      </c>
      <c r="T253">
        <v>27</v>
      </c>
      <c r="U253">
        <v>0</v>
      </c>
    </row>
    <row r="254" spans="1:21">
      <c r="A254">
        <v>253</v>
      </c>
      <c r="B254" t="s">
        <v>1866</v>
      </c>
      <c r="C254" t="s">
        <v>12</v>
      </c>
      <c r="D254" t="s">
        <v>81</v>
      </c>
      <c r="E254">
        <v>78</v>
      </c>
      <c r="F254">
        <v>9</v>
      </c>
      <c r="G254">
        <v>20</v>
      </c>
      <c r="H254">
        <v>29</v>
      </c>
      <c r="I254">
        <v>8</v>
      </c>
      <c r="J254">
        <v>14</v>
      </c>
      <c r="K254">
        <v>3</v>
      </c>
      <c r="L254">
        <v>6</v>
      </c>
      <c r="M254">
        <v>1</v>
      </c>
      <c r="N254">
        <v>1</v>
      </c>
      <c r="O254">
        <v>1</v>
      </c>
      <c r="P254">
        <v>0</v>
      </c>
      <c r="Q254">
        <v>119</v>
      </c>
      <c r="R254">
        <v>7.6</v>
      </c>
      <c r="S254" s="1">
        <v>0.77013888888888893</v>
      </c>
      <c r="T254">
        <v>23</v>
      </c>
      <c r="U254">
        <v>0</v>
      </c>
    </row>
    <row r="255" spans="1:21">
      <c r="A255">
        <v>254</v>
      </c>
      <c r="B255" t="s">
        <v>1316</v>
      </c>
      <c r="C255" t="s">
        <v>121</v>
      </c>
      <c r="D255" t="s">
        <v>81</v>
      </c>
      <c r="E255">
        <v>68</v>
      </c>
      <c r="F255">
        <v>7</v>
      </c>
      <c r="G255">
        <v>22</v>
      </c>
      <c r="H255">
        <v>29</v>
      </c>
      <c r="I255">
        <v>-11</v>
      </c>
      <c r="J255">
        <v>15</v>
      </c>
      <c r="K255">
        <v>4</v>
      </c>
      <c r="L255">
        <v>12</v>
      </c>
      <c r="M255">
        <v>0</v>
      </c>
      <c r="N255">
        <v>1</v>
      </c>
      <c r="O255">
        <v>1</v>
      </c>
      <c r="P255">
        <v>1</v>
      </c>
      <c r="Q255">
        <v>109</v>
      </c>
      <c r="R255">
        <v>6.4</v>
      </c>
      <c r="S255" s="1">
        <v>0.96388888888888891</v>
      </c>
      <c r="T255">
        <v>29.4</v>
      </c>
      <c r="U255">
        <v>0</v>
      </c>
    </row>
    <row r="256" spans="1:21">
      <c r="A256">
        <v>255</v>
      </c>
      <c r="B256" t="s">
        <v>1867</v>
      </c>
      <c r="C256" t="s">
        <v>93</v>
      </c>
      <c r="D256" t="s">
        <v>81</v>
      </c>
      <c r="E256">
        <v>60</v>
      </c>
      <c r="F256">
        <v>7</v>
      </c>
      <c r="G256">
        <v>22</v>
      </c>
      <c r="H256">
        <v>29</v>
      </c>
      <c r="I256">
        <v>-3</v>
      </c>
      <c r="J256">
        <v>22</v>
      </c>
      <c r="K256">
        <v>5</v>
      </c>
      <c r="L256">
        <v>17</v>
      </c>
      <c r="M256">
        <v>0</v>
      </c>
      <c r="N256">
        <v>0</v>
      </c>
      <c r="O256">
        <v>2</v>
      </c>
      <c r="P256">
        <v>1</v>
      </c>
      <c r="Q256">
        <v>124</v>
      </c>
      <c r="R256">
        <v>5.6</v>
      </c>
      <c r="S256" s="1">
        <v>0.70486111111111116</v>
      </c>
      <c r="T256">
        <v>21.9</v>
      </c>
      <c r="U256">
        <v>0</v>
      </c>
    </row>
    <row r="257" spans="1:21">
      <c r="A257">
        <v>256</v>
      </c>
      <c r="B257" t="s">
        <v>164</v>
      </c>
      <c r="C257" t="s">
        <v>1868</v>
      </c>
      <c r="D257" t="s">
        <v>5</v>
      </c>
      <c r="E257">
        <v>70</v>
      </c>
      <c r="F257">
        <v>3</v>
      </c>
      <c r="G257">
        <v>26</v>
      </c>
      <c r="H257">
        <v>29</v>
      </c>
      <c r="I257">
        <v>5</v>
      </c>
      <c r="J257">
        <v>28</v>
      </c>
      <c r="K257">
        <v>0</v>
      </c>
      <c r="L257">
        <v>4</v>
      </c>
      <c r="M257">
        <v>0</v>
      </c>
      <c r="N257">
        <v>0</v>
      </c>
      <c r="O257">
        <v>0</v>
      </c>
      <c r="P257">
        <v>0</v>
      </c>
      <c r="Q257">
        <v>53</v>
      </c>
      <c r="R257">
        <v>5.7</v>
      </c>
      <c r="S257" s="1">
        <v>0.61111111111111105</v>
      </c>
      <c r="T257">
        <v>19.600000000000001</v>
      </c>
      <c r="U257">
        <v>45.5</v>
      </c>
    </row>
    <row r="258" spans="1:21">
      <c r="A258">
        <v>257</v>
      </c>
      <c r="B258" t="s">
        <v>171</v>
      </c>
      <c r="C258" t="s">
        <v>78</v>
      </c>
      <c r="D258" t="s">
        <v>10</v>
      </c>
      <c r="E258">
        <v>76</v>
      </c>
      <c r="F258">
        <v>12</v>
      </c>
      <c r="G258">
        <v>16</v>
      </c>
      <c r="H258">
        <v>28</v>
      </c>
      <c r="I258">
        <v>-18</v>
      </c>
      <c r="J258">
        <v>18</v>
      </c>
      <c r="K258">
        <v>4</v>
      </c>
      <c r="L258">
        <v>10</v>
      </c>
      <c r="M258">
        <v>0</v>
      </c>
      <c r="N258">
        <v>0</v>
      </c>
      <c r="O258">
        <v>2</v>
      </c>
      <c r="P258">
        <v>0</v>
      </c>
      <c r="Q258">
        <v>110</v>
      </c>
      <c r="R258">
        <v>10.9</v>
      </c>
      <c r="S258" s="1">
        <v>0.61736111111111114</v>
      </c>
      <c r="T258">
        <v>18.7</v>
      </c>
      <c r="U258">
        <v>41.2</v>
      </c>
    </row>
    <row r="259" spans="1:21">
      <c r="A259">
        <v>258</v>
      </c>
      <c r="B259" t="s">
        <v>239</v>
      </c>
      <c r="C259" t="s">
        <v>78</v>
      </c>
      <c r="D259" t="s">
        <v>10</v>
      </c>
      <c r="E259">
        <v>82</v>
      </c>
      <c r="F259">
        <v>10</v>
      </c>
      <c r="G259">
        <v>18</v>
      </c>
      <c r="H259">
        <v>28</v>
      </c>
      <c r="I259">
        <v>8</v>
      </c>
      <c r="J259">
        <v>54</v>
      </c>
      <c r="K259">
        <v>0</v>
      </c>
      <c r="L259">
        <v>2</v>
      </c>
      <c r="M259">
        <v>1</v>
      </c>
      <c r="N259">
        <v>2</v>
      </c>
      <c r="O259">
        <v>3</v>
      </c>
      <c r="P259">
        <v>0</v>
      </c>
      <c r="Q259">
        <v>104</v>
      </c>
      <c r="R259">
        <v>9.6</v>
      </c>
      <c r="S259" s="1">
        <v>0.64166666666666672</v>
      </c>
      <c r="T259">
        <v>22.4</v>
      </c>
      <c r="U259">
        <v>38.5</v>
      </c>
    </row>
    <row r="260" spans="1:21">
      <c r="A260">
        <v>259</v>
      </c>
      <c r="B260" t="s">
        <v>1869</v>
      </c>
      <c r="C260" t="s">
        <v>121</v>
      </c>
      <c r="D260" t="s">
        <v>7</v>
      </c>
      <c r="E260">
        <v>80</v>
      </c>
      <c r="F260">
        <v>10</v>
      </c>
      <c r="G260">
        <v>18</v>
      </c>
      <c r="H260">
        <v>28</v>
      </c>
      <c r="I260">
        <v>-17</v>
      </c>
      <c r="J260">
        <v>34</v>
      </c>
      <c r="K260">
        <v>1</v>
      </c>
      <c r="L260">
        <v>4</v>
      </c>
      <c r="M260">
        <v>0</v>
      </c>
      <c r="N260">
        <v>0</v>
      </c>
      <c r="O260">
        <v>1</v>
      </c>
      <c r="P260">
        <v>0</v>
      </c>
      <c r="Q260">
        <v>80</v>
      </c>
      <c r="R260">
        <v>12.5</v>
      </c>
      <c r="S260" s="1">
        <v>0.59444444444444444</v>
      </c>
      <c r="T260">
        <v>20.2</v>
      </c>
      <c r="U260">
        <v>48.5</v>
      </c>
    </row>
    <row r="261" spans="1:21">
      <c r="A261">
        <v>260</v>
      </c>
      <c r="B261" t="s">
        <v>781</v>
      </c>
      <c r="C261" t="s">
        <v>23</v>
      </c>
      <c r="D261" t="s">
        <v>10</v>
      </c>
      <c r="E261">
        <v>70</v>
      </c>
      <c r="F261">
        <v>10</v>
      </c>
      <c r="G261">
        <v>18</v>
      </c>
      <c r="H261">
        <v>28</v>
      </c>
      <c r="I261">
        <v>2</v>
      </c>
      <c r="J261">
        <v>31</v>
      </c>
      <c r="K261">
        <v>1</v>
      </c>
      <c r="L261">
        <v>3</v>
      </c>
      <c r="M261">
        <v>0</v>
      </c>
      <c r="N261">
        <v>0</v>
      </c>
      <c r="O261">
        <v>3</v>
      </c>
      <c r="P261">
        <v>0</v>
      </c>
      <c r="Q261">
        <v>147</v>
      </c>
      <c r="R261">
        <v>6.8</v>
      </c>
      <c r="S261" s="1">
        <v>0.63680555555555551</v>
      </c>
      <c r="T261">
        <v>20.6</v>
      </c>
      <c r="U261">
        <v>41.8</v>
      </c>
    </row>
    <row r="262" spans="1:21">
      <c r="A262">
        <v>261</v>
      </c>
      <c r="B262" t="s">
        <v>350</v>
      </c>
      <c r="C262" t="s">
        <v>38</v>
      </c>
      <c r="D262" t="s">
        <v>7</v>
      </c>
      <c r="E262">
        <v>49</v>
      </c>
      <c r="F262">
        <v>10</v>
      </c>
      <c r="G262">
        <v>18</v>
      </c>
      <c r="H262">
        <v>28</v>
      </c>
      <c r="I262">
        <v>9</v>
      </c>
      <c r="J262">
        <v>6</v>
      </c>
      <c r="K262">
        <v>0</v>
      </c>
      <c r="L262">
        <v>0</v>
      </c>
      <c r="M262">
        <v>0</v>
      </c>
      <c r="N262">
        <v>2</v>
      </c>
      <c r="O262">
        <v>3</v>
      </c>
      <c r="P262">
        <v>2</v>
      </c>
      <c r="Q262">
        <v>91</v>
      </c>
      <c r="R262">
        <v>11</v>
      </c>
      <c r="S262" s="1">
        <v>0.7729166666666667</v>
      </c>
      <c r="T262">
        <v>24.3</v>
      </c>
      <c r="U262">
        <v>51.3</v>
      </c>
    </row>
    <row r="263" spans="1:21">
      <c r="A263">
        <v>262</v>
      </c>
      <c r="B263" t="s">
        <v>133</v>
      </c>
      <c r="C263" t="s">
        <v>100</v>
      </c>
      <c r="D263" t="s">
        <v>10</v>
      </c>
      <c r="E263">
        <v>69</v>
      </c>
      <c r="F263">
        <v>9</v>
      </c>
      <c r="G263">
        <v>19</v>
      </c>
      <c r="H263">
        <v>28</v>
      </c>
      <c r="I263">
        <v>-5</v>
      </c>
      <c r="J263">
        <v>37</v>
      </c>
      <c r="K263">
        <v>2</v>
      </c>
      <c r="L263">
        <v>5</v>
      </c>
      <c r="M263">
        <v>0</v>
      </c>
      <c r="N263">
        <v>0</v>
      </c>
      <c r="O263">
        <v>1</v>
      </c>
      <c r="P263">
        <v>0</v>
      </c>
      <c r="Q263">
        <v>108</v>
      </c>
      <c r="R263">
        <v>8.3000000000000007</v>
      </c>
      <c r="S263" s="1">
        <v>0.65208333333333335</v>
      </c>
      <c r="T263">
        <v>21.7</v>
      </c>
      <c r="U263">
        <v>45.4</v>
      </c>
    </row>
    <row r="264" spans="1:21">
      <c r="A264">
        <v>263</v>
      </c>
      <c r="B264" t="s">
        <v>99</v>
      </c>
      <c r="C264" t="s">
        <v>100</v>
      </c>
      <c r="D264" t="s">
        <v>10</v>
      </c>
      <c r="E264">
        <v>80</v>
      </c>
      <c r="F264">
        <v>8</v>
      </c>
      <c r="G264">
        <v>20</v>
      </c>
      <c r="H264">
        <v>28</v>
      </c>
      <c r="I264">
        <v>-18</v>
      </c>
      <c r="J264">
        <v>22</v>
      </c>
      <c r="K264">
        <v>2</v>
      </c>
      <c r="L264">
        <v>7</v>
      </c>
      <c r="M264">
        <v>0</v>
      </c>
      <c r="N264">
        <v>1</v>
      </c>
      <c r="O264">
        <v>1</v>
      </c>
      <c r="P264">
        <v>0</v>
      </c>
      <c r="Q264">
        <v>188</v>
      </c>
      <c r="R264">
        <v>4.3</v>
      </c>
      <c r="S264" s="1">
        <v>0.71319444444444446</v>
      </c>
      <c r="T264">
        <v>23.3</v>
      </c>
      <c r="U264">
        <v>27.8</v>
      </c>
    </row>
    <row r="265" spans="1:21">
      <c r="A265">
        <v>264</v>
      </c>
      <c r="B265" t="s">
        <v>747</v>
      </c>
      <c r="C265" t="s">
        <v>14</v>
      </c>
      <c r="D265" t="s">
        <v>7</v>
      </c>
      <c r="E265">
        <v>81</v>
      </c>
      <c r="F265">
        <v>8</v>
      </c>
      <c r="G265">
        <v>20</v>
      </c>
      <c r="H265">
        <v>28</v>
      </c>
      <c r="I265">
        <v>6</v>
      </c>
      <c r="J265">
        <v>36</v>
      </c>
      <c r="K265">
        <v>0</v>
      </c>
      <c r="L265">
        <v>0</v>
      </c>
      <c r="M265">
        <v>0</v>
      </c>
      <c r="N265">
        <v>1</v>
      </c>
      <c r="O265">
        <v>2</v>
      </c>
      <c r="P265">
        <v>0</v>
      </c>
      <c r="Q265">
        <v>96</v>
      </c>
      <c r="R265">
        <v>8.3000000000000007</v>
      </c>
      <c r="S265" s="1">
        <v>0.57777777777777783</v>
      </c>
      <c r="T265">
        <v>22.7</v>
      </c>
      <c r="U265">
        <v>56.7</v>
      </c>
    </row>
    <row r="266" spans="1:21">
      <c r="A266">
        <v>265</v>
      </c>
      <c r="B266" t="s">
        <v>1232</v>
      </c>
      <c r="C266" t="s">
        <v>45</v>
      </c>
      <c r="D266" t="s">
        <v>81</v>
      </c>
      <c r="E266">
        <v>79</v>
      </c>
      <c r="F266">
        <v>7</v>
      </c>
      <c r="G266">
        <v>21</v>
      </c>
      <c r="H266">
        <v>28</v>
      </c>
      <c r="I266">
        <v>2</v>
      </c>
      <c r="J266">
        <v>26</v>
      </c>
      <c r="K266">
        <v>1</v>
      </c>
      <c r="L266">
        <v>8</v>
      </c>
      <c r="M266">
        <v>0</v>
      </c>
      <c r="N266">
        <v>1</v>
      </c>
      <c r="O266">
        <v>2</v>
      </c>
      <c r="P266">
        <v>1</v>
      </c>
      <c r="Q266">
        <v>113</v>
      </c>
      <c r="R266">
        <v>6.2</v>
      </c>
      <c r="S266" s="1">
        <v>0.84166666666666667</v>
      </c>
      <c r="T266">
        <v>26.8</v>
      </c>
      <c r="U266">
        <v>0</v>
      </c>
    </row>
    <row r="267" spans="1:21">
      <c r="A267">
        <v>266</v>
      </c>
      <c r="B267" t="s">
        <v>1217</v>
      </c>
      <c r="C267" t="s">
        <v>1870</v>
      </c>
      <c r="D267" t="s">
        <v>81</v>
      </c>
      <c r="E267">
        <v>82</v>
      </c>
      <c r="F267">
        <v>4</v>
      </c>
      <c r="G267">
        <v>24</v>
      </c>
      <c r="H267">
        <v>28</v>
      </c>
      <c r="I267">
        <v>-22</v>
      </c>
      <c r="J267">
        <v>50</v>
      </c>
      <c r="K267">
        <v>2</v>
      </c>
      <c r="L267">
        <v>11</v>
      </c>
      <c r="M267">
        <v>0</v>
      </c>
      <c r="N267">
        <v>1</v>
      </c>
      <c r="O267">
        <v>2</v>
      </c>
      <c r="P267">
        <v>0</v>
      </c>
      <c r="Q267">
        <v>92</v>
      </c>
      <c r="R267">
        <v>4.3</v>
      </c>
      <c r="S267" s="2">
        <v>1.0256944444444445</v>
      </c>
      <c r="T267">
        <v>28.5</v>
      </c>
      <c r="U267">
        <v>0</v>
      </c>
    </row>
    <row r="268" spans="1:21">
      <c r="A268">
        <v>267</v>
      </c>
      <c r="B268" t="s">
        <v>782</v>
      </c>
      <c r="C268" t="s">
        <v>100</v>
      </c>
      <c r="D268" t="s">
        <v>81</v>
      </c>
      <c r="E268">
        <v>73</v>
      </c>
      <c r="F268">
        <v>3</v>
      </c>
      <c r="G268">
        <v>25</v>
      </c>
      <c r="H268">
        <v>28</v>
      </c>
      <c r="I268">
        <v>-5</v>
      </c>
      <c r="J268">
        <v>18</v>
      </c>
      <c r="K268">
        <v>2</v>
      </c>
      <c r="L268">
        <v>6</v>
      </c>
      <c r="M268">
        <v>0</v>
      </c>
      <c r="N268">
        <v>0</v>
      </c>
      <c r="O268">
        <v>1</v>
      </c>
      <c r="P268">
        <v>0</v>
      </c>
      <c r="Q268">
        <v>93</v>
      </c>
      <c r="R268">
        <v>3.2</v>
      </c>
      <c r="S268" s="1">
        <v>0.88888888888888884</v>
      </c>
      <c r="T268">
        <v>26.8</v>
      </c>
      <c r="U268">
        <v>0</v>
      </c>
    </row>
    <row r="269" spans="1:21">
      <c r="A269">
        <v>268</v>
      </c>
      <c r="B269" t="s">
        <v>145</v>
      </c>
      <c r="C269" t="s">
        <v>49</v>
      </c>
      <c r="D269" t="s">
        <v>5</v>
      </c>
      <c r="E269">
        <v>79</v>
      </c>
      <c r="F269">
        <v>15</v>
      </c>
      <c r="G269">
        <v>12</v>
      </c>
      <c r="H269">
        <v>27</v>
      </c>
      <c r="I269">
        <v>7</v>
      </c>
      <c r="J269">
        <v>66</v>
      </c>
      <c r="K269">
        <v>1</v>
      </c>
      <c r="L269">
        <v>4</v>
      </c>
      <c r="M269">
        <v>0</v>
      </c>
      <c r="N269">
        <v>0</v>
      </c>
      <c r="O269">
        <v>2</v>
      </c>
      <c r="P269">
        <v>0</v>
      </c>
      <c r="Q269">
        <v>195</v>
      </c>
      <c r="R269">
        <v>7.7</v>
      </c>
      <c r="S269" s="1">
        <v>0.65972222222222221</v>
      </c>
      <c r="T269">
        <v>21.1</v>
      </c>
      <c r="U269">
        <v>31.6</v>
      </c>
    </row>
    <row r="270" spans="1:21">
      <c r="A270">
        <v>269</v>
      </c>
      <c r="B270" t="s">
        <v>259</v>
      </c>
      <c r="C270" t="s">
        <v>36</v>
      </c>
      <c r="D270" t="s">
        <v>5</v>
      </c>
      <c r="E270">
        <v>75</v>
      </c>
      <c r="F270">
        <v>11</v>
      </c>
      <c r="G270">
        <v>16</v>
      </c>
      <c r="H270">
        <v>27</v>
      </c>
      <c r="I270">
        <v>-7</v>
      </c>
      <c r="J270">
        <v>22</v>
      </c>
      <c r="K270">
        <v>2</v>
      </c>
      <c r="L270">
        <v>3</v>
      </c>
      <c r="M270">
        <v>0</v>
      </c>
      <c r="N270">
        <v>0</v>
      </c>
      <c r="O270">
        <v>3</v>
      </c>
      <c r="P270">
        <v>0</v>
      </c>
      <c r="Q270">
        <v>129</v>
      </c>
      <c r="R270">
        <v>8.5</v>
      </c>
      <c r="S270" s="1">
        <v>0.62708333333333333</v>
      </c>
      <c r="T270">
        <v>20.3</v>
      </c>
      <c r="U270">
        <v>25</v>
      </c>
    </row>
    <row r="271" spans="1:21">
      <c r="A271">
        <v>270</v>
      </c>
      <c r="B271" t="s">
        <v>155</v>
      </c>
      <c r="C271" t="s">
        <v>25</v>
      </c>
      <c r="D271" t="s">
        <v>5</v>
      </c>
      <c r="E271">
        <v>64</v>
      </c>
      <c r="F271">
        <v>9</v>
      </c>
      <c r="G271">
        <v>18</v>
      </c>
      <c r="H271">
        <v>27</v>
      </c>
      <c r="I271">
        <v>8</v>
      </c>
      <c r="J271">
        <v>12</v>
      </c>
      <c r="K271">
        <v>4</v>
      </c>
      <c r="L271">
        <v>8</v>
      </c>
      <c r="M271">
        <v>0</v>
      </c>
      <c r="N271">
        <v>0</v>
      </c>
      <c r="O271">
        <v>3</v>
      </c>
      <c r="P271">
        <v>0</v>
      </c>
      <c r="Q271">
        <v>111</v>
      </c>
      <c r="R271">
        <v>8.1</v>
      </c>
      <c r="S271" s="1">
        <v>0.58819444444444446</v>
      </c>
      <c r="T271">
        <v>17.3</v>
      </c>
      <c r="U271">
        <v>43.4</v>
      </c>
    </row>
    <row r="272" spans="1:21">
      <c r="A272">
        <v>271</v>
      </c>
      <c r="B272" t="s">
        <v>272</v>
      </c>
      <c r="C272" t="s">
        <v>1871</v>
      </c>
      <c r="D272" t="s">
        <v>7</v>
      </c>
      <c r="E272">
        <v>81</v>
      </c>
      <c r="F272">
        <v>8</v>
      </c>
      <c r="G272">
        <v>19</v>
      </c>
      <c r="H272">
        <v>27</v>
      </c>
      <c r="I272">
        <v>5</v>
      </c>
      <c r="J272">
        <v>45</v>
      </c>
      <c r="K272">
        <v>0</v>
      </c>
      <c r="L272">
        <v>1</v>
      </c>
      <c r="M272">
        <v>1</v>
      </c>
      <c r="N272">
        <v>1</v>
      </c>
      <c r="O272">
        <v>1</v>
      </c>
      <c r="P272">
        <v>0</v>
      </c>
      <c r="Q272">
        <v>124</v>
      </c>
      <c r="R272">
        <v>6.5</v>
      </c>
      <c r="S272" s="1">
        <v>0.67291666666666661</v>
      </c>
      <c r="T272">
        <v>21.4</v>
      </c>
      <c r="U272">
        <v>44.4</v>
      </c>
    </row>
    <row r="273" spans="1:21">
      <c r="A273">
        <v>272</v>
      </c>
      <c r="B273" t="s">
        <v>347</v>
      </c>
      <c r="C273" t="s">
        <v>49</v>
      </c>
      <c r="D273" t="s">
        <v>7</v>
      </c>
      <c r="E273">
        <v>78</v>
      </c>
      <c r="F273">
        <v>8</v>
      </c>
      <c r="G273">
        <v>19</v>
      </c>
      <c r="H273">
        <v>27</v>
      </c>
      <c r="I273">
        <v>9</v>
      </c>
      <c r="J273">
        <v>48</v>
      </c>
      <c r="K273">
        <v>1</v>
      </c>
      <c r="L273">
        <v>4</v>
      </c>
      <c r="M273">
        <v>0</v>
      </c>
      <c r="N273">
        <v>1</v>
      </c>
      <c r="O273">
        <v>0</v>
      </c>
      <c r="P273">
        <v>0</v>
      </c>
      <c r="Q273">
        <v>109</v>
      </c>
      <c r="R273">
        <v>7.3</v>
      </c>
      <c r="S273" s="1">
        <v>0.66041666666666665</v>
      </c>
      <c r="T273">
        <v>23.1</v>
      </c>
      <c r="U273">
        <v>54.7</v>
      </c>
    </row>
    <row r="274" spans="1:21">
      <c r="A274">
        <v>273</v>
      </c>
      <c r="B274" t="s">
        <v>1872</v>
      </c>
      <c r="C274" t="s">
        <v>165</v>
      </c>
      <c r="D274" t="s">
        <v>81</v>
      </c>
      <c r="E274">
        <v>80</v>
      </c>
      <c r="F274">
        <v>6</v>
      </c>
      <c r="G274">
        <v>21</v>
      </c>
      <c r="H274">
        <v>27</v>
      </c>
      <c r="I274">
        <v>9</v>
      </c>
      <c r="J274">
        <v>24</v>
      </c>
      <c r="K274">
        <v>0</v>
      </c>
      <c r="L274">
        <v>6</v>
      </c>
      <c r="M274">
        <v>0</v>
      </c>
      <c r="N274">
        <v>0</v>
      </c>
      <c r="O274">
        <v>2</v>
      </c>
      <c r="P274">
        <v>0</v>
      </c>
      <c r="Q274">
        <v>123</v>
      </c>
      <c r="R274">
        <v>4.9000000000000004</v>
      </c>
      <c r="S274" s="1">
        <v>0.6694444444444444</v>
      </c>
      <c r="T274">
        <v>21.3</v>
      </c>
      <c r="U274">
        <v>0</v>
      </c>
    </row>
    <row r="275" spans="1:21">
      <c r="A275">
        <v>274</v>
      </c>
      <c r="B275" t="s">
        <v>1873</v>
      </c>
      <c r="C275" t="s">
        <v>19</v>
      </c>
      <c r="D275" t="s">
        <v>81</v>
      </c>
      <c r="E275">
        <v>73</v>
      </c>
      <c r="F275">
        <v>2</v>
      </c>
      <c r="G275">
        <v>25</v>
      </c>
      <c r="H275">
        <v>27</v>
      </c>
      <c r="I275">
        <v>-13</v>
      </c>
      <c r="J275">
        <v>12</v>
      </c>
      <c r="K275">
        <v>1</v>
      </c>
      <c r="L275">
        <v>12</v>
      </c>
      <c r="M275">
        <v>0</v>
      </c>
      <c r="N275">
        <v>0</v>
      </c>
      <c r="O275">
        <v>0</v>
      </c>
      <c r="P275">
        <v>0</v>
      </c>
      <c r="Q275">
        <v>96</v>
      </c>
      <c r="R275">
        <v>2.1</v>
      </c>
      <c r="S275" s="1">
        <v>0.73472222222222217</v>
      </c>
      <c r="T275">
        <v>23.9</v>
      </c>
      <c r="U275">
        <v>0</v>
      </c>
    </row>
    <row r="276" spans="1:21">
      <c r="A276">
        <v>275</v>
      </c>
      <c r="B276" t="s">
        <v>89</v>
      </c>
      <c r="C276" t="s">
        <v>325</v>
      </c>
      <c r="D276" t="s">
        <v>5</v>
      </c>
      <c r="E276">
        <v>63</v>
      </c>
      <c r="F276">
        <v>15</v>
      </c>
      <c r="G276">
        <v>11</v>
      </c>
      <c r="H276">
        <v>26</v>
      </c>
      <c r="I276">
        <v>0</v>
      </c>
      <c r="J276">
        <v>118</v>
      </c>
      <c r="K276">
        <v>3</v>
      </c>
      <c r="L276">
        <v>6</v>
      </c>
      <c r="M276">
        <v>0</v>
      </c>
      <c r="N276">
        <v>0</v>
      </c>
      <c r="O276">
        <v>3</v>
      </c>
      <c r="P276">
        <v>0</v>
      </c>
      <c r="Q276">
        <v>110</v>
      </c>
      <c r="R276">
        <v>13.6</v>
      </c>
      <c r="S276" s="1">
        <v>0.57013888888888886</v>
      </c>
      <c r="T276">
        <v>18.600000000000001</v>
      </c>
      <c r="U276">
        <v>34.299999999999997</v>
      </c>
    </row>
    <row r="277" spans="1:21">
      <c r="A277">
        <v>276</v>
      </c>
      <c r="B277" t="s">
        <v>1874</v>
      </c>
      <c r="C277" t="s">
        <v>33</v>
      </c>
      <c r="D277" t="s">
        <v>7</v>
      </c>
      <c r="E277">
        <v>72</v>
      </c>
      <c r="F277">
        <v>14</v>
      </c>
      <c r="G277">
        <v>12</v>
      </c>
      <c r="H277">
        <v>26</v>
      </c>
      <c r="I277">
        <v>-10</v>
      </c>
      <c r="J277">
        <v>12</v>
      </c>
      <c r="K277">
        <v>3</v>
      </c>
      <c r="L277">
        <v>7</v>
      </c>
      <c r="M277">
        <v>0</v>
      </c>
      <c r="N277">
        <v>0</v>
      </c>
      <c r="O277">
        <v>1</v>
      </c>
      <c r="P277">
        <v>0</v>
      </c>
      <c r="Q277">
        <v>132</v>
      </c>
      <c r="R277">
        <v>10.6</v>
      </c>
      <c r="S277" s="1">
        <v>0.59375</v>
      </c>
      <c r="T277">
        <v>20.2</v>
      </c>
      <c r="U277">
        <v>42.4</v>
      </c>
    </row>
    <row r="278" spans="1:21">
      <c r="A278">
        <v>277</v>
      </c>
      <c r="B278" t="s">
        <v>1875</v>
      </c>
      <c r="C278" t="s">
        <v>14</v>
      </c>
      <c r="D278" t="s">
        <v>5</v>
      </c>
      <c r="E278">
        <v>75</v>
      </c>
      <c r="F278">
        <v>14</v>
      </c>
      <c r="G278">
        <v>12</v>
      </c>
      <c r="H278">
        <v>26</v>
      </c>
      <c r="I278">
        <v>3</v>
      </c>
      <c r="J278">
        <v>2</v>
      </c>
      <c r="K278">
        <v>1</v>
      </c>
      <c r="L278">
        <v>2</v>
      </c>
      <c r="M278">
        <v>0</v>
      </c>
      <c r="N278">
        <v>0</v>
      </c>
      <c r="O278">
        <v>2</v>
      </c>
      <c r="P278">
        <v>0</v>
      </c>
      <c r="Q278">
        <v>90</v>
      </c>
      <c r="R278">
        <v>15.6</v>
      </c>
      <c r="S278" s="1">
        <v>0.53055555555555556</v>
      </c>
      <c r="T278">
        <v>19.2</v>
      </c>
      <c r="U278">
        <v>50.8</v>
      </c>
    </row>
    <row r="279" spans="1:21">
      <c r="A279">
        <v>278</v>
      </c>
      <c r="B279" t="s">
        <v>213</v>
      </c>
      <c r="C279" t="s">
        <v>93</v>
      </c>
      <c r="D279" t="s">
        <v>5</v>
      </c>
      <c r="E279">
        <v>82</v>
      </c>
      <c r="F279">
        <v>13</v>
      </c>
      <c r="G279">
        <v>13</v>
      </c>
      <c r="H279">
        <v>26</v>
      </c>
      <c r="I279">
        <v>1</v>
      </c>
      <c r="J279">
        <v>46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121</v>
      </c>
      <c r="R279">
        <v>10.7</v>
      </c>
      <c r="S279" s="1">
        <v>0.73125000000000007</v>
      </c>
      <c r="T279">
        <v>23.4</v>
      </c>
      <c r="U279">
        <v>50.9</v>
      </c>
    </row>
    <row r="280" spans="1:21">
      <c r="A280">
        <v>279</v>
      </c>
      <c r="B280" t="s">
        <v>289</v>
      </c>
      <c r="C280" t="s">
        <v>12</v>
      </c>
      <c r="D280" t="s">
        <v>7</v>
      </c>
      <c r="E280">
        <v>81</v>
      </c>
      <c r="F280">
        <v>13</v>
      </c>
      <c r="G280">
        <v>13</v>
      </c>
      <c r="H280">
        <v>26</v>
      </c>
      <c r="I280">
        <v>-9</v>
      </c>
      <c r="J280">
        <v>12</v>
      </c>
      <c r="K280">
        <v>2</v>
      </c>
      <c r="L280">
        <v>5</v>
      </c>
      <c r="M280">
        <v>3</v>
      </c>
      <c r="N280">
        <v>3</v>
      </c>
      <c r="O280">
        <v>1</v>
      </c>
      <c r="P280">
        <v>0</v>
      </c>
      <c r="Q280">
        <v>144</v>
      </c>
      <c r="R280">
        <v>9</v>
      </c>
      <c r="S280" s="1">
        <v>0.65694444444444444</v>
      </c>
      <c r="T280">
        <v>21</v>
      </c>
      <c r="U280">
        <v>47.7</v>
      </c>
    </row>
    <row r="281" spans="1:21">
      <c r="A281">
        <v>280</v>
      </c>
      <c r="B281" t="s">
        <v>144</v>
      </c>
      <c r="C281" t="s">
        <v>74</v>
      </c>
      <c r="D281" t="s">
        <v>7</v>
      </c>
      <c r="E281">
        <v>77</v>
      </c>
      <c r="F281">
        <v>12</v>
      </c>
      <c r="G281">
        <v>14</v>
      </c>
      <c r="H281">
        <v>26</v>
      </c>
      <c r="I281">
        <v>-15</v>
      </c>
      <c r="J281">
        <v>68</v>
      </c>
      <c r="K281">
        <v>2</v>
      </c>
      <c r="L281">
        <v>3</v>
      </c>
      <c r="M281">
        <v>1</v>
      </c>
      <c r="N281">
        <v>2</v>
      </c>
      <c r="O281">
        <v>3</v>
      </c>
      <c r="P281">
        <v>0</v>
      </c>
      <c r="Q281">
        <v>137</v>
      </c>
      <c r="R281">
        <v>8.8000000000000007</v>
      </c>
      <c r="S281" s="1">
        <v>0.6645833333333333</v>
      </c>
      <c r="T281">
        <v>21.7</v>
      </c>
      <c r="U281">
        <v>53.2</v>
      </c>
    </row>
    <row r="282" spans="1:21">
      <c r="A282">
        <v>281</v>
      </c>
      <c r="B282" t="s">
        <v>287</v>
      </c>
      <c r="C282" t="s">
        <v>33</v>
      </c>
      <c r="D282" t="s">
        <v>5</v>
      </c>
      <c r="E282">
        <v>64</v>
      </c>
      <c r="F282">
        <v>12</v>
      </c>
      <c r="G282">
        <v>14</v>
      </c>
      <c r="H282">
        <v>26</v>
      </c>
      <c r="I282">
        <v>-10</v>
      </c>
      <c r="J282">
        <v>12</v>
      </c>
      <c r="K282">
        <v>0</v>
      </c>
      <c r="L282">
        <v>0</v>
      </c>
      <c r="M282">
        <v>3</v>
      </c>
      <c r="N282">
        <v>3</v>
      </c>
      <c r="O282">
        <v>2</v>
      </c>
      <c r="P282">
        <v>2</v>
      </c>
      <c r="Q282">
        <v>137</v>
      </c>
      <c r="R282">
        <v>8.8000000000000007</v>
      </c>
      <c r="S282" s="1">
        <v>0.59097222222222223</v>
      </c>
      <c r="T282">
        <v>20.5</v>
      </c>
      <c r="U282">
        <v>46.7</v>
      </c>
    </row>
    <row r="283" spans="1:21">
      <c r="A283">
        <v>282</v>
      </c>
      <c r="B283" t="s">
        <v>928</v>
      </c>
      <c r="C283" t="s">
        <v>165</v>
      </c>
      <c r="D283" t="s">
        <v>10</v>
      </c>
      <c r="E283">
        <v>74</v>
      </c>
      <c r="F283">
        <v>9</v>
      </c>
      <c r="G283">
        <v>17</v>
      </c>
      <c r="H283">
        <v>26</v>
      </c>
      <c r="I283">
        <v>-5</v>
      </c>
      <c r="J283">
        <v>8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108</v>
      </c>
      <c r="R283">
        <v>8.3000000000000007</v>
      </c>
      <c r="S283" s="1">
        <v>0.57638888888888895</v>
      </c>
      <c r="T283">
        <v>19.899999999999999</v>
      </c>
      <c r="U283">
        <v>0</v>
      </c>
    </row>
    <row r="284" spans="1:21">
      <c r="A284">
        <v>283</v>
      </c>
      <c r="B284" t="s">
        <v>628</v>
      </c>
      <c r="C284" t="s">
        <v>1876</v>
      </c>
      <c r="D284" t="s">
        <v>7</v>
      </c>
      <c r="E284">
        <v>79</v>
      </c>
      <c r="F284">
        <v>7</v>
      </c>
      <c r="G284">
        <v>19</v>
      </c>
      <c r="H284">
        <v>26</v>
      </c>
      <c r="I284">
        <v>1</v>
      </c>
      <c r="J284">
        <v>50</v>
      </c>
      <c r="K284">
        <v>1</v>
      </c>
      <c r="L284">
        <v>1</v>
      </c>
      <c r="M284">
        <v>0</v>
      </c>
      <c r="N284">
        <v>0</v>
      </c>
      <c r="O284">
        <v>2</v>
      </c>
      <c r="P284">
        <v>1</v>
      </c>
      <c r="Q284">
        <v>100</v>
      </c>
      <c r="R284">
        <v>7</v>
      </c>
      <c r="S284" s="1">
        <v>0.53888888888888886</v>
      </c>
      <c r="T284">
        <v>18</v>
      </c>
      <c r="U284">
        <v>64.3</v>
      </c>
    </row>
    <row r="285" spans="1:21">
      <c r="A285">
        <v>284</v>
      </c>
      <c r="B285" t="s">
        <v>208</v>
      </c>
      <c r="C285" t="s">
        <v>93</v>
      </c>
      <c r="D285" t="s">
        <v>10</v>
      </c>
      <c r="E285">
        <v>43</v>
      </c>
      <c r="F285">
        <v>7</v>
      </c>
      <c r="G285">
        <v>19</v>
      </c>
      <c r="H285">
        <v>26</v>
      </c>
      <c r="I285">
        <v>-10</v>
      </c>
      <c r="J285">
        <v>33</v>
      </c>
      <c r="K285">
        <v>3</v>
      </c>
      <c r="L285">
        <v>8</v>
      </c>
      <c r="M285">
        <v>0</v>
      </c>
      <c r="N285">
        <v>0</v>
      </c>
      <c r="O285">
        <v>1</v>
      </c>
      <c r="P285">
        <v>0</v>
      </c>
      <c r="Q285">
        <v>74</v>
      </c>
      <c r="R285">
        <v>9.5</v>
      </c>
      <c r="S285" s="1">
        <v>0.67152777777777783</v>
      </c>
      <c r="T285">
        <v>20</v>
      </c>
      <c r="U285">
        <v>33.299999999999997</v>
      </c>
    </row>
    <row r="286" spans="1:21">
      <c r="A286">
        <v>285</v>
      </c>
      <c r="B286" t="s">
        <v>778</v>
      </c>
      <c r="C286" t="s">
        <v>78</v>
      </c>
      <c r="D286" t="s">
        <v>81</v>
      </c>
      <c r="E286">
        <v>67</v>
      </c>
      <c r="F286">
        <v>5</v>
      </c>
      <c r="G286">
        <v>21</v>
      </c>
      <c r="H286">
        <v>26</v>
      </c>
      <c r="I286">
        <v>15</v>
      </c>
      <c r="J286">
        <v>16</v>
      </c>
      <c r="K286">
        <v>2</v>
      </c>
      <c r="L286">
        <v>7</v>
      </c>
      <c r="M286">
        <v>0</v>
      </c>
      <c r="N286">
        <v>0</v>
      </c>
      <c r="O286">
        <v>1</v>
      </c>
      <c r="P286">
        <v>0</v>
      </c>
      <c r="Q286">
        <v>91</v>
      </c>
      <c r="R286">
        <v>5.5</v>
      </c>
      <c r="S286" s="1">
        <v>0.94305555555555554</v>
      </c>
      <c r="T286">
        <v>29.4</v>
      </c>
      <c r="U286">
        <v>0</v>
      </c>
    </row>
    <row r="287" spans="1:21">
      <c r="A287">
        <v>286</v>
      </c>
      <c r="B287" t="s">
        <v>1238</v>
      </c>
      <c r="C287" t="s">
        <v>14</v>
      </c>
      <c r="D287" t="s">
        <v>81</v>
      </c>
      <c r="E287">
        <v>81</v>
      </c>
      <c r="F287">
        <v>4</v>
      </c>
      <c r="G287">
        <v>22</v>
      </c>
      <c r="H287">
        <v>26</v>
      </c>
      <c r="I287">
        <v>11</v>
      </c>
      <c r="J287">
        <v>34</v>
      </c>
      <c r="K287">
        <v>0</v>
      </c>
      <c r="L287">
        <v>0</v>
      </c>
      <c r="M287">
        <v>1</v>
      </c>
      <c r="N287">
        <v>4</v>
      </c>
      <c r="O287">
        <v>1</v>
      </c>
      <c r="P287">
        <v>0</v>
      </c>
      <c r="Q287">
        <v>98</v>
      </c>
      <c r="R287">
        <v>4.0999999999999996</v>
      </c>
      <c r="S287" s="1">
        <v>0.88611111111111107</v>
      </c>
      <c r="T287">
        <v>29.3</v>
      </c>
      <c r="U287">
        <v>0</v>
      </c>
    </row>
    <row r="288" spans="1:21">
      <c r="A288">
        <v>287</v>
      </c>
      <c r="B288" t="s">
        <v>751</v>
      </c>
      <c r="C288" t="s">
        <v>139</v>
      </c>
      <c r="D288" t="s">
        <v>81</v>
      </c>
      <c r="E288">
        <v>69</v>
      </c>
      <c r="F288">
        <v>4</v>
      </c>
      <c r="G288">
        <v>22</v>
      </c>
      <c r="H288">
        <v>26</v>
      </c>
      <c r="I288">
        <v>6</v>
      </c>
      <c r="J288">
        <v>44</v>
      </c>
      <c r="K288">
        <v>1</v>
      </c>
      <c r="L288">
        <v>9</v>
      </c>
      <c r="M288">
        <v>0</v>
      </c>
      <c r="N288">
        <v>2</v>
      </c>
      <c r="O288">
        <v>0</v>
      </c>
      <c r="P288">
        <v>0</v>
      </c>
      <c r="Q288">
        <v>87</v>
      </c>
      <c r="R288">
        <v>4.5999999999999996</v>
      </c>
      <c r="S288" s="1">
        <v>0.89166666666666661</v>
      </c>
      <c r="T288">
        <v>24.7</v>
      </c>
      <c r="U288">
        <v>0</v>
      </c>
    </row>
    <row r="289" spans="1:21">
      <c r="A289">
        <v>288</v>
      </c>
      <c r="B289" t="s">
        <v>1877</v>
      </c>
      <c r="C289" t="s">
        <v>72</v>
      </c>
      <c r="D289" t="s">
        <v>7</v>
      </c>
      <c r="E289">
        <v>37</v>
      </c>
      <c r="F289">
        <v>15</v>
      </c>
      <c r="G289">
        <v>10</v>
      </c>
      <c r="H289">
        <v>25</v>
      </c>
      <c r="I289">
        <v>11</v>
      </c>
      <c r="J289">
        <v>4</v>
      </c>
      <c r="K289">
        <v>3</v>
      </c>
      <c r="L289">
        <v>3</v>
      </c>
      <c r="M289">
        <v>0</v>
      </c>
      <c r="N289">
        <v>0</v>
      </c>
      <c r="O289">
        <v>3</v>
      </c>
      <c r="P289">
        <v>0</v>
      </c>
      <c r="Q289">
        <v>98</v>
      </c>
      <c r="R289">
        <v>15.3</v>
      </c>
      <c r="S289" s="1">
        <v>0.6381944444444444</v>
      </c>
      <c r="T289">
        <v>21.8</v>
      </c>
      <c r="U289">
        <v>56.9</v>
      </c>
    </row>
    <row r="290" spans="1:21">
      <c r="A290">
        <v>289</v>
      </c>
      <c r="B290" t="s">
        <v>189</v>
      </c>
      <c r="C290" t="s">
        <v>74</v>
      </c>
      <c r="D290" t="s">
        <v>7</v>
      </c>
      <c r="E290">
        <v>69</v>
      </c>
      <c r="F290">
        <v>13</v>
      </c>
      <c r="G290">
        <v>12</v>
      </c>
      <c r="H290">
        <v>25</v>
      </c>
      <c r="I290">
        <v>1</v>
      </c>
      <c r="J290">
        <v>30</v>
      </c>
      <c r="K290">
        <v>4</v>
      </c>
      <c r="L290">
        <v>6</v>
      </c>
      <c r="M290">
        <v>0</v>
      </c>
      <c r="N290">
        <v>0</v>
      </c>
      <c r="O290">
        <v>1</v>
      </c>
      <c r="P290">
        <v>0</v>
      </c>
      <c r="Q290">
        <v>118</v>
      </c>
      <c r="R290">
        <v>11</v>
      </c>
      <c r="S290" s="1">
        <v>0.53194444444444444</v>
      </c>
      <c r="T290">
        <v>16.8</v>
      </c>
      <c r="U290">
        <v>48.8</v>
      </c>
    </row>
    <row r="291" spans="1:21">
      <c r="A291">
        <v>290</v>
      </c>
      <c r="B291" t="s">
        <v>324</v>
      </c>
      <c r="C291" t="s">
        <v>90</v>
      </c>
      <c r="D291" t="s">
        <v>10</v>
      </c>
      <c r="E291">
        <v>71</v>
      </c>
      <c r="F291">
        <v>13</v>
      </c>
      <c r="G291">
        <v>12</v>
      </c>
      <c r="H291">
        <v>25</v>
      </c>
      <c r="I291">
        <v>1</v>
      </c>
      <c r="J291">
        <v>76</v>
      </c>
      <c r="K291">
        <v>4</v>
      </c>
      <c r="L291">
        <v>7</v>
      </c>
      <c r="M291">
        <v>0</v>
      </c>
      <c r="N291">
        <v>0</v>
      </c>
      <c r="O291">
        <v>3</v>
      </c>
      <c r="P291">
        <v>0</v>
      </c>
      <c r="Q291">
        <v>56</v>
      </c>
      <c r="R291">
        <v>23.2</v>
      </c>
      <c r="S291" s="1">
        <v>0.49583333333333335</v>
      </c>
      <c r="T291">
        <v>16.8</v>
      </c>
      <c r="U291">
        <v>31</v>
      </c>
    </row>
    <row r="292" spans="1:21">
      <c r="A292">
        <v>291</v>
      </c>
      <c r="B292" t="s">
        <v>1878</v>
      </c>
      <c r="C292" t="s">
        <v>1329</v>
      </c>
      <c r="D292" t="s">
        <v>7</v>
      </c>
      <c r="E292">
        <v>49</v>
      </c>
      <c r="F292">
        <v>13</v>
      </c>
      <c r="G292">
        <v>12</v>
      </c>
      <c r="H292">
        <v>25</v>
      </c>
      <c r="I292">
        <v>6</v>
      </c>
      <c r="J292">
        <v>8</v>
      </c>
      <c r="K292">
        <v>3</v>
      </c>
      <c r="L292">
        <v>6</v>
      </c>
      <c r="M292">
        <v>0</v>
      </c>
      <c r="N292">
        <v>0</v>
      </c>
      <c r="O292">
        <v>0</v>
      </c>
      <c r="P292">
        <v>0</v>
      </c>
      <c r="Q292">
        <v>80</v>
      </c>
      <c r="R292">
        <v>16.3</v>
      </c>
      <c r="S292" s="1">
        <v>0.54027777777777775</v>
      </c>
      <c r="T292">
        <v>17.7</v>
      </c>
      <c r="U292">
        <v>44.9</v>
      </c>
    </row>
    <row r="293" spans="1:21">
      <c r="A293">
        <v>292</v>
      </c>
      <c r="B293" t="s">
        <v>742</v>
      </c>
      <c r="C293" t="s">
        <v>1365</v>
      </c>
      <c r="D293" t="s">
        <v>7</v>
      </c>
      <c r="E293">
        <v>74</v>
      </c>
      <c r="F293">
        <v>11</v>
      </c>
      <c r="G293">
        <v>14</v>
      </c>
      <c r="H293">
        <v>25</v>
      </c>
      <c r="I293">
        <v>-7</v>
      </c>
      <c r="J293">
        <v>35</v>
      </c>
      <c r="K293">
        <v>0</v>
      </c>
      <c r="L293">
        <v>2</v>
      </c>
      <c r="M293">
        <v>0</v>
      </c>
      <c r="N293">
        <v>0</v>
      </c>
      <c r="O293">
        <v>1</v>
      </c>
      <c r="P293">
        <v>0</v>
      </c>
      <c r="Q293">
        <v>117</v>
      </c>
      <c r="R293">
        <v>9.4</v>
      </c>
      <c r="S293" s="1">
        <v>0.67986111111111114</v>
      </c>
      <c r="T293">
        <v>23.1</v>
      </c>
      <c r="U293">
        <v>53.4</v>
      </c>
    </row>
    <row r="294" spans="1:21">
      <c r="A294">
        <v>293</v>
      </c>
      <c r="B294" t="s">
        <v>701</v>
      </c>
      <c r="C294" t="s">
        <v>93</v>
      </c>
      <c r="D294" t="s">
        <v>5</v>
      </c>
      <c r="E294">
        <v>60</v>
      </c>
      <c r="F294">
        <v>11</v>
      </c>
      <c r="G294">
        <v>14</v>
      </c>
      <c r="H294">
        <v>25</v>
      </c>
      <c r="I294">
        <v>-11</v>
      </c>
      <c r="J294">
        <v>26</v>
      </c>
      <c r="K294">
        <v>4</v>
      </c>
      <c r="L294">
        <v>10</v>
      </c>
      <c r="M294">
        <v>0</v>
      </c>
      <c r="N294">
        <v>1</v>
      </c>
      <c r="O294">
        <v>1</v>
      </c>
      <c r="P294">
        <v>0</v>
      </c>
      <c r="Q294">
        <v>110</v>
      </c>
      <c r="R294">
        <v>10</v>
      </c>
      <c r="S294" s="1">
        <v>0.56388888888888888</v>
      </c>
      <c r="T294">
        <v>18</v>
      </c>
      <c r="U294">
        <v>12.5</v>
      </c>
    </row>
    <row r="295" spans="1:21">
      <c r="A295">
        <v>294</v>
      </c>
      <c r="B295" t="s">
        <v>1879</v>
      </c>
      <c r="C295" t="s">
        <v>45</v>
      </c>
      <c r="D295" t="s">
        <v>81</v>
      </c>
      <c r="E295">
        <v>54</v>
      </c>
      <c r="F295">
        <v>10</v>
      </c>
      <c r="G295">
        <v>15</v>
      </c>
      <c r="H295">
        <v>25</v>
      </c>
      <c r="I295">
        <v>12</v>
      </c>
      <c r="J295">
        <v>22</v>
      </c>
      <c r="K295">
        <v>2</v>
      </c>
      <c r="L295">
        <v>7</v>
      </c>
      <c r="M295">
        <v>0</v>
      </c>
      <c r="N295">
        <v>1</v>
      </c>
      <c r="O295">
        <v>2</v>
      </c>
      <c r="P295">
        <v>0</v>
      </c>
      <c r="Q295">
        <v>66</v>
      </c>
      <c r="R295">
        <v>15.2</v>
      </c>
      <c r="S295" s="1">
        <v>0.77777777777777779</v>
      </c>
      <c r="T295">
        <v>24.6</v>
      </c>
      <c r="U295">
        <v>0</v>
      </c>
    </row>
    <row r="296" spans="1:21">
      <c r="A296">
        <v>295</v>
      </c>
      <c r="B296" t="s">
        <v>756</v>
      </c>
      <c r="C296" t="s">
        <v>113</v>
      </c>
      <c r="D296" t="s">
        <v>81</v>
      </c>
      <c r="E296">
        <v>67</v>
      </c>
      <c r="F296">
        <v>9</v>
      </c>
      <c r="G296">
        <v>16</v>
      </c>
      <c r="H296">
        <v>25</v>
      </c>
      <c r="I296">
        <v>10</v>
      </c>
      <c r="J296">
        <v>38</v>
      </c>
      <c r="K296">
        <v>1</v>
      </c>
      <c r="L296">
        <v>4</v>
      </c>
      <c r="M296">
        <v>0</v>
      </c>
      <c r="N296">
        <v>0</v>
      </c>
      <c r="O296">
        <v>3</v>
      </c>
      <c r="P296">
        <v>0</v>
      </c>
      <c r="Q296">
        <v>107</v>
      </c>
      <c r="R296">
        <v>8.4</v>
      </c>
      <c r="S296" s="1">
        <v>0.88055555555555554</v>
      </c>
      <c r="T296">
        <v>26.7</v>
      </c>
      <c r="U296">
        <v>0</v>
      </c>
    </row>
    <row r="297" spans="1:21">
      <c r="A297">
        <v>296</v>
      </c>
      <c r="B297" t="s">
        <v>250</v>
      </c>
      <c r="C297" t="s">
        <v>143</v>
      </c>
      <c r="D297" t="s">
        <v>10</v>
      </c>
      <c r="E297">
        <v>64</v>
      </c>
      <c r="F297">
        <v>9</v>
      </c>
      <c r="G297">
        <v>16</v>
      </c>
      <c r="H297">
        <v>25</v>
      </c>
      <c r="I297">
        <v>-7</v>
      </c>
      <c r="J297">
        <v>24</v>
      </c>
      <c r="K297">
        <v>1</v>
      </c>
      <c r="L297">
        <v>2</v>
      </c>
      <c r="M297">
        <v>0</v>
      </c>
      <c r="N297">
        <v>3</v>
      </c>
      <c r="O297">
        <v>0</v>
      </c>
      <c r="P297">
        <v>0</v>
      </c>
      <c r="Q297">
        <v>109</v>
      </c>
      <c r="R297">
        <v>8.3000000000000007</v>
      </c>
      <c r="S297" s="1">
        <v>0.6694444444444444</v>
      </c>
      <c r="T297">
        <v>23</v>
      </c>
      <c r="U297">
        <v>29.4</v>
      </c>
    </row>
    <row r="298" spans="1:21">
      <c r="A298">
        <v>297</v>
      </c>
      <c r="B298" t="s">
        <v>934</v>
      </c>
      <c r="C298" t="s">
        <v>88</v>
      </c>
      <c r="D298" t="s">
        <v>81</v>
      </c>
      <c r="E298">
        <v>64</v>
      </c>
      <c r="F298">
        <v>7</v>
      </c>
      <c r="G298">
        <v>18</v>
      </c>
      <c r="H298">
        <v>25</v>
      </c>
      <c r="I298">
        <v>22</v>
      </c>
      <c r="J298">
        <v>40</v>
      </c>
      <c r="K298">
        <v>2</v>
      </c>
      <c r="L298">
        <v>6</v>
      </c>
      <c r="M298">
        <v>0</v>
      </c>
      <c r="N298">
        <v>0</v>
      </c>
      <c r="O298">
        <v>1</v>
      </c>
      <c r="P298">
        <v>0</v>
      </c>
      <c r="Q298">
        <v>114</v>
      </c>
      <c r="R298">
        <v>6.1</v>
      </c>
      <c r="S298" s="1">
        <v>0.79583333333333339</v>
      </c>
      <c r="T298">
        <v>23.8</v>
      </c>
      <c r="U298">
        <v>0</v>
      </c>
    </row>
    <row r="299" spans="1:21">
      <c r="A299">
        <v>298</v>
      </c>
      <c r="B299" t="s">
        <v>1880</v>
      </c>
      <c r="C299" t="s">
        <v>165</v>
      </c>
      <c r="D299" t="s">
        <v>81</v>
      </c>
      <c r="E299">
        <v>77</v>
      </c>
      <c r="F299">
        <v>6</v>
      </c>
      <c r="G299">
        <v>19</v>
      </c>
      <c r="H299">
        <v>25</v>
      </c>
      <c r="I299">
        <v>-23</v>
      </c>
      <c r="J299">
        <v>24</v>
      </c>
      <c r="K299">
        <v>2</v>
      </c>
      <c r="L299">
        <v>9</v>
      </c>
      <c r="M299">
        <v>0</v>
      </c>
      <c r="N299">
        <v>0</v>
      </c>
      <c r="O299">
        <v>2</v>
      </c>
      <c r="P299">
        <v>1</v>
      </c>
      <c r="Q299">
        <v>100</v>
      </c>
      <c r="R299">
        <v>6</v>
      </c>
      <c r="S299" s="1">
        <v>0.81736111111111109</v>
      </c>
      <c r="T299">
        <v>24.2</v>
      </c>
      <c r="U299">
        <v>0</v>
      </c>
    </row>
    <row r="300" spans="1:21">
      <c r="A300">
        <v>299</v>
      </c>
      <c r="B300" t="s">
        <v>192</v>
      </c>
      <c r="C300" t="s">
        <v>121</v>
      </c>
      <c r="D300" t="s">
        <v>10</v>
      </c>
      <c r="E300">
        <v>38</v>
      </c>
      <c r="F300">
        <v>12</v>
      </c>
      <c r="G300">
        <v>12</v>
      </c>
      <c r="H300">
        <v>24</v>
      </c>
      <c r="I300">
        <v>-11</v>
      </c>
      <c r="J300">
        <v>12</v>
      </c>
      <c r="K300">
        <v>3</v>
      </c>
      <c r="L300">
        <v>8</v>
      </c>
      <c r="M300">
        <v>0</v>
      </c>
      <c r="N300">
        <v>0</v>
      </c>
      <c r="O300">
        <v>2</v>
      </c>
      <c r="P300">
        <v>0</v>
      </c>
      <c r="Q300">
        <v>77</v>
      </c>
      <c r="R300">
        <v>15.6</v>
      </c>
      <c r="S300" s="1">
        <v>0.73402777777777783</v>
      </c>
      <c r="T300">
        <v>24.3</v>
      </c>
      <c r="U300">
        <v>34.1</v>
      </c>
    </row>
    <row r="301" spans="1:21">
      <c r="A301">
        <v>300</v>
      </c>
      <c r="B301" t="s">
        <v>130</v>
      </c>
      <c r="C301" t="s">
        <v>21</v>
      </c>
      <c r="D301" t="s">
        <v>5</v>
      </c>
      <c r="E301">
        <v>63</v>
      </c>
      <c r="F301">
        <v>11</v>
      </c>
      <c r="G301">
        <v>13</v>
      </c>
      <c r="H301">
        <v>24</v>
      </c>
      <c r="I301">
        <v>-33</v>
      </c>
      <c r="J301">
        <v>36</v>
      </c>
      <c r="K301">
        <v>4</v>
      </c>
      <c r="L301">
        <v>6</v>
      </c>
      <c r="M301">
        <v>0</v>
      </c>
      <c r="N301">
        <v>0</v>
      </c>
      <c r="O301">
        <v>1</v>
      </c>
      <c r="P301">
        <v>0</v>
      </c>
      <c r="Q301">
        <v>122</v>
      </c>
      <c r="R301">
        <v>9</v>
      </c>
      <c r="S301" s="1">
        <v>0.59583333333333333</v>
      </c>
      <c r="T301">
        <v>19.399999999999999</v>
      </c>
      <c r="U301">
        <v>0</v>
      </c>
    </row>
    <row r="302" spans="1:21">
      <c r="A302">
        <v>301</v>
      </c>
      <c r="B302" t="s">
        <v>1881</v>
      </c>
      <c r="C302" t="s">
        <v>72</v>
      </c>
      <c r="D302" t="s">
        <v>10</v>
      </c>
      <c r="E302">
        <v>66</v>
      </c>
      <c r="F302">
        <v>10</v>
      </c>
      <c r="G302">
        <v>14</v>
      </c>
      <c r="H302">
        <v>24</v>
      </c>
      <c r="I302">
        <v>-4</v>
      </c>
      <c r="J302">
        <v>16</v>
      </c>
      <c r="K302">
        <v>1</v>
      </c>
      <c r="L302">
        <v>4</v>
      </c>
      <c r="M302">
        <v>0</v>
      </c>
      <c r="N302">
        <v>0</v>
      </c>
      <c r="O302">
        <v>2</v>
      </c>
      <c r="P302">
        <v>0</v>
      </c>
      <c r="Q302">
        <v>124</v>
      </c>
      <c r="R302">
        <v>8.1</v>
      </c>
      <c r="S302" s="1">
        <v>0.58611111111111114</v>
      </c>
      <c r="T302">
        <v>20.9</v>
      </c>
      <c r="U302">
        <v>27.3</v>
      </c>
    </row>
    <row r="303" spans="1:21">
      <c r="A303">
        <v>302</v>
      </c>
      <c r="B303" t="s">
        <v>1251</v>
      </c>
      <c r="C303" t="s">
        <v>16</v>
      </c>
      <c r="D303" t="s">
        <v>7</v>
      </c>
      <c r="E303">
        <v>73</v>
      </c>
      <c r="F303">
        <v>10</v>
      </c>
      <c r="G303">
        <v>14</v>
      </c>
      <c r="H303">
        <v>24</v>
      </c>
      <c r="I303">
        <v>0</v>
      </c>
      <c r="J303">
        <v>29</v>
      </c>
      <c r="K303">
        <v>1</v>
      </c>
      <c r="L303">
        <v>3</v>
      </c>
      <c r="M303">
        <v>0</v>
      </c>
      <c r="N303">
        <v>1</v>
      </c>
      <c r="O303">
        <v>3</v>
      </c>
      <c r="P303">
        <v>0</v>
      </c>
      <c r="Q303">
        <v>86</v>
      </c>
      <c r="R303">
        <v>11.6</v>
      </c>
      <c r="S303" s="1">
        <v>0.52777777777777779</v>
      </c>
      <c r="T303">
        <v>18.600000000000001</v>
      </c>
      <c r="U303">
        <v>45.9</v>
      </c>
    </row>
    <row r="304" spans="1:21">
      <c r="A304">
        <v>303</v>
      </c>
      <c r="B304" t="s">
        <v>929</v>
      </c>
      <c r="C304" t="s">
        <v>139</v>
      </c>
      <c r="D304" t="s">
        <v>10</v>
      </c>
      <c r="E304">
        <v>56</v>
      </c>
      <c r="F304">
        <v>9</v>
      </c>
      <c r="G304">
        <v>15</v>
      </c>
      <c r="H304">
        <v>24</v>
      </c>
      <c r="I304">
        <v>-1</v>
      </c>
      <c r="J304">
        <v>53</v>
      </c>
      <c r="K304">
        <v>2</v>
      </c>
      <c r="L304">
        <v>4</v>
      </c>
      <c r="M304">
        <v>0</v>
      </c>
      <c r="N304">
        <v>0</v>
      </c>
      <c r="O304">
        <v>1</v>
      </c>
      <c r="P304">
        <v>0</v>
      </c>
      <c r="Q304">
        <v>90</v>
      </c>
      <c r="R304">
        <v>10</v>
      </c>
      <c r="S304" s="1">
        <v>0.67083333333333339</v>
      </c>
      <c r="T304">
        <v>21.9</v>
      </c>
      <c r="U304">
        <v>33.299999999999997</v>
      </c>
    </row>
    <row r="305" spans="1:21">
      <c r="A305">
        <v>304</v>
      </c>
      <c r="B305" t="s">
        <v>1166</v>
      </c>
      <c r="C305" t="s">
        <v>25</v>
      </c>
      <c r="D305" t="s">
        <v>10</v>
      </c>
      <c r="E305">
        <v>55</v>
      </c>
      <c r="F305">
        <v>9</v>
      </c>
      <c r="G305">
        <v>15</v>
      </c>
      <c r="H305">
        <v>24</v>
      </c>
      <c r="I305">
        <v>8</v>
      </c>
      <c r="J305">
        <v>64</v>
      </c>
      <c r="K305">
        <v>0</v>
      </c>
      <c r="L305">
        <v>4</v>
      </c>
      <c r="M305">
        <v>0</v>
      </c>
      <c r="N305">
        <v>1</v>
      </c>
      <c r="O305">
        <v>2</v>
      </c>
      <c r="P305">
        <v>0</v>
      </c>
      <c r="Q305">
        <v>112</v>
      </c>
      <c r="R305">
        <v>8</v>
      </c>
      <c r="S305" s="1">
        <v>0.5180555555555556</v>
      </c>
      <c r="T305">
        <v>17.3</v>
      </c>
      <c r="U305">
        <v>44.4</v>
      </c>
    </row>
    <row r="306" spans="1:21">
      <c r="A306">
        <v>305</v>
      </c>
      <c r="B306" t="s">
        <v>1882</v>
      </c>
      <c r="C306" t="s">
        <v>23</v>
      </c>
      <c r="D306" t="s">
        <v>7</v>
      </c>
      <c r="E306">
        <v>42</v>
      </c>
      <c r="F306">
        <v>9</v>
      </c>
      <c r="G306">
        <v>15</v>
      </c>
      <c r="H306">
        <v>24</v>
      </c>
      <c r="I306">
        <v>8</v>
      </c>
      <c r="J306">
        <v>6</v>
      </c>
      <c r="K306">
        <v>2</v>
      </c>
      <c r="L306">
        <v>5</v>
      </c>
      <c r="M306">
        <v>0</v>
      </c>
      <c r="N306">
        <v>0</v>
      </c>
      <c r="O306">
        <v>1</v>
      </c>
      <c r="P306">
        <v>0</v>
      </c>
      <c r="Q306">
        <v>59</v>
      </c>
      <c r="R306">
        <v>15.3</v>
      </c>
      <c r="S306" s="1">
        <v>0.60138888888888886</v>
      </c>
      <c r="T306">
        <v>20.8</v>
      </c>
      <c r="U306">
        <v>49</v>
      </c>
    </row>
    <row r="307" spans="1:21">
      <c r="A307">
        <v>306</v>
      </c>
      <c r="B307" t="s">
        <v>209</v>
      </c>
      <c r="C307" t="s">
        <v>78</v>
      </c>
      <c r="D307" t="s">
        <v>7</v>
      </c>
      <c r="E307">
        <v>81</v>
      </c>
      <c r="F307">
        <v>8</v>
      </c>
      <c r="G307">
        <v>16</v>
      </c>
      <c r="H307">
        <v>24</v>
      </c>
      <c r="I307">
        <v>0</v>
      </c>
      <c r="J307">
        <v>61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0</v>
      </c>
      <c r="Q307">
        <v>115</v>
      </c>
      <c r="R307">
        <v>7</v>
      </c>
      <c r="S307" s="1">
        <v>0.67569444444444438</v>
      </c>
      <c r="T307">
        <v>23.2</v>
      </c>
      <c r="U307">
        <v>48.2</v>
      </c>
    </row>
    <row r="308" spans="1:21">
      <c r="A308">
        <v>307</v>
      </c>
      <c r="B308" t="s">
        <v>273</v>
      </c>
      <c r="C308" t="s">
        <v>283</v>
      </c>
      <c r="D308" t="s">
        <v>5</v>
      </c>
      <c r="E308">
        <v>76</v>
      </c>
      <c r="F308">
        <v>8</v>
      </c>
      <c r="G308">
        <v>16</v>
      </c>
      <c r="H308">
        <v>24</v>
      </c>
      <c r="I308">
        <v>-18</v>
      </c>
      <c r="J308">
        <v>44</v>
      </c>
      <c r="K308">
        <v>3</v>
      </c>
      <c r="L308">
        <v>3</v>
      </c>
      <c r="M308">
        <v>0</v>
      </c>
      <c r="N308">
        <v>0</v>
      </c>
      <c r="O308">
        <v>2</v>
      </c>
      <c r="P308">
        <v>0</v>
      </c>
      <c r="Q308">
        <v>105</v>
      </c>
      <c r="R308">
        <v>7.6</v>
      </c>
      <c r="S308" s="1">
        <v>0.60625000000000007</v>
      </c>
      <c r="T308">
        <v>19.8</v>
      </c>
      <c r="U308">
        <v>37.799999999999997</v>
      </c>
    </row>
    <row r="309" spans="1:21">
      <c r="A309">
        <v>308</v>
      </c>
      <c r="B309" t="s">
        <v>1883</v>
      </c>
      <c r="C309" t="s">
        <v>100</v>
      </c>
      <c r="D309" t="s">
        <v>7</v>
      </c>
      <c r="E309">
        <v>54</v>
      </c>
      <c r="F309">
        <v>8</v>
      </c>
      <c r="G309">
        <v>16</v>
      </c>
      <c r="H309">
        <v>24</v>
      </c>
      <c r="I309">
        <v>-3</v>
      </c>
      <c r="J309">
        <v>10</v>
      </c>
      <c r="K309">
        <v>3</v>
      </c>
      <c r="L309">
        <v>6</v>
      </c>
      <c r="M309">
        <v>0</v>
      </c>
      <c r="N309">
        <v>0</v>
      </c>
      <c r="O309">
        <v>1</v>
      </c>
      <c r="P309">
        <v>0</v>
      </c>
      <c r="Q309">
        <v>87</v>
      </c>
      <c r="R309">
        <v>9.1999999999999993</v>
      </c>
      <c r="S309" s="1">
        <v>0.71180555555555547</v>
      </c>
      <c r="T309">
        <v>22.8</v>
      </c>
      <c r="U309">
        <v>48.8</v>
      </c>
    </row>
    <row r="310" spans="1:21">
      <c r="A310">
        <v>309</v>
      </c>
      <c r="B310" t="s">
        <v>316</v>
      </c>
      <c r="C310" t="s">
        <v>40</v>
      </c>
      <c r="D310" t="s">
        <v>81</v>
      </c>
      <c r="E310">
        <v>81</v>
      </c>
      <c r="F310">
        <v>5</v>
      </c>
      <c r="G310">
        <v>19</v>
      </c>
      <c r="H310">
        <v>24</v>
      </c>
      <c r="I310">
        <v>6</v>
      </c>
      <c r="J310">
        <v>16</v>
      </c>
      <c r="K310">
        <v>1</v>
      </c>
      <c r="L310">
        <v>3</v>
      </c>
      <c r="M310">
        <v>0</v>
      </c>
      <c r="N310">
        <v>2</v>
      </c>
      <c r="O310">
        <v>0</v>
      </c>
      <c r="P310">
        <v>0</v>
      </c>
      <c r="Q310">
        <v>100</v>
      </c>
      <c r="R310">
        <v>5</v>
      </c>
      <c r="S310" s="1">
        <v>0.96319444444444446</v>
      </c>
      <c r="T310">
        <v>29.5</v>
      </c>
      <c r="U310">
        <v>0</v>
      </c>
    </row>
    <row r="311" spans="1:21">
      <c r="A311">
        <v>310</v>
      </c>
      <c r="B311" t="s">
        <v>777</v>
      </c>
      <c r="C311" t="s">
        <v>72</v>
      </c>
      <c r="D311" t="s">
        <v>81</v>
      </c>
      <c r="E311">
        <v>81</v>
      </c>
      <c r="F311">
        <v>5</v>
      </c>
      <c r="G311">
        <v>19</v>
      </c>
      <c r="H311">
        <v>24</v>
      </c>
      <c r="I311">
        <v>31</v>
      </c>
      <c r="J311">
        <v>38</v>
      </c>
      <c r="K311">
        <v>0</v>
      </c>
      <c r="L311">
        <v>1</v>
      </c>
      <c r="M311">
        <v>1</v>
      </c>
      <c r="N311">
        <v>2</v>
      </c>
      <c r="O311">
        <v>0</v>
      </c>
      <c r="P311">
        <v>0</v>
      </c>
      <c r="Q311">
        <v>138</v>
      </c>
      <c r="R311">
        <v>3.6</v>
      </c>
      <c r="S311" s="1">
        <v>0.86249999999999993</v>
      </c>
      <c r="T311">
        <v>25.6</v>
      </c>
      <c r="U311">
        <v>0</v>
      </c>
    </row>
    <row r="312" spans="1:21">
      <c r="A312">
        <v>311</v>
      </c>
      <c r="B312" t="s">
        <v>933</v>
      </c>
      <c r="C312" t="s">
        <v>49</v>
      </c>
      <c r="D312" t="s">
        <v>81</v>
      </c>
      <c r="E312">
        <v>76</v>
      </c>
      <c r="F312">
        <v>5</v>
      </c>
      <c r="G312">
        <v>19</v>
      </c>
      <c r="H312">
        <v>24</v>
      </c>
      <c r="I312">
        <v>8</v>
      </c>
      <c r="J312">
        <v>58</v>
      </c>
      <c r="K312">
        <v>1</v>
      </c>
      <c r="L312">
        <v>5</v>
      </c>
      <c r="M312">
        <v>0</v>
      </c>
      <c r="N312">
        <v>0</v>
      </c>
      <c r="O312">
        <v>0</v>
      </c>
      <c r="P312">
        <v>0</v>
      </c>
      <c r="Q312">
        <v>175</v>
      </c>
      <c r="R312">
        <v>2.9</v>
      </c>
      <c r="S312" s="1">
        <v>0.79236111111111107</v>
      </c>
      <c r="T312">
        <v>26.7</v>
      </c>
      <c r="U312">
        <v>0</v>
      </c>
    </row>
    <row r="313" spans="1:21">
      <c r="A313">
        <v>312</v>
      </c>
      <c r="B313" t="s">
        <v>215</v>
      </c>
      <c r="C313" t="s">
        <v>38</v>
      </c>
      <c r="D313" t="s">
        <v>81</v>
      </c>
      <c r="E313">
        <v>76</v>
      </c>
      <c r="F313">
        <v>4</v>
      </c>
      <c r="G313">
        <v>20</v>
      </c>
      <c r="H313">
        <v>24</v>
      </c>
      <c r="I313">
        <v>-8</v>
      </c>
      <c r="J313">
        <v>104</v>
      </c>
      <c r="K313">
        <v>1</v>
      </c>
      <c r="L313">
        <v>8</v>
      </c>
      <c r="M313">
        <v>0</v>
      </c>
      <c r="N313">
        <v>0</v>
      </c>
      <c r="O313">
        <v>1</v>
      </c>
      <c r="P313">
        <v>1</v>
      </c>
      <c r="Q313">
        <v>167</v>
      </c>
      <c r="R313">
        <v>2.4</v>
      </c>
      <c r="S313" s="1">
        <v>0.94861111111111107</v>
      </c>
      <c r="T313">
        <v>27</v>
      </c>
      <c r="U313">
        <v>100</v>
      </c>
    </row>
    <row r="314" spans="1:21">
      <c r="A314">
        <v>313</v>
      </c>
      <c r="B314" t="s">
        <v>229</v>
      </c>
      <c r="C314" t="s">
        <v>1884</v>
      </c>
      <c r="D314" t="s">
        <v>5</v>
      </c>
      <c r="E314">
        <v>62</v>
      </c>
      <c r="F314">
        <v>4</v>
      </c>
      <c r="G314">
        <v>20</v>
      </c>
      <c r="H314">
        <v>24</v>
      </c>
      <c r="I314">
        <v>1</v>
      </c>
      <c r="J314">
        <v>106</v>
      </c>
      <c r="K314">
        <v>3</v>
      </c>
      <c r="L314">
        <v>6</v>
      </c>
      <c r="M314">
        <v>0</v>
      </c>
      <c r="N314">
        <v>0</v>
      </c>
      <c r="O314">
        <v>1</v>
      </c>
      <c r="P314">
        <v>0</v>
      </c>
      <c r="Q314">
        <v>88</v>
      </c>
      <c r="R314">
        <v>4.5</v>
      </c>
      <c r="S314" s="1">
        <v>0.58750000000000002</v>
      </c>
      <c r="T314">
        <v>18.5</v>
      </c>
      <c r="U314">
        <v>57.1</v>
      </c>
    </row>
    <row r="315" spans="1:21">
      <c r="A315">
        <v>314</v>
      </c>
      <c r="B315" t="s">
        <v>761</v>
      </c>
      <c r="C315" t="s">
        <v>307</v>
      </c>
      <c r="D315" t="s">
        <v>7</v>
      </c>
      <c r="E315">
        <v>77</v>
      </c>
      <c r="F315">
        <v>12</v>
      </c>
      <c r="G315">
        <v>11</v>
      </c>
      <c r="H315">
        <v>23</v>
      </c>
      <c r="I315">
        <v>-3</v>
      </c>
      <c r="J315">
        <v>26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127</v>
      </c>
      <c r="R315">
        <v>9.4</v>
      </c>
      <c r="S315" s="1">
        <v>0.54166666666666663</v>
      </c>
      <c r="T315">
        <v>18.399999999999999</v>
      </c>
      <c r="U315">
        <v>42.3</v>
      </c>
    </row>
    <row r="316" spans="1:21">
      <c r="A316">
        <v>315</v>
      </c>
      <c r="B316" t="s">
        <v>1330</v>
      </c>
      <c r="C316" t="s">
        <v>38</v>
      </c>
      <c r="D316" t="s">
        <v>5</v>
      </c>
      <c r="E316">
        <v>73</v>
      </c>
      <c r="F316">
        <v>11</v>
      </c>
      <c r="G316">
        <v>12</v>
      </c>
      <c r="H316">
        <v>23</v>
      </c>
      <c r="I316">
        <v>1</v>
      </c>
      <c r="J316">
        <v>39</v>
      </c>
      <c r="K316">
        <v>1</v>
      </c>
      <c r="L316">
        <v>1</v>
      </c>
      <c r="M316">
        <v>2</v>
      </c>
      <c r="N316">
        <v>3</v>
      </c>
      <c r="O316">
        <v>2</v>
      </c>
      <c r="P316">
        <v>1</v>
      </c>
      <c r="Q316">
        <v>85</v>
      </c>
      <c r="R316">
        <v>12.9</v>
      </c>
      <c r="S316" s="1">
        <v>0.62083333333333335</v>
      </c>
      <c r="T316">
        <v>21.2</v>
      </c>
      <c r="U316">
        <v>55.2</v>
      </c>
    </row>
    <row r="317" spans="1:21">
      <c r="A317">
        <v>316</v>
      </c>
      <c r="B317" t="s">
        <v>203</v>
      </c>
      <c r="C317" t="s">
        <v>21</v>
      </c>
      <c r="D317" t="s">
        <v>10</v>
      </c>
      <c r="E317">
        <v>72</v>
      </c>
      <c r="F317">
        <v>10</v>
      </c>
      <c r="G317">
        <v>13</v>
      </c>
      <c r="H317">
        <v>23</v>
      </c>
      <c r="I317">
        <v>-18</v>
      </c>
      <c r="J317">
        <v>44</v>
      </c>
      <c r="K317">
        <v>5</v>
      </c>
      <c r="L317">
        <v>7</v>
      </c>
      <c r="M317">
        <v>0</v>
      </c>
      <c r="N317">
        <v>0</v>
      </c>
      <c r="O317">
        <v>1</v>
      </c>
      <c r="P317">
        <v>0</v>
      </c>
      <c r="Q317">
        <v>129</v>
      </c>
      <c r="R317">
        <v>7.8</v>
      </c>
      <c r="S317" s="1">
        <v>0.64236111111111105</v>
      </c>
      <c r="T317">
        <v>21.7</v>
      </c>
      <c r="U317">
        <v>50</v>
      </c>
    </row>
    <row r="318" spans="1:21">
      <c r="A318">
        <v>317</v>
      </c>
      <c r="B318" t="s">
        <v>914</v>
      </c>
      <c r="C318" t="s">
        <v>25</v>
      </c>
      <c r="D318" t="s">
        <v>5</v>
      </c>
      <c r="E318">
        <v>52</v>
      </c>
      <c r="F318">
        <v>10</v>
      </c>
      <c r="G318">
        <v>13</v>
      </c>
      <c r="H318">
        <v>23</v>
      </c>
      <c r="I318">
        <v>2</v>
      </c>
      <c r="J318">
        <v>12</v>
      </c>
      <c r="K318">
        <v>1</v>
      </c>
      <c r="L318">
        <v>1</v>
      </c>
      <c r="M318">
        <v>2</v>
      </c>
      <c r="N318">
        <v>2</v>
      </c>
      <c r="O318">
        <v>1</v>
      </c>
      <c r="P318">
        <v>0</v>
      </c>
      <c r="Q318">
        <v>119</v>
      </c>
      <c r="R318">
        <v>8.4</v>
      </c>
      <c r="S318" s="1">
        <v>0.59375</v>
      </c>
      <c r="T318">
        <v>19.899999999999999</v>
      </c>
      <c r="U318">
        <v>8.3000000000000007</v>
      </c>
    </row>
    <row r="319" spans="1:21">
      <c r="A319">
        <v>318</v>
      </c>
      <c r="B319" t="s">
        <v>237</v>
      </c>
      <c r="C319" t="s">
        <v>1239</v>
      </c>
      <c r="D319" t="s">
        <v>7</v>
      </c>
      <c r="E319">
        <v>82</v>
      </c>
      <c r="F319">
        <v>9</v>
      </c>
      <c r="G319">
        <v>14</v>
      </c>
      <c r="H319">
        <v>23</v>
      </c>
      <c r="I319">
        <v>-38</v>
      </c>
      <c r="J319">
        <v>92</v>
      </c>
      <c r="K319">
        <v>6</v>
      </c>
      <c r="L319">
        <v>8</v>
      </c>
      <c r="M319">
        <v>0</v>
      </c>
      <c r="N319">
        <v>0</v>
      </c>
      <c r="O319">
        <v>1</v>
      </c>
      <c r="P319">
        <v>0</v>
      </c>
      <c r="Q319">
        <v>127</v>
      </c>
      <c r="R319">
        <v>7.1</v>
      </c>
      <c r="S319" s="1">
        <v>0.75902777777777775</v>
      </c>
      <c r="T319">
        <v>23.7</v>
      </c>
      <c r="U319">
        <v>53.9</v>
      </c>
    </row>
    <row r="320" spans="1:21">
      <c r="A320">
        <v>319</v>
      </c>
      <c r="B320" t="s">
        <v>1228</v>
      </c>
      <c r="C320" t="s">
        <v>147</v>
      </c>
      <c r="D320" t="s">
        <v>81</v>
      </c>
      <c r="E320">
        <v>75</v>
      </c>
      <c r="F320">
        <v>6</v>
      </c>
      <c r="G320">
        <v>17</v>
      </c>
      <c r="H320">
        <v>23</v>
      </c>
      <c r="I320">
        <v>0</v>
      </c>
      <c r="J320">
        <v>28</v>
      </c>
      <c r="K320">
        <v>0</v>
      </c>
      <c r="L320">
        <v>3</v>
      </c>
      <c r="M320">
        <v>0</v>
      </c>
      <c r="N320">
        <v>0</v>
      </c>
      <c r="O320">
        <v>1</v>
      </c>
      <c r="P320">
        <v>0</v>
      </c>
      <c r="Q320">
        <v>117</v>
      </c>
      <c r="R320">
        <v>5.0999999999999996</v>
      </c>
      <c r="S320" s="1">
        <v>0.90625</v>
      </c>
      <c r="T320">
        <v>27.4</v>
      </c>
      <c r="U320">
        <v>0</v>
      </c>
    </row>
    <row r="321" spans="1:21">
      <c r="A321">
        <v>320</v>
      </c>
      <c r="B321" t="s">
        <v>790</v>
      </c>
      <c r="C321" t="s">
        <v>113</v>
      </c>
      <c r="D321" t="s">
        <v>7</v>
      </c>
      <c r="E321">
        <v>76</v>
      </c>
      <c r="F321">
        <v>6</v>
      </c>
      <c r="G321">
        <v>17</v>
      </c>
      <c r="H321">
        <v>23</v>
      </c>
      <c r="I321">
        <v>3</v>
      </c>
      <c r="J321">
        <v>37</v>
      </c>
      <c r="K321">
        <v>0</v>
      </c>
      <c r="L321">
        <v>1</v>
      </c>
      <c r="M321">
        <v>0</v>
      </c>
      <c r="N321">
        <v>2</v>
      </c>
      <c r="O321">
        <v>1</v>
      </c>
      <c r="P321">
        <v>0</v>
      </c>
      <c r="Q321">
        <v>109</v>
      </c>
      <c r="R321">
        <v>5.5</v>
      </c>
      <c r="S321" s="1">
        <v>0.55347222222222225</v>
      </c>
      <c r="T321">
        <v>20.3</v>
      </c>
      <c r="U321">
        <v>52.2</v>
      </c>
    </row>
    <row r="322" spans="1:21">
      <c r="A322">
        <v>321</v>
      </c>
      <c r="B322" t="s">
        <v>1295</v>
      </c>
      <c r="C322" t="s">
        <v>88</v>
      </c>
      <c r="D322" t="s">
        <v>81</v>
      </c>
      <c r="E322">
        <v>75</v>
      </c>
      <c r="F322">
        <v>5</v>
      </c>
      <c r="G322">
        <v>18</v>
      </c>
      <c r="H322">
        <v>23</v>
      </c>
      <c r="I322">
        <v>31</v>
      </c>
      <c r="J322">
        <v>45</v>
      </c>
      <c r="K322">
        <v>0</v>
      </c>
      <c r="L322">
        <v>0</v>
      </c>
      <c r="M322">
        <v>0</v>
      </c>
      <c r="N322">
        <v>3</v>
      </c>
      <c r="O322">
        <v>1</v>
      </c>
      <c r="P322">
        <v>0</v>
      </c>
      <c r="Q322">
        <v>142</v>
      </c>
      <c r="R322">
        <v>3.5</v>
      </c>
      <c r="S322" s="1">
        <v>0.88263888888888886</v>
      </c>
      <c r="T322">
        <v>26.8</v>
      </c>
      <c r="U322">
        <v>0</v>
      </c>
    </row>
    <row r="323" spans="1:21">
      <c r="A323">
        <v>322</v>
      </c>
      <c r="B323" t="s">
        <v>1885</v>
      </c>
      <c r="C323" t="s">
        <v>23</v>
      </c>
      <c r="D323" t="s">
        <v>81</v>
      </c>
      <c r="E323">
        <v>65</v>
      </c>
      <c r="F323">
        <v>4</v>
      </c>
      <c r="G323">
        <v>19</v>
      </c>
      <c r="H323">
        <v>23</v>
      </c>
      <c r="I323">
        <v>10</v>
      </c>
      <c r="J323">
        <v>30</v>
      </c>
      <c r="K323">
        <v>1</v>
      </c>
      <c r="L323">
        <v>4</v>
      </c>
      <c r="M323">
        <v>1</v>
      </c>
      <c r="N323">
        <v>1</v>
      </c>
      <c r="O323">
        <v>0</v>
      </c>
      <c r="P323">
        <v>0</v>
      </c>
      <c r="Q323">
        <v>84</v>
      </c>
      <c r="R323">
        <v>4.8</v>
      </c>
      <c r="S323" s="1">
        <v>0.90138888888888891</v>
      </c>
      <c r="T323">
        <v>30.1</v>
      </c>
      <c r="U323">
        <v>0</v>
      </c>
    </row>
    <row r="324" spans="1:21">
      <c r="A324">
        <v>323</v>
      </c>
      <c r="B324" t="s">
        <v>917</v>
      </c>
      <c r="C324" t="s">
        <v>147</v>
      </c>
      <c r="D324" t="s">
        <v>81</v>
      </c>
      <c r="E324">
        <v>53</v>
      </c>
      <c r="F324">
        <v>4</v>
      </c>
      <c r="G324">
        <v>19</v>
      </c>
      <c r="H324">
        <v>23</v>
      </c>
      <c r="I324">
        <v>-1</v>
      </c>
      <c r="J324">
        <v>20</v>
      </c>
      <c r="K324">
        <v>3</v>
      </c>
      <c r="L324">
        <v>12</v>
      </c>
      <c r="M324">
        <v>0</v>
      </c>
      <c r="N324">
        <v>0</v>
      </c>
      <c r="O324">
        <v>0</v>
      </c>
      <c r="P324">
        <v>0</v>
      </c>
      <c r="Q324">
        <v>97</v>
      </c>
      <c r="R324">
        <v>4.0999999999999996</v>
      </c>
      <c r="S324" s="1">
        <v>0.68194444444444446</v>
      </c>
      <c r="T324">
        <v>21.6</v>
      </c>
      <c r="U324">
        <v>0</v>
      </c>
    </row>
    <row r="325" spans="1:21">
      <c r="A325">
        <v>324</v>
      </c>
      <c r="B325" t="s">
        <v>745</v>
      </c>
      <c r="C325" t="s">
        <v>147</v>
      </c>
      <c r="D325" t="s">
        <v>7</v>
      </c>
      <c r="E325">
        <v>82</v>
      </c>
      <c r="F325">
        <v>13</v>
      </c>
      <c r="G325">
        <v>9</v>
      </c>
      <c r="H325">
        <v>22</v>
      </c>
      <c r="I325">
        <v>-9</v>
      </c>
      <c r="J325">
        <v>111</v>
      </c>
      <c r="K325">
        <v>0</v>
      </c>
      <c r="L325">
        <v>1</v>
      </c>
      <c r="M325">
        <v>1</v>
      </c>
      <c r="N325">
        <v>2</v>
      </c>
      <c r="O325">
        <v>4</v>
      </c>
      <c r="P325">
        <v>0</v>
      </c>
      <c r="Q325">
        <v>154</v>
      </c>
      <c r="R325">
        <v>8.4</v>
      </c>
      <c r="S325" s="1">
        <v>0.64652777777777781</v>
      </c>
      <c r="T325">
        <v>22.6</v>
      </c>
      <c r="U325">
        <v>52.7</v>
      </c>
    </row>
    <row r="326" spans="1:21">
      <c r="A326">
        <v>325</v>
      </c>
      <c r="B326" t="s">
        <v>321</v>
      </c>
      <c r="C326" t="s">
        <v>72</v>
      </c>
      <c r="D326" t="s">
        <v>5</v>
      </c>
      <c r="E326">
        <v>48</v>
      </c>
      <c r="F326">
        <v>12</v>
      </c>
      <c r="G326">
        <v>10</v>
      </c>
      <c r="H326">
        <v>22</v>
      </c>
      <c r="I326">
        <v>14</v>
      </c>
      <c r="J326">
        <v>10</v>
      </c>
      <c r="K326">
        <v>1</v>
      </c>
      <c r="L326">
        <v>2</v>
      </c>
      <c r="M326">
        <v>0</v>
      </c>
      <c r="N326">
        <v>0</v>
      </c>
      <c r="O326">
        <v>2</v>
      </c>
      <c r="P326">
        <v>0</v>
      </c>
      <c r="Q326">
        <v>72</v>
      </c>
      <c r="R326">
        <v>16.7</v>
      </c>
      <c r="S326" s="1">
        <v>0.61319444444444449</v>
      </c>
      <c r="T326">
        <v>20.9</v>
      </c>
      <c r="U326">
        <v>0</v>
      </c>
    </row>
    <row r="327" spans="1:21">
      <c r="A327">
        <v>326</v>
      </c>
      <c r="B327" t="s">
        <v>1359</v>
      </c>
      <c r="C327" t="s">
        <v>49</v>
      </c>
      <c r="D327" t="s">
        <v>81</v>
      </c>
      <c r="E327">
        <v>61</v>
      </c>
      <c r="F327">
        <v>11</v>
      </c>
      <c r="G327">
        <v>11</v>
      </c>
      <c r="H327">
        <v>22</v>
      </c>
      <c r="I327">
        <v>17</v>
      </c>
      <c r="J327">
        <v>14</v>
      </c>
      <c r="K327">
        <v>3</v>
      </c>
      <c r="L327">
        <v>8</v>
      </c>
      <c r="M327">
        <v>0</v>
      </c>
      <c r="N327">
        <v>0</v>
      </c>
      <c r="O327">
        <v>2</v>
      </c>
      <c r="P327">
        <v>0</v>
      </c>
      <c r="Q327">
        <v>79</v>
      </c>
      <c r="R327">
        <v>13.9</v>
      </c>
      <c r="S327" s="1">
        <v>0.65277777777777779</v>
      </c>
      <c r="T327">
        <v>21.8</v>
      </c>
      <c r="U327">
        <v>0</v>
      </c>
    </row>
    <row r="328" spans="1:21">
      <c r="A328">
        <v>327</v>
      </c>
      <c r="B328" t="s">
        <v>82</v>
      </c>
      <c r="C328" t="s">
        <v>12</v>
      </c>
      <c r="D328" t="s">
        <v>81</v>
      </c>
      <c r="E328">
        <v>37</v>
      </c>
      <c r="F328">
        <v>11</v>
      </c>
      <c r="G328">
        <v>11</v>
      </c>
      <c r="H328">
        <v>22</v>
      </c>
      <c r="I328">
        <v>-8</v>
      </c>
      <c r="J328">
        <v>16</v>
      </c>
      <c r="K328">
        <v>6</v>
      </c>
      <c r="L328">
        <v>12</v>
      </c>
      <c r="M328">
        <v>0</v>
      </c>
      <c r="N328">
        <v>0</v>
      </c>
      <c r="O328">
        <v>1</v>
      </c>
      <c r="P328">
        <v>0</v>
      </c>
      <c r="Q328">
        <v>108</v>
      </c>
      <c r="R328">
        <v>10.199999999999999</v>
      </c>
      <c r="S328" s="2">
        <v>1.0097222222222222</v>
      </c>
      <c r="T328">
        <v>25.3</v>
      </c>
      <c r="U328">
        <v>0</v>
      </c>
    </row>
    <row r="329" spans="1:21">
      <c r="A329">
        <v>328</v>
      </c>
      <c r="B329" t="s">
        <v>369</v>
      </c>
      <c r="C329" t="s">
        <v>51</v>
      </c>
      <c r="D329" t="s">
        <v>81</v>
      </c>
      <c r="E329">
        <v>62</v>
      </c>
      <c r="F329">
        <v>9</v>
      </c>
      <c r="G329">
        <v>13</v>
      </c>
      <c r="H329">
        <v>22</v>
      </c>
      <c r="I329">
        <v>-26</v>
      </c>
      <c r="J329">
        <v>58</v>
      </c>
      <c r="K329">
        <v>3</v>
      </c>
      <c r="L329">
        <v>9</v>
      </c>
      <c r="M329">
        <v>0</v>
      </c>
      <c r="N329">
        <v>0</v>
      </c>
      <c r="O329">
        <v>0</v>
      </c>
      <c r="P329">
        <v>0</v>
      </c>
      <c r="Q329">
        <v>99</v>
      </c>
      <c r="R329">
        <v>9.1</v>
      </c>
      <c r="S329" s="1">
        <v>0.91180555555555554</v>
      </c>
      <c r="T329">
        <v>26.5</v>
      </c>
      <c r="U329">
        <v>0</v>
      </c>
    </row>
    <row r="330" spans="1:21">
      <c r="A330">
        <v>329</v>
      </c>
      <c r="B330" t="s">
        <v>1886</v>
      </c>
      <c r="C330" t="s">
        <v>29</v>
      </c>
      <c r="D330" t="s">
        <v>10</v>
      </c>
      <c r="E330">
        <v>68</v>
      </c>
      <c r="F330">
        <v>9</v>
      </c>
      <c r="G330">
        <v>13</v>
      </c>
      <c r="H330">
        <v>22</v>
      </c>
      <c r="I330">
        <v>2</v>
      </c>
      <c r="J330">
        <v>28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0</v>
      </c>
      <c r="Q330">
        <v>101</v>
      </c>
      <c r="R330">
        <v>8.9</v>
      </c>
      <c r="S330" s="1">
        <v>0.54097222222222219</v>
      </c>
      <c r="T330">
        <v>19</v>
      </c>
      <c r="U330">
        <v>55.9</v>
      </c>
    </row>
    <row r="331" spans="1:21">
      <c r="A331">
        <v>330</v>
      </c>
      <c r="B331" t="s">
        <v>406</v>
      </c>
      <c r="C331" t="s">
        <v>143</v>
      </c>
      <c r="D331" t="s">
        <v>5</v>
      </c>
      <c r="E331">
        <v>79</v>
      </c>
      <c r="F331">
        <v>8</v>
      </c>
      <c r="G331">
        <v>14</v>
      </c>
      <c r="H331">
        <v>22</v>
      </c>
      <c r="I331">
        <v>-1</v>
      </c>
      <c r="J331">
        <v>18</v>
      </c>
      <c r="K331">
        <v>0</v>
      </c>
      <c r="L331">
        <v>2</v>
      </c>
      <c r="M331">
        <v>0</v>
      </c>
      <c r="N331">
        <v>0</v>
      </c>
      <c r="O331">
        <v>1</v>
      </c>
      <c r="P331">
        <v>0</v>
      </c>
      <c r="Q331">
        <v>151</v>
      </c>
      <c r="R331">
        <v>5.3</v>
      </c>
      <c r="S331" s="1">
        <v>0.61041666666666672</v>
      </c>
      <c r="T331">
        <v>21.8</v>
      </c>
      <c r="U331">
        <v>41.2</v>
      </c>
    </row>
    <row r="332" spans="1:21">
      <c r="A332">
        <v>331</v>
      </c>
      <c r="B332" t="s">
        <v>930</v>
      </c>
      <c r="C332" t="s">
        <v>16</v>
      </c>
      <c r="D332" t="s">
        <v>5</v>
      </c>
      <c r="E332">
        <v>75</v>
      </c>
      <c r="F332">
        <v>8</v>
      </c>
      <c r="G332">
        <v>14</v>
      </c>
      <c r="H332">
        <v>22</v>
      </c>
      <c r="I332">
        <v>-2</v>
      </c>
      <c r="J332">
        <v>14</v>
      </c>
      <c r="K332">
        <v>0</v>
      </c>
      <c r="L332">
        <v>0</v>
      </c>
      <c r="M332">
        <v>2</v>
      </c>
      <c r="N332">
        <v>2</v>
      </c>
      <c r="O332">
        <v>2</v>
      </c>
      <c r="P332">
        <v>0</v>
      </c>
      <c r="Q332">
        <v>134</v>
      </c>
      <c r="R332">
        <v>6</v>
      </c>
      <c r="S332" s="1">
        <v>0.61041666666666672</v>
      </c>
      <c r="T332">
        <v>21.5</v>
      </c>
      <c r="U332">
        <v>37.5</v>
      </c>
    </row>
    <row r="333" spans="1:21">
      <c r="A333">
        <v>332</v>
      </c>
      <c r="B333" t="s">
        <v>1887</v>
      </c>
      <c r="C333" t="s">
        <v>51</v>
      </c>
      <c r="D333" t="s">
        <v>7</v>
      </c>
      <c r="E333">
        <v>70</v>
      </c>
      <c r="F333">
        <v>8</v>
      </c>
      <c r="G333">
        <v>14</v>
      </c>
      <c r="H333">
        <v>22</v>
      </c>
      <c r="I333">
        <v>-6</v>
      </c>
      <c r="J333">
        <v>14</v>
      </c>
      <c r="K333">
        <v>0</v>
      </c>
      <c r="L333">
        <v>0</v>
      </c>
      <c r="M333">
        <v>1</v>
      </c>
      <c r="N333">
        <v>2</v>
      </c>
      <c r="O333">
        <v>1</v>
      </c>
      <c r="P333">
        <v>0</v>
      </c>
      <c r="Q333">
        <v>115</v>
      </c>
      <c r="R333">
        <v>7</v>
      </c>
      <c r="S333" s="1">
        <v>0.63750000000000007</v>
      </c>
      <c r="T333">
        <v>20.9</v>
      </c>
      <c r="U333">
        <v>41.7</v>
      </c>
    </row>
    <row r="334" spans="1:21">
      <c r="A334">
        <v>333</v>
      </c>
      <c r="B334" t="s">
        <v>191</v>
      </c>
      <c r="C334" t="s">
        <v>38</v>
      </c>
      <c r="D334" t="s">
        <v>81</v>
      </c>
      <c r="E334">
        <v>63</v>
      </c>
      <c r="F334">
        <v>7</v>
      </c>
      <c r="G334">
        <v>15</v>
      </c>
      <c r="H334">
        <v>22</v>
      </c>
      <c r="I334">
        <v>-39</v>
      </c>
      <c r="J334">
        <v>50</v>
      </c>
      <c r="K334">
        <v>4</v>
      </c>
      <c r="L334">
        <v>12</v>
      </c>
      <c r="M334">
        <v>0</v>
      </c>
      <c r="N334">
        <v>0</v>
      </c>
      <c r="O334">
        <v>0</v>
      </c>
      <c r="P334">
        <v>0</v>
      </c>
      <c r="Q334">
        <v>178</v>
      </c>
      <c r="R334">
        <v>3.9</v>
      </c>
      <c r="S334" s="1">
        <v>0.97013888888888899</v>
      </c>
      <c r="T334">
        <v>28.5</v>
      </c>
      <c r="U334">
        <v>66.7</v>
      </c>
    </row>
    <row r="335" spans="1:21">
      <c r="A335">
        <v>334</v>
      </c>
      <c r="B335" t="s">
        <v>396</v>
      </c>
      <c r="C335" t="s">
        <v>1888</v>
      </c>
      <c r="D335" t="s">
        <v>81</v>
      </c>
      <c r="E335">
        <v>52</v>
      </c>
      <c r="F335">
        <v>7</v>
      </c>
      <c r="G335">
        <v>15</v>
      </c>
      <c r="H335">
        <v>22</v>
      </c>
      <c r="I335">
        <v>5</v>
      </c>
      <c r="J335">
        <v>40</v>
      </c>
      <c r="K335">
        <v>1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84</v>
      </c>
      <c r="R335">
        <v>8.3000000000000007</v>
      </c>
      <c r="S335" s="1">
        <v>0.74097222222222225</v>
      </c>
      <c r="T335">
        <v>24.7</v>
      </c>
      <c r="U335">
        <v>0</v>
      </c>
    </row>
    <row r="336" spans="1:21">
      <c r="A336">
        <v>335</v>
      </c>
      <c r="B336" t="s">
        <v>1212</v>
      </c>
      <c r="C336" t="s">
        <v>1889</v>
      </c>
      <c r="D336" t="s">
        <v>7</v>
      </c>
      <c r="E336">
        <v>68</v>
      </c>
      <c r="F336">
        <v>7</v>
      </c>
      <c r="G336">
        <v>15</v>
      </c>
      <c r="H336">
        <v>22</v>
      </c>
      <c r="I336">
        <v>-2</v>
      </c>
      <c r="J336">
        <v>14</v>
      </c>
      <c r="K336">
        <v>2</v>
      </c>
      <c r="L336">
        <v>6</v>
      </c>
      <c r="M336">
        <v>0</v>
      </c>
      <c r="N336">
        <v>0</v>
      </c>
      <c r="O336">
        <v>2</v>
      </c>
      <c r="P336">
        <v>0</v>
      </c>
      <c r="Q336">
        <v>78</v>
      </c>
      <c r="R336">
        <v>9</v>
      </c>
      <c r="S336" s="1">
        <v>0.54097222222222219</v>
      </c>
      <c r="T336">
        <v>17.7</v>
      </c>
      <c r="U336">
        <v>41.7</v>
      </c>
    </row>
    <row r="337" spans="1:21">
      <c r="A337">
        <v>336</v>
      </c>
      <c r="B337" t="s">
        <v>257</v>
      </c>
      <c r="C337" t="s">
        <v>38</v>
      </c>
      <c r="D337" t="s">
        <v>81</v>
      </c>
      <c r="E337">
        <v>79</v>
      </c>
      <c r="F337">
        <v>5</v>
      </c>
      <c r="G337">
        <v>17</v>
      </c>
      <c r="H337">
        <v>22</v>
      </c>
      <c r="I337">
        <v>13</v>
      </c>
      <c r="J337">
        <v>26</v>
      </c>
      <c r="K337">
        <v>0</v>
      </c>
      <c r="L337">
        <v>3</v>
      </c>
      <c r="M337">
        <v>0</v>
      </c>
      <c r="N337">
        <v>0</v>
      </c>
      <c r="O337">
        <v>0</v>
      </c>
      <c r="P337">
        <v>0</v>
      </c>
      <c r="Q337">
        <v>150</v>
      </c>
      <c r="R337">
        <v>3.3</v>
      </c>
      <c r="S337" s="1">
        <v>0.99791666666666667</v>
      </c>
      <c r="T337">
        <v>29.4</v>
      </c>
      <c r="U337">
        <v>0</v>
      </c>
    </row>
    <row r="338" spans="1:21">
      <c r="A338">
        <v>337</v>
      </c>
      <c r="B338" t="s">
        <v>1890</v>
      </c>
      <c r="C338" t="s">
        <v>33</v>
      </c>
      <c r="D338" t="s">
        <v>81</v>
      </c>
      <c r="E338">
        <v>82</v>
      </c>
      <c r="F338">
        <v>4</v>
      </c>
      <c r="G338">
        <v>18</v>
      </c>
      <c r="H338">
        <v>22</v>
      </c>
      <c r="I338">
        <v>5</v>
      </c>
      <c r="J338">
        <v>34</v>
      </c>
      <c r="K338">
        <v>0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96</v>
      </c>
      <c r="R338">
        <v>4.2</v>
      </c>
      <c r="S338" s="1">
        <v>0.78611111111111109</v>
      </c>
      <c r="T338">
        <v>25.1</v>
      </c>
      <c r="U338">
        <v>0</v>
      </c>
    </row>
    <row r="339" spans="1:21">
      <c r="A339">
        <v>338</v>
      </c>
      <c r="B339" t="s">
        <v>1891</v>
      </c>
      <c r="C339" t="s">
        <v>4</v>
      </c>
      <c r="D339" t="s">
        <v>81</v>
      </c>
      <c r="E339">
        <v>73</v>
      </c>
      <c r="F339">
        <v>3</v>
      </c>
      <c r="G339">
        <v>19</v>
      </c>
      <c r="H339">
        <v>22</v>
      </c>
      <c r="I339">
        <v>2</v>
      </c>
      <c r="J339">
        <v>152</v>
      </c>
      <c r="K339">
        <v>1</v>
      </c>
      <c r="L339">
        <v>4</v>
      </c>
      <c r="M339">
        <v>0</v>
      </c>
      <c r="N339">
        <v>0</v>
      </c>
      <c r="O339">
        <v>1</v>
      </c>
      <c r="P339">
        <v>1</v>
      </c>
      <c r="Q339">
        <v>114</v>
      </c>
      <c r="R339">
        <v>2.6</v>
      </c>
      <c r="S339" s="1">
        <v>0.79652777777777783</v>
      </c>
      <c r="T339">
        <v>23.9</v>
      </c>
      <c r="U339">
        <v>0</v>
      </c>
    </row>
    <row r="340" spans="1:21">
      <c r="A340">
        <v>339</v>
      </c>
      <c r="B340" t="s">
        <v>256</v>
      </c>
      <c r="C340" t="s">
        <v>113</v>
      </c>
      <c r="D340" t="s">
        <v>81</v>
      </c>
      <c r="E340">
        <v>76</v>
      </c>
      <c r="F340">
        <v>2</v>
      </c>
      <c r="G340">
        <v>20</v>
      </c>
      <c r="H340">
        <v>22</v>
      </c>
      <c r="I340">
        <v>-12</v>
      </c>
      <c r="J340">
        <v>20</v>
      </c>
      <c r="K340">
        <v>1</v>
      </c>
      <c r="L340">
        <v>14</v>
      </c>
      <c r="M340">
        <v>0</v>
      </c>
      <c r="N340">
        <v>0</v>
      </c>
      <c r="O340">
        <v>1</v>
      </c>
      <c r="P340">
        <v>0</v>
      </c>
      <c r="Q340">
        <v>89</v>
      </c>
      <c r="R340">
        <v>2.2000000000000002</v>
      </c>
      <c r="S340" s="1">
        <v>0.73333333333333339</v>
      </c>
      <c r="T340">
        <v>22.2</v>
      </c>
      <c r="U340">
        <v>0</v>
      </c>
    </row>
    <row r="341" spans="1:21">
      <c r="A341">
        <v>340</v>
      </c>
      <c r="B341" t="s">
        <v>787</v>
      </c>
      <c r="C341" t="s">
        <v>165</v>
      </c>
      <c r="D341" t="s">
        <v>10</v>
      </c>
      <c r="E341">
        <v>79</v>
      </c>
      <c r="F341">
        <v>15</v>
      </c>
      <c r="G341">
        <v>6</v>
      </c>
      <c r="H341">
        <v>21</v>
      </c>
      <c r="I341">
        <v>-25</v>
      </c>
      <c r="J341">
        <v>60</v>
      </c>
      <c r="K341">
        <v>0</v>
      </c>
      <c r="L341">
        <v>0</v>
      </c>
      <c r="M341">
        <v>1</v>
      </c>
      <c r="N341">
        <v>1</v>
      </c>
      <c r="O341">
        <v>1</v>
      </c>
      <c r="P341">
        <v>0</v>
      </c>
      <c r="Q341">
        <v>120</v>
      </c>
      <c r="R341">
        <v>12.5</v>
      </c>
      <c r="S341" s="1">
        <v>0.61875000000000002</v>
      </c>
      <c r="T341">
        <v>19.899999999999999</v>
      </c>
      <c r="U341">
        <v>20</v>
      </c>
    </row>
    <row r="342" spans="1:21">
      <c r="A342">
        <v>341</v>
      </c>
      <c r="B342" t="s">
        <v>1892</v>
      </c>
      <c r="C342" t="s">
        <v>78</v>
      </c>
      <c r="D342" t="s">
        <v>5</v>
      </c>
      <c r="E342">
        <v>66</v>
      </c>
      <c r="F342">
        <v>13</v>
      </c>
      <c r="G342">
        <v>8</v>
      </c>
      <c r="H342">
        <v>21</v>
      </c>
      <c r="I342">
        <v>6</v>
      </c>
      <c r="J342">
        <v>26</v>
      </c>
      <c r="K342">
        <v>1</v>
      </c>
      <c r="L342">
        <v>2</v>
      </c>
      <c r="M342">
        <v>0</v>
      </c>
      <c r="N342">
        <v>0</v>
      </c>
      <c r="O342">
        <v>1</v>
      </c>
      <c r="P342">
        <v>0</v>
      </c>
      <c r="Q342">
        <v>79</v>
      </c>
      <c r="R342">
        <v>16.5</v>
      </c>
      <c r="S342" s="1">
        <v>0.51041666666666663</v>
      </c>
      <c r="T342">
        <v>17.399999999999999</v>
      </c>
      <c r="U342">
        <v>100</v>
      </c>
    </row>
    <row r="343" spans="1:21">
      <c r="A343">
        <v>342</v>
      </c>
      <c r="B343" t="s">
        <v>402</v>
      </c>
      <c r="C343" t="s">
        <v>165</v>
      </c>
      <c r="D343" t="s">
        <v>7</v>
      </c>
      <c r="E343">
        <v>75</v>
      </c>
      <c r="F343">
        <v>10</v>
      </c>
      <c r="G343">
        <v>11</v>
      </c>
      <c r="H343">
        <v>21</v>
      </c>
      <c r="I343">
        <v>-6</v>
      </c>
      <c r="J343">
        <v>61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74</v>
      </c>
      <c r="R343">
        <v>13.5</v>
      </c>
      <c r="S343" s="1">
        <v>0.57500000000000007</v>
      </c>
      <c r="T343">
        <v>20.3</v>
      </c>
      <c r="U343">
        <v>58</v>
      </c>
    </row>
    <row r="344" spans="1:21">
      <c r="A344">
        <v>343</v>
      </c>
      <c r="B344" t="s">
        <v>1893</v>
      </c>
      <c r="C344" t="s">
        <v>16</v>
      </c>
      <c r="D344" t="s">
        <v>7</v>
      </c>
      <c r="E344">
        <v>58</v>
      </c>
      <c r="F344">
        <v>9</v>
      </c>
      <c r="G344">
        <v>12</v>
      </c>
      <c r="H344">
        <v>21</v>
      </c>
      <c r="I344">
        <v>-14</v>
      </c>
      <c r="J344">
        <v>4</v>
      </c>
      <c r="K344">
        <v>4</v>
      </c>
      <c r="L344">
        <v>7</v>
      </c>
      <c r="M344">
        <v>0</v>
      </c>
      <c r="N344">
        <v>0</v>
      </c>
      <c r="O344">
        <v>2</v>
      </c>
      <c r="P344">
        <v>0</v>
      </c>
      <c r="Q344">
        <v>70</v>
      </c>
      <c r="R344">
        <v>12.9</v>
      </c>
      <c r="S344" s="1">
        <v>0.60486111111111118</v>
      </c>
      <c r="T344">
        <v>20</v>
      </c>
      <c r="U344">
        <v>46.3</v>
      </c>
    </row>
    <row r="345" spans="1:21">
      <c r="A345">
        <v>344</v>
      </c>
      <c r="B345" t="s">
        <v>1244</v>
      </c>
      <c r="C345" t="s">
        <v>143</v>
      </c>
      <c r="D345" t="s">
        <v>81</v>
      </c>
      <c r="E345">
        <v>70</v>
      </c>
      <c r="F345">
        <v>8</v>
      </c>
      <c r="G345">
        <v>13</v>
      </c>
      <c r="H345">
        <v>21</v>
      </c>
      <c r="I345">
        <v>-10</v>
      </c>
      <c r="J345">
        <v>38</v>
      </c>
      <c r="K345">
        <v>2</v>
      </c>
      <c r="L345">
        <v>6</v>
      </c>
      <c r="M345">
        <v>0</v>
      </c>
      <c r="N345">
        <v>1</v>
      </c>
      <c r="O345">
        <v>1</v>
      </c>
      <c r="P345">
        <v>0</v>
      </c>
      <c r="Q345">
        <v>105</v>
      </c>
      <c r="R345">
        <v>7.6</v>
      </c>
      <c r="S345" s="1">
        <v>0.7583333333333333</v>
      </c>
      <c r="T345">
        <v>24.9</v>
      </c>
      <c r="U345">
        <v>0</v>
      </c>
    </row>
    <row r="346" spans="1:21">
      <c r="A346">
        <v>345</v>
      </c>
      <c r="B346" t="s">
        <v>775</v>
      </c>
      <c r="C346" t="s">
        <v>21</v>
      </c>
      <c r="D346" t="s">
        <v>7</v>
      </c>
      <c r="E346">
        <v>74</v>
      </c>
      <c r="F346">
        <v>8</v>
      </c>
      <c r="G346">
        <v>13</v>
      </c>
      <c r="H346">
        <v>21</v>
      </c>
      <c r="I346">
        <v>-15</v>
      </c>
      <c r="J346">
        <v>20</v>
      </c>
      <c r="K346">
        <v>1</v>
      </c>
      <c r="L346">
        <v>4</v>
      </c>
      <c r="M346">
        <v>1</v>
      </c>
      <c r="N346">
        <v>2</v>
      </c>
      <c r="O346">
        <v>1</v>
      </c>
      <c r="P346">
        <v>0</v>
      </c>
      <c r="Q346">
        <v>80</v>
      </c>
      <c r="R346">
        <v>10</v>
      </c>
      <c r="S346" s="1">
        <v>0.61458333333333337</v>
      </c>
      <c r="T346">
        <v>24.5</v>
      </c>
      <c r="U346">
        <v>56.5</v>
      </c>
    </row>
    <row r="347" spans="1:21">
      <c r="A347">
        <v>346</v>
      </c>
      <c r="B347" t="s">
        <v>414</v>
      </c>
      <c r="C347" t="s">
        <v>88</v>
      </c>
      <c r="D347" t="s">
        <v>7</v>
      </c>
      <c r="E347">
        <v>82</v>
      </c>
      <c r="F347">
        <v>8</v>
      </c>
      <c r="G347">
        <v>13</v>
      </c>
      <c r="H347">
        <v>21</v>
      </c>
      <c r="I347">
        <v>1</v>
      </c>
      <c r="J347">
        <v>47</v>
      </c>
      <c r="K347">
        <v>0</v>
      </c>
      <c r="L347">
        <v>1</v>
      </c>
      <c r="M347">
        <v>1</v>
      </c>
      <c r="N347">
        <v>2</v>
      </c>
      <c r="O347">
        <v>2</v>
      </c>
      <c r="P347">
        <v>0</v>
      </c>
      <c r="Q347">
        <v>84</v>
      </c>
      <c r="R347">
        <v>9.5</v>
      </c>
      <c r="S347" s="1">
        <v>0.49583333333333335</v>
      </c>
      <c r="T347">
        <v>16.600000000000001</v>
      </c>
      <c r="U347">
        <v>47.8</v>
      </c>
    </row>
    <row r="348" spans="1:21">
      <c r="A348">
        <v>347</v>
      </c>
      <c r="B348" t="s">
        <v>1894</v>
      </c>
      <c r="C348" t="s">
        <v>121</v>
      </c>
      <c r="D348" t="s">
        <v>7</v>
      </c>
      <c r="E348">
        <v>47</v>
      </c>
      <c r="F348">
        <v>7</v>
      </c>
      <c r="G348">
        <v>14</v>
      </c>
      <c r="H348">
        <v>21</v>
      </c>
      <c r="I348">
        <v>6</v>
      </c>
      <c r="J348">
        <v>27</v>
      </c>
      <c r="K348">
        <v>2</v>
      </c>
      <c r="L348">
        <v>3</v>
      </c>
      <c r="M348">
        <v>1</v>
      </c>
      <c r="N348">
        <v>4</v>
      </c>
      <c r="O348">
        <v>1</v>
      </c>
      <c r="P348">
        <v>0</v>
      </c>
      <c r="Q348">
        <v>46</v>
      </c>
      <c r="R348">
        <v>15.2</v>
      </c>
      <c r="S348" s="1">
        <v>0.60138888888888886</v>
      </c>
      <c r="T348">
        <v>22.1</v>
      </c>
      <c r="U348">
        <v>21.9</v>
      </c>
    </row>
    <row r="349" spans="1:21">
      <c r="A349">
        <v>348</v>
      </c>
      <c r="B349" t="s">
        <v>1895</v>
      </c>
      <c r="C349" t="s">
        <v>25</v>
      </c>
      <c r="D349" t="s">
        <v>81</v>
      </c>
      <c r="E349">
        <v>48</v>
      </c>
      <c r="F349">
        <v>6</v>
      </c>
      <c r="G349">
        <v>15</v>
      </c>
      <c r="H349">
        <v>21</v>
      </c>
      <c r="I349">
        <v>9</v>
      </c>
      <c r="J349">
        <v>22</v>
      </c>
      <c r="K349">
        <v>2</v>
      </c>
      <c r="L349">
        <v>7</v>
      </c>
      <c r="M349">
        <v>0</v>
      </c>
      <c r="N349">
        <v>0</v>
      </c>
      <c r="O349">
        <v>0</v>
      </c>
      <c r="P349">
        <v>0</v>
      </c>
      <c r="Q349">
        <v>73</v>
      </c>
      <c r="R349">
        <v>8.1999999999999993</v>
      </c>
      <c r="S349" s="1">
        <v>0.7270833333333333</v>
      </c>
      <c r="T349">
        <v>23.1</v>
      </c>
      <c r="U349">
        <v>0</v>
      </c>
    </row>
    <row r="350" spans="1:21">
      <c r="A350">
        <v>349</v>
      </c>
      <c r="B350" t="s">
        <v>1896</v>
      </c>
      <c r="C350" t="s">
        <v>139</v>
      </c>
      <c r="D350" t="s">
        <v>81</v>
      </c>
      <c r="E350">
        <v>66</v>
      </c>
      <c r="F350">
        <v>4</v>
      </c>
      <c r="G350">
        <v>17</v>
      </c>
      <c r="H350">
        <v>21</v>
      </c>
      <c r="I350">
        <v>4</v>
      </c>
      <c r="J350">
        <v>10</v>
      </c>
      <c r="K350">
        <v>3</v>
      </c>
      <c r="L350">
        <v>7</v>
      </c>
      <c r="M350">
        <v>0</v>
      </c>
      <c r="N350">
        <v>1</v>
      </c>
      <c r="O350">
        <v>0</v>
      </c>
      <c r="P350">
        <v>0</v>
      </c>
      <c r="Q350">
        <v>62</v>
      </c>
      <c r="R350">
        <v>6.5</v>
      </c>
      <c r="S350" s="1">
        <v>0.82777777777777783</v>
      </c>
      <c r="T350">
        <v>22.5</v>
      </c>
      <c r="U350">
        <v>0</v>
      </c>
    </row>
    <row r="351" spans="1:21">
      <c r="A351">
        <v>350</v>
      </c>
      <c r="B351" t="s">
        <v>206</v>
      </c>
      <c r="C351" t="s">
        <v>121</v>
      </c>
      <c r="D351" t="s">
        <v>81</v>
      </c>
      <c r="E351">
        <v>46</v>
      </c>
      <c r="F351">
        <v>4</v>
      </c>
      <c r="G351">
        <v>17</v>
      </c>
      <c r="H351">
        <v>21</v>
      </c>
      <c r="I351">
        <v>-15</v>
      </c>
      <c r="J351">
        <v>18</v>
      </c>
      <c r="K351">
        <v>2</v>
      </c>
      <c r="L351">
        <v>4</v>
      </c>
      <c r="M351">
        <v>0</v>
      </c>
      <c r="N351">
        <v>1</v>
      </c>
      <c r="O351">
        <v>0</v>
      </c>
      <c r="P351">
        <v>0</v>
      </c>
      <c r="Q351">
        <v>102</v>
      </c>
      <c r="R351">
        <v>3.9</v>
      </c>
      <c r="S351" s="1">
        <v>0.94513888888888886</v>
      </c>
      <c r="T351">
        <v>28.3</v>
      </c>
      <c r="U351">
        <v>0</v>
      </c>
    </row>
    <row r="352" spans="1:21">
      <c r="A352">
        <v>351</v>
      </c>
      <c r="B352" t="s">
        <v>393</v>
      </c>
      <c r="C352" t="s">
        <v>23</v>
      </c>
      <c r="D352" t="s">
        <v>7</v>
      </c>
      <c r="E352">
        <v>42</v>
      </c>
      <c r="F352">
        <v>12</v>
      </c>
      <c r="G352">
        <v>8</v>
      </c>
      <c r="H352">
        <v>20</v>
      </c>
      <c r="I352">
        <v>2</v>
      </c>
      <c r="J352">
        <v>14</v>
      </c>
      <c r="K352">
        <v>1</v>
      </c>
      <c r="L352">
        <v>1</v>
      </c>
      <c r="M352">
        <v>2</v>
      </c>
      <c r="N352">
        <v>2</v>
      </c>
      <c r="O352">
        <v>3</v>
      </c>
      <c r="P352">
        <v>0</v>
      </c>
      <c r="Q352">
        <v>83</v>
      </c>
      <c r="R352">
        <v>14.5</v>
      </c>
      <c r="S352" s="1">
        <v>0.63194444444444442</v>
      </c>
      <c r="T352">
        <v>22.4</v>
      </c>
      <c r="U352">
        <v>49.1</v>
      </c>
    </row>
    <row r="353" spans="1:21">
      <c r="A353">
        <v>352</v>
      </c>
      <c r="B353" t="s">
        <v>236</v>
      </c>
      <c r="C353" t="s">
        <v>38</v>
      </c>
      <c r="D353" t="s">
        <v>5</v>
      </c>
      <c r="E353">
        <v>71</v>
      </c>
      <c r="F353">
        <v>11</v>
      </c>
      <c r="G353">
        <v>9</v>
      </c>
      <c r="H353">
        <v>20</v>
      </c>
      <c r="I353">
        <v>-9</v>
      </c>
      <c r="J353">
        <v>43</v>
      </c>
      <c r="K353">
        <v>0</v>
      </c>
      <c r="L353">
        <v>1</v>
      </c>
      <c r="M353">
        <v>1</v>
      </c>
      <c r="N353">
        <v>1</v>
      </c>
      <c r="O353">
        <v>3</v>
      </c>
      <c r="P353">
        <v>0</v>
      </c>
      <c r="Q353">
        <v>112</v>
      </c>
      <c r="R353">
        <v>9.8000000000000007</v>
      </c>
      <c r="S353" s="1">
        <v>0.65208333333333335</v>
      </c>
      <c r="T353">
        <v>20.9</v>
      </c>
      <c r="U353">
        <v>41.4</v>
      </c>
    </row>
    <row r="354" spans="1:21">
      <c r="A354">
        <v>353</v>
      </c>
      <c r="B354" t="s">
        <v>1224</v>
      </c>
      <c r="C354" t="s">
        <v>143</v>
      </c>
      <c r="D354" t="s">
        <v>7</v>
      </c>
      <c r="E354">
        <v>72</v>
      </c>
      <c r="F354">
        <v>11</v>
      </c>
      <c r="G354">
        <v>9</v>
      </c>
      <c r="H354">
        <v>20</v>
      </c>
      <c r="I354">
        <v>6</v>
      </c>
      <c r="J354">
        <v>19</v>
      </c>
      <c r="K354">
        <v>1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103</v>
      </c>
      <c r="R354">
        <v>10.7</v>
      </c>
      <c r="S354" s="1">
        <v>0.47361111111111115</v>
      </c>
      <c r="T354">
        <v>16.399999999999999</v>
      </c>
      <c r="U354">
        <v>16.7</v>
      </c>
    </row>
    <row r="355" spans="1:21">
      <c r="A355">
        <v>354</v>
      </c>
      <c r="B355" t="s">
        <v>323</v>
      </c>
      <c r="C355" t="s">
        <v>19</v>
      </c>
      <c r="D355" t="s">
        <v>10</v>
      </c>
      <c r="E355">
        <v>70</v>
      </c>
      <c r="F355">
        <v>9</v>
      </c>
      <c r="G355">
        <v>11</v>
      </c>
      <c r="H355">
        <v>20</v>
      </c>
      <c r="I355">
        <v>-4</v>
      </c>
      <c r="J355">
        <v>24</v>
      </c>
      <c r="K355">
        <v>0</v>
      </c>
      <c r="L355">
        <v>0</v>
      </c>
      <c r="M355">
        <v>0</v>
      </c>
      <c r="N355">
        <v>0</v>
      </c>
      <c r="O355">
        <v>4</v>
      </c>
      <c r="P355">
        <v>0</v>
      </c>
      <c r="Q355">
        <v>81</v>
      </c>
      <c r="R355">
        <v>11.1</v>
      </c>
      <c r="S355" s="1">
        <v>0.67499999999999993</v>
      </c>
      <c r="T355">
        <v>22.8</v>
      </c>
      <c r="U355">
        <v>35.200000000000003</v>
      </c>
    </row>
    <row r="356" spans="1:21">
      <c r="A356">
        <v>355</v>
      </c>
      <c r="B356" t="s">
        <v>275</v>
      </c>
      <c r="C356" t="s">
        <v>113</v>
      </c>
      <c r="D356" t="s">
        <v>7</v>
      </c>
      <c r="E356">
        <v>77</v>
      </c>
      <c r="F356">
        <v>7</v>
      </c>
      <c r="G356">
        <v>13</v>
      </c>
      <c r="H356">
        <v>20</v>
      </c>
      <c r="I356">
        <v>1</v>
      </c>
      <c r="J356">
        <v>52</v>
      </c>
      <c r="K356">
        <v>4</v>
      </c>
      <c r="L356">
        <v>4</v>
      </c>
      <c r="M356">
        <v>1</v>
      </c>
      <c r="N356">
        <v>1</v>
      </c>
      <c r="O356">
        <v>0</v>
      </c>
      <c r="P356">
        <v>0</v>
      </c>
      <c r="Q356">
        <v>68</v>
      </c>
      <c r="R356">
        <v>10.3</v>
      </c>
      <c r="S356" s="1">
        <v>0.53541666666666665</v>
      </c>
      <c r="T356">
        <v>17.899999999999999</v>
      </c>
      <c r="U356">
        <v>50.1</v>
      </c>
    </row>
    <row r="357" spans="1:21">
      <c r="A357">
        <v>356</v>
      </c>
      <c r="B357" t="s">
        <v>76</v>
      </c>
      <c r="C357" t="s">
        <v>12</v>
      </c>
      <c r="D357" t="s">
        <v>5</v>
      </c>
      <c r="E357">
        <v>39</v>
      </c>
      <c r="F357">
        <v>7</v>
      </c>
      <c r="G357">
        <v>13</v>
      </c>
      <c r="H357">
        <v>20</v>
      </c>
      <c r="I357">
        <v>6</v>
      </c>
      <c r="J357">
        <v>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97</v>
      </c>
      <c r="R357">
        <v>7.2</v>
      </c>
      <c r="S357" s="1">
        <v>0.7368055555555556</v>
      </c>
      <c r="T357">
        <v>21.9</v>
      </c>
      <c r="U357">
        <v>33.299999999999997</v>
      </c>
    </row>
    <row r="358" spans="1:21">
      <c r="A358">
        <v>357</v>
      </c>
      <c r="B358" t="s">
        <v>946</v>
      </c>
      <c r="C358" t="s">
        <v>143</v>
      </c>
      <c r="D358" t="s">
        <v>7</v>
      </c>
      <c r="E358">
        <v>80</v>
      </c>
      <c r="F358">
        <v>5</v>
      </c>
      <c r="G358">
        <v>15</v>
      </c>
      <c r="H358">
        <v>20</v>
      </c>
      <c r="I358">
        <v>3</v>
      </c>
      <c r="J358">
        <v>45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46</v>
      </c>
      <c r="R358">
        <v>10.9</v>
      </c>
      <c r="S358" s="1">
        <v>0.40486111111111112</v>
      </c>
      <c r="T358">
        <v>13.9</v>
      </c>
      <c r="U358">
        <v>53.2</v>
      </c>
    </row>
    <row r="359" spans="1:21">
      <c r="A359">
        <v>358</v>
      </c>
      <c r="B359" t="s">
        <v>1897</v>
      </c>
      <c r="C359" t="s">
        <v>72</v>
      </c>
      <c r="D359" t="s">
        <v>10</v>
      </c>
      <c r="E359">
        <v>67</v>
      </c>
      <c r="F359">
        <v>4</v>
      </c>
      <c r="G359">
        <v>16</v>
      </c>
      <c r="H359">
        <v>20</v>
      </c>
      <c r="I359">
        <v>3</v>
      </c>
      <c r="J359">
        <v>35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84</v>
      </c>
      <c r="R359">
        <v>4.8</v>
      </c>
      <c r="S359" s="1">
        <v>0.50694444444444442</v>
      </c>
      <c r="T359">
        <v>17.899999999999999</v>
      </c>
      <c r="U359">
        <v>45.1</v>
      </c>
    </row>
    <row r="360" spans="1:21">
      <c r="A360">
        <v>359</v>
      </c>
      <c r="B360" t="s">
        <v>1898</v>
      </c>
      <c r="C360" t="s">
        <v>113</v>
      </c>
      <c r="D360" t="s">
        <v>81</v>
      </c>
      <c r="E360">
        <v>78</v>
      </c>
      <c r="F360">
        <v>3</v>
      </c>
      <c r="G360">
        <v>17</v>
      </c>
      <c r="H360">
        <v>20</v>
      </c>
      <c r="I360">
        <v>16</v>
      </c>
      <c r="J360">
        <v>30</v>
      </c>
      <c r="K360">
        <v>1</v>
      </c>
      <c r="L360">
        <v>2</v>
      </c>
      <c r="M360">
        <v>0</v>
      </c>
      <c r="N360">
        <v>1</v>
      </c>
      <c r="O360">
        <v>0</v>
      </c>
      <c r="P360">
        <v>0</v>
      </c>
      <c r="Q360">
        <v>91</v>
      </c>
      <c r="R360">
        <v>3.3</v>
      </c>
      <c r="S360" s="1">
        <v>0.79791666666666661</v>
      </c>
      <c r="T360">
        <v>25.2</v>
      </c>
      <c r="U360">
        <v>100</v>
      </c>
    </row>
    <row r="361" spans="1:21">
      <c r="A361">
        <v>360</v>
      </c>
      <c r="B361" t="s">
        <v>384</v>
      </c>
      <c r="C361" t="s">
        <v>33</v>
      </c>
      <c r="D361" t="s">
        <v>5</v>
      </c>
      <c r="E361">
        <v>73</v>
      </c>
      <c r="F361">
        <v>12</v>
      </c>
      <c r="G361">
        <v>7</v>
      </c>
      <c r="H361">
        <v>19</v>
      </c>
      <c r="I361">
        <v>-9</v>
      </c>
      <c r="J361">
        <v>50</v>
      </c>
      <c r="K361">
        <v>0</v>
      </c>
      <c r="L361">
        <v>0</v>
      </c>
      <c r="M361">
        <v>3</v>
      </c>
      <c r="N361">
        <v>4</v>
      </c>
      <c r="O361">
        <v>1</v>
      </c>
      <c r="P361">
        <v>0</v>
      </c>
      <c r="Q361">
        <v>172</v>
      </c>
      <c r="R361">
        <v>7</v>
      </c>
      <c r="S361" s="1">
        <v>0.59652777777777777</v>
      </c>
      <c r="T361">
        <v>21</v>
      </c>
      <c r="U361">
        <v>43.8</v>
      </c>
    </row>
    <row r="362" spans="1:21">
      <c r="A362">
        <v>361</v>
      </c>
      <c r="B362" t="s">
        <v>306</v>
      </c>
      <c r="C362" t="s">
        <v>38</v>
      </c>
      <c r="D362" t="s">
        <v>10</v>
      </c>
      <c r="E362">
        <v>66</v>
      </c>
      <c r="F362">
        <v>9</v>
      </c>
      <c r="G362">
        <v>10</v>
      </c>
      <c r="H362">
        <v>19</v>
      </c>
      <c r="I362">
        <v>1</v>
      </c>
      <c r="J362">
        <v>18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117</v>
      </c>
      <c r="R362">
        <v>7.7</v>
      </c>
      <c r="S362" s="1">
        <v>0.56111111111111112</v>
      </c>
      <c r="T362">
        <v>18.3</v>
      </c>
      <c r="U362">
        <v>56.5</v>
      </c>
    </row>
    <row r="363" spans="1:21">
      <c r="A363">
        <v>362</v>
      </c>
      <c r="B363" t="s">
        <v>1229</v>
      </c>
      <c r="C363" t="s">
        <v>78</v>
      </c>
      <c r="D363" t="s">
        <v>81</v>
      </c>
      <c r="E363">
        <v>79</v>
      </c>
      <c r="F363">
        <v>8</v>
      </c>
      <c r="G363">
        <v>11</v>
      </c>
      <c r="H363">
        <v>19</v>
      </c>
      <c r="I363">
        <v>0</v>
      </c>
      <c r="J363">
        <v>22</v>
      </c>
      <c r="K363">
        <v>3</v>
      </c>
      <c r="L363">
        <v>7</v>
      </c>
      <c r="M363">
        <v>0</v>
      </c>
      <c r="N363">
        <v>0</v>
      </c>
      <c r="O363">
        <v>0</v>
      </c>
      <c r="P363">
        <v>0</v>
      </c>
      <c r="Q363">
        <v>74</v>
      </c>
      <c r="R363">
        <v>10.8</v>
      </c>
      <c r="S363" s="1">
        <v>0.99583333333333324</v>
      </c>
      <c r="T363">
        <v>30.2</v>
      </c>
      <c r="U363">
        <v>0</v>
      </c>
    </row>
    <row r="364" spans="1:21">
      <c r="A364">
        <v>363</v>
      </c>
      <c r="B364" t="s">
        <v>740</v>
      </c>
      <c r="C364" t="s">
        <v>100</v>
      </c>
      <c r="D364" t="s">
        <v>81</v>
      </c>
      <c r="E364">
        <v>81</v>
      </c>
      <c r="F364">
        <v>8</v>
      </c>
      <c r="G364">
        <v>11</v>
      </c>
      <c r="H364">
        <v>19</v>
      </c>
      <c r="I364">
        <v>-26</v>
      </c>
      <c r="J364">
        <v>66</v>
      </c>
      <c r="K364">
        <v>2</v>
      </c>
      <c r="L364">
        <v>5</v>
      </c>
      <c r="M364">
        <v>1</v>
      </c>
      <c r="N364">
        <v>1</v>
      </c>
      <c r="O364">
        <v>0</v>
      </c>
      <c r="P364">
        <v>0</v>
      </c>
      <c r="Q364">
        <v>127</v>
      </c>
      <c r="R364">
        <v>6.3</v>
      </c>
      <c r="S364" s="1">
        <v>0.90347222222222223</v>
      </c>
      <c r="T364">
        <v>28.2</v>
      </c>
      <c r="U364">
        <v>0</v>
      </c>
    </row>
    <row r="365" spans="1:21">
      <c r="A365">
        <v>364</v>
      </c>
      <c r="B365" t="s">
        <v>922</v>
      </c>
      <c r="C365" t="s">
        <v>51</v>
      </c>
      <c r="D365" t="s">
        <v>10</v>
      </c>
      <c r="E365">
        <v>74</v>
      </c>
      <c r="F365">
        <v>7</v>
      </c>
      <c r="G365">
        <v>12</v>
      </c>
      <c r="H365">
        <v>19</v>
      </c>
      <c r="I365">
        <v>-17</v>
      </c>
      <c r="J365">
        <v>82</v>
      </c>
      <c r="K365">
        <v>0</v>
      </c>
      <c r="L365">
        <v>1</v>
      </c>
      <c r="M365">
        <v>1</v>
      </c>
      <c r="N365">
        <v>1</v>
      </c>
      <c r="O365">
        <v>3</v>
      </c>
      <c r="P365">
        <v>0</v>
      </c>
      <c r="Q365">
        <v>79</v>
      </c>
      <c r="R365">
        <v>8.9</v>
      </c>
      <c r="S365" s="1">
        <v>0.62708333333333333</v>
      </c>
      <c r="T365">
        <v>19.5</v>
      </c>
      <c r="U365">
        <v>48.5</v>
      </c>
    </row>
    <row r="366" spans="1:21">
      <c r="A366">
        <v>365</v>
      </c>
      <c r="B366" t="s">
        <v>1899</v>
      </c>
      <c r="C366" t="s">
        <v>23</v>
      </c>
      <c r="D366" t="s">
        <v>81</v>
      </c>
      <c r="E366">
        <v>71</v>
      </c>
      <c r="F366">
        <v>5</v>
      </c>
      <c r="G366">
        <v>14</v>
      </c>
      <c r="H366">
        <v>19</v>
      </c>
      <c r="I366">
        <v>-2</v>
      </c>
      <c r="J366">
        <v>68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90</v>
      </c>
      <c r="R366">
        <v>5.6</v>
      </c>
      <c r="S366" s="1">
        <v>0.76597222222222217</v>
      </c>
      <c r="T366">
        <v>25.4</v>
      </c>
      <c r="U366">
        <v>0</v>
      </c>
    </row>
    <row r="367" spans="1:21">
      <c r="A367">
        <v>366</v>
      </c>
      <c r="B367" t="s">
        <v>290</v>
      </c>
      <c r="C367" t="s">
        <v>139</v>
      </c>
      <c r="D367" t="s">
        <v>5</v>
      </c>
      <c r="E367">
        <v>36</v>
      </c>
      <c r="F367">
        <v>5</v>
      </c>
      <c r="G367">
        <v>14</v>
      </c>
      <c r="H367">
        <v>19</v>
      </c>
      <c r="I367">
        <v>-3</v>
      </c>
      <c r="J367">
        <v>24</v>
      </c>
      <c r="K367">
        <v>2</v>
      </c>
      <c r="L367">
        <v>4</v>
      </c>
      <c r="M367">
        <v>0</v>
      </c>
      <c r="N367">
        <v>0</v>
      </c>
      <c r="O367">
        <v>2</v>
      </c>
      <c r="P367">
        <v>0</v>
      </c>
      <c r="Q367">
        <v>48</v>
      </c>
      <c r="R367">
        <v>10.4</v>
      </c>
      <c r="S367" s="1">
        <v>0.64374999999999993</v>
      </c>
      <c r="T367">
        <v>19.399999999999999</v>
      </c>
      <c r="U367">
        <v>100</v>
      </c>
    </row>
    <row r="368" spans="1:21">
      <c r="A368">
        <v>367</v>
      </c>
      <c r="B368" t="s">
        <v>1900</v>
      </c>
      <c r="C368" t="s">
        <v>4</v>
      </c>
      <c r="D368" t="s">
        <v>5</v>
      </c>
      <c r="E368">
        <v>63</v>
      </c>
      <c r="F368">
        <v>4</v>
      </c>
      <c r="G368">
        <v>15</v>
      </c>
      <c r="H368">
        <v>19</v>
      </c>
      <c r="I368">
        <v>-9</v>
      </c>
      <c r="J368">
        <v>6</v>
      </c>
      <c r="K368">
        <v>0</v>
      </c>
      <c r="L368">
        <v>2</v>
      </c>
      <c r="M368">
        <v>0</v>
      </c>
      <c r="N368">
        <v>1</v>
      </c>
      <c r="O368">
        <v>0</v>
      </c>
      <c r="P368">
        <v>0</v>
      </c>
      <c r="Q368">
        <v>113</v>
      </c>
      <c r="R368">
        <v>3.5</v>
      </c>
      <c r="S368" s="1">
        <v>0.54305555555555551</v>
      </c>
      <c r="T368">
        <v>17.899999999999999</v>
      </c>
      <c r="U368">
        <v>31.8</v>
      </c>
    </row>
    <row r="369" spans="1:21">
      <c r="A369">
        <v>368</v>
      </c>
      <c r="B369" t="s">
        <v>1213</v>
      </c>
      <c r="C369" t="s">
        <v>72</v>
      </c>
      <c r="D369" t="s">
        <v>81</v>
      </c>
      <c r="E369">
        <v>62</v>
      </c>
      <c r="F369">
        <v>2</v>
      </c>
      <c r="G369">
        <v>17</v>
      </c>
      <c r="H369">
        <v>19</v>
      </c>
      <c r="I369">
        <v>5</v>
      </c>
      <c r="J369">
        <v>35</v>
      </c>
      <c r="K369">
        <v>1</v>
      </c>
      <c r="L369">
        <v>6</v>
      </c>
      <c r="M369">
        <v>0</v>
      </c>
      <c r="N369">
        <v>0</v>
      </c>
      <c r="O369">
        <v>0</v>
      </c>
      <c r="P369">
        <v>0</v>
      </c>
      <c r="Q369">
        <v>147</v>
      </c>
      <c r="R369">
        <v>1.4</v>
      </c>
      <c r="S369" s="1">
        <v>0.78333333333333333</v>
      </c>
      <c r="T369">
        <v>23.6</v>
      </c>
      <c r="U369">
        <v>0</v>
      </c>
    </row>
    <row r="370" spans="1:21">
      <c r="A370">
        <v>369</v>
      </c>
      <c r="B370" t="s">
        <v>1180</v>
      </c>
      <c r="C370" t="s">
        <v>23</v>
      </c>
      <c r="D370" t="s">
        <v>81</v>
      </c>
      <c r="E370">
        <v>66</v>
      </c>
      <c r="F370">
        <v>2</v>
      </c>
      <c r="G370">
        <v>17</v>
      </c>
      <c r="H370">
        <v>19</v>
      </c>
      <c r="I370">
        <v>-4</v>
      </c>
      <c r="J370">
        <v>24</v>
      </c>
      <c r="K370">
        <v>0</v>
      </c>
      <c r="L370">
        <v>7</v>
      </c>
      <c r="M370">
        <v>0</v>
      </c>
      <c r="N370">
        <v>0</v>
      </c>
      <c r="O370">
        <v>0</v>
      </c>
      <c r="P370">
        <v>0</v>
      </c>
      <c r="Q370">
        <v>93</v>
      </c>
      <c r="R370">
        <v>2.2000000000000002</v>
      </c>
      <c r="S370" s="1">
        <v>0.71736111111111101</v>
      </c>
      <c r="T370">
        <v>23.5</v>
      </c>
      <c r="U370">
        <v>0</v>
      </c>
    </row>
    <row r="371" spans="1:21">
      <c r="A371">
        <v>370</v>
      </c>
      <c r="B371" t="s">
        <v>1901</v>
      </c>
      <c r="C371" t="s">
        <v>1329</v>
      </c>
      <c r="D371" t="s">
        <v>5</v>
      </c>
      <c r="E371">
        <v>55</v>
      </c>
      <c r="F371">
        <v>11</v>
      </c>
      <c r="G371">
        <v>7</v>
      </c>
      <c r="H371">
        <v>18</v>
      </c>
      <c r="I371">
        <v>-5</v>
      </c>
      <c r="J371">
        <v>18</v>
      </c>
      <c r="K371">
        <v>3</v>
      </c>
      <c r="L371">
        <v>4</v>
      </c>
      <c r="M371">
        <v>0</v>
      </c>
      <c r="N371">
        <v>0</v>
      </c>
      <c r="O371">
        <v>0</v>
      </c>
      <c r="P371">
        <v>0</v>
      </c>
      <c r="Q371">
        <v>72</v>
      </c>
      <c r="R371">
        <v>15.3</v>
      </c>
      <c r="S371" s="1">
        <v>0.45694444444444443</v>
      </c>
      <c r="T371">
        <v>14.7</v>
      </c>
      <c r="U371">
        <v>36.700000000000003</v>
      </c>
    </row>
    <row r="372" spans="1:21">
      <c r="A372">
        <v>371</v>
      </c>
      <c r="B372" t="s">
        <v>234</v>
      </c>
      <c r="C372" t="s">
        <v>88</v>
      </c>
      <c r="D372" t="s">
        <v>7</v>
      </c>
      <c r="E372">
        <v>57</v>
      </c>
      <c r="F372">
        <v>9</v>
      </c>
      <c r="G372">
        <v>9</v>
      </c>
      <c r="H372">
        <v>18</v>
      </c>
      <c r="I372">
        <v>2</v>
      </c>
      <c r="J372">
        <v>32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69</v>
      </c>
      <c r="R372">
        <v>13</v>
      </c>
      <c r="S372" s="1">
        <v>0.6118055555555556</v>
      </c>
      <c r="T372">
        <v>20.5</v>
      </c>
      <c r="U372">
        <v>48.9</v>
      </c>
    </row>
    <row r="373" spans="1:21">
      <c r="A373">
        <v>372</v>
      </c>
      <c r="B373" t="s">
        <v>1314</v>
      </c>
      <c r="C373" t="s">
        <v>139</v>
      </c>
      <c r="D373" t="s">
        <v>7</v>
      </c>
      <c r="E373">
        <v>71</v>
      </c>
      <c r="F373">
        <v>9</v>
      </c>
      <c r="G373">
        <v>9</v>
      </c>
      <c r="H373">
        <v>18</v>
      </c>
      <c r="I373">
        <v>0</v>
      </c>
      <c r="J373">
        <v>47</v>
      </c>
      <c r="K373">
        <v>0</v>
      </c>
      <c r="L373">
        <v>0</v>
      </c>
      <c r="M373">
        <v>2</v>
      </c>
      <c r="N373">
        <v>3</v>
      </c>
      <c r="O373">
        <v>0</v>
      </c>
      <c r="P373">
        <v>0</v>
      </c>
      <c r="Q373">
        <v>70</v>
      </c>
      <c r="R373">
        <v>12.9</v>
      </c>
      <c r="S373" s="1">
        <v>0.46875</v>
      </c>
      <c r="T373">
        <v>17.3</v>
      </c>
      <c r="U373">
        <v>51.5</v>
      </c>
    </row>
    <row r="374" spans="1:21">
      <c r="A374">
        <v>373</v>
      </c>
      <c r="B374" t="s">
        <v>923</v>
      </c>
      <c r="C374" t="s">
        <v>88</v>
      </c>
      <c r="D374" t="s">
        <v>10</v>
      </c>
      <c r="E374">
        <v>72</v>
      </c>
      <c r="F374">
        <v>9</v>
      </c>
      <c r="G374">
        <v>9</v>
      </c>
      <c r="H374">
        <v>18</v>
      </c>
      <c r="I374">
        <v>9</v>
      </c>
      <c r="J374">
        <v>6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71</v>
      </c>
      <c r="R374">
        <v>12.7</v>
      </c>
      <c r="S374" s="1">
        <v>0.45624999999999999</v>
      </c>
      <c r="T374">
        <v>15.1</v>
      </c>
      <c r="U374">
        <v>64.7</v>
      </c>
    </row>
    <row r="375" spans="1:21">
      <c r="A375">
        <v>374</v>
      </c>
      <c r="B375" t="s">
        <v>1902</v>
      </c>
      <c r="C375" t="s">
        <v>4</v>
      </c>
      <c r="D375" t="s">
        <v>5</v>
      </c>
      <c r="E375">
        <v>52</v>
      </c>
      <c r="F375">
        <v>9</v>
      </c>
      <c r="G375">
        <v>9</v>
      </c>
      <c r="H375">
        <v>18</v>
      </c>
      <c r="I375">
        <v>3</v>
      </c>
      <c r="J375">
        <v>14</v>
      </c>
      <c r="K375">
        <v>3</v>
      </c>
      <c r="L375">
        <v>4</v>
      </c>
      <c r="M375">
        <v>0</v>
      </c>
      <c r="N375">
        <v>0</v>
      </c>
      <c r="O375">
        <v>3</v>
      </c>
      <c r="P375">
        <v>0</v>
      </c>
      <c r="Q375">
        <v>102</v>
      </c>
      <c r="R375">
        <v>8.8000000000000007</v>
      </c>
      <c r="S375" s="1">
        <v>0.54583333333333328</v>
      </c>
      <c r="T375">
        <v>17.7</v>
      </c>
      <c r="U375">
        <v>100</v>
      </c>
    </row>
    <row r="376" spans="1:21">
      <c r="A376">
        <v>375</v>
      </c>
      <c r="B376" t="s">
        <v>1903</v>
      </c>
      <c r="C376" t="s">
        <v>100</v>
      </c>
      <c r="D376" t="s">
        <v>7</v>
      </c>
      <c r="E376">
        <v>52</v>
      </c>
      <c r="F376">
        <v>9</v>
      </c>
      <c r="G376">
        <v>9</v>
      </c>
      <c r="H376">
        <v>18</v>
      </c>
      <c r="I376">
        <v>-2</v>
      </c>
      <c r="J376">
        <v>38</v>
      </c>
      <c r="K376">
        <v>1</v>
      </c>
      <c r="L376">
        <v>1</v>
      </c>
      <c r="M376">
        <v>0</v>
      </c>
      <c r="N376">
        <v>0</v>
      </c>
      <c r="O376">
        <v>2</v>
      </c>
      <c r="P376">
        <v>0</v>
      </c>
      <c r="Q376">
        <v>100</v>
      </c>
      <c r="R376">
        <v>9</v>
      </c>
      <c r="S376" s="1">
        <v>0.53055555555555556</v>
      </c>
      <c r="T376">
        <v>19.5</v>
      </c>
      <c r="U376">
        <v>48.5</v>
      </c>
    </row>
    <row r="377" spans="1:21">
      <c r="A377">
        <v>376</v>
      </c>
      <c r="B377" t="s">
        <v>217</v>
      </c>
      <c r="C377" t="s">
        <v>165</v>
      </c>
      <c r="D377" t="s">
        <v>10</v>
      </c>
      <c r="E377">
        <v>70</v>
      </c>
      <c r="F377">
        <v>8</v>
      </c>
      <c r="G377">
        <v>10</v>
      </c>
      <c r="H377">
        <v>18</v>
      </c>
      <c r="I377">
        <v>-14</v>
      </c>
      <c r="J377">
        <v>32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114</v>
      </c>
      <c r="R377">
        <v>7</v>
      </c>
      <c r="S377" s="1">
        <v>0.52430555555555558</v>
      </c>
      <c r="T377">
        <v>17.5</v>
      </c>
      <c r="U377">
        <v>33.299999999999997</v>
      </c>
    </row>
    <row r="378" spans="1:21">
      <c r="A378">
        <v>377</v>
      </c>
      <c r="B378" t="s">
        <v>927</v>
      </c>
      <c r="C378" t="s">
        <v>33</v>
      </c>
      <c r="D378" t="s">
        <v>5</v>
      </c>
      <c r="E378">
        <v>70</v>
      </c>
      <c r="F378">
        <v>8</v>
      </c>
      <c r="G378">
        <v>10</v>
      </c>
      <c r="H378">
        <v>18</v>
      </c>
      <c r="I378">
        <v>-22</v>
      </c>
      <c r="J378">
        <v>34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96</v>
      </c>
      <c r="R378">
        <v>8.3000000000000007</v>
      </c>
      <c r="S378" s="1">
        <v>0.51597222222222217</v>
      </c>
      <c r="T378">
        <v>16.899999999999999</v>
      </c>
      <c r="U378">
        <v>46.7</v>
      </c>
    </row>
    <row r="379" spans="1:21">
      <c r="A379">
        <v>378</v>
      </c>
      <c r="B379" t="s">
        <v>1904</v>
      </c>
      <c r="C379" t="s">
        <v>33</v>
      </c>
      <c r="D379" t="s">
        <v>7</v>
      </c>
      <c r="E379">
        <v>37</v>
      </c>
      <c r="F379">
        <v>7</v>
      </c>
      <c r="G379">
        <v>11</v>
      </c>
      <c r="H379">
        <v>18</v>
      </c>
      <c r="I379">
        <v>-1</v>
      </c>
      <c r="J379">
        <v>8</v>
      </c>
      <c r="K379">
        <v>4</v>
      </c>
      <c r="L379">
        <v>7</v>
      </c>
      <c r="M379">
        <v>0</v>
      </c>
      <c r="N379">
        <v>0</v>
      </c>
      <c r="O379">
        <v>1</v>
      </c>
      <c r="P379">
        <v>0</v>
      </c>
      <c r="Q379">
        <v>89</v>
      </c>
      <c r="R379">
        <v>7.9</v>
      </c>
      <c r="S379" s="1">
        <v>0.63263888888888886</v>
      </c>
      <c r="T379">
        <v>19</v>
      </c>
      <c r="U379">
        <v>44.1</v>
      </c>
    </row>
    <row r="380" spans="1:21">
      <c r="A380">
        <v>379</v>
      </c>
      <c r="B380" t="s">
        <v>373</v>
      </c>
      <c r="C380" t="s">
        <v>40</v>
      </c>
      <c r="D380" t="s">
        <v>7</v>
      </c>
      <c r="E380">
        <v>82</v>
      </c>
      <c r="F380">
        <v>6</v>
      </c>
      <c r="G380">
        <v>12</v>
      </c>
      <c r="H380">
        <v>18</v>
      </c>
      <c r="I380">
        <v>1</v>
      </c>
      <c r="J380">
        <v>56</v>
      </c>
      <c r="K380">
        <v>1</v>
      </c>
      <c r="L380">
        <v>2</v>
      </c>
      <c r="M380">
        <v>0</v>
      </c>
      <c r="N380">
        <v>2</v>
      </c>
      <c r="O380">
        <v>1</v>
      </c>
      <c r="P380">
        <v>0</v>
      </c>
      <c r="Q380">
        <v>137</v>
      </c>
      <c r="R380">
        <v>4.4000000000000004</v>
      </c>
      <c r="S380" s="1">
        <v>0.53125</v>
      </c>
      <c r="T380">
        <v>19</v>
      </c>
      <c r="U380">
        <v>52.9</v>
      </c>
    </row>
    <row r="381" spans="1:21">
      <c r="A381">
        <v>380</v>
      </c>
      <c r="B381" t="s">
        <v>390</v>
      </c>
      <c r="C381" t="s">
        <v>40</v>
      </c>
      <c r="D381" t="s">
        <v>7</v>
      </c>
      <c r="E381">
        <v>73</v>
      </c>
      <c r="F381">
        <v>6</v>
      </c>
      <c r="G381">
        <v>12</v>
      </c>
      <c r="H381">
        <v>18</v>
      </c>
      <c r="I381">
        <v>0</v>
      </c>
      <c r="J381">
        <v>18</v>
      </c>
      <c r="K381">
        <v>0</v>
      </c>
      <c r="L381">
        <v>0</v>
      </c>
      <c r="M381">
        <v>1</v>
      </c>
      <c r="N381">
        <v>3</v>
      </c>
      <c r="O381">
        <v>1</v>
      </c>
      <c r="P381">
        <v>0</v>
      </c>
      <c r="Q381">
        <v>96</v>
      </c>
      <c r="R381">
        <v>6.3</v>
      </c>
      <c r="S381" s="1">
        <v>0.48749999999999999</v>
      </c>
      <c r="T381">
        <v>17.3</v>
      </c>
      <c r="U381">
        <v>54.6</v>
      </c>
    </row>
    <row r="382" spans="1:21">
      <c r="A382">
        <v>381</v>
      </c>
      <c r="B382" t="s">
        <v>1242</v>
      </c>
      <c r="C382" t="s">
        <v>25</v>
      </c>
      <c r="D382" t="s">
        <v>81</v>
      </c>
      <c r="E382">
        <v>78</v>
      </c>
      <c r="F382">
        <v>5</v>
      </c>
      <c r="G382">
        <v>13</v>
      </c>
      <c r="H382">
        <v>18</v>
      </c>
      <c r="I382">
        <v>21</v>
      </c>
      <c r="J382">
        <v>39</v>
      </c>
      <c r="K382">
        <v>0</v>
      </c>
      <c r="L382">
        <v>1</v>
      </c>
      <c r="M382">
        <v>0</v>
      </c>
      <c r="N382">
        <v>0</v>
      </c>
      <c r="O382">
        <v>2</v>
      </c>
      <c r="P382">
        <v>0</v>
      </c>
      <c r="Q382">
        <v>107</v>
      </c>
      <c r="R382">
        <v>4.7</v>
      </c>
      <c r="S382" s="1">
        <v>0.80763888888888891</v>
      </c>
      <c r="T382">
        <v>26</v>
      </c>
      <c r="U382">
        <v>0</v>
      </c>
    </row>
    <row r="383" spans="1:21">
      <c r="A383">
        <v>382</v>
      </c>
      <c r="B383" t="s">
        <v>1905</v>
      </c>
      <c r="C383" t="s">
        <v>21</v>
      </c>
      <c r="D383" t="s">
        <v>7</v>
      </c>
      <c r="E383">
        <v>41</v>
      </c>
      <c r="F383">
        <v>4</v>
      </c>
      <c r="G383">
        <v>14</v>
      </c>
      <c r="H383">
        <v>18</v>
      </c>
      <c r="I383">
        <v>-7</v>
      </c>
      <c r="J383">
        <v>8</v>
      </c>
      <c r="K383">
        <v>1</v>
      </c>
      <c r="L383">
        <v>3</v>
      </c>
      <c r="M383">
        <v>0</v>
      </c>
      <c r="N383">
        <v>0</v>
      </c>
      <c r="O383">
        <v>1</v>
      </c>
      <c r="P383">
        <v>1</v>
      </c>
      <c r="Q383">
        <v>70</v>
      </c>
      <c r="R383">
        <v>5.7</v>
      </c>
      <c r="S383" s="1">
        <v>0.62777777777777777</v>
      </c>
      <c r="T383">
        <v>21.8</v>
      </c>
      <c r="U383">
        <v>51</v>
      </c>
    </row>
    <row r="384" spans="1:21">
      <c r="A384">
        <v>383</v>
      </c>
      <c r="B384" t="s">
        <v>768</v>
      </c>
      <c r="C384" t="s">
        <v>33</v>
      </c>
      <c r="D384" t="s">
        <v>81</v>
      </c>
      <c r="E384">
        <v>69</v>
      </c>
      <c r="F384">
        <v>3</v>
      </c>
      <c r="G384">
        <v>15</v>
      </c>
      <c r="H384">
        <v>18</v>
      </c>
      <c r="I384">
        <v>2</v>
      </c>
      <c r="J384">
        <v>68</v>
      </c>
      <c r="K384">
        <v>2</v>
      </c>
      <c r="L384">
        <v>3</v>
      </c>
      <c r="M384">
        <v>0</v>
      </c>
      <c r="N384">
        <v>0</v>
      </c>
      <c r="O384">
        <v>0</v>
      </c>
      <c r="P384">
        <v>0</v>
      </c>
      <c r="Q384">
        <v>134</v>
      </c>
      <c r="R384">
        <v>2.2000000000000002</v>
      </c>
      <c r="S384" s="2">
        <v>1.0416666666666667</v>
      </c>
      <c r="T384">
        <v>28.8</v>
      </c>
      <c r="U384">
        <v>0</v>
      </c>
    </row>
    <row r="385" spans="1:21">
      <c r="A385">
        <v>384</v>
      </c>
      <c r="B385" t="s">
        <v>763</v>
      </c>
      <c r="C385" t="s">
        <v>21</v>
      </c>
      <c r="D385" t="s">
        <v>81</v>
      </c>
      <c r="E385">
        <v>71</v>
      </c>
      <c r="F385">
        <v>3</v>
      </c>
      <c r="G385">
        <v>15</v>
      </c>
      <c r="H385">
        <v>18</v>
      </c>
      <c r="I385">
        <v>-18</v>
      </c>
      <c r="J385">
        <v>63</v>
      </c>
      <c r="K385">
        <v>0</v>
      </c>
      <c r="L385">
        <v>2</v>
      </c>
      <c r="M385">
        <v>0</v>
      </c>
      <c r="N385">
        <v>0</v>
      </c>
      <c r="O385">
        <v>1</v>
      </c>
      <c r="P385">
        <v>1</v>
      </c>
      <c r="Q385">
        <v>77</v>
      </c>
      <c r="R385">
        <v>3.9</v>
      </c>
      <c r="S385" s="1">
        <v>0.87708333333333333</v>
      </c>
      <c r="T385">
        <v>26</v>
      </c>
      <c r="U385">
        <v>66.7</v>
      </c>
    </row>
    <row r="386" spans="1:21">
      <c r="A386">
        <v>385</v>
      </c>
      <c r="B386" t="s">
        <v>1283</v>
      </c>
      <c r="C386" t="s">
        <v>9</v>
      </c>
      <c r="D386" t="s">
        <v>81</v>
      </c>
      <c r="E386">
        <v>82</v>
      </c>
      <c r="F386">
        <v>2</v>
      </c>
      <c r="G386">
        <v>16</v>
      </c>
      <c r="H386">
        <v>18</v>
      </c>
      <c r="I386">
        <v>-7</v>
      </c>
      <c r="J386">
        <v>26</v>
      </c>
      <c r="K386">
        <v>0</v>
      </c>
      <c r="L386">
        <v>1</v>
      </c>
      <c r="M386">
        <v>0</v>
      </c>
      <c r="N386">
        <v>2</v>
      </c>
      <c r="O386">
        <v>1</v>
      </c>
      <c r="P386">
        <v>0</v>
      </c>
      <c r="Q386">
        <v>95</v>
      </c>
      <c r="R386">
        <v>2.1</v>
      </c>
      <c r="S386" s="1">
        <v>0.85555555555555562</v>
      </c>
      <c r="T386">
        <v>24.4</v>
      </c>
      <c r="U386">
        <v>0</v>
      </c>
    </row>
    <row r="387" spans="1:21">
      <c r="A387">
        <v>386</v>
      </c>
      <c r="B387" t="s">
        <v>1906</v>
      </c>
      <c r="C387" t="s">
        <v>88</v>
      </c>
      <c r="D387" t="s">
        <v>81</v>
      </c>
      <c r="E387">
        <v>64</v>
      </c>
      <c r="F387">
        <v>0</v>
      </c>
      <c r="G387">
        <v>18</v>
      </c>
      <c r="H387">
        <v>18</v>
      </c>
      <c r="I387">
        <v>22</v>
      </c>
      <c r="J387">
        <v>30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91</v>
      </c>
      <c r="R387">
        <v>0</v>
      </c>
      <c r="S387" s="1">
        <v>0.81388888888888899</v>
      </c>
      <c r="T387">
        <v>26.1</v>
      </c>
      <c r="U387">
        <v>0</v>
      </c>
    </row>
    <row r="388" spans="1:21">
      <c r="A388">
        <v>387</v>
      </c>
      <c r="B388" t="s">
        <v>246</v>
      </c>
      <c r="C388" t="s">
        <v>121</v>
      </c>
      <c r="D388" t="s">
        <v>5</v>
      </c>
      <c r="E388">
        <v>48</v>
      </c>
      <c r="F388">
        <v>9</v>
      </c>
      <c r="G388">
        <v>8</v>
      </c>
      <c r="H388">
        <v>17</v>
      </c>
      <c r="I388">
        <v>1</v>
      </c>
      <c r="J388">
        <v>10</v>
      </c>
      <c r="K388">
        <v>2</v>
      </c>
      <c r="L388">
        <v>2</v>
      </c>
      <c r="M388">
        <v>0</v>
      </c>
      <c r="N388">
        <v>0</v>
      </c>
      <c r="O388">
        <v>1</v>
      </c>
      <c r="P388">
        <v>0</v>
      </c>
      <c r="Q388">
        <v>104</v>
      </c>
      <c r="R388">
        <v>8.6999999999999993</v>
      </c>
      <c r="S388" s="1">
        <v>0.64374999999999993</v>
      </c>
      <c r="T388">
        <v>22.5</v>
      </c>
      <c r="U388">
        <v>52</v>
      </c>
    </row>
    <row r="389" spans="1:21">
      <c r="A389">
        <v>388</v>
      </c>
      <c r="B389" t="s">
        <v>1907</v>
      </c>
      <c r="C389" t="s">
        <v>23</v>
      </c>
      <c r="D389" t="s">
        <v>7</v>
      </c>
      <c r="E389">
        <v>65</v>
      </c>
      <c r="F389">
        <v>8</v>
      </c>
      <c r="G389">
        <v>9</v>
      </c>
      <c r="H389">
        <v>17</v>
      </c>
      <c r="I389">
        <v>-11</v>
      </c>
      <c r="J389">
        <v>12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78</v>
      </c>
      <c r="R389">
        <v>10.3</v>
      </c>
      <c r="S389" s="1">
        <v>0.5756944444444444</v>
      </c>
      <c r="T389">
        <v>19.899999999999999</v>
      </c>
      <c r="U389">
        <v>51.4</v>
      </c>
    </row>
    <row r="390" spans="1:21">
      <c r="A390">
        <v>389</v>
      </c>
      <c r="B390" t="s">
        <v>758</v>
      </c>
      <c r="C390" t="s">
        <v>21</v>
      </c>
      <c r="D390" t="s">
        <v>81</v>
      </c>
      <c r="E390">
        <v>80</v>
      </c>
      <c r="F390">
        <v>7</v>
      </c>
      <c r="G390">
        <v>10</v>
      </c>
      <c r="H390">
        <v>17</v>
      </c>
      <c r="I390">
        <v>-22</v>
      </c>
      <c r="J390">
        <v>42</v>
      </c>
      <c r="K390">
        <v>1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96</v>
      </c>
      <c r="R390">
        <v>7.3</v>
      </c>
      <c r="S390" s="1">
        <v>0.89930555555555547</v>
      </c>
      <c r="T390">
        <v>26.1</v>
      </c>
      <c r="U390">
        <v>0</v>
      </c>
    </row>
    <row r="391" spans="1:21">
      <c r="A391">
        <v>390</v>
      </c>
      <c r="B391" t="s">
        <v>1240</v>
      </c>
      <c r="C391" t="s">
        <v>45</v>
      </c>
      <c r="D391" t="s">
        <v>81</v>
      </c>
      <c r="E391">
        <v>78</v>
      </c>
      <c r="F391">
        <v>6</v>
      </c>
      <c r="G391">
        <v>11</v>
      </c>
      <c r="H391">
        <v>17</v>
      </c>
      <c r="I391">
        <v>8</v>
      </c>
      <c r="J391">
        <v>40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75</v>
      </c>
      <c r="R391">
        <v>8</v>
      </c>
      <c r="S391" s="1">
        <v>0.92986111111111114</v>
      </c>
      <c r="T391">
        <v>28.8</v>
      </c>
      <c r="U391">
        <v>0</v>
      </c>
    </row>
    <row r="392" spans="1:21">
      <c r="A392">
        <v>391</v>
      </c>
      <c r="B392" t="s">
        <v>1908</v>
      </c>
      <c r="C392" t="s">
        <v>113</v>
      </c>
      <c r="D392" t="s">
        <v>81</v>
      </c>
      <c r="E392">
        <v>80</v>
      </c>
      <c r="F392">
        <v>6</v>
      </c>
      <c r="G392">
        <v>11</v>
      </c>
      <c r="H392">
        <v>17</v>
      </c>
      <c r="I392">
        <v>9</v>
      </c>
      <c r="J392">
        <v>86</v>
      </c>
      <c r="K392">
        <v>0</v>
      </c>
      <c r="L392">
        <v>0</v>
      </c>
      <c r="M392">
        <v>2</v>
      </c>
      <c r="N392">
        <v>2</v>
      </c>
      <c r="O392">
        <v>1</v>
      </c>
      <c r="P392">
        <v>0</v>
      </c>
      <c r="Q392">
        <v>97</v>
      </c>
      <c r="R392">
        <v>6.2</v>
      </c>
      <c r="S392" s="1">
        <v>0.87847222222222221</v>
      </c>
      <c r="T392">
        <v>25.8</v>
      </c>
      <c r="U392">
        <v>0</v>
      </c>
    </row>
    <row r="393" spans="1:21">
      <c r="A393">
        <v>392</v>
      </c>
      <c r="B393" t="s">
        <v>409</v>
      </c>
      <c r="C393" t="s">
        <v>51</v>
      </c>
      <c r="D393" t="s">
        <v>81</v>
      </c>
      <c r="E393">
        <v>69</v>
      </c>
      <c r="F393">
        <v>6</v>
      </c>
      <c r="G393">
        <v>11</v>
      </c>
      <c r="H393">
        <v>17</v>
      </c>
      <c r="I393">
        <v>-13</v>
      </c>
      <c r="J393">
        <v>14</v>
      </c>
      <c r="K393">
        <v>2</v>
      </c>
      <c r="L393">
        <v>5</v>
      </c>
      <c r="M393">
        <v>0</v>
      </c>
      <c r="N393">
        <v>1</v>
      </c>
      <c r="O393">
        <v>0</v>
      </c>
      <c r="P393">
        <v>0</v>
      </c>
      <c r="Q393">
        <v>98</v>
      </c>
      <c r="R393">
        <v>6.1</v>
      </c>
      <c r="S393" s="1">
        <v>0.83958333333333324</v>
      </c>
      <c r="T393">
        <v>23.4</v>
      </c>
      <c r="U393">
        <v>0</v>
      </c>
    </row>
    <row r="394" spans="1:21">
      <c r="A394">
        <v>393</v>
      </c>
      <c r="B394" t="s">
        <v>1909</v>
      </c>
      <c r="C394" t="s">
        <v>38</v>
      </c>
      <c r="D394" t="s">
        <v>81</v>
      </c>
      <c r="E394">
        <v>64</v>
      </c>
      <c r="F394">
        <v>6</v>
      </c>
      <c r="G394">
        <v>11</v>
      </c>
      <c r="H394">
        <v>17</v>
      </c>
      <c r="I394">
        <v>12</v>
      </c>
      <c r="J394">
        <v>8</v>
      </c>
      <c r="K394">
        <v>0</v>
      </c>
      <c r="L394">
        <v>0</v>
      </c>
      <c r="M394">
        <v>1</v>
      </c>
      <c r="N394">
        <v>1</v>
      </c>
      <c r="O394">
        <v>2</v>
      </c>
      <c r="P394">
        <v>0</v>
      </c>
      <c r="Q394">
        <v>65</v>
      </c>
      <c r="R394">
        <v>9.1999999999999993</v>
      </c>
      <c r="S394" s="1">
        <v>0.86388888888888893</v>
      </c>
      <c r="T394">
        <v>28.1</v>
      </c>
      <c r="U394">
        <v>0</v>
      </c>
    </row>
    <row r="395" spans="1:21">
      <c r="A395">
        <v>394</v>
      </c>
      <c r="B395" t="s">
        <v>251</v>
      </c>
      <c r="C395" t="s">
        <v>147</v>
      </c>
      <c r="D395" t="s">
        <v>10</v>
      </c>
      <c r="E395">
        <v>76</v>
      </c>
      <c r="F395">
        <v>6</v>
      </c>
      <c r="G395">
        <v>11</v>
      </c>
      <c r="H395">
        <v>17</v>
      </c>
      <c r="I395">
        <v>-15</v>
      </c>
      <c r="J395">
        <v>41</v>
      </c>
      <c r="K395">
        <v>2</v>
      </c>
      <c r="L395">
        <v>3</v>
      </c>
      <c r="M395">
        <v>0</v>
      </c>
      <c r="N395">
        <v>0</v>
      </c>
      <c r="O395">
        <v>1</v>
      </c>
      <c r="P395">
        <v>0</v>
      </c>
      <c r="Q395">
        <v>108</v>
      </c>
      <c r="R395">
        <v>5.6</v>
      </c>
      <c r="S395" s="1">
        <v>0.57222222222222219</v>
      </c>
      <c r="T395">
        <v>20.5</v>
      </c>
      <c r="U395">
        <v>37.299999999999997</v>
      </c>
    </row>
    <row r="396" spans="1:21">
      <c r="A396">
        <v>395</v>
      </c>
      <c r="B396" t="s">
        <v>766</v>
      </c>
      <c r="C396" t="s">
        <v>29</v>
      </c>
      <c r="D396" t="s">
        <v>81</v>
      </c>
      <c r="E396">
        <v>82</v>
      </c>
      <c r="F396">
        <v>5</v>
      </c>
      <c r="G396">
        <v>12</v>
      </c>
      <c r="H396">
        <v>17</v>
      </c>
      <c r="I396">
        <v>-6</v>
      </c>
      <c r="J396">
        <v>63</v>
      </c>
      <c r="K396">
        <v>0</v>
      </c>
      <c r="L396">
        <v>0</v>
      </c>
      <c r="M396">
        <v>1</v>
      </c>
      <c r="N396">
        <v>1</v>
      </c>
      <c r="O396">
        <v>2</v>
      </c>
      <c r="P396">
        <v>0</v>
      </c>
      <c r="Q396">
        <v>122</v>
      </c>
      <c r="R396">
        <v>4.0999999999999996</v>
      </c>
      <c r="S396" s="1">
        <v>0.93472222222222223</v>
      </c>
      <c r="T396">
        <v>29.4</v>
      </c>
      <c r="U396">
        <v>0</v>
      </c>
    </row>
    <row r="397" spans="1:21">
      <c r="A397">
        <v>396</v>
      </c>
      <c r="B397" t="s">
        <v>1230</v>
      </c>
      <c r="C397" t="s">
        <v>143</v>
      </c>
      <c r="D397" t="s">
        <v>81</v>
      </c>
      <c r="E397">
        <v>63</v>
      </c>
      <c r="F397">
        <v>5</v>
      </c>
      <c r="G397">
        <v>12</v>
      </c>
      <c r="H397">
        <v>17</v>
      </c>
      <c r="I397">
        <v>-2</v>
      </c>
      <c r="J397">
        <v>41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82</v>
      </c>
      <c r="R397">
        <v>6.1</v>
      </c>
      <c r="S397" s="1">
        <v>0.80972222222222223</v>
      </c>
      <c r="T397">
        <v>26.8</v>
      </c>
      <c r="U397">
        <v>0</v>
      </c>
    </row>
    <row r="398" spans="1:21">
      <c r="A398">
        <v>397</v>
      </c>
      <c r="B398" t="s">
        <v>1910</v>
      </c>
      <c r="C398" t="s">
        <v>12</v>
      </c>
      <c r="D398" t="s">
        <v>7</v>
      </c>
      <c r="E398">
        <v>41</v>
      </c>
      <c r="F398">
        <v>5</v>
      </c>
      <c r="G398">
        <v>12</v>
      </c>
      <c r="H398">
        <v>17</v>
      </c>
      <c r="I398">
        <v>5</v>
      </c>
      <c r="J398">
        <v>6</v>
      </c>
      <c r="K398">
        <v>1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29</v>
      </c>
      <c r="R398">
        <v>17.2</v>
      </c>
      <c r="S398" s="1">
        <v>0.49722222222222223</v>
      </c>
      <c r="T398">
        <v>16.899999999999999</v>
      </c>
      <c r="U398">
        <v>40.9</v>
      </c>
    </row>
    <row r="399" spans="1:21">
      <c r="A399">
        <v>398</v>
      </c>
      <c r="B399" t="s">
        <v>1911</v>
      </c>
      <c r="C399" t="s">
        <v>72</v>
      </c>
      <c r="D399" t="s">
        <v>81</v>
      </c>
      <c r="E399">
        <v>82</v>
      </c>
      <c r="F399">
        <v>4</v>
      </c>
      <c r="G399">
        <v>13</v>
      </c>
      <c r="H399">
        <v>17</v>
      </c>
      <c r="I399">
        <v>19</v>
      </c>
      <c r="J399">
        <v>20</v>
      </c>
      <c r="K399">
        <v>1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121</v>
      </c>
      <c r="R399">
        <v>3.3</v>
      </c>
      <c r="S399" s="1">
        <v>0.87430555555555556</v>
      </c>
      <c r="T399">
        <v>26.3</v>
      </c>
      <c r="U399">
        <v>0</v>
      </c>
    </row>
    <row r="400" spans="1:21">
      <c r="A400">
        <v>399</v>
      </c>
      <c r="B400" t="s">
        <v>734</v>
      </c>
      <c r="C400" t="s">
        <v>25</v>
      </c>
      <c r="D400" t="s">
        <v>81</v>
      </c>
      <c r="E400">
        <v>70</v>
      </c>
      <c r="F400">
        <v>4</v>
      </c>
      <c r="G400">
        <v>13</v>
      </c>
      <c r="H400">
        <v>17</v>
      </c>
      <c r="I400">
        <v>26</v>
      </c>
      <c r="J400">
        <v>39</v>
      </c>
      <c r="K400">
        <v>1</v>
      </c>
      <c r="L400">
        <v>2</v>
      </c>
      <c r="M400">
        <v>0</v>
      </c>
      <c r="N400">
        <v>1</v>
      </c>
      <c r="O400">
        <v>1</v>
      </c>
      <c r="P400">
        <v>0</v>
      </c>
      <c r="Q400">
        <v>100</v>
      </c>
      <c r="R400">
        <v>4</v>
      </c>
      <c r="S400" s="1">
        <v>0.96180555555555547</v>
      </c>
      <c r="T400">
        <v>27.4</v>
      </c>
      <c r="U400">
        <v>0</v>
      </c>
    </row>
    <row r="401" spans="1:21">
      <c r="A401">
        <v>400</v>
      </c>
      <c r="B401" t="s">
        <v>1216</v>
      </c>
      <c r="C401" t="s">
        <v>4</v>
      </c>
      <c r="D401" t="s">
        <v>81</v>
      </c>
      <c r="E401">
        <v>77</v>
      </c>
      <c r="F401">
        <v>4</v>
      </c>
      <c r="G401">
        <v>13</v>
      </c>
      <c r="H401">
        <v>17</v>
      </c>
      <c r="I401">
        <v>10</v>
      </c>
      <c r="J401">
        <v>59</v>
      </c>
      <c r="K401">
        <v>0</v>
      </c>
      <c r="L401">
        <v>0</v>
      </c>
      <c r="M401">
        <v>0</v>
      </c>
      <c r="N401">
        <v>2</v>
      </c>
      <c r="O401">
        <v>2</v>
      </c>
      <c r="P401">
        <v>0</v>
      </c>
      <c r="Q401">
        <v>83</v>
      </c>
      <c r="R401">
        <v>4.8</v>
      </c>
      <c r="S401" s="1">
        <v>0.73125000000000007</v>
      </c>
      <c r="T401">
        <v>23.3</v>
      </c>
      <c r="U401">
        <v>0</v>
      </c>
    </row>
    <row r="402" spans="1:21">
      <c r="A402">
        <v>401</v>
      </c>
      <c r="B402" t="s">
        <v>754</v>
      </c>
      <c r="C402" t="s">
        <v>4</v>
      </c>
      <c r="D402" t="s">
        <v>81</v>
      </c>
      <c r="E402">
        <v>71</v>
      </c>
      <c r="F402">
        <v>4</v>
      </c>
      <c r="G402">
        <v>13</v>
      </c>
      <c r="H402">
        <v>17</v>
      </c>
      <c r="I402">
        <v>11</v>
      </c>
      <c r="J402">
        <v>18</v>
      </c>
      <c r="K402">
        <v>0</v>
      </c>
      <c r="L402">
        <v>6</v>
      </c>
      <c r="M402">
        <v>0</v>
      </c>
      <c r="N402">
        <v>0</v>
      </c>
      <c r="O402">
        <v>0</v>
      </c>
      <c r="P402">
        <v>0</v>
      </c>
      <c r="Q402">
        <v>81</v>
      </c>
      <c r="R402">
        <v>4.9000000000000004</v>
      </c>
      <c r="S402" s="1">
        <v>0.75763888888888886</v>
      </c>
      <c r="T402">
        <v>25.6</v>
      </c>
      <c r="U402">
        <v>0</v>
      </c>
    </row>
    <row r="403" spans="1:21">
      <c r="A403">
        <v>402</v>
      </c>
      <c r="B403" t="s">
        <v>818</v>
      </c>
      <c r="C403" t="s">
        <v>121</v>
      </c>
      <c r="D403" t="s">
        <v>10</v>
      </c>
      <c r="E403">
        <v>62</v>
      </c>
      <c r="F403">
        <v>4</v>
      </c>
      <c r="G403">
        <v>13</v>
      </c>
      <c r="H403">
        <v>17</v>
      </c>
      <c r="I403">
        <v>-13</v>
      </c>
      <c r="J403">
        <v>21</v>
      </c>
      <c r="K403">
        <v>0</v>
      </c>
      <c r="L403">
        <v>0</v>
      </c>
      <c r="M403">
        <v>1</v>
      </c>
      <c r="N403">
        <v>2</v>
      </c>
      <c r="O403">
        <v>0</v>
      </c>
      <c r="P403">
        <v>0</v>
      </c>
      <c r="Q403">
        <v>100</v>
      </c>
      <c r="R403">
        <v>4</v>
      </c>
      <c r="S403" s="1">
        <v>0.60833333333333328</v>
      </c>
      <c r="T403">
        <v>22</v>
      </c>
      <c r="U403">
        <v>40</v>
      </c>
    </row>
    <row r="404" spans="1:21">
      <c r="A404">
        <v>403</v>
      </c>
      <c r="B404" t="s">
        <v>285</v>
      </c>
      <c r="C404" t="s">
        <v>72</v>
      </c>
      <c r="D404" t="s">
        <v>5</v>
      </c>
      <c r="E404">
        <v>67</v>
      </c>
      <c r="F404">
        <v>4</v>
      </c>
      <c r="G404">
        <v>13</v>
      </c>
      <c r="H404">
        <v>17</v>
      </c>
      <c r="I404">
        <v>-10</v>
      </c>
      <c r="J404">
        <v>34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143</v>
      </c>
      <c r="R404">
        <v>2.8</v>
      </c>
      <c r="S404" s="1">
        <v>0.52986111111111112</v>
      </c>
      <c r="T404">
        <v>18.5</v>
      </c>
      <c r="U404">
        <v>41.9</v>
      </c>
    </row>
    <row r="405" spans="1:21">
      <c r="A405">
        <v>404</v>
      </c>
      <c r="B405" t="s">
        <v>940</v>
      </c>
      <c r="C405" t="s">
        <v>19</v>
      </c>
      <c r="D405" t="s">
        <v>81</v>
      </c>
      <c r="E405">
        <v>80</v>
      </c>
      <c r="F405">
        <v>3</v>
      </c>
      <c r="G405">
        <v>14</v>
      </c>
      <c r="H405">
        <v>17</v>
      </c>
      <c r="I405">
        <v>12</v>
      </c>
      <c r="J405">
        <v>34</v>
      </c>
      <c r="K405">
        <v>0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48</v>
      </c>
      <c r="R405">
        <v>6.3</v>
      </c>
      <c r="S405" s="1">
        <v>0.80833333333333324</v>
      </c>
      <c r="T405">
        <v>27.2</v>
      </c>
      <c r="U405">
        <v>0</v>
      </c>
    </row>
    <row r="406" spans="1:21">
      <c r="A406">
        <v>405</v>
      </c>
      <c r="B406" t="s">
        <v>1912</v>
      </c>
      <c r="C406" t="s">
        <v>78</v>
      </c>
      <c r="D406" t="s">
        <v>81</v>
      </c>
      <c r="E406">
        <v>76</v>
      </c>
      <c r="F406">
        <v>3</v>
      </c>
      <c r="G406">
        <v>14</v>
      </c>
      <c r="H406">
        <v>17</v>
      </c>
      <c r="I406">
        <v>10</v>
      </c>
      <c r="J406">
        <v>20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80</v>
      </c>
      <c r="R406">
        <v>3.8</v>
      </c>
      <c r="S406" s="1">
        <v>0.78333333333333333</v>
      </c>
      <c r="T406">
        <v>26.6</v>
      </c>
      <c r="U406">
        <v>0</v>
      </c>
    </row>
    <row r="407" spans="1:21">
      <c r="A407">
        <v>406</v>
      </c>
      <c r="B407" t="s">
        <v>1219</v>
      </c>
      <c r="C407" t="s">
        <v>74</v>
      </c>
      <c r="D407" t="s">
        <v>81</v>
      </c>
      <c r="E407">
        <v>59</v>
      </c>
      <c r="F407">
        <v>3</v>
      </c>
      <c r="G407">
        <v>14</v>
      </c>
      <c r="H407">
        <v>17</v>
      </c>
      <c r="I407">
        <v>-1</v>
      </c>
      <c r="J407">
        <v>59</v>
      </c>
      <c r="K407">
        <v>1</v>
      </c>
      <c r="L407">
        <v>3</v>
      </c>
      <c r="M407">
        <v>0</v>
      </c>
      <c r="N407">
        <v>0</v>
      </c>
      <c r="O407">
        <v>0</v>
      </c>
      <c r="P407">
        <v>0</v>
      </c>
      <c r="Q407">
        <v>58</v>
      </c>
      <c r="R407">
        <v>5.2</v>
      </c>
      <c r="S407" s="1">
        <v>0.80208333333333337</v>
      </c>
      <c r="T407">
        <v>25.1</v>
      </c>
      <c r="U407">
        <v>0</v>
      </c>
    </row>
    <row r="408" spans="1:21">
      <c r="A408">
        <v>407</v>
      </c>
      <c r="B408" t="s">
        <v>1282</v>
      </c>
      <c r="C408" t="s">
        <v>72</v>
      </c>
      <c r="D408" t="s">
        <v>7</v>
      </c>
      <c r="E408">
        <v>81</v>
      </c>
      <c r="F408">
        <v>3</v>
      </c>
      <c r="G408">
        <v>14</v>
      </c>
      <c r="H408">
        <v>17</v>
      </c>
      <c r="I408">
        <v>-8</v>
      </c>
      <c r="J408">
        <v>86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95</v>
      </c>
      <c r="R408">
        <v>3.2</v>
      </c>
      <c r="S408" s="1">
        <v>0.46388888888888885</v>
      </c>
      <c r="T408">
        <v>16.8</v>
      </c>
      <c r="U408">
        <v>55</v>
      </c>
    </row>
    <row r="409" spans="1:21">
      <c r="A409">
        <v>408</v>
      </c>
      <c r="B409" t="s">
        <v>937</v>
      </c>
      <c r="C409" t="s">
        <v>4</v>
      </c>
      <c r="D409" t="s">
        <v>7</v>
      </c>
      <c r="E409">
        <v>81</v>
      </c>
      <c r="F409">
        <v>9</v>
      </c>
      <c r="G409">
        <v>7</v>
      </c>
      <c r="H409">
        <v>16</v>
      </c>
      <c r="I409">
        <v>3</v>
      </c>
      <c r="J409">
        <v>27</v>
      </c>
      <c r="K409">
        <v>0</v>
      </c>
      <c r="L409">
        <v>0</v>
      </c>
      <c r="M409">
        <v>2</v>
      </c>
      <c r="N409">
        <v>2</v>
      </c>
      <c r="O409">
        <v>1</v>
      </c>
      <c r="P409">
        <v>1</v>
      </c>
      <c r="Q409">
        <v>105</v>
      </c>
      <c r="R409">
        <v>8.6</v>
      </c>
      <c r="S409" s="1">
        <v>0.53541666666666665</v>
      </c>
      <c r="T409">
        <v>19.100000000000001</v>
      </c>
      <c r="U409">
        <v>50.9</v>
      </c>
    </row>
    <row r="410" spans="1:21">
      <c r="A410">
        <v>409</v>
      </c>
      <c r="B410" t="s">
        <v>330</v>
      </c>
      <c r="C410" t="s">
        <v>74</v>
      </c>
      <c r="D410" t="s">
        <v>5</v>
      </c>
      <c r="E410">
        <v>63</v>
      </c>
      <c r="F410">
        <v>9</v>
      </c>
      <c r="G410">
        <v>7</v>
      </c>
      <c r="H410">
        <v>16</v>
      </c>
      <c r="I410">
        <v>-1</v>
      </c>
      <c r="J410">
        <v>32</v>
      </c>
      <c r="K410">
        <v>3</v>
      </c>
      <c r="L410">
        <v>4</v>
      </c>
      <c r="M410">
        <v>0</v>
      </c>
      <c r="N410">
        <v>0</v>
      </c>
      <c r="O410">
        <v>2</v>
      </c>
      <c r="P410">
        <v>0</v>
      </c>
      <c r="Q410">
        <v>118</v>
      </c>
      <c r="R410">
        <v>7.6</v>
      </c>
      <c r="S410" s="1">
        <v>0.59097222222222223</v>
      </c>
      <c r="T410">
        <v>18.8</v>
      </c>
      <c r="U410">
        <v>50</v>
      </c>
    </row>
    <row r="411" spans="1:21">
      <c r="A411">
        <v>410</v>
      </c>
      <c r="B411" t="s">
        <v>240</v>
      </c>
      <c r="C411" t="s">
        <v>23</v>
      </c>
      <c r="D411" t="s">
        <v>5</v>
      </c>
      <c r="E411">
        <v>59</v>
      </c>
      <c r="F411">
        <v>9</v>
      </c>
      <c r="G411">
        <v>7</v>
      </c>
      <c r="H411">
        <v>16</v>
      </c>
      <c r="I411">
        <v>-17</v>
      </c>
      <c r="J411">
        <v>40</v>
      </c>
      <c r="K411">
        <v>6</v>
      </c>
      <c r="L411">
        <v>7</v>
      </c>
      <c r="M411">
        <v>0</v>
      </c>
      <c r="N411">
        <v>0</v>
      </c>
      <c r="O411">
        <v>0</v>
      </c>
      <c r="P411">
        <v>0</v>
      </c>
      <c r="Q411">
        <v>100</v>
      </c>
      <c r="R411">
        <v>9</v>
      </c>
      <c r="S411" s="1">
        <v>0.61041666666666672</v>
      </c>
      <c r="T411">
        <v>19.899999999999999</v>
      </c>
      <c r="U411">
        <v>50</v>
      </c>
    </row>
    <row r="412" spans="1:21">
      <c r="A412">
        <v>411</v>
      </c>
      <c r="B412" t="s">
        <v>939</v>
      </c>
      <c r="C412" t="s">
        <v>33</v>
      </c>
      <c r="D412" t="s">
        <v>7</v>
      </c>
      <c r="E412">
        <v>80</v>
      </c>
      <c r="F412">
        <v>6</v>
      </c>
      <c r="G412">
        <v>10</v>
      </c>
      <c r="H412">
        <v>16</v>
      </c>
      <c r="I412">
        <v>-12</v>
      </c>
      <c r="J412">
        <v>30</v>
      </c>
      <c r="K412">
        <v>1</v>
      </c>
      <c r="L412">
        <v>2</v>
      </c>
      <c r="M412">
        <v>0</v>
      </c>
      <c r="N412">
        <v>2</v>
      </c>
      <c r="O412">
        <v>1</v>
      </c>
      <c r="P412">
        <v>0</v>
      </c>
      <c r="Q412">
        <v>79</v>
      </c>
      <c r="R412">
        <v>7.6</v>
      </c>
      <c r="S412" s="1">
        <v>0.55694444444444446</v>
      </c>
      <c r="T412">
        <v>19.5</v>
      </c>
      <c r="U412">
        <v>48.4</v>
      </c>
    </row>
    <row r="413" spans="1:21">
      <c r="A413">
        <v>412</v>
      </c>
      <c r="B413" t="s">
        <v>755</v>
      </c>
      <c r="C413" t="s">
        <v>147</v>
      </c>
      <c r="D413" t="s">
        <v>5</v>
      </c>
      <c r="E413">
        <v>76</v>
      </c>
      <c r="F413">
        <v>6</v>
      </c>
      <c r="G413">
        <v>10</v>
      </c>
      <c r="H413">
        <v>16</v>
      </c>
      <c r="I413">
        <v>0</v>
      </c>
      <c r="J413">
        <v>30</v>
      </c>
      <c r="K413">
        <v>0</v>
      </c>
      <c r="L413">
        <v>0</v>
      </c>
      <c r="M413">
        <v>1</v>
      </c>
      <c r="N413">
        <v>2</v>
      </c>
      <c r="O413">
        <v>0</v>
      </c>
      <c r="P413">
        <v>0</v>
      </c>
      <c r="Q413">
        <v>85</v>
      </c>
      <c r="R413">
        <v>7.1</v>
      </c>
      <c r="S413" s="1">
        <v>0.48472222222222222</v>
      </c>
      <c r="T413">
        <v>17.8</v>
      </c>
      <c r="U413">
        <v>6.7</v>
      </c>
    </row>
    <row r="414" spans="1:21">
      <c r="A414">
        <v>413</v>
      </c>
      <c r="B414" t="s">
        <v>1913</v>
      </c>
      <c r="C414" t="s">
        <v>1914</v>
      </c>
      <c r="D414" t="s">
        <v>5</v>
      </c>
      <c r="E414">
        <v>61</v>
      </c>
      <c r="F414">
        <v>6</v>
      </c>
      <c r="G414">
        <v>10</v>
      </c>
      <c r="H414">
        <v>16</v>
      </c>
      <c r="I414">
        <v>3</v>
      </c>
      <c r="J414">
        <v>59</v>
      </c>
      <c r="K414">
        <v>1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41</v>
      </c>
      <c r="R414">
        <v>14.6</v>
      </c>
      <c r="S414" s="1">
        <v>0.35069444444444442</v>
      </c>
      <c r="T414">
        <v>12.6</v>
      </c>
      <c r="U414">
        <v>0</v>
      </c>
    </row>
    <row r="415" spans="1:21">
      <c r="A415">
        <v>414</v>
      </c>
      <c r="B415" t="s">
        <v>336</v>
      </c>
      <c r="C415" t="s">
        <v>139</v>
      </c>
      <c r="D415" t="s">
        <v>10</v>
      </c>
      <c r="E415">
        <v>61</v>
      </c>
      <c r="F415">
        <v>5</v>
      </c>
      <c r="G415">
        <v>11</v>
      </c>
      <c r="H415">
        <v>16</v>
      </c>
      <c r="I415">
        <v>-2</v>
      </c>
      <c r="J415">
        <v>36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107</v>
      </c>
      <c r="R415">
        <v>4.7</v>
      </c>
      <c r="S415" s="1">
        <v>0.50208333333333333</v>
      </c>
      <c r="T415">
        <v>16.7</v>
      </c>
      <c r="U415">
        <v>58.8</v>
      </c>
    </row>
    <row r="416" spans="1:21">
      <c r="A416">
        <v>415</v>
      </c>
      <c r="B416" t="s">
        <v>407</v>
      </c>
      <c r="C416" t="s">
        <v>14</v>
      </c>
      <c r="D416" t="s">
        <v>7</v>
      </c>
      <c r="E416">
        <v>59</v>
      </c>
      <c r="F416">
        <v>4</v>
      </c>
      <c r="G416">
        <v>12</v>
      </c>
      <c r="H416">
        <v>16</v>
      </c>
      <c r="I416">
        <v>0</v>
      </c>
      <c r="J416">
        <v>16</v>
      </c>
      <c r="K416">
        <v>0</v>
      </c>
      <c r="L416">
        <v>0</v>
      </c>
      <c r="M416">
        <v>1</v>
      </c>
      <c r="N416">
        <v>2</v>
      </c>
      <c r="O416">
        <v>2</v>
      </c>
      <c r="P416">
        <v>0</v>
      </c>
      <c r="Q416">
        <v>50</v>
      </c>
      <c r="R416">
        <v>8</v>
      </c>
      <c r="S416" s="1">
        <v>0.56805555555555554</v>
      </c>
      <c r="T416">
        <v>20.5</v>
      </c>
      <c r="U416">
        <v>49.5</v>
      </c>
    </row>
    <row r="417" spans="1:21">
      <c r="A417">
        <v>416</v>
      </c>
      <c r="B417" t="s">
        <v>907</v>
      </c>
      <c r="C417" t="s">
        <v>14</v>
      </c>
      <c r="D417" t="s">
        <v>81</v>
      </c>
      <c r="E417">
        <v>77</v>
      </c>
      <c r="F417">
        <v>3</v>
      </c>
      <c r="G417">
        <v>13</v>
      </c>
      <c r="H417">
        <v>16</v>
      </c>
      <c r="I417">
        <v>11</v>
      </c>
      <c r="J417">
        <v>38</v>
      </c>
      <c r="K417">
        <v>0</v>
      </c>
      <c r="L417">
        <v>0</v>
      </c>
      <c r="M417">
        <v>0</v>
      </c>
      <c r="N417">
        <v>1</v>
      </c>
      <c r="O417">
        <v>1</v>
      </c>
      <c r="P417">
        <v>0</v>
      </c>
      <c r="Q417">
        <v>83</v>
      </c>
      <c r="R417">
        <v>3.6</v>
      </c>
      <c r="S417" s="1">
        <v>0.83750000000000002</v>
      </c>
      <c r="T417">
        <v>28.4</v>
      </c>
      <c r="U417">
        <v>100</v>
      </c>
    </row>
    <row r="418" spans="1:21">
      <c r="A418">
        <v>417</v>
      </c>
      <c r="B418" t="s">
        <v>231</v>
      </c>
      <c r="C418" t="s">
        <v>1915</v>
      </c>
      <c r="D418" t="s">
        <v>81</v>
      </c>
      <c r="E418">
        <v>67</v>
      </c>
      <c r="F418">
        <v>3</v>
      </c>
      <c r="G418">
        <v>13</v>
      </c>
      <c r="H418">
        <v>16</v>
      </c>
      <c r="I418">
        <v>-9</v>
      </c>
      <c r="J418">
        <v>18</v>
      </c>
      <c r="K418">
        <v>1</v>
      </c>
      <c r="L418">
        <v>5</v>
      </c>
      <c r="M418">
        <v>0</v>
      </c>
      <c r="N418">
        <v>0</v>
      </c>
      <c r="O418">
        <v>0</v>
      </c>
      <c r="P418">
        <v>0</v>
      </c>
      <c r="Q418">
        <v>90</v>
      </c>
      <c r="R418">
        <v>3.3</v>
      </c>
      <c r="S418" s="1">
        <v>0.71666666666666667</v>
      </c>
      <c r="T418">
        <v>22.4</v>
      </c>
      <c r="U418">
        <v>0</v>
      </c>
    </row>
    <row r="419" spans="1:21">
      <c r="A419">
        <v>418</v>
      </c>
      <c r="B419" t="s">
        <v>1916</v>
      </c>
      <c r="C419" t="s">
        <v>33</v>
      </c>
      <c r="D419" t="s">
        <v>81</v>
      </c>
      <c r="E419">
        <v>51</v>
      </c>
      <c r="F419">
        <v>3</v>
      </c>
      <c r="G419">
        <v>13</v>
      </c>
      <c r="H419">
        <v>16</v>
      </c>
      <c r="I419">
        <v>-7</v>
      </c>
      <c r="J419">
        <v>30</v>
      </c>
      <c r="K419">
        <v>1</v>
      </c>
      <c r="L419">
        <v>3</v>
      </c>
      <c r="M419">
        <v>0</v>
      </c>
      <c r="N419">
        <v>0</v>
      </c>
      <c r="O419">
        <v>1</v>
      </c>
      <c r="P419">
        <v>0</v>
      </c>
      <c r="Q419">
        <v>71</v>
      </c>
      <c r="R419">
        <v>4.2</v>
      </c>
      <c r="S419" s="1">
        <v>0.87569444444444444</v>
      </c>
      <c r="T419">
        <v>27.4</v>
      </c>
      <c r="U419">
        <v>0</v>
      </c>
    </row>
    <row r="420" spans="1:21">
      <c r="A420">
        <v>419</v>
      </c>
      <c r="B420" t="s">
        <v>1386</v>
      </c>
      <c r="C420" t="s">
        <v>121</v>
      </c>
      <c r="D420" t="s">
        <v>81</v>
      </c>
      <c r="E420">
        <v>82</v>
      </c>
      <c r="F420">
        <v>2</v>
      </c>
      <c r="G420">
        <v>14</v>
      </c>
      <c r="H420">
        <v>16</v>
      </c>
      <c r="I420">
        <v>-23</v>
      </c>
      <c r="J420">
        <v>39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1</v>
      </c>
      <c r="Q420">
        <v>83</v>
      </c>
      <c r="R420">
        <v>2.4</v>
      </c>
      <c r="S420" s="1">
        <v>0.84375</v>
      </c>
      <c r="T420">
        <v>27.2</v>
      </c>
      <c r="U420">
        <v>0</v>
      </c>
    </row>
    <row r="421" spans="1:21">
      <c r="A421">
        <v>420</v>
      </c>
      <c r="B421" t="s">
        <v>1917</v>
      </c>
      <c r="C421" t="s">
        <v>33</v>
      </c>
      <c r="D421" t="s">
        <v>81</v>
      </c>
      <c r="E421">
        <v>52</v>
      </c>
      <c r="F421">
        <v>2</v>
      </c>
      <c r="G421">
        <v>14</v>
      </c>
      <c r="H421">
        <v>16</v>
      </c>
      <c r="I421">
        <v>-9</v>
      </c>
      <c r="J421">
        <v>26</v>
      </c>
      <c r="K421">
        <v>1</v>
      </c>
      <c r="L421">
        <v>6</v>
      </c>
      <c r="M421">
        <v>0</v>
      </c>
      <c r="N421">
        <v>0</v>
      </c>
      <c r="O421">
        <v>0</v>
      </c>
      <c r="P421">
        <v>0</v>
      </c>
      <c r="Q421">
        <v>86</v>
      </c>
      <c r="R421">
        <v>2.2999999999999998</v>
      </c>
      <c r="S421" s="1">
        <v>0.75277777777777777</v>
      </c>
      <c r="T421">
        <v>23.5</v>
      </c>
      <c r="U421">
        <v>0</v>
      </c>
    </row>
    <row r="422" spans="1:21">
      <c r="A422">
        <v>26</v>
      </c>
      <c r="B422" t="s">
        <v>190</v>
      </c>
      <c r="C422" t="s">
        <v>45</v>
      </c>
      <c r="D422" t="s">
        <v>10</v>
      </c>
      <c r="E422">
        <v>16</v>
      </c>
      <c r="F422">
        <v>4</v>
      </c>
      <c r="G422">
        <v>7</v>
      </c>
      <c r="H422">
        <v>11</v>
      </c>
      <c r="I422">
        <v>7</v>
      </c>
      <c r="J422">
        <v>4</v>
      </c>
      <c r="K422">
        <v>0</v>
      </c>
      <c r="L422">
        <v>2</v>
      </c>
      <c r="M422">
        <v>1</v>
      </c>
      <c r="N422">
        <v>1</v>
      </c>
      <c r="O422">
        <v>2</v>
      </c>
      <c r="P422">
        <v>0</v>
      </c>
      <c r="Q422">
        <v>24</v>
      </c>
      <c r="R422">
        <v>16.7</v>
      </c>
      <c r="S422" s="1">
        <v>0.71944444444444444</v>
      </c>
      <c r="T422">
        <v>21.9</v>
      </c>
      <c r="U422">
        <v>33.299999999999997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21"/>
  <sheetViews>
    <sheetView workbookViewId="0">
      <selection activeCell="B5" sqref="B5:I5"/>
    </sheetView>
  </sheetViews>
  <sheetFormatPr defaultRowHeight="15"/>
  <cols>
    <col min="2" max="2" width="23.5703125" customWidth="1"/>
  </cols>
  <sheetData>
    <row r="1" spans="1:21">
      <c r="B1" t="s">
        <v>1616</v>
      </c>
      <c r="C1" t="s">
        <v>1836</v>
      </c>
      <c r="D1" t="s">
        <v>55</v>
      </c>
      <c r="E1" t="s">
        <v>56</v>
      </c>
      <c r="F1" t="s">
        <v>57</v>
      </c>
      <c r="G1" t="s">
        <v>58</v>
      </c>
      <c r="H1" t="s">
        <v>2</v>
      </c>
      <c r="I1" t="s">
        <v>59</v>
      </c>
      <c r="J1" t="s">
        <v>60</v>
      </c>
      <c r="K1" t="s">
        <v>1837</v>
      </c>
      <c r="L1" t="s">
        <v>1838</v>
      </c>
      <c r="M1" t="s">
        <v>1839</v>
      </c>
      <c r="N1" t="s">
        <v>1840</v>
      </c>
      <c r="O1" t="s">
        <v>63</v>
      </c>
      <c r="P1" t="s">
        <v>64</v>
      </c>
      <c r="Q1" t="s">
        <v>65</v>
      </c>
      <c r="R1" t="s">
        <v>66</v>
      </c>
      <c r="S1" t="s">
        <v>67</v>
      </c>
      <c r="T1" s="1" t="s">
        <v>68</v>
      </c>
      <c r="U1" t="s">
        <v>69</v>
      </c>
    </row>
    <row r="2" spans="1:21">
      <c r="A2">
        <v>1</v>
      </c>
      <c r="B2" t="s">
        <v>2131</v>
      </c>
      <c r="C2" t="s">
        <v>4</v>
      </c>
      <c r="D2" t="s">
        <v>5</v>
      </c>
      <c r="E2">
        <v>48</v>
      </c>
      <c r="F2">
        <v>17</v>
      </c>
      <c r="G2">
        <v>43</v>
      </c>
      <c r="H2">
        <v>60</v>
      </c>
      <c r="I2">
        <v>0</v>
      </c>
      <c r="J2">
        <v>14</v>
      </c>
      <c r="K2">
        <v>3</v>
      </c>
      <c r="L2">
        <v>20</v>
      </c>
      <c r="M2">
        <v>0</v>
      </c>
      <c r="N2">
        <v>0</v>
      </c>
      <c r="O2">
        <v>2</v>
      </c>
      <c r="P2">
        <v>0</v>
      </c>
      <c r="Q2">
        <v>112</v>
      </c>
      <c r="R2">
        <v>15.2</v>
      </c>
      <c r="S2" s="1">
        <v>0.9159722222222223</v>
      </c>
      <c r="T2">
        <v>23.9</v>
      </c>
      <c r="U2">
        <v>42.8</v>
      </c>
    </row>
    <row r="3" spans="1:21">
      <c r="A3">
        <v>2</v>
      </c>
      <c r="B3" t="s">
        <v>6</v>
      </c>
      <c r="C3" t="s">
        <v>4</v>
      </c>
      <c r="D3" t="s">
        <v>7</v>
      </c>
      <c r="E3">
        <v>48</v>
      </c>
      <c r="F3">
        <v>29</v>
      </c>
      <c r="G3">
        <v>28</v>
      </c>
      <c r="H3">
        <v>57</v>
      </c>
      <c r="I3">
        <v>-4</v>
      </c>
      <c r="J3">
        <v>32</v>
      </c>
      <c r="K3">
        <v>10</v>
      </c>
      <c r="L3">
        <v>18</v>
      </c>
      <c r="M3">
        <v>0</v>
      </c>
      <c r="N3">
        <v>0</v>
      </c>
      <c r="O3">
        <v>2</v>
      </c>
      <c r="P3">
        <v>0</v>
      </c>
      <c r="Q3">
        <v>157</v>
      </c>
      <c r="R3">
        <v>18.5</v>
      </c>
      <c r="S3" s="1">
        <v>0.91736111111111107</v>
      </c>
      <c r="T3">
        <v>24.3</v>
      </c>
      <c r="U3">
        <v>49.6</v>
      </c>
    </row>
    <row r="4" spans="1:21">
      <c r="A4">
        <v>3</v>
      </c>
      <c r="B4" t="s">
        <v>8</v>
      </c>
      <c r="C4" t="s">
        <v>9</v>
      </c>
      <c r="D4" t="s">
        <v>5</v>
      </c>
      <c r="E4">
        <v>48</v>
      </c>
      <c r="F4">
        <v>32</v>
      </c>
      <c r="G4">
        <v>24</v>
      </c>
      <c r="H4">
        <v>56</v>
      </c>
      <c r="I4">
        <v>2</v>
      </c>
      <c r="J4">
        <v>36</v>
      </c>
      <c r="K4">
        <v>16</v>
      </c>
      <c r="L4">
        <v>27</v>
      </c>
      <c r="M4">
        <v>0</v>
      </c>
      <c r="N4">
        <v>0</v>
      </c>
      <c r="O4">
        <v>4</v>
      </c>
      <c r="P4">
        <v>0</v>
      </c>
      <c r="Q4">
        <v>220</v>
      </c>
      <c r="R4">
        <v>14.5</v>
      </c>
      <c r="S4" s="1">
        <v>0.87013888888888891</v>
      </c>
      <c r="T4">
        <v>21.4</v>
      </c>
      <c r="U4">
        <v>0</v>
      </c>
    </row>
    <row r="5" spans="1:21">
      <c r="A5">
        <v>4</v>
      </c>
      <c r="B5" t="s">
        <v>11</v>
      </c>
      <c r="C5" t="s">
        <v>12</v>
      </c>
      <c r="D5" t="s">
        <v>7</v>
      </c>
      <c r="E5">
        <v>36</v>
      </c>
      <c r="F5">
        <v>15</v>
      </c>
      <c r="G5">
        <v>41</v>
      </c>
      <c r="H5">
        <v>56</v>
      </c>
      <c r="I5">
        <v>26</v>
      </c>
      <c r="J5">
        <v>16</v>
      </c>
      <c r="K5">
        <v>3</v>
      </c>
      <c r="L5">
        <v>17</v>
      </c>
      <c r="M5">
        <v>0</v>
      </c>
      <c r="N5">
        <v>0</v>
      </c>
      <c r="O5">
        <v>1</v>
      </c>
      <c r="P5">
        <v>0</v>
      </c>
      <c r="Q5">
        <v>124</v>
      </c>
      <c r="R5">
        <v>12.1</v>
      </c>
      <c r="S5" s="1">
        <v>0.87916666666666676</v>
      </c>
      <c r="T5">
        <v>22.8</v>
      </c>
      <c r="U5">
        <v>54.3</v>
      </c>
    </row>
    <row r="6" spans="1:21">
      <c r="A6">
        <v>5</v>
      </c>
      <c r="B6" t="s">
        <v>13</v>
      </c>
      <c r="C6" t="s">
        <v>14</v>
      </c>
      <c r="D6" t="s">
        <v>5</v>
      </c>
      <c r="E6">
        <v>47</v>
      </c>
      <c r="F6">
        <v>23</v>
      </c>
      <c r="G6">
        <v>32</v>
      </c>
      <c r="H6">
        <v>55</v>
      </c>
      <c r="I6">
        <v>11</v>
      </c>
      <c r="J6">
        <v>8</v>
      </c>
      <c r="K6">
        <v>8</v>
      </c>
      <c r="L6">
        <v>17</v>
      </c>
      <c r="M6">
        <v>0</v>
      </c>
      <c r="N6">
        <v>0</v>
      </c>
      <c r="O6">
        <v>3</v>
      </c>
      <c r="P6">
        <v>0</v>
      </c>
      <c r="Q6">
        <v>138</v>
      </c>
      <c r="R6">
        <v>16.7</v>
      </c>
      <c r="S6" s="1">
        <v>0.8354166666666667</v>
      </c>
      <c r="T6">
        <v>23.1</v>
      </c>
      <c r="U6">
        <v>20</v>
      </c>
    </row>
    <row r="7" spans="1:21">
      <c r="A7">
        <v>6</v>
      </c>
      <c r="B7" t="s">
        <v>15</v>
      </c>
      <c r="C7" t="s">
        <v>16</v>
      </c>
      <c r="D7" t="s">
        <v>7</v>
      </c>
      <c r="E7">
        <v>48</v>
      </c>
      <c r="F7">
        <v>18</v>
      </c>
      <c r="G7">
        <v>35</v>
      </c>
      <c r="H7">
        <v>53</v>
      </c>
      <c r="I7">
        <v>5</v>
      </c>
      <c r="J7">
        <v>54</v>
      </c>
      <c r="K7">
        <v>3</v>
      </c>
      <c r="L7">
        <v>9</v>
      </c>
      <c r="M7">
        <v>1</v>
      </c>
      <c r="N7">
        <v>1</v>
      </c>
      <c r="O7">
        <v>4</v>
      </c>
      <c r="P7">
        <v>0</v>
      </c>
      <c r="Q7">
        <v>152</v>
      </c>
      <c r="R7">
        <v>11.8</v>
      </c>
      <c r="S7" s="1">
        <v>0.87430555555555556</v>
      </c>
      <c r="T7">
        <v>26.3</v>
      </c>
      <c r="U7">
        <v>52</v>
      </c>
    </row>
    <row r="8" spans="1:21">
      <c r="A8">
        <v>7</v>
      </c>
      <c r="B8" t="s">
        <v>17</v>
      </c>
      <c r="C8" t="s">
        <v>12</v>
      </c>
      <c r="D8" t="s">
        <v>10</v>
      </c>
      <c r="E8">
        <v>48</v>
      </c>
      <c r="F8">
        <v>22</v>
      </c>
      <c r="G8">
        <v>30</v>
      </c>
      <c r="H8">
        <v>52</v>
      </c>
      <c r="I8">
        <v>30</v>
      </c>
      <c r="J8">
        <v>39</v>
      </c>
      <c r="K8">
        <v>9</v>
      </c>
      <c r="L8">
        <v>16</v>
      </c>
      <c r="M8">
        <v>0</v>
      </c>
      <c r="N8">
        <v>0</v>
      </c>
      <c r="O8">
        <v>5</v>
      </c>
      <c r="P8">
        <v>0</v>
      </c>
      <c r="Q8">
        <v>113</v>
      </c>
      <c r="R8">
        <v>19.5</v>
      </c>
      <c r="S8" s="1">
        <v>0.75069444444444444</v>
      </c>
      <c r="T8">
        <v>20.399999999999999</v>
      </c>
      <c r="U8">
        <v>44.4</v>
      </c>
    </row>
    <row r="9" spans="1:21">
      <c r="A9">
        <v>8</v>
      </c>
      <c r="B9" t="s">
        <v>18</v>
      </c>
      <c r="C9" t="s">
        <v>19</v>
      </c>
      <c r="D9" t="s">
        <v>5</v>
      </c>
      <c r="E9">
        <v>48</v>
      </c>
      <c r="F9">
        <v>20</v>
      </c>
      <c r="G9">
        <v>32</v>
      </c>
      <c r="H9">
        <v>52</v>
      </c>
      <c r="I9">
        <v>-3</v>
      </c>
      <c r="J9">
        <v>18</v>
      </c>
      <c r="K9">
        <v>6</v>
      </c>
      <c r="L9">
        <v>21</v>
      </c>
      <c r="M9">
        <v>0</v>
      </c>
      <c r="N9">
        <v>0</v>
      </c>
      <c r="O9">
        <v>4</v>
      </c>
      <c r="P9">
        <v>0</v>
      </c>
      <c r="Q9">
        <v>161</v>
      </c>
      <c r="R9">
        <v>12.4</v>
      </c>
      <c r="S9" s="1">
        <v>0.82500000000000007</v>
      </c>
      <c r="T9">
        <v>23.9</v>
      </c>
      <c r="U9">
        <v>62.5</v>
      </c>
    </row>
    <row r="10" spans="1:21">
      <c r="A10">
        <v>9</v>
      </c>
      <c r="B10" t="s">
        <v>20</v>
      </c>
      <c r="C10" t="s">
        <v>21</v>
      </c>
      <c r="D10" t="s">
        <v>10</v>
      </c>
      <c r="E10">
        <v>45</v>
      </c>
      <c r="F10">
        <v>16</v>
      </c>
      <c r="G10">
        <v>34</v>
      </c>
      <c r="H10">
        <v>50</v>
      </c>
      <c r="I10">
        <v>5</v>
      </c>
      <c r="J10">
        <v>33</v>
      </c>
      <c r="K10">
        <v>4</v>
      </c>
      <c r="L10">
        <v>14</v>
      </c>
      <c r="M10">
        <v>0</v>
      </c>
      <c r="N10">
        <v>0</v>
      </c>
      <c r="O10">
        <v>4</v>
      </c>
      <c r="P10">
        <v>0</v>
      </c>
      <c r="Q10">
        <v>154</v>
      </c>
      <c r="R10">
        <v>10.4</v>
      </c>
      <c r="S10" s="1">
        <v>0.77569444444444446</v>
      </c>
      <c r="T10">
        <v>22.6</v>
      </c>
      <c r="U10">
        <v>54.7</v>
      </c>
    </row>
    <row r="11" spans="1:21">
      <c r="A11">
        <v>10</v>
      </c>
      <c r="B11" t="s">
        <v>22</v>
      </c>
      <c r="C11" t="s">
        <v>23</v>
      </c>
      <c r="D11" t="s">
        <v>7</v>
      </c>
      <c r="E11">
        <v>47</v>
      </c>
      <c r="F11">
        <v>15</v>
      </c>
      <c r="G11">
        <v>34</v>
      </c>
      <c r="H11">
        <v>49</v>
      </c>
      <c r="I11">
        <v>21</v>
      </c>
      <c r="J11">
        <v>14</v>
      </c>
      <c r="K11">
        <v>8</v>
      </c>
      <c r="L11">
        <v>16</v>
      </c>
      <c r="M11">
        <v>0</v>
      </c>
      <c r="N11">
        <v>3</v>
      </c>
      <c r="O11">
        <v>6</v>
      </c>
      <c r="P11">
        <v>2</v>
      </c>
      <c r="Q11">
        <v>107</v>
      </c>
      <c r="R11">
        <v>14</v>
      </c>
      <c r="S11" s="1">
        <v>0.84027777777777779</v>
      </c>
      <c r="T11">
        <v>25.3</v>
      </c>
      <c r="U11">
        <v>55</v>
      </c>
    </row>
    <row r="12" spans="1:21">
      <c r="A12">
        <v>11</v>
      </c>
      <c r="B12" t="s">
        <v>24</v>
      </c>
      <c r="C12" t="s">
        <v>25</v>
      </c>
      <c r="D12" t="s">
        <v>7</v>
      </c>
      <c r="E12">
        <v>44</v>
      </c>
      <c r="F12">
        <v>15</v>
      </c>
      <c r="G12">
        <v>34</v>
      </c>
      <c r="H12">
        <v>49</v>
      </c>
      <c r="I12">
        <v>14</v>
      </c>
      <c r="J12">
        <v>41</v>
      </c>
      <c r="K12">
        <v>4</v>
      </c>
      <c r="L12">
        <v>15</v>
      </c>
      <c r="M12">
        <v>3</v>
      </c>
      <c r="N12">
        <v>3</v>
      </c>
      <c r="O12">
        <v>3</v>
      </c>
      <c r="P12">
        <v>0</v>
      </c>
      <c r="Q12">
        <v>99</v>
      </c>
      <c r="R12">
        <v>15.2</v>
      </c>
      <c r="S12" s="1">
        <v>0.84097222222222223</v>
      </c>
      <c r="T12">
        <v>24.2</v>
      </c>
      <c r="U12">
        <v>48</v>
      </c>
    </row>
    <row r="13" spans="1:21">
      <c r="A13">
        <v>12</v>
      </c>
      <c r="B13" t="s">
        <v>26</v>
      </c>
      <c r="C13" t="s">
        <v>9</v>
      </c>
      <c r="D13" t="s">
        <v>7</v>
      </c>
      <c r="E13">
        <v>48</v>
      </c>
      <c r="F13">
        <v>13</v>
      </c>
      <c r="G13">
        <v>36</v>
      </c>
      <c r="H13">
        <v>49</v>
      </c>
      <c r="I13">
        <v>-4</v>
      </c>
      <c r="J13">
        <v>53</v>
      </c>
      <c r="K13">
        <v>6</v>
      </c>
      <c r="L13">
        <v>27</v>
      </c>
      <c r="M13">
        <v>0</v>
      </c>
      <c r="N13">
        <v>0</v>
      </c>
      <c r="O13">
        <v>1</v>
      </c>
      <c r="P13">
        <v>0</v>
      </c>
      <c r="Q13">
        <v>63</v>
      </c>
      <c r="R13">
        <v>20.6</v>
      </c>
      <c r="S13" s="1">
        <v>0.74305555555555547</v>
      </c>
      <c r="T13">
        <v>20.3</v>
      </c>
      <c r="U13">
        <v>44.8</v>
      </c>
    </row>
    <row r="14" spans="1:21">
      <c r="A14">
        <v>13</v>
      </c>
      <c r="B14" t="s">
        <v>27</v>
      </c>
      <c r="C14" t="s">
        <v>14</v>
      </c>
      <c r="D14" t="s">
        <v>7</v>
      </c>
      <c r="E14">
        <v>47</v>
      </c>
      <c r="F14">
        <v>23</v>
      </c>
      <c r="G14">
        <v>25</v>
      </c>
      <c r="H14">
        <v>48</v>
      </c>
      <c r="I14">
        <v>28</v>
      </c>
      <c r="J14">
        <v>27</v>
      </c>
      <c r="K14">
        <v>2</v>
      </c>
      <c r="L14">
        <v>6</v>
      </c>
      <c r="M14">
        <v>2</v>
      </c>
      <c r="N14">
        <v>3</v>
      </c>
      <c r="O14">
        <v>5</v>
      </c>
      <c r="P14">
        <v>0</v>
      </c>
      <c r="Q14">
        <v>143</v>
      </c>
      <c r="R14">
        <v>16.100000000000001</v>
      </c>
      <c r="S14" s="1">
        <v>0.80555555555555547</v>
      </c>
      <c r="T14">
        <v>25</v>
      </c>
      <c r="U14">
        <v>59.9</v>
      </c>
    </row>
    <row r="15" spans="1:21">
      <c r="A15">
        <v>14</v>
      </c>
      <c r="B15" t="s">
        <v>28</v>
      </c>
      <c r="C15" t="s">
        <v>29</v>
      </c>
      <c r="D15" t="s">
        <v>7</v>
      </c>
      <c r="E15">
        <v>48</v>
      </c>
      <c r="F15">
        <v>13</v>
      </c>
      <c r="G15">
        <v>35</v>
      </c>
      <c r="H15">
        <v>48</v>
      </c>
      <c r="I15">
        <v>-7</v>
      </c>
      <c r="J15">
        <v>22</v>
      </c>
      <c r="K15">
        <v>6</v>
      </c>
      <c r="L15">
        <v>21</v>
      </c>
      <c r="M15">
        <v>1</v>
      </c>
      <c r="N15">
        <v>1</v>
      </c>
      <c r="O15">
        <v>2</v>
      </c>
      <c r="P15">
        <v>0</v>
      </c>
      <c r="Q15">
        <v>137</v>
      </c>
      <c r="R15">
        <v>9.5</v>
      </c>
      <c r="S15" s="1">
        <v>0.88194444444444453</v>
      </c>
      <c r="T15">
        <v>26.1</v>
      </c>
      <c r="U15">
        <v>54.5</v>
      </c>
    </row>
    <row r="16" spans="1:21">
      <c r="A16">
        <v>15</v>
      </c>
      <c r="B16" t="s">
        <v>30</v>
      </c>
      <c r="C16" t="s">
        <v>23</v>
      </c>
      <c r="D16" t="s">
        <v>10</v>
      </c>
      <c r="E16">
        <v>46</v>
      </c>
      <c r="F16">
        <v>11</v>
      </c>
      <c r="G16">
        <v>37</v>
      </c>
      <c r="H16">
        <v>48</v>
      </c>
      <c r="I16">
        <v>2</v>
      </c>
      <c r="J16">
        <v>18</v>
      </c>
      <c r="K16">
        <v>4</v>
      </c>
      <c r="L16">
        <v>23</v>
      </c>
      <c r="M16">
        <v>2</v>
      </c>
      <c r="N16">
        <v>2</v>
      </c>
      <c r="O16">
        <v>5</v>
      </c>
      <c r="P16">
        <v>0</v>
      </c>
      <c r="Q16">
        <v>173</v>
      </c>
      <c r="R16">
        <v>6.4</v>
      </c>
      <c r="S16" s="1">
        <v>0.85486111111111107</v>
      </c>
      <c r="T16">
        <v>24.3</v>
      </c>
      <c r="U16">
        <v>48.3</v>
      </c>
    </row>
    <row r="17" spans="1:21">
      <c r="A17">
        <v>16</v>
      </c>
      <c r="B17" t="s">
        <v>31</v>
      </c>
      <c r="C17" t="s">
        <v>9</v>
      </c>
      <c r="D17" t="s">
        <v>7</v>
      </c>
      <c r="E17">
        <v>48</v>
      </c>
      <c r="F17">
        <v>8</v>
      </c>
      <c r="G17">
        <v>40</v>
      </c>
      <c r="H17">
        <v>48</v>
      </c>
      <c r="I17">
        <v>8</v>
      </c>
      <c r="J17">
        <v>20</v>
      </c>
      <c r="K17">
        <v>3</v>
      </c>
      <c r="L17">
        <v>18</v>
      </c>
      <c r="M17">
        <v>0</v>
      </c>
      <c r="N17">
        <v>0</v>
      </c>
      <c r="O17">
        <v>1</v>
      </c>
      <c r="P17">
        <v>0</v>
      </c>
      <c r="Q17">
        <v>82</v>
      </c>
      <c r="R17">
        <v>9.8000000000000007</v>
      </c>
      <c r="S17" s="1">
        <v>0.82916666666666661</v>
      </c>
      <c r="T17">
        <v>23.3</v>
      </c>
      <c r="U17">
        <v>51.4</v>
      </c>
    </row>
    <row r="18" spans="1:21">
      <c r="A18">
        <v>17</v>
      </c>
      <c r="B18" t="s">
        <v>32</v>
      </c>
      <c r="C18" t="s">
        <v>33</v>
      </c>
      <c r="D18" t="s">
        <v>7</v>
      </c>
      <c r="E18">
        <v>48</v>
      </c>
      <c r="F18">
        <v>28</v>
      </c>
      <c r="G18">
        <v>19</v>
      </c>
      <c r="H18">
        <v>47</v>
      </c>
      <c r="I18">
        <v>-2</v>
      </c>
      <c r="J18">
        <v>18</v>
      </c>
      <c r="K18">
        <v>9</v>
      </c>
      <c r="L18">
        <v>16</v>
      </c>
      <c r="M18">
        <v>0</v>
      </c>
      <c r="N18">
        <v>0</v>
      </c>
      <c r="O18">
        <v>5</v>
      </c>
      <c r="P18">
        <v>0</v>
      </c>
      <c r="Q18">
        <v>162</v>
      </c>
      <c r="R18">
        <v>17.3</v>
      </c>
      <c r="S18" s="1">
        <v>0.8652777777777777</v>
      </c>
      <c r="T18">
        <v>22.3</v>
      </c>
      <c r="U18">
        <v>49.4</v>
      </c>
    </row>
    <row r="19" spans="1:21">
      <c r="A19">
        <v>18</v>
      </c>
      <c r="B19" t="s">
        <v>34</v>
      </c>
      <c r="C19" t="s">
        <v>29</v>
      </c>
      <c r="D19" t="s">
        <v>5</v>
      </c>
      <c r="E19">
        <v>48</v>
      </c>
      <c r="F19">
        <v>22</v>
      </c>
      <c r="G19">
        <v>24</v>
      </c>
      <c r="H19">
        <v>46</v>
      </c>
      <c r="I19">
        <v>-7</v>
      </c>
      <c r="J19">
        <v>35</v>
      </c>
      <c r="K19">
        <v>8</v>
      </c>
      <c r="L19">
        <v>17</v>
      </c>
      <c r="M19">
        <v>0</v>
      </c>
      <c r="N19">
        <v>0</v>
      </c>
      <c r="O19">
        <v>3</v>
      </c>
      <c r="P19">
        <v>0</v>
      </c>
      <c r="Q19">
        <v>129</v>
      </c>
      <c r="R19">
        <v>17.100000000000001</v>
      </c>
      <c r="S19" s="1">
        <v>0.71805555555555556</v>
      </c>
      <c r="T19">
        <v>21.1</v>
      </c>
      <c r="U19">
        <v>40</v>
      </c>
    </row>
    <row r="20" spans="1:21">
      <c r="A20">
        <v>19</v>
      </c>
      <c r="B20" t="s">
        <v>35</v>
      </c>
      <c r="C20" t="s">
        <v>36</v>
      </c>
      <c r="D20" t="s">
        <v>10</v>
      </c>
      <c r="E20">
        <v>48</v>
      </c>
      <c r="F20">
        <v>18</v>
      </c>
      <c r="G20">
        <v>28</v>
      </c>
      <c r="H20">
        <v>46</v>
      </c>
      <c r="I20">
        <v>10</v>
      </c>
      <c r="J20">
        <v>22</v>
      </c>
      <c r="K20">
        <v>3</v>
      </c>
      <c r="L20">
        <v>6</v>
      </c>
      <c r="M20">
        <v>0</v>
      </c>
      <c r="N20">
        <v>0</v>
      </c>
      <c r="O20">
        <v>4</v>
      </c>
      <c r="P20">
        <v>0</v>
      </c>
      <c r="Q20">
        <v>121</v>
      </c>
      <c r="R20">
        <v>14.9</v>
      </c>
      <c r="S20" s="1">
        <v>0.81944444444444453</v>
      </c>
      <c r="T20">
        <v>24.2</v>
      </c>
      <c r="U20">
        <v>53.7</v>
      </c>
    </row>
    <row r="21" spans="1:21">
      <c r="A21">
        <v>20</v>
      </c>
      <c r="B21" t="s">
        <v>37</v>
      </c>
      <c r="C21" t="s">
        <v>38</v>
      </c>
      <c r="D21" t="s">
        <v>7</v>
      </c>
      <c r="E21">
        <v>48</v>
      </c>
      <c r="F21">
        <v>11</v>
      </c>
      <c r="G21">
        <v>34</v>
      </c>
      <c r="H21">
        <v>45</v>
      </c>
      <c r="I21">
        <v>19</v>
      </c>
      <c r="J21">
        <v>24</v>
      </c>
      <c r="K21">
        <v>1</v>
      </c>
      <c r="L21">
        <v>13</v>
      </c>
      <c r="M21">
        <v>1</v>
      </c>
      <c r="N21">
        <v>1</v>
      </c>
      <c r="O21">
        <v>1</v>
      </c>
      <c r="P21">
        <v>0</v>
      </c>
      <c r="Q21">
        <v>70</v>
      </c>
      <c r="R21">
        <v>15.7</v>
      </c>
      <c r="S21" s="1">
        <v>0.80555555555555547</v>
      </c>
      <c r="T21">
        <v>24.5</v>
      </c>
      <c r="U21">
        <v>49.4</v>
      </c>
    </row>
    <row r="22" spans="1:21">
      <c r="A22">
        <v>21</v>
      </c>
      <c r="B22" t="s">
        <v>39</v>
      </c>
      <c r="C22" t="s">
        <v>40</v>
      </c>
      <c r="D22" t="s">
        <v>7</v>
      </c>
      <c r="E22">
        <v>48</v>
      </c>
      <c r="F22">
        <v>18</v>
      </c>
      <c r="G22">
        <v>26</v>
      </c>
      <c r="H22">
        <v>44</v>
      </c>
      <c r="I22">
        <v>25</v>
      </c>
      <c r="J22">
        <v>12</v>
      </c>
      <c r="K22">
        <v>4</v>
      </c>
      <c r="L22">
        <v>10</v>
      </c>
      <c r="M22">
        <v>1</v>
      </c>
      <c r="N22">
        <v>4</v>
      </c>
      <c r="O22">
        <v>6</v>
      </c>
      <c r="P22">
        <v>0</v>
      </c>
      <c r="Q22">
        <v>108</v>
      </c>
      <c r="R22">
        <v>16.7</v>
      </c>
      <c r="S22" s="1">
        <v>0.87152777777777779</v>
      </c>
      <c r="T22">
        <v>25.7</v>
      </c>
      <c r="U22">
        <v>45.8</v>
      </c>
    </row>
    <row r="23" spans="1:21">
      <c r="A23">
        <v>22</v>
      </c>
      <c r="B23" t="s">
        <v>41</v>
      </c>
      <c r="C23" t="s">
        <v>19</v>
      </c>
      <c r="D23" t="s">
        <v>7</v>
      </c>
      <c r="E23">
        <v>48</v>
      </c>
      <c r="F23">
        <v>18</v>
      </c>
      <c r="G23">
        <v>26</v>
      </c>
      <c r="H23">
        <v>44</v>
      </c>
      <c r="I23">
        <v>15</v>
      </c>
      <c r="J23">
        <v>23</v>
      </c>
      <c r="K23">
        <v>5</v>
      </c>
      <c r="L23">
        <v>8</v>
      </c>
      <c r="M23">
        <v>0</v>
      </c>
      <c r="N23">
        <v>0</v>
      </c>
      <c r="O23">
        <v>1</v>
      </c>
      <c r="P23">
        <v>0</v>
      </c>
      <c r="Q23">
        <v>107</v>
      </c>
      <c r="R23">
        <v>16.8</v>
      </c>
      <c r="S23" s="1">
        <v>0.66875000000000007</v>
      </c>
      <c r="T23">
        <v>21</v>
      </c>
      <c r="U23">
        <v>44.2</v>
      </c>
    </row>
    <row r="24" spans="1:21">
      <c r="A24">
        <v>23</v>
      </c>
      <c r="B24" t="s">
        <v>42</v>
      </c>
      <c r="C24" t="s">
        <v>33</v>
      </c>
      <c r="D24" t="s">
        <v>10</v>
      </c>
      <c r="E24">
        <v>47</v>
      </c>
      <c r="F24">
        <v>15</v>
      </c>
      <c r="G24">
        <v>29</v>
      </c>
      <c r="H24">
        <v>44</v>
      </c>
      <c r="I24">
        <v>-3</v>
      </c>
      <c r="J24">
        <v>4</v>
      </c>
      <c r="K24">
        <v>8</v>
      </c>
      <c r="L24">
        <v>15</v>
      </c>
      <c r="M24">
        <v>0</v>
      </c>
      <c r="N24">
        <v>0</v>
      </c>
      <c r="O24">
        <v>0</v>
      </c>
      <c r="P24">
        <v>0</v>
      </c>
      <c r="Q24">
        <v>154</v>
      </c>
      <c r="R24">
        <v>9.6999999999999993</v>
      </c>
      <c r="S24" s="1">
        <v>0.79791666666666661</v>
      </c>
      <c r="T24">
        <v>21.5</v>
      </c>
      <c r="U24">
        <v>100</v>
      </c>
    </row>
    <row r="25" spans="1:21">
      <c r="A25">
        <v>24</v>
      </c>
      <c r="B25" t="s">
        <v>43</v>
      </c>
      <c r="C25" t="s">
        <v>16</v>
      </c>
      <c r="D25" t="s">
        <v>5</v>
      </c>
      <c r="E25">
        <v>44</v>
      </c>
      <c r="F25">
        <v>13</v>
      </c>
      <c r="G25">
        <v>31</v>
      </c>
      <c r="H25">
        <v>44</v>
      </c>
      <c r="I25">
        <v>14</v>
      </c>
      <c r="J25">
        <v>46</v>
      </c>
      <c r="K25">
        <v>4</v>
      </c>
      <c r="L25">
        <v>9</v>
      </c>
      <c r="M25">
        <v>0</v>
      </c>
      <c r="N25">
        <v>1</v>
      </c>
      <c r="O25">
        <v>1</v>
      </c>
      <c r="P25">
        <v>0</v>
      </c>
      <c r="Q25">
        <v>150</v>
      </c>
      <c r="R25">
        <v>8.6999999999999993</v>
      </c>
      <c r="S25" s="1">
        <v>0.87222222222222223</v>
      </c>
      <c r="T25">
        <v>25.1</v>
      </c>
      <c r="U25">
        <v>23.8</v>
      </c>
    </row>
    <row r="26" spans="1:21">
      <c r="A26">
        <v>25</v>
      </c>
      <c r="B26" t="s">
        <v>2132</v>
      </c>
      <c r="C26" t="s">
        <v>45</v>
      </c>
      <c r="D26" t="s">
        <v>5</v>
      </c>
      <c r="E26">
        <v>48</v>
      </c>
      <c r="F26">
        <v>18</v>
      </c>
      <c r="G26">
        <v>25</v>
      </c>
      <c r="H26">
        <v>43</v>
      </c>
      <c r="I26">
        <v>-11</v>
      </c>
      <c r="J26">
        <v>38</v>
      </c>
      <c r="K26">
        <v>6</v>
      </c>
      <c r="L26">
        <v>13</v>
      </c>
      <c r="M26">
        <v>0</v>
      </c>
      <c r="N26">
        <v>0</v>
      </c>
      <c r="O26">
        <v>1</v>
      </c>
      <c r="P26">
        <v>0</v>
      </c>
      <c r="Q26">
        <v>105</v>
      </c>
      <c r="R26">
        <v>17.100000000000001</v>
      </c>
      <c r="S26" s="1">
        <v>0.79722222222222217</v>
      </c>
      <c r="T26">
        <v>23</v>
      </c>
      <c r="U26">
        <v>7.7</v>
      </c>
    </row>
    <row r="27" spans="1:21">
      <c r="A27">
        <v>26</v>
      </c>
      <c r="B27" t="s">
        <v>46</v>
      </c>
      <c r="C27" t="s">
        <v>45</v>
      </c>
      <c r="D27" t="s">
        <v>7</v>
      </c>
      <c r="E27">
        <v>47</v>
      </c>
      <c r="F27">
        <v>17</v>
      </c>
      <c r="G27">
        <v>26</v>
      </c>
      <c r="H27">
        <v>43</v>
      </c>
      <c r="I27">
        <v>-12</v>
      </c>
      <c r="J27">
        <v>12</v>
      </c>
      <c r="K27">
        <v>2</v>
      </c>
      <c r="L27">
        <v>9</v>
      </c>
      <c r="M27">
        <v>0</v>
      </c>
      <c r="N27">
        <v>1</v>
      </c>
      <c r="O27">
        <v>3</v>
      </c>
      <c r="P27">
        <v>1</v>
      </c>
      <c r="Q27">
        <v>132</v>
      </c>
      <c r="R27">
        <v>12.9</v>
      </c>
      <c r="S27" s="1">
        <v>0.87152777777777779</v>
      </c>
      <c r="T27">
        <v>27</v>
      </c>
      <c r="U27">
        <v>54.6</v>
      </c>
    </row>
    <row r="28" spans="1:21">
      <c r="A28">
        <v>27</v>
      </c>
      <c r="B28" t="s">
        <v>47</v>
      </c>
      <c r="C28" t="s">
        <v>40</v>
      </c>
      <c r="D28" t="s">
        <v>10</v>
      </c>
      <c r="E28">
        <v>44</v>
      </c>
      <c r="F28">
        <v>21</v>
      </c>
      <c r="G28">
        <v>21</v>
      </c>
      <c r="H28">
        <v>42</v>
      </c>
      <c r="I28">
        <v>16</v>
      </c>
      <c r="J28">
        <v>26</v>
      </c>
      <c r="K28">
        <v>3</v>
      </c>
      <c r="L28">
        <v>9</v>
      </c>
      <c r="M28">
        <v>1</v>
      </c>
      <c r="N28">
        <v>1</v>
      </c>
      <c r="O28">
        <v>3</v>
      </c>
      <c r="P28">
        <v>0</v>
      </c>
      <c r="Q28">
        <v>176</v>
      </c>
      <c r="R28">
        <v>11.9</v>
      </c>
      <c r="S28" s="1">
        <v>0.83194444444444438</v>
      </c>
      <c r="T28">
        <v>25</v>
      </c>
      <c r="U28">
        <v>41.7</v>
      </c>
    </row>
    <row r="29" spans="1:21">
      <c r="A29">
        <v>28</v>
      </c>
      <c r="B29" t="s">
        <v>48</v>
      </c>
      <c r="C29" t="s">
        <v>49</v>
      </c>
      <c r="D29" t="s">
        <v>7</v>
      </c>
      <c r="E29">
        <v>47</v>
      </c>
      <c r="F29">
        <v>10</v>
      </c>
      <c r="G29">
        <v>32</v>
      </c>
      <c r="H29">
        <v>42</v>
      </c>
      <c r="I29">
        <v>14</v>
      </c>
      <c r="J29">
        <v>16</v>
      </c>
      <c r="K29">
        <v>0</v>
      </c>
      <c r="L29">
        <v>16</v>
      </c>
      <c r="M29">
        <v>0</v>
      </c>
      <c r="N29">
        <v>0</v>
      </c>
      <c r="O29">
        <v>1</v>
      </c>
      <c r="P29">
        <v>0</v>
      </c>
      <c r="Q29">
        <v>98</v>
      </c>
      <c r="R29">
        <v>10.199999999999999</v>
      </c>
      <c r="S29" s="1">
        <v>0.85277777777777775</v>
      </c>
      <c r="T29">
        <v>25.3</v>
      </c>
      <c r="U29">
        <v>53.3</v>
      </c>
    </row>
    <row r="30" spans="1:21">
      <c r="A30">
        <v>29</v>
      </c>
      <c r="B30" t="s">
        <v>50</v>
      </c>
      <c r="C30" t="s">
        <v>51</v>
      </c>
      <c r="D30" t="s">
        <v>10</v>
      </c>
      <c r="E30">
        <v>38</v>
      </c>
      <c r="F30">
        <v>20</v>
      </c>
      <c r="G30">
        <v>21</v>
      </c>
      <c r="H30">
        <v>41</v>
      </c>
      <c r="I30">
        <v>-1</v>
      </c>
      <c r="J30">
        <v>20</v>
      </c>
      <c r="K30">
        <v>9</v>
      </c>
      <c r="L30">
        <v>14</v>
      </c>
      <c r="M30">
        <v>1</v>
      </c>
      <c r="N30">
        <v>1</v>
      </c>
      <c r="O30">
        <v>2</v>
      </c>
      <c r="P30">
        <v>0</v>
      </c>
      <c r="Q30">
        <v>119</v>
      </c>
      <c r="R30">
        <v>16.8</v>
      </c>
      <c r="S30" s="1">
        <v>0.76666666666666661</v>
      </c>
      <c r="T30">
        <v>21.1</v>
      </c>
      <c r="U30">
        <v>66.7</v>
      </c>
    </row>
    <row r="31" spans="1:21">
      <c r="A31">
        <v>30</v>
      </c>
      <c r="B31" t="s">
        <v>52</v>
      </c>
      <c r="C31" t="s">
        <v>36</v>
      </c>
      <c r="D31" t="s">
        <v>5</v>
      </c>
      <c r="E31">
        <v>48</v>
      </c>
      <c r="F31">
        <v>19</v>
      </c>
      <c r="G31">
        <v>22</v>
      </c>
      <c r="H31">
        <v>41</v>
      </c>
      <c r="I31">
        <v>-3</v>
      </c>
      <c r="J31">
        <v>28</v>
      </c>
      <c r="K31">
        <v>2</v>
      </c>
      <c r="L31">
        <v>7</v>
      </c>
      <c r="M31">
        <v>0</v>
      </c>
      <c r="N31">
        <v>0</v>
      </c>
      <c r="O31">
        <v>2</v>
      </c>
      <c r="P31">
        <v>0</v>
      </c>
      <c r="Q31">
        <v>129</v>
      </c>
      <c r="R31">
        <v>14.7</v>
      </c>
      <c r="S31" s="1">
        <v>0.78333333333333333</v>
      </c>
      <c r="T31">
        <v>22.9</v>
      </c>
      <c r="U31">
        <v>22.2</v>
      </c>
    </row>
    <row r="32" spans="1:21">
      <c r="A32">
        <v>31</v>
      </c>
      <c r="B32" t="s">
        <v>70</v>
      </c>
      <c r="C32" t="s">
        <v>38</v>
      </c>
      <c r="D32" t="s">
        <v>10</v>
      </c>
      <c r="E32">
        <v>47</v>
      </c>
      <c r="F32">
        <v>12</v>
      </c>
      <c r="G32">
        <v>28</v>
      </c>
      <c r="H32">
        <v>40</v>
      </c>
      <c r="I32">
        <v>12</v>
      </c>
      <c r="J32">
        <v>18</v>
      </c>
      <c r="K32">
        <v>3</v>
      </c>
      <c r="L32">
        <v>12</v>
      </c>
      <c r="M32">
        <v>0</v>
      </c>
      <c r="N32">
        <v>0</v>
      </c>
      <c r="O32">
        <v>3</v>
      </c>
      <c r="P32">
        <v>0</v>
      </c>
      <c r="Q32">
        <v>138</v>
      </c>
      <c r="R32">
        <v>8.6999999999999993</v>
      </c>
      <c r="S32" s="1">
        <v>0.79236111111111107</v>
      </c>
      <c r="T32">
        <v>24.7</v>
      </c>
      <c r="U32">
        <v>42.8</v>
      </c>
    </row>
    <row r="33" spans="1:21">
      <c r="A33">
        <v>32</v>
      </c>
      <c r="B33" t="s">
        <v>71</v>
      </c>
      <c r="C33" t="s">
        <v>72</v>
      </c>
      <c r="D33" t="s">
        <v>7</v>
      </c>
      <c r="E33">
        <v>48</v>
      </c>
      <c r="F33">
        <v>7</v>
      </c>
      <c r="G33">
        <v>33</v>
      </c>
      <c r="H33">
        <v>40</v>
      </c>
      <c r="I33">
        <v>6</v>
      </c>
      <c r="J33">
        <v>26</v>
      </c>
      <c r="K33">
        <v>2</v>
      </c>
      <c r="L33">
        <v>21</v>
      </c>
      <c r="M33">
        <v>0</v>
      </c>
      <c r="N33">
        <v>0</v>
      </c>
      <c r="O33">
        <v>1</v>
      </c>
      <c r="P33">
        <v>0</v>
      </c>
      <c r="Q33">
        <v>85</v>
      </c>
      <c r="R33">
        <v>8.1999999999999993</v>
      </c>
      <c r="S33" s="1">
        <v>0.76527777777777783</v>
      </c>
      <c r="T33">
        <v>25</v>
      </c>
      <c r="U33">
        <v>58.5</v>
      </c>
    </row>
    <row r="34" spans="1:21">
      <c r="A34">
        <v>33</v>
      </c>
      <c r="B34" t="s">
        <v>73</v>
      </c>
      <c r="C34" t="s">
        <v>74</v>
      </c>
      <c r="D34" t="s">
        <v>10</v>
      </c>
      <c r="E34">
        <v>44</v>
      </c>
      <c r="F34">
        <v>15</v>
      </c>
      <c r="G34">
        <v>24</v>
      </c>
      <c r="H34">
        <v>39</v>
      </c>
      <c r="I34">
        <v>8</v>
      </c>
      <c r="J34">
        <v>28</v>
      </c>
      <c r="K34">
        <v>4</v>
      </c>
      <c r="L34">
        <v>12</v>
      </c>
      <c r="M34">
        <v>0</v>
      </c>
      <c r="N34">
        <v>0</v>
      </c>
      <c r="O34">
        <v>0</v>
      </c>
      <c r="P34">
        <v>0</v>
      </c>
      <c r="Q34">
        <v>163</v>
      </c>
      <c r="R34">
        <v>9.1999999999999993</v>
      </c>
      <c r="S34" s="1">
        <v>0.6875</v>
      </c>
      <c r="T34">
        <v>21.7</v>
      </c>
      <c r="U34">
        <v>28.6</v>
      </c>
    </row>
    <row r="35" spans="1:21">
      <c r="A35">
        <v>34</v>
      </c>
      <c r="B35" t="s">
        <v>75</v>
      </c>
      <c r="C35" t="s">
        <v>16</v>
      </c>
      <c r="D35" t="s">
        <v>10</v>
      </c>
      <c r="E35">
        <v>48</v>
      </c>
      <c r="F35">
        <v>23</v>
      </c>
      <c r="G35">
        <v>15</v>
      </c>
      <c r="H35">
        <v>38</v>
      </c>
      <c r="I35">
        <v>15</v>
      </c>
      <c r="J35">
        <v>18</v>
      </c>
      <c r="K35">
        <v>4</v>
      </c>
      <c r="L35">
        <v>8</v>
      </c>
      <c r="M35">
        <v>0</v>
      </c>
      <c r="N35">
        <v>0</v>
      </c>
      <c r="O35">
        <v>3</v>
      </c>
      <c r="P35">
        <v>0</v>
      </c>
      <c r="Q35">
        <v>117</v>
      </c>
      <c r="R35">
        <v>19.7</v>
      </c>
      <c r="S35" s="1">
        <v>0.7597222222222223</v>
      </c>
      <c r="T35">
        <v>24.6</v>
      </c>
      <c r="U35">
        <v>16.7</v>
      </c>
    </row>
    <row r="36" spans="1:21">
      <c r="A36">
        <v>35</v>
      </c>
      <c r="B36" t="s">
        <v>76</v>
      </c>
      <c r="C36" t="s">
        <v>12</v>
      </c>
      <c r="D36" t="s">
        <v>5</v>
      </c>
      <c r="E36">
        <v>48</v>
      </c>
      <c r="F36">
        <v>20</v>
      </c>
      <c r="G36">
        <v>18</v>
      </c>
      <c r="H36">
        <v>38</v>
      </c>
      <c r="I36">
        <v>31</v>
      </c>
      <c r="J36">
        <v>26</v>
      </c>
      <c r="K36">
        <v>2</v>
      </c>
      <c r="L36">
        <v>3</v>
      </c>
      <c r="M36">
        <v>1</v>
      </c>
      <c r="N36">
        <v>1</v>
      </c>
      <c r="O36">
        <v>2</v>
      </c>
      <c r="P36">
        <v>0</v>
      </c>
      <c r="Q36">
        <v>140</v>
      </c>
      <c r="R36">
        <v>14.3</v>
      </c>
      <c r="S36" s="1">
        <v>0.72916666666666663</v>
      </c>
      <c r="T36">
        <v>21.7</v>
      </c>
      <c r="U36">
        <v>47.4</v>
      </c>
    </row>
    <row r="37" spans="1:21">
      <c r="A37">
        <v>36</v>
      </c>
      <c r="B37" t="s">
        <v>77</v>
      </c>
      <c r="C37" t="s">
        <v>78</v>
      </c>
      <c r="D37" t="s">
        <v>10</v>
      </c>
      <c r="E37">
        <v>48</v>
      </c>
      <c r="F37">
        <v>18</v>
      </c>
      <c r="G37">
        <v>20</v>
      </c>
      <c r="H37">
        <v>38</v>
      </c>
      <c r="I37">
        <v>2</v>
      </c>
      <c r="J37">
        <v>16</v>
      </c>
      <c r="K37">
        <v>7</v>
      </c>
      <c r="L37">
        <v>13</v>
      </c>
      <c r="M37">
        <v>0</v>
      </c>
      <c r="N37">
        <v>0</v>
      </c>
      <c r="O37">
        <v>4</v>
      </c>
      <c r="P37">
        <v>1</v>
      </c>
      <c r="Q37">
        <v>182</v>
      </c>
      <c r="R37">
        <v>9.9</v>
      </c>
      <c r="S37" s="1">
        <v>0.86111111111111116</v>
      </c>
      <c r="T37">
        <v>26.2</v>
      </c>
      <c r="U37">
        <v>33.299999999999997</v>
      </c>
    </row>
    <row r="38" spans="1:21">
      <c r="A38">
        <v>37</v>
      </c>
      <c r="B38" t="s">
        <v>79</v>
      </c>
      <c r="C38" t="s">
        <v>21</v>
      </c>
      <c r="D38" t="s">
        <v>7</v>
      </c>
      <c r="E38">
        <v>48</v>
      </c>
      <c r="F38">
        <v>14</v>
      </c>
      <c r="G38">
        <v>24</v>
      </c>
      <c r="H38">
        <v>38</v>
      </c>
      <c r="I38">
        <v>-6</v>
      </c>
      <c r="J38">
        <v>23</v>
      </c>
      <c r="K38">
        <v>4</v>
      </c>
      <c r="L38">
        <v>15</v>
      </c>
      <c r="M38">
        <v>0</v>
      </c>
      <c r="N38">
        <v>2</v>
      </c>
      <c r="O38">
        <v>1</v>
      </c>
      <c r="P38">
        <v>1</v>
      </c>
      <c r="Q38">
        <v>113</v>
      </c>
      <c r="R38">
        <v>12.4</v>
      </c>
      <c r="S38" s="1">
        <v>0.80833333333333324</v>
      </c>
      <c r="T38">
        <v>24.6</v>
      </c>
      <c r="U38">
        <v>43.9</v>
      </c>
    </row>
    <row r="39" spans="1:21">
      <c r="A39">
        <v>38</v>
      </c>
      <c r="B39" t="s">
        <v>80</v>
      </c>
      <c r="C39" t="s">
        <v>74</v>
      </c>
      <c r="D39" t="s">
        <v>81</v>
      </c>
      <c r="E39">
        <v>42</v>
      </c>
      <c r="F39">
        <v>11</v>
      </c>
      <c r="G39">
        <v>27</v>
      </c>
      <c r="H39">
        <v>38</v>
      </c>
      <c r="I39">
        <v>12</v>
      </c>
      <c r="J39">
        <v>57</v>
      </c>
      <c r="K39">
        <v>7</v>
      </c>
      <c r="L39">
        <v>26</v>
      </c>
      <c r="M39">
        <v>0</v>
      </c>
      <c r="N39">
        <v>0</v>
      </c>
      <c r="O39">
        <v>0</v>
      </c>
      <c r="P39">
        <v>0</v>
      </c>
      <c r="Q39">
        <v>126</v>
      </c>
      <c r="R39">
        <v>8.6999999999999993</v>
      </c>
      <c r="S39" s="1">
        <v>0.96805555555555556</v>
      </c>
      <c r="T39">
        <v>26.3</v>
      </c>
      <c r="U39">
        <v>0</v>
      </c>
    </row>
    <row r="40" spans="1:21">
      <c r="A40">
        <v>39</v>
      </c>
      <c r="B40" t="s">
        <v>82</v>
      </c>
      <c r="C40" t="s">
        <v>12</v>
      </c>
      <c r="D40" t="s">
        <v>81</v>
      </c>
      <c r="E40">
        <v>35</v>
      </c>
      <c r="F40">
        <v>5</v>
      </c>
      <c r="G40">
        <v>33</v>
      </c>
      <c r="H40">
        <v>38</v>
      </c>
      <c r="I40">
        <v>16</v>
      </c>
      <c r="J40">
        <v>8</v>
      </c>
      <c r="K40">
        <v>1</v>
      </c>
      <c r="L40">
        <v>13</v>
      </c>
      <c r="M40">
        <v>0</v>
      </c>
      <c r="N40">
        <v>0</v>
      </c>
      <c r="O40">
        <v>1</v>
      </c>
      <c r="P40">
        <v>0</v>
      </c>
      <c r="Q40">
        <v>95</v>
      </c>
      <c r="R40">
        <v>5.3</v>
      </c>
      <c r="S40" s="2">
        <v>1.0680555555555555</v>
      </c>
      <c r="T40">
        <v>25.7</v>
      </c>
      <c r="U40">
        <v>0</v>
      </c>
    </row>
    <row r="41" spans="1:21">
      <c r="A41">
        <v>40</v>
      </c>
      <c r="B41" t="s">
        <v>83</v>
      </c>
      <c r="C41" t="s">
        <v>72</v>
      </c>
      <c r="D41" t="s">
        <v>7</v>
      </c>
      <c r="E41">
        <v>48</v>
      </c>
      <c r="F41">
        <v>21</v>
      </c>
      <c r="G41">
        <v>16</v>
      </c>
      <c r="H41">
        <v>37</v>
      </c>
      <c r="I41">
        <v>7</v>
      </c>
      <c r="J41">
        <v>4</v>
      </c>
      <c r="K41">
        <v>7</v>
      </c>
      <c r="L41">
        <v>12</v>
      </c>
      <c r="M41">
        <v>0</v>
      </c>
      <c r="N41">
        <v>1</v>
      </c>
      <c r="O41">
        <v>5</v>
      </c>
      <c r="P41">
        <v>0</v>
      </c>
      <c r="Q41">
        <v>151</v>
      </c>
      <c r="R41">
        <v>13.9</v>
      </c>
      <c r="S41" s="1">
        <v>0.75347222222222221</v>
      </c>
      <c r="T41">
        <v>24.6</v>
      </c>
      <c r="U41">
        <v>51.5</v>
      </c>
    </row>
    <row r="42" spans="1:21">
      <c r="A42">
        <v>41</v>
      </c>
      <c r="B42" t="s">
        <v>84</v>
      </c>
      <c r="C42" t="s">
        <v>21</v>
      </c>
      <c r="D42" t="s">
        <v>5</v>
      </c>
      <c r="E42">
        <v>48</v>
      </c>
      <c r="F42">
        <v>16</v>
      </c>
      <c r="G42">
        <v>21</v>
      </c>
      <c r="H42">
        <v>37</v>
      </c>
      <c r="I42">
        <v>-4</v>
      </c>
      <c r="J42">
        <v>16</v>
      </c>
      <c r="K42">
        <v>3</v>
      </c>
      <c r="L42">
        <v>9</v>
      </c>
      <c r="M42">
        <v>0</v>
      </c>
      <c r="N42">
        <v>0</v>
      </c>
      <c r="O42">
        <v>3</v>
      </c>
      <c r="P42">
        <v>0</v>
      </c>
      <c r="Q42">
        <v>133</v>
      </c>
      <c r="R42">
        <v>12</v>
      </c>
      <c r="S42" s="1">
        <v>0.7909722222222223</v>
      </c>
      <c r="T42">
        <v>23.1</v>
      </c>
      <c r="U42">
        <v>42.1</v>
      </c>
    </row>
    <row r="43" spans="1:21">
      <c r="A43">
        <v>42</v>
      </c>
      <c r="B43" t="s">
        <v>85</v>
      </c>
      <c r="C43" t="s">
        <v>78</v>
      </c>
      <c r="D43" t="s">
        <v>7</v>
      </c>
      <c r="E43">
        <v>48</v>
      </c>
      <c r="F43">
        <v>11</v>
      </c>
      <c r="G43">
        <v>26</v>
      </c>
      <c r="H43">
        <v>37</v>
      </c>
      <c r="I43">
        <v>2</v>
      </c>
      <c r="J43">
        <v>26</v>
      </c>
      <c r="K43">
        <v>0</v>
      </c>
      <c r="L43">
        <v>13</v>
      </c>
      <c r="M43">
        <v>0</v>
      </c>
      <c r="N43">
        <v>0</v>
      </c>
      <c r="O43">
        <v>3</v>
      </c>
      <c r="P43">
        <v>1</v>
      </c>
      <c r="Q43">
        <v>127</v>
      </c>
      <c r="R43">
        <v>8.6999999999999993</v>
      </c>
      <c r="S43" s="1">
        <v>0.87847222222222221</v>
      </c>
      <c r="T43">
        <v>26.5</v>
      </c>
      <c r="U43">
        <v>54</v>
      </c>
    </row>
    <row r="44" spans="1:21">
      <c r="A44">
        <v>43</v>
      </c>
      <c r="B44" t="s">
        <v>86</v>
      </c>
      <c r="C44" t="s">
        <v>12</v>
      </c>
      <c r="D44" t="s">
        <v>10</v>
      </c>
      <c r="E44">
        <v>40</v>
      </c>
      <c r="F44">
        <v>21</v>
      </c>
      <c r="G44">
        <v>15</v>
      </c>
      <c r="H44">
        <v>36</v>
      </c>
      <c r="I44">
        <v>5</v>
      </c>
      <c r="J44">
        <v>26</v>
      </c>
      <c r="K44">
        <v>9</v>
      </c>
      <c r="L44">
        <v>16</v>
      </c>
      <c r="M44">
        <v>0</v>
      </c>
      <c r="N44">
        <v>0</v>
      </c>
      <c r="O44">
        <v>6</v>
      </c>
      <c r="P44">
        <v>0</v>
      </c>
      <c r="Q44">
        <v>136</v>
      </c>
      <c r="R44">
        <v>15.4</v>
      </c>
      <c r="S44" s="1">
        <v>0.72777777777777775</v>
      </c>
      <c r="T44">
        <v>19.5</v>
      </c>
      <c r="U44">
        <v>16.7</v>
      </c>
    </row>
    <row r="45" spans="1:21">
      <c r="A45">
        <v>44</v>
      </c>
      <c r="B45" t="s">
        <v>87</v>
      </c>
      <c r="C45" t="s">
        <v>88</v>
      </c>
      <c r="D45" t="s">
        <v>10</v>
      </c>
      <c r="E45">
        <v>45</v>
      </c>
      <c r="F45">
        <v>18</v>
      </c>
      <c r="G45">
        <v>18</v>
      </c>
      <c r="H45">
        <v>36</v>
      </c>
      <c r="I45">
        <v>23</v>
      </c>
      <c r="J45">
        <v>27</v>
      </c>
      <c r="K45">
        <v>4</v>
      </c>
      <c r="L45">
        <v>4</v>
      </c>
      <c r="M45">
        <v>2</v>
      </c>
      <c r="N45">
        <v>2</v>
      </c>
      <c r="O45">
        <v>5</v>
      </c>
      <c r="P45">
        <v>0</v>
      </c>
      <c r="Q45">
        <v>91</v>
      </c>
      <c r="R45">
        <v>19.8</v>
      </c>
      <c r="S45" s="1">
        <v>0.70624999999999993</v>
      </c>
      <c r="T45">
        <v>21.7</v>
      </c>
      <c r="U45">
        <v>50</v>
      </c>
    </row>
    <row r="46" spans="1:21">
      <c r="A46">
        <v>45</v>
      </c>
      <c r="B46" t="s">
        <v>89</v>
      </c>
      <c r="C46" t="s">
        <v>90</v>
      </c>
      <c r="D46" t="s">
        <v>5</v>
      </c>
      <c r="E46">
        <v>48</v>
      </c>
      <c r="F46">
        <v>18</v>
      </c>
      <c r="G46">
        <v>18</v>
      </c>
      <c r="H46">
        <v>36</v>
      </c>
      <c r="I46">
        <v>0</v>
      </c>
      <c r="J46">
        <v>40</v>
      </c>
      <c r="K46">
        <v>6</v>
      </c>
      <c r="L46">
        <v>12</v>
      </c>
      <c r="M46">
        <v>0</v>
      </c>
      <c r="N46">
        <v>0</v>
      </c>
      <c r="O46">
        <v>3</v>
      </c>
      <c r="P46">
        <v>1</v>
      </c>
      <c r="Q46">
        <v>97</v>
      </c>
      <c r="R46">
        <v>18.600000000000001</v>
      </c>
      <c r="S46" s="1">
        <v>0.65902777777777777</v>
      </c>
      <c r="T46">
        <v>23</v>
      </c>
      <c r="U46">
        <v>29.6</v>
      </c>
    </row>
    <row r="47" spans="1:21">
      <c r="A47">
        <v>46</v>
      </c>
      <c r="B47" t="s">
        <v>91</v>
      </c>
      <c r="C47" t="s">
        <v>25</v>
      </c>
      <c r="D47" t="s">
        <v>5</v>
      </c>
      <c r="E47">
        <v>44</v>
      </c>
      <c r="F47">
        <v>15</v>
      </c>
      <c r="G47">
        <v>21</v>
      </c>
      <c r="H47">
        <v>36</v>
      </c>
      <c r="I47">
        <v>10</v>
      </c>
      <c r="J47">
        <v>72</v>
      </c>
      <c r="K47">
        <v>5</v>
      </c>
      <c r="L47">
        <v>10</v>
      </c>
      <c r="M47">
        <v>0</v>
      </c>
      <c r="N47">
        <v>1</v>
      </c>
      <c r="O47">
        <v>5</v>
      </c>
      <c r="P47">
        <v>1</v>
      </c>
      <c r="Q47">
        <v>128</v>
      </c>
      <c r="R47">
        <v>11.7</v>
      </c>
      <c r="S47" s="1">
        <v>0.7944444444444444</v>
      </c>
      <c r="T47">
        <v>22.8</v>
      </c>
      <c r="U47">
        <v>20.7</v>
      </c>
    </row>
    <row r="48" spans="1:21">
      <c r="A48">
        <v>47</v>
      </c>
      <c r="B48" t="s">
        <v>92</v>
      </c>
      <c r="C48" t="s">
        <v>93</v>
      </c>
      <c r="D48" t="s">
        <v>10</v>
      </c>
      <c r="E48">
        <v>48</v>
      </c>
      <c r="F48">
        <v>14</v>
      </c>
      <c r="G48">
        <v>22</v>
      </c>
      <c r="H48">
        <v>36</v>
      </c>
      <c r="I48">
        <v>5</v>
      </c>
      <c r="J48">
        <v>22</v>
      </c>
      <c r="K48">
        <v>5</v>
      </c>
      <c r="L48">
        <v>14</v>
      </c>
      <c r="M48">
        <v>1</v>
      </c>
      <c r="N48">
        <v>1</v>
      </c>
      <c r="O48">
        <v>0</v>
      </c>
      <c r="P48">
        <v>0</v>
      </c>
      <c r="Q48">
        <v>118</v>
      </c>
      <c r="R48">
        <v>11.9</v>
      </c>
      <c r="S48" s="1">
        <v>0.77986111111111101</v>
      </c>
      <c r="T48">
        <v>25.3</v>
      </c>
      <c r="U48">
        <v>43.6</v>
      </c>
    </row>
    <row r="49" spans="1:21">
      <c r="A49">
        <v>48</v>
      </c>
      <c r="B49" t="s">
        <v>94</v>
      </c>
      <c r="C49" t="s">
        <v>4</v>
      </c>
      <c r="D49" t="s">
        <v>5</v>
      </c>
      <c r="E49">
        <v>48</v>
      </c>
      <c r="F49">
        <v>11</v>
      </c>
      <c r="G49">
        <v>25</v>
      </c>
      <c r="H49">
        <v>36</v>
      </c>
      <c r="I49">
        <v>-1</v>
      </c>
      <c r="J49">
        <v>12</v>
      </c>
      <c r="K49">
        <v>3</v>
      </c>
      <c r="L49">
        <v>13</v>
      </c>
      <c r="M49">
        <v>0</v>
      </c>
      <c r="N49">
        <v>0</v>
      </c>
      <c r="O49">
        <v>2</v>
      </c>
      <c r="P49">
        <v>0</v>
      </c>
      <c r="Q49">
        <v>94</v>
      </c>
      <c r="R49">
        <v>11.7</v>
      </c>
      <c r="S49" s="1">
        <v>0.6972222222222223</v>
      </c>
      <c r="T49">
        <v>20.399999999999999</v>
      </c>
      <c r="U49">
        <v>33.299999999999997</v>
      </c>
    </row>
    <row r="50" spans="1:21">
      <c r="A50">
        <v>49</v>
      </c>
      <c r="B50" t="s">
        <v>95</v>
      </c>
      <c r="C50" t="s">
        <v>96</v>
      </c>
      <c r="D50" t="s">
        <v>5</v>
      </c>
      <c r="E50">
        <v>45</v>
      </c>
      <c r="F50">
        <v>16</v>
      </c>
      <c r="G50">
        <v>19</v>
      </c>
      <c r="H50">
        <v>35</v>
      </c>
      <c r="I50">
        <v>-2</v>
      </c>
      <c r="J50">
        <v>22</v>
      </c>
      <c r="K50">
        <v>6</v>
      </c>
      <c r="L50">
        <v>11</v>
      </c>
      <c r="M50">
        <v>0</v>
      </c>
      <c r="N50">
        <v>0</v>
      </c>
      <c r="O50">
        <v>4</v>
      </c>
      <c r="P50">
        <v>1</v>
      </c>
      <c r="Q50">
        <v>115</v>
      </c>
      <c r="R50">
        <v>13.9</v>
      </c>
      <c r="S50" s="1">
        <v>0.7631944444444444</v>
      </c>
      <c r="T50">
        <v>20.7</v>
      </c>
      <c r="U50">
        <v>0</v>
      </c>
    </row>
    <row r="51" spans="1:21">
      <c r="A51">
        <v>50</v>
      </c>
      <c r="B51" t="s">
        <v>97</v>
      </c>
      <c r="C51" t="s">
        <v>98</v>
      </c>
      <c r="D51" t="s">
        <v>5</v>
      </c>
      <c r="E51">
        <v>46</v>
      </c>
      <c r="F51">
        <v>16</v>
      </c>
      <c r="G51">
        <v>19</v>
      </c>
      <c r="H51">
        <v>35</v>
      </c>
      <c r="I51">
        <v>2</v>
      </c>
      <c r="J51">
        <v>16</v>
      </c>
      <c r="K51">
        <v>8</v>
      </c>
      <c r="L51">
        <v>17</v>
      </c>
      <c r="M51">
        <v>0</v>
      </c>
      <c r="N51">
        <v>0</v>
      </c>
      <c r="O51">
        <v>5</v>
      </c>
      <c r="P51">
        <v>0</v>
      </c>
      <c r="Q51">
        <v>101</v>
      </c>
      <c r="R51">
        <v>15.8</v>
      </c>
      <c r="S51" s="1">
        <v>0.66805555555555562</v>
      </c>
      <c r="T51">
        <v>20</v>
      </c>
      <c r="U51">
        <v>33.299999999999997</v>
      </c>
    </row>
    <row r="52" spans="1:21">
      <c r="A52">
        <v>51</v>
      </c>
      <c r="B52" t="s">
        <v>99</v>
      </c>
      <c r="C52" t="s">
        <v>100</v>
      </c>
      <c r="D52" t="s">
        <v>10</v>
      </c>
      <c r="E52">
        <v>48</v>
      </c>
      <c r="F52">
        <v>12</v>
      </c>
      <c r="G52">
        <v>23</v>
      </c>
      <c r="H52">
        <v>35</v>
      </c>
      <c r="I52">
        <v>-10</v>
      </c>
      <c r="J52">
        <v>16</v>
      </c>
      <c r="K52">
        <v>2</v>
      </c>
      <c r="L52">
        <v>13</v>
      </c>
      <c r="M52">
        <v>1</v>
      </c>
      <c r="N52">
        <v>1</v>
      </c>
      <c r="O52">
        <v>2</v>
      </c>
      <c r="P52">
        <v>0</v>
      </c>
      <c r="Q52">
        <v>121</v>
      </c>
      <c r="R52">
        <v>9.9</v>
      </c>
      <c r="S52" s="1">
        <v>0.78055555555555556</v>
      </c>
      <c r="T52">
        <v>24.4</v>
      </c>
      <c r="U52">
        <v>50</v>
      </c>
    </row>
    <row r="53" spans="1:21">
      <c r="A53">
        <v>52</v>
      </c>
      <c r="B53" t="s">
        <v>101</v>
      </c>
      <c r="C53" t="s">
        <v>33</v>
      </c>
      <c r="D53" t="s">
        <v>5</v>
      </c>
      <c r="E53">
        <v>48</v>
      </c>
      <c r="F53">
        <v>10</v>
      </c>
      <c r="G53">
        <v>25</v>
      </c>
      <c r="H53">
        <v>35</v>
      </c>
      <c r="I53">
        <v>-6</v>
      </c>
      <c r="J53">
        <v>16</v>
      </c>
      <c r="K53">
        <v>1</v>
      </c>
      <c r="L53">
        <v>13</v>
      </c>
      <c r="M53">
        <v>0</v>
      </c>
      <c r="N53">
        <v>0</v>
      </c>
      <c r="O53">
        <v>1</v>
      </c>
      <c r="P53">
        <v>1</v>
      </c>
      <c r="Q53">
        <v>97</v>
      </c>
      <c r="R53">
        <v>10.3</v>
      </c>
      <c r="S53" s="1">
        <v>0.7583333333333333</v>
      </c>
      <c r="T53">
        <v>20.9</v>
      </c>
      <c r="U53">
        <v>25</v>
      </c>
    </row>
    <row r="54" spans="1:21">
      <c r="A54">
        <v>53</v>
      </c>
      <c r="B54" t="s">
        <v>102</v>
      </c>
      <c r="C54" t="s">
        <v>51</v>
      </c>
      <c r="D54" t="s">
        <v>7</v>
      </c>
      <c r="E54">
        <v>48</v>
      </c>
      <c r="F54">
        <v>15</v>
      </c>
      <c r="G54">
        <v>19</v>
      </c>
      <c r="H54">
        <v>34</v>
      </c>
      <c r="I54">
        <v>-4</v>
      </c>
      <c r="J54">
        <v>20</v>
      </c>
      <c r="K54">
        <v>3</v>
      </c>
      <c r="L54">
        <v>5</v>
      </c>
      <c r="M54">
        <v>1</v>
      </c>
      <c r="N54">
        <v>2</v>
      </c>
      <c r="O54">
        <v>1</v>
      </c>
      <c r="P54">
        <v>0</v>
      </c>
      <c r="Q54">
        <v>114</v>
      </c>
      <c r="R54">
        <v>13.2</v>
      </c>
      <c r="S54" s="1">
        <v>0.76597222222222217</v>
      </c>
      <c r="T54">
        <v>22.5</v>
      </c>
      <c r="U54">
        <v>46.8</v>
      </c>
    </row>
    <row r="55" spans="1:21">
      <c r="A55">
        <v>54</v>
      </c>
      <c r="B55" t="s">
        <v>103</v>
      </c>
      <c r="C55" t="s">
        <v>104</v>
      </c>
      <c r="D55" t="s">
        <v>5</v>
      </c>
      <c r="E55">
        <v>47</v>
      </c>
      <c r="F55">
        <v>14</v>
      </c>
      <c r="G55">
        <v>20</v>
      </c>
      <c r="H55">
        <v>34</v>
      </c>
      <c r="I55">
        <v>1</v>
      </c>
      <c r="J55">
        <v>8</v>
      </c>
      <c r="K55">
        <v>2</v>
      </c>
      <c r="L55">
        <v>9</v>
      </c>
      <c r="M55">
        <v>1</v>
      </c>
      <c r="N55">
        <v>1</v>
      </c>
      <c r="O55">
        <v>2</v>
      </c>
      <c r="P55">
        <v>0</v>
      </c>
      <c r="Q55">
        <v>118</v>
      </c>
      <c r="R55">
        <v>11.9</v>
      </c>
      <c r="S55" s="1">
        <v>0.84027777777777779</v>
      </c>
      <c r="T55">
        <v>24.2</v>
      </c>
      <c r="U55">
        <v>48.6</v>
      </c>
    </row>
    <row r="56" spans="1:21">
      <c r="A56">
        <v>55</v>
      </c>
      <c r="B56" t="s">
        <v>105</v>
      </c>
      <c r="C56" t="s">
        <v>40</v>
      </c>
      <c r="D56" t="s">
        <v>7</v>
      </c>
      <c r="E56">
        <v>46</v>
      </c>
      <c r="F56">
        <v>11</v>
      </c>
      <c r="G56">
        <v>23</v>
      </c>
      <c r="H56">
        <v>34</v>
      </c>
      <c r="I56">
        <v>8</v>
      </c>
      <c r="J56">
        <v>14</v>
      </c>
      <c r="K56">
        <v>3</v>
      </c>
      <c r="L56">
        <v>9</v>
      </c>
      <c r="M56">
        <v>0</v>
      </c>
      <c r="N56">
        <v>0</v>
      </c>
      <c r="O56">
        <v>1</v>
      </c>
      <c r="P56">
        <v>0</v>
      </c>
      <c r="Q56">
        <v>110</v>
      </c>
      <c r="R56">
        <v>10</v>
      </c>
      <c r="S56" s="1">
        <v>0.78333333333333333</v>
      </c>
      <c r="T56">
        <v>22.2</v>
      </c>
      <c r="U56">
        <v>50.6</v>
      </c>
    </row>
    <row r="57" spans="1:21">
      <c r="A57">
        <v>56</v>
      </c>
      <c r="B57" t="s">
        <v>106</v>
      </c>
      <c r="C57" t="s">
        <v>49</v>
      </c>
      <c r="D57" t="s">
        <v>7</v>
      </c>
      <c r="E57">
        <v>48</v>
      </c>
      <c r="F57">
        <v>26</v>
      </c>
      <c r="G57">
        <v>7</v>
      </c>
      <c r="H57">
        <v>33</v>
      </c>
      <c r="I57">
        <v>0</v>
      </c>
      <c r="J57">
        <v>16</v>
      </c>
      <c r="K57">
        <v>8</v>
      </c>
      <c r="L57">
        <v>10</v>
      </c>
      <c r="M57">
        <v>0</v>
      </c>
      <c r="N57">
        <v>0</v>
      </c>
      <c r="O57">
        <v>8</v>
      </c>
      <c r="P57">
        <v>1</v>
      </c>
      <c r="Q57">
        <v>133</v>
      </c>
      <c r="R57">
        <v>19.5</v>
      </c>
      <c r="S57" s="1">
        <v>0.7319444444444444</v>
      </c>
      <c r="T57">
        <v>23.5</v>
      </c>
      <c r="U57">
        <v>52.6</v>
      </c>
    </row>
    <row r="58" spans="1:21">
      <c r="A58">
        <v>57</v>
      </c>
      <c r="B58" t="s">
        <v>107</v>
      </c>
      <c r="C58" t="s">
        <v>9</v>
      </c>
      <c r="D58" t="s">
        <v>5</v>
      </c>
      <c r="E58">
        <v>47</v>
      </c>
      <c r="F58">
        <v>19</v>
      </c>
      <c r="G58">
        <v>14</v>
      </c>
      <c r="H58">
        <v>33</v>
      </c>
      <c r="I58">
        <v>-5</v>
      </c>
      <c r="J58">
        <v>28</v>
      </c>
      <c r="K58">
        <v>7</v>
      </c>
      <c r="L58">
        <v>16</v>
      </c>
      <c r="M58">
        <v>1</v>
      </c>
      <c r="N58">
        <v>1</v>
      </c>
      <c r="O58">
        <v>5</v>
      </c>
      <c r="P58">
        <v>1</v>
      </c>
      <c r="Q58">
        <v>111</v>
      </c>
      <c r="R58">
        <v>17.100000000000001</v>
      </c>
      <c r="S58" s="1">
        <v>0.77222222222222225</v>
      </c>
      <c r="T58">
        <v>22.8</v>
      </c>
      <c r="U58">
        <v>47.8</v>
      </c>
    </row>
    <row r="59" spans="1:21">
      <c r="A59">
        <v>58</v>
      </c>
      <c r="B59" t="s">
        <v>108</v>
      </c>
      <c r="C59" t="s">
        <v>36</v>
      </c>
      <c r="D59" t="s">
        <v>10</v>
      </c>
      <c r="E59">
        <v>48</v>
      </c>
      <c r="F59">
        <v>17</v>
      </c>
      <c r="G59">
        <v>16</v>
      </c>
      <c r="H59">
        <v>33</v>
      </c>
      <c r="I59">
        <v>-3</v>
      </c>
      <c r="J59">
        <v>80</v>
      </c>
      <c r="K59">
        <v>2</v>
      </c>
      <c r="L59">
        <v>4</v>
      </c>
      <c r="M59">
        <v>0</v>
      </c>
      <c r="N59">
        <v>0</v>
      </c>
      <c r="O59">
        <v>4</v>
      </c>
      <c r="P59">
        <v>1</v>
      </c>
      <c r="Q59">
        <v>190</v>
      </c>
      <c r="R59">
        <v>8.9</v>
      </c>
      <c r="S59" s="1">
        <v>0.8520833333333333</v>
      </c>
      <c r="T59">
        <v>23.3</v>
      </c>
      <c r="U59">
        <v>39.4</v>
      </c>
    </row>
    <row r="60" spans="1:21">
      <c r="A60">
        <v>59</v>
      </c>
      <c r="B60" t="s">
        <v>109</v>
      </c>
      <c r="C60" t="s">
        <v>74</v>
      </c>
      <c r="D60" t="s">
        <v>7</v>
      </c>
      <c r="E60">
        <v>47</v>
      </c>
      <c r="F60">
        <v>14</v>
      </c>
      <c r="G60">
        <v>19</v>
      </c>
      <c r="H60">
        <v>33</v>
      </c>
      <c r="I60">
        <v>3</v>
      </c>
      <c r="J60">
        <v>24</v>
      </c>
      <c r="K60">
        <v>4</v>
      </c>
      <c r="L60">
        <v>15</v>
      </c>
      <c r="M60">
        <v>0</v>
      </c>
      <c r="N60">
        <v>0</v>
      </c>
      <c r="O60">
        <v>2</v>
      </c>
      <c r="P60">
        <v>0</v>
      </c>
      <c r="Q60">
        <v>133</v>
      </c>
      <c r="R60">
        <v>10.5</v>
      </c>
      <c r="S60" s="1">
        <v>0.79999999999999993</v>
      </c>
      <c r="T60">
        <v>25.7</v>
      </c>
      <c r="U60">
        <v>50.6</v>
      </c>
    </row>
    <row r="61" spans="1:21">
      <c r="A61">
        <v>60</v>
      </c>
      <c r="B61" t="s">
        <v>110</v>
      </c>
      <c r="C61" t="s">
        <v>111</v>
      </c>
      <c r="D61" t="s">
        <v>5</v>
      </c>
      <c r="E61">
        <v>44</v>
      </c>
      <c r="F61">
        <v>14</v>
      </c>
      <c r="G61">
        <v>19</v>
      </c>
      <c r="H61">
        <v>33</v>
      </c>
      <c r="I61">
        <v>-5</v>
      </c>
      <c r="J61">
        <v>31</v>
      </c>
      <c r="K61">
        <v>6</v>
      </c>
      <c r="L61">
        <v>12</v>
      </c>
      <c r="M61">
        <v>0</v>
      </c>
      <c r="N61">
        <v>0</v>
      </c>
      <c r="O61">
        <v>3</v>
      </c>
      <c r="P61">
        <v>0</v>
      </c>
      <c r="Q61">
        <v>134</v>
      </c>
      <c r="R61">
        <v>10.4</v>
      </c>
      <c r="S61" s="1">
        <v>0.78333333333333333</v>
      </c>
      <c r="T61">
        <v>23</v>
      </c>
      <c r="U61">
        <v>49.8</v>
      </c>
    </row>
    <row r="62" spans="1:21">
      <c r="A62">
        <v>61</v>
      </c>
      <c r="B62" t="s">
        <v>112</v>
      </c>
      <c r="C62" t="s">
        <v>113</v>
      </c>
      <c r="D62" t="s">
        <v>10</v>
      </c>
      <c r="E62">
        <v>41</v>
      </c>
      <c r="F62">
        <v>12</v>
      </c>
      <c r="G62">
        <v>21</v>
      </c>
      <c r="H62">
        <v>33</v>
      </c>
      <c r="I62">
        <v>-12</v>
      </c>
      <c r="J62">
        <v>40</v>
      </c>
      <c r="K62">
        <v>3</v>
      </c>
      <c r="L62">
        <v>10</v>
      </c>
      <c r="M62">
        <v>0</v>
      </c>
      <c r="N62">
        <v>0</v>
      </c>
      <c r="O62">
        <v>3</v>
      </c>
      <c r="P62">
        <v>0</v>
      </c>
      <c r="Q62">
        <v>110</v>
      </c>
      <c r="R62">
        <v>10.9</v>
      </c>
      <c r="S62" s="1">
        <v>0.82916666666666661</v>
      </c>
      <c r="T62">
        <v>23.1</v>
      </c>
      <c r="U62">
        <v>46.1</v>
      </c>
    </row>
    <row r="63" spans="1:21">
      <c r="A63">
        <v>62</v>
      </c>
      <c r="B63" t="s">
        <v>114</v>
      </c>
      <c r="C63" t="s">
        <v>49</v>
      </c>
      <c r="D63" t="s">
        <v>5</v>
      </c>
      <c r="E63">
        <v>48</v>
      </c>
      <c r="F63">
        <v>11</v>
      </c>
      <c r="G63">
        <v>22</v>
      </c>
      <c r="H63">
        <v>33</v>
      </c>
      <c r="I63">
        <v>15</v>
      </c>
      <c r="J63">
        <v>22</v>
      </c>
      <c r="K63">
        <v>1</v>
      </c>
      <c r="L63">
        <v>6</v>
      </c>
      <c r="M63">
        <v>0</v>
      </c>
      <c r="N63">
        <v>0</v>
      </c>
      <c r="O63">
        <v>3</v>
      </c>
      <c r="P63">
        <v>0</v>
      </c>
      <c r="Q63">
        <v>142</v>
      </c>
      <c r="R63">
        <v>7.7</v>
      </c>
      <c r="S63" s="1">
        <v>0.70763888888888893</v>
      </c>
      <c r="T63">
        <v>21.9</v>
      </c>
      <c r="U63">
        <v>33.299999999999997</v>
      </c>
    </row>
    <row r="64" spans="1:21">
      <c r="A64">
        <v>63</v>
      </c>
      <c r="B64" t="s">
        <v>115</v>
      </c>
      <c r="C64" t="s">
        <v>88</v>
      </c>
      <c r="D64" t="s">
        <v>7</v>
      </c>
      <c r="E64">
        <v>47</v>
      </c>
      <c r="F64">
        <v>10</v>
      </c>
      <c r="G64">
        <v>23</v>
      </c>
      <c r="H64">
        <v>33</v>
      </c>
      <c r="I64">
        <v>1</v>
      </c>
      <c r="J64">
        <v>20</v>
      </c>
      <c r="K64">
        <v>0</v>
      </c>
      <c r="L64">
        <v>7</v>
      </c>
      <c r="M64">
        <v>0</v>
      </c>
      <c r="N64">
        <v>0</v>
      </c>
      <c r="O64">
        <v>5</v>
      </c>
      <c r="P64">
        <v>0</v>
      </c>
      <c r="Q64">
        <v>93</v>
      </c>
      <c r="R64">
        <v>10.8</v>
      </c>
      <c r="S64" s="1">
        <v>0.77083333333333337</v>
      </c>
      <c r="T64">
        <v>21.4</v>
      </c>
      <c r="U64">
        <v>55.2</v>
      </c>
    </row>
    <row r="65" spans="1:21">
      <c r="A65">
        <v>64</v>
      </c>
      <c r="B65" t="s">
        <v>116</v>
      </c>
      <c r="C65" t="s">
        <v>12</v>
      </c>
      <c r="D65" t="s">
        <v>7</v>
      </c>
      <c r="E65">
        <v>31</v>
      </c>
      <c r="F65">
        <v>9</v>
      </c>
      <c r="G65">
        <v>24</v>
      </c>
      <c r="H65">
        <v>33</v>
      </c>
      <c r="I65">
        <v>5</v>
      </c>
      <c r="J65">
        <v>36</v>
      </c>
      <c r="K65">
        <v>4</v>
      </c>
      <c r="L65">
        <v>18</v>
      </c>
      <c r="M65">
        <v>0</v>
      </c>
      <c r="N65">
        <v>0</v>
      </c>
      <c r="O65">
        <v>3</v>
      </c>
      <c r="P65">
        <v>0</v>
      </c>
      <c r="Q65">
        <v>99</v>
      </c>
      <c r="R65">
        <v>9.1</v>
      </c>
      <c r="S65" s="1">
        <v>0.8208333333333333</v>
      </c>
      <c r="T65">
        <v>20.8</v>
      </c>
      <c r="U65">
        <v>47.2</v>
      </c>
    </row>
    <row r="66" spans="1:21">
      <c r="A66">
        <v>65</v>
      </c>
      <c r="B66" t="s">
        <v>117</v>
      </c>
      <c r="C66" t="s">
        <v>19</v>
      </c>
      <c r="D66" t="s">
        <v>10</v>
      </c>
      <c r="E66">
        <v>48</v>
      </c>
      <c r="F66">
        <v>18</v>
      </c>
      <c r="G66">
        <v>14</v>
      </c>
      <c r="H66">
        <v>32</v>
      </c>
      <c r="I66">
        <v>-7</v>
      </c>
      <c r="J66">
        <v>26</v>
      </c>
      <c r="K66">
        <v>5</v>
      </c>
      <c r="L66">
        <v>6</v>
      </c>
      <c r="M66">
        <v>0</v>
      </c>
      <c r="N66">
        <v>0</v>
      </c>
      <c r="O66">
        <v>3</v>
      </c>
      <c r="P66">
        <v>0</v>
      </c>
      <c r="Q66">
        <v>140</v>
      </c>
      <c r="R66">
        <v>12.9</v>
      </c>
      <c r="S66" s="1">
        <v>0.79999999999999993</v>
      </c>
      <c r="T66">
        <v>24.4</v>
      </c>
      <c r="U66">
        <v>55.8</v>
      </c>
    </row>
    <row r="67" spans="1:21">
      <c r="A67">
        <v>66</v>
      </c>
      <c r="B67" t="s">
        <v>118</v>
      </c>
      <c r="C67" t="s">
        <v>88</v>
      </c>
      <c r="D67" t="s">
        <v>7</v>
      </c>
      <c r="E67">
        <v>48</v>
      </c>
      <c r="F67">
        <v>16</v>
      </c>
      <c r="G67">
        <v>16</v>
      </c>
      <c r="H67">
        <v>32</v>
      </c>
      <c r="I67">
        <v>23</v>
      </c>
      <c r="J67">
        <v>16</v>
      </c>
      <c r="K67">
        <v>4</v>
      </c>
      <c r="L67">
        <v>6</v>
      </c>
      <c r="M67">
        <v>0</v>
      </c>
      <c r="N67">
        <v>0</v>
      </c>
      <c r="O67">
        <v>2</v>
      </c>
      <c r="P67">
        <v>0</v>
      </c>
      <c r="Q67">
        <v>161</v>
      </c>
      <c r="R67">
        <v>9.9</v>
      </c>
      <c r="S67" s="1">
        <v>0.70833333333333337</v>
      </c>
      <c r="T67">
        <v>20.100000000000001</v>
      </c>
      <c r="U67">
        <v>48.9</v>
      </c>
    </row>
    <row r="68" spans="1:21">
      <c r="A68">
        <v>67</v>
      </c>
      <c r="B68" t="s">
        <v>119</v>
      </c>
      <c r="C68" t="s">
        <v>29</v>
      </c>
      <c r="D68" t="s">
        <v>5</v>
      </c>
      <c r="E68">
        <v>45</v>
      </c>
      <c r="F68">
        <v>15</v>
      </c>
      <c r="G68">
        <v>17</v>
      </c>
      <c r="H68">
        <v>32</v>
      </c>
      <c r="I68">
        <v>-7</v>
      </c>
      <c r="J68">
        <v>82</v>
      </c>
      <c r="K68">
        <v>6</v>
      </c>
      <c r="L68">
        <v>16</v>
      </c>
      <c r="M68">
        <v>0</v>
      </c>
      <c r="N68">
        <v>0</v>
      </c>
      <c r="O68">
        <v>4</v>
      </c>
      <c r="P68">
        <v>0</v>
      </c>
      <c r="Q68">
        <v>110</v>
      </c>
      <c r="R68">
        <v>13.6</v>
      </c>
      <c r="S68" s="1">
        <v>0.65138888888888891</v>
      </c>
      <c r="T68">
        <v>19.3</v>
      </c>
      <c r="U68">
        <v>66.7</v>
      </c>
    </row>
    <row r="69" spans="1:21">
      <c r="A69">
        <v>68</v>
      </c>
      <c r="B69" t="s">
        <v>120</v>
      </c>
      <c r="C69" t="s">
        <v>121</v>
      </c>
      <c r="D69" t="s">
        <v>7</v>
      </c>
      <c r="E69">
        <v>44</v>
      </c>
      <c r="F69">
        <v>13</v>
      </c>
      <c r="G69">
        <v>19</v>
      </c>
      <c r="H69">
        <v>32</v>
      </c>
      <c r="I69">
        <v>-15</v>
      </c>
      <c r="J69">
        <v>25</v>
      </c>
      <c r="K69">
        <v>5</v>
      </c>
      <c r="L69">
        <v>15</v>
      </c>
      <c r="M69">
        <v>0</v>
      </c>
      <c r="N69">
        <v>0</v>
      </c>
      <c r="O69">
        <v>3</v>
      </c>
      <c r="P69">
        <v>0</v>
      </c>
      <c r="Q69">
        <v>102</v>
      </c>
      <c r="R69">
        <v>12.7</v>
      </c>
      <c r="S69" s="1">
        <v>0.75208333333333333</v>
      </c>
      <c r="T69">
        <v>23.6</v>
      </c>
      <c r="U69">
        <v>51</v>
      </c>
    </row>
    <row r="70" spans="1:21">
      <c r="A70">
        <v>69</v>
      </c>
      <c r="B70" t="s">
        <v>122</v>
      </c>
      <c r="C70" t="s">
        <v>49</v>
      </c>
      <c r="D70" t="s">
        <v>7</v>
      </c>
      <c r="E70">
        <v>48</v>
      </c>
      <c r="F70">
        <v>12</v>
      </c>
      <c r="G70">
        <v>20</v>
      </c>
      <c r="H70">
        <v>32</v>
      </c>
      <c r="I70">
        <v>-8</v>
      </c>
      <c r="J70">
        <v>42</v>
      </c>
      <c r="K70">
        <v>6</v>
      </c>
      <c r="L70">
        <v>15</v>
      </c>
      <c r="M70">
        <v>0</v>
      </c>
      <c r="N70">
        <v>0</v>
      </c>
      <c r="O70">
        <v>3</v>
      </c>
      <c r="P70">
        <v>0</v>
      </c>
      <c r="Q70">
        <v>82</v>
      </c>
      <c r="R70">
        <v>14.6</v>
      </c>
      <c r="S70" s="1">
        <v>0.68125000000000002</v>
      </c>
      <c r="T70">
        <v>22.9</v>
      </c>
      <c r="U70">
        <v>49</v>
      </c>
    </row>
    <row r="71" spans="1:21">
      <c r="A71">
        <v>70</v>
      </c>
      <c r="B71" t="s">
        <v>123</v>
      </c>
      <c r="C71" t="s">
        <v>88</v>
      </c>
      <c r="D71" t="s">
        <v>7</v>
      </c>
      <c r="E71">
        <v>42</v>
      </c>
      <c r="F71">
        <v>10</v>
      </c>
      <c r="G71">
        <v>22</v>
      </c>
      <c r="H71">
        <v>32</v>
      </c>
      <c r="I71">
        <v>24</v>
      </c>
      <c r="J71">
        <v>18</v>
      </c>
      <c r="K71">
        <v>2</v>
      </c>
      <c r="L71">
        <v>4</v>
      </c>
      <c r="M71">
        <v>0</v>
      </c>
      <c r="N71">
        <v>1</v>
      </c>
      <c r="O71">
        <v>3</v>
      </c>
      <c r="P71">
        <v>1</v>
      </c>
      <c r="Q71">
        <v>125</v>
      </c>
      <c r="R71">
        <v>8</v>
      </c>
      <c r="S71" s="1">
        <v>0.80347222222222225</v>
      </c>
      <c r="T71">
        <v>25.1</v>
      </c>
      <c r="U71">
        <v>62.1</v>
      </c>
    </row>
    <row r="72" spans="1:21">
      <c r="A72">
        <v>71</v>
      </c>
      <c r="B72" t="s">
        <v>124</v>
      </c>
      <c r="C72" t="s">
        <v>4</v>
      </c>
      <c r="D72" t="s">
        <v>7</v>
      </c>
      <c r="E72">
        <v>39</v>
      </c>
      <c r="F72">
        <v>10</v>
      </c>
      <c r="G72">
        <v>22</v>
      </c>
      <c r="H72">
        <v>32</v>
      </c>
      <c r="I72">
        <v>-5</v>
      </c>
      <c r="J72">
        <v>29</v>
      </c>
      <c r="K72">
        <v>5</v>
      </c>
      <c r="L72">
        <v>9</v>
      </c>
      <c r="M72">
        <v>0</v>
      </c>
      <c r="N72">
        <v>0</v>
      </c>
      <c r="O72">
        <v>0</v>
      </c>
      <c r="P72">
        <v>0</v>
      </c>
      <c r="Q72">
        <v>86</v>
      </c>
      <c r="R72">
        <v>11.6</v>
      </c>
      <c r="S72" s="1">
        <v>0.74444444444444446</v>
      </c>
      <c r="T72">
        <v>21.8</v>
      </c>
      <c r="U72">
        <v>54.4</v>
      </c>
    </row>
    <row r="73" spans="1:21">
      <c r="A73">
        <v>72</v>
      </c>
      <c r="B73" t="s">
        <v>125</v>
      </c>
      <c r="C73" t="s">
        <v>121</v>
      </c>
      <c r="D73" t="s">
        <v>5</v>
      </c>
      <c r="E73">
        <v>47</v>
      </c>
      <c r="F73">
        <v>9</v>
      </c>
      <c r="G73">
        <v>23</v>
      </c>
      <c r="H73">
        <v>32</v>
      </c>
      <c r="I73">
        <v>2</v>
      </c>
      <c r="J73">
        <v>12</v>
      </c>
      <c r="K73">
        <v>4</v>
      </c>
      <c r="L73">
        <v>6</v>
      </c>
      <c r="M73">
        <v>0</v>
      </c>
      <c r="N73">
        <v>4</v>
      </c>
      <c r="O73">
        <v>2</v>
      </c>
      <c r="P73">
        <v>0</v>
      </c>
      <c r="Q73">
        <v>113</v>
      </c>
      <c r="R73">
        <v>8</v>
      </c>
      <c r="S73" s="1">
        <v>0.74583333333333324</v>
      </c>
      <c r="T73">
        <v>24.8</v>
      </c>
      <c r="U73">
        <v>13</v>
      </c>
    </row>
    <row r="74" spans="1:21">
      <c r="A74">
        <v>73</v>
      </c>
      <c r="B74" t="s">
        <v>126</v>
      </c>
      <c r="C74" t="s">
        <v>36</v>
      </c>
      <c r="D74" t="s">
        <v>7</v>
      </c>
      <c r="E74">
        <v>48</v>
      </c>
      <c r="F74">
        <v>7</v>
      </c>
      <c r="G74">
        <v>25</v>
      </c>
      <c r="H74">
        <v>32</v>
      </c>
      <c r="I74">
        <v>8</v>
      </c>
      <c r="J74">
        <v>4</v>
      </c>
      <c r="K74">
        <v>2</v>
      </c>
      <c r="L74">
        <v>5</v>
      </c>
      <c r="M74">
        <v>0</v>
      </c>
      <c r="N74">
        <v>1</v>
      </c>
      <c r="O74">
        <v>2</v>
      </c>
      <c r="P74">
        <v>1</v>
      </c>
      <c r="Q74">
        <v>84</v>
      </c>
      <c r="R74">
        <v>8.3000000000000007</v>
      </c>
      <c r="S74" s="1">
        <v>0.82430555555555562</v>
      </c>
      <c r="T74">
        <v>24.5</v>
      </c>
      <c r="U74">
        <v>51.2</v>
      </c>
    </row>
    <row r="75" spans="1:21">
      <c r="A75">
        <v>74</v>
      </c>
      <c r="B75" t="s">
        <v>127</v>
      </c>
      <c r="C75" t="s">
        <v>78</v>
      </c>
      <c r="D75" t="s">
        <v>81</v>
      </c>
      <c r="E75">
        <v>48</v>
      </c>
      <c r="F75">
        <v>4</v>
      </c>
      <c r="G75">
        <v>28</v>
      </c>
      <c r="H75">
        <v>32</v>
      </c>
      <c r="I75">
        <v>2</v>
      </c>
      <c r="J75">
        <v>24</v>
      </c>
      <c r="K75">
        <v>3</v>
      </c>
      <c r="L75">
        <v>15</v>
      </c>
      <c r="M75">
        <v>0</v>
      </c>
      <c r="N75">
        <v>0</v>
      </c>
      <c r="O75">
        <v>1</v>
      </c>
      <c r="P75">
        <v>0</v>
      </c>
      <c r="Q75">
        <v>91</v>
      </c>
      <c r="R75">
        <v>4.4000000000000004</v>
      </c>
      <c r="S75" s="2">
        <v>1.1361111111111111</v>
      </c>
      <c r="T75">
        <v>31</v>
      </c>
      <c r="U75">
        <v>0</v>
      </c>
    </row>
    <row r="76" spans="1:21">
      <c r="A76">
        <v>75</v>
      </c>
      <c r="B76" t="s">
        <v>128</v>
      </c>
      <c r="C76" t="s">
        <v>72</v>
      </c>
      <c r="D76" t="s">
        <v>10</v>
      </c>
      <c r="E76">
        <v>48</v>
      </c>
      <c r="F76">
        <v>17</v>
      </c>
      <c r="G76">
        <v>14</v>
      </c>
      <c r="H76">
        <v>31</v>
      </c>
      <c r="I76">
        <v>-2</v>
      </c>
      <c r="J76">
        <v>24</v>
      </c>
      <c r="K76">
        <v>6</v>
      </c>
      <c r="L76">
        <v>14</v>
      </c>
      <c r="M76">
        <v>1</v>
      </c>
      <c r="N76">
        <v>1</v>
      </c>
      <c r="O76">
        <v>3</v>
      </c>
      <c r="P76">
        <v>0</v>
      </c>
      <c r="Q76">
        <v>150</v>
      </c>
      <c r="R76">
        <v>11.3</v>
      </c>
      <c r="S76" s="1">
        <v>0.79583333333333339</v>
      </c>
      <c r="T76">
        <v>26</v>
      </c>
      <c r="U76">
        <v>47.3</v>
      </c>
    </row>
    <row r="77" spans="1:21">
      <c r="A77">
        <v>76</v>
      </c>
      <c r="B77" t="s">
        <v>129</v>
      </c>
      <c r="C77" t="s">
        <v>14</v>
      </c>
      <c r="D77" t="s">
        <v>5</v>
      </c>
      <c r="E77">
        <v>40</v>
      </c>
      <c r="F77">
        <v>17</v>
      </c>
      <c r="G77">
        <v>14</v>
      </c>
      <c r="H77">
        <v>31</v>
      </c>
      <c r="I77">
        <v>20</v>
      </c>
      <c r="J77">
        <v>16</v>
      </c>
      <c r="K77">
        <v>4</v>
      </c>
      <c r="L77">
        <v>6</v>
      </c>
      <c r="M77">
        <v>1</v>
      </c>
      <c r="N77">
        <v>2</v>
      </c>
      <c r="O77">
        <v>6</v>
      </c>
      <c r="P77">
        <v>3</v>
      </c>
      <c r="Q77">
        <v>116</v>
      </c>
      <c r="R77">
        <v>14.7</v>
      </c>
      <c r="S77" s="1">
        <v>0.75138888888888899</v>
      </c>
      <c r="T77">
        <v>24.4</v>
      </c>
      <c r="U77">
        <v>33.299999999999997</v>
      </c>
    </row>
    <row r="78" spans="1:21">
      <c r="A78">
        <v>77</v>
      </c>
      <c r="B78" t="s">
        <v>130</v>
      </c>
      <c r="C78" t="s">
        <v>21</v>
      </c>
      <c r="D78" t="s">
        <v>5</v>
      </c>
      <c r="E78">
        <v>48</v>
      </c>
      <c r="F78">
        <v>17</v>
      </c>
      <c r="G78">
        <v>14</v>
      </c>
      <c r="H78">
        <v>31</v>
      </c>
      <c r="I78">
        <v>-4</v>
      </c>
      <c r="J78">
        <v>24</v>
      </c>
      <c r="K78">
        <v>6</v>
      </c>
      <c r="L78">
        <v>10</v>
      </c>
      <c r="M78">
        <v>0</v>
      </c>
      <c r="N78">
        <v>0</v>
      </c>
      <c r="O78">
        <v>2</v>
      </c>
      <c r="P78">
        <v>1</v>
      </c>
      <c r="Q78">
        <v>81</v>
      </c>
      <c r="R78">
        <v>21</v>
      </c>
      <c r="S78" s="1">
        <v>0.60625000000000007</v>
      </c>
      <c r="T78">
        <v>19.399999999999999</v>
      </c>
      <c r="U78">
        <v>0</v>
      </c>
    </row>
    <row r="79" spans="1:21">
      <c r="A79">
        <v>78</v>
      </c>
      <c r="B79" t="s">
        <v>131</v>
      </c>
      <c r="C79" t="s">
        <v>40</v>
      </c>
      <c r="D79" t="s">
        <v>5</v>
      </c>
      <c r="E79">
        <v>45</v>
      </c>
      <c r="F79">
        <v>16</v>
      </c>
      <c r="G79">
        <v>15</v>
      </c>
      <c r="H79">
        <v>31</v>
      </c>
      <c r="I79">
        <v>9</v>
      </c>
      <c r="J79">
        <v>12</v>
      </c>
      <c r="K79">
        <v>6</v>
      </c>
      <c r="L79">
        <v>8</v>
      </c>
      <c r="M79">
        <v>2</v>
      </c>
      <c r="N79">
        <v>3</v>
      </c>
      <c r="O79">
        <v>4</v>
      </c>
      <c r="P79">
        <v>1</v>
      </c>
      <c r="Q79">
        <v>144</v>
      </c>
      <c r="R79">
        <v>11.1</v>
      </c>
      <c r="S79" s="1">
        <v>0.89583333333333337</v>
      </c>
      <c r="T79">
        <v>25</v>
      </c>
      <c r="U79">
        <v>46.7</v>
      </c>
    </row>
    <row r="80" spans="1:21">
      <c r="A80">
        <v>79</v>
      </c>
      <c r="B80" t="s">
        <v>132</v>
      </c>
      <c r="C80" t="s">
        <v>72</v>
      </c>
      <c r="D80" t="s">
        <v>7</v>
      </c>
      <c r="E80">
        <v>48</v>
      </c>
      <c r="F80">
        <v>16</v>
      </c>
      <c r="G80">
        <v>15</v>
      </c>
      <c r="H80">
        <v>31</v>
      </c>
      <c r="I80">
        <v>2</v>
      </c>
      <c r="J80">
        <v>10</v>
      </c>
      <c r="K80">
        <v>5</v>
      </c>
      <c r="L80">
        <v>11</v>
      </c>
      <c r="M80">
        <v>0</v>
      </c>
      <c r="N80">
        <v>1</v>
      </c>
      <c r="O80">
        <v>5</v>
      </c>
      <c r="P80">
        <v>0</v>
      </c>
      <c r="Q80">
        <v>130</v>
      </c>
      <c r="R80">
        <v>12.3</v>
      </c>
      <c r="S80" s="1">
        <v>0.78749999999999998</v>
      </c>
      <c r="T80">
        <v>26.6</v>
      </c>
      <c r="U80">
        <v>51.8</v>
      </c>
    </row>
    <row r="81" spans="1:21">
      <c r="A81">
        <v>80</v>
      </c>
      <c r="B81" t="s">
        <v>133</v>
      </c>
      <c r="C81" t="s">
        <v>100</v>
      </c>
      <c r="D81" t="s">
        <v>10</v>
      </c>
      <c r="E81">
        <v>48</v>
      </c>
      <c r="F81">
        <v>14</v>
      </c>
      <c r="G81">
        <v>17</v>
      </c>
      <c r="H81">
        <v>31</v>
      </c>
      <c r="I81">
        <v>-15</v>
      </c>
      <c r="J81">
        <v>18</v>
      </c>
      <c r="K81">
        <v>2</v>
      </c>
      <c r="L81">
        <v>9</v>
      </c>
      <c r="M81">
        <v>0</v>
      </c>
      <c r="N81">
        <v>0</v>
      </c>
      <c r="O81">
        <v>1</v>
      </c>
      <c r="P81">
        <v>0</v>
      </c>
      <c r="Q81">
        <v>112</v>
      </c>
      <c r="R81">
        <v>12.5</v>
      </c>
      <c r="S81" s="1">
        <v>0.70486111111111116</v>
      </c>
      <c r="T81">
        <v>21.7</v>
      </c>
      <c r="U81">
        <v>33.299999999999997</v>
      </c>
    </row>
    <row r="82" spans="1:21">
      <c r="A82">
        <v>81</v>
      </c>
      <c r="B82" t="s">
        <v>134</v>
      </c>
      <c r="C82" t="s">
        <v>23</v>
      </c>
      <c r="D82" t="s">
        <v>5</v>
      </c>
      <c r="E82">
        <v>41</v>
      </c>
      <c r="F82">
        <v>14</v>
      </c>
      <c r="G82">
        <v>17</v>
      </c>
      <c r="H82">
        <v>31</v>
      </c>
      <c r="I82">
        <v>13</v>
      </c>
      <c r="J82">
        <v>41</v>
      </c>
      <c r="K82">
        <v>6</v>
      </c>
      <c r="L82">
        <v>12</v>
      </c>
      <c r="M82">
        <v>0</v>
      </c>
      <c r="N82">
        <v>0</v>
      </c>
      <c r="O82">
        <v>1</v>
      </c>
      <c r="P82">
        <v>0</v>
      </c>
      <c r="Q82">
        <v>116</v>
      </c>
      <c r="R82">
        <v>12.1</v>
      </c>
      <c r="S82" s="1">
        <v>0.75347222222222221</v>
      </c>
      <c r="T82">
        <v>23.1</v>
      </c>
      <c r="U82">
        <v>48.4</v>
      </c>
    </row>
    <row r="83" spans="1:21">
      <c r="A83">
        <v>82</v>
      </c>
      <c r="B83" t="s">
        <v>135</v>
      </c>
      <c r="C83" t="s">
        <v>93</v>
      </c>
      <c r="D83" t="s">
        <v>5</v>
      </c>
      <c r="E83">
        <v>37</v>
      </c>
      <c r="F83">
        <v>11</v>
      </c>
      <c r="G83">
        <v>20</v>
      </c>
      <c r="H83">
        <v>31</v>
      </c>
      <c r="I83">
        <v>-6</v>
      </c>
      <c r="J83">
        <v>18</v>
      </c>
      <c r="K83">
        <v>2</v>
      </c>
      <c r="L83">
        <v>14</v>
      </c>
      <c r="M83">
        <v>4</v>
      </c>
      <c r="N83">
        <v>4</v>
      </c>
      <c r="O83">
        <v>5</v>
      </c>
      <c r="P83">
        <v>1</v>
      </c>
      <c r="Q83">
        <v>123</v>
      </c>
      <c r="R83">
        <v>8.9</v>
      </c>
      <c r="S83" s="2">
        <v>1.0305555555555557</v>
      </c>
      <c r="T83">
        <v>25.4</v>
      </c>
      <c r="U83">
        <v>31.8</v>
      </c>
    </row>
    <row r="84" spans="1:21">
      <c r="A84">
        <v>83</v>
      </c>
      <c r="B84" t="s">
        <v>136</v>
      </c>
      <c r="C84" t="s">
        <v>16</v>
      </c>
      <c r="D84" t="s">
        <v>7</v>
      </c>
      <c r="E84">
        <v>48</v>
      </c>
      <c r="F84">
        <v>10</v>
      </c>
      <c r="G84">
        <v>21</v>
      </c>
      <c r="H84">
        <v>31</v>
      </c>
      <c r="I84">
        <v>-18</v>
      </c>
      <c r="J84">
        <v>32</v>
      </c>
      <c r="K84">
        <v>1</v>
      </c>
      <c r="L84">
        <v>7</v>
      </c>
      <c r="M84">
        <v>0</v>
      </c>
      <c r="N84">
        <v>1</v>
      </c>
      <c r="O84">
        <v>1</v>
      </c>
      <c r="P84">
        <v>0</v>
      </c>
      <c r="Q84">
        <v>114</v>
      </c>
      <c r="R84">
        <v>8.8000000000000007</v>
      </c>
      <c r="S84" s="1">
        <v>0.83750000000000002</v>
      </c>
      <c r="T84">
        <v>26.1</v>
      </c>
      <c r="U84">
        <v>50.1</v>
      </c>
    </row>
    <row r="85" spans="1:21">
      <c r="A85">
        <v>84</v>
      </c>
      <c r="B85" t="s">
        <v>137</v>
      </c>
      <c r="C85" t="s">
        <v>51</v>
      </c>
      <c r="D85" t="s">
        <v>7</v>
      </c>
      <c r="E85">
        <v>47</v>
      </c>
      <c r="F85">
        <v>10</v>
      </c>
      <c r="G85">
        <v>21</v>
      </c>
      <c r="H85">
        <v>31</v>
      </c>
      <c r="I85">
        <v>-14</v>
      </c>
      <c r="J85">
        <v>16</v>
      </c>
      <c r="K85">
        <v>2</v>
      </c>
      <c r="L85">
        <v>14</v>
      </c>
      <c r="M85">
        <v>0</v>
      </c>
      <c r="N85">
        <v>0</v>
      </c>
      <c r="O85">
        <v>0</v>
      </c>
      <c r="P85">
        <v>0</v>
      </c>
      <c r="Q85">
        <v>108</v>
      </c>
      <c r="R85">
        <v>9.3000000000000007</v>
      </c>
      <c r="S85" s="1">
        <v>0.74444444444444446</v>
      </c>
      <c r="T85">
        <v>20.3</v>
      </c>
      <c r="U85">
        <v>41.9</v>
      </c>
    </row>
    <row r="86" spans="1:21">
      <c r="A86">
        <v>85</v>
      </c>
      <c r="B86" t="s">
        <v>138</v>
      </c>
      <c r="C86" t="s">
        <v>139</v>
      </c>
      <c r="D86" t="s">
        <v>10</v>
      </c>
      <c r="E86">
        <v>48</v>
      </c>
      <c r="F86">
        <v>12</v>
      </c>
      <c r="G86">
        <v>18</v>
      </c>
      <c r="H86">
        <v>30</v>
      </c>
      <c r="I86">
        <v>3</v>
      </c>
      <c r="J86">
        <v>32</v>
      </c>
      <c r="K86">
        <v>4</v>
      </c>
      <c r="L86">
        <v>7</v>
      </c>
      <c r="M86">
        <v>0</v>
      </c>
      <c r="N86">
        <v>0</v>
      </c>
      <c r="O86">
        <v>2</v>
      </c>
      <c r="P86">
        <v>0</v>
      </c>
      <c r="Q86">
        <v>85</v>
      </c>
      <c r="R86">
        <v>14.1</v>
      </c>
      <c r="S86" s="1">
        <v>0.68819444444444444</v>
      </c>
      <c r="T86">
        <v>20.399999999999999</v>
      </c>
      <c r="U86">
        <v>44.4</v>
      </c>
    </row>
    <row r="87" spans="1:21">
      <c r="A87">
        <v>86</v>
      </c>
      <c r="B87" t="s">
        <v>140</v>
      </c>
      <c r="C87" t="s">
        <v>25</v>
      </c>
      <c r="D87" t="s">
        <v>5</v>
      </c>
      <c r="E87">
        <v>46</v>
      </c>
      <c r="F87">
        <v>11</v>
      </c>
      <c r="G87">
        <v>19</v>
      </c>
      <c r="H87">
        <v>30</v>
      </c>
      <c r="I87">
        <v>3</v>
      </c>
      <c r="J87">
        <v>17</v>
      </c>
      <c r="K87">
        <v>2</v>
      </c>
      <c r="L87">
        <v>6</v>
      </c>
      <c r="M87">
        <v>0</v>
      </c>
      <c r="N87">
        <v>0</v>
      </c>
      <c r="O87">
        <v>1</v>
      </c>
      <c r="P87">
        <v>0</v>
      </c>
      <c r="Q87">
        <v>101</v>
      </c>
      <c r="R87">
        <v>10.9</v>
      </c>
      <c r="S87" s="1">
        <v>0.69097222222222221</v>
      </c>
      <c r="T87">
        <v>21</v>
      </c>
      <c r="U87">
        <v>30.9</v>
      </c>
    </row>
    <row r="88" spans="1:21">
      <c r="A88">
        <v>87</v>
      </c>
      <c r="B88" t="s">
        <v>141</v>
      </c>
      <c r="C88" t="s">
        <v>74</v>
      </c>
      <c r="D88" t="s">
        <v>81</v>
      </c>
      <c r="E88">
        <v>48</v>
      </c>
      <c r="F88">
        <v>10</v>
      </c>
      <c r="G88">
        <v>20</v>
      </c>
      <c r="H88">
        <v>30</v>
      </c>
      <c r="I88">
        <v>-9</v>
      </c>
      <c r="J88">
        <v>14</v>
      </c>
      <c r="K88">
        <v>8</v>
      </c>
      <c r="L88">
        <v>23</v>
      </c>
      <c r="M88">
        <v>0</v>
      </c>
      <c r="N88">
        <v>0</v>
      </c>
      <c r="O88">
        <v>4</v>
      </c>
      <c r="P88">
        <v>1</v>
      </c>
      <c r="Q88">
        <v>79</v>
      </c>
      <c r="R88">
        <v>12.7</v>
      </c>
      <c r="S88" s="2">
        <v>1.0048611111111112</v>
      </c>
      <c r="T88">
        <v>27.9</v>
      </c>
      <c r="U88">
        <v>0</v>
      </c>
    </row>
    <row r="89" spans="1:21">
      <c r="A89">
        <v>88</v>
      </c>
      <c r="B89" t="s">
        <v>142</v>
      </c>
      <c r="C89" t="s">
        <v>143</v>
      </c>
      <c r="D89" t="s">
        <v>81</v>
      </c>
      <c r="E89">
        <v>48</v>
      </c>
      <c r="F89">
        <v>10</v>
      </c>
      <c r="G89">
        <v>20</v>
      </c>
      <c r="H89">
        <v>30</v>
      </c>
      <c r="I89">
        <v>4</v>
      </c>
      <c r="J89">
        <v>54</v>
      </c>
      <c r="K89">
        <v>5</v>
      </c>
      <c r="L89">
        <v>10</v>
      </c>
      <c r="M89">
        <v>0</v>
      </c>
      <c r="N89">
        <v>0</v>
      </c>
      <c r="O89">
        <v>3</v>
      </c>
      <c r="P89">
        <v>0</v>
      </c>
      <c r="Q89">
        <v>130</v>
      </c>
      <c r="R89">
        <v>7.7</v>
      </c>
      <c r="S89" s="1">
        <v>0.92638888888888893</v>
      </c>
      <c r="T89">
        <v>26.4</v>
      </c>
      <c r="U89">
        <v>0</v>
      </c>
    </row>
    <row r="90" spans="1:21">
      <c r="A90">
        <v>89</v>
      </c>
      <c r="B90" t="s">
        <v>144</v>
      </c>
      <c r="C90" t="s">
        <v>74</v>
      </c>
      <c r="D90" t="s">
        <v>7</v>
      </c>
      <c r="E90">
        <v>46</v>
      </c>
      <c r="F90">
        <v>8</v>
      </c>
      <c r="G90">
        <v>22</v>
      </c>
      <c r="H90">
        <v>30</v>
      </c>
      <c r="I90">
        <v>8</v>
      </c>
      <c r="J90">
        <v>45</v>
      </c>
      <c r="K90">
        <v>1</v>
      </c>
      <c r="L90">
        <v>5</v>
      </c>
      <c r="M90">
        <v>0</v>
      </c>
      <c r="N90">
        <v>0</v>
      </c>
      <c r="O90">
        <v>1</v>
      </c>
      <c r="P90">
        <v>0</v>
      </c>
      <c r="Q90">
        <v>84</v>
      </c>
      <c r="R90">
        <v>9.5</v>
      </c>
      <c r="S90" s="1">
        <v>0.61736111111111114</v>
      </c>
      <c r="T90">
        <v>20.399999999999999</v>
      </c>
      <c r="U90">
        <v>49.3</v>
      </c>
    </row>
    <row r="91" spans="1:21">
      <c r="A91">
        <v>90</v>
      </c>
      <c r="B91" t="s">
        <v>145</v>
      </c>
      <c r="C91" t="s">
        <v>49</v>
      </c>
      <c r="D91" t="s">
        <v>5</v>
      </c>
      <c r="E91">
        <v>46</v>
      </c>
      <c r="F91">
        <v>18</v>
      </c>
      <c r="G91">
        <v>11</v>
      </c>
      <c r="H91">
        <v>29</v>
      </c>
      <c r="I91">
        <v>6</v>
      </c>
      <c r="J91">
        <v>22</v>
      </c>
      <c r="K91">
        <v>8</v>
      </c>
      <c r="L91">
        <v>13</v>
      </c>
      <c r="M91">
        <v>0</v>
      </c>
      <c r="N91">
        <v>0</v>
      </c>
      <c r="O91">
        <v>1</v>
      </c>
      <c r="P91">
        <v>0</v>
      </c>
      <c r="Q91">
        <v>142</v>
      </c>
      <c r="R91">
        <v>12.7</v>
      </c>
      <c r="S91" s="1">
        <v>0.8125</v>
      </c>
      <c r="T91">
        <v>24.6</v>
      </c>
      <c r="U91">
        <v>36.6</v>
      </c>
    </row>
    <row r="92" spans="1:21">
      <c r="A92">
        <v>91</v>
      </c>
      <c r="B92" t="s">
        <v>151</v>
      </c>
      <c r="C92" t="s">
        <v>113</v>
      </c>
      <c r="D92" t="s">
        <v>5</v>
      </c>
      <c r="E92">
        <v>48</v>
      </c>
      <c r="F92">
        <v>12</v>
      </c>
      <c r="G92">
        <v>17</v>
      </c>
      <c r="H92">
        <v>29</v>
      </c>
      <c r="I92">
        <v>-9</v>
      </c>
      <c r="J92">
        <v>8</v>
      </c>
      <c r="K92">
        <v>2</v>
      </c>
      <c r="L92">
        <v>10</v>
      </c>
      <c r="M92">
        <v>1</v>
      </c>
      <c r="N92">
        <v>1</v>
      </c>
      <c r="O92">
        <v>3</v>
      </c>
      <c r="P92">
        <v>1</v>
      </c>
      <c r="Q92">
        <v>104</v>
      </c>
      <c r="R92">
        <v>11.5</v>
      </c>
      <c r="S92" s="1">
        <v>0.83819444444444446</v>
      </c>
      <c r="T92">
        <v>23.3</v>
      </c>
      <c r="U92">
        <v>26.5</v>
      </c>
    </row>
    <row r="93" spans="1:21">
      <c r="A93">
        <v>92</v>
      </c>
      <c r="B93" t="s">
        <v>314</v>
      </c>
      <c r="C93" t="s">
        <v>147</v>
      </c>
      <c r="D93" t="s">
        <v>7</v>
      </c>
      <c r="E93">
        <v>48</v>
      </c>
      <c r="F93">
        <v>12</v>
      </c>
      <c r="G93">
        <v>17</v>
      </c>
      <c r="H93">
        <v>29</v>
      </c>
      <c r="I93">
        <v>6</v>
      </c>
      <c r="J93">
        <v>24</v>
      </c>
      <c r="K93">
        <v>3</v>
      </c>
      <c r="L93">
        <v>9</v>
      </c>
      <c r="M93">
        <v>0</v>
      </c>
      <c r="N93">
        <v>0</v>
      </c>
      <c r="O93">
        <v>2</v>
      </c>
      <c r="P93">
        <v>1</v>
      </c>
      <c r="Q93">
        <v>118</v>
      </c>
      <c r="R93">
        <v>10.199999999999999</v>
      </c>
      <c r="S93" s="1">
        <v>0.81805555555555554</v>
      </c>
      <c r="T93">
        <v>24.9</v>
      </c>
      <c r="U93">
        <v>49</v>
      </c>
    </row>
    <row r="94" spans="1:21">
      <c r="A94">
        <v>93</v>
      </c>
      <c r="B94" t="s">
        <v>228</v>
      </c>
      <c r="C94" t="s">
        <v>620</v>
      </c>
      <c r="D94" t="s">
        <v>7</v>
      </c>
      <c r="E94">
        <v>47</v>
      </c>
      <c r="F94">
        <v>12</v>
      </c>
      <c r="G94">
        <v>17</v>
      </c>
      <c r="H94">
        <v>29</v>
      </c>
      <c r="I94">
        <v>1</v>
      </c>
      <c r="J94">
        <v>16</v>
      </c>
      <c r="K94">
        <v>3</v>
      </c>
      <c r="L94">
        <v>11</v>
      </c>
      <c r="M94">
        <v>0</v>
      </c>
      <c r="N94">
        <v>0</v>
      </c>
      <c r="O94">
        <v>1</v>
      </c>
      <c r="P94">
        <v>0</v>
      </c>
      <c r="Q94">
        <v>88</v>
      </c>
      <c r="R94">
        <v>13.6</v>
      </c>
      <c r="S94" s="1">
        <v>0.68958333333333333</v>
      </c>
      <c r="T94">
        <v>20.9</v>
      </c>
      <c r="U94">
        <v>48.2</v>
      </c>
    </row>
    <row r="95" spans="1:21">
      <c r="A95">
        <v>94</v>
      </c>
      <c r="B95" t="s">
        <v>628</v>
      </c>
      <c r="C95" t="s">
        <v>629</v>
      </c>
      <c r="D95" t="s">
        <v>7</v>
      </c>
      <c r="E95">
        <v>47</v>
      </c>
      <c r="F95">
        <v>11</v>
      </c>
      <c r="G95">
        <v>18</v>
      </c>
      <c r="H95">
        <v>29</v>
      </c>
      <c r="I95">
        <v>3</v>
      </c>
      <c r="J95">
        <v>20</v>
      </c>
      <c r="K95">
        <v>1</v>
      </c>
      <c r="L95">
        <v>4</v>
      </c>
      <c r="M95">
        <v>0</v>
      </c>
      <c r="N95">
        <v>0</v>
      </c>
      <c r="O95">
        <v>3</v>
      </c>
      <c r="P95">
        <v>0</v>
      </c>
      <c r="Q95">
        <v>67</v>
      </c>
      <c r="R95">
        <v>16.399999999999999</v>
      </c>
      <c r="S95" s="1">
        <v>0.58194444444444449</v>
      </c>
      <c r="T95">
        <v>18.8</v>
      </c>
      <c r="U95">
        <v>26.7</v>
      </c>
    </row>
    <row r="96" spans="1:21">
      <c r="A96">
        <v>95</v>
      </c>
      <c r="B96" t="s">
        <v>149</v>
      </c>
      <c r="C96" t="s">
        <v>113</v>
      </c>
      <c r="D96" t="s">
        <v>10</v>
      </c>
      <c r="E96">
        <v>32</v>
      </c>
      <c r="F96">
        <v>11</v>
      </c>
      <c r="G96">
        <v>18</v>
      </c>
      <c r="H96">
        <v>29</v>
      </c>
      <c r="I96">
        <v>1</v>
      </c>
      <c r="J96">
        <v>4</v>
      </c>
      <c r="K96">
        <v>4</v>
      </c>
      <c r="L96">
        <v>12</v>
      </c>
      <c r="M96">
        <v>0</v>
      </c>
      <c r="N96">
        <v>0</v>
      </c>
      <c r="O96">
        <v>1</v>
      </c>
      <c r="P96">
        <v>0</v>
      </c>
      <c r="Q96">
        <v>62</v>
      </c>
      <c r="R96">
        <v>17.7</v>
      </c>
      <c r="S96" s="1">
        <v>0.80763888888888891</v>
      </c>
      <c r="T96">
        <v>21.9</v>
      </c>
      <c r="U96">
        <v>31.4</v>
      </c>
    </row>
    <row r="97" spans="1:21">
      <c r="A97">
        <v>96</v>
      </c>
      <c r="B97" t="s">
        <v>199</v>
      </c>
      <c r="C97" t="s">
        <v>33</v>
      </c>
      <c r="D97" t="s">
        <v>7</v>
      </c>
      <c r="E97">
        <v>48</v>
      </c>
      <c r="F97">
        <v>6</v>
      </c>
      <c r="G97">
        <v>23</v>
      </c>
      <c r="H97">
        <v>29</v>
      </c>
      <c r="I97">
        <v>-3</v>
      </c>
      <c r="J97">
        <v>12</v>
      </c>
      <c r="K97">
        <v>2</v>
      </c>
      <c r="L97">
        <v>10</v>
      </c>
      <c r="M97">
        <v>1</v>
      </c>
      <c r="N97">
        <v>1</v>
      </c>
      <c r="O97">
        <v>1</v>
      </c>
      <c r="P97">
        <v>0</v>
      </c>
      <c r="Q97">
        <v>93</v>
      </c>
      <c r="R97">
        <v>6.5</v>
      </c>
      <c r="S97" s="1">
        <v>0.75069444444444444</v>
      </c>
      <c r="T97">
        <v>24.3</v>
      </c>
      <c r="U97">
        <v>48</v>
      </c>
    </row>
    <row r="98" spans="1:21">
      <c r="A98">
        <v>97</v>
      </c>
      <c r="B98" t="s">
        <v>263</v>
      </c>
      <c r="C98" t="s">
        <v>23</v>
      </c>
      <c r="D98" t="s">
        <v>81</v>
      </c>
      <c r="E98">
        <v>48</v>
      </c>
      <c r="F98">
        <v>5</v>
      </c>
      <c r="G98">
        <v>24</v>
      </c>
      <c r="H98">
        <v>29</v>
      </c>
      <c r="I98">
        <v>-5</v>
      </c>
      <c r="J98">
        <v>44</v>
      </c>
      <c r="K98">
        <v>2</v>
      </c>
      <c r="L98">
        <v>16</v>
      </c>
      <c r="M98">
        <v>0</v>
      </c>
      <c r="N98">
        <v>0</v>
      </c>
      <c r="O98">
        <v>2</v>
      </c>
      <c r="P98">
        <v>0</v>
      </c>
      <c r="Q98">
        <v>67</v>
      </c>
      <c r="R98">
        <v>7.5</v>
      </c>
      <c r="S98" s="2">
        <v>1.0145833333333334</v>
      </c>
      <c r="T98">
        <v>30</v>
      </c>
      <c r="U98">
        <v>0</v>
      </c>
    </row>
    <row r="99" spans="1:21">
      <c r="A99">
        <v>98</v>
      </c>
      <c r="B99" t="s">
        <v>222</v>
      </c>
      <c r="C99" t="s">
        <v>29</v>
      </c>
      <c r="D99" t="s">
        <v>81</v>
      </c>
      <c r="E99">
        <v>45</v>
      </c>
      <c r="F99">
        <v>5</v>
      </c>
      <c r="G99">
        <v>24</v>
      </c>
      <c r="H99">
        <v>29</v>
      </c>
      <c r="I99">
        <v>3</v>
      </c>
      <c r="J99">
        <v>36</v>
      </c>
      <c r="K99">
        <v>3</v>
      </c>
      <c r="L99">
        <v>17</v>
      </c>
      <c r="M99">
        <v>0</v>
      </c>
      <c r="N99">
        <v>0</v>
      </c>
      <c r="O99">
        <v>1</v>
      </c>
      <c r="P99">
        <v>0</v>
      </c>
      <c r="Q99">
        <v>78</v>
      </c>
      <c r="R99">
        <v>6.4</v>
      </c>
      <c r="S99" s="1">
        <v>0.90625</v>
      </c>
      <c r="T99">
        <v>28.2</v>
      </c>
      <c r="U99">
        <v>0</v>
      </c>
    </row>
    <row r="100" spans="1:21">
      <c r="A100">
        <v>99</v>
      </c>
      <c r="B100" t="s">
        <v>419</v>
      </c>
      <c r="C100" t="s">
        <v>19</v>
      </c>
      <c r="D100" t="s">
        <v>81</v>
      </c>
      <c r="E100">
        <v>45</v>
      </c>
      <c r="F100">
        <v>4</v>
      </c>
      <c r="G100">
        <v>25</v>
      </c>
      <c r="H100">
        <v>29</v>
      </c>
      <c r="I100">
        <v>4</v>
      </c>
      <c r="J100">
        <v>8</v>
      </c>
      <c r="K100">
        <v>3</v>
      </c>
      <c r="L100">
        <v>13</v>
      </c>
      <c r="M100">
        <v>0</v>
      </c>
      <c r="N100">
        <v>0</v>
      </c>
      <c r="O100">
        <v>0</v>
      </c>
      <c r="P100">
        <v>0</v>
      </c>
      <c r="Q100">
        <v>70</v>
      </c>
      <c r="R100">
        <v>5.7</v>
      </c>
      <c r="S100" s="1">
        <v>0.78263888888888899</v>
      </c>
      <c r="T100">
        <v>26.4</v>
      </c>
      <c r="U100">
        <v>0</v>
      </c>
    </row>
    <row r="101" spans="1:21">
      <c r="A101">
        <v>100</v>
      </c>
      <c r="B101" t="s">
        <v>640</v>
      </c>
      <c r="C101" t="s">
        <v>74</v>
      </c>
      <c r="D101" t="s">
        <v>5</v>
      </c>
      <c r="E101">
        <v>44</v>
      </c>
      <c r="F101">
        <v>15</v>
      </c>
      <c r="G101">
        <v>13</v>
      </c>
      <c r="H101">
        <v>28</v>
      </c>
      <c r="I101">
        <v>10</v>
      </c>
      <c r="J101">
        <v>33</v>
      </c>
      <c r="K101">
        <v>3</v>
      </c>
      <c r="L101">
        <v>4</v>
      </c>
      <c r="M101">
        <v>0</v>
      </c>
      <c r="N101">
        <v>0</v>
      </c>
      <c r="O101">
        <v>3</v>
      </c>
      <c r="P101">
        <v>0</v>
      </c>
      <c r="Q101">
        <v>117</v>
      </c>
      <c r="R101">
        <v>12.8</v>
      </c>
      <c r="S101" s="1">
        <v>0.57708333333333328</v>
      </c>
      <c r="T101">
        <v>19.399999999999999</v>
      </c>
      <c r="U101">
        <v>32</v>
      </c>
    </row>
    <row r="102" spans="1:21">
      <c r="A102">
        <v>101</v>
      </c>
      <c r="B102" t="s">
        <v>197</v>
      </c>
      <c r="C102" t="s">
        <v>19</v>
      </c>
      <c r="D102" t="s">
        <v>7</v>
      </c>
      <c r="E102">
        <v>46</v>
      </c>
      <c r="F102">
        <v>12</v>
      </c>
      <c r="G102">
        <v>16</v>
      </c>
      <c r="H102">
        <v>28</v>
      </c>
      <c r="I102">
        <v>-1</v>
      </c>
      <c r="J102">
        <v>6</v>
      </c>
      <c r="K102">
        <v>4</v>
      </c>
      <c r="L102">
        <v>9</v>
      </c>
      <c r="M102">
        <v>1</v>
      </c>
      <c r="N102">
        <v>1</v>
      </c>
      <c r="O102">
        <v>3</v>
      </c>
      <c r="P102">
        <v>0</v>
      </c>
      <c r="Q102">
        <v>61</v>
      </c>
      <c r="R102">
        <v>19.7</v>
      </c>
      <c r="S102" s="1">
        <v>0.84583333333333333</v>
      </c>
      <c r="T102">
        <v>27.6</v>
      </c>
      <c r="U102">
        <v>52.6</v>
      </c>
    </row>
    <row r="103" spans="1:21">
      <c r="A103">
        <v>102</v>
      </c>
      <c r="B103" t="s">
        <v>157</v>
      </c>
      <c r="C103" t="s">
        <v>143</v>
      </c>
      <c r="D103" t="s">
        <v>5</v>
      </c>
      <c r="E103">
        <v>34</v>
      </c>
      <c r="F103">
        <v>12</v>
      </c>
      <c r="G103">
        <v>16</v>
      </c>
      <c r="H103">
        <v>28</v>
      </c>
      <c r="I103">
        <v>6</v>
      </c>
      <c r="J103">
        <v>14</v>
      </c>
      <c r="K103">
        <v>2</v>
      </c>
      <c r="L103">
        <v>12</v>
      </c>
      <c r="M103">
        <v>1</v>
      </c>
      <c r="N103">
        <v>1</v>
      </c>
      <c r="O103">
        <v>1</v>
      </c>
      <c r="P103">
        <v>0</v>
      </c>
      <c r="Q103">
        <v>106</v>
      </c>
      <c r="R103">
        <v>11.3</v>
      </c>
      <c r="S103" s="1">
        <v>0.76250000000000007</v>
      </c>
      <c r="T103">
        <v>22.8</v>
      </c>
      <c r="U103">
        <v>31.2</v>
      </c>
    </row>
    <row r="104" spans="1:21">
      <c r="A104">
        <v>103</v>
      </c>
      <c r="B104" t="s">
        <v>162</v>
      </c>
      <c r="C104" t="s">
        <v>74</v>
      </c>
      <c r="D104" t="s">
        <v>7</v>
      </c>
      <c r="E104">
        <v>48</v>
      </c>
      <c r="F104">
        <v>10</v>
      </c>
      <c r="G104">
        <v>18</v>
      </c>
      <c r="H104">
        <v>28</v>
      </c>
      <c r="I104">
        <v>-2</v>
      </c>
      <c r="J104">
        <v>26</v>
      </c>
      <c r="K104">
        <v>2</v>
      </c>
      <c r="L104">
        <v>7</v>
      </c>
      <c r="M104">
        <v>0</v>
      </c>
      <c r="N104">
        <v>0</v>
      </c>
      <c r="O104">
        <v>3</v>
      </c>
      <c r="P104">
        <v>0</v>
      </c>
      <c r="Q104">
        <v>66</v>
      </c>
      <c r="R104">
        <v>15.2</v>
      </c>
      <c r="S104" s="1">
        <v>0.68541666666666667</v>
      </c>
      <c r="T104">
        <v>21.7</v>
      </c>
      <c r="U104">
        <v>50</v>
      </c>
    </row>
    <row r="105" spans="1:21">
      <c r="A105">
        <v>104</v>
      </c>
      <c r="B105" t="s">
        <v>188</v>
      </c>
      <c r="C105" t="s">
        <v>165</v>
      </c>
      <c r="D105" t="s">
        <v>81</v>
      </c>
      <c r="E105">
        <v>48</v>
      </c>
      <c r="F105">
        <v>9</v>
      </c>
      <c r="G105">
        <v>19</v>
      </c>
      <c r="H105">
        <v>28</v>
      </c>
      <c r="I105">
        <v>-2</v>
      </c>
      <c r="J105">
        <v>48</v>
      </c>
      <c r="K105">
        <v>3</v>
      </c>
      <c r="L105">
        <v>12</v>
      </c>
      <c r="M105">
        <v>0</v>
      </c>
      <c r="N105">
        <v>0</v>
      </c>
      <c r="O105">
        <v>1</v>
      </c>
      <c r="P105">
        <v>1</v>
      </c>
      <c r="Q105">
        <v>124</v>
      </c>
      <c r="R105">
        <v>7.3</v>
      </c>
      <c r="S105" s="2">
        <v>1.0798611111111112</v>
      </c>
      <c r="T105">
        <v>28.9</v>
      </c>
      <c r="U105">
        <v>0</v>
      </c>
    </row>
    <row r="106" spans="1:21">
      <c r="A106">
        <v>105</v>
      </c>
      <c r="B106" t="s">
        <v>214</v>
      </c>
      <c r="C106" t="s">
        <v>19</v>
      </c>
      <c r="D106" t="s">
        <v>81</v>
      </c>
      <c r="E106">
        <v>48</v>
      </c>
      <c r="F106">
        <v>9</v>
      </c>
      <c r="G106">
        <v>19</v>
      </c>
      <c r="H106">
        <v>28</v>
      </c>
      <c r="I106">
        <v>-4</v>
      </c>
      <c r="J106">
        <v>65</v>
      </c>
      <c r="K106">
        <v>3</v>
      </c>
      <c r="L106">
        <v>16</v>
      </c>
      <c r="M106">
        <v>0</v>
      </c>
      <c r="N106">
        <v>0</v>
      </c>
      <c r="O106">
        <v>1</v>
      </c>
      <c r="P106">
        <v>1</v>
      </c>
      <c r="Q106">
        <v>88</v>
      </c>
      <c r="R106">
        <v>10.199999999999999</v>
      </c>
      <c r="S106" s="2">
        <v>1.0486111111111112</v>
      </c>
      <c r="T106">
        <v>31.6</v>
      </c>
      <c r="U106">
        <v>0</v>
      </c>
    </row>
    <row r="107" spans="1:21">
      <c r="A107">
        <v>106</v>
      </c>
      <c r="B107" t="s">
        <v>174</v>
      </c>
      <c r="C107" t="s">
        <v>36</v>
      </c>
      <c r="D107" t="s">
        <v>5</v>
      </c>
      <c r="E107">
        <v>43</v>
      </c>
      <c r="F107">
        <v>8</v>
      </c>
      <c r="G107">
        <v>20</v>
      </c>
      <c r="H107">
        <v>28</v>
      </c>
      <c r="I107">
        <v>-1</v>
      </c>
      <c r="J107">
        <v>34</v>
      </c>
      <c r="K107">
        <v>4</v>
      </c>
      <c r="L107">
        <v>10</v>
      </c>
      <c r="M107">
        <v>0</v>
      </c>
      <c r="N107">
        <v>0</v>
      </c>
      <c r="O107">
        <v>2</v>
      </c>
      <c r="P107">
        <v>2</v>
      </c>
      <c r="Q107">
        <v>142</v>
      </c>
      <c r="R107">
        <v>5.6</v>
      </c>
      <c r="S107" s="2">
        <v>1.0166666666666666</v>
      </c>
      <c r="T107">
        <v>25.7</v>
      </c>
      <c r="U107">
        <v>0</v>
      </c>
    </row>
    <row r="108" spans="1:21">
      <c r="A108">
        <v>107</v>
      </c>
      <c r="B108" t="s">
        <v>212</v>
      </c>
      <c r="C108" t="s">
        <v>650</v>
      </c>
      <c r="D108" t="s">
        <v>7</v>
      </c>
      <c r="E108">
        <v>42</v>
      </c>
      <c r="F108">
        <v>7</v>
      </c>
      <c r="G108">
        <v>21</v>
      </c>
      <c r="H108">
        <v>28</v>
      </c>
      <c r="I108">
        <v>4</v>
      </c>
      <c r="J108">
        <v>6</v>
      </c>
      <c r="K108">
        <v>2</v>
      </c>
      <c r="L108">
        <v>8</v>
      </c>
      <c r="M108">
        <v>0</v>
      </c>
      <c r="N108">
        <v>1</v>
      </c>
      <c r="O108">
        <v>1</v>
      </c>
      <c r="P108">
        <v>0</v>
      </c>
      <c r="Q108">
        <v>85</v>
      </c>
      <c r="R108">
        <v>8.1999999999999993</v>
      </c>
      <c r="S108" s="1">
        <v>0.77430555555555547</v>
      </c>
      <c r="T108">
        <v>23.2</v>
      </c>
      <c r="U108">
        <v>45.6</v>
      </c>
    </row>
    <row r="109" spans="1:21">
      <c r="A109">
        <v>108</v>
      </c>
      <c r="B109" t="s">
        <v>168</v>
      </c>
      <c r="C109" t="s">
        <v>90</v>
      </c>
      <c r="D109" t="s">
        <v>7</v>
      </c>
      <c r="E109">
        <v>48</v>
      </c>
      <c r="F109">
        <v>6</v>
      </c>
      <c r="G109">
        <v>22</v>
      </c>
      <c r="H109">
        <v>28</v>
      </c>
      <c r="I109">
        <v>5</v>
      </c>
      <c r="J109">
        <v>62</v>
      </c>
      <c r="K109">
        <v>1</v>
      </c>
      <c r="L109">
        <v>5</v>
      </c>
      <c r="M109">
        <v>0</v>
      </c>
      <c r="N109">
        <v>1</v>
      </c>
      <c r="O109">
        <v>1</v>
      </c>
      <c r="P109">
        <v>0</v>
      </c>
      <c r="Q109">
        <v>100</v>
      </c>
      <c r="R109">
        <v>6</v>
      </c>
      <c r="S109" s="1">
        <v>0.81666666666666676</v>
      </c>
      <c r="T109">
        <v>29.2</v>
      </c>
      <c r="U109">
        <v>52.3</v>
      </c>
    </row>
    <row r="110" spans="1:21">
      <c r="A110">
        <v>109</v>
      </c>
      <c r="B110" t="s">
        <v>294</v>
      </c>
      <c r="C110" t="s">
        <v>100</v>
      </c>
      <c r="D110" t="s">
        <v>5</v>
      </c>
      <c r="E110">
        <v>47</v>
      </c>
      <c r="F110">
        <v>15</v>
      </c>
      <c r="G110">
        <v>12</v>
      </c>
      <c r="H110">
        <v>27</v>
      </c>
      <c r="I110">
        <v>-8</v>
      </c>
      <c r="J110">
        <v>28</v>
      </c>
      <c r="K110">
        <v>4</v>
      </c>
      <c r="L110">
        <v>9</v>
      </c>
      <c r="M110">
        <v>1</v>
      </c>
      <c r="N110">
        <v>1</v>
      </c>
      <c r="O110">
        <v>0</v>
      </c>
      <c r="P110">
        <v>0</v>
      </c>
      <c r="Q110">
        <v>92</v>
      </c>
      <c r="R110">
        <v>16.3</v>
      </c>
      <c r="S110" s="1">
        <v>0.7368055555555556</v>
      </c>
      <c r="T110">
        <v>24.4</v>
      </c>
      <c r="U110">
        <v>48.8</v>
      </c>
    </row>
    <row r="111" spans="1:21">
      <c r="A111">
        <v>110</v>
      </c>
      <c r="B111" t="s">
        <v>185</v>
      </c>
      <c r="C111" t="s">
        <v>143</v>
      </c>
      <c r="D111" t="s">
        <v>5</v>
      </c>
      <c r="E111">
        <v>48</v>
      </c>
      <c r="F111">
        <v>13</v>
      </c>
      <c r="G111">
        <v>14</v>
      </c>
      <c r="H111">
        <v>27</v>
      </c>
      <c r="I111">
        <v>6</v>
      </c>
      <c r="J111">
        <v>37</v>
      </c>
      <c r="K111">
        <v>0</v>
      </c>
      <c r="L111">
        <v>3</v>
      </c>
      <c r="M111">
        <v>0</v>
      </c>
      <c r="N111">
        <v>0</v>
      </c>
      <c r="O111">
        <v>2</v>
      </c>
      <c r="P111">
        <v>1</v>
      </c>
      <c r="Q111">
        <v>129</v>
      </c>
      <c r="R111">
        <v>10.1</v>
      </c>
      <c r="S111" s="1">
        <v>0.75208333333333333</v>
      </c>
      <c r="T111">
        <v>22.5</v>
      </c>
      <c r="U111">
        <v>26.7</v>
      </c>
    </row>
    <row r="112" spans="1:21">
      <c r="A112">
        <v>111</v>
      </c>
      <c r="B112" t="s">
        <v>655</v>
      </c>
      <c r="C112" t="s">
        <v>139</v>
      </c>
      <c r="D112" t="s">
        <v>7</v>
      </c>
      <c r="E112">
        <v>46</v>
      </c>
      <c r="F112">
        <v>13</v>
      </c>
      <c r="G112">
        <v>14</v>
      </c>
      <c r="H112">
        <v>27</v>
      </c>
      <c r="I112">
        <v>7</v>
      </c>
      <c r="J112">
        <v>10</v>
      </c>
      <c r="K112">
        <v>3</v>
      </c>
      <c r="L112">
        <v>5</v>
      </c>
      <c r="M112">
        <v>2</v>
      </c>
      <c r="N112">
        <v>2</v>
      </c>
      <c r="O112">
        <v>2</v>
      </c>
      <c r="P112">
        <v>1</v>
      </c>
      <c r="Q112">
        <v>92</v>
      </c>
      <c r="R112">
        <v>14.1</v>
      </c>
      <c r="S112" s="1">
        <v>0.6875</v>
      </c>
      <c r="T112">
        <v>22.1</v>
      </c>
      <c r="U112">
        <v>50.1</v>
      </c>
    </row>
    <row r="113" spans="1:21">
      <c r="A113">
        <v>112</v>
      </c>
      <c r="B113" t="s">
        <v>259</v>
      </c>
      <c r="C113" t="s">
        <v>78</v>
      </c>
      <c r="D113" t="s">
        <v>5</v>
      </c>
      <c r="E113">
        <v>48</v>
      </c>
      <c r="F113">
        <v>13</v>
      </c>
      <c r="G113">
        <v>14</v>
      </c>
      <c r="H113">
        <v>27</v>
      </c>
      <c r="I113">
        <v>5</v>
      </c>
      <c r="J113">
        <v>20</v>
      </c>
      <c r="K113">
        <v>5</v>
      </c>
      <c r="L113">
        <v>6</v>
      </c>
      <c r="M113">
        <v>0</v>
      </c>
      <c r="N113">
        <v>0</v>
      </c>
      <c r="O113">
        <v>3</v>
      </c>
      <c r="P113">
        <v>1</v>
      </c>
      <c r="Q113">
        <v>97</v>
      </c>
      <c r="R113">
        <v>13.4</v>
      </c>
      <c r="S113" s="1">
        <v>0.60138888888888886</v>
      </c>
      <c r="T113">
        <v>20.3</v>
      </c>
      <c r="U113">
        <v>41.2</v>
      </c>
    </row>
    <row r="114" spans="1:21">
      <c r="A114">
        <v>113</v>
      </c>
      <c r="B114" t="s">
        <v>150</v>
      </c>
      <c r="C114" t="s">
        <v>662</v>
      </c>
      <c r="D114" t="s">
        <v>5</v>
      </c>
      <c r="E114">
        <v>47</v>
      </c>
      <c r="F114">
        <v>12</v>
      </c>
      <c r="G114">
        <v>15</v>
      </c>
      <c r="H114">
        <v>27</v>
      </c>
      <c r="I114">
        <v>-3</v>
      </c>
      <c r="J114">
        <v>14</v>
      </c>
      <c r="K114">
        <v>1</v>
      </c>
      <c r="L114">
        <v>9</v>
      </c>
      <c r="M114">
        <v>0</v>
      </c>
      <c r="N114">
        <v>0</v>
      </c>
      <c r="O114">
        <v>5</v>
      </c>
      <c r="P114">
        <v>2</v>
      </c>
      <c r="Q114">
        <v>151</v>
      </c>
      <c r="R114">
        <v>7.9</v>
      </c>
      <c r="S114" s="1">
        <v>0.7715277777777777</v>
      </c>
      <c r="T114">
        <v>22.4</v>
      </c>
      <c r="U114">
        <v>33.299999999999997</v>
      </c>
    </row>
    <row r="115" spans="1:21">
      <c r="A115">
        <v>114</v>
      </c>
      <c r="B115" t="s">
        <v>190</v>
      </c>
      <c r="C115" t="s">
        <v>121</v>
      </c>
      <c r="D115" t="s">
        <v>10</v>
      </c>
      <c r="E115">
        <v>40</v>
      </c>
      <c r="F115">
        <v>11</v>
      </c>
      <c r="G115">
        <v>16</v>
      </c>
      <c r="H115">
        <v>27</v>
      </c>
      <c r="I115">
        <v>-13</v>
      </c>
      <c r="J115">
        <v>22</v>
      </c>
      <c r="K115">
        <v>2</v>
      </c>
      <c r="L115">
        <v>9</v>
      </c>
      <c r="M115">
        <v>1</v>
      </c>
      <c r="N115">
        <v>1</v>
      </c>
      <c r="O115">
        <v>1</v>
      </c>
      <c r="P115">
        <v>1</v>
      </c>
      <c r="Q115">
        <v>44</v>
      </c>
      <c r="R115">
        <v>25</v>
      </c>
      <c r="S115" s="1">
        <v>0.80625000000000002</v>
      </c>
      <c r="T115">
        <v>25.3</v>
      </c>
      <c r="U115">
        <v>39.299999999999997</v>
      </c>
    </row>
    <row r="116" spans="1:21">
      <c r="A116">
        <v>115</v>
      </c>
      <c r="B116" t="s">
        <v>236</v>
      </c>
      <c r="C116" t="s">
        <v>38</v>
      </c>
      <c r="D116" t="s">
        <v>5</v>
      </c>
      <c r="E116">
        <v>47</v>
      </c>
      <c r="F116">
        <v>10</v>
      </c>
      <c r="G116">
        <v>17</v>
      </c>
      <c r="H116">
        <v>27</v>
      </c>
      <c r="I116">
        <v>12</v>
      </c>
      <c r="J116">
        <v>8</v>
      </c>
      <c r="K116">
        <v>1</v>
      </c>
      <c r="L116">
        <v>3</v>
      </c>
      <c r="M116">
        <v>0</v>
      </c>
      <c r="N116">
        <v>0</v>
      </c>
      <c r="O116">
        <v>2</v>
      </c>
      <c r="P116">
        <v>0</v>
      </c>
      <c r="Q116">
        <v>99</v>
      </c>
      <c r="R116">
        <v>10.1</v>
      </c>
      <c r="S116" s="1">
        <v>0.73125000000000007</v>
      </c>
      <c r="T116">
        <v>24</v>
      </c>
      <c r="U116">
        <v>9.6999999999999993</v>
      </c>
    </row>
    <row r="117" spans="1:21">
      <c r="A117">
        <v>116</v>
      </c>
      <c r="B117" t="s">
        <v>669</v>
      </c>
      <c r="C117" t="s">
        <v>14</v>
      </c>
      <c r="D117" t="s">
        <v>10</v>
      </c>
      <c r="E117">
        <v>46</v>
      </c>
      <c r="F117">
        <v>10</v>
      </c>
      <c r="G117">
        <v>17</v>
      </c>
      <c r="H117">
        <v>27</v>
      </c>
      <c r="I117">
        <v>17</v>
      </c>
      <c r="J117">
        <v>12</v>
      </c>
      <c r="K117">
        <v>0</v>
      </c>
      <c r="L117">
        <v>3</v>
      </c>
      <c r="M117">
        <v>1</v>
      </c>
      <c r="N117">
        <v>1</v>
      </c>
      <c r="O117">
        <v>2</v>
      </c>
      <c r="P117">
        <v>0</v>
      </c>
      <c r="Q117">
        <v>98</v>
      </c>
      <c r="R117">
        <v>10.199999999999999</v>
      </c>
      <c r="S117" s="1">
        <v>0.68541666666666667</v>
      </c>
      <c r="T117">
        <v>22.2</v>
      </c>
      <c r="U117">
        <v>37</v>
      </c>
    </row>
    <row r="118" spans="1:21">
      <c r="A118">
        <v>117</v>
      </c>
      <c r="B118" t="s">
        <v>184</v>
      </c>
      <c r="C118" t="s">
        <v>121</v>
      </c>
      <c r="D118" t="s">
        <v>7</v>
      </c>
      <c r="E118">
        <v>42</v>
      </c>
      <c r="F118">
        <v>10</v>
      </c>
      <c r="G118">
        <v>17</v>
      </c>
      <c r="H118">
        <v>27</v>
      </c>
      <c r="I118">
        <v>-13</v>
      </c>
      <c r="J118">
        <v>22</v>
      </c>
      <c r="K118">
        <v>5</v>
      </c>
      <c r="L118">
        <v>8</v>
      </c>
      <c r="M118">
        <v>0</v>
      </c>
      <c r="N118">
        <v>0</v>
      </c>
      <c r="O118">
        <v>0</v>
      </c>
      <c r="P118">
        <v>0</v>
      </c>
      <c r="Q118">
        <v>56</v>
      </c>
      <c r="R118">
        <v>17.899999999999999</v>
      </c>
      <c r="S118" s="1">
        <v>0.71458333333333324</v>
      </c>
      <c r="T118">
        <v>22.3</v>
      </c>
      <c r="U118">
        <v>32.200000000000003</v>
      </c>
    </row>
    <row r="119" spans="1:21">
      <c r="A119">
        <v>118</v>
      </c>
      <c r="B119" t="s">
        <v>675</v>
      </c>
      <c r="C119" t="s">
        <v>74</v>
      </c>
      <c r="D119" t="s">
        <v>7</v>
      </c>
      <c r="E119">
        <v>48</v>
      </c>
      <c r="F119">
        <v>9</v>
      </c>
      <c r="G119">
        <v>18</v>
      </c>
      <c r="H119">
        <v>27</v>
      </c>
      <c r="I119">
        <v>14</v>
      </c>
      <c r="J119">
        <v>20</v>
      </c>
      <c r="K119">
        <v>0</v>
      </c>
      <c r="L119">
        <v>1</v>
      </c>
      <c r="M119">
        <v>0</v>
      </c>
      <c r="N119">
        <v>0</v>
      </c>
      <c r="O119">
        <v>2</v>
      </c>
      <c r="P119">
        <v>0</v>
      </c>
      <c r="Q119">
        <v>79</v>
      </c>
      <c r="R119">
        <v>11.4</v>
      </c>
      <c r="S119" s="1">
        <v>0.5131944444444444</v>
      </c>
      <c r="T119">
        <v>17.5</v>
      </c>
      <c r="U119">
        <v>42.8</v>
      </c>
    </row>
    <row r="120" spans="1:21">
      <c r="A120">
        <v>119</v>
      </c>
      <c r="B120" t="s">
        <v>175</v>
      </c>
      <c r="C120" t="s">
        <v>100</v>
      </c>
      <c r="D120" t="s">
        <v>81</v>
      </c>
      <c r="E120">
        <v>48</v>
      </c>
      <c r="F120">
        <v>8</v>
      </c>
      <c r="G120">
        <v>19</v>
      </c>
      <c r="H120">
        <v>27</v>
      </c>
      <c r="I120">
        <v>-22</v>
      </c>
      <c r="J120">
        <v>12</v>
      </c>
      <c r="K120">
        <v>6</v>
      </c>
      <c r="L120">
        <v>17</v>
      </c>
      <c r="M120">
        <v>0</v>
      </c>
      <c r="N120">
        <v>0</v>
      </c>
      <c r="O120">
        <v>2</v>
      </c>
      <c r="P120">
        <v>0</v>
      </c>
      <c r="Q120">
        <v>70</v>
      </c>
      <c r="R120">
        <v>11.4</v>
      </c>
      <c r="S120" s="2">
        <v>1.1006944444444444</v>
      </c>
      <c r="T120">
        <v>28.5</v>
      </c>
      <c r="U120">
        <v>0</v>
      </c>
    </row>
    <row r="121" spans="1:21">
      <c r="A121">
        <v>120</v>
      </c>
      <c r="B121" t="s">
        <v>682</v>
      </c>
      <c r="C121" t="s">
        <v>21</v>
      </c>
      <c r="D121" t="s">
        <v>81</v>
      </c>
      <c r="E121">
        <v>48</v>
      </c>
      <c r="F121">
        <v>8</v>
      </c>
      <c r="G121">
        <v>19</v>
      </c>
      <c r="H121">
        <v>27</v>
      </c>
      <c r="I121">
        <v>-17</v>
      </c>
      <c r="J121">
        <v>8</v>
      </c>
      <c r="K121">
        <v>4</v>
      </c>
      <c r="L121">
        <v>15</v>
      </c>
      <c r="M121">
        <v>0</v>
      </c>
      <c r="N121">
        <v>0</v>
      </c>
      <c r="O121">
        <v>3</v>
      </c>
      <c r="P121">
        <v>0</v>
      </c>
      <c r="Q121">
        <v>85</v>
      </c>
      <c r="R121">
        <v>9.4</v>
      </c>
      <c r="S121" s="1">
        <v>0.8930555555555556</v>
      </c>
      <c r="T121">
        <v>26</v>
      </c>
      <c r="U121">
        <v>0</v>
      </c>
    </row>
    <row r="122" spans="1:21">
      <c r="A122">
        <v>121</v>
      </c>
      <c r="B122" t="s">
        <v>244</v>
      </c>
      <c r="C122" t="s">
        <v>25</v>
      </c>
      <c r="D122" t="s">
        <v>7</v>
      </c>
      <c r="E122">
        <v>47</v>
      </c>
      <c r="F122">
        <v>8</v>
      </c>
      <c r="G122">
        <v>19</v>
      </c>
      <c r="H122">
        <v>27</v>
      </c>
      <c r="I122">
        <v>4</v>
      </c>
      <c r="J122">
        <v>18</v>
      </c>
      <c r="K122">
        <v>4</v>
      </c>
      <c r="L122">
        <v>8</v>
      </c>
      <c r="M122">
        <v>0</v>
      </c>
      <c r="N122">
        <v>0</v>
      </c>
      <c r="O122">
        <v>0</v>
      </c>
      <c r="P122">
        <v>0</v>
      </c>
      <c r="Q122">
        <v>55</v>
      </c>
      <c r="R122">
        <v>14.5</v>
      </c>
      <c r="S122" s="1">
        <v>0.73333333333333339</v>
      </c>
      <c r="T122">
        <v>23.9</v>
      </c>
      <c r="U122">
        <v>51.4</v>
      </c>
    </row>
    <row r="123" spans="1:21">
      <c r="A123">
        <v>122</v>
      </c>
      <c r="B123" t="s">
        <v>319</v>
      </c>
      <c r="C123" t="s">
        <v>90</v>
      </c>
      <c r="D123" t="s">
        <v>10</v>
      </c>
      <c r="E123">
        <v>40</v>
      </c>
      <c r="F123">
        <v>8</v>
      </c>
      <c r="G123">
        <v>19</v>
      </c>
      <c r="H123">
        <v>27</v>
      </c>
      <c r="I123">
        <v>5</v>
      </c>
      <c r="J123">
        <v>14</v>
      </c>
      <c r="K123">
        <v>3</v>
      </c>
      <c r="L123">
        <v>9</v>
      </c>
      <c r="M123">
        <v>0</v>
      </c>
      <c r="N123">
        <v>0</v>
      </c>
      <c r="O123">
        <v>3</v>
      </c>
      <c r="P123">
        <v>1</v>
      </c>
      <c r="Q123">
        <v>129</v>
      </c>
      <c r="R123">
        <v>6.2</v>
      </c>
      <c r="S123" s="1">
        <v>0.7909722222222223</v>
      </c>
      <c r="T123">
        <v>28.4</v>
      </c>
      <c r="U123">
        <v>46.1</v>
      </c>
    </row>
    <row r="124" spans="1:21">
      <c r="A124">
        <v>123</v>
      </c>
      <c r="B124" t="s">
        <v>159</v>
      </c>
      <c r="C124" t="s">
        <v>88</v>
      </c>
      <c r="D124" t="s">
        <v>10</v>
      </c>
      <c r="E124">
        <v>46</v>
      </c>
      <c r="F124">
        <v>7</v>
      </c>
      <c r="G124">
        <v>20</v>
      </c>
      <c r="H124">
        <v>27</v>
      </c>
      <c r="I124">
        <v>8</v>
      </c>
      <c r="J124">
        <v>75</v>
      </c>
      <c r="K124">
        <v>0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79</v>
      </c>
      <c r="R124">
        <v>8.9</v>
      </c>
      <c r="S124" s="1">
        <v>0.70416666666666661</v>
      </c>
      <c r="T124">
        <v>19.8</v>
      </c>
      <c r="U124">
        <v>48.6</v>
      </c>
    </row>
    <row r="125" spans="1:21">
      <c r="A125">
        <v>124</v>
      </c>
      <c r="B125" t="s">
        <v>270</v>
      </c>
      <c r="C125" t="s">
        <v>78</v>
      </c>
      <c r="D125" t="s">
        <v>7</v>
      </c>
      <c r="E125">
        <v>42</v>
      </c>
      <c r="F125">
        <v>7</v>
      </c>
      <c r="G125">
        <v>20</v>
      </c>
      <c r="H125">
        <v>27</v>
      </c>
      <c r="I125">
        <v>9</v>
      </c>
      <c r="J125">
        <v>10</v>
      </c>
      <c r="K125">
        <v>0</v>
      </c>
      <c r="L125">
        <v>4</v>
      </c>
      <c r="M125">
        <v>0</v>
      </c>
      <c r="N125">
        <v>0</v>
      </c>
      <c r="O125">
        <v>0</v>
      </c>
      <c r="P125">
        <v>0</v>
      </c>
      <c r="Q125">
        <v>79</v>
      </c>
      <c r="R125">
        <v>8.9</v>
      </c>
      <c r="S125" s="1">
        <v>0.66180555555555554</v>
      </c>
      <c r="T125">
        <v>23.1</v>
      </c>
      <c r="U125">
        <v>54.7</v>
      </c>
    </row>
    <row r="126" spans="1:21">
      <c r="A126">
        <v>125</v>
      </c>
      <c r="B126" t="s">
        <v>201</v>
      </c>
      <c r="C126" t="s">
        <v>33</v>
      </c>
      <c r="D126" t="s">
        <v>81</v>
      </c>
      <c r="E126">
        <v>48</v>
      </c>
      <c r="F126">
        <v>6</v>
      </c>
      <c r="G126">
        <v>21</v>
      </c>
      <c r="H126">
        <v>27</v>
      </c>
      <c r="I126">
        <v>-14</v>
      </c>
      <c r="J126">
        <v>22</v>
      </c>
      <c r="K126">
        <v>3</v>
      </c>
      <c r="L126">
        <v>11</v>
      </c>
      <c r="M126">
        <v>0</v>
      </c>
      <c r="N126">
        <v>0</v>
      </c>
      <c r="O126">
        <v>1</v>
      </c>
      <c r="P126">
        <v>0</v>
      </c>
      <c r="Q126">
        <v>83</v>
      </c>
      <c r="R126">
        <v>7.2</v>
      </c>
      <c r="S126" s="1">
        <v>0.97222222222222221</v>
      </c>
      <c r="T126">
        <v>25.3</v>
      </c>
      <c r="U126">
        <v>0</v>
      </c>
    </row>
    <row r="127" spans="1:21">
      <c r="A127">
        <v>126</v>
      </c>
      <c r="B127" t="s">
        <v>233</v>
      </c>
      <c r="C127" t="s">
        <v>14</v>
      </c>
      <c r="D127" t="s">
        <v>81</v>
      </c>
      <c r="E127">
        <v>47</v>
      </c>
      <c r="F127">
        <v>3</v>
      </c>
      <c r="G127">
        <v>24</v>
      </c>
      <c r="H127">
        <v>27</v>
      </c>
      <c r="I127">
        <v>16</v>
      </c>
      <c r="J127">
        <v>31</v>
      </c>
      <c r="K127">
        <v>2</v>
      </c>
      <c r="L127">
        <v>10</v>
      </c>
      <c r="M127">
        <v>0</v>
      </c>
      <c r="N127">
        <v>1</v>
      </c>
      <c r="O127">
        <v>0</v>
      </c>
      <c r="P127">
        <v>0</v>
      </c>
      <c r="Q127">
        <v>91</v>
      </c>
      <c r="R127">
        <v>3.3</v>
      </c>
      <c r="S127" s="2">
        <v>1.0041666666666667</v>
      </c>
      <c r="T127">
        <v>28.8</v>
      </c>
      <c r="U127">
        <v>0</v>
      </c>
    </row>
    <row r="128" spans="1:21">
      <c r="A128">
        <v>127</v>
      </c>
      <c r="B128" t="s">
        <v>256</v>
      </c>
      <c r="C128" t="s">
        <v>147</v>
      </c>
      <c r="D128" t="s">
        <v>81</v>
      </c>
      <c r="E128">
        <v>45</v>
      </c>
      <c r="F128">
        <v>3</v>
      </c>
      <c r="G128">
        <v>24</v>
      </c>
      <c r="H128">
        <v>27</v>
      </c>
      <c r="I128">
        <v>4</v>
      </c>
      <c r="J128">
        <v>26</v>
      </c>
      <c r="K128">
        <v>2</v>
      </c>
      <c r="L128">
        <v>12</v>
      </c>
      <c r="M128">
        <v>0</v>
      </c>
      <c r="N128">
        <v>0</v>
      </c>
      <c r="O128">
        <v>3</v>
      </c>
      <c r="P128">
        <v>1</v>
      </c>
      <c r="Q128">
        <v>85</v>
      </c>
      <c r="R128">
        <v>3.5</v>
      </c>
      <c r="S128" s="1">
        <v>0.99930555555555556</v>
      </c>
      <c r="T128">
        <v>28.8</v>
      </c>
      <c r="U128">
        <v>0</v>
      </c>
    </row>
    <row r="129" spans="1:21">
      <c r="A129">
        <v>128</v>
      </c>
      <c r="B129" t="s">
        <v>310</v>
      </c>
      <c r="C129" t="s">
        <v>113</v>
      </c>
      <c r="D129" t="s">
        <v>81</v>
      </c>
      <c r="E129">
        <v>47</v>
      </c>
      <c r="F129">
        <v>3</v>
      </c>
      <c r="G129">
        <v>24</v>
      </c>
      <c r="H129">
        <v>27</v>
      </c>
      <c r="I129">
        <v>4</v>
      </c>
      <c r="J129">
        <v>18</v>
      </c>
      <c r="K129">
        <v>0</v>
      </c>
      <c r="L129">
        <v>11</v>
      </c>
      <c r="M129">
        <v>0</v>
      </c>
      <c r="N129">
        <v>1</v>
      </c>
      <c r="O129">
        <v>0</v>
      </c>
      <c r="P129">
        <v>0</v>
      </c>
      <c r="Q129">
        <v>80</v>
      </c>
      <c r="R129">
        <v>3.8</v>
      </c>
      <c r="S129" s="1">
        <v>0.93263888888888891</v>
      </c>
      <c r="T129">
        <v>27.1</v>
      </c>
      <c r="U129">
        <v>0</v>
      </c>
    </row>
    <row r="130" spans="1:21">
      <c r="A130">
        <v>129</v>
      </c>
      <c r="B130" t="s">
        <v>192</v>
      </c>
      <c r="C130" t="s">
        <v>121</v>
      </c>
      <c r="D130" t="s">
        <v>10</v>
      </c>
      <c r="E130">
        <v>40</v>
      </c>
      <c r="F130">
        <v>15</v>
      </c>
      <c r="G130">
        <v>11</v>
      </c>
      <c r="H130">
        <v>26</v>
      </c>
      <c r="I130">
        <v>-8</v>
      </c>
      <c r="J130">
        <v>18</v>
      </c>
      <c r="K130">
        <v>3</v>
      </c>
      <c r="L130">
        <v>6</v>
      </c>
      <c r="M130">
        <v>1</v>
      </c>
      <c r="N130">
        <v>1</v>
      </c>
      <c r="O130">
        <v>3</v>
      </c>
      <c r="P130">
        <v>0</v>
      </c>
      <c r="Q130">
        <v>92</v>
      </c>
      <c r="R130">
        <v>16.3</v>
      </c>
      <c r="S130" s="1">
        <v>0.7597222222222223</v>
      </c>
      <c r="T130">
        <v>24.6</v>
      </c>
      <c r="U130">
        <v>43.5</v>
      </c>
    </row>
    <row r="131" spans="1:21">
      <c r="A131">
        <v>130</v>
      </c>
      <c r="B131" t="s">
        <v>335</v>
      </c>
      <c r="C131" t="s">
        <v>74</v>
      </c>
      <c r="D131" t="s">
        <v>5</v>
      </c>
      <c r="E131">
        <v>48</v>
      </c>
      <c r="F131">
        <v>14</v>
      </c>
      <c r="G131">
        <v>12</v>
      </c>
      <c r="H131">
        <v>26</v>
      </c>
      <c r="I131">
        <v>3</v>
      </c>
      <c r="J131">
        <v>8</v>
      </c>
      <c r="K131">
        <v>5</v>
      </c>
      <c r="L131">
        <v>7</v>
      </c>
      <c r="M131">
        <v>0</v>
      </c>
      <c r="N131">
        <v>0</v>
      </c>
      <c r="O131">
        <v>3</v>
      </c>
      <c r="P131">
        <v>0</v>
      </c>
      <c r="Q131">
        <v>112</v>
      </c>
      <c r="R131">
        <v>12.5</v>
      </c>
      <c r="S131" s="1">
        <v>0.75486111111111109</v>
      </c>
      <c r="T131">
        <v>23.3</v>
      </c>
      <c r="U131">
        <v>33.299999999999997</v>
      </c>
    </row>
    <row r="132" spans="1:21">
      <c r="A132">
        <v>131</v>
      </c>
      <c r="B132" t="s">
        <v>699</v>
      </c>
      <c r="C132" t="s">
        <v>9</v>
      </c>
      <c r="D132" t="s">
        <v>81</v>
      </c>
      <c r="E132">
        <v>35</v>
      </c>
      <c r="F132">
        <v>12</v>
      </c>
      <c r="G132">
        <v>14</v>
      </c>
      <c r="H132">
        <v>26</v>
      </c>
      <c r="I132">
        <v>-3</v>
      </c>
      <c r="J132">
        <v>20</v>
      </c>
      <c r="K132">
        <v>4</v>
      </c>
      <c r="L132">
        <v>14</v>
      </c>
      <c r="M132">
        <v>0</v>
      </c>
      <c r="N132">
        <v>0</v>
      </c>
      <c r="O132">
        <v>2</v>
      </c>
      <c r="P132">
        <v>1</v>
      </c>
      <c r="Q132">
        <v>96</v>
      </c>
      <c r="R132">
        <v>12.5</v>
      </c>
      <c r="S132" s="2">
        <v>1.0354166666666667</v>
      </c>
      <c r="T132">
        <v>24.9</v>
      </c>
      <c r="U132">
        <v>0</v>
      </c>
    </row>
    <row r="133" spans="1:21">
      <c r="A133">
        <v>132</v>
      </c>
      <c r="B133" t="s">
        <v>701</v>
      </c>
      <c r="C133" t="s">
        <v>23</v>
      </c>
      <c r="D133" t="s">
        <v>5</v>
      </c>
      <c r="E133">
        <v>44</v>
      </c>
      <c r="F133">
        <v>12</v>
      </c>
      <c r="G133">
        <v>14</v>
      </c>
      <c r="H133">
        <v>26</v>
      </c>
      <c r="I133">
        <v>-6</v>
      </c>
      <c r="J133">
        <v>12</v>
      </c>
      <c r="K133">
        <v>3</v>
      </c>
      <c r="L133">
        <v>10</v>
      </c>
      <c r="M133">
        <v>0</v>
      </c>
      <c r="N133">
        <v>0</v>
      </c>
      <c r="O133">
        <v>1</v>
      </c>
      <c r="P133">
        <v>0</v>
      </c>
      <c r="Q133">
        <v>123</v>
      </c>
      <c r="R133">
        <v>9.8000000000000007</v>
      </c>
      <c r="S133" s="1">
        <v>0.64930555555555558</v>
      </c>
      <c r="T133">
        <v>19.600000000000001</v>
      </c>
      <c r="U133">
        <v>40</v>
      </c>
    </row>
    <row r="134" spans="1:21">
      <c r="A134">
        <v>133</v>
      </c>
      <c r="B134" t="s">
        <v>163</v>
      </c>
      <c r="C134" t="s">
        <v>147</v>
      </c>
      <c r="D134" t="s">
        <v>5</v>
      </c>
      <c r="E134">
        <v>47</v>
      </c>
      <c r="F134">
        <v>10</v>
      </c>
      <c r="G134">
        <v>16</v>
      </c>
      <c r="H134">
        <v>26</v>
      </c>
      <c r="I134">
        <v>1</v>
      </c>
      <c r="J134">
        <v>33</v>
      </c>
      <c r="K134">
        <v>3</v>
      </c>
      <c r="L134">
        <v>11</v>
      </c>
      <c r="M134">
        <v>0</v>
      </c>
      <c r="N134">
        <v>1</v>
      </c>
      <c r="O134">
        <v>2</v>
      </c>
      <c r="P134">
        <v>0</v>
      </c>
      <c r="Q134">
        <v>101</v>
      </c>
      <c r="R134">
        <v>9.9</v>
      </c>
      <c r="S134" s="1">
        <v>0.80555555555555547</v>
      </c>
      <c r="T134">
        <v>25</v>
      </c>
      <c r="U134">
        <v>42.1</v>
      </c>
    </row>
    <row r="135" spans="1:21">
      <c r="A135">
        <v>134</v>
      </c>
      <c r="B135" t="s">
        <v>705</v>
      </c>
      <c r="C135" t="s">
        <v>29</v>
      </c>
      <c r="D135" t="s">
        <v>7</v>
      </c>
      <c r="E135">
        <v>47</v>
      </c>
      <c r="F135">
        <v>8</v>
      </c>
      <c r="G135">
        <v>18</v>
      </c>
      <c r="H135">
        <v>26</v>
      </c>
      <c r="I135">
        <v>-8</v>
      </c>
      <c r="J135">
        <v>24</v>
      </c>
      <c r="K135">
        <v>2</v>
      </c>
      <c r="L135">
        <v>10</v>
      </c>
      <c r="M135">
        <v>0</v>
      </c>
      <c r="N135">
        <v>0</v>
      </c>
      <c r="O135">
        <v>0</v>
      </c>
      <c r="P135">
        <v>0</v>
      </c>
      <c r="Q135">
        <v>79</v>
      </c>
      <c r="R135">
        <v>10.1</v>
      </c>
      <c r="S135" s="1">
        <v>0.64652777777777781</v>
      </c>
      <c r="T135">
        <v>19.7</v>
      </c>
      <c r="U135">
        <v>45.5</v>
      </c>
    </row>
    <row r="136" spans="1:21">
      <c r="A136">
        <v>135</v>
      </c>
      <c r="B136" t="s">
        <v>708</v>
      </c>
      <c r="C136" t="s">
        <v>143</v>
      </c>
      <c r="D136" t="s">
        <v>10</v>
      </c>
      <c r="E136">
        <v>48</v>
      </c>
      <c r="F136">
        <v>7</v>
      </c>
      <c r="G136">
        <v>19</v>
      </c>
      <c r="H136">
        <v>26</v>
      </c>
      <c r="I136">
        <v>0</v>
      </c>
      <c r="J136">
        <v>12</v>
      </c>
      <c r="K136">
        <v>3</v>
      </c>
      <c r="L136">
        <v>7</v>
      </c>
      <c r="M136">
        <v>0</v>
      </c>
      <c r="N136">
        <v>0</v>
      </c>
      <c r="O136">
        <v>2</v>
      </c>
      <c r="P136">
        <v>0</v>
      </c>
      <c r="Q136">
        <v>83</v>
      </c>
      <c r="R136">
        <v>8.4</v>
      </c>
      <c r="S136" s="1">
        <v>0.76944444444444438</v>
      </c>
      <c r="T136">
        <v>23.1</v>
      </c>
      <c r="U136">
        <v>9.1</v>
      </c>
    </row>
    <row r="137" spans="1:21">
      <c r="A137">
        <v>136</v>
      </c>
      <c r="B137" t="s">
        <v>238</v>
      </c>
      <c r="C137" t="s">
        <v>90</v>
      </c>
      <c r="D137" t="s">
        <v>7</v>
      </c>
      <c r="E137">
        <v>48</v>
      </c>
      <c r="F137">
        <v>17</v>
      </c>
      <c r="G137">
        <v>8</v>
      </c>
      <c r="H137">
        <v>25</v>
      </c>
      <c r="I137">
        <v>-2</v>
      </c>
      <c r="J137">
        <v>12</v>
      </c>
      <c r="K137">
        <v>5</v>
      </c>
      <c r="L137">
        <v>6</v>
      </c>
      <c r="M137">
        <v>2</v>
      </c>
      <c r="N137">
        <v>2</v>
      </c>
      <c r="O137">
        <v>3</v>
      </c>
      <c r="P137">
        <v>1</v>
      </c>
      <c r="Q137">
        <v>74</v>
      </c>
      <c r="R137">
        <v>23</v>
      </c>
      <c r="S137" s="1">
        <v>0.7006944444444444</v>
      </c>
      <c r="T137">
        <v>25.3</v>
      </c>
      <c r="U137">
        <v>46.3</v>
      </c>
    </row>
    <row r="138" spans="1:21">
      <c r="A138">
        <v>137</v>
      </c>
      <c r="B138" t="s">
        <v>173</v>
      </c>
      <c r="C138" t="s">
        <v>165</v>
      </c>
      <c r="D138" t="s">
        <v>7</v>
      </c>
      <c r="E138">
        <v>48</v>
      </c>
      <c r="F138">
        <v>12</v>
      </c>
      <c r="G138">
        <v>13</v>
      </c>
      <c r="H138">
        <v>25</v>
      </c>
      <c r="I138">
        <v>-6</v>
      </c>
      <c r="J138">
        <v>20</v>
      </c>
      <c r="K138">
        <v>2</v>
      </c>
      <c r="L138">
        <v>4</v>
      </c>
      <c r="M138">
        <v>0</v>
      </c>
      <c r="N138">
        <v>0</v>
      </c>
      <c r="O138">
        <v>2</v>
      </c>
      <c r="P138">
        <v>0</v>
      </c>
      <c r="Q138">
        <v>78</v>
      </c>
      <c r="R138">
        <v>15.4</v>
      </c>
      <c r="S138" s="1">
        <v>0.76736111111111116</v>
      </c>
      <c r="T138">
        <v>25.1</v>
      </c>
      <c r="U138">
        <v>50.2</v>
      </c>
    </row>
    <row r="139" spans="1:21">
      <c r="A139">
        <v>138</v>
      </c>
      <c r="B139" t="s">
        <v>324</v>
      </c>
      <c r="C139" t="s">
        <v>344</v>
      </c>
      <c r="D139" t="s">
        <v>10</v>
      </c>
      <c r="E139">
        <v>44</v>
      </c>
      <c r="F139">
        <v>12</v>
      </c>
      <c r="G139">
        <v>13</v>
      </c>
      <c r="H139">
        <v>25</v>
      </c>
      <c r="I139">
        <v>-3</v>
      </c>
      <c r="J139">
        <v>37</v>
      </c>
      <c r="K139">
        <v>2</v>
      </c>
      <c r="L139">
        <v>4</v>
      </c>
      <c r="M139">
        <v>0</v>
      </c>
      <c r="N139">
        <v>0</v>
      </c>
      <c r="O139">
        <v>2</v>
      </c>
      <c r="P139">
        <v>0</v>
      </c>
      <c r="Q139">
        <v>55</v>
      </c>
      <c r="R139">
        <v>21.8</v>
      </c>
      <c r="S139" s="1">
        <v>0.61875000000000002</v>
      </c>
      <c r="T139">
        <v>18.8</v>
      </c>
      <c r="U139">
        <v>54.2</v>
      </c>
    </row>
    <row r="140" spans="1:21">
      <c r="A140">
        <v>139</v>
      </c>
      <c r="B140" t="s">
        <v>223</v>
      </c>
      <c r="C140" t="s">
        <v>90</v>
      </c>
      <c r="D140" t="s">
        <v>10</v>
      </c>
      <c r="E140">
        <v>48</v>
      </c>
      <c r="F140">
        <v>10</v>
      </c>
      <c r="G140">
        <v>15</v>
      </c>
      <c r="H140">
        <v>25</v>
      </c>
      <c r="I140">
        <v>0</v>
      </c>
      <c r="J140">
        <v>44</v>
      </c>
      <c r="K140">
        <v>2</v>
      </c>
      <c r="L140">
        <v>6</v>
      </c>
      <c r="M140">
        <v>0</v>
      </c>
      <c r="N140">
        <v>0</v>
      </c>
      <c r="O140">
        <v>2</v>
      </c>
      <c r="P140">
        <v>0</v>
      </c>
      <c r="Q140">
        <v>84</v>
      </c>
      <c r="R140">
        <v>11.9</v>
      </c>
      <c r="S140" s="1">
        <v>0.75</v>
      </c>
      <c r="T140">
        <v>26.6</v>
      </c>
      <c r="U140">
        <v>36.4</v>
      </c>
    </row>
    <row r="141" spans="1:21">
      <c r="A141">
        <v>140</v>
      </c>
      <c r="B141" t="s">
        <v>719</v>
      </c>
      <c r="C141" t="s">
        <v>49</v>
      </c>
      <c r="D141" t="s">
        <v>81</v>
      </c>
      <c r="E141">
        <v>48</v>
      </c>
      <c r="F141">
        <v>6</v>
      </c>
      <c r="G141">
        <v>19</v>
      </c>
      <c r="H141">
        <v>25</v>
      </c>
      <c r="I141">
        <v>5</v>
      </c>
      <c r="J141">
        <v>14</v>
      </c>
      <c r="K141">
        <v>1</v>
      </c>
      <c r="L141">
        <v>8</v>
      </c>
      <c r="M141">
        <v>0</v>
      </c>
      <c r="N141">
        <v>0</v>
      </c>
      <c r="O141">
        <v>2</v>
      </c>
      <c r="P141">
        <v>0</v>
      </c>
      <c r="Q141">
        <v>79</v>
      </c>
      <c r="R141">
        <v>7.6</v>
      </c>
      <c r="S141" s="1">
        <v>0.9291666666666667</v>
      </c>
      <c r="T141">
        <v>29.2</v>
      </c>
      <c r="U141">
        <v>100</v>
      </c>
    </row>
    <row r="142" spans="1:21">
      <c r="A142">
        <v>141</v>
      </c>
      <c r="B142" t="s">
        <v>202</v>
      </c>
      <c r="C142" t="s">
        <v>93</v>
      </c>
      <c r="D142" t="s">
        <v>5</v>
      </c>
      <c r="E142">
        <v>48</v>
      </c>
      <c r="F142">
        <v>15</v>
      </c>
      <c r="G142">
        <v>9</v>
      </c>
      <c r="H142">
        <v>24</v>
      </c>
      <c r="I142">
        <v>-6</v>
      </c>
      <c r="J142">
        <v>78</v>
      </c>
      <c r="K142">
        <v>6</v>
      </c>
      <c r="L142">
        <v>8</v>
      </c>
      <c r="M142">
        <v>0</v>
      </c>
      <c r="N142">
        <v>0</v>
      </c>
      <c r="O142">
        <v>5</v>
      </c>
      <c r="P142">
        <v>0</v>
      </c>
      <c r="Q142">
        <v>180</v>
      </c>
      <c r="R142">
        <v>8.3000000000000007</v>
      </c>
      <c r="S142" s="1">
        <v>0.73263888888888884</v>
      </c>
      <c r="T142">
        <v>22.6</v>
      </c>
      <c r="U142">
        <v>24</v>
      </c>
    </row>
    <row r="143" spans="1:21">
      <c r="A143">
        <v>142</v>
      </c>
      <c r="B143" t="s">
        <v>176</v>
      </c>
      <c r="C143" t="s">
        <v>38</v>
      </c>
      <c r="D143" t="s">
        <v>5</v>
      </c>
      <c r="E143">
        <v>47</v>
      </c>
      <c r="F143">
        <v>13</v>
      </c>
      <c r="G143">
        <v>11</v>
      </c>
      <c r="H143">
        <v>24</v>
      </c>
      <c r="I143">
        <v>15</v>
      </c>
      <c r="J143">
        <v>54</v>
      </c>
      <c r="K143">
        <v>1</v>
      </c>
      <c r="L143">
        <v>3</v>
      </c>
      <c r="M143">
        <v>0</v>
      </c>
      <c r="N143">
        <v>0</v>
      </c>
      <c r="O143">
        <v>2</v>
      </c>
      <c r="P143">
        <v>0</v>
      </c>
      <c r="Q143">
        <v>140</v>
      </c>
      <c r="R143">
        <v>9.3000000000000007</v>
      </c>
      <c r="S143" s="1">
        <v>0.78749999999999998</v>
      </c>
      <c r="T143">
        <v>25.8</v>
      </c>
      <c r="U143">
        <v>44.4</v>
      </c>
    </row>
    <row r="144" spans="1:21">
      <c r="A144">
        <v>143</v>
      </c>
      <c r="B144" t="s">
        <v>211</v>
      </c>
      <c r="C144" t="s">
        <v>16</v>
      </c>
      <c r="D144" t="s">
        <v>10</v>
      </c>
      <c r="E144">
        <v>42</v>
      </c>
      <c r="F144">
        <v>13</v>
      </c>
      <c r="G144">
        <v>11</v>
      </c>
      <c r="H144">
        <v>24</v>
      </c>
      <c r="I144">
        <v>-21</v>
      </c>
      <c r="J144">
        <v>26</v>
      </c>
      <c r="K144">
        <v>5</v>
      </c>
      <c r="L144">
        <v>9</v>
      </c>
      <c r="M144">
        <v>0</v>
      </c>
      <c r="N144">
        <v>0</v>
      </c>
      <c r="O144">
        <v>0</v>
      </c>
      <c r="P144">
        <v>0</v>
      </c>
      <c r="Q144">
        <v>159</v>
      </c>
      <c r="R144">
        <v>8.1999999999999993</v>
      </c>
      <c r="S144" s="1">
        <v>0.76874999999999993</v>
      </c>
      <c r="T144">
        <v>23</v>
      </c>
      <c r="U144">
        <v>47.7</v>
      </c>
    </row>
    <row r="145" spans="1:21">
      <c r="A145">
        <v>144</v>
      </c>
      <c r="B145" t="s">
        <v>155</v>
      </c>
      <c r="C145" t="s">
        <v>25</v>
      </c>
      <c r="D145" t="s">
        <v>5</v>
      </c>
      <c r="E145">
        <v>46</v>
      </c>
      <c r="F145">
        <v>12</v>
      </c>
      <c r="G145">
        <v>12</v>
      </c>
      <c r="H145">
        <v>24</v>
      </c>
      <c r="I145">
        <v>-10</v>
      </c>
      <c r="J145">
        <v>28</v>
      </c>
      <c r="K145">
        <v>3</v>
      </c>
      <c r="L145">
        <v>7</v>
      </c>
      <c r="M145">
        <v>0</v>
      </c>
      <c r="N145">
        <v>0</v>
      </c>
      <c r="O145">
        <v>1</v>
      </c>
      <c r="P145">
        <v>0</v>
      </c>
      <c r="Q145">
        <v>96</v>
      </c>
      <c r="R145">
        <v>12.5</v>
      </c>
      <c r="S145" s="1">
        <v>0.65347222222222223</v>
      </c>
      <c r="T145">
        <v>18.899999999999999</v>
      </c>
      <c r="U145">
        <v>50.6</v>
      </c>
    </row>
    <row r="146" spans="1:21">
      <c r="A146">
        <v>145</v>
      </c>
      <c r="B146" t="s">
        <v>196</v>
      </c>
      <c r="C146" t="s">
        <v>29</v>
      </c>
      <c r="D146" t="s">
        <v>5</v>
      </c>
      <c r="E146">
        <v>42</v>
      </c>
      <c r="F146">
        <v>11</v>
      </c>
      <c r="G146">
        <v>13</v>
      </c>
      <c r="H146">
        <v>24</v>
      </c>
      <c r="I146">
        <v>1</v>
      </c>
      <c r="J146">
        <v>2</v>
      </c>
      <c r="K146">
        <v>1</v>
      </c>
      <c r="L146">
        <v>3</v>
      </c>
      <c r="M146">
        <v>0</v>
      </c>
      <c r="N146">
        <v>0</v>
      </c>
      <c r="O146">
        <v>2</v>
      </c>
      <c r="P146">
        <v>0</v>
      </c>
      <c r="Q146">
        <v>72</v>
      </c>
      <c r="R146">
        <v>15.3</v>
      </c>
      <c r="S146" s="1">
        <v>0.75069444444444444</v>
      </c>
      <c r="T146">
        <v>22</v>
      </c>
      <c r="U146">
        <v>29.2</v>
      </c>
    </row>
    <row r="147" spans="1:21">
      <c r="A147">
        <v>146</v>
      </c>
      <c r="B147" t="s">
        <v>241</v>
      </c>
      <c r="C147" t="s">
        <v>40</v>
      </c>
      <c r="D147" t="s">
        <v>10</v>
      </c>
      <c r="E147">
        <v>48</v>
      </c>
      <c r="F147">
        <v>10</v>
      </c>
      <c r="G147">
        <v>14</v>
      </c>
      <c r="H147">
        <v>24</v>
      </c>
      <c r="I147">
        <v>10</v>
      </c>
      <c r="J147">
        <v>18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132</v>
      </c>
      <c r="R147">
        <v>7.6</v>
      </c>
      <c r="S147" s="1">
        <v>0.72083333333333333</v>
      </c>
      <c r="T147">
        <v>21.8</v>
      </c>
      <c r="U147">
        <v>41.2</v>
      </c>
    </row>
    <row r="148" spans="1:21">
      <c r="A148">
        <v>147</v>
      </c>
      <c r="B148" t="s">
        <v>237</v>
      </c>
      <c r="C148" t="s">
        <v>51</v>
      </c>
      <c r="D148" t="s">
        <v>7</v>
      </c>
      <c r="E148">
        <v>48</v>
      </c>
      <c r="F148">
        <v>9</v>
      </c>
      <c r="G148">
        <v>15</v>
      </c>
      <c r="H148">
        <v>24</v>
      </c>
      <c r="I148">
        <v>3</v>
      </c>
      <c r="J148">
        <v>93</v>
      </c>
      <c r="K148">
        <v>2</v>
      </c>
      <c r="L148">
        <v>3</v>
      </c>
      <c r="M148">
        <v>0</v>
      </c>
      <c r="N148">
        <v>2</v>
      </c>
      <c r="O148">
        <v>3</v>
      </c>
      <c r="P148">
        <v>1</v>
      </c>
      <c r="Q148">
        <v>73</v>
      </c>
      <c r="R148">
        <v>12.3</v>
      </c>
      <c r="S148" s="1">
        <v>0.7729166666666667</v>
      </c>
      <c r="T148">
        <v>22.8</v>
      </c>
      <c r="U148">
        <v>55.7</v>
      </c>
    </row>
    <row r="149" spans="1:21">
      <c r="A149">
        <v>148</v>
      </c>
      <c r="B149" t="s">
        <v>172</v>
      </c>
      <c r="C149" t="s">
        <v>45</v>
      </c>
      <c r="D149" t="s">
        <v>7</v>
      </c>
      <c r="E149">
        <v>40</v>
      </c>
      <c r="F149">
        <v>9</v>
      </c>
      <c r="G149">
        <v>15</v>
      </c>
      <c r="H149">
        <v>24</v>
      </c>
      <c r="I149">
        <v>-7</v>
      </c>
      <c r="J149">
        <v>14</v>
      </c>
      <c r="K149">
        <v>2</v>
      </c>
      <c r="L149">
        <v>10</v>
      </c>
      <c r="M149">
        <v>0</v>
      </c>
      <c r="N149">
        <v>0</v>
      </c>
      <c r="O149">
        <v>1</v>
      </c>
      <c r="P149">
        <v>0</v>
      </c>
      <c r="Q149">
        <v>87</v>
      </c>
      <c r="R149">
        <v>10.3</v>
      </c>
      <c r="S149" s="1">
        <v>0.80625000000000002</v>
      </c>
      <c r="T149">
        <v>25.5</v>
      </c>
      <c r="U149">
        <v>52.4</v>
      </c>
    </row>
    <row r="150" spans="1:21">
      <c r="A150">
        <v>149</v>
      </c>
      <c r="B150" t="s">
        <v>732</v>
      </c>
      <c r="C150" t="s">
        <v>113</v>
      </c>
      <c r="D150" t="s">
        <v>7</v>
      </c>
      <c r="E150">
        <v>48</v>
      </c>
      <c r="F150">
        <v>7</v>
      </c>
      <c r="G150">
        <v>17</v>
      </c>
      <c r="H150">
        <v>24</v>
      </c>
      <c r="I150">
        <v>1</v>
      </c>
      <c r="J150">
        <v>31</v>
      </c>
      <c r="K150">
        <v>3</v>
      </c>
      <c r="L150">
        <v>3</v>
      </c>
      <c r="M150">
        <v>0</v>
      </c>
      <c r="N150">
        <v>0</v>
      </c>
      <c r="O150">
        <v>1</v>
      </c>
      <c r="P150">
        <v>0</v>
      </c>
      <c r="Q150">
        <v>67</v>
      </c>
      <c r="R150">
        <v>10.4</v>
      </c>
      <c r="S150" s="1">
        <v>0.62847222222222221</v>
      </c>
      <c r="T150">
        <v>20.100000000000001</v>
      </c>
      <c r="U150">
        <v>48.6</v>
      </c>
    </row>
    <row r="151" spans="1:21">
      <c r="A151">
        <v>150</v>
      </c>
      <c r="B151" t="s">
        <v>734</v>
      </c>
      <c r="C151" t="s">
        <v>25</v>
      </c>
      <c r="D151" t="s">
        <v>81</v>
      </c>
      <c r="E151">
        <v>48</v>
      </c>
      <c r="F151">
        <v>6</v>
      </c>
      <c r="G151">
        <v>18</v>
      </c>
      <c r="H151">
        <v>24</v>
      </c>
      <c r="I151">
        <v>19</v>
      </c>
      <c r="J151">
        <v>22</v>
      </c>
      <c r="K151">
        <v>1</v>
      </c>
      <c r="L151">
        <v>8</v>
      </c>
      <c r="M151">
        <v>0</v>
      </c>
      <c r="N151">
        <v>0</v>
      </c>
      <c r="O151">
        <v>0</v>
      </c>
      <c r="P151">
        <v>0</v>
      </c>
      <c r="Q151">
        <v>74</v>
      </c>
      <c r="R151">
        <v>8.1</v>
      </c>
      <c r="S151" s="1">
        <v>0.9770833333333333</v>
      </c>
      <c r="T151">
        <v>25.8</v>
      </c>
      <c r="U151">
        <v>0</v>
      </c>
    </row>
    <row r="152" spans="1:21">
      <c r="A152">
        <v>151</v>
      </c>
      <c r="B152" t="s">
        <v>183</v>
      </c>
      <c r="C152" t="s">
        <v>90</v>
      </c>
      <c r="D152" t="s">
        <v>81</v>
      </c>
      <c r="E152">
        <v>47</v>
      </c>
      <c r="F152">
        <v>5</v>
      </c>
      <c r="G152">
        <v>19</v>
      </c>
      <c r="H152">
        <v>24</v>
      </c>
      <c r="I152">
        <v>0</v>
      </c>
      <c r="J152">
        <v>10</v>
      </c>
      <c r="K152">
        <v>2</v>
      </c>
      <c r="L152">
        <v>6</v>
      </c>
      <c r="M152">
        <v>0</v>
      </c>
      <c r="N152">
        <v>1</v>
      </c>
      <c r="O152">
        <v>0</v>
      </c>
      <c r="P152">
        <v>0</v>
      </c>
      <c r="Q152">
        <v>93</v>
      </c>
      <c r="R152">
        <v>5.4</v>
      </c>
      <c r="S152" s="2">
        <v>1.0458333333333334</v>
      </c>
      <c r="T152">
        <v>32.4</v>
      </c>
      <c r="U152">
        <v>0</v>
      </c>
    </row>
    <row r="153" spans="1:21">
      <c r="A153">
        <v>152</v>
      </c>
      <c r="B153" t="s">
        <v>164</v>
      </c>
      <c r="C153" t="s">
        <v>909</v>
      </c>
      <c r="D153" t="s">
        <v>5</v>
      </c>
      <c r="E153">
        <v>45</v>
      </c>
      <c r="F153">
        <v>5</v>
      </c>
      <c r="G153">
        <v>19</v>
      </c>
      <c r="H153">
        <v>24</v>
      </c>
      <c r="I153">
        <v>-7</v>
      </c>
      <c r="J153">
        <v>30</v>
      </c>
      <c r="K153">
        <v>1</v>
      </c>
      <c r="L153">
        <v>8</v>
      </c>
      <c r="M153">
        <v>0</v>
      </c>
      <c r="N153">
        <v>0</v>
      </c>
      <c r="O153">
        <v>2</v>
      </c>
      <c r="P153">
        <v>0</v>
      </c>
      <c r="Q153">
        <v>69</v>
      </c>
      <c r="R153">
        <v>7.2</v>
      </c>
      <c r="S153" s="1">
        <v>0.74652777777777779</v>
      </c>
      <c r="T153">
        <v>23.7</v>
      </c>
      <c r="U153">
        <v>51.6</v>
      </c>
    </row>
    <row r="154" spans="1:21">
      <c r="A154">
        <v>153</v>
      </c>
      <c r="B154" t="s">
        <v>257</v>
      </c>
      <c r="C154" t="s">
        <v>38</v>
      </c>
      <c r="D154" t="s">
        <v>81</v>
      </c>
      <c r="E154">
        <v>47</v>
      </c>
      <c r="F154">
        <v>4</v>
      </c>
      <c r="G154">
        <v>20</v>
      </c>
      <c r="H154">
        <v>24</v>
      </c>
      <c r="I154">
        <v>9</v>
      </c>
      <c r="J154">
        <v>12</v>
      </c>
      <c r="K154">
        <v>0</v>
      </c>
      <c r="L154">
        <v>6</v>
      </c>
      <c r="M154">
        <v>1</v>
      </c>
      <c r="N154">
        <v>1</v>
      </c>
      <c r="O154">
        <v>0</v>
      </c>
      <c r="P154">
        <v>0</v>
      </c>
      <c r="Q154">
        <v>61</v>
      </c>
      <c r="R154">
        <v>6.6</v>
      </c>
      <c r="S154" s="1">
        <v>0.97430555555555554</v>
      </c>
      <c r="T154">
        <v>27.7</v>
      </c>
      <c r="U154">
        <v>0</v>
      </c>
    </row>
    <row r="155" spans="1:21">
      <c r="A155">
        <v>154</v>
      </c>
      <c r="B155" t="s">
        <v>207</v>
      </c>
      <c r="C155" t="s">
        <v>33</v>
      </c>
      <c r="D155" t="s">
        <v>5</v>
      </c>
      <c r="E155">
        <v>48</v>
      </c>
      <c r="F155">
        <v>4</v>
      </c>
      <c r="G155">
        <v>20</v>
      </c>
      <c r="H155">
        <v>24</v>
      </c>
      <c r="I155">
        <v>-2</v>
      </c>
      <c r="J155">
        <v>38</v>
      </c>
      <c r="K155">
        <v>0</v>
      </c>
      <c r="L155">
        <v>3</v>
      </c>
      <c r="M155">
        <v>0</v>
      </c>
      <c r="N155">
        <v>0</v>
      </c>
      <c r="O155">
        <v>0</v>
      </c>
      <c r="P155">
        <v>0</v>
      </c>
      <c r="Q155">
        <v>101</v>
      </c>
      <c r="R155">
        <v>4</v>
      </c>
      <c r="S155" s="1">
        <v>0.70624999999999993</v>
      </c>
      <c r="T155">
        <v>20.399999999999999</v>
      </c>
      <c r="U155">
        <v>55.9</v>
      </c>
    </row>
    <row r="156" spans="1:21">
      <c r="A156">
        <v>155</v>
      </c>
      <c r="B156" t="s">
        <v>178</v>
      </c>
      <c r="C156" t="s">
        <v>21</v>
      </c>
      <c r="D156" t="s">
        <v>7</v>
      </c>
      <c r="E156">
        <v>40</v>
      </c>
      <c r="F156">
        <v>4</v>
      </c>
      <c r="G156">
        <v>20</v>
      </c>
      <c r="H156">
        <v>24</v>
      </c>
      <c r="I156">
        <v>3</v>
      </c>
      <c r="J156">
        <v>8</v>
      </c>
      <c r="K156">
        <v>2</v>
      </c>
      <c r="L156">
        <v>11</v>
      </c>
      <c r="M156">
        <v>0</v>
      </c>
      <c r="N156">
        <v>0</v>
      </c>
      <c r="O156">
        <v>0</v>
      </c>
      <c r="P156">
        <v>0</v>
      </c>
      <c r="Q156">
        <v>78</v>
      </c>
      <c r="R156">
        <v>5.0999999999999996</v>
      </c>
      <c r="S156" s="1">
        <v>0.78541666666666676</v>
      </c>
      <c r="T156">
        <v>23</v>
      </c>
      <c r="U156">
        <v>41</v>
      </c>
    </row>
    <row r="157" spans="1:21">
      <c r="A157">
        <v>156</v>
      </c>
      <c r="B157" t="s">
        <v>292</v>
      </c>
      <c r="C157" t="s">
        <v>143</v>
      </c>
      <c r="D157" t="s">
        <v>81</v>
      </c>
      <c r="E157">
        <v>48</v>
      </c>
      <c r="F157">
        <v>3</v>
      </c>
      <c r="G157">
        <v>21</v>
      </c>
      <c r="H157">
        <v>24</v>
      </c>
      <c r="I157">
        <v>5</v>
      </c>
      <c r="J157">
        <v>26</v>
      </c>
      <c r="K157">
        <v>0</v>
      </c>
      <c r="L157">
        <v>8</v>
      </c>
      <c r="M157">
        <v>0</v>
      </c>
      <c r="N157">
        <v>0</v>
      </c>
      <c r="O157">
        <v>1</v>
      </c>
      <c r="P157">
        <v>0</v>
      </c>
      <c r="Q157">
        <v>101</v>
      </c>
      <c r="R157">
        <v>3</v>
      </c>
      <c r="S157" s="2">
        <v>1.0451388888888888</v>
      </c>
      <c r="T157">
        <v>28.7</v>
      </c>
      <c r="U157">
        <v>0</v>
      </c>
    </row>
    <row r="158" spans="1:21">
      <c r="A158">
        <v>157</v>
      </c>
      <c r="B158" t="s">
        <v>378</v>
      </c>
      <c r="C158" t="s">
        <v>25</v>
      </c>
      <c r="D158" t="s">
        <v>7</v>
      </c>
      <c r="E158">
        <v>48</v>
      </c>
      <c r="F158">
        <v>13</v>
      </c>
      <c r="G158">
        <v>10</v>
      </c>
      <c r="H158">
        <v>23</v>
      </c>
      <c r="I158">
        <v>14</v>
      </c>
      <c r="J158">
        <v>6</v>
      </c>
      <c r="K158">
        <v>0</v>
      </c>
      <c r="L158">
        <v>0</v>
      </c>
      <c r="M158">
        <v>2</v>
      </c>
      <c r="N158">
        <v>2</v>
      </c>
      <c r="O158">
        <v>1</v>
      </c>
      <c r="P158">
        <v>0</v>
      </c>
      <c r="Q158">
        <v>79</v>
      </c>
      <c r="R158">
        <v>16.5</v>
      </c>
      <c r="S158" s="1">
        <v>0.64027777777777783</v>
      </c>
      <c r="T158">
        <v>21.6</v>
      </c>
      <c r="U158">
        <v>34.799999999999997</v>
      </c>
    </row>
    <row r="159" spans="1:21">
      <c r="A159">
        <v>158</v>
      </c>
      <c r="B159" t="s">
        <v>279</v>
      </c>
      <c r="C159" t="s">
        <v>143</v>
      </c>
      <c r="D159" t="s">
        <v>7</v>
      </c>
      <c r="E159">
        <v>39</v>
      </c>
      <c r="F159">
        <v>11</v>
      </c>
      <c r="G159">
        <v>12</v>
      </c>
      <c r="H159">
        <v>23</v>
      </c>
      <c r="I159">
        <v>2</v>
      </c>
      <c r="J159">
        <v>24</v>
      </c>
      <c r="K159">
        <v>4</v>
      </c>
      <c r="L159">
        <v>7</v>
      </c>
      <c r="M159">
        <v>0</v>
      </c>
      <c r="N159">
        <v>1</v>
      </c>
      <c r="O159">
        <v>2</v>
      </c>
      <c r="P159">
        <v>0</v>
      </c>
      <c r="Q159">
        <v>93</v>
      </c>
      <c r="R159">
        <v>11.8</v>
      </c>
      <c r="S159" s="1">
        <v>0.77222222222222225</v>
      </c>
      <c r="T159">
        <v>23.4</v>
      </c>
      <c r="U159">
        <v>46.8</v>
      </c>
    </row>
    <row r="160" spans="1:21">
      <c r="A160">
        <v>159</v>
      </c>
      <c r="B160" t="s">
        <v>217</v>
      </c>
      <c r="C160" t="s">
        <v>14</v>
      </c>
      <c r="D160" t="s">
        <v>10</v>
      </c>
      <c r="E160">
        <v>47</v>
      </c>
      <c r="F160">
        <v>9</v>
      </c>
      <c r="G160">
        <v>14</v>
      </c>
      <c r="H160">
        <v>23</v>
      </c>
      <c r="I160">
        <v>16</v>
      </c>
      <c r="J160">
        <v>25</v>
      </c>
      <c r="K160">
        <v>0</v>
      </c>
      <c r="L160">
        <v>2</v>
      </c>
      <c r="M160">
        <v>0</v>
      </c>
      <c r="N160">
        <v>0</v>
      </c>
      <c r="O160">
        <v>1</v>
      </c>
      <c r="P160">
        <v>0</v>
      </c>
      <c r="Q160">
        <v>113</v>
      </c>
      <c r="R160">
        <v>8</v>
      </c>
      <c r="S160" s="1">
        <v>0.58819444444444446</v>
      </c>
      <c r="T160">
        <v>18.5</v>
      </c>
      <c r="U160">
        <v>0</v>
      </c>
    </row>
    <row r="161" spans="1:21">
      <c r="A161">
        <v>160</v>
      </c>
      <c r="B161" t="s">
        <v>368</v>
      </c>
      <c r="C161" t="s">
        <v>14</v>
      </c>
      <c r="D161" t="s">
        <v>10</v>
      </c>
      <c r="E161">
        <v>48</v>
      </c>
      <c r="F161">
        <v>9</v>
      </c>
      <c r="G161">
        <v>14</v>
      </c>
      <c r="H161">
        <v>23</v>
      </c>
      <c r="I161">
        <v>12</v>
      </c>
      <c r="J161">
        <v>25</v>
      </c>
      <c r="K161">
        <v>0</v>
      </c>
      <c r="L161">
        <v>0</v>
      </c>
      <c r="M161">
        <v>0</v>
      </c>
      <c r="N161">
        <v>0</v>
      </c>
      <c r="O161">
        <v>2</v>
      </c>
      <c r="P161">
        <v>0</v>
      </c>
      <c r="Q161">
        <v>82</v>
      </c>
      <c r="R161">
        <v>11</v>
      </c>
      <c r="S161" s="1">
        <v>0.53333333333333333</v>
      </c>
      <c r="T161">
        <v>16.899999999999999</v>
      </c>
      <c r="U161">
        <v>33.299999999999997</v>
      </c>
    </row>
    <row r="162" spans="1:21">
      <c r="A162">
        <v>161</v>
      </c>
      <c r="B162" t="s">
        <v>323</v>
      </c>
      <c r="C162" t="s">
        <v>19</v>
      </c>
      <c r="D162" t="s">
        <v>10</v>
      </c>
      <c r="E162">
        <v>48</v>
      </c>
      <c r="F162">
        <v>7</v>
      </c>
      <c r="G162">
        <v>16</v>
      </c>
      <c r="H162">
        <v>23</v>
      </c>
      <c r="I162">
        <v>-5</v>
      </c>
      <c r="J162">
        <v>22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72</v>
      </c>
      <c r="R162">
        <v>9.6999999999999993</v>
      </c>
      <c r="S162" s="1">
        <v>0.6972222222222223</v>
      </c>
      <c r="T162">
        <v>24.7</v>
      </c>
      <c r="U162">
        <v>50</v>
      </c>
    </row>
    <row r="163" spans="1:21">
      <c r="A163">
        <v>162</v>
      </c>
      <c r="B163" t="s">
        <v>744</v>
      </c>
      <c r="C163" t="s">
        <v>12</v>
      </c>
      <c r="D163" t="s">
        <v>81</v>
      </c>
      <c r="E163">
        <v>34</v>
      </c>
      <c r="F163">
        <v>6</v>
      </c>
      <c r="G163">
        <v>17</v>
      </c>
      <c r="H163">
        <v>23</v>
      </c>
      <c r="I163">
        <v>14</v>
      </c>
      <c r="J163">
        <v>16</v>
      </c>
      <c r="K163">
        <v>2</v>
      </c>
      <c r="L163">
        <v>9</v>
      </c>
      <c r="M163">
        <v>0</v>
      </c>
      <c r="N163">
        <v>0</v>
      </c>
      <c r="O163">
        <v>1</v>
      </c>
      <c r="P163">
        <v>0</v>
      </c>
      <c r="Q163">
        <v>38</v>
      </c>
      <c r="R163">
        <v>15.8</v>
      </c>
      <c r="S163" s="2">
        <v>1.054861111111111</v>
      </c>
      <c r="T163">
        <v>26.9</v>
      </c>
      <c r="U163">
        <v>0</v>
      </c>
    </row>
    <row r="164" spans="1:21">
      <c r="A164">
        <v>163</v>
      </c>
      <c r="B164" t="s">
        <v>221</v>
      </c>
      <c r="C164" t="s">
        <v>90</v>
      </c>
      <c r="D164" t="s">
        <v>81</v>
      </c>
      <c r="E164">
        <v>48</v>
      </c>
      <c r="F164">
        <v>5</v>
      </c>
      <c r="G164">
        <v>18</v>
      </c>
      <c r="H164">
        <v>23</v>
      </c>
      <c r="I164">
        <v>2</v>
      </c>
      <c r="J164">
        <v>20</v>
      </c>
      <c r="K164">
        <v>2</v>
      </c>
      <c r="L164">
        <v>9</v>
      </c>
      <c r="M164">
        <v>0</v>
      </c>
      <c r="N164">
        <v>0</v>
      </c>
      <c r="O164">
        <v>0</v>
      </c>
      <c r="P164">
        <v>0</v>
      </c>
      <c r="Q164">
        <v>84</v>
      </c>
      <c r="R164">
        <v>6</v>
      </c>
      <c r="S164" s="1">
        <v>0.88750000000000007</v>
      </c>
      <c r="T164">
        <v>28.1</v>
      </c>
      <c r="U164">
        <v>0</v>
      </c>
    </row>
    <row r="165" spans="1:21">
      <c r="A165">
        <v>164</v>
      </c>
      <c r="B165" t="s">
        <v>405</v>
      </c>
      <c r="C165" t="s">
        <v>121</v>
      </c>
      <c r="D165" t="s">
        <v>7</v>
      </c>
      <c r="E165">
        <v>43</v>
      </c>
      <c r="F165">
        <v>5</v>
      </c>
      <c r="G165">
        <v>18</v>
      </c>
      <c r="H165">
        <v>23</v>
      </c>
      <c r="I165">
        <v>7</v>
      </c>
      <c r="J165">
        <v>26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44</v>
      </c>
      <c r="R165">
        <v>11.4</v>
      </c>
      <c r="S165" s="1">
        <v>0.71458333333333324</v>
      </c>
      <c r="T165">
        <v>24.4</v>
      </c>
      <c r="U165">
        <v>46.2</v>
      </c>
    </row>
    <row r="166" spans="1:21">
      <c r="A166">
        <v>165</v>
      </c>
      <c r="B166" t="s">
        <v>290</v>
      </c>
      <c r="C166" t="s">
        <v>88</v>
      </c>
      <c r="D166" t="s">
        <v>5</v>
      </c>
      <c r="E166">
        <v>43</v>
      </c>
      <c r="F166">
        <v>13</v>
      </c>
      <c r="G166">
        <v>9</v>
      </c>
      <c r="H166">
        <v>22</v>
      </c>
      <c r="I166">
        <v>1</v>
      </c>
      <c r="J166">
        <v>22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114</v>
      </c>
      <c r="R166">
        <v>11.4</v>
      </c>
      <c r="S166" s="1">
        <v>0.70208333333333339</v>
      </c>
      <c r="T166">
        <v>20.3</v>
      </c>
      <c r="U166">
        <v>50</v>
      </c>
    </row>
    <row r="167" spans="1:21">
      <c r="A167">
        <v>166</v>
      </c>
      <c r="B167" t="s">
        <v>205</v>
      </c>
      <c r="C167" t="s">
        <v>910</v>
      </c>
      <c r="D167" t="s">
        <v>10</v>
      </c>
      <c r="E167">
        <v>43</v>
      </c>
      <c r="F167">
        <v>13</v>
      </c>
      <c r="G167">
        <v>9</v>
      </c>
      <c r="H167">
        <v>22</v>
      </c>
      <c r="I167">
        <v>-5</v>
      </c>
      <c r="J167">
        <v>24</v>
      </c>
      <c r="K167">
        <v>3</v>
      </c>
      <c r="L167">
        <v>7</v>
      </c>
      <c r="M167">
        <v>0</v>
      </c>
      <c r="N167">
        <v>0</v>
      </c>
      <c r="O167">
        <v>3</v>
      </c>
      <c r="P167">
        <v>0</v>
      </c>
      <c r="Q167">
        <v>74</v>
      </c>
      <c r="R167">
        <v>17.600000000000001</v>
      </c>
      <c r="S167" s="1">
        <v>0.64236111111111105</v>
      </c>
      <c r="T167">
        <v>22</v>
      </c>
      <c r="U167">
        <v>57.9</v>
      </c>
    </row>
    <row r="168" spans="1:21">
      <c r="A168">
        <v>167</v>
      </c>
      <c r="B168" t="s">
        <v>247</v>
      </c>
      <c r="C168" t="s">
        <v>45</v>
      </c>
      <c r="D168" t="s">
        <v>10</v>
      </c>
      <c r="E168">
        <v>47</v>
      </c>
      <c r="F168">
        <v>11</v>
      </c>
      <c r="G168">
        <v>11</v>
      </c>
      <c r="H168">
        <v>22</v>
      </c>
      <c r="I168">
        <v>-13</v>
      </c>
      <c r="J168">
        <v>26</v>
      </c>
      <c r="K168">
        <v>3</v>
      </c>
      <c r="L168">
        <v>7</v>
      </c>
      <c r="M168">
        <v>0</v>
      </c>
      <c r="N168">
        <v>0</v>
      </c>
      <c r="O168">
        <v>2</v>
      </c>
      <c r="P168">
        <v>0</v>
      </c>
      <c r="Q168">
        <v>128</v>
      </c>
      <c r="R168">
        <v>8.6</v>
      </c>
      <c r="S168" s="1">
        <v>0.72013888888888899</v>
      </c>
      <c r="T168">
        <v>22.7</v>
      </c>
      <c r="U168">
        <v>50</v>
      </c>
    </row>
    <row r="169" spans="1:21">
      <c r="A169">
        <v>168</v>
      </c>
      <c r="B169" t="s">
        <v>359</v>
      </c>
      <c r="C169" t="s">
        <v>38</v>
      </c>
      <c r="D169" t="s">
        <v>10</v>
      </c>
      <c r="E169">
        <v>46</v>
      </c>
      <c r="F169">
        <v>10</v>
      </c>
      <c r="G169">
        <v>12</v>
      </c>
      <c r="H169">
        <v>22</v>
      </c>
      <c r="I169">
        <v>2</v>
      </c>
      <c r="J169">
        <v>16</v>
      </c>
      <c r="K169">
        <v>4</v>
      </c>
      <c r="L169">
        <v>6</v>
      </c>
      <c r="M169">
        <v>0</v>
      </c>
      <c r="N169">
        <v>0</v>
      </c>
      <c r="O169">
        <v>1</v>
      </c>
      <c r="P169">
        <v>0</v>
      </c>
      <c r="Q169">
        <v>79</v>
      </c>
      <c r="R169">
        <v>12.7</v>
      </c>
      <c r="S169" s="1">
        <v>0.65902777777777777</v>
      </c>
      <c r="T169">
        <v>21.6</v>
      </c>
      <c r="U169">
        <v>34</v>
      </c>
    </row>
    <row r="170" spans="1:21">
      <c r="A170">
        <v>169</v>
      </c>
      <c r="B170" t="s">
        <v>191</v>
      </c>
      <c r="C170" t="s">
        <v>38</v>
      </c>
      <c r="D170" t="s">
        <v>81</v>
      </c>
      <c r="E170">
        <v>45</v>
      </c>
      <c r="F170">
        <v>8</v>
      </c>
      <c r="G170">
        <v>14</v>
      </c>
      <c r="H170">
        <v>22</v>
      </c>
      <c r="I170">
        <v>-5</v>
      </c>
      <c r="J170">
        <v>37</v>
      </c>
      <c r="K170">
        <v>5</v>
      </c>
      <c r="L170">
        <v>10</v>
      </c>
      <c r="M170">
        <v>0</v>
      </c>
      <c r="N170">
        <v>0</v>
      </c>
      <c r="O170">
        <v>0</v>
      </c>
      <c r="P170">
        <v>0</v>
      </c>
      <c r="Q170">
        <v>113</v>
      </c>
      <c r="R170">
        <v>7.1</v>
      </c>
      <c r="S170" s="1">
        <v>0.99305555555555547</v>
      </c>
      <c r="T170">
        <v>28.1</v>
      </c>
      <c r="U170">
        <v>100</v>
      </c>
    </row>
    <row r="171" spans="1:21">
      <c r="A171">
        <v>170</v>
      </c>
      <c r="B171" t="s">
        <v>317</v>
      </c>
      <c r="C171" t="s">
        <v>911</v>
      </c>
      <c r="D171" t="s">
        <v>81</v>
      </c>
      <c r="E171">
        <v>47</v>
      </c>
      <c r="F171">
        <v>7</v>
      </c>
      <c r="G171">
        <v>15</v>
      </c>
      <c r="H171">
        <v>22</v>
      </c>
      <c r="I171">
        <v>-6</v>
      </c>
      <c r="J171">
        <v>22</v>
      </c>
      <c r="K171">
        <v>1</v>
      </c>
      <c r="L171">
        <v>7</v>
      </c>
      <c r="M171">
        <v>0</v>
      </c>
      <c r="N171">
        <v>2</v>
      </c>
      <c r="O171">
        <v>0</v>
      </c>
      <c r="P171">
        <v>0</v>
      </c>
      <c r="Q171">
        <v>79</v>
      </c>
      <c r="R171">
        <v>8.9</v>
      </c>
      <c r="S171" s="2">
        <v>1.0263888888888888</v>
      </c>
      <c r="T171">
        <v>30.3</v>
      </c>
      <c r="U171">
        <v>0</v>
      </c>
    </row>
    <row r="172" spans="1:21">
      <c r="A172">
        <v>171</v>
      </c>
      <c r="B172" t="s">
        <v>266</v>
      </c>
      <c r="C172" t="s">
        <v>49</v>
      </c>
      <c r="D172" t="s">
        <v>81</v>
      </c>
      <c r="E172">
        <v>48</v>
      </c>
      <c r="F172">
        <v>6</v>
      </c>
      <c r="G172">
        <v>16</v>
      </c>
      <c r="H172">
        <v>22</v>
      </c>
      <c r="I172">
        <v>4</v>
      </c>
      <c r="J172">
        <v>36</v>
      </c>
      <c r="K172">
        <v>3</v>
      </c>
      <c r="L172">
        <v>10</v>
      </c>
      <c r="M172">
        <v>0</v>
      </c>
      <c r="N172">
        <v>0</v>
      </c>
      <c r="O172">
        <v>0</v>
      </c>
      <c r="P172">
        <v>0</v>
      </c>
      <c r="Q172">
        <v>114</v>
      </c>
      <c r="R172">
        <v>5.3</v>
      </c>
      <c r="S172" s="2">
        <v>1.0993055555555555</v>
      </c>
      <c r="T172">
        <v>32.200000000000003</v>
      </c>
      <c r="U172">
        <v>0</v>
      </c>
    </row>
    <row r="173" spans="1:21">
      <c r="A173">
        <v>172</v>
      </c>
      <c r="B173" t="s">
        <v>206</v>
      </c>
      <c r="C173" t="s">
        <v>121</v>
      </c>
      <c r="D173" t="s">
        <v>81</v>
      </c>
      <c r="E173">
        <v>46</v>
      </c>
      <c r="F173">
        <v>6</v>
      </c>
      <c r="G173">
        <v>16</v>
      </c>
      <c r="H173">
        <v>22</v>
      </c>
      <c r="I173">
        <v>-9</v>
      </c>
      <c r="J173">
        <v>12</v>
      </c>
      <c r="K173">
        <v>4</v>
      </c>
      <c r="L173">
        <v>13</v>
      </c>
      <c r="M173">
        <v>0</v>
      </c>
      <c r="N173">
        <v>1</v>
      </c>
      <c r="O173">
        <v>1</v>
      </c>
      <c r="P173">
        <v>0</v>
      </c>
      <c r="Q173">
        <v>94</v>
      </c>
      <c r="R173">
        <v>6.4</v>
      </c>
      <c r="S173" s="2">
        <v>1.0423611111111111</v>
      </c>
      <c r="T173">
        <v>29.6</v>
      </c>
      <c r="U173">
        <v>0</v>
      </c>
    </row>
    <row r="174" spans="1:21">
      <c r="A174">
        <v>173</v>
      </c>
      <c r="B174" t="s">
        <v>295</v>
      </c>
      <c r="C174" t="s">
        <v>9</v>
      </c>
      <c r="D174" t="s">
        <v>81</v>
      </c>
      <c r="E174">
        <v>48</v>
      </c>
      <c r="F174">
        <v>6</v>
      </c>
      <c r="G174">
        <v>16</v>
      </c>
      <c r="H174">
        <v>22</v>
      </c>
      <c r="I174">
        <v>11</v>
      </c>
      <c r="J174">
        <v>18</v>
      </c>
      <c r="K174">
        <v>0</v>
      </c>
      <c r="L174">
        <v>5</v>
      </c>
      <c r="M174">
        <v>0</v>
      </c>
      <c r="N174">
        <v>0</v>
      </c>
      <c r="O174">
        <v>0</v>
      </c>
      <c r="P174">
        <v>0</v>
      </c>
      <c r="Q174">
        <v>97</v>
      </c>
      <c r="R174">
        <v>6.2</v>
      </c>
      <c r="S174" s="1">
        <v>0.9590277777777777</v>
      </c>
      <c r="T174">
        <v>25.9</v>
      </c>
      <c r="U174">
        <v>100</v>
      </c>
    </row>
    <row r="175" spans="1:21">
      <c r="A175">
        <v>174</v>
      </c>
      <c r="B175" t="s">
        <v>204</v>
      </c>
      <c r="C175" t="s">
        <v>9</v>
      </c>
      <c r="D175" t="s">
        <v>7</v>
      </c>
      <c r="E175">
        <v>34</v>
      </c>
      <c r="F175">
        <v>6</v>
      </c>
      <c r="G175">
        <v>16</v>
      </c>
      <c r="H175">
        <v>22</v>
      </c>
      <c r="I175">
        <v>3</v>
      </c>
      <c r="J175">
        <v>4</v>
      </c>
      <c r="K175">
        <v>3</v>
      </c>
      <c r="L175">
        <v>4</v>
      </c>
      <c r="M175">
        <v>0</v>
      </c>
      <c r="N175">
        <v>1</v>
      </c>
      <c r="O175">
        <v>1</v>
      </c>
      <c r="P175">
        <v>0</v>
      </c>
      <c r="Q175">
        <v>40</v>
      </c>
      <c r="R175">
        <v>15</v>
      </c>
      <c r="S175" s="1">
        <v>0.69097222222222221</v>
      </c>
      <c r="T175">
        <v>20.7</v>
      </c>
      <c r="U175">
        <v>46</v>
      </c>
    </row>
    <row r="176" spans="1:21">
      <c r="A176">
        <v>175</v>
      </c>
      <c r="B176" t="s">
        <v>301</v>
      </c>
      <c r="C176" t="s">
        <v>51</v>
      </c>
      <c r="D176" t="s">
        <v>81</v>
      </c>
      <c r="E176">
        <v>47</v>
      </c>
      <c r="F176">
        <v>5</v>
      </c>
      <c r="G176">
        <v>17</v>
      </c>
      <c r="H176">
        <v>22</v>
      </c>
      <c r="I176">
        <v>6</v>
      </c>
      <c r="J176">
        <v>34</v>
      </c>
      <c r="K176">
        <v>1</v>
      </c>
      <c r="L176">
        <v>9</v>
      </c>
      <c r="M176">
        <v>0</v>
      </c>
      <c r="N176">
        <v>0</v>
      </c>
      <c r="O176">
        <v>2</v>
      </c>
      <c r="P176">
        <v>0</v>
      </c>
      <c r="Q176">
        <v>102</v>
      </c>
      <c r="R176">
        <v>4.9000000000000004</v>
      </c>
      <c r="S176" s="2">
        <v>1.0493055555555555</v>
      </c>
      <c r="T176">
        <v>28.1</v>
      </c>
      <c r="U176">
        <v>0</v>
      </c>
    </row>
    <row r="177" spans="1:21">
      <c r="A177">
        <v>176</v>
      </c>
      <c r="B177" t="s">
        <v>245</v>
      </c>
      <c r="C177" t="s">
        <v>4</v>
      </c>
      <c r="D177" t="s">
        <v>81</v>
      </c>
      <c r="E177">
        <v>48</v>
      </c>
      <c r="F177">
        <v>5</v>
      </c>
      <c r="G177">
        <v>17</v>
      </c>
      <c r="H177">
        <v>22</v>
      </c>
      <c r="I177">
        <v>1</v>
      </c>
      <c r="J177">
        <v>4</v>
      </c>
      <c r="K177">
        <v>2</v>
      </c>
      <c r="L177">
        <v>5</v>
      </c>
      <c r="M177">
        <v>0</v>
      </c>
      <c r="N177">
        <v>0</v>
      </c>
      <c r="O177">
        <v>0</v>
      </c>
      <c r="P177">
        <v>0</v>
      </c>
      <c r="Q177">
        <v>66</v>
      </c>
      <c r="R177">
        <v>7.6</v>
      </c>
      <c r="S177" s="1">
        <v>0.98888888888888893</v>
      </c>
      <c r="T177">
        <v>28.9</v>
      </c>
      <c r="U177">
        <v>0</v>
      </c>
    </row>
    <row r="178" spans="1:21">
      <c r="A178">
        <v>177</v>
      </c>
      <c r="B178" t="s">
        <v>751</v>
      </c>
      <c r="C178" t="s">
        <v>139</v>
      </c>
      <c r="D178" t="s">
        <v>81</v>
      </c>
      <c r="E178">
        <v>48</v>
      </c>
      <c r="F178">
        <v>4</v>
      </c>
      <c r="G178">
        <v>18</v>
      </c>
      <c r="H178">
        <v>22</v>
      </c>
      <c r="I178">
        <v>9</v>
      </c>
      <c r="J178">
        <v>28</v>
      </c>
      <c r="K178">
        <v>0</v>
      </c>
      <c r="L178">
        <v>5</v>
      </c>
      <c r="M178">
        <v>0</v>
      </c>
      <c r="N178">
        <v>1</v>
      </c>
      <c r="O178">
        <v>1</v>
      </c>
      <c r="P178">
        <v>1</v>
      </c>
      <c r="Q178">
        <v>56</v>
      </c>
      <c r="R178">
        <v>7.1</v>
      </c>
      <c r="S178" s="2">
        <v>1.0034722222222221</v>
      </c>
      <c r="T178">
        <v>27.1</v>
      </c>
      <c r="U178">
        <v>100</v>
      </c>
    </row>
    <row r="179" spans="1:21">
      <c r="A179">
        <v>178</v>
      </c>
      <c r="B179" t="s">
        <v>287</v>
      </c>
      <c r="C179" t="s">
        <v>33</v>
      </c>
      <c r="D179" t="s">
        <v>5</v>
      </c>
      <c r="E179">
        <v>45</v>
      </c>
      <c r="F179">
        <v>16</v>
      </c>
      <c r="G179">
        <v>5</v>
      </c>
      <c r="H179">
        <v>21</v>
      </c>
      <c r="I179">
        <v>4</v>
      </c>
      <c r="J179">
        <v>12</v>
      </c>
      <c r="K179">
        <v>2</v>
      </c>
      <c r="L179">
        <v>3</v>
      </c>
      <c r="M179">
        <v>1</v>
      </c>
      <c r="N179">
        <v>1</v>
      </c>
      <c r="O179">
        <v>3</v>
      </c>
      <c r="P179">
        <v>0</v>
      </c>
      <c r="Q179">
        <v>108</v>
      </c>
      <c r="R179">
        <v>14.8</v>
      </c>
      <c r="S179" s="1">
        <v>0.61597222222222225</v>
      </c>
      <c r="T179">
        <v>20.5</v>
      </c>
      <c r="U179">
        <v>45.4</v>
      </c>
    </row>
    <row r="180" spans="1:21">
      <c r="A180">
        <v>179</v>
      </c>
      <c r="B180" t="s">
        <v>761</v>
      </c>
      <c r="C180" t="s">
        <v>100</v>
      </c>
      <c r="D180" t="s">
        <v>7</v>
      </c>
      <c r="E180">
        <v>48</v>
      </c>
      <c r="F180">
        <v>14</v>
      </c>
      <c r="G180">
        <v>7</v>
      </c>
      <c r="H180">
        <v>21</v>
      </c>
      <c r="I180">
        <v>-8</v>
      </c>
      <c r="J180">
        <v>16</v>
      </c>
      <c r="K180">
        <v>2</v>
      </c>
      <c r="L180">
        <v>3</v>
      </c>
      <c r="M180">
        <v>1</v>
      </c>
      <c r="N180">
        <v>1</v>
      </c>
      <c r="O180">
        <v>1</v>
      </c>
      <c r="P180">
        <v>0</v>
      </c>
      <c r="Q180">
        <v>106</v>
      </c>
      <c r="R180">
        <v>13.2</v>
      </c>
      <c r="S180" s="1">
        <v>0.63263888888888886</v>
      </c>
      <c r="T180">
        <v>21</v>
      </c>
      <c r="U180">
        <v>44.1</v>
      </c>
    </row>
    <row r="181" spans="1:21">
      <c r="A181">
        <v>180</v>
      </c>
      <c r="B181" t="s">
        <v>254</v>
      </c>
      <c r="C181" t="s">
        <v>143</v>
      </c>
      <c r="D181" t="s">
        <v>7</v>
      </c>
      <c r="E181">
        <v>48</v>
      </c>
      <c r="F181">
        <v>13</v>
      </c>
      <c r="G181">
        <v>8</v>
      </c>
      <c r="H181">
        <v>21</v>
      </c>
      <c r="I181">
        <v>-3</v>
      </c>
      <c r="J181">
        <v>36</v>
      </c>
      <c r="K181">
        <v>3</v>
      </c>
      <c r="L181">
        <v>3</v>
      </c>
      <c r="M181">
        <v>0</v>
      </c>
      <c r="N181">
        <v>0</v>
      </c>
      <c r="O181">
        <v>3</v>
      </c>
      <c r="P181">
        <v>0</v>
      </c>
      <c r="Q181">
        <v>91</v>
      </c>
      <c r="R181">
        <v>14.3</v>
      </c>
      <c r="S181" s="1">
        <v>0.7597222222222223</v>
      </c>
      <c r="T181">
        <v>24.3</v>
      </c>
      <c r="U181">
        <v>57.4</v>
      </c>
    </row>
    <row r="182" spans="1:21">
      <c r="A182">
        <v>181</v>
      </c>
      <c r="B182" t="s">
        <v>171</v>
      </c>
      <c r="C182" t="s">
        <v>78</v>
      </c>
      <c r="D182" t="s">
        <v>10</v>
      </c>
      <c r="E182">
        <v>36</v>
      </c>
      <c r="F182">
        <v>11</v>
      </c>
      <c r="G182">
        <v>10</v>
      </c>
      <c r="H182">
        <v>21</v>
      </c>
      <c r="I182">
        <v>-12</v>
      </c>
      <c r="J182">
        <v>8</v>
      </c>
      <c r="K182">
        <v>3</v>
      </c>
      <c r="L182">
        <v>7</v>
      </c>
      <c r="M182">
        <v>0</v>
      </c>
      <c r="N182">
        <v>0</v>
      </c>
      <c r="O182">
        <v>1</v>
      </c>
      <c r="P182">
        <v>0</v>
      </c>
      <c r="Q182">
        <v>83</v>
      </c>
      <c r="R182">
        <v>13.3</v>
      </c>
      <c r="S182" s="1">
        <v>0.77222222222222225</v>
      </c>
      <c r="T182">
        <v>23.5</v>
      </c>
      <c r="U182">
        <v>38.700000000000003</v>
      </c>
    </row>
    <row r="183" spans="1:21">
      <c r="A183">
        <v>182</v>
      </c>
      <c r="B183" t="s">
        <v>180</v>
      </c>
      <c r="C183" t="s">
        <v>165</v>
      </c>
      <c r="D183" t="s">
        <v>7</v>
      </c>
      <c r="E183">
        <v>38</v>
      </c>
      <c r="F183">
        <v>10</v>
      </c>
      <c r="G183">
        <v>11</v>
      </c>
      <c r="H183">
        <v>21</v>
      </c>
      <c r="I183">
        <v>6</v>
      </c>
      <c r="J183">
        <v>27</v>
      </c>
      <c r="K183">
        <v>1</v>
      </c>
      <c r="L183">
        <v>6</v>
      </c>
      <c r="M183">
        <v>0</v>
      </c>
      <c r="N183">
        <v>0</v>
      </c>
      <c r="O183">
        <v>0</v>
      </c>
      <c r="P183">
        <v>0</v>
      </c>
      <c r="Q183">
        <v>68</v>
      </c>
      <c r="R183">
        <v>14.7</v>
      </c>
      <c r="S183" s="1">
        <v>0.81041666666666667</v>
      </c>
      <c r="T183">
        <v>25.7</v>
      </c>
      <c r="U183">
        <v>48.8</v>
      </c>
    </row>
    <row r="184" spans="1:21">
      <c r="A184">
        <v>183</v>
      </c>
      <c r="B184" t="s">
        <v>912</v>
      </c>
      <c r="C184" t="s">
        <v>25</v>
      </c>
      <c r="D184" t="s">
        <v>5</v>
      </c>
      <c r="E184">
        <v>42</v>
      </c>
      <c r="F184">
        <v>10</v>
      </c>
      <c r="G184">
        <v>11</v>
      </c>
      <c r="H184">
        <v>21</v>
      </c>
      <c r="I184">
        <v>2</v>
      </c>
      <c r="J184">
        <v>9</v>
      </c>
      <c r="K184">
        <v>2</v>
      </c>
      <c r="L184">
        <v>3</v>
      </c>
      <c r="M184">
        <v>0</v>
      </c>
      <c r="N184">
        <v>0</v>
      </c>
      <c r="O184">
        <v>5</v>
      </c>
      <c r="P184">
        <v>0</v>
      </c>
      <c r="Q184">
        <v>92</v>
      </c>
      <c r="R184">
        <v>10.9</v>
      </c>
      <c r="S184" s="1">
        <v>0.5131944444444444</v>
      </c>
      <c r="T184">
        <v>16</v>
      </c>
      <c r="U184">
        <v>8.3000000000000007</v>
      </c>
    </row>
    <row r="185" spans="1:21">
      <c r="A185">
        <v>184</v>
      </c>
      <c r="B185" t="s">
        <v>239</v>
      </c>
      <c r="C185" t="s">
        <v>12</v>
      </c>
      <c r="D185" t="s">
        <v>10</v>
      </c>
      <c r="E185">
        <v>48</v>
      </c>
      <c r="F185">
        <v>8</v>
      </c>
      <c r="G185">
        <v>13</v>
      </c>
      <c r="H185">
        <v>21</v>
      </c>
      <c r="I185">
        <v>-2</v>
      </c>
      <c r="J185">
        <v>36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61</v>
      </c>
      <c r="R185">
        <v>13.1</v>
      </c>
      <c r="S185" s="1">
        <v>0.61249999999999993</v>
      </c>
      <c r="T185">
        <v>19.100000000000001</v>
      </c>
      <c r="U185">
        <v>21.4</v>
      </c>
    </row>
    <row r="186" spans="1:21">
      <c r="A186">
        <v>185</v>
      </c>
      <c r="B186" t="s">
        <v>331</v>
      </c>
      <c r="C186" t="s">
        <v>90</v>
      </c>
      <c r="D186" t="s">
        <v>10</v>
      </c>
      <c r="E186">
        <v>37</v>
      </c>
      <c r="F186">
        <v>7</v>
      </c>
      <c r="G186">
        <v>14</v>
      </c>
      <c r="H186">
        <v>21</v>
      </c>
      <c r="I186">
        <v>-2</v>
      </c>
      <c r="J186">
        <v>16</v>
      </c>
      <c r="K186">
        <v>1</v>
      </c>
      <c r="L186">
        <v>7</v>
      </c>
      <c r="M186">
        <v>0</v>
      </c>
      <c r="N186">
        <v>0</v>
      </c>
      <c r="O186">
        <v>2</v>
      </c>
      <c r="P186">
        <v>0</v>
      </c>
      <c r="Q186">
        <v>86</v>
      </c>
      <c r="R186">
        <v>8.1</v>
      </c>
      <c r="S186" s="1">
        <v>0.71875</v>
      </c>
      <c r="T186">
        <v>25.4</v>
      </c>
      <c r="U186">
        <v>48</v>
      </c>
    </row>
    <row r="187" spans="1:21">
      <c r="A187">
        <v>186</v>
      </c>
      <c r="B187" t="s">
        <v>231</v>
      </c>
      <c r="C187" t="s">
        <v>40</v>
      </c>
      <c r="D187" t="s">
        <v>81</v>
      </c>
      <c r="E187">
        <v>46</v>
      </c>
      <c r="F187">
        <v>3</v>
      </c>
      <c r="G187">
        <v>18</v>
      </c>
      <c r="H187">
        <v>21</v>
      </c>
      <c r="I187">
        <v>6</v>
      </c>
      <c r="J187">
        <v>18</v>
      </c>
      <c r="K187">
        <v>0</v>
      </c>
      <c r="L187">
        <v>8</v>
      </c>
      <c r="M187">
        <v>1</v>
      </c>
      <c r="N187">
        <v>1</v>
      </c>
      <c r="O187">
        <v>0</v>
      </c>
      <c r="P187">
        <v>0</v>
      </c>
      <c r="Q187">
        <v>81</v>
      </c>
      <c r="R187">
        <v>3.7</v>
      </c>
      <c r="S187" s="1">
        <v>0.96527777777777779</v>
      </c>
      <c r="T187">
        <v>26.7</v>
      </c>
      <c r="U187">
        <v>0</v>
      </c>
    </row>
    <row r="188" spans="1:21">
      <c r="A188">
        <v>187</v>
      </c>
      <c r="B188" t="s">
        <v>904</v>
      </c>
      <c r="C188" t="s">
        <v>45</v>
      </c>
      <c r="D188" t="s">
        <v>7</v>
      </c>
      <c r="E188">
        <v>47</v>
      </c>
      <c r="F188">
        <v>10</v>
      </c>
      <c r="G188">
        <v>10</v>
      </c>
      <c r="H188">
        <v>20</v>
      </c>
      <c r="I188">
        <v>5</v>
      </c>
      <c r="J188">
        <v>18</v>
      </c>
      <c r="K188">
        <v>1</v>
      </c>
      <c r="L188">
        <v>3</v>
      </c>
      <c r="M188">
        <v>0</v>
      </c>
      <c r="N188">
        <v>0</v>
      </c>
      <c r="O188">
        <v>1</v>
      </c>
      <c r="P188">
        <v>0</v>
      </c>
      <c r="Q188">
        <v>72</v>
      </c>
      <c r="R188">
        <v>13.9</v>
      </c>
      <c r="S188" s="1">
        <v>0.6972222222222223</v>
      </c>
      <c r="T188">
        <v>22.1</v>
      </c>
      <c r="U188">
        <v>49.7</v>
      </c>
    </row>
    <row r="189" spans="1:21">
      <c r="A189">
        <v>188</v>
      </c>
      <c r="B189" t="s">
        <v>267</v>
      </c>
      <c r="C189" t="s">
        <v>21</v>
      </c>
      <c r="D189" t="s">
        <v>5</v>
      </c>
      <c r="E189">
        <v>38</v>
      </c>
      <c r="F189">
        <v>9</v>
      </c>
      <c r="G189">
        <v>11</v>
      </c>
      <c r="H189">
        <v>20</v>
      </c>
      <c r="I189">
        <v>-6</v>
      </c>
      <c r="J189">
        <v>16</v>
      </c>
      <c r="K189">
        <v>5</v>
      </c>
      <c r="L189">
        <v>9</v>
      </c>
      <c r="M189">
        <v>0</v>
      </c>
      <c r="N189">
        <v>0</v>
      </c>
      <c r="O189">
        <v>1</v>
      </c>
      <c r="P189">
        <v>0</v>
      </c>
      <c r="Q189">
        <v>82</v>
      </c>
      <c r="R189">
        <v>11</v>
      </c>
      <c r="S189" s="1">
        <v>0.65416666666666667</v>
      </c>
      <c r="T189">
        <v>21.5</v>
      </c>
      <c r="U189">
        <v>50</v>
      </c>
    </row>
    <row r="190" spans="1:21">
      <c r="A190">
        <v>189</v>
      </c>
      <c r="B190" t="s">
        <v>253</v>
      </c>
      <c r="C190" t="s">
        <v>72</v>
      </c>
      <c r="D190" t="s">
        <v>81</v>
      </c>
      <c r="E190">
        <v>30</v>
      </c>
      <c r="F190">
        <v>9</v>
      </c>
      <c r="G190">
        <v>11</v>
      </c>
      <c r="H190">
        <v>20</v>
      </c>
      <c r="I190">
        <v>0</v>
      </c>
      <c r="J190">
        <v>20</v>
      </c>
      <c r="K190">
        <v>2</v>
      </c>
      <c r="L190">
        <v>3</v>
      </c>
      <c r="M190">
        <v>0</v>
      </c>
      <c r="N190">
        <v>0</v>
      </c>
      <c r="O190">
        <v>0</v>
      </c>
      <c r="P190">
        <v>0</v>
      </c>
      <c r="Q190">
        <v>81</v>
      </c>
      <c r="R190">
        <v>11.1</v>
      </c>
      <c r="S190" s="1">
        <v>0.6777777777777777</v>
      </c>
      <c r="T190">
        <v>21.4</v>
      </c>
      <c r="U190">
        <v>30.8</v>
      </c>
    </row>
    <row r="191" spans="1:21">
      <c r="A191">
        <v>190</v>
      </c>
      <c r="B191" t="s">
        <v>278</v>
      </c>
      <c r="C191" t="s">
        <v>14</v>
      </c>
      <c r="D191" t="s">
        <v>81</v>
      </c>
      <c r="E191">
        <v>47</v>
      </c>
      <c r="F191">
        <v>8</v>
      </c>
      <c r="G191">
        <v>12</v>
      </c>
      <c r="H191">
        <v>20</v>
      </c>
      <c r="I191">
        <v>12</v>
      </c>
      <c r="J191">
        <v>23</v>
      </c>
      <c r="K191">
        <v>3</v>
      </c>
      <c r="L191">
        <v>7</v>
      </c>
      <c r="M191">
        <v>0</v>
      </c>
      <c r="N191">
        <v>0</v>
      </c>
      <c r="O191">
        <v>1</v>
      </c>
      <c r="P191">
        <v>1</v>
      </c>
      <c r="Q191">
        <v>65</v>
      </c>
      <c r="R191">
        <v>12.3</v>
      </c>
      <c r="S191" s="1">
        <v>0.9159722222222223</v>
      </c>
      <c r="T191">
        <v>28</v>
      </c>
      <c r="U191">
        <v>0</v>
      </c>
    </row>
    <row r="192" spans="1:21">
      <c r="A192">
        <v>191</v>
      </c>
      <c r="B192" t="s">
        <v>363</v>
      </c>
      <c r="C192" t="s">
        <v>78</v>
      </c>
      <c r="D192" t="s">
        <v>7</v>
      </c>
      <c r="E192">
        <v>43</v>
      </c>
      <c r="F192">
        <v>8</v>
      </c>
      <c r="G192">
        <v>12</v>
      </c>
      <c r="H192">
        <v>20</v>
      </c>
      <c r="I192">
        <v>3</v>
      </c>
      <c r="J192">
        <v>8</v>
      </c>
      <c r="K192">
        <v>0</v>
      </c>
      <c r="L192">
        <v>2</v>
      </c>
      <c r="M192">
        <v>0</v>
      </c>
      <c r="N192">
        <v>0</v>
      </c>
      <c r="O192">
        <v>2</v>
      </c>
      <c r="P192">
        <v>0</v>
      </c>
      <c r="Q192">
        <v>71</v>
      </c>
      <c r="R192">
        <v>11.3</v>
      </c>
      <c r="S192" s="1">
        <v>0.5805555555555556</v>
      </c>
      <c r="T192">
        <v>20</v>
      </c>
      <c r="U192">
        <v>14.3</v>
      </c>
    </row>
    <row r="193" spans="1:21">
      <c r="A193">
        <v>192</v>
      </c>
      <c r="B193" t="s">
        <v>218</v>
      </c>
      <c r="C193" t="s">
        <v>19</v>
      </c>
      <c r="D193" t="s">
        <v>10</v>
      </c>
      <c r="E193">
        <v>40</v>
      </c>
      <c r="F193">
        <v>8</v>
      </c>
      <c r="G193">
        <v>12</v>
      </c>
      <c r="H193">
        <v>20</v>
      </c>
      <c r="I193">
        <v>3</v>
      </c>
      <c r="J193">
        <v>26</v>
      </c>
      <c r="K193">
        <v>2</v>
      </c>
      <c r="L193">
        <v>4</v>
      </c>
      <c r="M193">
        <v>0</v>
      </c>
      <c r="N193">
        <v>0</v>
      </c>
      <c r="O193">
        <v>1</v>
      </c>
      <c r="P193">
        <v>0</v>
      </c>
      <c r="Q193">
        <v>62</v>
      </c>
      <c r="R193">
        <v>12.9</v>
      </c>
      <c r="S193" s="1">
        <v>0.62083333333333335</v>
      </c>
      <c r="T193">
        <v>19.7</v>
      </c>
      <c r="U193">
        <v>83.3</v>
      </c>
    </row>
    <row r="194" spans="1:21">
      <c r="A194">
        <v>193</v>
      </c>
      <c r="B194" t="s">
        <v>416</v>
      </c>
      <c r="C194" t="s">
        <v>9</v>
      </c>
      <c r="D194" t="s">
        <v>5</v>
      </c>
      <c r="E194">
        <v>39</v>
      </c>
      <c r="F194">
        <v>8</v>
      </c>
      <c r="G194">
        <v>12</v>
      </c>
      <c r="H194">
        <v>20</v>
      </c>
      <c r="I194">
        <v>7</v>
      </c>
      <c r="J194">
        <v>12</v>
      </c>
      <c r="K194">
        <v>1</v>
      </c>
      <c r="L194">
        <v>3</v>
      </c>
      <c r="M194">
        <v>1</v>
      </c>
      <c r="N194">
        <v>1</v>
      </c>
      <c r="O194">
        <v>1</v>
      </c>
      <c r="P194">
        <v>0</v>
      </c>
      <c r="Q194">
        <v>52</v>
      </c>
      <c r="R194">
        <v>15.4</v>
      </c>
      <c r="S194" s="1">
        <v>0.62986111111111109</v>
      </c>
      <c r="T194">
        <v>19.8</v>
      </c>
      <c r="U194">
        <v>58.5</v>
      </c>
    </row>
    <row r="195" spans="1:21">
      <c r="A195">
        <v>194</v>
      </c>
      <c r="B195" t="s">
        <v>291</v>
      </c>
      <c r="C195" t="s">
        <v>4</v>
      </c>
      <c r="D195" t="s">
        <v>10</v>
      </c>
      <c r="E195">
        <v>34</v>
      </c>
      <c r="F195">
        <v>8</v>
      </c>
      <c r="G195">
        <v>12</v>
      </c>
      <c r="H195">
        <v>20</v>
      </c>
      <c r="I195">
        <v>8</v>
      </c>
      <c r="J195">
        <v>15</v>
      </c>
      <c r="K195">
        <v>0</v>
      </c>
      <c r="L195">
        <v>3</v>
      </c>
      <c r="M195">
        <v>0</v>
      </c>
      <c r="N195">
        <v>0</v>
      </c>
      <c r="O195">
        <v>1</v>
      </c>
      <c r="P195">
        <v>1</v>
      </c>
      <c r="Q195">
        <v>60</v>
      </c>
      <c r="R195">
        <v>13.3</v>
      </c>
      <c r="S195" s="1">
        <v>0.55138888888888882</v>
      </c>
      <c r="T195">
        <v>18.2</v>
      </c>
      <c r="U195">
        <v>32.200000000000003</v>
      </c>
    </row>
    <row r="196" spans="1:21">
      <c r="A196">
        <v>195</v>
      </c>
      <c r="B196" t="s">
        <v>195</v>
      </c>
      <c r="C196" t="s">
        <v>72</v>
      </c>
      <c r="D196" t="s">
        <v>81</v>
      </c>
      <c r="E196">
        <v>46</v>
      </c>
      <c r="F196">
        <v>7</v>
      </c>
      <c r="G196">
        <v>13</v>
      </c>
      <c r="H196">
        <v>20</v>
      </c>
      <c r="I196">
        <v>3</v>
      </c>
      <c r="J196">
        <v>27</v>
      </c>
      <c r="K196">
        <v>5</v>
      </c>
      <c r="L196">
        <v>13</v>
      </c>
      <c r="M196">
        <v>0</v>
      </c>
      <c r="N196">
        <v>1</v>
      </c>
      <c r="O196">
        <v>0</v>
      </c>
      <c r="P196">
        <v>0</v>
      </c>
      <c r="Q196">
        <v>97</v>
      </c>
      <c r="R196">
        <v>7.2</v>
      </c>
      <c r="S196" s="1">
        <v>0.94930555555555562</v>
      </c>
      <c r="T196">
        <v>26</v>
      </c>
      <c r="U196">
        <v>0</v>
      </c>
    </row>
    <row r="197" spans="1:21">
      <c r="A197">
        <v>196</v>
      </c>
      <c r="B197" t="s">
        <v>346</v>
      </c>
      <c r="C197" t="s">
        <v>93</v>
      </c>
      <c r="D197" t="s">
        <v>7</v>
      </c>
      <c r="E197">
        <v>48</v>
      </c>
      <c r="F197">
        <v>7</v>
      </c>
      <c r="G197">
        <v>13</v>
      </c>
      <c r="H197">
        <v>20</v>
      </c>
      <c r="I197">
        <v>-5</v>
      </c>
      <c r="J197">
        <v>22</v>
      </c>
      <c r="K197">
        <v>1</v>
      </c>
      <c r="L197">
        <v>4</v>
      </c>
      <c r="M197">
        <v>1</v>
      </c>
      <c r="N197">
        <v>1</v>
      </c>
      <c r="O197">
        <v>1</v>
      </c>
      <c r="P197">
        <v>0</v>
      </c>
      <c r="Q197">
        <v>82</v>
      </c>
      <c r="R197">
        <v>8.5</v>
      </c>
      <c r="S197" s="1">
        <v>0.81319444444444444</v>
      </c>
      <c r="T197">
        <v>25.9</v>
      </c>
      <c r="U197">
        <v>57.4</v>
      </c>
    </row>
    <row r="198" spans="1:21">
      <c r="A198">
        <v>197</v>
      </c>
      <c r="B198" t="s">
        <v>170</v>
      </c>
      <c r="C198" t="s">
        <v>90</v>
      </c>
      <c r="D198" t="s">
        <v>5</v>
      </c>
      <c r="E198">
        <v>30</v>
      </c>
      <c r="F198">
        <v>7</v>
      </c>
      <c r="G198">
        <v>13</v>
      </c>
      <c r="H198">
        <v>20</v>
      </c>
      <c r="I198">
        <v>-5</v>
      </c>
      <c r="J198">
        <v>15</v>
      </c>
      <c r="K198">
        <v>2</v>
      </c>
      <c r="L198">
        <v>10</v>
      </c>
      <c r="M198">
        <v>1</v>
      </c>
      <c r="N198">
        <v>2</v>
      </c>
      <c r="O198">
        <v>1</v>
      </c>
      <c r="P198">
        <v>0</v>
      </c>
      <c r="Q198">
        <v>65</v>
      </c>
      <c r="R198">
        <v>10.8</v>
      </c>
      <c r="S198" s="1">
        <v>0.79513888888888884</v>
      </c>
      <c r="T198">
        <v>27.8</v>
      </c>
      <c r="U198">
        <v>38.5</v>
      </c>
    </row>
    <row r="199" spans="1:21">
      <c r="A199">
        <v>198</v>
      </c>
      <c r="B199" t="s">
        <v>913</v>
      </c>
      <c r="C199" t="s">
        <v>147</v>
      </c>
      <c r="D199" t="s">
        <v>7</v>
      </c>
      <c r="E199">
        <v>42</v>
      </c>
      <c r="F199">
        <v>7</v>
      </c>
      <c r="G199">
        <v>13</v>
      </c>
      <c r="H199">
        <v>20</v>
      </c>
      <c r="I199">
        <v>9</v>
      </c>
      <c r="J199">
        <v>6</v>
      </c>
      <c r="K199">
        <v>3</v>
      </c>
      <c r="L199">
        <v>4</v>
      </c>
      <c r="M199">
        <v>0</v>
      </c>
      <c r="N199">
        <v>0</v>
      </c>
      <c r="O199">
        <v>0</v>
      </c>
      <c r="P199">
        <v>0</v>
      </c>
      <c r="Q199">
        <v>90</v>
      </c>
      <c r="R199">
        <v>7.8</v>
      </c>
      <c r="S199" s="1">
        <v>0.56458333333333333</v>
      </c>
      <c r="T199">
        <v>19.3</v>
      </c>
      <c r="U199">
        <v>46.4</v>
      </c>
    </row>
    <row r="200" spans="1:21">
      <c r="A200">
        <v>199</v>
      </c>
      <c r="B200" t="s">
        <v>167</v>
      </c>
      <c r="C200" t="s">
        <v>45</v>
      </c>
      <c r="D200" t="s">
        <v>7</v>
      </c>
      <c r="E200">
        <v>29</v>
      </c>
      <c r="F200">
        <v>6</v>
      </c>
      <c r="G200">
        <v>14</v>
      </c>
      <c r="H200">
        <v>20</v>
      </c>
      <c r="I200">
        <v>-3</v>
      </c>
      <c r="J200">
        <v>4</v>
      </c>
      <c r="K200">
        <v>3</v>
      </c>
      <c r="L200">
        <v>6</v>
      </c>
      <c r="M200">
        <v>0</v>
      </c>
      <c r="N200">
        <v>0</v>
      </c>
      <c r="O200">
        <v>0</v>
      </c>
      <c r="P200">
        <v>0</v>
      </c>
      <c r="Q200">
        <v>66</v>
      </c>
      <c r="R200">
        <v>9.1</v>
      </c>
      <c r="S200" s="1">
        <v>0.77083333333333337</v>
      </c>
      <c r="T200">
        <v>23.4</v>
      </c>
      <c r="U200">
        <v>52.8</v>
      </c>
    </row>
    <row r="201" spans="1:21">
      <c r="A201">
        <v>200</v>
      </c>
      <c r="B201" t="s">
        <v>152</v>
      </c>
      <c r="C201" t="s">
        <v>14</v>
      </c>
      <c r="D201" t="s">
        <v>10</v>
      </c>
      <c r="E201">
        <v>28</v>
      </c>
      <c r="F201">
        <v>6</v>
      </c>
      <c r="G201">
        <v>14</v>
      </c>
      <c r="H201">
        <v>20</v>
      </c>
      <c r="I201">
        <v>8</v>
      </c>
      <c r="J201">
        <v>14</v>
      </c>
      <c r="K201">
        <v>1</v>
      </c>
      <c r="L201">
        <v>7</v>
      </c>
      <c r="M201">
        <v>0</v>
      </c>
      <c r="N201">
        <v>0</v>
      </c>
      <c r="O201">
        <v>1</v>
      </c>
      <c r="P201">
        <v>0</v>
      </c>
      <c r="Q201">
        <v>88</v>
      </c>
      <c r="R201">
        <v>6.8</v>
      </c>
      <c r="S201" s="1">
        <v>0.78402777777777777</v>
      </c>
      <c r="T201">
        <v>22.8</v>
      </c>
      <c r="U201">
        <v>64.5</v>
      </c>
    </row>
    <row r="202" spans="1:21">
      <c r="A202">
        <v>201</v>
      </c>
      <c r="B202" t="s">
        <v>406</v>
      </c>
      <c r="C202" t="s">
        <v>143</v>
      </c>
      <c r="D202" t="s">
        <v>5</v>
      </c>
      <c r="E202">
        <v>45</v>
      </c>
      <c r="F202">
        <v>5</v>
      </c>
      <c r="G202">
        <v>15</v>
      </c>
      <c r="H202">
        <v>20</v>
      </c>
      <c r="I202">
        <v>3</v>
      </c>
      <c r="J202">
        <v>21</v>
      </c>
      <c r="K202">
        <v>1</v>
      </c>
      <c r="L202">
        <v>2</v>
      </c>
      <c r="M202">
        <v>1</v>
      </c>
      <c r="N202">
        <v>1</v>
      </c>
      <c r="O202">
        <v>0</v>
      </c>
      <c r="P202">
        <v>0</v>
      </c>
      <c r="Q202">
        <v>82</v>
      </c>
      <c r="R202">
        <v>6.1</v>
      </c>
      <c r="S202" s="1">
        <v>0.6479166666666667</v>
      </c>
      <c r="T202">
        <v>22</v>
      </c>
      <c r="U202">
        <v>29</v>
      </c>
    </row>
    <row r="203" spans="1:21">
      <c r="A203">
        <v>202</v>
      </c>
      <c r="B203" t="s">
        <v>776</v>
      </c>
      <c r="C203" t="s">
        <v>4</v>
      </c>
      <c r="D203" t="s">
        <v>81</v>
      </c>
      <c r="E203">
        <v>44</v>
      </c>
      <c r="F203">
        <v>4</v>
      </c>
      <c r="G203">
        <v>16</v>
      </c>
      <c r="H203">
        <v>20</v>
      </c>
      <c r="I203">
        <v>1</v>
      </c>
      <c r="J203">
        <v>31</v>
      </c>
      <c r="K203">
        <v>0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76</v>
      </c>
      <c r="R203">
        <v>5.3</v>
      </c>
      <c r="S203" s="1">
        <v>0.94374999999999998</v>
      </c>
      <c r="T203">
        <v>29.6</v>
      </c>
      <c r="U203">
        <v>0</v>
      </c>
    </row>
    <row r="204" spans="1:21">
      <c r="A204">
        <v>203</v>
      </c>
      <c r="B204" t="s">
        <v>277</v>
      </c>
      <c r="C204" t="s">
        <v>139</v>
      </c>
      <c r="D204" t="s">
        <v>7</v>
      </c>
      <c r="E204">
        <v>29</v>
      </c>
      <c r="F204">
        <v>2</v>
      </c>
      <c r="G204">
        <v>18</v>
      </c>
      <c r="H204">
        <v>20</v>
      </c>
      <c r="I204">
        <v>2</v>
      </c>
      <c r="J204">
        <v>76</v>
      </c>
      <c r="K204">
        <v>1</v>
      </c>
      <c r="L204">
        <v>7</v>
      </c>
      <c r="M204">
        <v>0</v>
      </c>
      <c r="N204">
        <v>1</v>
      </c>
      <c r="O204">
        <v>0</v>
      </c>
      <c r="P204">
        <v>0</v>
      </c>
      <c r="Q204">
        <v>50</v>
      </c>
      <c r="R204">
        <v>4</v>
      </c>
      <c r="S204" s="1">
        <v>0.76666666666666661</v>
      </c>
      <c r="T204">
        <v>23.8</v>
      </c>
      <c r="U204">
        <v>58.3</v>
      </c>
    </row>
    <row r="205" spans="1:21">
      <c r="A205">
        <v>204</v>
      </c>
      <c r="B205" t="s">
        <v>289</v>
      </c>
      <c r="C205" t="s">
        <v>12</v>
      </c>
      <c r="D205" t="s">
        <v>7</v>
      </c>
      <c r="E205">
        <v>48</v>
      </c>
      <c r="F205">
        <v>11</v>
      </c>
      <c r="G205">
        <v>8</v>
      </c>
      <c r="H205">
        <v>19</v>
      </c>
      <c r="I205">
        <v>3</v>
      </c>
      <c r="J205">
        <v>4</v>
      </c>
      <c r="K205">
        <v>3</v>
      </c>
      <c r="L205">
        <v>4</v>
      </c>
      <c r="M205">
        <v>0</v>
      </c>
      <c r="N205">
        <v>0</v>
      </c>
      <c r="O205">
        <v>5</v>
      </c>
      <c r="P205">
        <v>1</v>
      </c>
      <c r="Q205">
        <v>82</v>
      </c>
      <c r="R205">
        <v>13.4</v>
      </c>
      <c r="S205" s="1">
        <v>0.68333333333333324</v>
      </c>
      <c r="T205">
        <v>20.9</v>
      </c>
      <c r="U205">
        <v>50.2</v>
      </c>
    </row>
    <row r="206" spans="1:21">
      <c r="A206">
        <v>205</v>
      </c>
      <c r="B206" t="s">
        <v>293</v>
      </c>
      <c r="C206" t="s">
        <v>33</v>
      </c>
      <c r="D206" t="s">
        <v>10</v>
      </c>
      <c r="E206">
        <v>38</v>
      </c>
      <c r="F206">
        <v>11</v>
      </c>
      <c r="G206">
        <v>8</v>
      </c>
      <c r="H206">
        <v>19</v>
      </c>
      <c r="I206">
        <v>7</v>
      </c>
      <c r="J206">
        <v>6</v>
      </c>
      <c r="K206">
        <v>0</v>
      </c>
      <c r="L206">
        <v>2</v>
      </c>
      <c r="M206">
        <v>0</v>
      </c>
      <c r="N206">
        <v>0</v>
      </c>
      <c r="O206">
        <v>1</v>
      </c>
      <c r="P206">
        <v>0</v>
      </c>
      <c r="Q206">
        <v>76</v>
      </c>
      <c r="R206">
        <v>14.5</v>
      </c>
      <c r="S206" s="1">
        <v>0.68194444444444446</v>
      </c>
      <c r="T206">
        <v>20.9</v>
      </c>
      <c r="U206">
        <v>46.7</v>
      </c>
    </row>
    <row r="207" spans="1:21">
      <c r="A207">
        <v>206</v>
      </c>
      <c r="B207" t="s">
        <v>914</v>
      </c>
      <c r="C207" t="s">
        <v>147</v>
      </c>
      <c r="D207" t="s">
        <v>5</v>
      </c>
      <c r="E207">
        <v>48</v>
      </c>
      <c r="F207">
        <v>10</v>
      </c>
      <c r="G207">
        <v>9</v>
      </c>
      <c r="H207">
        <v>19</v>
      </c>
      <c r="I207">
        <v>9</v>
      </c>
      <c r="J207">
        <v>12</v>
      </c>
      <c r="K207">
        <v>2</v>
      </c>
      <c r="L207">
        <v>3</v>
      </c>
      <c r="M207">
        <v>1</v>
      </c>
      <c r="N207">
        <v>1</v>
      </c>
      <c r="O207">
        <v>2</v>
      </c>
      <c r="P207">
        <v>0</v>
      </c>
      <c r="Q207">
        <v>134</v>
      </c>
      <c r="R207">
        <v>7.5</v>
      </c>
      <c r="S207" s="1">
        <v>0.67569444444444438</v>
      </c>
      <c r="T207">
        <v>22.1</v>
      </c>
      <c r="U207">
        <v>38.5</v>
      </c>
    </row>
    <row r="208" spans="1:21">
      <c r="A208">
        <v>207</v>
      </c>
      <c r="B208" t="s">
        <v>742</v>
      </c>
      <c r="C208" t="s">
        <v>100</v>
      </c>
      <c r="D208" t="s">
        <v>7</v>
      </c>
      <c r="E208">
        <v>42</v>
      </c>
      <c r="F208">
        <v>9</v>
      </c>
      <c r="G208">
        <v>10</v>
      </c>
      <c r="H208">
        <v>19</v>
      </c>
      <c r="I208">
        <v>-6</v>
      </c>
      <c r="J208">
        <v>8</v>
      </c>
      <c r="K208">
        <v>4</v>
      </c>
      <c r="L208">
        <v>6</v>
      </c>
      <c r="M208">
        <v>0</v>
      </c>
      <c r="N208">
        <v>0</v>
      </c>
      <c r="O208">
        <v>1</v>
      </c>
      <c r="P208">
        <v>0</v>
      </c>
      <c r="Q208">
        <v>92</v>
      </c>
      <c r="R208">
        <v>9.8000000000000007</v>
      </c>
      <c r="S208" s="1">
        <v>0.76111111111111107</v>
      </c>
      <c r="T208">
        <v>25</v>
      </c>
      <c r="U208">
        <v>52.2</v>
      </c>
    </row>
    <row r="209" spans="1:21">
      <c r="A209">
        <v>208</v>
      </c>
      <c r="B209" t="s">
        <v>421</v>
      </c>
      <c r="C209" t="s">
        <v>90</v>
      </c>
      <c r="D209" t="s">
        <v>10</v>
      </c>
      <c r="E209">
        <v>48</v>
      </c>
      <c r="F209">
        <v>8</v>
      </c>
      <c r="G209">
        <v>11</v>
      </c>
      <c r="H209">
        <v>19</v>
      </c>
      <c r="I209">
        <v>-4</v>
      </c>
      <c r="J209">
        <v>35</v>
      </c>
      <c r="K209">
        <v>1</v>
      </c>
      <c r="L209">
        <v>4</v>
      </c>
      <c r="M209">
        <v>0</v>
      </c>
      <c r="N209">
        <v>0</v>
      </c>
      <c r="O209">
        <v>2</v>
      </c>
      <c r="P209">
        <v>1</v>
      </c>
      <c r="Q209">
        <v>69</v>
      </c>
      <c r="R209">
        <v>11.6</v>
      </c>
      <c r="S209" s="1">
        <v>0.64374999999999993</v>
      </c>
      <c r="T209">
        <v>24.2</v>
      </c>
      <c r="U209">
        <v>56.5</v>
      </c>
    </row>
    <row r="210" spans="1:21">
      <c r="A210">
        <v>209</v>
      </c>
      <c r="B210" t="s">
        <v>251</v>
      </c>
      <c r="C210" t="s">
        <v>147</v>
      </c>
      <c r="D210" t="s">
        <v>10</v>
      </c>
      <c r="E210">
        <v>47</v>
      </c>
      <c r="F210">
        <v>8</v>
      </c>
      <c r="G210">
        <v>11</v>
      </c>
      <c r="H210">
        <v>19</v>
      </c>
      <c r="I210">
        <v>5</v>
      </c>
      <c r="J210">
        <v>11</v>
      </c>
      <c r="K210">
        <v>2</v>
      </c>
      <c r="L210">
        <v>4</v>
      </c>
      <c r="M210">
        <v>0</v>
      </c>
      <c r="N210">
        <v>0</v>
      </c>
      <c r="O210">
        <v>2</v>
      </c>
      <c r="P210">
        <v>0</v>
      </c>
      <c r="Q210">
        <v>80</v>
      </c>
      <c r="R210">
        <v>10</v>
      </c>
      <c r="S210" s="1">
        <v>0.61319444444444449</v>
      </c>
      <c r="T210">
        <v>20.7</v>
      </c>
      <c r="U210">
        <v>46.8</v>
      </c>
    </row>
    <row r="211" spans="1:21">
      <c r="A211">
        <v>210</v>
      </c>
      <c r="B211" t="s">
        <v>915</v>
      </c>
      <c r="C211" t="s">
        <v>90</v>
      </c>
      <c r="D211" t="s">
        <v>5</v>
      </c>
      <c r="E211">
        <v>38</v>
      </c>
      <c r="F211">
        <v>8</v>
      </c>
      <c r="G211">
        <v>11</v>
      </c>
      <c r="H211">
        <v>19</v>
      </c>
      <c r="I211">
        <v>1</v>
      </c>
      <c r="J211">
        <v>10</v>
      </c>
      <c r="K211">
        <v>3</v>
      </c>
      <c r="L211">
        <v>5</v>
      </c>
      <c r="M211">
        <v>0</v>
      </c>
      <c r="N211">
        <v>0</v>
      </c>
      <c r="O211">
        <v>1</v>
      </c>
      <c r="P211">
        <v>0</v>
      </c>
      <c r="Q211">
        <v>75</v>
      </c>
      <c r="R211">
        <v>10.7</v>
      </c>
      <c r="S211" s="1">
        <v>0.55833333333333335</v>
      </c>
      <c r="T211">
        <v>20.5</v>
      </c>
      <c r="U211">
        <v>100</v>
      </c>
    </row>
    <row r="212" spans="1:21">
      <c r="A212">
        <v>211</v>
      </c>
      <c r="B212" t="s">
        <v>179</v>
      </c>
      <c r="C212" t="s">
        <v>88</v>
      </c>
      <c r="D212" t="s">
        <v>81</v>
      </c>
      <c r="E212">
        <v>48</v>
      </c>
      <c r="F212">
        <v>7</v>
      </c>
      <c r="G212">
        <v>12</v>
      </c>
      <c r="H212">
        <v>19</v>
      </c>
      <c r="I212">
        <v>14</v>
      </c>
      <c r="J212">
        <v>70</v>
      </c>
      <c r="K212">
        <v>3</v>
      </c>
      <c r="L212">
        <v>4</v>
      </c>
      <c r="M212">
        <v>0</v>
      </c>
      <c r="N212">
        <v>1</v>
      </c>
      <c r="O212">
        <v>2</v>
      </c>
      <c r="P212">
        <v>0</v>
      </c>
      <c r="Q212">
        <v>119</v>
      </c>
      <c r="R212">
        <v>5.9</v>
      </c>
      <c r="S212" s="2">
        <v>1.038888888888889</v>
      </c>
      <c r="T212">
        <v>28.9</v>
      </c>
      <c r="U212">
        <v>0</v>
      </c>
    </row>
    <row r="213" spans="1:21">
      <c r="A213">
        <v>212</v>
      </c>
      <c r="B213" t="s">
        <v>916</v>
      </c>
      <c r="C213" t="s">
        <v>4</v>
      </c>
      <c r="D213" t="s">
        <v>7</v>
      </c>
      <c r="E213">
        <v>38</v>
      </c>
      <c r="F213">
        <v>7</v>
      </c>
      <c r="G213">
        <v>12</v>
      </c>
      <c r="H213">
        <v>19</v>
      </c>
      <c r="I213">
        <v>-6</v>
      </c>
      <c r="J213">
        <v>14</v>
      </c>
      <c r="K213">
        <v>1</v>
      </c>
      <c r="L213">
        <v>3</v>
      </c>
      <c r="M213">
        <v>0</v>
      </c>
      <c r="N213">
        <v>0</v>
      </c>
      <c r="O213">
        <v>2</v>
      </c>
      <c r="P213">
        <v>0</v>
      </c>
      <c r="Q213">
        <v>82</v>
      </c>
      <c r="R213">
        <v>8.5</v>
      </c>
      <c r="S213" s="1">
        <v>0.7006944444444444</v>
      </c>
      <c r="T213">
        <v>20.8</v>
      </c>
      <c r="U213">
        <v>39.299999999999997</v>
      </c>
    </row>
    <row r="214" spans="1:21">
      <c r="A214">
        <v>213</v>
      </c>
      <c r="B214" t="s">
        <v>269</v>
      </c>
      <c r="C214" t="s">
        <v>165</v>
      </c>
      <c r="D214" t="s">
        <v>7</v>
      </c>
      <c r="E214">
        <v>25</v>
      </c>
      <c r="F214">
        <v>7</v>
      </c>
      <c r="G214">
        <v>12</v>
      </c>
      <c r="H214">
        <v>19</v>
      </c>
      <c r="I214">
        <v>1</v>
      </c>
      <c r="J214">
        <v>4</v>
      </c>
      <c r="K214">
        <v>2</v>
      </c>
      <c r="L214">
        <v>6</v>
      </c>
      <c r="M214">
        <v>0</v>
      </c>
      <c r="N214">
        <v>0</v>
      </c>
      <c r="O214">
        <v>1</v>
      </c>
      <c r="P214">
        <v>1</v>
      </c>
      <c r="Q214">
        <v>26</v>
      </c>
      <c r="R214">
        <v>26.9</v>
      </c>
      <c r="S214" s="1">
        <v>0.69027777777777777</v>
      </c>
      <c r="T214">
        <v>21.6</v>
      </c>
      <c r="U214">
        <v>38.1</v>
      </c>
    </row>
    <row r="215" spans="1:21">
      <c r="A215">
        <v>214</v>
      </c>
      <c r="B215" t="s">
        <v>773</v>
      </c>
      <c r="C215" t="s">
        <v>25</v>
      </c>
      <c r="D215" t="s">
        <v>7</v>
      </c>
      <c r="E215">
        <v>48</v>
      </c>
      <c r="F215">
        <v>6</v>
      </c>
      <c r="G215">
        <v>13</v>
      </c>
      <c r="H215">
        <v>19</v>
      </c>
      <c r="I215">
        <v>13</v>
      </c>
      <c r="J215">
        <v>16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95</v>
      </c>
      <c r="R215">
        <v>6.3</v>
      </c>
      <c r="S215" s="1">
        <v>0.7006944444444444</v>
      </c>
      <c r="T215">
        <v>22.1</v>
      </c>
      <c r="U215">
        <v>30.2</v>
      </c>
    </row>
    <row r="216" spans="1:21">
      <c r="A216">
        <v>215</v>
      </c>
      <c r="B216" t="s">
        <v>200</v>
      </c>
      <c r="C216" t="s">
        <v>139</v>
      </c>
      <c r="D216" t="s">
        <v>10</v>
      </c>
      <c r="E216">
        <v>45</v>
      </c>
      <c r="F216">
        <v>6</v>
      </c>
      <c r="G216">
        <v>13</v>
      </c>
      <c r="H216">
        <v>19</v>
      </c>
      <c r="I216">
        <v>6</v>
      </c>
      <c r="J216">
        <v>28</v>
      </c>
      <c r="K216">
        <v>1</v>
      </c>
      <c r="L216">
        <v>3</v>
      </c>
      <c r="M216">
        <v>0</v>
      </c>
      <c r="N216">
        <v>0</v>
      </c>
      <c r="O216">
        <v>2</v>
      </c>
      <c r="P216">
        <v>1</v>
      </c>
      <c r="Q216">
        <v>69</v>
      </c>
      <c r="R216">
        <v>8.6999999999999993</v>
      </c>
      <c r="S216" s="1">
        <v>0.68819444444444444</v>
      </c>
      <c r="T216">
        <v>21</v>
      </c>
      <c r="U216">
        <v>33.299999999999997</v>
      </c>
    </row>
    <row r="217" spans="1:21">
      <c r="A217">
        <v>216</v>
      </c>
      <c r="B217" t="s">
        <v>242</v>
      </c>
      <c r="C217" t="s">
        <v>139</v>
      </c>
      <c r="D217" t="s">
        <v>81</v>
      </c>
      <c r="E217">
        <v>44</v>
      </c>
      <c r="F217">
        <v>5</v>
      </c>
      <c r="G217">
        <v>14</v>
      </c>
      <c r="H217">
        <v>19</v>
      </c>
      <c r="I217">
        <v>-5</v>
      </c>
      <c r="J217">
        <v>12</v>
      </c>
      <c r="K217">
        <v>3</v>
      </c>
      <c r="L217">
        <v>8</v>
      </c>
      <c r="M217">
        <v>0</v>
      </c>
      <c r="N217">
        <v>0</v>
      </c>
      <c r="O217">
        <v>1</v>
      </c>
      <c r="P217">
        <v>0</v>
      </c>
      <c r="Q217">
        <v>96</v>
      </c>
      <c r="R217">
        <v>5.2</v>
      </c>
      <c r="S217" s="2">
        <v>1.0819444444444444</v>
      </c>
      <c r="T217">
        <v>26.7</v>
      </c>
      <c r="U217">
        <v>0</v>
      </c>
    </row>
    <row r="218" spans="1:21">
      <c r="A218">
        <v>217</v>
      </c>
      <c r="B218" t="s">
        <v>917</v>
      </c>
      <c r="C218" t="s">
        <v>147</v>
      </c>
      <c r="D218" t="s">
        <v>81</v>
      </c>
      <c r="E218">
        <v>42</v>
      </c>
      <c r="F218">
        <v>5</v>
      </c>
      <c r="G218">
        <v>14</v>
      </c>
      <c r="H218">
        <v>19</v>
      </c>
      <c r="I218">
        <v>9</v>
      </c>
      <c r="J218">
        <v>39</v>
      </c>
      <c r="K218">
        <v>3</v>
      </c>
      <c r="L218">
        <v>10</v>
      </c>
      <c r="M218">
        <v>0</v>
      </c>
      <c r="N218">
        <v>0</v>
      </c>
      <c r="O218">
        <v>0</v>
      </c>
      <c r="P218">
        <v>0</v>
      </c>
      <c r="Q218">
        <v>81</v>
      </c>
      <c r="R218">
        <v>6.2</v>
      </c>
      <c r="S218" s="1">
        <v>0.65347222222222223</v>
      </c>
      <c r="T218">
        <v>21</v>
      </c>
      <c r="U218">
        <v>0</v>
      </c>
    </row>
    <row r="219" spans="1:21">
      <c r="A219">
        <v>218</v>
      </c>
      <c r="B219" t="s">
        <v>296</v>
      </c>
      <c r="C219" t="s">
        <v>40</v>
      </c>
      <c r="D219" t="s">
        <v>81</v>
      </c>
      <c r="E219">
        <v>47</v>
      </c>
      <c r="F219">
        <v>4</v>
      </c>
      <c r="G219">
        <v>15</v>
      </c>
      <c r="H219">
        <v>19</v>
      </c>
      <c r="I219">
        <v>13</v>
      </c>
      <c r="J219">
        <v>22</v>
      </c>
      <c r="K219">
        <v>0</v>
      </c>
      <c r="L219">
        <v>1</v>
      </c>
      <c r="M219">
        <v>0</v>
      </c>
      <c r="N219">
        <v>1</v>
      </c>
      <c r="O219">
        <v>1</v>
      </c>
      <c r="P219">
        <v>0</v>
      </c>
      <c r="Q219">
        <v>83</v>
      </c>
      <c r="R219">
        <v>4.8</v>
      </c>
      <c r="S219" s="2">
        <v>1.0145833333333334</v>
      </c>
      <c r="T219">
        <v>28.7</v>
      </c>
      <c r="U219">
        <v>0</v>
      </c>
    </row>
    <row r="220" spans="1:21">
      <c r="A220">
        <v>219</v>
      </c>
      <c r="B220" t="s">
        <v>784</v>
      </c>
      <c r="C220" t="s">
        <v>93</v>
      </c>
      <c r="D220" t="s">
        <v>81</v>
      </c>
      <c r="E220">
        <v>48</v>
      </c>
      <c r="F220">
        <v>4</v>
      </c>
      <c r="G220">
        <v>15</v>
      </c>
      <c r="H220">
        <v>19</v>
      </c>
      <c r="I220">
        <v>-12</v>
      </c>
      <c r="J220">
        <v>38</v>
      </c>
      <c r="K220">
        <v>1</v>
      </c>
      <c r="L220">
        <v>11</v>
      </c>
      <c r="M220">
        <v>0</v>
      </c>
      <c r="N220">
        <v>0</v>
      </c>
      <c r="O220">
        <v>0</v>
      </c>
      <c r="P220">
        <v>0</v>
      </c>
      <c r="Q220">
        <v>101</v>
      </c>
      <c r="R220">
        <v>4</v>
      </c>
      <c r="S220" s="1">
        <v>0.87430555555555556</v>
      </c>
      <c r="T220">
        <v>26</v>
      </c>
      <c r="U220">
        <v>0</v>
      </c>
    </row>
    <row r="221" spans="1:21">
      <c r="A221">
        <v>220</v>
      </c>
      <c r="B221" t="s">
        <v>208</v>
      </c>
      <c r="C221" t="s">
        <v>918</v>
      </c>
      <c r="D221" t="s">
        <v>10</v>
      </c>
      <c r="E221">
        <v>40</v>
      </c>
      <c r="F221">
        <v>3</v>
      </c>
      <c r="G221">
        <v>16</v>
      </c>
      <c r="H221">
        <v>19</v>
      </c>
      <c r="I221">
        <v>1</v>
      </c>
      <c r="J221">
        <v>93</v>
      </c>
      <c r="K221">
        <v>1</v>
      </c>
      <c r="L221">
        <v>4</v>
      </c>
      <c r="M221">
        <v>0</v>
      </c>
      <c r="N221">
        <v>0</v>
      </c>
      <c r="O221">
        <v>0</v>
      </c>
      <c r="P221">
        <v>0</v>
      </c>
      <c r="Q221">
        <v>87</v>
      </c>
      <c r="R221">
        <v>3.4</v>
      </c>
      <c r="S221" s="1">
        <v>0.69236111111111109</v>
      </c>
      <c r="T221">
        <v>21.4</v>
      </c>
      <c r="U221">
        <v>33.299999999999997</v>
      </c>
    </row>
    <row r="222" spans="1:21">
      <c r="A222">
        <v>221</v>
      </c>
      <c r="B222" t="s">
        <v>260</v>
      </c>
      <c r="C222" t="s">
        <v>139</v>
      </c>
      <c r="D222" t="s">
        <v>7</v>
      </c>
      <c r="E222">
        <v>35</v>
      </c>
      <c r="F222">
        <v>11</v>
      </c>
      <c r="G222">
        <v>7</v>
      </c>
      <c r="H222">
        <v>18</v>
      </c>
      <c r="I222">
        <v>-6</v>
      </c>
      <c r="J222">
        <v>12</v>
      </c>
      <c r="K222">
        <v>1</v>
      </c>
      <c r="L222">
        <v>1</v>
      </c>
      <c r="M222">
        <v>0</v>
      </c>
      <c r="N222">
        <v>0</v>
      </c>
      <c r="O222">
        <v>3</v>
      </c>
      <c r="P222">
        <v>1</v>
      </c>
      <c r="Q222">
        <v>68</v>
      </c>
      <c r="R222">
        <v>16.2</v>
      </c>
      <c r="S222" s="1">
        <v>0.68333333333333324</v>
      </c>
      <c r="T222">
        <v>22.4</v>
      </c>
      <c r="U222">
        <v>48.9</v>
      </c>
    </row>
    <row r="223" spans="1:21">
      <c r="A223">
        <v>222</v>
      </c>
      <c r="B223" t="s">
        <v>154</v>
      </c>
      <c r="C223" t="s">
        <v>19</v>
      </c>
      <c r="D223" t="s">
        <v>10</v>
      </c>
      <c r="E223">
        <v>16</v>
      </c>
      <c r="F223">
        <v>11</v>
      </c>
      <c r="G223">
        <v>7</v>
      </c>
      <c r="H223">
        <v>18</v>
      </c>
      <c r="I223">
        <v>8</v>
      </c>
      <c r="J223">
        <v>12</v>
      </c>
      <c r="K223">
        <v>3</v>
      </c>
      <c r="L223">
        <v>3</v>
      </c>
      <c r="M223">
        <v>0</v>
      </c>
      <c r="N223">
        <v>0</v>
      </c>
      <c r="O223">
        <v>3</v>
      </c>
      <c r="P223">
        <v>0</v>
      </c>
      <c r="Q223">
        <v>42</v>
      </c>
      <c r="R223">
        <v>26.2</v>
      </c>
      <c r="S223" s="1">
        <v>0.67152777777777783</v>
      </c>
      <c r="T223">
        <v>21.4</v>
      </c>
      <c r="U223">
        <v>37.5</v>
      </c>
    </row>
    <row r="224" spans="1:21">
      <c r="A224">
        <v>223</v>
      </c>
      <c r="B224" t="s">
        <v>919</v>
      </c>
      <c r="C224" t="s">
        <v>139</v>
      </c>
      <c r="D224" t="s">
        <v>5</v>
      </c>
      <c r="E224">
        <v>35</v>
      </c>
      <c r="F224">
        <v>9</v>
      </c>
      <c r="G224">
        <v>9</v>
      </c>
      <c r="H224">
        <v>18</v>
      </c>
      <c r="I224">
        <v>9</v>
      </c>
      <c r="J224">
        <v>4</v>
      </c>
      <c r="K224">
        <v>1</v>
      </c>
      <c r="L224">
        <v>2</v>
      </c>
      <c r="M224">
        <v>0</v>
      </c>
      <c r="N224">
        <v>0</v>
      </c>
      <c r="O224">
        <v>1</v>
      </c>
      <c r="P224">
        <v>0</v>
      </c>
      <c r="Q224">
        <v>91</v>
      </c>
      <c r="R224">
        <v>9.9</v>
      </c>
      <c r="S224" s="1">
        <v>0.64930555555555558</v>
      </c>
      <c r="T224">
        <v>21.1</v>
      </c>
      <c r="U224">
        <v>0</v>
      </c>
    </row>
    <row r="225" spans="1:21">
      <c r="A225">
        <v>224</v>
      </c>
      <c r="B225" t="s">
        <v>2133</v>
      </c>
      <c r="C225" t="s">
        <v>139</v>
      </c>
      <c r="D225" t="s">
        <v>7</v>
      </c>
      <c r="E225">
        <v>48</v>
      </c>
      <c r="F225">
        <v>8</v>
      </c>
      <c r="G225">
        <v>10</v>
      </c>
      <c r="H225">
        <v>18</v>
      </c>
      <c r="I225">
        <v>3</v>
      </c>
      <c r="J225">
        <v>16</v>
      </c>
      <c r="K225">
        <v>2</v>
      </c>
      <c r="L225">
        <v>5</v>
      </c>
      <c r="M225">
        <v>0</v>
      </c>
      <c r="N225">
        <v>0</v>
      </c>
      <c r="O225">
        <v>0</v>
      </c>
      <c r="P225">
        <v>0</v>
      </c>
      <c r="Q225">
        <v>96</v>
      </c>
      <c r="R225">
        <v>8.3000000000000007</v>
      </c>
      <c r="S225" s="1">
        <v>0.77013888888888893</v>
      </c>
      <c r="T225">
        <v>23.9</v>
      </c>
      <c r="U225">
        <v>50</v>
      </c>
    </row>
    <row r="226" spans="1:21">
      <c r="A226">
        <v>225</v>
      </c>
      <c r="B226" t="s">
        <v>321</v>
      </c>
      <c r="C226" t="s">
        <v>72</v>
      </c>
      <c r="D226" t="s">
        <v>5</v>
      </c>
      <c r="E226">
        <v>40</v>
      </c>
      <c r="F226">
        <v>8</v>
      </c>
      <c r="G226">
        <v>10</v>
      </c>
      <c r="H226">
        <v>18</v>
      </c>
      <c r="I226">
        <v>7</v>
      </c>
      <c r="J226">
        <v>30</v>
      </c>
      <c r="K226">
        <v>1</v>
      </c>
      <c r="L226">
        <v>4</v>
      </c>
      <c r="M226">
        <v>0</v>
      </c>
      <c r="N226">
        <v>0</v>
      </c>
      <c r="O226">
        <v>1</v>
      </c>
      <c r="P226">
        <v>0</v>
      </c>
      <c r="Q226">
        <v>89</v>
      </c>
      <c r="R226">
        <v>9</v>
      </c>
      <c r="S226" s="1">
        <v>0.65972222222222221</v>
      </c>
      <c r="T226">
        <v>22</v>
      </c>
      <c r="U226">
        <v>16.7</v>
      </c>
    </row>
    <row r="227" spans="1:21">
      <c r="A227">
        <v>226</v>
      </c>
      <c r="B227" t="s">
        <v>347</v>
      </c>
      <c r="C227" t="s">
        <v>49</v>
      </c>
      <c r="D227" t="s">
        <v>7</v>
      </c>
      <c r="E227">
        <v>48</v>
      </c>
      <c r="F227">
        <v>7</v>
      </c>
      <c r="G227">
        <v>11</v>
      </c>
      <c r="H227">
        <v>18</v>
      </c>
      <c r="I227">
        <v>1</v>
      </c>
      <c r="J227">
        <v>28</v>
      </c>
      <c r="K227">
        <v>1</v>
      </c>
      <c r="L227">
        <v>5</v>
      </c>
      <c r="M227">
        <v>1</v>
      </c>
      <c r="N227">
        <v>2</v>
      </c>
      <c r="O227">
        <v>3</v>
      </c>
      <c r="P227">
        <v>0</v>
      </c>
      <c r="Q227">
        <v>73</v>
      </c>
      <c r="R227">
        <v>9.6</v>
      </c>
      <c r="S227" s="1">
        <v>0.68819444444444444</v>
      </c>
      <c r="T227">
        <v>23.8</v>
      </c>
      <c r="U227">
        <v>56</v>
      </c>
    </row>
    <row r="228" spans="1:21">
      <c r="A228">
        <v>227</v>
      </c>
      <c r="B228" t="s">
        <v>412</v>
      </c>
      <c r="C228" t="s">
        <v>920</v>
      </c>
      <c r="D228" t="s">
        <v>10</v>
      </c>
      <c r="E228">
        <v>39</v>
      </c>
      <c r="F228">
        <v>7</v>
      </c>
      <c r="G228">
        <v>11</v>
      </c>
      <c r="H228">
        <v>18</v>
      </c>
      <c r="I228">
        <v>0</v>
      </c>
      <c r="J228">
        <v>17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60</v>
      </c>
      <c r="R228">
        <v>11.7</v>
      </c>
      <c r="S228" s="1">
        <v>0.55277777777777781</v>
      </c>
      <c r="T228">
        <v>18.399999999999999</v>
      </c>
      <c r="U228">
        <v>46.2</v>
      </c>
    </row>
    <row r="229" spans="1:21">
      <c r="A229">
        <v>228</v>
      </c>
      <c r="B229" t="s">
        <v>258</v>
      </c>
      <c r="C229" t="s">
        <v>14</v>
      </c>
      <c r="D229" t="s">
        <v>81</v>
      </c>
      <c r="E229">
        <v>48</v>
      </c>
      <c r="F229">
        <v>6</v>
      </c>
      <c r="G229">
        <v>12</v>
      </c>
      <c r="H229">
        <v>18</v>
      </c>
      <c r="I229">
        <v>15</v>
      </c>
      <c r="J229">
        <v>10</v>
      </c>
      <c r="K229">
        <v>2</v>
      </c>
      <c r="L229">
        <v>8</v>
      </c>
      <c r="M229">
        <v>0</v>
      </c>
      <c r="N229">
        <v>0</v>
      </c>
      <c r="O229">
        <v>2</v>
      </c>
      <c r="P229">
        <v>1</v>
      </c>
      <c r="Q229">
        <v>65</v>
      </c>
      <c r="R229">
        <v>9.1999999999999993</v>
      </c>
      <c r="S229" s="1">
        <v>0.72569444444444453</v>
      </c>
      <c r="T229">
        <v>21.6</v>
      </c>
      <c r="U229">
        <v>0</v>
      </c>
    </row>
    <row r="230" spans="1:21">
      <c r="A230">
        <v>229</v>
      </c>
      <c r="B230" t="s">
        <v>186</v>
      </c>
      <c r="C230" t="s">
        <v>51</v>
      </c>
      <c r="D230" t="s">
        <v>5</v>
      </c>
      <c r="E230">
        <v>46</v>
      </c>
      <c r="F230">
        <v>6</v>
      </c>
      <c r="G230">
        <v>12</v>
      </c>
      <c r="H230">
        <v>18</v>
      </c>
      <c r="I230">
        <v>-16</v>
      </c>
      <c r="J230">
        <v>21</v>
      </c>
      <c r="K230">
        <v>0</v>
      </c>
      <c r="L230">
        <v>3</v>
      </c>
      <c r="M230">
        <v>0</v>
      </c>
      <c r="N230">
        <v>0</v>
      </c>
      <c r="O230">
        <v>0</v>
      </c>
      <c r="P230">
        <v>0</v>
      </c>
      <c r="Q230">
        <v>121</v>
      </c>
      <c r="R230">
        <v>5</v>
      </c>
      <c r="S230" s="1">
        <v>0.7090277777777777</v>
      </c>
      <c r="T230">
        <v>21.1</v>
      </c>
      <c r="U230">
        <v>44</v>
      </c>
    </row>
    <row r="231" spans="1:21">
      <c r="A231">
        <v>230</v>
      </c>
      <c r="B231" t="s">
        <v>224</v>
      </c>
      <c r="C231" t="s">
        <v>88</v>
      </c>
      <c r="D231" t="s">
        <v>7</v>
      </c>
      <c r="E231">
        <v>47</v>
      </c>
      <c r="F231">
        <v>6</v>
      </c>
      <c r="G231">
        <v>12</v>
      </c>
      <c r="H231">
        <v>18</v>
      </c>
      <c r="I231">
        <v>-9</v>
      </c>
      <c r="J231">
        <v>16</v>
      </c>
      <c r="K231">
        <v>2</v>
      </c>
      <c r="L231">
        <v>6</v>
      </c>
      <c r="M231">
        <v>0</v>
      </c>
      <c r="N231">
        <v>2</v>
      </c>
      <c r="O231">
        <v>0</v>
      </c>
      <c r="P231">
        <v>0</v>
      </c>
      <c r="Q231">
        <v>95</v>
      </c>
      <c r="R231">
        <v>6.3</v>
      </c>
      <c r="S231" s="1">
        <v>0.63541666666666663</v>
      </c>
      <c r="T231">
        <v>20.6</v>
      </c>
      <c r="U231">
        <v>58.4</v>
      </c>
    </row>
    <row r="232" spans="1:21">
      <c r="A232">
        <v>231</v>
      </c>
      <c r="B232" t="s">
        <v>268</v>
      </c>
      <c r="C232" t="s">
        <v>36</v>
      </c>
      <c r="D232" t="s">
        <v>7</v>
      </c>
      <c r="E232">
        <v>40</v>
      </c>
      <c r="F232">
        <v>6</v>
      </c>
      <c r="G232">
        <v>12</v>
      </c>
      <c r="H232">
        <v>18</v>
      </c>
      <c r="I232">
        <v>6</v>
      </c>
      <c r="J232">
        <v>16</v>
      </c>
      <c r="K232">
        <v>2</v>
      </c>
      <c r="L232">
        <v>3</v>
      </c>
      <c r="M232">
        <v>0</v>
      </c>
      <c r="N232">
        <v>0</v>
      </c>
      <c r="O232">
        <v>0</v>
      </c>
      <c r="P232">
        <v>0</v>
      </c>
      <c r="Q232">
        <v>56</v>
      </c>
      <c r="R232">
        <v>10.7</v>
      </c>
      <c r="S232" s="1">
        <v>0.6645833333333333</v>
      </c>
      <c r="T232">
        <v>19.7</v>
      </c>
      <c r="U232">
        <v>42.1</v>
      </c>
    </row>
    <row r="233" spans="1:21">
      <c r="A233">
        <v>232</v>
      </c>
      <c r="B233" t="s">
        <v>921</v>
      </c>
      <c r="C233" t="s">
        <v>165</v>
      </c>
      <c r="D233" t="s">
        <v>81</v>
      </c>
      <c r="E233">
        <v>48</v>
      </c>
      <c r="F233">
        <v>5</v>
      </c>
      <c r="G233">
        <v>13</v>
      </c>
      <c r="H233">
        <v>18</v>
      </c>
      <c r="I233">
        <v>-7</v>
      </c>
      <c r="J233">
        <v>8</v>
      </c>
      <c r="K233">
        <v>1</v>
      </c>
      <c r="L233">
        <v>7</v>
      </c>
      <c r="M233">
        <v>0</v>
      </c>
      <c r="N233">
        <v>0</v>
      </c>
      <c r="O233">
        <v>1</v>
      </c>
      <c r="P233">
        <v>1</v>
      </c>
      <c r="Q233">
        <v>96</v>
      </c>
      <c r="R233">
        <v>5.2</v>
      </c>
      <c r="S233" s="1">
        <v>0.97986111111111107</v>
      </c>
      <c r="T233">
        <v>27.5</v>
      </c>
      <c r="U233">
        <v>0</v>
      </c>
    </row>
    <row r="234" spans="1:21">
      <c r="A234">
        <v>233</v>
      </c>
      <c r="B234" t="s">
        <v>922</v>
      </c>
      <c r="C234" t="s">
        <v>51</v>
      </c>
      <c r="D234" t="s">
        <v>10</v>
      </c>
      <c r="E234">
        <v>47</v>
      </c>
      <c r="F234">
        <v>5</v>
      </c>
      <c r="G234">
        <v>13</v>
      </c>
      <c r="H234">
        <v>18</v>
      </c>
      <c r="I234">
        <v>-4</v>
      </c>
      <c r="J234">
        <v>41</v>
      </c>
      <c r="K234">
        <v>1</v>
      </c>
      <c r="L234">
        <v>4</v>
      </c>
      <c r="M234">
        <v>0</v>
      </c>
      <c r="N234">
        <v>1</v>
      </c>
      <c r="O234">
        <v>0</v>
      </c>
      <c r="P234">
        <v>0</v>
      </c>
      <c r="Q234">
        <v>55</v>
      </c>
      <c r="R234">
        <v>9.1</v>
      </c>
      <c r="S234" s="1">
        <v>0.56736111111111109</v>
      </c>
      <c r="T234">
        <v>16.8</v>
      </c>
      <c r="U234">
        <v>60</v>
      </c>
    </row>
    <row r="235" spans="1:21">
      <c r="A235">
        <v>234</v>
      </c>
      <c r="B235" t="s">
        <v>923</v>
      </c>
      <c r="C235" t="s">
        <v>88</v>
      </c>
      <c r="D235" t="s">
        <v>10</v>
      </c>
      <c r="E235">
        <v>46</v>
      </c>
      <c r="F235">
        <v>10</v>
      </c>
      <c r="G235">
        <v>7</v>
      </c>
      <c r="H235">
        <v>17</v>
      </c>
      <c r="I235">
        <v>3</v>
      </c>
      <c r="J235">
        <v>8</v>
      </c>
      <c r="K235">
        <v>0</v>
      </c>
      <c r="L235">
        <v>1</v>
      </c>
      <c r="M235">
        <v>2</v>
      </c>
      <c r="N235">
        <v>2</v>
      </c>
      <c r="O235">
        <v>1</v>
      </c>
      <c r="P235">
        <v>0</v>
      </c>
      <c r="Q235">
        <v>70</v>
      </c>
      <c r="R235">
        <v>14.3</v>
      </c>
      <c r="S235" s="1">
        <v>0.52777777777777779</v>
      </c>
      <c r="T235">
        <v>17.2</v>
      </c>
      <c r="U235">
        <v>20</v>
      </c>
    </row>
    <row r="236" spans="1:21">
      <c r="A236">
        <v>235</v>
      </c>
      <c r="B236" t="s">
        <v>156</v>
      </c>
      <c r="C236" t="s">
        <v>23</v>
      </c>
      <c r="D236" t="s">
        <v>7</v>
      </c>
      <c r="E236">
        <v>41</v>
      </c>
      <c r="F236">
        <v>9</v>
      </c>
      <c r="G236">
        <v>8</v>
      </c>
      <c r="H236">
        <v>17</v>
      </c>
      <c r="I236">
        <v>-4</v>
      </c>
      <c r="J236">
        <v>6</v>
      </c>
      <c r="K236">
        <v>3</v>
      </c>
      <c r="L236">
        <v>3</v>
      </c>
      <c r="M236">
        <v>0</v>
      </c>
      <c r="N236">
        <v>0</v>
      </c>
      <c r="O236">
        <v>0</v>
      </c>
      <c r="P236">
        <v>0</v>
      </c>
      <c r="Q236">
        <v>78</v>
      </c>
      <c r="R236">
        <v>11.5</v>
      </c>
      <c r="S236" s="1">
        <v>0.7402777777777777</v>
      </c>
      <c r="T236">
        <v>22.4</v>
      </c>
      <c r="U236">
        <v>55.4</v>
      </c>
    </row>
    <row r="237" spans="1:21">
      <c r="A237">
        <v>236</v>
      </c>
      <c r="B237" t="s">
        <v>177</v>
      </c>
      <c r="C237" t="s">
        <v>45</v>
      </c>
      <c r="D237" t="s">
        <v>10</v>
      </c>
      <c r="E237">
        <v>36</v>
      </c>
      <c r="F237">
        <v>9</v>
      </c>
      <c r="G237">
        <v>8</v>
      </c>
      <c r="H237">
        <v>17</v>
      </c>
      <c r="I237">
        <v>-4</v>
      </c>
      <c r="J237">
        <v>22</v>
      </c>
      <c r="K237">
        <v>0</v>
      </c>
      <c r="L237">
        <v>2</v>
      </c>
      <c r="M237">
        <v>3</v>
      </c>
      <c r="N237">
        <v>3</v>
      </c>
      <c r="O237">
        <v>1</v>
      </c>
      <c r="P237">
        <v>0</v>
      </c>
      <c r="Q237">
        <v>109</v>
      </c>
      <c r="R237">
        <v>8.3000000000000007</v>
      </c>
      <c r="S237" s="1">
        <v>0.80486111111111114</v>
      </c>
      <c r="T237">
        <v>24.8</v>
      </c>
      <c r="U237">
        <v>33.299999999999997</v>
      </c>
    </row>
    <row r="238" spans="1:21">
      <c r="A238">
        <v>237</v>
      </c>
      <c r="B238" t="s">
        <v>817</v>
      </c>
      <c r="C238" t="s">
        <v>9</v>
      </c>
      <c r="D238" t="s">
        <v>5</v>
      </c>
      <c r="E238">
        <v>41</v>
      </c>
      <c r="F238">
        <v>9</v>
      </c>
      <c r="G238">
        <v>8</v>
      </c>
      <c r="H238">
        <v>17</v>
      </c>
      <c r="I238">
        <v>14</v>
      </c>
      <c r="J238">
        <v>10</v>
      </c>
      <c r="K238">
        <v>2</v>
      </c>
      <c r="L238">
        <v>3</v>
      </c>
      <c r="M238">
        <v>1</v>
      </c>
      <c r="N238">
        <v>1</v>
      </c>
      <c r="O238">
        <v>2</v>
      </c>
      <c r="P238">
        <v>2</v>
      </c>
      <c r="Q238">
        <v>72</v>
      </c>
      <c r="R238">
        <v>12.5</v>
      </c>
      <c r="S238" s="1">
        <v>0.55694444444444446</v>
      </c>
      <c r="T238">
        <v>17.100000000000001</v>
      </c>
      <c r="U238">
        <v>0</v>
      </c>
    </row>
    <row r="239" spans="1:21">
      <c r="A239">
        <v>238</v>
      </c>
      <c r="B239" t="s">
        <v>924</v>
      </c>
      <c r="C239" t="s">
        <v>121</v>
      </c>
      <c r="D239" t="s">
        <v>7</v>
      </c>
      <c r="E239">
        <v>39</v>
      </c>
      <c r="F239">
        <v>9</v>
      </c>
      <c r="G239">
        <v>8</v>
      </c>
      <c r="H239">
        <v>17</v>
      </c>
      <c r="I239">
        <v>-13</v>
      </c>
      <c r="J239">
        <v>14</v>
      </c>
      <c r="K239">
        <v>1</v>
      </c>
      <c r="L239">
        <v>4</v>
      </c>
      <c r="M239">
        <v>0</v>
      </c>
      <c r="N239">
        <v>0</v>
      </c>
      <c r="O239">
        <v>0</v>
      </c>
      <c r="P239">
        <v>0</v>
      </c>
      <c r="Q239">
        <v>51</v>
      </c>
      <c r="R239">
        <v>17.600000000000001</v>
      </c>
      <c r="S239" s="1">
        <v>0.54722222222222217</v>
      </c>
      <c r="T239">
        <v>17.899999999999999</v>
      </c>
      <c r="U239">
        <v>46.4</v>
      </c>
    </row>
    <row r="240" spans="1:21">
      <c r="A240">
        <v>239</v>
      </c>
      <c r="B240" t="s">
        <v>925</v>
      </c>
      <c r="C240" t="s">
        <v>19</v>
      </c>
      <c r="D240" t="s">
        <v>7</v>
      </c>
      <c r="E240">
        <v>48</v>
      </c>
      <c r="F240">
        <v>8</v>
      </c>
      <c r="G240">
        <v>9</v>
      </c>
      <c r="H240">
        <v>17</v>
      </c>
      <c r="I240">
        <v>0</v>
      </c>
      <c r="J240">
        <v>11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48</v>
      </c>
      <c r="R240">
        <v>16.7</v>
      </c>
      <c r="S240" s="1">
        <v>0.63472222222222219</v>
      </c>
      <c r="T240">
        <v>21.4</v>
      </c>
      <c r="U240">
        <v>51.6</v>
      </c>
    </row>
    <row r="241" spans="1:21">
      <c r="A241">
        <v>240</v>
      </c>
      <c r="B241" t="s">
        <v>825</v>
      </c>
      <c r="C241" t="s">
        <v>100</v>
      </c>
      <c r="D241" t="s">
        <v>7</v>
      </c>
      <c r="E241">
        <v>43</v>
      </c>
      <c r="F241">
        <v>8</v>
      </c>
      <c r="G241">
        <v>9</v>
      </c>
      <c r="H241">
        <v>17</v>
      </c>
      <c r="I241">
        <v>-11</v>
      </c>
      <c r="J241">
        <v>18</v>
      </c>
      <c r="K241">
        <v>2</v>
      </c>
      <c r="L241">
        <v>4</v>
      </c>
      <c r="M241">
        <v>0</v>
      </c>
      <c r="N241">
        <v>0</v>
      </c>
      <c r="O241">
        <v>0</v>
      </c>
      <c r="P241">
        <v>0</v>
      </c>
      <c r="Q241">
        <v>131</v>
      </c>
      <c r="R241">
        <v>6.1</v>
      </c>
      <c r="S241" s="1">
        <v>0.67708333333333337</v>
      </c>
      <c r="T241">
        <v>21.1</v>
      </c>
      <c r="U241">
        <v>44.2</v>
      </c>
    </row>
    <row r="242" spans="1:21">
      <c r="A242">
        <v>241</v>
      </c>
      <c r="B242" t="s">
        <v>793</v>
      </c>
      <c r="C242" t="s">
        <v>25</v>
      </c>
      <c r="D242" t="s">
        <v>81</v>
      </c>
      <c r="E242">
        <v>44</v>
      </c>
      <c r="F242">
        <v>7</v>
      </c>
      <c r="G242">
        <v>10</v>
      </c>
      <c r="H242">
        <v>17</v>
      </c>
      <c r="I242">
        <v>19</v>
      </c>
      <c r="J242">
        <v>52</v>
      </c>
      <c r="K242">
        <v>2</v>
      </c>
      <c r="L242">
        <v>5</v>
      </c>
      <c r="M242">
        <v>0</v>
      </c>
      <c r="N242">
        <v>0</v>
      </c>
      <c r="O242">
        <v>3</v>
      </c>
      <c r="P242">
        <v>0</v>
      </c>
      <c r="Q242">
        <v>80</v>
      </c>
      <c r="R242">
        <v>8.8000000000000007</v>
      </c>
      <c r="S242" s="1">
        <v>0.87152777777777779</v>
      </c>
      <c r="T242">
        <v>24.9</v>
      </c>
      <c r="U242">
        <v>100</v>
      </c>
    </row>
    <row r="243" spans="1:21">
      <c r="A243">
        <v>242</v>
      </c>
      <c r="B243" t="s">
        <v>194</v>
      </c>
      <c r="C243" t="s">
        <v>926</v>
      </c>
      <c r="D243" t="s">
        <v>10</v>
      </c>
      <c r="E243">
        <v>42</v>
      </c>
      <c r="F243">
        <v>7</v>
      </c>
      <c r="G243">
        <v>10</v>
      </c>
      <c r="H243">
        <v>17</v>
      </c>
      <c r="I243">
        <v>-12</v>
      </c>
      <c r="J243">
        <v>24</v>
      </c>
      <c r="K243">
        <v>4</v>
      </c>
      <c r="L243">
        <v>8</v>
      </c>
      <c r="M243">
        <v>0</v>
      </c>
      <c r="N243">
        <v>0</v>
      </c>
      <c r="O243">
        <v>1</v>
      </c>
      <c r="P243">
        <v>0</v>
      </c>
      <c r="Q243">
        <v>61</v>
      </c>
      <c r="R243">
        <v>11.5</v>
      </c>
      <c r="S243" s="1">
        <v>0.60625000000000007</v>
      </c>
      <c r="T243">
        <v>19.7</v>
      </c>
      <c r="U243">
        <v>50</v>
      </c>
    </row>
    <row r="244" spans="1:21">
      <c r="A244">
        <v>243</v>
      </c>
      <c r="B244" t="s">
        <v>927</v>
      </c>
      <c r="C244" t="s">
        <v>33</v>
      </c>
      <c r="D244" t="s">
        <v>5</v>
      </c>
      <c r="E244">
        <v>45</v>
      </c>
      <c r="F244">
        <v>7</v>
      </c>
      <c r="G244">
        <v>10</v>
      </c>
      <c r="H244">
        <v>17</v>
      </c>
      <c r="I244">
        <v>-1</v>
      </c>
      <c r="J244">
        <v>32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82</v>
      </c>
      <c r="R244">
        <v>8.5</v>
      </c>
      <c r="S244" s="1">
        <v>0.47361111111111115</v>
      </c>
      <c r="T244">
        <v>16</v>
      </c>
      <c r="U244">
        <v>50</v>
      </c>
    </row>
    <row r="245" spans="1:21">
      <c r="A245">
        <v>244</v>
      </c>
      <c r="B245" t="s">
        <v>357</v>
      </c>
      <c r="C245" t="s">
        <v>16</v>
      </c>
      <c r="D245" t="s">
        <v>81</v>
      </c>
      <c r="E245">
        <v>40</v>
      </c>
      <c r="F245">
        <v>6</v>
      </c>
      <c r="G245">
        <v>11</v>
      </c>
      <c r="H245">
        <v>17</v>
      </c>
      <c r="I245">
        <v>-3</v>
      </c>
      <c r="J245">
        <v>14</v>
      </c>
      <c r="K245">
        <v>3</v>
      </c>
      <c r="L245">
        <v>8</v>
      </c>
      <c r="M245">
        <v>0</v>
      </c>
      <c r="N245">
        <v>0</v>
      </c>
      <c r="O245">
        <v>2</v>
      </c>
      <c r="P245">
        <v>0</v>
      </c>
      <c r="Q245">
        <v>71</v>
      </c>
      <c r="R245">
        <v>8.5</v>
      </c>
      <c r="S245" s="1">
        <v>0.78125</v>
      </c>
      <c r="T245">
        <v>24.7</v>
      </c>
      <c r="U245">
        <v>0</v>
      </c>
    </row>
    <row r="246" spans="1:21">
      <c r="A246">
        <v>245</v>
      </c>
      <c r="B246" t="s">
        <v>308</v>
      </c>
      <c r="C246" t="s">
        <v>9</v>
      </c>
      <c r="D246" t="s">
        <v>7</v>
      </c>
      <c r="E246">
        <v>39</v>
      </c>
      <c r="F246">
        <v>6</v>
      </c>
      <c r="G246">
        <v>11</v>
      </c>
      <c r="H246">
        <v>17</v>
      </c>
      <c r="I246">
        <v>7</v>
      </c>
      <c r="J246">
        <v>20</v>
      </c>
      <c r="K246">
        <v>2</v>
      </c>
      <c r="L246">
        <v>3</v>
      </c>
      <c r="M246">
        <v>0</v>
      </c>
      <c r="N246">
        <v>0</v>
      </c>
      <c r="O246">
        <v>1</v>
      </c>
      <c r="P246">
        <v>0</v>
      </c>
      <c r="Q246">
        <v>47</v>
      </c>
      <c r="R246">
        <v>12.8</v>
      </c>
      <c r="S246" s="1">
        <v>0.4861111111111111</v>
      </c>
      <c r="T246">
        <v>15.3</v>
      </c>
      <c r="U246">
        <v>51.7</v>
      </c>
    </row>
    <row r="247" spans="1:21">
      <c r="A247">
        <v>246</v>
      </c>
      <c r="B247" t="s">
        <v>397</v>
      </c>
      <c r="C247" t="s">
        <v>88</v>
      </c>
      <c r="D247" t="s">
        <v>81</v>
      </c>
      <c r="E247">
        <v>46</v>
      </c>
      <c r="F247">
        <v>4</v>
      </c>
      <c r="G247">
        <v>13</v>
      </c>
      <c r="H247">
        <v>17</v>
      </c>
      <c r="I247">
        <v>18</v>
      </c>
      <c r="J247">
        <v>10</v>
      </c>
      <c r="K247">
        <v>0</v>
      </c>
      <c r="L247">
        <v>2</v>
      </c>
      <c r="M247">
        <v>0</v>
      </c>
      <c r="N247">
        <v>0</v>
      </c>
      <c r="O247">
        <v>2</v>
      </c>
      <c r="P247">
        <v>0</v>
      </c>
      <c r="Q247">
        <v>83</v>
      </c>
      <c r="R247">
        <v>4.8</v>
      </c>
      <c r="S247" s="1">
        <v>0.99097222222222225</v>
      </c>
      <c r="T247">
        <v>27.4</v>
      </c>
      <c r="U247">
        <v>0</v>
      </c>
    </row>
    <row r="248" spans="1:21">
      <c r="A248">
        <v>247</v>
      </c>
      <c r="B248" t="s">
        <v>790</v>
      </c>
      <c r="C248" t="s">
        <v>113</v>
      </c>
      <c r="D248" t="s">
        <v>7</v>
      </c>
      <c r="E248">
        <v>46</v>
      </c>
      <c r="F248">
        <v>4</v>
      </c>
      <c r="G248">
        <v>13</v>
      </c>
      <c r="H248">
        <v>17</v>
      </c>
      <c r="I248">
        <v>3</v>
      </c>
      <c r="J248">
        <v>48</v>
      </c>
      <c r="K248">
        <v>1</v>
      </c>
      <c r="L248">
        <v>2</v>
      </c>
      <c r="M248">
        <v>0</v>
      </c>
      <c r="N248">
        <v>1</v>
      </c>
      <c r="O248">
        <v>0</v>
      </c>
      <c r="P248">
        <v>0</v>
      </c>
      <c r="Q248">
        <v>56</v>
      </c>
      <c r="R248">
        <v>7.1</v>
      </c>
      <c r="S248" s="1">
        <v>0.53541666666666665</v>
      </c>
      <c r="T248">
        <v>19.2</v>
      </c>
      <c r="U248">
        <v>51.5</v>
      </c>
    </row>
    <row r="249" spans="1:21">
      <c r="A249">
        <v>248</v>
      </c>
      <c r="B249" t="s">
        <v>754</v>
      </c>
      <c r="C249" t="s">
        <v>4</v>
      </c>
      <c r="D249" t="s">
        <v>81</v>
      </c>
      <c r="E249">
        <v>46</v>
      </c>
      <c r="F249">
        <v>2</v>
      </c>
      <c r="G249">
        <v>15</v>
      </c>
      <c r="H249">
        <v>17</v>
      </c>
      <c r="I249">
        <v>5</v>
      </c>
      <c r="J249">
        <v>16</v>
      </c>
      <c r="K249">
        <v>1</v>
      </c>
      <c r="L249">
        <v>7</v>
      </c>
      <c r="M249">
        <v>0</v>
      </c>
      <c r="N249">
        <v>0</v>
      </c>
      <c r="O249">
        <v>0</v>
      </c>
      <c r="P249">
        <v>0</v>
      </c>
      <c r="Q249">
        <v>48</v>
      </c>
      <c r="R249">
        <v>4.2</v>
      </c>
      <c r="S249" s="1">
        <v>0.87430555555555556</v>
      </c>
      <c r="T249">
        <v>28.6</v>
      </c>
      <c r="U249">
        <v>0</v>
      </c>
    </row>
    <row r="250" spans="1:21">
      <c r="A250">
        <v>249</v>
      </c>
      <c r="B250" t="s">
        <v>182</v>
      </c>
      <c r="C250" t="s">
        <v>93</v>
      </c>
      <c r="D250" t="s">
        <v>7</v>
      </c>
      <c r="E250">
        <v>42</v>
      </c>
      <c r="F250">
        <v>11</v>
      </c>
      <c r="G250">
        <v>5</v>
      </c>
      <c r="H250">
        <v>16</v>
      </c>
      <c r="I250">
        <v>-3</v>
      </c>
      <c r="J250">
        <v>16</v>
      </c>
      <c r="K250">
        <v>3</v>
      </c>
      <c r="L250">
        <v>4</v>
      </c>
      <c r="M250">
        <v>2</v>
      </c>
      <c r="N250">
        <v>3</v>
      </c>
      <c r="O250">
        <v>2</v>
      </c>
      <c r="P250">
        <v>0</v>
      </c>
      <c r="Q250">
        <v>78</v>
      </c>
      <c r="R250">
        <v>14.1</v>
      </c>
      <c r="S250" s="1">
        <v>0.7631944444444444</v>
      </c>
      <c r="T250">
        <v>24.6</v>
      </c>
      <c r="U250">
        <v>49</v>
      </c>
    </row>
    <row r="251" spans="1:21">
      <c r="A251">
        <v>250</v>
      </c>
      <c r="B251" t="s">
        <v>928</v>
      </c>
      <c r="C251" t="s">
        <v>165</v>
      </c>
      <c r="D251" t="s">
        <v>10</v>
      </c>
      <c r="E251">
        <v>34</v>
      </c>
      <c r="F251">
        <v>11</v>
      </c>
      <c r="G251">
        <v>5</v>
      </c>
      <c r="H251">
        <v>16</v>
      </c>
      <c r="I251">
        <v>6</v>
      </c>
      <c r="J251">
        <v>4</v>
      </c>
      <c r="K251">
        <v>3</v>
      </c>
      <c r="L251">
        <v>3</v>
      </c>
      <c r="M251">
        <v>1</v>
      </c>
      <c r="N251">
        <v>1</v>
      </c>
      <c r="O251">
        <v>2</v>
      </c>
      <c r="P251">
        <v>0</v>
      </c>
      <c r="Q251">
        <v>50</v>
      </c>
      <c r="R251">
        <v>22</v>
      </c>
      <c r="S251" s="1">
        <v>0.65902777777777777</v>
      </c>
      <c r="T251">
        <v>22.5</v>
      </c>
      <c r="U251">
        <v>66.7</v>
      </c>
    </row>
    <row r="252" spans="1:21">
      <c r="A252">
        <v>251</v>
      </c>
      <c r="B252" t="s">
        <v>181</v>
      </c>
      <c r="C252" t="s">
        <v>19</v>
      </c>
      <c r="D252" t="s">
        <v>7</v>
      </c>
      <c r="E252">
        <v>48</v>
      </c>
      <c r="F252">
        <v>9</v>
      </c>
      <c r="G252">
        <v>7</v>
      </c>
      <c r="H252">
        <v>16</v>
      </c>
      <c r="I252">
        <v>-10</v>
      </c>
      <c r="J252">
        <v>24</v>
      </c>
      <c r="K252">
        <v>0</v>
      </c>
      <c r="L252">
        <v>3</v>
      </c>
      <c r="M252">
        <v>0</v>
      </c>
      <c r="N252">
        <v>0</v>
      </c>
      <c r="O252">
        <v>1</v>
      </c>
      <c r="P252">
        <v>0</v>
      </c>
      <c r="Q252">
        <v>80</v>
      </c>
      <c r="R252">
        <v>11.3</v>
      </c>
      <c r="S252" s="1">
        <v>0.64861111111111114</v>
      </c>
      <c r="T252">
        <v>20.6</v>
      </c>
      <c r="U252">
        <v>50.6</v>
      </c>
    </row>
    <row r="253" spans="1:21">
      <c r="A253">
        <v>252</v>
      </c>
      <c r="B253" t="s">
        <v>929</v>
      </c>
      <c r="C253" t="s">
        <v>139</v>
      </c>
      <c r="D253" t="s">
        <v>10</v>
      </c>
      <c r="E253">
        <v>42</v>
      </c>
      <c r="F253">
        <v>9</v>
      </c>
      <c r="G253">
        <v>7</v>
      </c>
      <c r="H253">
        <v>16</v>
      </c>
      <c r="I253">
        <v>-9</v>
      </c>
      <c r="J253">
        <v>32</v>
      </c>
      <c r="K253">
        <v>0</v>
      </c>
      <c r="L253">
        <v>0</v>
      </c>
      <c r="M253">
        <v>1</v>
      </c>
      <c r="N253">
        <v>1</v>
      </c>
      <c r="O253">
        <v>2</v>
      </c>
      <c r="P253">
        <v>1</v>
      </c>
      <c r="Q253">
        <v>63</v>
      </c>
      <c r="R253">
        <v>14.3</v>
      </c>
      <c r="S253" s="1">
        <v>0.59027777777777779</v>
      </c>
      <c r="T253">
        <v>20.2</v>
      </c>
      <c r="U253">
        <v>33.299999999999997</v>
      </c>
    </row>
    <row r="254" spans="1:21">
      <c r="A254">
        <v>253</v>
      </c>
      <c r="B254" t="s">
        <v>387</v>
      </c>
      <c r="C254" t="s">
        <v>21</v>
      </c>
      <c r="D254" t="s">
        <v>10</v>
      </c>
      <c r="E254">
        <v>42</v>
      </c>
      <c r="F254">
        <v>9</v>
      </c>
      <c r="G254">
        <v>7</v>
      </c>
      <c r="H254">
        <v>16</v>
      </c>
      <c r="I254">
        <v>-1</v>
      </c>
      <c r="J254">
        <v>14</v>
      </c>
      <c r="K254">
        <v>2</v>
      </c>
      <c r="L254">
        <v>2</v>
      </c>
      <c r="M254">
        <v>1</v>
      </c>
      <c r="N254">
        <v>1</v>
      </c>
      <c r="O254">
        <v>2</v>
      </c>
      <c r="P254">
        <v>0</v>
      </c>
      <c r="Q254">
        <v>75</v>
      </c>
      <c r="R254">
        <v>12</v>
      </c>
      <c r="S254" s="1">
        <v>0.58819444444444446</v>
      </c>
      <c r="T254">
        <v>18.8</v>
      </c>
      <c r="U254">
        <v>33.299999999999997</v>
      </c>
    </row>
    <row r="255" spans="1:21">
      <c r="A255">
        <v>254</v>
      </c>
      <c r="B255" t="s">
        <v>281</v>
      </c>
      <c r="C255" t="s">
        <v>38</v>
      </c>
      <c r="D255" t="s">
        <v>81</v>
      </c>
      <c r="E255">
        <v>47</v>
      </c>
      <c r="F255">
        <v>8</v>
      </c>
      <c r="G255">
        <v>8</v>
      </c>
      <c r="H255">
        <v>16</v>
      </c>
      <c r="I255">
        <v>18</v>
      </c>
      <c r="J255">
        <v>28</v>
      </c>
      <c r="K255">
        <v>3</v>
      </c>
      <c r="L255">
        <v>6</v>
      </c>
      <c r="M255">
        <v>0</v>
      </c>
      <c r="N255">
        <v>0</v>
      </c>
      <c r="O255">
        <v>2</v>
      </c>
      <c r="P255">
        <v>0</v>
      </c>
      <c r="Q255">
        <v>94</v>
      </c>
      <c r="R255">
        <v>8.5</v>
      </c>
      <c r="S255" s="1">
        <v>0.90347222222222223</v>
      </c>
      <c r="T255">
        <v>27.9</v>
      </c>
      <c r="U255">
        <v>0</v>
      </c>
    </row>
    <row r="256" spans="1:21">
      <c r="A256">
        <v>255</v>
      </c>
      <c r="B256" t="s">
        <v>930</v>
      </c>
      <c r="C256" t="s">
        <v>16</v>
      </c>
      <c r="D256" t="s">
        <v>5</v>
      </c>
      <c r="E256">
        <v>46</v>
      </c>
      <c r="F256">
        <v>8</v>
      </c>
      <c r="G256">
        <v>8</v>
      </c>
      <c r="H256">
        <v>16</v>
      </c>
      <c r="I256">
        <v>-7</v>
      </c>
      <c r="J256">
        <v>12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93</v>
      </c>
      <c r="R256">
        <v>8.6</v>
      </c>
      <c r="S256" s="1">
        <v>0.64236111111111105</v>
      </c>
      <c r="T256">
        <v>22</v>
      </c>
      <c r="U256">
        <v>36.200000000000003</v>
      </c>
    </row>
    <row r="257" spans="1:21">
      <c r="A257">
        <v>256</v>
      </c>
      <c r="B257" t="s">
        <v>931</v>
      </c>
      <c r="C257" t="s">
        <v>4</v>
      </c>
      <c r="D257" t="s">
        <v>7</v>
      </c>
      <c r="E257">
        <v>43</v>
      </c>
      <c r="F257">
        <v>8</v>
      </c>
      <c r="G257">
        <v>8</v>
      </c>
      <c r="H257">
        <v>16</v>
      </c>
      <c r="I257">
        <v>5</v>
      </c>
      <c r="J257">
        <v>12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60</v>
      </c>
      <c r="R257">
        <v>13.3</v>
      </c>
      <c r="S257" s="1">
        <v>0.56527777777777777</v>
      </c>
      <c r="T257">
        <v>18.2</v>
      </c>
      <c r="U257">
        <v>50</v>
      </c>
    </row>
    <row r="258" spans="1:21">
      <c r="A258">
        <v>257</v>
      </c>
      <c r="B258" t="s">
        <v>932</v>
      </c>
      <c r="C258" t="s">
        <v>121</v>
      </c>
      <c r="D258" t="s">
        <v>7</v>
      </c>
      <c r="E258">
        <v>32</v>
      </c>
      <c r="F258">
        <v>8</v>
      </c>
      <c r="G258">
        <v>8</v>
      </c>
      <c r="H258">
        <v>16</v>
      </c>
      <c r="I258">
        <v>-6</v>
      </c>
      <c r="J258">
        <v>29</v>
      </c>
      <c r="K258">
        <v>2</v>
      </c>
      <c r="L258">
        <v>4</v>
      </c>
      <c r="M258">
        <v>0</v>
      </c>
      <c r="N258">
        <v>0</v>
      </c>
      <c r="O258">
        <v>1</v>
      </c>
      <c r="P258">
        <v>0</v>
      </c>
      <c r="Q258">
        <v>88</v>
      </c>
      <c r="R258">
        <v>9.1</v>
      </c>
      <c r="S258" s="1">
        <v>0.62986111111111109</v>
      </c>
      <c r="T258">
        <v>20.7</v>
      </c>
      <c r="U258">
        <v>47.7</v>
      </c>
    </row>
    <row r="259" spans="1:21">
      <c r="A259">
        <v>258</v>
      </c>
      <c r="B259" t="s">
        <v>933</v>
      </c>
      <c r="C259" t="s">
        <v>49</v>
      </c>
      <c r="D259" t="s">
        <v>81</v>
      </c>
      <c r="E259">
        <v>45</v>
      </c>
      <c r="F259">
        <v>7</v>
      </c>
      <c r="G259">
        <v>9</v>
      </c>
      <c r="H259">
        <v>16</v>
      </c>
      <c r="I259">
        <v>16</v>
      </c>
      <c r="J259">
        <v>35</v>
      </c>
      <c r="K259">
        <v>3</v>
      </c>
      <c r="L259">
        <v>7</v>
      </c>
      <c r="M259">
        <v>0</v>
      </c>
      <c r="N259">
        <v>0</v>
      </c>
      <c r="O259">
        <v>1</v>
      </c>
      <c r="P259">
        <v>0</v>
      </c>
      <c r="Q259">
        <v>77</v>
      </c>
      <c r="R259">
        <v>9.1</v>
      </c>
      <c r="S259" s="1">
        <v>0.74513888888888891</v>
      </c>
      <c r="T259">
        <v>24.1</v>
      </c>
      <c r="U259">
        <v>0</v>
      </c>
    </row>
    <row r="260" spans="1:21">
      <c r="A260">
        <v>259</v>
      </c>
      <c r="B260" t="s">
        <v>189</v>
      </c>
      <c r="C260" t="s">
        <v>29</v>
      </c>
      <c r="D260" t="s">
        <v>7</v>
      </c>
      <c r="E260">
        <v>34</v>
      </c>
      <c r="F260">
        <v>6</v>
      </c>
      <c r="G260">
        <v>10</v>
      </c>
      <c r="H260">
        <v>16</v>
      </c>
      <c r="I260">
        <v>-13</v>
      </c>
      <c r="J260">
        <v>10</v>
      </c>
      <c r="K260">
        <v>3</v>
      </c>
      <c r="L260">
        <v>6</v>
      </c>
      <c r="M260">
        <v>0</v>
      </c>
      <c r="N260">
        <v>0</v>
      </c>
      <c r="O260">
        <v>1</v>
      </c>
      <c r="P260">
        <v>1</v>
      </c>
      <c r="Q260">
        <v>87</v>
      </c>
      <c r="R260">
        <v>6.9</v>
      </c>
      <c r="S260" s="1">
        <v>0.66875000000000007</v>
      </c>
      <c r="T260">
        <v>19.8</v>
      </c>
      <c r="U260">
        <v>45.9</v>
      </c>
    </row>
    <row r="261" spans="1:21">
      <c r="A261">
        <v>260</v>
      </c>
      <c r="B261" t="s">
        <v>934</v>
      </c>
      <c r="C261" t="s">
        <v>88</v>
      </c>
      <c r="D261" t="s">
        <v>81</v>
      </c>
      <c r="E261">
        <v>42</v>
      </c>
      <c r="F261">
        <v>5</v>
      </c>
      <c r="G261">
        <v>11</v>
      </c>
      <c r="H261">
        <v>16</v>
      </c>
      <c r="I261">
        <v>4</v>
      </c>
      <c r="J261">
        <v>14</v>
      </c>
      <c r="K261">
        <v>2</v>
      </c>
      <c r="L261">
        <v>4</v>
      </c>
      <c r="M261">
        <v>0</v>
      </c>
      <c r="N261">
        <v>0</v>
      </c>
      <c r="O261">
        <v>0</v>
      </c>
      <c r="P261">
        <v>0</v>
      </c>
      <c r="Q261">
        <v>83</v>
      </c>
      <c r="R261">
        <v>6</v>
      </c>
      <c r="S261" s="1">
        <v>0.71319444444444446</v>
      </c>
      <c r="T261">
        <v>21.5</v>
      </c>
      <c r="U261">
        <v>0</v>
      </c>
    </row>
    <row r="262" spans="1:21">
      <c r="A262">
        <v>261</v>
      </c>
      <c r="B262" t="s">
        <v>353</v>
      </c>
      <c r="C262" t="s">
        <v>935</v>
      </c>
      <c r="D262" t="s">
        <v>10</v>
      </c>
      <c r="E262">
        <v>38</v>
      </c>
      <c r="F262">
        <v>5</v>
      </c>
      <c r="G262">
        <v>11</v>
      </c>
      <c r="H262">
        <v>16</v>
      </c>
      <c r="I262">
        <v>-1</v>
      </c>
      <c r="J262">
        <v>8</v>
      </c>
      <c r="K262">
        <v>2</v>
      </c>
      <c r="L262">
        <v>4</v>
      </c>
      <c r="M262">
        <v>0</v>
      </c>
      <c r="N262">
        <v>1</v>
      </c>
      <c r="O262">
        <v>0</v>
      </c>
      <c r="P262">
        <v>0</v>
      </c>
      <c r="Q262">
        <v>76</v>
      </c>
      <c r="R262">
        <v>6.6</v>
      </c>
      <c r="S262" s="1">
        <v>0.58888888888888891</v>
      </c>
      <c r="T262">
        <v>18.600000000000001</v>
      </c>
      <c r="U262">
        <v>100</v>
      </c>
    </row>
    <row r="263" spans="1:21">
      <c r="A263">
        <v>262</v>
      </c>
      <c r="B263" t="s">
        <v>827</v>
      </c>
      <c r="C263" t="s">
        <v>93</v>
      </c>
      <c r="D263" t="s">
        <v>81</v>
      </c>
      <c r="E263">
        <v>48</v>
      </c>
      <c r="F263">
        <v>4</v>
      </c>
      <c r="G263">
        <v>12</v>
      </c>
      <c r="H263">
        <v>16</v>
      </c>
      <c r="I263">
        <v>12</v>
      </c>
      <c r="J263">
        <v>20</v>
      </c>
      <c r="K263">
        <v>2</v>
      </c>
      <c r="L263">
        <v>6</v>
      </c>
      <c r="M263">
        <v>1</v>
      </c>
      <c r="N263">
        <v>1</v>
      </c>
      <c r="O263">
        <v>1</v>
      </c>
      <c r="P263">
        <v>0</v>
      </c>
      <c r="Q263">
        <v>63</v>
      </c>
      <c r="R263">
        <v>6.3</v>
      </c>
      <c r="S263" s="1">
        <v>0.95972222222222225</v>
      </c>
      <c r="T263">
        <v>29.4</v>
      </c>
      <c r="U263">
        <v>0</v>
      </c>
    </row>
    <row r="264" spans="1:21">
      <c r="A264">
        <v>263</v>
      </c>
      <c r="B264" t="s">
        <v>936</v>
      </c>
      <c r="C264" t="s">
        <v>36</v>
      </c>
      <c r="D264" t="s">
        <v>81</v>
      </c>
      <c r="E264">
        <v>44</v>
      </c>
      <c r="F264">
        <v>4</v>
      </c>
      <c r="G264">
        <v>12</v>
      </c>
      <c r="H264">
        <v>16</v>
      </c>
      <c r="I264">
        <v>10</v>
      </c>
      <c r="J264">
        <v>18</v>
      </c>
      <c r="K264">
        <v>2</v>
      </c>
      <c r="L264">
        <v>3</v>
      </c>
      <c r="M264">
        <v>0</v>
      </c>
      <c r="N264">
        <v>0</v>
      </c>
      <c r="O264">
        <v>0</v>
      </c>
      <c r="P264">
        <v>0</v>
      </c>
      <c r="Q264">
        <v>56</v>
      </c>
      <c r="R264">
        <v>7.1</v>
      </c>
      <c r="S264" s="1">
        <v>0.78472222222222221</v>
      </c>
      <c r="T264">
        <v>22.6</v>
      </c>
      <c r="U264">
        <v>0</v>
      </c>
    </row>
    <row r="265" spans="1:21">
      <c r="A265">
        <v>264</v>
      </c>
      <c r="B265" t="s">
        <v>219</v>
      </c>
      <c r="C265" t="s">
        <v>38</v>
      </c>
      <c r="D265" t="s">
        <v>10</v>
      </c>
      <c r="E265">
        <v>41</v>
      </c>
      <c r="F265">
        <v>10</v>
      </c>
      <c r="G265">
        <v>5</v>
      </c>
      <c r="H265">
        <v>15</v>
      </c>
      <c r="I265">
        <v>-4</v>
      </c>
      <c r="J265">
        <v>10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77</v>
      </c>
      <c r="R265">
        <v>13</v>
      </c>
      <c r="S265" s="1">
        <v>0.68333333333333324</v>
      </c>
      <c r="T265">
        <v>23</v>
      </c>
      <c r="U265">
        <v>36.299999999999997</v>
      </c>
    </row>
    <row r="266" spans="1:21">
      <c r="A266">
        <v>265</v>
      </c>
      <c r="B266" t="s">
        <v>284</v>
      </c>
      <c r="C266" t="s">
        <v>23</v>
      </c>
      <c r="D266" t="s">
        <v>5</v>
      </c>
      <c r="E266">
        <v>48</v>
      </c>
      <c r="F266">
        <v>9</v>
      </c>
      <c r="G266">
        <v>6</v>
      </c>
      <c r="H266">
        <v>15</v>
      </c>
      <c r="I266">
        <v>-6</v>
      </c>
      <c r="J266">
        <v>40</v>
      </c>
      <c r="K266">
        <v>5</v>
      </c>
      <c r="L266">
        <v>5</v>
      </c>
      <c r="M266">
        <v>1</v>
      </c>
      <c r="N266">
        <v>1</v>
      </c>
      <c r="O266">
        <v>0</v>
      </c>
      <c r="P266">
        <v>0</v>
      </c>
      <c r="Q266">
        <v>93</v>
      </c>
      <c r="R266">
        <v>9.6999999999999993</v>
      </c>
      <c r="S266" s="1">
        <v>0.68472222222222223</v>
      </c>
      <c r="T266">
        <v>22</v>
      </c>
      <c r="U266">
        <v>47.8</v>
      </c>
    </row>
    <row r="267" spans="1:21">
      <c r="A267">
        <v>266</v>
      </c>
      <c r="B267" t="s">
        <v>769</v>
      </c>
      <c r="C267" t="s">
        <v>14</v>
      </c>
      <c r="D267" t="s">
        <v>7</v>
      </c>
      <c r="E267">
        <v>48</v>
      </c>
      <c r="F267">
        <v>9</v>
      </c>
      <c r="G267">
        <v>6</v>
      </c>
      <c r="H267">
        <v>15</v>
      </c>
      <c r="I267">
        <v>6</v>
      </c>
      <c r="J267">
        <v>38</v>
      </c>
      <c r="K267">
        <v>2</v>
      </c>
      <c r="L267">
        <v>2</v>
      </c>
      <c r="M267">
        <v>0</v>
      </c>
      <c r="N267">
        <v>0</v>
      </c>
      <c r="O267">
        <v>2</v>
      </c>
      <c r="P267">
        <v>0</v>
      </c>
      <c r="Q267">
        <v>64</v>
      </c>
      <c r="R267">
        <v>14.1</v>
      </c>
      <c r="S267" s="1">
        <v>0.62708333333333333</v>
      </c>
      <c r="T267">
        <v>18.100000000000001</v>
      </c>
      <c r="U267">
        <v>44</v>
      </c>
    </row>
    <row r="268" spans="1:21">
      <c r="A268">
        <v>267</v>
      </c>
      <c r="B268" t="s">
        <v>890</v>
      </c>
      <c r="C268" t="s">
        <v>93</v>
      </c>
      <c r="D268" t="s">
        <v>5</v>
      </c>
      <c r="E268">
        <v>47</v>
      </c>
      <c r="F268">
        <v>8</v>
      </c>
      <c r="G268">
        <v>7</v>
      </c>
      <c r="H268">
        <v>15</v>
      </c>
      <c r="I268">
        <v>-7</v>
      </c>
      <c r="J268">
        <v>17</v>
      </c>
      <c r="K268">
        <v>2</v>
      </c>
      <c r="L268">
        <v>4</v>
      </c>
      <c r="M268">
        <v>0</v>
      </c>
      <c r="N268">
        <v>0</v>
      </c>
      <c r="O268">
        <v>1</v>
      </c>
      <c r="P268">
        <v>0</v>
      </c>
      <c r="Q268">
        <v>88</v>
      </c>
      <c r="R268">
        <v>9.1</v>
      </c>
      <c r="S268" s="1">
        <v>0.57291666666666663</v>
      </c>
      <c r="T268">
        <v>19.600000000000001</v>
      </c>
      <c r="U268">
        <v>50</v>
      </c>
    </row>
    <row r="269" spans="1:21">
      <c r="A269">
        <v>268</v>
      </c>
      <c r="B269" t="s">
        <v>937</v>
      </c>
      <c r="C269" t="s">
        <v>4</v>
      </c>
      <c r="D269" t="s">
        <v>7</v>
      </c>
      <c r="E269">
        <v>45</v>
      </c>
      <c r="F269">
        <v>7</v>
      </c>
      <c r="G269">
        <v>8</v>
      </c>
      <c r="H269">
        <v>15</v>
      </c>
      <c r="I269">
        <v>-2</v>
      </c>
      <c r="J269">
        <v>17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58</v>
      </c>
      <c r="R269">
        <v>12.1</v>
      </c>
      <c r="S269" s="1">
        <v>0.59722222222222221</v>
      </c>
      <c r="T269">
        <v>21.1</v>
      </c>
      <c r="U269">
        <v>51.2</v>
      </c>
    </row>
    <row r="270" spans="1:21">
      <c r="A270">
        <v>269</v>
      </c>
      <c r="B270" t="s">
        <v>938</v>
      </c>
      <c r="C270" t="s">
        <v>93</v>
      </c>
      <c r="D270" t="s">
        <v>10</v>
      </c>
      <c r="E270">
        <v>44</v>
      </c>
      <c r="F270">
        <v>6</v>
      </c>
      <c r="G270">
        <v>9</v>
      </c>
      <c r="H270">
        <v>15</v>
      </c>
      <c r="I270">
        <v>-2</v>
      </c>
      <c r="J270">
        <v>31</v>
      </c>
      <c r="K270">
        <v>0</v>
      </c>
      <c r="L270">
        <v>0</v>
      </c>
      <c r="M270">
        <v>1</v>
      </c>
      <c r="N270">
        <v>3</v>
      </c>
      <c r="O270">
        <v>1</v>
      </c>
      <c r="P270">
        <v>0</v>
      </c>
      <c r="Q270">
        <v>63</v>
      </c>
      <c r="R270">
        <v>9.5</v>
      </c>
      <c r="S270" s="1">
        <v>0.54375000000000007</v>
      </c>
      <c r="T270">
        <v>18.899999999999999</v>
      </c>
      <c r="U270">
        <v>51.8</v>
      </c>
    </row>
    <row r="271" spans="1:21">
      <c r="A271">
        <v>270</v>
      </c>
      <c r="B271" t="s">
        <v>198</v>
      </c>
      <c r="C271" t="s">
        <v>36</v>
      </c>
      <c r="D271" t="s">
        <v>7</v>
      </c>
      <c r="E271">
        <v>39</v>
      </c>
      <c r="F271">
        <v>6</v>
      </c>
      <c r="G271">
        <v>9</v>
      </c>
      <c r="H271">
        <v>15</v>
      </c>
      <c r="I271">
        <v>0</v>
      </c>
      <c r="J271">
        <v>2</v>
      </c>
      <c r="K271">
        <v>0</v>
      </c>
      <c r="L271">
        <v>2</v>
      </c>
      <c r="M271">
        <v>0</v>
      </c>
      <c r="N271">
        <v>0</v>
      </c>
      <c r="O271">
        <v>2</v>
      </c>
      <c r="P271">
        <v>0</v>
      </c>
      <c r="Q271">
        <v>37</v>
      </c>
      <c r="R271">
        <v>16.2</v>
      </c>
      <c r="S271" s="1">
        <v>0.54027777777777775</v>
      </c>
      <c r="T271">
        <v>15.7</v>
      </c>
      <c r="U271">
        <v>55.1</v>
      </c>
    </row>
    <row r="272" spans="1:21">
      <c r="A272">
        <v>271</v>
      </c>
      <c r="B272" t="s">
        <v>939</v>
      </c>
      <c r="C272" t="s">
        <v>33</v>
      </c>
      <c r="D272" t="s">
        <v>7</v>
      </c>
      <c r="E272">
        <v>45</v>
      </c>
      <c r="F272">
        <v>6</v>
      </c>
      <c r="G272">
        <v>9</v>
      </c>
      <c r="H272">
        <v>15</v>
      </c>
      <c r="I272">
        <v>0</v>
      </c>
      <c r="J272">
        <v>14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45</v>
      </c>
      <c r="R272">
        <v>13.3</v>
      </c>
      <c r="S272" s="1">
        <v>0.44930555555555557</v>
      </c>
      <c r="T272">
        <v>15.4</v>
      </c>
      <c r="U272">
        <v>52.2</v>
      </c>
    </row>
    <row r="273" spans="1:21">
      <c r="A273">
        <v>272</v>
      </c>
      <c r="B273" t="s">
        <v>780</v>
      </c>
      <c r="C273" t="s">
        <v>16</v>
      </c>
      <c r="D273" t="s">
        <v>81</v>
      </c>
      <c r="E273">
        <v>38</v>
      </c>
      <c r="F273">
        <v>5</v>
      </c>
      <c r="G273">
        <v>10</v>
      </c>
      <c r="H273">
        <v>15</v>
      </c>
      <c r="I273">
        <v>1</v>
      </c>
      <c r="J273">
        <v>15</v>
      </c>
      <c r="K273">
        <v>1</v>
      </c>
      <c r="L273">
        <v>3</v>
      </c>
      <c r="M273">
        <v>1</v>
      </c>
      <c r="N273">
        <v>1</v>
      </c>
      <c r="O273">
        <v>0</v>
      </c>
      <c r="P273">
        <v>0</v>
      </c>
      <c r="Q273">
        <v>76</v>
      </c>
      <c r="R273">
        <v>6.6</v>
      </c>
      <c r="S273" s="2">
        <v>1</v>
      </c>
      <c r="T273">
        <v>29.8</v>
      </c>
      <c r="U273">
        <v>0</v>
      </c>
    </row>
    <row r="274" spans="1:21">
      <c r="A274">
        <v>273</v>
      </c>
      <c r="B274" t="s">
        <v>778</v>
      </c>
      <c r="C274" t="s">
        <v>78</v>
      </c>
      <c r="D274" t="s">
        <v>81</v>
      </c>
      <c r="E274">
        <v>39</v>
      </c>
      <c r="F274">
        <v>5</v>
      </c>
      <c r="G274">
        <v>10</v>
      </c>
      <c r="H274">
        <v>15</v>
      </c>
      <c r="I274">
        <v>1</v>
      </c>
      <c r="J274">
        <v>4</v>
      </c>
      <c r="K274">
        <v>4</v>
      </c>
      <c r="L274">
        <v>7</v>
      </c>
      <c r="M274">
        <v>0</v>
      </c>
      <c r="N274">
        <v>0</v>
      </c>
      <c r="O274">
        <v>2</v>
      </c>
      <c r="P274">
        <v>0</v>
      </c>
      <c r="Q274">
        <v>67</v>
      </c>
      <c r="R274">
        <v>7.5</v>
      </c>
      <c r="S274" s="1">
        <v>0.89722222222222225</v>
      </c>
      <c r="T274">
        <v>27.9</v>
      </c>
      <c r="U274">
        <v>0</v>
      </c>
    </row>
    <row r="275" spans="1:21">
      <c r="A275">
        <v>274</v>
      </c>
      <c r="B275" t="s">
        <v>349</v>
      </c>
      <c r="C275" t="s">
        <v>121</v>
      </c>
      <c r="D275" t="s">
        <v>81</v>
      </c>
      <c r="E275">
        <v>47</v>
      </c>
      <c r="F275">
        <v>4</v>
      </c>
      <c r="G275">
        <v>11</v>
      </c>
      <c r="H275">
        <v>15</v>
      </c>
      <c r="I275">
        <v>-7</v>
      </c>
      <c r="J275">
        <v>40</v>
      </c>
      <c r="K275">
        <v>1</v>
      </c>
      <c r="L275">
        <v>3</v>
      </c>
      <c r="M275">
        <v>1</v>
      </c>
      <c r="N275">
        <v>2</v>
      </c>
      <c r="O275">
        <v>1</v>
      </c>
      <c r="P275">
        <v>1</v>
      </c>
      <c r="Q275">
        <v>58</v>
      </c>
      <c r="R275">
        <v>6.9</v>
      </c>
      <c r="S275" s="1">
        <v>0.96458333333333324</v>
      </c>
      <c r="T275">
        <v>30.3</v>
      </c>
      <c r="U275">
        <v>0</v>
      </c>
    </row>
    <row r="276" spans="1:21">
      <c r="A276">
        <v>275</v>
      </c>
      <c r="B276" t="s">
        <v>741</v>
      </c>
      <c r="C276" t="s">
        <v>29</v>
      </c>
      <c r="D276" t="s">
        <v>7</v>
      </c>
      <c r="E276">
        <v>46</v>
      </c>
      <c r="F276">
        <v>4</v>
      </c>
      <c r="G276">
        <v>11</v>
      </c>
      <c r="H276">
        <v>15</v>
      </c>
      <c r="I276">
        <v>-8</v>
      </c>
      <c r="J276">
        <v>10</v>
      </c>
      <c r="K276">
        <v>0</v>
      </c>
      <c r="L276">
        <v>4</v>
      </c>
      <c r="M276">
        <v>0</v>
      </c>
      <c r="N276">
        <v>0</v>
      </c>
      <c r="O276">
        <v>0</v>
      </c>
      <c r="P276">
        <v>0</v>
      </c>
      <c r="Q276">
        <v>75</v>
      </c>
      <c r="R276">
        <v>5.3</v>
      </c>
      <c r="S276" s="1">
        <v>0.66180555555555554</v>
      </c>
      <c r="T276">
        <v>20.399999999999999</v>
      </c>
      <c r="U276">
        <v>43.9</v>
      </c>
    </row>
    <row r="277" spans="1:21">
      <c r="A277">
        <v>276</v>
      </c>
      <c r="B277" t="s">
        <v>745</v>
      </c>
      <c r="C277" t="s">
        <v>147</v>
      </c>
      <c r="D277" t="s">
        <v>7</v>
      </c>
      <c r="E277">
        <v>48</v>
      </c>
      <c r="F277">
        <v>4</v>
      </c>
      <c r="G277">
        <v>11</v>
      </c>
      <c r="H277">
        <v>15</v>
      </c>
      <c r="I277">
        <v>-9</v>
      </c>
      <c r="J277">
        <v>56</v>
      </c>
      <c r="K277">
        <v>0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94</v>
      </c>
      <c r="R277">
        <v>4.3</v>
      </c>
      <c r="S277" s="1">
        <v>0.63055555555555554</v>
      </c>
      <c r="T277">
        <v>21.3</v>
      </c>
      <c r="U277">
        <v>51.8</v>
      </c>
    </row>
    <row r="278" spans="1:21">
      <c r="A278">
        <v>277</v>
      </c>
      <c r="B278" t="s">
        <v>286</v>
      </c>
      <c r="C278" t="s">
        <v>36</v>
      </c>
      <c r="D278" t="s">
        <v>81</v>
      </c>
      <c r="E278">
        <v>22</v>
      </c>
      <c r="F278">
        <v>4</v>
      </c>
      <c r="G278">
        <v>11</v>
      </c>
      <c r="H278">
        <v>15</v>
      </c>
      <c r="I278">
        <v>-8</v>
      </c>
      <c r="J278">
        <v>8</v>
      </c>
      <c r="K278">
        <v>1</v>
      </c>
      <c r="L278">
        <v>7</v>
      </c>
      <c r="M278">
        <v>0</v>
      </c>
      <c r="N278">
        <v>1</v>
      </c>
      <c r="O278">
        <v>2</v>
      </c>
      <c r="P278">
        <v>0</v>
      </c>
      <c r="Q278">
        <v>21</v>
      </c>
      <c r="R278">
        <v>19</v>
      </c>
      <c r="S278" s="1">
        <v>0.93819444444444444</v>
      </c>
      <c r="T278">
        <v>26.2</v>
      </c>
      <c r="U278">
        <v>0</v>
      </c>
    </row>
    <row r="279" spans="1:21">
      <c r="A279">
        <v>278</v>
      </c>
      <c r="B279" t="s">
        <v>220</v>
      </c>
      <c r="C279" t="s">
        <v>165</v>
      </c>
      <c r="D279" t="s">
        <v>10</v>
      </c>
      <c r="E279">
        <v>46</v>
      </c>
      <c r="F279">
        <v>3</v>
      </c>
      <c r="G279">
        <v>12</v>
      </c>
      <c r="H279">
        <v>15</v>
      </c>
      <c r="I279">
        <v>-5</v>
      </c>
      <c r="J279">
        <v>11</v>
      </c>
      <c r="K279">
        <v>1</v>
      </c>
      <c r="L279">
        <v>3</v>
      </c>
      <c r="M279">
        <v>0</v>
      </c>
      <c r="N279">
        <v>0</v>
      </c>
      <c r="O279">
        <v>0</v>
      </c>
      <c r="P279">
        <v>0</v>
      </c>
      <c r="Q279">
        <v>42</v>
      </c>
      <c r="R279">
        <v>7.1</v>
      </c>
      <c r="S279" s="1">
        <v>0.69652777777777775</v>
      </c>
      <c r="T279">
        <v>24.3</v>
      </c>
      <c r="U279">
        <v>75</v>
      </c>
    </row>
    <row r="280" spans="1:21">
      <c r="A280">
        <v>279</v>
      </c>
      <c r="B280" t="s">
        <v>366</v>
      </c>
      <c r="C280" t="s">
        <v>72</v>
      </c>
      <c r="D280" t="s">
        <v>7</v>
      </c>
      <c r="E280">
        <v>39</v>
      </c>
      <c r="F280">
        <v>2</v>
      </c>
      <c r="G280">
        <v>13</v>
      </c>
      <c r="H280">
        <v>15</v>
      </c>
      <c r="I280">
        <v>-10</v>
      </c>
      <c r="J280">
        <v>22</v>
      </c>
      <c r="K280">
        <v>0</v>
      </c>
      <c r="L280">
        <v>8</v>
      </c>
      <c r="M280">
        <v>0</v>
      </c>
      <c r="N280">
        <v>0</v>
      </c>
      <c r="O280">
        <v>0</v>
      </c>
      <c r="P280">
        <v>0</v>
      </c>
      <c r="Q280">
        <v>58</v>
      </c>
      <c r="R280">
        <v>3.4</v>
      </c>
      <c r="S280" s="1">
        <v>0.56388888888888888</v>
      </c>
      <c r="T280">
        <v>19.3</v>
      </c>
      <c r="U280">
        <v>55.9</v>
      </c>
    </row>
    <row r="281" spans="1:21">
      <c r="A281">
        <v>280</v>
      </c>
      <c r="B281" t="s">
        <v>940</v>
      </c>
      <c r="C281" t="s">
        <v>19</v>
      </c>
      <c r="D281" t="s">
        <v>81</v>
      </c>
      <c r="E281">
        <v>37</v>
      </c>
      <c r="F281">
        <v>1</v>
      </c>
      <c r="G281">
        <v>14</v>
      </c>
      <c r="H281">
        <v>15</v>
      </c>
      <c r="I281">
        <v>5</v>
      </c>
      <c r="J281">
        <v>14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28</v>
      </c>
      <c r="R281">
        <v>3.6</v>
      </c>
      <c r="S281" s="1">
        <v>0.88611111111111107</v>
      </c>
      <c r="T281">
        <v>30.3</v>
      </c>
      <c r="U281">
        <v>0</v>
      </c>
    </row>
    <row r="282" spans="1:21">
      <c r="A282">
        <v>281</v>
      </c>
      <c r="B282" t="s">
        <v>941</v>
      </c>
      <c r="C282" t="s">
        <v>78</v>
      </c>
      <c r="D282" t="s">
        <v>7</v>
      </c>
      <c r="E282">
        <v>37</v>
      </c>
      <c r="F282">
        <v>8</v>
      </c>
      <c r="G282">
        <v>6</v>
      </c>
      <c r="H282">
        <v>14</v>
      </c>
      <c r="I282">
        <v>3</v>
      </c>
      <c r="J282">
        <v>28</v>
      </c>
      <c r="K282">
        <v>1</v>
      </c>
      <c r="L282">
        <v>1</v>
      </c>
      <c r="M282">
        <v>0</v>
      </c>
      <c r="N282">
        <v>0</v>
      </c>
      <c r="O282">
        <v>2</v>
      </c>
      <c r="P282">
        <v>0</v>
      </c>
      <c r="Q282">
        <v>50</v>
      </c>
      <c r="R282">
        <v>16</v>
      </c>
      <c r="S282" s="1">
        <v>0.62708333333333333</v>
      </c>
      <c r="T282">
        <v>20.6</v>
      </c>
      <c r="U282">
        <v>34.6</v>
      </c>
    </row>
    <row r="283" spans="1:21">
      <c r="A283">
        <v>282</v>
      </c>
      <c r="B283" t="s">
        <v>160</v>
      </c>
      <c r="C283" t="s">
        <v>36</v>
      </c>
      <c r="D283" t="s">
        <v>7</v>
      </c>
      <c r="E283">
        <v>45</v>
      </c>
      <c r="F283">
        <v>7</v>
      </c>
      <c r="G283">
        <v>7</v>
      </c>
      <c r="H283">
        <v>14</v>
      </c>
      <c r="I283">
        <v>-19</v>
      </c>
      <c r="J283">
        <v>14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85</v>
      </c>
      <c r="R283">
        <v>8.1999999999999993</v>
      </c>
      <c r="S283" s="1">
        <v>0.71319444444444446</v>
      </c>
      <c r="T283">
        <v>20.8</v>
      </c>
      <c r="U283">
        <v>47.6</v>
      </c>
    </row>
    <row r="284" spans="1:21">
      <c r="A284">
        <v>283</v>
      </c>
      <c r="B284" t="s">
        <v>249</v>
      </c>
      <c r="C284" t="s">
        <v>14</v>
      </c>
      <c r="D284" t="s">
        <v>7</v>
      </c>
      <c r="E284">
        <v>35</v>
      </c>
      <c r="F284">
        <v>7</v>
      </c>
      <c r="G284">
        <v>7</v>
      </c>
      <c r="H284">
        <v>14</v>
      </c>
      <c r="I284">
        <v>-7</v>
      </c>
      <c r="J284">
        <v>22</v>
      </c>
      <c r="K284">
        <v>1</v>
      </c>
      <c r="L284">
        <v>3</v>
      </c>
      <c r="M284">
        <v>0</v>
      </c>
      <c r="N284">
        <v>1</v>
      </c>
      <c r="O284">
        <v>1</v>
      </c>
      <c r="P284">
        <v>0</v>
      </c>
      <c r="Q284">
        <v>46</v>
      </c>
      <c r="R284">
        <v>15.2</v>
      </c>
      <c r="S284" s="1">
        <v>0.68055555555555547</v>
      </c>
      <c r="T284">
        <v>21.5</v>
      </c>
      <c r="U284">
        <v>46.1</v>
      </c>
    </row>
    <row r="285" spans="1:21">
      <c r="A285">
        <v>284</v>
      </c>
      <c r="B285" t="s">
        <v>942</v>
      </c>
      <c r="C285" t="s">
        <v>49</v>
      </c>
      <c r="D285" t="s">
        <v>10</v>
      </c>
      <c r="E285">
        <v>48</v>
      </c>
      <c r="F285">
        <v>7</v>
      </c>
      <c r="G285">
        <v>7</v>
      </c>
      <c r="H285">
        <v>14</v>
      </c>
      <c r="I285">
        <v>1</v>
      </c>
      <c r="J285">
        <v>51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56</v>
      </c>
      <c r="R285">
        <v>12.5</v>
      </c>
      <c r="S285" s="1">
        <v>0.44166666666666665</v>
      </c>
      <c r="T285">
        <v>15.6</v>
      </c>
      <c r="U285">
        <v>11.1</v>
      </c>
    </row>
    <row r="286" spans="1:21">
      <c r="A286">
        <v>285</v>
      </c>
      <c r="B286" t="s">
        <v>943</v>
      </c>
      <c r="C286" t="s">
        <v>113</v>
      </c>
      <c r="D286" t="s">
        <v>10</v>
      </c>
      <c r="E286">
        <v>39</v>
      </c>
      <c r="F286">
        <v>7</v>
      </c>
      <c r="G286">
        <v>7</v>
      </c>
      <c r="H286">
        <v>14</v>
      </c>
      <c r="I286">
        <v>3</v>
      </c>
      <c r="J286">
        <v>85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46</v>
      </c>
      <c r="R286">
        <v>15.2</v>
      </c>
      <c r="S286" s="1">
        <v>0.39097222222222222</v>
      </c>
      <c r="T286">
        <v>14.4</v>
      </c>
      <c r="U286">
        <v>54.5</v>
      </c>
    </row>
    <row r="287" spans="1:21">
      <c r="A287">
        <v>286</v>
      </c>
      <c r="B287" t="s">
        <v>148</v>
      </c>
      <c r="C287" t="s">
        <v>147</v>
      </c>
      <c r="D287" t="s">
        <v>81</v>
      </c>
      <c r="E287">
        <v>17</v>
      </c>
      <c r="F287">
        <v>6</v>
      </c>
      <c r="G287">
        <v>8</v>
      </c>
      <c r="H287">
        <v>14</v>
      </c>
      <c r="I287">
        <v>8</v>
      </c>
      <c r="J287">
        <v>8</v>
      </c>
      <c r="K287">
        <v>2</v>
      </c>
      <c r="L287">
        <v>4</v>
      </c>
      <c r="M287">
        <v>1</v>
      </c>
      <c r="N287">
        <v>1</v>
      </c>
      <c r="O287">
        <v>2</v>
      </c>
      <c r="P287">
        <v>0</v>
      </c>
      <c r="Q287">
        <v>79</v>
      </c>
      <c r="R287">
        <v>7.6</v>
      </c>
      <c r="S287" s="2">
        <v>1.1312499999999999</v>
      </c>
      <c r="T287">
        <v>28.5</v>
      </c>
      <c r="U287">
        <v>0</v>
      </c>
    </row>
    <row r="288" spans="1:21">
      <c r="A288">
        <v>287</v>
      </c>
      <c r="B288" t="s">
        <v>944</v>
      </c>
      <c r="C288" t="s">
        <v>147</v>
      </c>
      <c r="D288" t="s">
        <v>81</v>
      </c>
      <c r="E288">
        <v>48</v>
      </c>
      <c r="F288">
        <v>5</v>
      </c>
      <c r="G288">
        <v>9</v>
      </c>
      <c r="H288">
        <v>14</v>
      </c>
      <c r="I288">
        <v>-5</v>
      </c>
      <c r="J288">
        <v>43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89</v>
      </c>
      <c r="R288">
        <v>5.6</v>
      </c>
      <c r="S288" s="1">
        <v>0.87638888888888899</v>
      </c>
      <c r="T288">
        <v>27.6</v>
      </c>
      <c r="U288">
        <v>0</v>
      </c>
    </row>
    <row r="289" spans="1:21">
      <c r="A289">
        <v>288</v>
      </c>
      <c r="B289" t="s">
        <v>313</v>
      </c>
      <c r="C289" t="s">
        <v>36</v>
      </c>
      <c r="D289" t="s">
        <v>81</v>
      </c>
      <c r="E289">
        <v>33</v>
      </c>
      <c r="F289">
        <v>5</v>
      </c>
      <c r="G289">
        <v>9</v>
      </c>
      <c r="H289">
        <v>14</v>
      </c>
      <c r="I289">
        <v>-5</v>
      </c>
      <c r="J289">
        <v>29</v>
      </c>
      <c r="K289">
        <v>0</v>
      </c>
      <c r="L289">
        <v>3</v>
      </c>
      <c r="M289">
        <v>0</v>
      </c>
      <c r="N289">
        <v>0</v>
      </c>
      <c r="O289">
        <v>0</v>
      </c>
      <c r="P289">
        <v>0</v>
      </c>
      <c r="Q289">
        <v>85</v>
      </c>
      <c r="R289">
        <v>5.9</v>
      </c>
      <c r="S289" s="1">
        <v>0.96319444444444446</v>
      </c>
      <c r="T289">
        <v>26.3</v>
      </c>
      <c r="U289">
        <v>0</v>
      </c>
    </row>
    <row r="290" spans="1:21">
      <c r="A290">
        <v>289</v>
      </c>
      <c r="B290" t="s">
        <v>945</v>
      </c>
      <c r="C290" t="s">
        <v>49</v>
      </c>
      <c r="D290" t="s">
        <v>7</v>
      </c>
      <c r="E290">
        <v>48</v>
      </c>
      <c r="F290">
        <v>5</v>
      </c>
      <c r="G290">
        <v>9</v>
      </c>
      <c r="H290">
        <v>14</v>
      </c>
      <c r="I290">
        <v>5</v>
      </c>
      <c r="J290">
        <v>19</v>
      </c>
      <c r="K290">
        <v>0</v>
      </c>
      <c r="L290">
        <v>0</v>
      </c>
      <c r="M290">
        <v>1</v>
      </c>
      <c r="N290">
        <v>2</v>
      </c>
      <c r="O290">
        <v>2</v>
      </c>
      <c r="P290">
        <v>0</v>
      </c>
      <c r="Q290">
        <v>92</v>
      </c>
      <c r="R290">
        <v>5.4</v>
      </c>
      <c r="S290" s="1">
        <v>0.6333333333333333</v>
      </c>
      <c r="T290">
        <v>21</v>
      </c>
      <c r="U290">
        <v>48.4</v>
      </c>
    </row>
    <row r="291" spans="1:21">
      <c r="A291">
        <v>290</v>
      </c>
      <c r="B291" t="s">
        <v>328</v>
      </c>
      <c r="C291" t="s">
        <v>139</v>
      </c>
      <c r="D291" t="s">
        <v>81</v>
      </c>
      <c r="E291">
        <v>30</v>
      </c>
      <c r="F291">
        <v>5</v>
      </c>
      <c r="G291">
        <v>9</v>
      </c>
      <c r="H291">
        <v>14</v>
      </c>
      <c r="I291">
        <v>-1</v>
      </c>
      <c r="J291">
        <v>15</v>
      </c>
      <c r="K291">
        <v>4</v>
      </c>
      <c r="L291">
        <v>5</v>
      </c>
      <c r="M291">
        <v>0</v>
      </c>
      <c r="N291">
        <v>1</v>
      </c>
      <c r="O291">
        <v>0</v>
      </c>
      <c r="P291">
        <v>0</v>
      </c>
      <c r="Q291">
        <v>62</v>
      </c>
      <c r="R291">
        <v>8.1</v>
      </c>
      <c r="S291" s="1">
        <v>0.9506944444444444</v>
      </c>
      <c r="T291">
        <v>25.1</v>
      </c>
      <c r="U291">
        <v>0</v>
      </c>
    </row>
    <row r="292" spans="1:21">
      <c r="A292">
        <v>291</v>
      </c>
      <c r="B292" t="s">
        <v>415</v>
      </c>
      <c r="C292" t="s">
        <v>51</v>
      </c>
      <c r="D292" t="s">
        <v>7</v>
      </c>
      <c r="E292">
        <v>47</v>
      </c>
      <c r="F292">
        <v>5</v>
      </c>
      <c r="G292">
        <v>9</v>
      </c>
      <c r="H292">
        <v>14</v>
      </c>
      <c r="I292">
        <v>6</v>
      </c>
      <c r="J292">
        <v>18</v>
      </c>
      <c r="K292">
        <v>0</v>
      </c>
      <c r="L292">
        <v>0</v>
      </c>
      <c r="M292">
        <v>1</v>
      </c>
      <c r="N292">
        <v>1</v>
      </c>
      <c r="O292">
        <v>1</v>
      </c>
      <c r="P292">
        <v>0</v>
      </c>
      <c r="Q292">
        <v>69</v>
      </c>
      <c r="R292">
        <v>7.2</v>
      </c>
      <c r="S292" s="1">
        <v>0.57013888888888886</v>
      </c>
      <c r="T292">
        <v>18</v>
      </c>
      <c r="U292">
        <v>41.6</v>
      </c>
    </row>
    <row r="293" spans="1:21">
      <c r="A293">
        <v>292</v>
      </c>
      <c r="B293" t="s">
        <v>413</v>
      </c>
      <c r="C293" t="s">
        <v>74</v>
      </c>
      <c r="D293" t="s">
        <v>10</v>
      </c>
      <c r="E293">
        <v>38</v>
      </c>
      <c r="F293">
        <v>5</v>
      </c>
      <c r="G293">
        <v>9</v>
      </c>
      <c r="H293">
        <v>14</v>
      </c>
      <c r="I293">
        <v>11</v>
      </c>
      <c r="J293">
        <v>110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39</v>
      </c>
      <c r="R293">
        <v>12.8</v>
      </c>
      <c r="S293" s="1">
        <v>0.56805555555555554</v>
      </c>
      <c r="T293">
        <v>19.399999999999999</v>
      </c>
      <c r="U293">
        <v>45.4</v>
      </c>
    </row>
    <row r="294" spans="1:21">
      <c r="A294">
        <v>293</v>
      </c>
      <c r="B294" t="s">
        <v>818</v>
      </c>
      <c r="C294" t="s">
        <v>72</v>
      </c>
      <c r="D294" t="s">
        <v>10</v>
      </c>
      <c r="E294">
        <v>36</v>
      </c>
      <c r="F294">
        <v>5</v>
      </c>
      <c r="G294">
        <v>9</v>
      </c>
      <c r="H294">
        <v>14</v>
      </c>
      <c r="I294">
        <v>1</v>
      </c>
      <c r="J294">
        <v>14</v>
      </c>
      <c r="K294">
        <v>1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68</v>
      </c>
      <c r="R294">
        <v>7.4</v>
      </c>
      <c r="S294" s="1">
        <v>0.57777777777777783</v>
      </c>
      <c r="T294">
        <v>20.2</v>
      </c>
      <c r="U294">
        <v>26.3</v>
      </c>
    </row>
    <row r="295" spans="1:21">
      <c r="A295">
        <v>294</v>
      </c>
      <c r="B295" t="s">
        <v>946</v>
      </c>
      <c r="C295" t="s">
        <v>143</v>
      </c>
      <c r="D295" t="s">
        <v>7</v>
      </c>
      <c r="E295">
        <v>46</v>
      </c>
      <c r="F295">
        <v>5</v>
      </c>
      <c r="G295">
        <v>9</v>
      </c>
      <c r="H295">
        <v>14</v>
      </c>
      <c r="I295">
        <v>1</v>
      </c>
      <c r="J295">
        <v>50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37</v>
      </c>
      <c r="R295">
        <v>13.5</v>
      </c>
      <c r="S295" s="1">
        <v>0.40347222222222223</v>
      </c>
      <c r="T295">
        <v>13.4</v>
      </c>
      <c r="U295">
        <v>48.3</v>
      </c>
    </row>
    <row r="296" spans="1:21">
      <c r="A296">
        <v>295</v>
      </c>
      <c r="B296" t="s">
        <v>882</v>
      </c>
      <c r="C296" t="s">
        <v>12</v>
      </c>
      <c r="D296" t="s">
        <v>81</v>
      </c>
      <c r="E296">
        <v>40</v>
      </c>
      <c r="F296">
        <v>4</v>
      </c>
      <c r="G296">
        <v>10</v>
      </c>
      <c r="H296">
        <v>14</v>
      </c>
      <c r="I296">
        <v>4</v>
      </c>
      <c r="J296">
        <v>12</v>
      </c>
      <c r="K296">
        <v>0</v>
      </c>
      <c r="L296">
        <v>2</v>
      </c>
      <c r="M296">
        <v>0</v>
      </c>
      <c r="N296">
        <v>0</v>
      </c>
      <c r="O296">
        <v>2</v>
      </c>
      <c r="P296">
        <v>0</v>
      </c>
      <c r="Q296">
        <v>67</v>
      </c>
      <c r="R296">
        <v>6</v>
      </c>
      <c r="S296" s="1">
        <v>0.84791666666666676</v>
      </c>
      <c r="T296">
        <v>22.8</v>
      </c>
      <c r="U296">
        <v>0</v>
      </c>
    </row>
    <row r="297" spans="1:21">
      <c r="A297">
        <v>296</v>
      </c>
      <c r="B297" t="s">
        <v>775</v>
      </c>
      <c r="C297" t="s">
        <v>143</v>
      </c>
      <c r="D297" t="s">
        <v>7</v>
      </c>
      <c r="E297">
        <v>48</v>
      </c>
      <c r="F297">
        <v>4</v>
      </c>
      <c r="G297">
        <v>10</v>
      </c>
      <c r="H297">
        <v>14</v>
      </c>
      <c r="I297">
        <v>0</v>
      </c>
      <c r="J297">
        <v>8</v>
      </c>
      <c r="K297">
        <v>0</v>
      </c>
      <c r="L297">
        <v>2</v>
      </c>
      <c r="M297">
        <v>0</v>
      </c>
      <c r="N297">
        <v>1</v>
      </c>
      <c r="O297">
        <v>0</v>
      </c>
      <c r="P297">
        <v>0</v>
      </c>
      <c r="Q297">
        <v>59</v>
      </c>
      <c r="R297">
        <v>6.8</v>
      </c>
      <c r="S297" s="1">
        <v>0.625</v>
      </c>
      <c r="T297">
        <v>21.9</v>
      </c>
      <c r="U297">
        <v>57.3</v>
      </c>
    </row>
    <row r="298" spans="1:21">
      <c r="A298">
        <v>297</v>
      </c>
      <c r="B298" t="s">
        <v>947</v>
      </c>
      <c r="C298" t="s">
        <v>93</v>
      </c>
      <c r="D298" t="s">
        <v>7</v>
      </c>
      <c r="E298">
        <v>48</v>
      </c>
      <c r="F298">
        <v>4</v>
      </c>
      <c r="G298">
        <v>10</v>
      </c>
      <c r="H298">
        <v>14</v>
      </c>
      <c r="I298">
        <v>2</v>
      </c>
      <c r="J298">
        <v>14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58</v>
      </c>
      <c r="R298">
        <v>6.9</v>
      </c>
      <c r="S298" s="1">
        <v>0.54236111111111118</v>
      </c>
      <c r="T298">
        <v>20.100000000000001</v>
      </c>
      <c r="U298">
        <v>35.1</v>
      </c>
    </row>
    <row r="299" spans="1:21">
      <c r="A299">
        <v>298</v>
      </c>
      <c r="B299" t="s">
        <v>161</v>
      </c>
      <c r="C299" t="s">
        <v>147</v>
      </c>
      <c r="D299" t="s">
        <v>10</v>
      </c>
      <c r="E299">
        <v>23</v>
      </c>
      <c r="F299">
        <v>4</v>
      </c>
      <c r="G299">
        <v>10</v>
      </c>
      <c r="H299">
        <v>14</v>
      </c>
      <c r="I299">
        <v>8</v>
      </c>
      <c r="J299">
        <v>17</v>
      </c>
      <c r="K299">
        <v>0</v>
      </c>
      <c r="L299">
        <v>2</v>
      </c>
      <c r="M299">
        <v>0</v>
      </c>
      <c r="N299">
        <v>1</v>
      </c>
      <c r="O299">
        <v>0</v>
      </c>
      <c r="P299">
        <v>0</v>
      </c>
      <c r="Q299">
        <v>58</v>
      </c>
      <c r="R299">
        <v>6.9</v>
      </c>
      <c r="S299" s="1">
        <v>0.75763888888888886</v>
      </c>
      <c r="T299">
        <v>23.8</v>
      </c>
      <c r="U299">
        <v>50</v>
      </c>
    </row>
    <row r="300" spans="1:21">
      <c r="A300">
        <v>299</v>
      </c>
      <c r="B300" t="s">
        <v>216</v>
      </c>
      <c r="C300" t="s">
        <v>165</v>
      </c>
      <c r="D300" t="s">
        <v>5</v>
      </c>
      <c r="E300">
        <v>24</v>
      </c>
      <c r="F300">
        <v>4</v>
      </c>
      <c r="G300">
        <v>10</v>
      </c>
      <c r="H300">
        <v>14</v>
      </c>
      <c r="I300">
        <v>-1</v>
      </c>
      <c r="J300">
        <v>14</v>
      </c>
      <c r="K300">
        <v>4</v>
      </c>
      <c r="L300">
        <v>7</v>
      </c>
      <c r="M300">
        <v>0</v>
      </c>
      <c r="N300">
        <v>0</v>
      </c>
      <c r="O300">
        <v>1</v>
      </c>
      <c r="P300">
        <v>0</v>
      </c>
      <c r="Q300">
        <v>87</v>
      </c>
      <c r="R300">
        <v>4.5999999999999996</v>
      </c>
      <c r="S300" s="1">
        <v>0.67569444444444438</v>
      </c>
      <c r="T300">
        <v>21.5</v>
      </c>
      <c r="U300">
        <v>50</v>
      </c>
    </row>
    <row r="301" spans="1:21">
      <c r="A301">
        <v>300</v>
      </c>
      <c r="B301" t="s">
        <v>948</v>
      </c>
      <c r="C301" t="s">
        <v>165</v>
      </c>
      <c r="D301" t="s">
        <v>81</v>
      </c>
      <c r="E301">
        <v>47</v>
      </c>
      <c r="F301">
        <v>3</v>
      </c>
      <c r="G301">
        <v>11</v>
      </c>
      <c r="H301">
        <v>14</v>
      </c>
      <c r="I301">
        <v>-1</v>
      </c>
      <c r="J301">
        <v>9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54</v>
      </c>
      <c r="R301">
        <v>5.6</v>
      </c>
      <c r="S301" s="1">
        <v>0.85069444444444453</v>
      </c>
      <c r="T301">
        <v>25.5</v>
      </c>
      <c r="U301">
        <v>0</v>
      </c>
    </row>
    <row r="302" spans="1:21">
      <c r="A302">
        <v>301</v>
      </c>
      <c r="B302" t="s">
        <v>320</v>
      </c>
      <c r="C302" t="s">
        <v>33</v>
      </c>
      <c r="D302" t="s">
        <v>81</v>
      </c>
      <c r="E302">
        <v>35</v>
      </c>
      <c r="F302">
        <v>3</v>
      </c>
      <c r="G302">
        <v>11</v>
      </c>
      <c r="H302">
        <v>14</v>
      </c>
      <c r="I302">
        <v>12</v>
      </c>
      <c r="J302">
        <v>20</v>
      </c>
      <c r="K302">
        <v>1</v>
      </c>
      <c r="L302">
        <v>8</v>
      </c>
      <c r="M302">
        <v>0</v>
      </c>
      <c r="N302">
        <v>0</v>
      </c>
      <c r="O302">
        <v>0</v>
      </c>
      <c r="P302">
        <v>0</v>
      </c>
      <c r="Q302">
        <v>69</v>
      </c>
      <c r="R302">
        <v>4.3</v>
      </c>
      <c r="S302" s="1">
        <v>0.95000000000000007</v>
      </c>
      <c r="T302">
        <v>26</v>
      </c>
      <c r="U302">
        <v>0</v>
      </c>
    </row>
    <row r="303" spans="1:21">
      <c r="A303">
        <v>302</v>
      </c>
      <c r="B303" t="s">
        <v>235</v>
      </c>
      <c r="C303" t="s">
        <v>9</v>
      </c>
      <c r="D303" t="s">
        <v>10</v>
      </c>
      <c r="E303">
        <v>47</v>
      </c>
      <c r="F303">
        <v>3</v>
      </c>
      <c r="G303">
        <v>11</v>
      </c>
      <c r="H303">
        <v>14</v>
      </c>
      <c r="I303">
        <v>-5</v>
      </c>
      <c r="J303">
        <v>48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92</v>
      </c>
      <c r="R303">
        <v>3.3</v>
      </c>
      <c r="S303" s="1">
        <v>0.52777777777777779</v>
      </c>
      <c r="T303">
        <v>16.7</v>
      </c>
      <c r="U303">
        <v>58.3</v>
      </c>
    </row>
    <row r="304" spans="1:21">
      <c r="A304">
        <v>303</v>
      </c>
      <c r="B304" t="s">
        <v>2134</v>
      </c>
      <c r="C304" t="s">
        <v>12</v>
      </c>
      <c r="D304" t="s">
        <v>5</v>
      </c>
      <c r="E304">
        <v>26</v>
      </c>
      <c r="F304">
        <v>3</v>
      </c>
      <c r="G304">
        <v>11</v>
      </c>
      <c r="H304">
        <v>14</v>
      </c>
      <c r="I304">
        <v>7</v>
      </c>
      <c r="J304">
        <v>6</v>
      </c>
      <c r="K304">
        <v>1</v>
      </c>
      <c r="L304">
        <v>5</v>
      </c>
      <c r="M304">
        <v>0</v>
      </c>
      <c r="N304">
        <v>0</v>
      </c>
      <c r="O304">
        <v>2</v>
      </c>
      <c r="P304">
        <v>0</v>
      </c>
      <c r="Q304">
        <v>30</v>
      </c>
      <c r="R304">
        <v>10</v>
      </c>
      <c r="S304" s="1">
        <v>0.51250000000000007</v>
      </c>
      <c r="T304">
        <v>15.8</v>
      </c>
      <c r="U304">
        <v>25</v>
      </c>
    </row>
    <row r="305" spans="1:21">
      <c r="A305">
        <v>304</v>
      </c>
      <c r="B305" t="s">
        <v>316</v>
      </c>
      <c r="C305" t="s">
        <v>40</v>
      </c>
      <c r="D305" t="s">
        <v>81</v>
      </c>
      <c r="E305">
        <v>46</v>
      </c>
      <c r="F305">
        <v>2</v>
      </c>
      <c r="G305">
        <v>12</v>
      </c>
      <c r="H305">
        <v>14</v>
      </c>
      <c r="I305">
        <v>-1</v>
      </c>
      <c r="J305">
        <v>16</v>
      </c>
      <c r="K305">
        <v>0</v>
      </c>
      <c r="L305">
        <v>2</v>
      </c>
      <c r="M305">
        <v>0</v>
      </c>
      <c r="N305">
        <v>0</v>
      </c>
      <c r="O305">
        <v>1</v>
      </c>
      <c r="P305">
        <v>1</v>
      </c>
      <c r="Q305">
        <v>81</v>
      </c>
      <c r="R305">
        <v>2.5</v>
      </c>
      <c r="S305" s="2">
        <v>1.0583333333333333</v>
      </c>
      <c r="T305">
        <v>29.1</v>
      </c>
      <c r="U305">
        <v>0</v>
      </c>
    </row>
    <row r="306" spans="1:21">
      <c r="A306">
        <v>305</v>
      </c>
      <c r="B306" t="s">
        <v>1156</v>
      </c>
      <c r="C306" t="s">
        <v>121</v>
      </c>
      <c r="D306" t="s">
        <v>81</v>
      </c>
      <c r="E306">
        <v>47</v>
      </c>
      <c r="F306">
        <v>2</v>
      </c>
      <c r="G306">
        <v>12</v>
      </c>
      <c r="H306">
        <v>14</v>
      </c>
      <c r="I306">
        <v>-9</v>
      </c>
      <c r="J306">
        <v>8</v>
      </c>
      <c r="K306">
        <v>0</v>
      </c>
      <c r="L306">
        <v>6</v>
      </c>
      <c r="M306">
        <v>0</v>
      </c>
      <c r="N306">
        <v>0</v>
      </c>
      <c r="O306">
        <v>0</v>
      </c>
      <c r="P306">
        <v>0</v>
      </c>
      <c r="Q306">
        <v>44</v>
      </c>
      <c r="R306">
        <v>4.5</v>
      </c>
      <c r="S306" s="1">
        <v>0.84236111111111101</v>
      </c>
      <c r="T306">
        <v>26</v>
      </c>
      <c r="U306">
        <v>0</v>
      </c>
    </row>
    <row r="307" spans="1:21">
      <c r="A307">
        <v>306</v>
      </c>
      <c r="B307" t="s">
        <v>342</v>
      </c>
      <c r="C307" t="s">
        <v>49</v>
      </c>
      <c r="D307" t="s">
        <v>5</v>
      </c>
      <c r="E307">
        <v>33</v>
      </c>
      <c r="F307">
        <v>2</v>
      </c>
      <c r="G307">
        <v>12</v>
      </c>
      <c r="H307">
        <v>14</v>
      </c>
      <c r="I307">
        <v>-2</v>
      </c>
      <c r="J307">
        <v>18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61</v>
      </c>
      <c r="R307">
        <v>3.3</v>
      </c>
      <c r="S307" s="1">
        <v>0.52847222222222223</v>
      </c>
      <c r="T307">
        <v>17.8</v>
      </c>
      <c r="U307">
        <v>40</v>
      </c>
    </row>
    <row r="308" spans="1:21">
      <c r="A308">
        <v>307</v>
      </c>
      <c r="B308" t="s">
        <v>1159</v>
      </c>
      <c r="C308" t="s">
        <v>74</v>
      </c>
      <c r="D308" t="s">
        <v>81</v>
      </c>
      <c r="E308">
        <v>23</v>
      </c>
      <c r="F308">
        <v>1</v>
      </c>
      <c r="G308">
        <v>13</v>
      </c>
      <c r="H308">
        <v>14</v>
      </c>
      <c r="I308">
        <v>4</v>
      </c>
      <c r="J308">
        <v>6</v>
      </c>
      <c r="K308">
        <v>0</v>
      </c>
      <c r="L308">
        <v>8</v>
      </c>
      <c r="M308">
        <v>0</v>
      </c>
      <c r="N308">
        <v>0</v>
      </c>
      <c r="O308">
        <v>0</v>
      </c>
      <c r="P308">
        <v>0</v>
      </c>
      <c r="Q308">
        <v>34</v>
      </c>
      <c r="R308">
        <v>2.9</v>
      </c>
      <c r="S308" s="1">
        <v>0.85625000000000007</v>
      </c>
      <c r="T308">
        <v>27</v>
      </c>
      <c r="U308">
        <v>0</v>
      </c>
    </row>
    <row r="309" spans="1:21">
      <c r="A309">
        <v>308</v>
      </c>
      <c r="B309" t="s">
        <v>781</v>
      </c>
      <c r="C309" t="s">
        <v>23</v>
      </c>
      <c r="D309" t="s">
        <v>10</v>
      </c>
      <c r="E309">
        <v>48</v>
      </c>
      <c r="F309">
        <v>10</v>
      </c>
      <c r="G309">
        <v>3</v>
      </c>
      <c r="H309">
        <v>13</v>
      </c>
      <c r="I309">
        <v>6</v>
      </c>
      <c r="J309">
        <v>34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96</v>
      </c>
      <c r="R309">
        <v>10.4</v>
      </c>
      <c r="S309" s="1">
        <v>0.6166666666666667</v>
      </c>
      <c r="T309">
        <v>19.8</v>
      </c>
      <c r="U309">
        <v>52</v>
      </c>
    </row>
    <row r="310" spans="1:21">
      <c r="A310">
        <v>309</v>
      </c>
      <c r="B310" t="s">
        <v>158</v>
      </c>
      <c r="C310" t="s">
        <v>2135</v>
      </c>
      <c r="D310" t="s">
        <v>10</v>
      </c>
      <c r="E310">
        <v>47</v>
      </c>
      <c r="F310">
        <v>9</v>
      </c>
      <c r="G310">
        <v>4</v>
      </c>
      <c r="H310">
        <v>13</v>
      </c>
      <c r="I310">
        <v>-6</v>
      </c>
      <c r="J310">
        <v>20</v>
      </c>
      <c r="K310">
        <v>1</v>
      </c>
      <c r="L310">
        <v>3</v>
      </c>
      <c r="M310">
        <v>0</v>
      </c>
      <c r="N310">
        <v>0</v>
      </c>
      <c r="O310">
        <v>2</v>
      </c>
      <c r="P310">
        <v>0</v>
      </c>
      <c r="Q310">
        <v>86</v>
      </c>
      <c r="R310">
        <v>10.5</v>
      </c>
      <c r="S310" s="1">
        <v>0.68263888888888891</v>
      </c>
      <c r="T310">
        <v>21.6</v>
      </c>
      <c r="U310">
        <v>32.799999999999997</v>
      </c>
    </row>
    <row r="311" spans="1:21">
      <c r="A311">
        <v>310</v>
      </c>
      <c r="B311" t="s">
        <v>779</v>
      </c>
      <c r="C311" t="s">
        <v>165</v>
      </c>
      <c r="D311" t="s">
        <v>7</v>
      </c>
      <c r="E311">
        <v>47</v>
      </c>
      <c r="F311">
        <v>9</v>
      </c>
      <c r="G311">
        <v>4</v>
      </c>
      <c r="H311">
        <v>13</v>
      </c>
      <c r="I311">
        <v>-10</v>
      </c>
      <c r="J311">
        <v>18</v>
      </c>
      <c r="K311">
        <v>1</v>
      </c>
      <c r="L311">
        <v>2</v>
      </c>
      <c r="M311">
        <v>0</v>
      </c>
      <c r="N311">
        <v>1</v>
      </c>
      <c r="O311">
        <v>2</v>
      </c>
      <c r="P311">
        <v>0</v>
      </c>
      <c r="Q311">
        <v>57</v>
      </c>
      <c r="R311">
        <v>15.8</v>
      </c>
      <c r="S311" s="1">
        <v>0.66041666666666665</v>
      </c>
      <c r="T311">
        <v>23.2</v>
      </c>
      <c r="U311">
        <v>46.3</v>
      </c>
    </row>
    <row r="312" spans="1:21">
      <c r="A312">
        <v>311</v>
      </c>
      <c r="B312" t="s">
        <v>1166</v>
      </c>
      <c r="C312" t="s">
        <v>25</v>
      </c>
      <c r="D312" t="s">
        <v>10</v>
      </c>
      <c r="E312">
        <v>42</v>
      </c>
      <c r="F312">
        <v>8</v>
      </c>
      <c r="G312">
        <v>5</v>
      </c>
      <c r="H312">
        <v>13</v>
      </c>
      <c r="I312">
        <v>2</v>
      </c>
      <c r="J312">
        <v>56</v>
      </c>
      <c r="K312">
        <v>2</v>
      </c>
      <c r="L312">
        <v>2</v>
      </c>
      <c r="M312">
        <v>0</v>
      </c>
      <c r="N312">
        <v>0</v>
      </c>
      <c r="O312">
        <v>1</v>
      </c>
      <c r="P312">
        <v>0</v>
      </c>
      <c r="Q312">
        <v>61</v>
      </c>
      <c r="R312">
        <v>13.1</v>
      </c>
      <c r="S312" s="1">
        <v>0.5</v>
      </c>
      <c r="T312">
        <v>15.9</v>
      </c>
      <c r="U312">
        <v>31.6</v>
      </c>
    </row>
    <row r="313" spans="1:21">
      <c r="A313">
        <v>312</v>
      </c>
      <c r="B313" t="s">
        <v>1170</v>
      </c>
      <c r="C313" t="s">
        <v>90</v>
      </c>
      <c r="D313" t="s">
        <v>10</v>
      </c>
      <c r="E313">
        <v>45</v>
      </c>
      <c r="F313">
        <v>7</v>
      </c>
      <c r="G313">
        <v>6</v>
      </c>
      <c r="H313">
        <v>13</v>
      </c>
      <c r="I313">
        <v>-4</v>
      </c>
      <c r="J313">
        <v>4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50</v>
      </c>
      <c r="R313">
        <v>14</v>
      </c>
      <c r="S313" s="1">
        <v>0.51944444444444449</v>
      </c>
      <c r="T313">
        <v>18.8</v>
      </c>
      <c r="U313">
        <v>55.6</v>
      </c>
    </row>
    <row r="314" spans="1:21">
      <c r="A314">
        <v>313</v>
      </c>
      <c r="B314" t="s">
        <v>330</v>
      </c>
      <c r="C314" t="s">
        <v>74</v>
      </c>
      <c r="D314" t="s">
        <v>5</v>
      </c>
      <c r="E314">
        <v>27</v>
      </c>
      <c r="F314">
        <v>7</v>
      </c>
      <c r="G314">
        <v>6</v>
      </c>
      <c r="H314">
        <v>13</v>
      </c>
      <c r="I314">
        <v>-1</v>
      </c>
      <c r="J314">
        <v>32</v>
      </c>
      <c r="K314">
        <v>2</v>
      </c>
      <c r="L314">
        <v>3</v>
      </c>
      <c r="M314">
        <v>0</v>
      </c>
      <c r="N314">
        <v>0</v>
      </c>
      <c r="O314">
        <v>1</v>
      </c>
      <c r="P314">
        <v>1</v>
      </c>
      <c r="Q314">
        <v>63</v>
      </c>
      <c r="R314">
        <v>11.1</v>
      </c>
      <c r="S314" s="1">
        <v>0.67986111111111114</v>
      </c>
      <c r="T314">
        <v>21</v>
      </c>
      <c r="U314">
        <v>0</v>
      </c>
    </row>
    <row r="315" spans="1:21">
      <c r="A315">
        <v>314</v>
      </c>
      <c r="B315" t="s">
        <v>1167</v>
      </c>
      <c r="C315" t="s">
        <v>19</v>
      </c>
      <c r="D315" t="s">
        <v>5</v>
      </c>
      <c r="E315">
        <v>25</v>
      </c>
      <c r="F315">
        <v>7</v>
      </c>
      <c r="G315">
        <v>6</v>
      </c>
      <c r="H315">
        <v>13</v>
      </c>
      <c r="I315">
        <v>6</v>
      </c>
      <c r="J315">
        <v>4</v>
      </c>
      <c r="K315">
        <v>0</v>
      </c>
      <c r="L315">
        <v>0</v>
      </c>
      <c r="M315">
        <v>0</v>
      </c>
      <c r="N315">
        <v>0</v>
      </c>
      <c r="O315">
        <v>3</v>
      </c>
      <c r="P315">
        <v>1</v>
      </c>
      <c r="Q315">
        <v>42</v>
      </c>
      <c r="R315">
        <v>16.7</v>
      </c>
      <c r="S315" s="1">
        <v>0.55069444444444449</v>
      </c>
      <c r="T315">
        <v>18.3</v>
      </c>
      <c r="U315">
        <v>62.5</v>
      </c>
    </row>
    <row r="316" spans="1:21">
      <c r="A316">
        <v>315</v>
      </c>
      <c r="B316" t="s">
        <v>1176</v>
      </c>
      <c r="C316" t="s">
        <v>72</v>
      </c>
      <c r="D316" t="s">
        <v>7</v>
      </c>
      <c r="E316">
        <v>42</v>
      </c>
      <c r="F316">
        <v>5</v>
      </c>
      <c r="G316">
        <v>8</v>
      </c>
      <c r="H316">
        <v>13</v>
      </c>
      <c r="I316">
        <v>-9</v>
      </c>
      <c r="J316">
        <v>26</v>
      </c>
      <c r="K316">
        <v>0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69</v>
      </c>
      <c r="R316">
        <v>7.2</v>
      </c>
      <c r="S316" s="1">
        <v>0.59305555555555556</v>
      </c>
      <c r="T316">
        <v>21.1</v>
      </c>
      <c r="U316">
        <v>25</v>
      </c>
    </row>
    <row r="317" spans="1:21">
      <c r="A317">
        <v>316</v>
      </c>
      <c r="B317" t="s">
        <v>1173</v>
      </c>
      <c r="C317" t="s">
        <v>25</v>
      </c>
      <c r="D317" t="s">
        <v>7</v>
      </c>
      <c r="E317">
        <v>27</v>
      </c>
      <c r="F317">
        <v>5</v>
      </c>
      <c r="G317">
        <v>8</v>
      </c>
      <c r="H317">
        <v>13</v>
      </c>
      <c r="I317">
        <v>-3</v>
      </c>
      <c r="J317">
        <v>8</v>
      </c>
      <c r="K317">
        <v>1</v>
      </c>
      <c r="L317">
        <v>3</v>
      </c>
      <c r="M317">
        <v>0</v>
      </c>
      <c r="N317">
        <v>0</v>
      </c>
      <c r="O317">
        <v>0</v>
      </c>
      <c r="P317">
        <v>0</v>
      </c>
      <c r="Q317">
        <v>37</v>
      </c>
      <c r="R317">
        <v>13.5</v>
      </c>
      <c r="S317" s="1">
        <v>0.66180555555555554</v>
      </c>
      <c r="T317">
        <v>20.7</v>
      </c>
      <c r="U317">
        <v>46.8</v>
      </c>
    </row>
    <row r="318" spans="1:21">
      <c r="A318">
        <v>317</v>
      </c>
      <c r="B318" t="s">
        <v>756</v>
      </c>
      <c r="C318" t="s">
        <v>113</v>
      </c>
      <c r="D318" t="s">
        <v>81</v>
      </c>
      <c r="E318">
        <v>44</v>
      </c>
      <c r="F318">
        <v>4</v>
      </c>
      <c r="G318">
        <v>9</v>
      </c>
      <c r="H318">
        <v>13</v>
      </c>
      <c r="I318">
        <v>1</v>
      </c>
      <c r="J318">
        <v>14</v>
      </c>
      <c r="K318">
        <v>2</v>
      </c>
      <c r="L318">
        <v>3</v>
      </c>
      <c r="M318">
        <v>0</v>
      </c>
      <c r="N318">
        <v>1</v>
      </c>
      <c r="O318">
        <v>0</v>
      </c>
      <c r="P318">
        <v>0</v>
      </c>
      <c r="Q318">
        <v>58</v>
      </c>
      <c r="R318">
        <v>6.9</v>
      </c>
      <c r="S318" s="1">
        <v>0.89166666666666661</v>
      </c>
      <c r="T318">
        <v>28.6</v>
      </c>
      <c r="U318">
        <v>0</v>
      </c>
    </row>
    <row r="319" spans="1:21">
      <c r="A319">
        <v>318</v>
      </c>
      <c r="B319" t="s">
        <v>763</v>
      </c>
      <c r="C319" t="s">
        <v>88</v>
      </c>
      <c r="D319" t="s">
        <v>81</v>
      </c>
      <c r="E319">
        <v>48</v>
      </c>
      <c r="F319">
        <v>4</v>
      </c>
      <c r="G319">
        <v>9</v>
      </c>
      <c r="H319">
        <v>13</v>
      </c>
      <c r="I319">
        <v>9</v>
      </c>
      <c r="J319">
        <v>35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66</v>
      </c>
      <c r="R319">
        <v>6.1</v>
      </c>
      <c r="S319" s="1">
        <v>0.81180555555555556</v>
      </c>
      <c r="T319">
        <v>25</v>
      </c>
      <c r="U319">
        <v>0</v>
      </c>
    </row>
    <row r="320" spans="1:21">
      <c r="A320">
        <v>319</v>
      </c>
      <c r="B320" t="s">
        <v>1180</v>
      </c>
      <c r="C320" t="s">
        <v>23</v>
      </c>
      <c r="D320" t="s">
        <v>81</v>
      </c>
      <c r="E320">
        <v>41</v>
      </c>
      <c r="F320">
        <v>4</v>
      </c>
      <c r="G320">
        <v>9</v>
      </c>
      <c r="H320">
        <v>13</v>
      </c>
      <c r="I320">
        <v>15</v>
      </c>
      <c r="J320">
        <v>28</v>
      </c>
      <c r="K320">
        <v>1</v>
      </c>
      <c r="L320">
        <v>3</v>
      </c>
      <c r="M320">
        <v>0</v>
      </c>
      <c r="N320">
        <v>0</v>
      </c>
      <c r="O320">
        <v>2</v>
      </c>
      <c r="P320">
        <v>0</v>
      </c>
      <c r="Q320">
        <v>76</v>
      </c>
      <c r="R320">
        <v>5.3</v>
      </c>
      <c r="S320" s="1">
        <v>0.7729166666666667</v>
      </c>
      <c r="T320">
        <v>23.7</v>
      </c>
      <c r="U320">
        <v>0</v>
      </c>
    </row>
    <row r="321" spans="1:21">
      <c r="A321">
        <v>320</v>
      </c>
      <c r="B321" t="s">
        <v>747</v>
      </c>
      <c r="C321" t="s">
        <v>14</v>
      </c>
      <c r="D321" t="s">
        <v>7</v>
      </c>
      <c r="E321">
        <v>47</v>
      </c>
      <c r="F321">
        <v>4</v>
      </c>
      <c r="G321">
        <v>9</v>
      </c>
      <c r="H321">
        <v>13</v>
      </c>
      <c r="I321">
        <v>3</v>
      </c>
      <c r="J321">
        <v>24</v>
      </c>
      <c r="K321">
        <v>0</v>
      </c>
      <c r="L321">
        <v>2</v>
      </c>
      <c r="M321">
        <v>0</v>
      </c>
      <c r="N321">
        <v>0</v>
      </c>
      <c r="O321">
        <v>2</v>
      </c>
      <c r="P321">
        <v>0</v>
      </c>
      <c r="Q321">
        <v>50</v>
      </c>
      <c r="R321">
        <v>8</v>
      </c>
      <c r="S321" s="1">
        <v>0.58958333333333335</v>
      </c>
      <c r="T321">
        <v>21.7</v>
      </c>
      <c r="U321">
        <v>46.2</v>
      </c>
    </row>
    <row r="322" spans="1:21">
      <c r="A322">
        <v>321</v>
      </c>
      <c r="B322" t="s">
        <v>414</v>
      </c>
      <c r="C322" t="s">
        <v>88</v>
      </c>
      <c r="D322" t="s">
        <v>7</v>
      </c>
      <c r="E322">
        <v>48</v>
      </c>
      <c r="F322">
        <v>4</v>
      </c>
      <c r="G322">
        <v>9</v>
      </c>
      <c r="H322">
        <v>13</v>
      </c>
      <c r="I322">
        <v>2</v>
      </c>
      <c r="J322">
        <v>41</v>
      </c>
      <c r="K322">
        <v>0</v>
      </c>
      <c r="L322">
        <v>1</v>
      </c>
      <c r="M322">
        <v>1</v>
      </c>
      <c r="N322">
        <v>1</v>
      </c>
      <c r="O322">
        <v>0</v>
      </c>
      <c r="P322">
        <v>0</v>
      </c>
      <c r="Q322">
        <v>52</v>
      </c>
      <c r="R322">
        <v>7.7</v>
      </c>
      <c r="S322" s="1">
        <v>0.5708333333333333</v>
      </c>
      <c r="T322">
        <v>18.5</v>
      </c>
      <c r="U322">
        <v>47.1</v>
      </c>
    </row>
    <row r="323" spans="1:21">
      <c r="A323">
        <v>322</v>
      </c>
      <c r="B323" t="s">
        <v>819</v>
      </c>
      <c r="C323" t="s">
        <v>21</v>
      </c>
      <c r="D323" t="s">
        <v>81</v>
      </c>
      <c r="E323">
        <v>34</v>
      </c>
      <c r="F323">
        <v>4</v>
      </c>
      <c r="G323">
        <v>9</v>
      </c>
      <c r="H323">
        <v>13</v>
      </c>
      <c r="I323">
        <v>-7</v>
      </c>
      <c r="J323">
        <v>23</v>
      </c>
      <c r="K323">
        <v>0</v>
      </c>
      <c r="L323">
        <v>7</v>
      </c>
      <c r="M323">
        <v>0</v>
      </c>
      <c r="N323">
        <v>0</v>
      </c>
      <c r="O323">
        <v>0</v>
      </c>
      <c r="P323">
        <v>0</v>
      </c>
      <c r="Q323">
        <v>30</v>
      </c>
      <c r="R323">
        <v>13.3</v>
      </c>
      <c r="S323" s="1">
        <v>0.76944444444444438</v>
      </c>
      <c r="T323">
        <v>23.9</v>
      </c>
      <c r="U323">
        <v>0</v>
      </c>
    </row>
    <row r="324" spans="1:21">
      <c r="A324">
        <v>323</v>
      </c>
      <c r="B324" t="s">
        <v>877</v>
      </c>
      <c r="C324" t="s">
        <v>29</v>
      </c>
      <c r="D324" t="s">
        <v>10</v>
      </c>
      <c r="E324">
        <v>47</v>
      </c>
      <c r="F324">
        <v>4</v>
      </c>
      <c r="G324">
        <v>9</v>
      </c>
      <c r="H324">
        <v>13</v>
      </c>
      <c r="I324">
        <v>8</v>
      </c>
      <c r="J324">
        <v>12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1</v>
      </c>
      <c r="Q324">
        <v>43</v>
      </c>
      <c r="R324">
        <v>9.3000000000000007</v>
      </c>
      <c r="S324" s="1">
        <v>0.52361111111111114</v>
      </c>
      <c r="T324">
        <v>17.3</v>
      </c>
      <c r="U324">
        <v>36</v>
      </c>
    </row>
    <row r="325" spans="1:21">
      <c r="A325">
        <v>324</v>
      </c>
      <c r="B325" t="s">
        <v>187</v>
      </c>
      <c r="C325" t="s">
        <v>38</v>
      </c>
      <c r="D325" t="s">
        <v>7</v>
      </c>
      <c r="E325">
        <v>17</v>
      </c>
      <c r="F325">
        <v>4</v>
      </c>
      <c r="G325">
        <v>9</v>
      </c>
      <c r="H325">
        <v>13</v>
      </c>
      <c r="I325">
        <v>-5</v>
      </c>
      <c r="J325">
        <v>12</v>
      </c>
      <c r="K325">
        <v>2</v>
      </c>
      <c r="L325">
        <v>5</v>
      </c>
      <c r="M325">
        <v>0</v>
      </c>
      <c r="N325">
        <v>0</v>
      </c>
      <c r="O325">
        <v>1</v>
      </c>
      <c r="P325">
        <v>0</v>
      </c>
      <c r="Q325">
        <v>36</v>
      </c>
      <c r="R325">
        <v>11.1</v>
      </c>
      <c r="S325" s="1">
        <v>0.7895833333333333</v>
      </c>
      <c r="T325">
        <v>24.1</v>
      </c>
      <c r="U325">
        <v>57.4</v>
      </c>
    </row>
    <row r="326" spans="1:21">
      <c r="A326">
        <v>325</v>
      </c>
      <c r="B326" t="s">
        <v>2136</v>
      </c>
      <c r="C326" t="s">
        <v>23</v>
      </c>
      <c r="D326" t="s">
        <v>81</v>
      </c>
      <c r="E326">
        <v>45</v>
      </c>
      <c r="F326">
        <v>3</v>
      </c>
      <c r="G326">
        <v>10</v>
      </c>
      <c r="H326">
        <v>13</v>
      </c>
      <c r="I326">
        <v>6</v>
      </c>
      <c r="J326">
        <v>29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34</v>
      </c>
      <c r="R326">
        <v>8.8000000000000007</v>
      </c>
      <c r="S326" s="1">
        <v>0.8881944444444444</v>
      </c>
      <c r="T326">
        <v>28.5</v>
      </c>
      <c r="U326">
        <v>0</v>
      </c>
    </row>
    <row r="327" spans="1:21">
      <c r="A327">
        <v>326</v>
      </c>
      <c r="B327" t="s">
        <v>782</v>
      </c>
      <c r="C327" t="s">
        <v>78</v>
      </c>
      <c r="D327" t="s">
        <v>81</v>
      </c>
      <c r="E327">
        <v>43</v>
      </c>
      <c r="F327">
        <v>3</v>
      </c>
      <c r="G327">
        <v>10</v>
      </c>
      <c r="H327">
        <v>13</v>
      </c>
      <c r="I327">
        <v>-11</v>
      </c>
      <c r="J327">
        <v>18</v>
      </c>
      <c r="K327">
        <v>1</v>
      </c>
      <c r="L327">
        <v>4</v>
      </c>
      <c r="M327">
        <v>0</v>
      </c>
      <c r="N327">
        <v>0</v>
      </c>
      <c r="O327">
        <v>0</v>
      </c>
      <c r="P327">
        <v>0</v>
      </c>
      <c r="Q327">
        <v>36</v>
      </c>
      <c r="R327">
        <v>8.3000000000000007</v>
      </c>
      <c r="S327" s="1">
        <v>0.80486111111111114</v>
      </c>
      <c r="T327">
        <v>26.4</v>
      </c>
      <c r="U327">
        <v>0</v>
      </c>
    </row>
    <row r="328" spans="1:21">
      <c r="A328">
        <v>327</v>
      </c>
      <c r="B328" t="s">
        <v>2137</v>
      </c>
      <c r="C328" t="s">
        <v>100</v>
      </c>
      <c r="D328" t="s">
        <v>7</v>
      </c>
      <c r="E328">
        <v>43</v>
      </c>
      <c r="F328">
        <v>3</v>
      </c>
      <c r="G328">
        <v>10</v>
      </c>
      <c r="H328">
        <v>13</v>
      </c>
      <c r="I328">
        <v>-10</v>
      </c>
      <c r="J328">
        <v>14</v>
      </c>
      <c r="K328">
        <v>1</v>
      </c>
      <c r="L328">
        <v>3</v>
      </c>
      <c r="M328">
        <v>1</v>
      </c>
      <c r="N328">
        <v>1</v>
      </c>
      <c r="O328">
        <v>1</v>
      </c>
      <c r="P328">
        <v>0</v>
      </c>
      <c r="Q328">
        <v>96</v>
      </c>
      <c r="R328">
        <v>3.1</v>
      </c>
      <c r="S328" s="1">
        <v>0.65833333333333333</v>
      </c>
      <c r="T328">
        <v>20.3</v>
      </c>
      <c r="U328">
        <v>47.8</v>
      </c>
    </row>
    <row r="329" spans="1:21">
      <c r="A329">
        <v>328</v>
      </c>
      <c r="B329" t="s">
        <v>203</v>
      </c>
      <c r="C329" t="s">
        <v>21</v>
      </c>
      <c r="D329" t="s">
        <v>10</v>
      </c>
      <c r="E329">
        <v>47</v>
      </c>
      <c r="F329">
        <v>2</v>
      </c>
      <c r="G329">
        <v>11</v>
      </c>
      <c r="H329">
        <v>13</v>
      </c>
      <c r="I329">
        <v>-5</v>
      </c>
      <c r="J329">
        <v>40</v>
      </c>
      <c r="K329">
        <v>0</v>
      </c>
      <c r="L329">
        <v>1</v>
      </c>
      <c r="M329">
        <v>1</v>
      </c>
      <c r="N329">
        <v>1</v>
      </c>
      <c r="O329">
        <v>0</v>
      </c>
      <c r="P329">
        <v>0</v>
      </c>
      <c r="Q329">
        <v>69</v>
      </c>
      <c r="R329">
        <v>2.9</v>
      </c>
      <c r="S329" s="1">
        <v>0.64027777777777783</v>
      </c>
      <c r="T329">
        <v>22</v>
      </c>
      <c r="U329">
        <v>43.1</v>
      </c>
    </row>
    <row r="330" spans="1:21">
      <c r="A330">
        <v>329</v>
      </c>
      <c r="B330" t="s">
        <v>1189</v>
      </c>
      <c r="C330" t="s">
        <v>45</v>
      </c>
      <c r="D330" t="s">
        <v>81</v>
      </c>
      <c r="E330">
        <v>32</v>
      </c>
      <c r="F330">
        <v>2</v>
      </c>
      <c r="G330">
        <v>11</v>
      </c>
      <c r="H330">
        <v>13</v>
      </c>
      <c r="I330">
        <v>-11</v>
      </c>
      <c r="J330">
        <v>10</v>
      </c>
      <c r="K330">
        <v>1</v>
      </c>
      <c r="L330">
        <v>5</v>
      </c>
      <c r="M330">
        <v>0</v>
      </c>
      <c r="N330">
        <v>0</v>
      </c>
      <c r="O330">
        <v>1</v>
      </c>
      <c r="P330">
        <v>1</v>
      </c>
      <c r="Q330">
        <v>58</v>
      </c>
      <c r="R330">
        <v>3.4</v>
      </c>
      <c r="S330" s="1">
        <v>0.89861111111111114</v>
      </c>
      <c r="T330">
        <v>27.6</v>
      </c>
      <c r="U330">
        <v>0</v>
      </c>
    </row>
    <row r="331" spans="1:21">
      <c r="A331">
        <v>330</v>
      </c>
      <c r="B331" t="s">
        <v>410</v>
      </c>
      <c r="C331" t="s">
        <v>113</v>
      </c>
      <c r="D331" t="s">
        <v>81</v>
      </c>
      <c r="E331">
        <v>48</v>
      </c>
      <c r="F331">
        <v>1</v>
      </c>
      <c r="G331">
        <v>12</v>
      </c>
      <c r="H331">
        <v>13</v>
      </c>
      <c r="I331">
        <v>2</v>
      </c>
      <c r="J331">
        <v>56</v>
      </c>
      <c r="K331">
        <v>0</v>
      </c>
      <c r="L331">
        <v>4</v>
      </c>
      <c r="M331">
        <v>0</v>
      </c>
      <c r="N331">
        <v>0</v>
      </c>
      <c r="O331">
        <v>0</v>
      </c>
      <c r="P331">
        <v>0</v>
      </c>
      <c r="Q331">
        <v>46</v>
      </c>
      <c r="R331">
        <v>2.2000000000000002</v>
      </c>
      <c r="S331" s="1">
        <v>0.92638888888888893</v>
      </c>
      <c r="T331">
        <v>28.6</v>
      </c>
      <c r="U331">
        <v>0</v>
      </c>
    </row>
    <row r="332" spans="1:21">
      <c r="A332">
        <v>331</v>
      </c>
      <c r="B332" t="s">
        <v>879</v>
      </c>
      <c r="C332" t="s">
        <v>36</v>
      </c>
      <c r="D332" t="s">
        <v>81</v>
      </c>
      <c r="E332">
        <v>47</v>
      </c>
      <c r="F332">
        <v>0</v>
      </c>
      <c r="G332">
        <v>13</v>
      </c>
      <c r="H332">
        <v>13</v>
      </c>
      <c r="I332">
        <v>-8</v>
      </c>
      <c r="J332">
        <v>10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52</v>
      </c>
      <c r="R332">
        <v>0</v>
      </c>
      <c r="S332" s="1">
        <v>0.95208333333333339</v>
      </c>
      <c r="T332">
        <v>26.1</v>
      </c>
      <c r="U332">
        <v>0</v>
      </c>
    </row>
    <row r="333" spans="1:21">
      <c r="A333">
        <v>332</v>
      </c>
      <c r="B333" t="s">
        <v>209</v>
      </c>
      <c r="C333" t="s">
        <v>78</v>
      </c>
      <c r="D333" t="s">
        <v>7</v>
      </c>
      <c r="E333">
        <v>48</v>
      </c>
      <c r="F333">
        <v>8</v>
      </c>
      <c r="G333">
        <v>4</v>
      </c>
      <c r="H333">
        <v>12</v>
      </c>
      <c r="I333">
        <v>-18</v>
      </c>
      <c r="J333">
        <v>20</v>
      </c>
      <c r="K333">
        <v>1</v>
      </c>
      <c r="L333">
        <v>2</v>
      </c>
      <c r="M333">
        <v>1</v>
      </c>
      <c r="N333">
        <v>1</v>
      </c>
      <c r="O333">
        <v>1</v>
      </c>
      <c r="P333">
        <v>0</v>
      </c>
      <c r="Q333">
        <v>88</v>
      </c>
      <c r="R333">
        <v>9.1</v>
      </c>
      <c r="S333" s="1">
        <v>0.72291666666666676</v>
      </c>
      <c r="T333">
        <v>24.4</v>
      </c>
      <c r="U333">
        <v>49.4</v>
      </c>
    </row>
    <row r="334" spans="1:21">
      <c r="A334">
        <v>333</v>
      </c>
      <c r="B334" t="s">
        <v>1211</v>
      </c>
      <c r="C334" t="s">
        <v>45</v>
      </c>
      <c r="D334" t="s">
        <v>10</v>
      </c>
      <c r="E334">
        <v>48</v>
      </c>
      <c r="F334">
        <v>8</v>
      </c>
      <c r="G334">
        <v>4</v>
      </c>
      <c r="H334">
        <v>12</v>
      </c>
      <c r="I334">
        <v>4</v>
      </c>
      <c r="J334">
        <v>83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79</v>
      </c>
      <c r="R334">
        <v>10.1</v>
      </c>
      <c r="S334" s="1">
        <v>0.54513888888888895</v>
      </c>
      <c r="T334">
        <v>18.2</v>
      </c>
      <c r="U334">
        <v>41.2</v>
      </c>
    </row>
    <row r="335" spans="1:21">
      <c r="A335">
        <v>334</v>
      </c>
      <c r="B335" t="s">
        <v>1212</v>
      </c>
      <c r="C335" t="s">
        <v>93</v>
      </c>
      <c r="D335" t="s">
        <v>7</v>
      </c>
      <c r="E335">
        <v>28</v>
      </c>
      <c r="F335">
        <v>8</v>
      </c>
      <c r="G335">
        <v>4</v>
      </c>
      <c r="H335">
        <v>12</v>
      </c>
      <c r="I335">
        <v>-2</v>
      </c>
      <c r="J335">
        <v>4</v>
      </c>
      <c r="K335">
        <v>1</v>
      </c>
      <c r="L335">
        <v>3</v>
      </c>
      <c r="M335">
        <v>0</v>
      </c>
      <c r="N335">
        <v>0</v>
      </c>
      <c r="O335">
        <v>0</v>
      </c>
      <c r="P335">
        <v>0</v>
      </c>
      <c r="Q335">
        <v>47</v>
      </c>
      <c r="R335">
        <v>17</v>
      </c>
      <c r="S335" s="1">
        <v>0.59375</v>
      </c>
      <c r="T335">
        <v>18.899999999999999</v>
      </c>
      <c r="U335">
        <v>38.799999999999997</v>
      </c>
    </row>
    <row r="336" spans="1:21">
      <c r="A336">
        <v>335</v>
      </c>
      <c r="B336" t="s">
        <v>275</v>
      </c>
      <c r="C336" t="s">
        <v>21</v>
      </c>
      <c r="D336" t="s">
        <v>7</v>
      </c>
      <c r="E336">
        <v>31</v>
      </c>
      <c r="F336">
        <v>7</v>
      </c>
      <c r="G336">
        <v>5</v>
      </c>
      <c r="H336">
        <v>12</v>
      </c>
      <c r="I336">
        <v>8</v>
      </c>
      <c r="J336">
        <v>24</v>
      </c>
      <c r="K336">
        <v>3</v>
      </c>
      <c r="L336">
        <v>4</v>
      </c>
      <c r="M336">
        <v>0</v>
      </c>
      <c r="N336">
        <v>0</v>
      </c>
      <c r="O336">
        <v>1</v>
      </c>
      <c r="P336">
        <v>0</v>
      </c>
      <c r="Q336">
        <v>41</v>
      </c>
      <c r="R336">
        <v>17.100000000000001</v>
      </c>
      <c r="S336" s="1">
        <v>0.70208333333333339</v>
      </c>
      <c r="T336">
        <v>23.6</v>
      </c>
      <c r="U336">
        <v>49</v>
      </c>
    </row>
    <row r="337" spans="1:21">
      <c r="A337">
        <v>336</v>
      </c>
      <c r="B337" t="s">
        <v>215</v>
      </c>
      <c r="C337" t="s">
        <v>38</v>
      </c>
      <c r="D337" t="s">
        <v>81</v>
      </c>
      <c r="E337">
        <v>36</v>
      </c>
      <c r="F337">
        <v>6</v>
      </c>
      <c r="G337">
        <v>6</v>
      </c>
      <c r="H337">
        <v>12</v>
      </c>
      <c r="I337">
        <v>6</v>
      </c>
      <c r="J337">
        <v>48</v>
      </c>
      <c r="K337">
        <v>2</v>
      </c>
      <c r="L337">
        <v>3</v>
      </c>
      <c r="M337">
        <v>0</v>
      </c>
      <c r="N337">
        <v>0</v>
      </c>
      <c r="O337">
        <v>1</v>
      </c>
      <c r="P337">
        <v>0</v>
      </c>
      <c r="Q337">
        <v>77</v>
      </c>
      <c r="R337">
        <v>7.8</v>
      </c>
      <c r="S337" s="1">
        <v>0.91388888888888886</v>
      </c>
      <c r="T337">
        <v>26.1</v>
      </c>
      <c r="U337">
        <v>0</v>
      </c>
    </row>
    <row r="338" spans="1:21">
      <c r="A338">
        <v>337</v>
      </c>
      <c r="B338" t="s">
        <v>1213</v>
      </c>
      <c r="C338" t="s">
        <v>72</v>
      </c>
      <c r="D338" t="s">
        <v>81</v>
      </c>
      <c r="E338">
        <v>38</v>
      </c>
      <c r="F338">
        <v>6</v>
      </c>
      <c r="G338">
        <v>6</v>
      </c>
      <c r="H338">
        <v>12</v>
      </c>
      <c r="I338">
        <v>-1</v>
      </c>
      <c r="J338">
        <v>10</v>
      </c>
      <c r="K338">
        <v>4</v>
      </c>
      <c r="L338">
        <v>5</v>
      </c>
      <c r="M338">
        <v>0</v>
      </c>
      <c r="N338">
        <v>0</v>
      </c>
      <c r="O338">
        <v>0</v>
      </c>
      <c r="P338">
        <v>0</v>
      </c>
      <c r="Q338">
        <v>79</v>
      </c>
      <c r="R338">
        <v>7.6</v>
      </c>
      <c r="S338" s="1">
        <v>0.79583333333333339</v>
      </c>
      <c r="T338">
        <v>24.2</v>
      </c>
      <c r="U338">
        <v>0</v>
      </c>
    </row>
    <row r="339" spans="1:21">
      <c r="A339">
        <v>338</v>
      </c>
      <c r="B339" t="s">
        <v>1214</v>
      </c>
      <c r="C339" t="s">
        <v>33</v>
      </c>
      <c r="D339" t="s">
        <v>7</v>
      </c>
      <c r="E339">
        <v>41</v>
      </c>
      <c r="F339">
        <v>6</v>
      </c>
      <c r="G339">
        <v>6</v>
      </c>
      <c r="H339">
        <v>12</v>
      </c>
      <c r="I339">
        <v>-1</v>
      </c>
      <c r="J339">
        <v>4</v>
      </c>
      <c r="K339">
        <v>1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50</v>
      </c>
      <c r="R339">
        <v>12</v>
      </c>
      <c r="S339" s="1">
        <v>0.52013888888888882</v>
      </c>
      <c r="T339">
        <v>16.7</v>
      </c>
      <c r="U339">
        <v>48.5</v>
      </c>
    </row>
    <row r="340" spans="1:21">
      <c r="A340">
        <v>339</v>
      </c>
      <c r="B340" t="s">
        <v>336</v>
      </c>
      <c r="C340" t="s">
        <v>1215</v>
      </c>
      <c r="D340" t="s">
        <v>10</v>
      </c>
      <c r="E340">
        <v>42</v>
      </c>
      <c r="F340">
        <v>6</v>
      </c>
      <c r="G340">
        <v>6</v>
      </c>
      <c r="H340">
        <v>12</v>
      </c>
      <c r="I340">
        <v>-4</v>
      </c>
      <c r="J340">
        <v>20</v>
      </c>
      <c r="K340">
        <v>0</v>
      </c>
      <c r="L340">
        <v>0</v>
      </c>
      <c r="M340">
        <v>1</v>
      </c>
      <c r="N340">
        <v>1</v>
      </c>
      <c r="O340">
        <v>1</v>
      </c>
      <c r="P340">
        <v>0</v>
      </c>
      <c r="Q340">
        <v>48</v>
      </c>
      <c r="R340">
        <v>12.5</v>
      </c>
      <c r="S340" s="1">
        <v>0.50624999999999998</v>
      </c>
      <c r="T340">
        <v>17.5</v>
      </c>
      <c r="U340">
        <v>46.5</v>
      </c>
    </row>
    <row r="341" spans="1:21">
      <c r="A341">
        <v>340</v>
      </c>
      <c r="B341" t="s">
        <v>789</v>
      </c>
      <c r="C341" t="s">
        <v>139</v>
      </c>
      <c r="D341" t="s">
        <v>7</v>
      </c>
      <c r="E341">
        <v>40</v>
      </c>
      <c r="F341">
        <v>5</v>
      </c>
      <c r="G341">
        <v>7</v>
      </c>
      <c r="H341">
        <v>12</v>
      </c>
      <c r="I341">
        <v>-7</v>
      </c>
      <c r="J341">
        <v>12</v>
      </c>
      <c r="K341">
        <v>0</v>
      </c>
      <c r="L341">
        <v>1</v>
      </c>
      <c r="M341">
        <v>0</v>
      </c>
      <c r="N341">
        <v>0</v>
      </c>
      <c r="O341">
        <v>2</v>
      </c>
      <c r="P341">
        <v>0</v>
      </c>
      <c r="Q341">
        <v>84</v>
      </c>
      <c r="R341">
        <v>6</v>
      </c>
      <c r="S341" s="1">
        <v>0.67013888888888884</v>
      </c>
      <c r="T341">
        <v>21.1</v>
      </c>
      <c r="U341">
        <v>51.4</v>
      </c>
    </row>
    <row r="342" spans="1:21">
      <c r="A342">
        <v>341</v>
      </c>
      <c r="B342" t="s">
        <v>1216</v>
      </c>
      <c r="C342" t="s">
        <v>4</v>
      </c>
      <c r="D342" t="s">
        <v>81</v>
      </c>
      <c r="E342">
        <v>48</v>
      </c>
      <c r="F342">
        <v>4</v>
      </c>
      <c r="G342">
        <v>8</v>
      </c>
      <c r="H342">
        <v>12</v>
      </c>
      <c r="I342">
        <v>3</v>
      </c>
      <c r="J342">
        <v>30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56</v>
      </c>
      <c r="R342">
        <v>7.1</v>
      </c>
      <c r="S342" s="1">
        <v>0.85416666666666663</v>
      </c>
      <c r="T342">
        <v>27</v>
      </c>
      <c r="U342">
        <v>0</v>
      </c>
    </row>
    <row r="343" spans="1:21">
      <c r="A343">
        <v>342</v>
      </c>
      <c r="B343" t="s">
        <v>739</v>
      </c>
      <c r="C343" t="s">
        <v>147</v>
      </c>
      <c r="D343" t="s">
        <v>5</v>
      </c>
      <c r="E343">
        <v>48</v>
      </c>
      <c r="F343">
        <v>4</v>
      </c>
      <c r="G343">
        <v>8</v>
      </c>
      <c r="H343">
        <v>12</v>
      </c>
      <c r="I343">
        <v>0</v>
      </c>
      <c r="J343">
        <v>144</v>
      </c>
      <c r="K343">
        <v>0</v>
      </c>
      <c r="L343">
        <v>3</v>
      </c>
      <c r="M343">
        <v>0</v>
      </c>
      <c r="N343">
        <v>0</v>
      </c>
      <c r="O343">
        <v>3</v>
      </c>
      <c r="P343">
        <v>0</v>
      </c>
      <c r="Q343">
        <v>87</v>
      </c>
      <c r="R343">
        <v>4.5999999999999996</v>
      </c>
      <c r="S343" s="1">
        <v>0.57708333333333328</v>
      </c>
      <c r="T343">
        <v>19.600000000000001</v>
      </c>
      <c r="U343">
        <v>50</v>
      </c>
    </row>
    <row r="344" spans="1:21">
      <c r="A344">
        <v>343</v>
      </c>
      <c r="B344" t="s">
        <v>755</v>
      </c>
      <c r="C344" t="s">
        <v>147</v>
      </c>
      <c r="D344" t="s">
        <v>5</v>
      </c>
      <c r="E344">
        <v>48</v>
      </c>
      <c r="F344">
        <v>4</v>
      </c>
      <c r="G344">
        <v>8</v>
      </c>
      <c r="H344">
        <v>12</v>
      </c>
      <c r="I344">
        <v>3</v>
      </c>
      <c r="J344">
        <v>34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73</v>
      </c>
      <c r="R344">
        <v>5.5</v>
      </c>
      <c r="S344" s="1">
        <v>0.54861111111111105</v>
      </c>
      <c r="T344">
        <v>18.399999999999999</v>
      </c>
      <c r="U344">
        <v>38.1</v>
      </c>
    </row>
    <row r="345" spans="1:21">
      <c r="A345">
        <v>344</v>
      </c>
      <c r="B345" t="s">
        <v>264</v>
      </c>
      <c r="C345" t="s">
        <v>165</v>
      </c>
      <c r="D345" t="s">
        <v>7</v>
      </c>
      <c r="E345">
        <v>44</v>
      </c>
      <c r="F345">
        <v>4</v>
      </c>
      <c r="G345">
        <v>8</v>
      </c>
      <c r="H345">
        <v>12</v>
      </c>
      <c r="I345">
        <v>-11</v>
      </c>
      <c r="J345">
        <v>20</v>
      </c>
      <c r="K345">
        <v>2</v>
      </c>
      <c r="L345">
        <v>7</v>
      </c>
      <c r="M345">
        <v>0</v>
      </c>
      <c r="N345">
        <v>0</v>
      </c>
      <c r="O345">
        <v>0</v>
      </c>
      <c r="P345">
        <v>0</v>
      </c>
      <c r="Q345">
        <v>83</v>
      </c>
      <c r="R345">
        <v>4.8</v>
      </c>
      <c r="S345" s="1">
        <v>0.57708333333333328</v>
      </c>
      <c r="T345">
        <v>18.3</v>
      </c>
      <c r="U345">
        <v>39.5</v>
      </c>
    </row>
    <row r="346" spans="1:21">
      <c r="A346">
        <v>345</v>
      </c>
      <c r="B346" t="s">
        <v>1217</v>
      </c>
      <c r="C346" t="s">
        <v>33</v>
      </c>
      <c r="D346" t="s">
        <v>81</v>
      </c>
      <c r="E346">
        <v>48</v>
      </c>
      <c r="F346">
        <v>3</v>
      </c>
      <c r="G346">
        <v>9</v>
      </c>
      <c r="H346">
        <v>12</v>
      </c>
      <c r="I346">
        <v>-2</v>
      </c>
      <c r="J346">
        <v>20</v>
      </c>
      <c r="K346">
        <v>1</v>
      </c>
      <c r="L346">
        <v>3</v>
      </c>
      <c r="M346">
        <v>0</v>
      </c>
      <c r="N346">
        <v>0</v>
      </c>
      <c r="O346">
        <v>1</v>
      </c>
      <c r="P346">
        <v>0</v>
      </c>
      <c r="Q346">
        <v>45</v>
      </c>
      <c r="R346">
        <v>6.7</v>
      </c>
      <c r="S346" s="1">
        <v>0.97986111111111107</v>
      </c>
      <c r="T346">
        <v>27.2</v>
      </c>
      <c r="U346">
        <v>0</v>
      </c>
    </row>
    <row r="347" spans="1:21">
      <c r="A347">
        <v>346</v>
      </c>
      <c r="B347" t="s">
        <v>758</v>
      </c>
      <c r="C347" t="s">
        <v>21</v>
      </c>
      <c r="D347" t="s">
        <v>81</v>
      </c>
      <c r="E347">
        <v>48</v>
      </c>
      <c r="F347">
        <v>3</v>
      </c>
      <c r="G347">
        <v>9</v>
      </c>
      <c r="H347">
        <v>12</v>
      </c>
      <c r="I347">
        <v>1</v>
      </c>
      <c r="J347">
        <v>29</v>
      </c>
      <c r="K347">
        <v>0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66</v>
      </c>
      <c r="R347">
        <v>4.5</v>
      </c>
      <c r="S347" s="1">
        <v>0.91249999999999998</v>
      </c>
      <c r="T347">
        <v>27.2</v>
      </c>
      <c r="U347">
        <v>0</v>
      </c>
    </row>
    <row r="348" spans="1:21">
      <c r="A348">
        <v>347</v>
      </c>
      <c r="B348" t="s">
        <v>907</v>
      </c>
      <c r="C348" t="s">
        <v>14</v>
      </c>
      <c r="D348" t="s">
        <v>81</v>
      </c>
      <c r="E348">
        <v>48</v>
      </c>
      <c r="F348">
        <v>3</v>
      </c>
      <c r="G348">
        <v>9</v>
      </c>
      <c r="H348">
        <v>12</v>
      </c>
      <c r="I348">
        <v>12</v>
      </c>
      <c r="J348">
        <v>10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0</v>
      </c>
      <c r="Q348">
        <v>52</v>
      </c>
      <c r="R348">
        <v>5.8</v>
      </c>
      <c r="S348" s="1">
        <v>0.85486111111111107</v>
      </c>
      <c r="T348">
        <v>26.2</v>
      </c>
      <c r="U348">
        <v>0</v>
      </c>
    </row>
    <row r="349" spans="1:21">
      <c r="A349">
        <v>348</v>
      </c>
      <c r="B349" t="s">
        <v>1218</v>
      </c>
      <c r="C349" t="s">
        <v>90</v>
      </c>
      <c r="D349" t="s">
        <v>81</v>
      </c>
      <c r="E349">
        <v>46</v>
      </c>
      <c r="F349">
        <v>3</v>
      </c>
      <c r="G349">
        <v>9</v>
      </c>
      <c r="H349">
        <v>12</v>
      </c>
      <c r="I349">
        <v>6</v>
      </c>
      <c r="J349">
        <v>39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39</v>
      </c>
      <c r="R349">
        <v>7.7</v>
      </c>
      <c r="S349" s="1">
        <v>0.80486111111111114</v>
      </c>
      <c r="T349">
        <v>27.2</v>
      </c>
      <c r="U349">
        <v>0</v>
      </c>
    </row>
    <row r="350" spans="1:21">
      <c r="A350">
        <v>349</v>
      </c>
      <c r="B350" t="s">
        <v>1219</v>
      </c>
      <c r="C350" t="s">
        <v>74</v>
      </c>
      <c r="D350" t="s">
        <v>81</v>
      </c>
      <c r="E350">
        <v>38</v>
      </c>
      <c r="F350">
        <v>3</v>
      </c>
      <c r="G350">
        <v>9</v>
      </c>
      <c r="H350">
        <v>12</v>
      </c>
      <c r="I350">
        <v>2</v>
      </c>
      <c r="J350">
        <v>33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33</v>
      </c>
      <c r="R350">
        <v>9.1</v>
      </c>
      <c r="S350" s="1">
        <v>0.81944444444444453</v>
      </c>
      <c r="T350">
        <v>24.7</v>
      </c>
      <c r="U350">
        <v>0</v>
      </c>
    </row>
    <row r="351" spans="1:21">
      <c r="A351">
        <v>350</v>
      </c>
      <c r="B351" t="s">
        <v>1220</v>
      </c>
      <c r="C351" t="s">
        <v>100</v>
      </c>
      <c r="D351" t="s">
        <v>5</v>
      </c>
      <c r="E351">
        <v>40</v>
      </c>
      <c r="F351">
        <v>3</v>
      </c>
      <c r="G351">
        <v>9</v>
      </c>
      <c r="H351">
        <v>12</v>
      </c>
      <c r="I351">
        <v>-9</v>
      </c>
      <c r="J351">
        <v>11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69</v>
      </c>
      <c r="R351">
        <v>4.3</v>
      </c>
      <c r="S351" s="1">
        <v>0.55486111111111114</v>
      </c>
      <c r="T351">
        <v>18.600000000000001</v>
      </c>
      <c r="U351">
        <v>50</v>
      </c>
    </row>
    <row r="352" spans="1:21">
      <c r="A352">
        <v>351</v>
      </c>
      <c r="B352" t="s">
        <v>422</v>
      </c>
      <c r="C352" t="s">
        <v>51</v>
      </c>
      <c r="D352" t="s">
        <v>81</v>
      </c>
      <c r="E352">
        <v>37</v>
      </c>
      <c r="F352">
        <v>2</v>
      </c>
      <c r="G352">
        <v>10</v>
      </c>
      <c r="H352">
        <v>12</v>
      </c>
      <c r="I352">
        <v>-2</v>
      </c>
      <c r="J352">
        <v>4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33</v>
      </c>
      <c r="R352">
        <v>6.1</v>
      </c>
      <c r="S352" s="1">
        <v>0.8833333333333333</v>
      </c>
      <c r="T352">
        <v>25.9</v>
      </c>
      <c r="U352">
        <v>0</v>
      </c>
    </row>
    <row r="353" spans="1:21">
      <c r="A353">
        <v>352</v>
      </c>
      <c r="B353" t="s">
        <v>1221</v>
      </c>
      <c r="C353" t="s">
        <v>49</v>
      </c>
      <c r="D353" t="s">
        <v>81</v>
      </c>
      <c r="E353">
        <v>48</v>
      </c>
      <c r="F353">
        <v>1</v>
      </c>
      <c r="G353">
        <v>11</v>
      </c>
      <c r="H353">
        <v>12</v>
      </c>
      <c r="I353">
        <v>-6</v>
      </c>
      <c r="J353">
        <v>4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33</v>
      </c>
      <c r="R353">
        <v>3</v>
      </c>
      <c r="S353" s="1">
        <v>0.90763888888888899</v>
      </c>
      <c r="T353">
        <v>29</v>
      </c>
      <c r="U353">
        <v>0</v>
      </c>
    </row>
    <row r="354" spans="1:21">
      <c r="A354">
        <v>353</v>
      </c>
      <c r="B354" t="s">
        <v>900</v>
      </c>
      <c r="C354" t="s">
        <v>14</v>
      </c>
      <c r="D354" t="s">
        <v>81</v>
      </c>
      <c r="E354">
        <v>27</v>
      </c>
      <c r="F354">
        <v>0</v>
      </c>
      <c r="G354">
        <v>12</v>
      </c>
      <c r="H354">
        <v>12</v>
      </c>
      <c r="I354">
        <v>18</v>
      </c>
      <c r="J354">
        <v>14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13</v>
      </c>
      <c r="R354">
        <v>0</v>
      </c>
      <c r="S354" s="1">
        <v>0.75416666666666676</v>
      </c>
      <c r="T354">
        <v>22.1</v>
      </c>
      <c r="U354">
        <v>0</v>
      </c>
    </row>
    <row r="355" spans="1:21">
      <c r="A355">
        <v>354</v>
      </c>
      <c r="B355" t="s">
        <v>153</v>
      </c>
      <c r="C355" t="s">
        <v>29</v>
      </c>
      <c r="D355" t="s">
        <v>10</v>
      </c>
      <c r="E355">
        <v>32</v>
      </c>
      <c r="F355">
        <v>8</v>
      </c>
      <c r="G355">
        <v>3</v>
      </c>
      <c r="H355">
        <v>11</v>
      </c>
      <c r="I355">
        <v>-5</v>
      </c>
      <c r="J355">
        <v>70</v>
      </c>
      <c r="K355">
        <v>4</v>
      </c>
      <c r="L355">
        <v>5</v>
      </c>
      <c r="M355">
        <v>0</v>
      </c>
      <c r="N355">
        <v>0</v>
      </c>
      <c r="O355">
        <v>1</v>
      </c>
      <c r="P355">
        <v>0</v>
      </c>
      <c r="Q355">
        <v>74</v>
      </c>
      <c r="R355">
        <v>10.8</v>
      </c>
      <c r="S355" s="1">
        <v>0.66111111111111109</v>
      </c>
      <c r="T355">
        <v>20.3</v>
      </c>
      <c r="U355">
        <v>75</v>
      </c>
    </row>
    <row r="356" spans="1:21">
      <c r="A356">
        <v>355</v>
      </c>
      <c r="B356" t="s">
        <v>787</v>
      </c>
      <c r="C356" t="s">
        <v>113</v>
      </c>
      <c r="D356" t="s">
        <v>10</v>
      </c>
      <c r="E356">
        <v>48</v>
      </c>
      <c r="F356">
        <v>7</v>
      </c>
      <c r="G356">
        <v>4</v>
      </c>
      <c r="H356">
        <v>11</v>
      </c>
      <c r="I356">
        <v>-3</v>
      </c>
      <c r="J356">
        <v>61</v>
      </c>
      <c r="K356">
        <v>0</v>
      </c>
      <c r="L356">
        <v>0</v>
      </c>
      <c r="M356">
        <v>1</v>
      </c>
      <c r="N356">
        <v>1</v>
      </c>
      <c r="O356">
        <v>3</v>
      </c>
      <c r="P356">
        <v>0</v>
      </c>
      <c r="Q356">
        <v>49</v>
      </c>
      <c r="R356">
        <v>14.3</v>
      </c>
      <c r="S356" s="1">
        <v>0.59791666666666665</v>
      </c>
      <c r="T356">
        <v>19.2</v>
      </c>
      <c r="U356">
        <v>57.7</v>
      </c>
    </row>
    <row r="357" spans="1:21">
      <c r="A357">
        <v>356</v>
      </c>
      <c r="B357" t="s">
        <v>1222</v>
      </c>
      <c r="C357" t="s">
        <v>38</v>
      </c>
      <c r="D357" t="s">
        <v>5</v>
      </c>
      <c r="E357">
        <v>39</v>
      </c>
      <c r="F357">
        <v>7</v>
      </c>
      <c r="G357">
        <v>4</v>
      </c>
      <c r="H357">
        <v>11</v>
      </c>
      <c r="I357">
        <v>-7</v>
      </c>
      <c r="J357">
        <v>51</v>
      </c>
      <c r="K357">
        <v>2</v>
      </c>
      <c r="L357">
        <v>3</v>
      </c>
      <c r="M357">
        <v>0</v>
      </c>
      <c r="N357">
        <v>0</v>
      </c>
      <c r="O357">
        <v>1</v>
      </c>
      <c r="P357">
        <v>0</v>
      </c>
      <c r="Q357">
        <v>49</v>
      </c>
      <c r="R357">
        <v>14.3</v>
      </c>
      <c r="S357" s="1">
        <v>0.56111111111111112</v>
      </c>
      <c r="T357">
        <v>18.3</v>
      </c>
      <c r="U357">
        <v>42.8</v>
      </c>
    </row>
    <row r="358" spans="1:21">
      <c r="A358">
        <v>357</v>
      </c>
      <c r="B358" t="s">
        <v>398</v>
      </c>
      <c r="C358" t="s">
        <v>40</v>
      </c>
      <c r="D358" t="s">
        <v>10</v>
      </c>
      <c r="E358">
        <v>48</v>
      </c>
      <c r="F358">
        <v>6</v>
      </c>
      <c r="G358">
        <v>5</v>
      </c>
      <c r="H358">
        <v>11</v>
      </c>
      <c r="I358">
        <v>5</v>
      </c>
      <c r="J358">
        <v>6</v>
      </c>
      <c r="K358">
        <v>1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56</v>
      </c>
      <c r="R358">
        <v>10.7</v>
      </c>
      <c r="S358" s="1">
        <v>0.54583333333333328</v>
      </c>
      <c r="T358">
        <v>16.8</v>
      </c>
      <c r="U358">
        <v>40</v>
      </c>
    </row>
    <row r="359" spans="1:21">
      <c r="A359">
        <v>358</v>
      </c>
      <c r="B359" t="s">
        <v>250</v>
      </c>
      <c r="C359" t="s">
        <v>143</v>
      </c>
      <c r="D359" t="s">
        <v>10</v>
      </c>
      <c r="E359">
        <v>36</v>
      </c>
      <c r="F359">
        <v>6</v>
      </c>
      <c r="G359">
        <v>5</v>
      </c>
      <c r="H359">
        <v>11</v>
      </c>
      <c r="I359">
        <v>-3</v>
      </c>
      <c r="J359">
        <v>12</v>
      </c>
      <c r="K359">
        <v>1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83</v>
      </c>
      <c r="R359">
        <v>7.2</v>
      </c>
      <c r="S359" s="1">
        <v>0.71319444444444446</v>
      </c>
      <c r="T359">
        <v>23.4</v>
      </c>
      <c r="U359">
        <v>37.5</v>
      </c>
    </row>
    <row r="360" spans="1:21">
      <c r="A360">
        <v>359</v>
      </c>
      <c r="B360" t="s">
        <v>285</v>
      </c>
      <c r="C360" t="s">
        <v>12</v>
      </c>
      <c r="D360" t="s">
        <v>5</v>
      </c>
      <c r="E360">
        <v>46</v>
      </c>
      <c r="F360">
        <v>6</v>
      </c>
      <c r="G360">
        <v>5</v>
      </c>
      <c r="H360">
        <v>11</v>
      </c>
      <c r="I360">
        <v>-6</v>
      </c>
      <c r="J360">
        <v>19</v>
      </c>
      <c r="K360">
        <v>1</v>
      </c>
      <c r="L360">
        <v>3</v>
      </c>
      <c r="M360">
        <v>0</v>
      </c>
      <c r="N360">
        <v>0</v>
      </c>
      <c r="O360">
        <v>1</v>
      </c>
      <c r="P360">
        <v>1</v>
      </c>
      <c r="Q360">
        <v>100</v>
      </c>
      <c r="R360">
        <v>6</v>
      </c>
      <c r="S360" s="1">
        <v>0.51874999999999993</v>
      </c>
      <c r="T360">
        <v>15.9</v>
      </c>
      <c r="U360">
        <v>44.8</v>
      </c>
    </row>
    <row r="361" spans="1:21">
      <c r="A361">
        <v>360</v>
      </c>
      <c r="B361" t="s">
        <v>1223</v>
      </c>
      <c r="C361" t="s">
        <v>51</v>
      </c>
      <c r="D361" t="s">
        <v>7</v>
      </c>
      <c r="E361">
        <v>26</v>
      </c>
      <c r="F361">
        <v>6</v>
      </c>
      <c r="G361">
        <v>5</v>
      </c>
      <c r="H361">
        <v>11</v>
      </c>
      <c r="I361">
        <v>6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0</v>
      </c>
      <c r="Q361">
        <v>49</v>
      </c>
      <c r="R361">
        <v>12.2</v>
      </c>
      <c r="S361" s="1">
        <v>0.61111111111111105</v>
      </c>
      <c r="T361">
        <v>18.399999999999999</v>
      </c>
      <c r="U361">
        <v>40</v>
      </c>
    </row>
    <row r="362" spans="1:21">
      <c r="A362">
        <v>361</v>
      </c>
      <c r="B362" t="s">
        <v>737</v>
      </c>
      <c r="C362" t="s">
        <v>165</v>
      </c>
      <c r="D362" t="s">
        <v>5</v>
      </c>
      <c r="E362">
        <v>36</v>
      </c>
      <c r="F362">
        <v>5</v>
      </c>
      <c r="G362">
        <v>6</v>
      </c>
      <c r="H362">
        <v>11</v>
      </c>
      <c r="I362">
        <v>1</v>
      </c>
      <c r="J362">
        <v>10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51</v>
      </c>
      <c r="R362">
        <v>9.8000000000000007</v>
      </c>
      <c r="S362" s="1">
        <v>0.49791666666666662</v>
      </c>
      <c r="T362">
        <v>17.100000000000001</v>
      </c>
      <c r="U362">
        <v>33.299999999999997</v>
      </c>
    </row>
    <row r="363" spans="1:21">
      <c r="A363">
        <v>362</v>
      </c>
      <c r="B363" t="s">
        <v>1224</v>
      </c>
      <c r="C363" t="s">
        <v>143</v>
      </c>
      <c r="D363" t="s">
        <v>7</v>
      </c>
      <c r="E363">
        <v>22</v>
      </c>
      <c r="F363">
        <v>5</v>
      </c>
      <c r="G363">
        <v>6</v>
      </c>
      <c r="H363">
        <v>11</v>
      </c>
      <c r="I363">
        <v>7</v>
      </c>
      <c r="J363">
        <v>10</v>
      </c>
      <c r="K363">
        <v>1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34</v>
      </c>
      <c r="R363">
        <v>14.7</v>
      </c>
      <c r="S363" s="1">
        <v>0.50902777777777775</v>
      </c>
      <c r="T363">
        <v>17.2</v>
      </c>
      <c r="U363">
        <v>100</v>
      </c>
    </row>
    <row r="364" spans="1:21">
      <c r="A364">
        <v>363</v>
      </c>
      <c r="B364" t="s">
        <v>1225</v>
      </c>
      <c r="C364" t="s">
        <v>33</v>
      </c>
      <c r="D364" t="s">
        <v>10</v>
      </c>
      <c r="E364">
        <v>48</v>
      </c>
      <c r="F364">
        <v>4</v>
      </c>
      <c r="G364">
        <v>7</v>
      </c>
      <c r="H364">
        <v>11</v>
      </c>
      <c r="I364">
        <v>-2</v>
      </c>
      <c r="J364">
        <v>63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67</v>
      </c>
      <c r="R364">
        <v>6</v>
      </c>
      <c r="S364" s="1">
        <v>0.49583333333333335</v>
      </c>
      <c r="T364">
        <v>16.7</v>
      </c>
      <c r="U364">
        <v>33.299999999999997</v>
      </c>
    </row>
    <row r="365" spans="1:21">
      <c r="A365">
        <v>364</v>
      </c>
      <c r="B365" t="s">
        <v>252</v>
      </c>
      <c r="C365" t="s">
        <v>45</v>
      </c>
      <c r="D365" t="s">
        <v>5</v>
      </c>
      <c r="E365">
        <v>29</v>
      </c>
      <c r="F365">
        <v>4</v>
      </c>
      <c r="G365">
        <v>7</v>
      </c>
      <c r="H365">
        <v>11</v>
      </c>
      <c r="I365">
        <v>-7</v>
      </c>
      <c r="J365">
        <v>0</v>
      </c>
      <c r="K365">
        <v>2</v>
      </c>
      <c r="L365">
        <v>3</v>
      </c>
      <c r="M365">
        <v>0</v>
      </c>
      <c r="N365">
        <v>0</v>
      </c>
      <c r="O365">
        <v>0</v>
      </c>
      <c r="P365">
        <v>0</v>
      </c>
      <c r="Q365">
        <v>41</v>
      </c>
      <c r="R365">
        <v>9.8000000000000007</v>
      </c>
      <c r="S365" s="1">
        <v>0.54722222222222217</v>
      </c>
      <c r="T365">
        <v>17.399999999999999</v>
      </c>
      <c r="U365">
        <v>33.299999999999997</v>
      </c>
    </row>
    <row r="366" spans="1:21">
      <c r="A366">
        <v>365</v>
      </c>
      <c r="B366" t="s">
        <v>1226</v>
      </c>
      <c r="C366" t="s">
        <v>1227</v>
      </c>
      <c r="D366" t="s">
        <v>5</v>
      </c>
      <c r="E366">
        <v>34</v>
      </c>
      <c r="F366">
        <v>4</v>
      </c>
      <c r="G366">
        <v>7</v>
      </c>
      <c r="H366">
        <v>11</v>
      </c>
      <c r="I366">
        <v>-8</v>
      </c>
      <c r="J366">
        <v>4</v>
      </c>
      <c r="K366">
        <v>1</v>
      </c>
      <c r="L366">
        <v>4</v>
      </c>
      <c r="M366">
        <v>0</v>
      </c>
      <c r="N366">
        <v>0</v>
      </c>
      <c r="O366">
        <v>0</v>
      </c>
      <c r="P366">
        <v>0</v>
      </c>
      <c r="Q366">
        <v>41</v>
      </c>
      <c r="R366">
        <v>9.8000000000000007</v>
      </c>
      <c r="S366" s="1">
        <v>0.45</v>
      </c>
      <c r="T366">
        <v>15.4</v>
      </c>
      <c r="U366">
        <v>40</v>
      </c>
    </row>
    <row r="367" spans="1:21">
      <c r="A367">
        <v>366</v>
      </c>
      <c r="B367" t="s">
        <v>786</v>
      </c>
      <c r="C367" t="s">
        <v>29</v>
      </c>
      <c r="D367" t="s">
        <v>81</v>
      </c>
      <c r="E367">
        <v>47</v>
      </c>
      <c r="F367">
        <v>3</v>
      </c>
      <c r="G367">
        <v>8</v>
      </c>
      <c r="H367">
        <v>11</v>
      </c>
      <c r="I367">
        <v>3</v>
      </c>
      <c r="J367">
        <v>34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81</v>
      </c>
      <c r="R367">
        <v>3.7</v>
      </c>
      <c r="S367" s="1">
        <v>0.91041666666666676</v>
      </c>
      <c r="T367">
        <v>28.3</v>
      </c>
      <c r="U367">
        <v>0</v>
      </c>
    </row>
    <row r="368" spans="1:21">
      <c r="A368">
        <v>367</v>
      </c>
      <c r="B368" t="s">
        <v>1228</v>
      </c>
      <c r="C368" t="s">
        <v>147</v>
      </c>
      <c r="D368" t="s">
        <v>81</v>
      </c>
      <c r="E368">
        <v>47</v>
      </c>
      <c r="F368">
        <v>2</v>
      </c>
      <c r="G368">
        <v>9</v>
      </c>
      <c r="H368">
        <v>11</v>
      </c>
      <c r="I368">
        <v>2</v>
      </c>
      <c r="J368">
        <v>31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53</v>
      </c>
      <c r="R368">
        <v>3.8</v>
      </c>
      <c r="S368" s="1">
        <v>0.92569444444444438</v>
      </c>
      <c r="T368">
        <v>27.8</v>
      </c>
      <c r="U368">
        <v>0</v>
      </c>
    </row>
    <row r="369" spans="1:21">
      <c r="A369">
        <v>368</v>
      </c>
      <c r="B369" t="s">
        <v>1229</v>
      </c>
      <c r="C369" t="s">
        <v>78</v>
      </c>
      <c r="D369" t="s">
        <v>81</v>
      </c>
      <c r="E369">
        <v>45</v>
      </c>
      <c r="F369">
        <v>2</v>
      </c>
      <c r="G369">
        <v>9</v>
      </c>
      <c r="H369">
        <v>11</v>
      </c>
      <c r="I369">
        <v>3</v>
      </c>
      <c r="J369">
        <v>10</v>
      </c>
      <c r="K369">
        <v>1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51</v>
      </c>
      <c r="R369">
        <v>3.9</v>
      </c>
      <c r="S369" s="1">
        <v>0.96666666666666667</v>
      </c>
      <c r="T369">
        <v>29.8</v>
      </c>
      <c r="U369">
        <v>0</v>
      </c>
    </row>
    <row r="370" spans="1:21">
      <c r="A370">
        <v>369</v>
      </c>
      <c r="B370" t="s">
        <v>341</v>
      </c>
      <c r="C370" t="s">
        <v>19</v>
      </c>
      <c r="D370" t="s">
        <v>81</v>
      </c>
      <c r="E370">
        <v>32</v>
      </c>
      <c r="F370">
        <v>2</v>
      </c>
      <c r="G370">
        <v>9</v>
      </c>
      <c r="H370">
        <v>11</v>
      </c>
      <c r="I370">
        <v>-1</v>
      </c>
      <c r="J370">
        <v>4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47</v>
      </c>
      <c r="R370">
        <v>4.3</v>
      </c>
      <c r="S370" s="1">
        <v>0.78194444444444444</v>
      </c>
      <c r="T370">
        <v>26.6</v>
      </c>
      <c r="U370">
        <v>0</v>
      </c>
    </row>
    <row r="371" spans="1:21">
      <c r="A371">
        <v>370</v>
      </c>
      <c r="B371" t="s">
        <v>420</v>
      </c>
      <c r="C371" t="s">
        <v>40</v>
      </c>
      <c r="D371" t="s">
        <v>81</v>
      </c>
      <c r="E371">
        <v>21</v>
      </c>
      <c r="F371">
        <v>2</v>
      </c>
      <c r="G371">
        <v>9</v>
      </c>
      <c r="H371">
        <v>11</v>
      </c>
      <c r="I371">
        <v>4</v>
      </c>
      <c r="J371">
        <v>14</v>
      </c>
      <c r="K371">
        <v>1</v>
      </c>
      <c r="L371">
        <v>3</v>
      </c>
      <c r="M371">
        <v>0</v>
      </c>
      <c r="N371">
        <v>0</v>
      </c>
      <c r="O371">
        <v>0</v>
      </c>
      <c r="P371">
        <v>0</v>
      </c>
      <c r="Q371">
        <v>20</v>
      </c>
      <c r="R371">
        <v>10</v>
      </c>
      <c r="S371" s="2">
        <v>1.01875</v>
      </c>
      <c r="T371">
        <v>29</v>
      </c>
      <c r="U371">
        <v>0</v>
      </c>
    </row>
    <row r="372" spans="1:21">
      <c r="A372">
        <v>371</v>
      </c>
      <c r="B372" t="s">
        <v>318</v>
      </c>
      <c r="C372" t="s">
        <v>25</v>
      </c>
      <c r="D372" t="s">
        <v>81</v>
      </c>
      <c r="E372">
        <v>37</v>
      </c>
      <c r="F372">
        <v>1</v>
      </c>
      <c r="G372">
        <v>10</v>
      </c>
      <c r="H372">
        <v>11</v>
      </c>
      <c r="I372">
        <v>-4</v>
      </c>
      <c r="J372">
        <v>4</v>
      </c>
      <c r="K372">
        <v>1</v>
      </c>
      <c r="L372">
        <v>6</v>
      </c>
      <c r="M372">
        <v>0</v>
      </c>
      <c r="N372">
        <v>0</v>
      </c>
      <c r="O372">
        <v>0</v>
      </c>
      <c r="P372">
        <v>0</v>
      </c>
      <c r="Q372">
        <v>50</v>
      </c>
      <c r="R372">
        <v>2</v>
      </c>
      <c r="S372" s="1">
        <v>0.85138888888888886</v>
      </c>
      <c r="T372">
        <v>22.4</v>
      </c>
      <c r="U372">
        <v>0</v>
      </c>
    </row>
    <row r="373" spans="1:21">
      <c r="A373">
        <v>372</v>
      </c>
      <c r="B373" t="s">
        <v>1230</v>
      </c>
      <c r="C373" t="s">
        <v>143</v>
      </c>
      <c r="D373" t="s">
        <v>81</v>
      </c>
      <c r="E373">
        <v>39</v>
      </c>
      <c r="F373">
        <v>0</v>
      </c>
      <c r="G373">
        <v>11</v>
      </c>
      <c r="H373">
        <v>11</v>
      </c>
      <c r="I373">
        <v>-6</v>
      </c>
      <c r="J373">
        <v>36</v>
      </c>
      <c r="K373">
        <v>0</v>
      </c>
      <c r="L373">
        <v>3</v>
      </c>
      <c r="M373">
        <v>0</v>
      </c>
      <c r="N373">
        <v>0</v>
      </c>
      <c r="O373">
        <v>0</v>
      </c>
      <c r="P373">
        <v>0</v>
      </c>
      <c r="Q373">
        <v>68</v>
      </c>
      <c r="R373">
        <v>0</v>
      </c>
      <c r="S373" s="1">
        <v>0.89097222222222217</v>
      </c>
      <c r="T373">
        <v>28.4</v>
      </c>
      <c r="U373">
        <v>0</v>
      </c>
    </row>
    <row r="374" spans="1:21">
      <c r="A374">
        <v>373</v>
      </c>
      <c r="B374" t="s">
        <v>815</v>
      </c>
      <c r="C374" t="s">
        <v>147</v>
      </c>
      <c r="D374" t="s">
        <v>10</v>
      </c>
      <c r="E374">
        <v>27</v>
      </c>
      <c r="F374">
        <v>6</v>
      </c>
      <c r="G374">
        <v>4</v>
      </c>
      <c r="H374">
        <v>10</v>
      </c>
      <c r="I374">
        <v>-2</v>
      </c>
      <c r="J374">
        <v>8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53</v>
      </c>
      <c r="R374">
        <v>11.3</v>
      </c>
      <c r="S374" s="1">
        <v>0.6166666666666667</v>
      </c>
      <c r="T374">
        <v>19.3</v>
      </c>
      <c r="U374">
        <v>0</v>
      </c>
    </row>
    <row r="375" spans="1:21">
      <c r="A375">
        <v>374</v>
      </c>
      <c r="B375" t="s">
        <v>272</v>
      </c>
      <c r="C375" t="s">
        <v>29</v>
      </c>
      <c r="D375" t="s">
        <v>7</v>
      </c>
      <c r="E375">
        <v>35</v>
      </c>
      <c r="F375">
        <v>5</v>
      </c>
      <c r="G375">
        <v>5</v>
      </c>
      <c r="H375">
        <v>10</v>
      </c>
      <c r="I375">
        <v>2</v>
      </c>
      <c r="J375">
        <v>23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41</v>
      </c>
      <c r="R375">
        <v>12.2</v>
      </c>
      <c r="S375" s="1">
        <v>0.64236111111111105</v>
      </c>
      <c r="T375">
        <v>19.399999999999999</v>
      </c>
      <c r="U375">
        <v>47.9</v>
      </c>
    </row>
    <row r="376" spans="1:21">
      <c r="A376">
        <v>375</v>
      </c>
      <c r="B376" t="s">
        <v>400</v>
      </c>
      <c r="C376" t="s">
        <v>51</v>
      </c>
      <c r="D376" t="s">
        <v>10</v>
      </c>
      <c r="E376">
        <v>42</v>
      </c>
      <c r="F376">
        <v>5</v>
      </c>
      <c r="G376">
        <v>5</v>
      </c>
      <c r="H376">
        <v>10</v>
      </c>
      <c r="I376">
        <v>-3</v>
      </c>
      <c r="J376">
        <v>14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64</v>
      </c>
      <c r="R376">
        <v>7.8</v>
      </c>
      <c r="S376" s="1">
        <v>0.52083333333333337</v>
      </c>
      <c r="T376">
        <v>15.8</v>
      </c>
      <c r="U376">
        <v>0</v>
      </c>
    </row>
    <row r="377" spans="1:21">
      <c r="A377">
        <v>376</v>
      </c>
      <c r="B377" t="s">
        <v>738</v>
      </c>
      <c r="C377" t="s">
        <v>36</v>
      </c>
      <c r="D377" t="s">
        <v>7</v>
      </c>
      <c r="E377">
        <v>44</v>
      </c>
      <c r="F377">
        <v>4</v>
      </c>
      <c r="G377">
        <v>6</v>
      </c>
      <c r="H377">
        <v>10</v>
      </c>
      <c r="I377">
        <v>0</v>
      </c>
      <c r="J377">
        <v>14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55</v>
      </c>
      <c r="R377">
        <v>7.3</v>
      </c>
      <c r="S377" s="1">
        <v>0.65138888888888891</v>
      </c>
      <c r="T377">
        <v>19.100000000000001</v>
      </c>
      <c r="U377">
        <v>47.2</v>
      </c>
    </row>
    <row r="378" spans="1:21">
      <c r="A378">
        <v>377</v>
      </c>
      <c r="B378" t="s">
        <v>908</v>
      </c>
      <c r="C378" t="s">
        <v>38</v>
      </c>
      <c r="D378" t="s">
        <v>7</v>
      </c>
      <c r="E378">
        <v>48</v>
      </c>
      <c r="F378">
        <v>4</v>
      </c>
      <c r="G378">
        <v>6</v>
      </c>
      <c r="H378">
        <v>10</v>
      </c>
      <c r="I378">
        <v>-6</v>
      </c>
      <c r="J378">
        <v>45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54</v>
      </c>
      <c r="R378">
        <v>7.4</v>
      </c>
      <c r="S378" s="1">
        <v>0.52430555555555558</v>
      </c>
      <c r="T378">
        <v>18.899999999999999</v>
      </c>
      <c r="U378">
        <v>50.6</v>
      </c>
    </row>
    <row r="379" spans="1:21">
      <c r="A379">
        <v>378</v>
      </c>
      <c r="B379" t="s">
        <v>1231</v>
      </c>
      <c r="C379" t="s">
        <v>49</v>
      </c>
      <c r="D379" t="s">
        <v>10</v>
      </c>
      <c r="E379">
        <v>47</v>
      </c>
      <c r="F379">
        <v>4</v>
      </c>
      <c r="G379">
        <v>6</v>
      </c>
      <c r="H379">
        <v>10</v>
      </c>
      <c r="I379">
        <v>-3</v>
      </c>
      <c r="J379">
        <v>11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60</v>
      </c>
      <c r="R379">
        <v>6.7</v>
      </c>
      <c r="S379" s="1">
        <v>0.53125</v>
      </c>
      <c r="T379">
        <v>17.3</v>
      </c>
      <c r="U379">
        <v>33.299999999999997</v>
      </c>
    </row>
    <row r="380" spans="1:21">
      <c r="A380">
        <v>379</v>
      </c>
      <c r="B380" t="s">
        <v>384</v>
      </c>
      <c r="C380" t="s">
        <v>78</v>
      </c>
      <c r="D380" t="s">
        <v>5</v>
      </c>
      <c r="E380">
        <v>42</v>
      </c>
      <c r="F380">
        <v>4</v>
      </c>
      <c r="G380">
        <v>6</v>
      </c>
      <c r="H380">
        <v>10</v>
      </c>
      <c r="I380">
        <v>-5</v>
      </c>
      <c r="J380">
        <v>27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87</v>
      </c>
      <c r="R380">
        <v>4.5999999999999996</v>
      </c>
      <c r="S380" s="1">
        <v>0.57222222222222219</v>
      </c>
      <c r="T380">
        <v>21.1</v>
      </c>
      <c r="U380">
        <v>50</v>
      </c>
    </row>
    <row r="381" spans="1:21">
      <c r="A381">
        <v>380</v>
      </c>
      <c r="B381" t="s">
        <v>768</v>
      </c>
      <c r="C381" t="s">
        <v>33</v>
      </c>
      <c r="D381" t="s">
        <v>81</v>
      </c>
      <c r="E381">
        <v>48</v>
      </c>
      <c r="F381">
        <v>3</v>
      </c>
      <c r="G381">
        <v>7</v>
      </c>
      <c r="H381">
        <v>10</v>
      </c>
      <c r="I381">
        <v>-8</v>
      </c>
      <c r="J381">
        <v>28</v>
      </c>
      <c r="K381">
        <v>1</v>
      </c>
      <c r="L381">
        <v>3</v>
      </c>
      <c r="M381">
        <v>0</v>
      </c>
      <c r="N381">
        <v>1</v>
      </c>
      <c r="O381">
        <v>1</v>
      </c>
      <c r="P381">
        <v>0</v>
      </c>
      <c r="Q381">
        <v>83</v>
      </c>
      <c r="R381">
        <v>3.6</v>
      </c>
      <c r="S381" s="1">
        <v>0.95000000000000007</v>
      </c>
      <c r="T381">
        <v>27.2</v>
      </c>
      <c r="U381">
        <v>0</v>
      </c>
    </row>
    <row r="382" spans="1:21">
      <c r="A382">
        <v>381</v>
      </c>
      <c r="B382" t="s">
        <v>770</v>
      </c>
      <c r="C382" t="s">
        <v>16</v>
      </c>
      <c r="D382" t="s">
        <v>81</v>
      </c>
      <c r="E382">
        <v>47</v>
      </c>
      <c r="F382">
        <v>3</v>
      </c>
      <c r="G382">
        <v>7</v>
      </c>
      <c r="H382">
        <v>10</v>
      </c>
      <c r="I382">
        <v>-10</v>
      </c>
      <c r="J382">
        <v>51</v>
      </c>
      <c r="K382">
        <v>0</v>
      </c>
      <c r="L382">
        <v>1</v>
      </c>
      <c r="M382">
        <v>0</v>
      </c>
      <c r="N382">
        <v>0</v>
      </c>
      <c r="O382">
        <v>2</v>
      </c>
      <c r="P382">
        <v>1</v>
      </c>
      <c r="Q382">
        <v>54</v>
      </c>
      <c r="R382">
        <v>5.6</v>
      </c>
      <c r="S382" s="1">
        <v>0.82916666666666661</v>
      </c>
      <c r="T382">
        <v>26.2</v>
      </c>
      <c r="U382">
        <v>0</v>
      </c>
    </row>
    <row r="383" spans="1:21">
      <c r="A383">
        <v>382</v>
      </c>
      <c r="B383" t="s">
        <v>740</v>
      </c>
      <c r="C383" t="s">
        <v>100</v>
      </c>
      <c r="D383" t="s">
        <v>81</v>
      </c>
      <c r="E383">
        <v>34</v>
      </c>
      <c r="F383">
        <v>3</v>
      </c>
      <c r="G383">
        <v>7</v>
      </c>
      <c r="H383">
        <v>10</v>
      </c>
      <c r="I383">
        <v>-5</v>
      </c>
      <c r="J383">
        <v>22</v>
      </c>
      <c r="K383">
        <v>2</v>
      </c>
      <c r="L383">
        <v>6</v>
      </c>
      <c r="M383">
        <v>0</v>
      </c>
      <c r="N383">
        <v>0</v>
      </c>
      <c r="O383">
        <v>2</v>
      </c>
      <c r="P383">
        <v>1</v>
      </c>
      <c r="Q383">
        <v>52</v>
      </c>
      <c r="R383">
        <v>5.8</v>
      </c>
      <c r="S383" s="1">
        <v>0.87361111111111101</v>
      </c>
      <c r="T383">
        <v>25.6</v>
      </c>
      <c r="U383">
        <v>0</v>
      </c>
    </row>
    <row r="384" spans="1:21">
      <c r="A384">
        <v>383</v>
      </c>
      <c r="B384" t="s">
        <v>364</v>
      </c>
      <c r="C384" t="s">
        <v>14</v>
      </c>
      <c r="D384" t="s">
        <v>5</v>
      </c>
      <c r="E384">
        <v>45</v>
      </c>
      <c r="F384">
        <v>3</v>
      </c>
      <c r="G384">
        <v>7</v>
      </c>
      <c r="H384">
        <v>10</v>
      </c>
      <c r="I384">
        <v>5</v>
      </c>
      <c r="J384">
        <v>8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98</v>
      </c>
      <c r="R384">
        <v>3.1</v>
      </c>
      <c r="S384" s="1">
        <v>0.52152777777777781</v>
      </c>
      <c r="T384">
        <v>18.100000000000001</v>
      </c>
      <c r="U384">
        <v>37.5</v>
      </c>
    </row>
    <row r="385" spans="1:21">
      <c r="A385">
        <v>384</v>
      </c>
      <c r="B385" t="s">
        <v>1232</v>
      </c>
      <c r="C385" t="s">
        <v>147</v>
      </c>
      <c r="D385" t="s">
        <v>81</v>
      </c>
      <c r="E385">
        <v>33</v>
      </c>
      <c r="F385">
        <v>3</v>
      </c>
      <c r="G385">
        <v>7</v>
      </c>
      <c r="H385">
        <v>10</v>
      </c>
      <c r="I385">
        <v>-3</v>
      </c>
      <c r="J385">
        <v>8</v>
      </c>
      <c r="K385">
        <v>1</v>
      </c>
      <c r="L385">
        <v>2</v>
      </c>
      <c r="M385">
        <v>0</v>
      </c>
      <c r="N385">
        <v>0</v>
      </c>
      <c r="O385">
        <v>2</v>
      </c>
      <c r="P385">
        <v>0</v>
      </c>
      <c r="Q385">
        <v>50</v>
      </c>
      <c r="R385">
        <v>6</v>
      </c>
      <c r="S385" s="1">
        <v>0.68402777777777779</v>
      </c>
      <c r="T385">
        <v>23.2</v>
      </c>
      <c r="U385">
        <v>0</v>
      </c>
    </row>
    <row r="386" spans="1:21">
      <c r="A386">
        <v>385</v>
      </c>
      <c r="B386" t="s">
        <v>1233</v>
      </c>
      <c r="C386" t="s">
        <v>1234</v>
      </c>
      <c r="D386" t="s">
        <v>81</v>
      </c>
      <c r="E386">
        <v>29</v>
      </c>
      <c r="F386">
        <v>3</v>
      </c>
      <c r="G386">
        <v>7</v>
      </c>
      <c r="H386">
        <v>10</v>
      </c>
      <c r="I386">
        <v>-9</v>
      </c>
      <c r="J386">
        <v>8</v>
      </c>
      <c r="K386">
        <v>1</v>
      </c>
      <c r="L386">
        <v>4</v>
      </c>
      <c r="M386">
        <v>0</v>
      </c>
      <c r="N386">
        <v>0</v>
      </c>
      <c r="O386">
        <v>0</v>
      </c>
      <c r="P386">
        <v>0</v>
      </c>
      <c r="Q386">
        <v>42</v>
      </c>
      <c r="R386">
        <v>7.1</v>
      </c>
      <c r="S386" s="1">
        <v>0.69513888888888886</v>
      </c>
      <c r="T386">
        <v>20.3</v>
      </c>
      <c r="U386">
        <v>0</v>
      </c>
    </row>
    <row r="387" spans="1:21">
      <c r="A387">
        <v>386</v>
      </c>
      <c r="B387" t="s">
        <v>1235</v>
      </c>
      <c r="C387" t="s">
        <v>25</v>
      </c>
      <c r="D387" t="s">
        <v>10</v>
      </c>
      <c r="E387">
        <v>38</v>
      </c>
      <c r="F387">
        <v>3</v>
      </c>
      <c r="G387">
        <v>7</v>
      </c>
      <c r="H387">
        <v>10</v>
      </c>
      <c r="I387">
        <v>7</v>
      </c>
      <c r="J387">
        <v>9</v>
      </c>
      <c r="K387">
        <v>0</v>
      </c>
      <c r="L387">
        <v>0</v>
      </c>
      <c r="M387">
        <v>0</v>
      </c>
      <c r="N387">
        <v>2</v>
      </c>
      <c r="O387">
        <v>0</v>
      </c>
      <c r="P387">
        <v>0</v>
      </c>
      <c r="Q387">
        <v>48</v>
      </c>
      <c r="R387">
        <v>6.3</v>
      </c>
      <c r="S387" s="1">
        <v>0.4770833333333333</v>
      </c>
      <c r="T387">
        <v>15.7</v>
      </c>
      <c r="U387">
        <v>40</v>
      </c>
    </row>
    <row r="388" spans="1:21">
      <c r="A388">
        <v>387</v>
      </c>
      <c r="B388" t="s">
        <v>1236</v>
      </c>
      <c r="C388" t="s">
        <v>113</v>
      </c>
      <c r="D388" t="s">
        <v>10</v>
      </c>
      <c r="E388">
        <v>36</v>
      </c>
      <c r="F388">
        <v>3</v>
      </c>
      <c r="G388">
        <v>7</v>
      </c>
      <c r="H388">
        <v>10</v>
      </c>
      <c r="I388">
        <v>1</v>
      </c>
      <c r="J388">
        <v>32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59</v>
      </c>
      <c r="R388">
        <v>5.0999999999999996</v>
      </c>
      <c r="S388" s="1">
        <v>0.41319444444444442</v>
      </c>
      <c r="T388">
        <v>14.2</v>
      </c>
      <c r="U388">
        <v>41.2</v>
      </c>
    </row>
    <row r="389" spans="1:21">
      <c r="A389">
        <v>388</v>
      </c>
      <c r="B389" t="s">
        <v>1237</v>
      </c>
      <c r="C389" t="s">
        <v>121</v>
      </c>
      <c r="D389" t="s">
        <v>10</v>
      </c>
      <c r="E389">
        <v>20</v>
      </c>
      <c r="F389">
        <v>3</v>
      </c>
      <c r="G389">
        <v>7</v>
      </c>
      <c r="H389">
        <v>10</v>
      </c>
      <c r="I389">
        <v>0</v>
      </c>
      <c r="J389">
        <v>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28</v>
      </c>
      <c r="R389">
        <v>10.7</v>
      </c>
      <c r="S389" s="1">
        <v>0.55833333333333335</v>
      </c>
      <c r="T389">
        <v>18.8</v>
      </c>
      <c r="U389">
        <v>100</v>
      </c>
    </row>
    <row r="390" spans="1:21">
      <c r="A390">
        <v>389</v>
      </c>
      <c r="B390" t="s">
        <v>1238</v>
      </c>
      <c r="C390" t="s">
        <v>14</v>
      </c>
      <c r="D390" t="s">
        <v>81</v>
      </c>
      <c r="E390">
        <v>46</v>
      </c>
      <c r="F390">
        <v>2</v>
      </c>
      <c r="G390">
        <v>8</v>
      </c>
      <c r="H390">
        <v>10</v>
      </c>
      <c r="I390">
        <v>15</v>
      </c>
      <c r="J390">
        <v>22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43</v>
      </c>
      <c r="R390">
        <v>4.7</v>
      </c>
      <c r="S390" s="1">
        <v>0.87083333333333324</v>
      </c>
      <c r="T390">
        <v>27.2</v>
      </c>
      <c r="U390">
        <v>0</v>
      </c>
    </row>
    <row r="391" spans="1:21">
      <c r="A391">
        <v>390</v>
      </c>
      <c r="B391" t="s">
        <v>375</v>
      </c>
      <c r="C391" t="s">
        <v>1239</v>
      </c>
      <c r="D391" t="s">
        <v>81</v>
      </c>
      <c r="E391">
        <v>39</v>
      </c>
      <c r="F391">
        <v>2</v>
      </c>
      <c r="G391">
        <v>8</v>
      </c>
      <c r="H391">
        <v>10</v>
      </c>
      <c r="I391">
        <v>-8</v>
      </c>
      <c r="J391">
        <v>14</v>
      </c>
      <c r="K391">
        <v>0</v>
      </c>
      <c r="L391">
        <v>4</v>
      </c>
      <c r="M391">
        <v>0</v>
      </c>
      <c r="N391">
        <v>0</v>
      </c>
      <c r="O391">
        <v>0</v>
      </c>
      <c r="P391">
        <v>0</v>
      </c>
      <c r="Q391">
        <v>60</v>
      </c>
      <c r="R391">
        <v>3.3</v>
      </c>
      <c r="S391" s="1">
        <v>0.83611111111111114</v>
      </c>
      <c r="T391">
        <v>24.8</v>
      </c>
      <c r="U391">
        <v>0</v>
      </c>
    </row>
    <row r="392" spans="1:21">
      <c r="A392">
        <v>391</v>
      </c>
      <c r="B392" t="s">
        <v>300</v>
      </c>
      <c r="C392" t="s">
        <v>100</v>
      </c>
      <c r="D392" t="s">
        <v>81</v>
      </c>
      <c r="E392">
        <v>44</v>
      </c>
      <c r="F392">
        <v>1</v>
      </c>
      <c r="G392">
        <v>9</v>
      </c>
      <c r="H392">
        <v>10</v>
      </c>
      <c r="I392">
        <v>-18</v>
      </c>
      <c r="J392">
        <v>24</v>
      </c>
      <c r="K392">
        <v>0</v>
      </c>
      <c r="L392">
        <v>4</v>
      </c>
      <c r="M392">
        <v>0</v>
      </c>
      <c r="N392">
        <v>0</v>
      </c>
      <c r="O392">
        <v>0</v>
      </c>
      <c r="P392">
        <v>0</v>
      </c>
      <c r="Q392">
        <v>50</v>
      </c>
      <c r="R392">
        <v>2</v>
      </c>
      <c r="S392" s="1">
        <v>0.88402777777777775</v>
      </c>
      <c r="T392">
        <v>27.4</v>
      </c>
      <c r="U392">
        <v>0</v>
      </c>
    </row>
    <row r="393" spans="1:21">
      <c r="A393">
        <v>392</v>
      </c>
      <c r="B393" t="s">
        <v>1240</v>
      </c>
      <c r="C393" t="s">
        <v>45</v>
      </c>
      <c r="D393" t="s">
        <v>81</v>
      </c>
      <c r="E393">
        <v>46</v>
      </c>
      <c r="F393">
        <v>1</v>
      </c>
      <c r="G393">
        <v>9</v>
      </c>
      <c r="H393">
        <v>10</v>
      </c>
      <c r="I393">
        <v>-3</v>
      </c>
      <c r="J393">
        <v>28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50</v>
      </c>
      <c r="R393">
        <v>2</v>
      </c>
      <c r="S393" s="1">
        <v>0.82013888888888886</v>
      </c>
      <c r="T393">
        <v>26.3</v>
      </c>
      <c r="U393">
        <v>0</v>
      </c>
    </row>
    <row r="394" spans="1:21">
      <c r="A394">
        <v>393</v>
      </c>
      <c r="B394" t="s">
        <v>1241</v>
      </c>
      <c r="C394" t="s">
        <v>78</v>
      </c>
      <c r="D394" t="s">
        <v>81</v>
      </c>
      <c r="E394">
        <v>48</v>
      </c>
      <c r="F394">
        <v>0</v>
      </c>
      <c r="G394">
        <v>10</v>
      </c>
      <c r="H394">
        <v>10</v>
      </c>
      <c r="I394">
        <v>0</v>
      </c>
      <c r="J394">
        <v>42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40</v>
      </c>
      <c r="R394">
        <v>0</v>
      </c>
      <c r="S394" s="1">
        <v>0.7583333333333333</v>
      </c>
      <c r="T394">
        <v>25.6</v>
      </c>
      <c r="U394">
        <v>0</v>
      </c>
    </row>
    <row r="395" spans="1:21">
      <c r="A395">
        <v>394</v>
      </c>
      <c r="B395" t="s">
        <v>1242</v>
      </c>
      <c r="C395" t="s">
        <v>1243</v>
      </c>
      <c r="D395" t="s">
        <v>81</v>
      </c>
      <c r="E395">
        <v>35</v>
      </c>
      <c r="F395">
        <v>0</v>
      </c>
      <c r="G395">
        <v>10</v>
      </c>
      <c r="H395">
        <v>10</v>
      </c>
      <c r="I395">
        <v>4</v>
      </c>
      <c r="J395">
        <v>29</v>
      </c>
      <c r="K395">
        <v>0</v>
      </c>
      <c r="L395">
        <v>3</v>
      </c>
      <c r="M395">
        <v>0</v>
      </c>
      <c r="N395">
        <v>1</v>
      </c>
      <c r="O395">
        <v>0</v>
      </c>
      <c r="P395">
        <v>0</v>
      </c>
      <c r="Q395">
        <v>58</v>
      </c>
      <c r="R395">
        <v>0</v>
      </c>
      <c r="S395" s="1">
        <v>0.74236111111111114</v>
      </c>
      <c r="T395">
        <v>22.6</v>
      </c>
      <c r="U395">
        <v>0</v>
      </c>
    </row>
    <row r="396" spans="1:21">
      <c r="A396">
        <v>395</v>
      </c>
      <c r="B396" t="s">
        <v>1244</v>
      </c>
      <c r="C396" t="s">
        <v>143</v>
      </c>
      <c r="D396" t="s">
        <v>81</v>
      </c>
      <c r="E396">
        <v>40</v>
      </c>
      <c r="F396">
        <v>5</v>
      </c>
      <c r="G396">
        <v>4</v>
      </c>
      <c r="H396">
        <v>9</v>
      </c>
      <c r="I396">
        <v>2</v>
      </c>
      <c r="J396">
        <v>16</v>
      </c>
      <c r="K396">
        <v>1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50</v>
      </c>
      <c r="R396">
        <v>10</v>
      </c>
      <c r="S396" s="1">
        <v>0.69513888888888886</v>
      </c>
      <c r="T396">
        <v>21.7</v>
      </c>
      <c r="U396">
        <v>0</v>
      </c>
    </row>
    <row r="397" spans="1:21">
      <c r="A397">
        <v>396</v>
      </c>
      <c r="B397" t="s">
        <v>870</v>
      </c>
      <c r="C397" t="s">
        <v>45</v>
      </c>
      <c r="D397" t="s">
        <v>5</v>
      </c>
      <c r="E397">
        <v>37</v>
      </c>
      <c r="F397">
        <v>5</v>
      </c>
      <c r="G397">
        <v>4</v>
      </c>
      <c r="H397">
        <v>9</v>
      </c>
      <c r="I397">
        <v>6</v>
      </c>
      <c r="J397">
        <v>21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43</v>
      </c>
      <c r="R397">
        <v>11.6</v>
      </c>
      <c r="S397" s="1">
        <v>0.4694444444444445</v>
      </c>
      <c r="T397">
        <v>17.5</v>
      </c>
      <c r="U397">
        <v>36.700000000000003</v>
      </c>
    </row>
    <row r="398" spans="1:21">
      <c r="A398">
        <v>397</v>
      </c>
      <c r="B398" t="s">
        <v>1245</v>
      </c>
      <c r="C398" t="s">
        <v>4</v>
      </c>
      <c r="D398" t="s">
        <v>5</v>
      </c>
      <c r="E398">
        <v>25</v>
      </c>
      <c r="F398">
        <v>5</v>
      </c>
      <c r="G398">
        <v>4</v>
      </c>
      <c r="H398">
        <v>9</v>
      </c>
      <c r="I398">
        <v>-2</v>
      </c>
      <c r="J398">
        <v>4</v>
      </c>
      <c r="K398">
        <v>1</v>
      </c>
      <c r="L398">
        <v>2</v>
      </c>
      <c r="M398">
        <v>0</v>
      </c>
      <c r="N398">
        <v>0</v>
      </c>
      <c r="O398">
        <v>1</v>
      </c>
      <c r="P398">
        <v>0</v>
      </c>
      <c r="Q398">
        <v>34</v>
      </c>
      <c r="R398">
        <v>14.7</v>
      </c>
      <c r="S398" s="1">
        <v>0.47152777777777777</v>
      </c>
      <c r="T398">
        <v>14.9</v>
      </c>
      <c r="U398">
        <v>33.299999999999997</v>
      </c>
    </row>
    <row r="399" spans="1:21">
      <c r="A399">
        <v>398</v>
      </c>
      <c r="B399" t="s">
        <v>1246</v>
      </c>
      <c r="C399" t="s">
        <v>19</v>
      </c>
      <c r="D399" t="s">
        <v>7</v>
      </c>
      <c r="E399">
        <v>42</v>
      </c>
      <c r="F399">
        <v>4</v>
      </c>
      <c r="G399">
        <v>5</v>
      </c>
      <c r="H399">
        <v>9</v>
      </c>
      <c r="I399">
        <v>-1</v>
      </c>
      <c r="J399">
        <v>18</v>
      </c>
      <c r="K399">
        <v>0</v>
      </c>
      <c r="L399">
        <v>0</v>
      </c>
      <c r="M399">
        <v>0</v>
      </c>
      <c r="N399">
        <v>0</v>
      </c>
      <c r="O399">
        <v>3</v>
      </c>
      <c r="P399">
        <v>0</v>
      </c>
      <c r="Q399">
        <v>51</v>
      </c>
      <c r="R399">
        <v>7.8</v>
      </c>
      <c r="S399" s="1">
        <v>0.5805555555555556</v>
      </c>
      <c r="T399">
        <v>20.100000000000001</v>
      </c>
      <c r="U399">
        <v>50.9</v>
      </c>
    </row>
    <row r="400" spans="1:21">
      <c r="A400">
        <v>399</v>
      </c>
      <c r="B400" t="s">
        <v>282</v>
      </c>
      <c r="C400" t="s">
        <v>1247</v>
      </c>
      <c r="D400" t="s">
        <v>10</v>
      </c>
      <c r="E400">
        <v>42</v>
      </c>
      <c r="F400">
        <v>4</v>
      </c>
      <c r="G400">
        <v>5</v>
      </c>
      <c r="H400">
        <v>9</v>
      </c>
      <c r="I400">
        <v>-1</v>
      </c>
      <c r="J400">
        <v>14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51</v>
      </c>
      <c r="R400">
        <v>7.8</v>
      </c>
      <c r="S400" s="1">
        <v>0.54791666666666672</v>
      </c>
      <c r="T400">
        <v>18.100000000000001</v>
      </c>
      <c r="U400">
        <v>28.6</v>
      </c>
    </row>
    <row r="401" spans="1:21">
      <c r="A401">
        <v>400</v>
      </c>
      <c r="B401" t="s">
        <v>1248</v>
      </c>
      <c r="C401" t="s">
        <v>36</v>
      </c>
      <c r="D401" t="s">
        <v>81</v>
      </c>
      <c r="E401">
        <v>34</v>
      </c>
      <c r="F401">
        <v>4</v>
      </c>
      <c r="G401">
        <v>5</v>
      </c>
      <c r="H401">
        <v>9</v>
      </c>
      <c r="I401">
        <v>-5</v>
      </c>
      <c r="J401">
        <v>6</v>
      </c>
      <c r="K401">
        <v>2</v>
      </c>
      <c r="L401">
        <v>4</v>
      </c>
      <c r="M401">
        <v>0</v>
      </c>
      <c r="N401">
        <v>0</v>
      </c>
      <c r="O401">
        <v>0</v>
      </c>
      <c r="P401">
        <v>0</v>
      </c>
      <c r="Q401">
        <v>32</v>
      </c>
      <c r="R401">
        <v>12.5</v>
      </c>
      <c r="S401" s="1">
        <v>0.62569444444444444</v>
      </c>
      <c r="T401">
        <v>19.399999999999999</v>
      </c>
      <c r="U401">
        <v>0</v>
      </c>
    </row>
    <row r="402" spans="1:21">
      <c r="A402">
        <v>401</v>
      </c>
      <c r="B402" t="s">
        <v>1249</v>
      </c>
      <c r="C402" t="s">
        <v>51</v>
      </c>
      <c r="D402" t="s">
        <v>7</v>
      </c>
      <c r="E402">
        <v>31</v>
      </c>
      <c r="F402">
        <v>4</v>
      </c>
      <c r="G402">
        <v>5</v>
      </c>
      <c r="H402">
        <v>9</v>
      </c>
      <c r="I402">
        <v>-1</v>
      </c>
      <c r="J402">
        <v>10</v>
      </c>
      <c r="K402">
        <v>0</v>
      </c>
      <c r="L402">
        <v>0</v>
      </c>
      <c r="M402">
        <v>1</v>
      </c>
      <c r="N402">
        <v>2</v>
      </c>
      <c r="O402">
        <v>0</v>
      </c>
      <c r="P402">
        <v>0</v>
      </c>
      <c r="Q402">
        <v>37</v>
      </c>
      <c r="R402">
        <v>10.8</v>
      </c>
      <c r="S402" s="1">
        <v>0.63402777777777775</v>
      </c>
      <c r="T402">
        <v>18.600000000000001</v>
      </c>
      <c r="U402">
        <v>40.200000000000003</v>
      </c>
    </row>
    <row r="403" spans="1:21">
      <c r="A403">
        <v>402</v>
      </c>
      <c r="B403" t="s">
        <v>1250</v>
      </c>
      <c r="C403" t="s">
        <v>165</v>
      </c>
      <c r="D403" t="s">
        <v>10</v>
      </c>
      <c r="E403">
        <v>47</v>
      </c>
      <c r="F403">
        <v>4</v>
      </c>
      <c r="G403">
        <v>5</v>
      </c>
      <c r="H403">
        <v>9</v>
      </c>
      <c r="I403">
        <v>3</v>
      </c>
      <c r="J403">
        <v>113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46</v>
      </c>
      <c r="R403">
        <v>8.6999999999999993</v>
      </c>
      <c r="S403" s="1">
        <v>0.39166666666666666</v>
      </c>
      <c r="T403">
        <v>14.3</v>
      </c>
      <c r="U403">
        <v>0</v>
      </c>
    </row>
    <row r="404" spans="1:21">
      <c r="A404">
        <v>403</v>
      </c>
      <c r="B404" t="s">
        <v>1251</v>
      </c>
      <c r="C404" t="s">
        <v>16</v>
      </c>
      <c r="D404" t="s">
        <v>7</v>
      </c>
      <c r="E404">
        <v>32</v>
      </c>
      <c r="F404">
        <v>4</v>
      </c>
      <c r="G404">
        <v>5</v>
      </c>
      <c r="H404">
        <v>9</v>
      </c>
      <c r="I404">
        <v>-4</v>
      </c>
      <c r="J404">
        <v>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36</v>
      </c>
      <c r="R404">
        <v>11.1</v>
      </c>
      <c r="S404" s="1">
        <v>0.53333333333333333</v>
      </c>
      <c r="T404">
        <v>18.5</v>
      </c>
      <c r="U404">
        <v>44.3</v>
      </c>
    </row>
    <row r="405" spans="1:21">
      <c r="A405">
        <v>404</v>
      </c>
      <c r="B405" t="s">
        <v>376</v>
      </c>
      <c r="C405" t="s">
        <v>9</v>
      </c>
      <c r="D405" t="s">
        <v>10</v>
      </c>
      <c r="E405">
        <v>27</v>
      </c>
      <c r="F405">
        <v>4</v>
      </c>
      <c r="G405">
        <v>5</v>
      </c>
      <c r="H405">
        <v>9</v>
      </c>
      <c r="I405">
        <v>1</v>
      </c>
      <c r="J405">
        <v>6</v>
      </c>
      <c r="K405">
        <v>0</v>
      </c>
      <c r="L405">
        <v>1</v>
      </c>
      <c r="M405">
        <v>0</v>
      </c>
      <c r="N405">
        <v>0</v>
      </c>
      <c r="O405">
        <v>2</v>
      </c>
      <c r="P405">
        <v>0</v>
      </c>
      <c r="Q405">
        <v>49</v>
      </c>
      <c r="R405">
        <v>8.1999999999999993</v>
      </c>
      <c r="S405" s="1">
        <v>0.55625000000000002</v>
      </c>
      <c r="T405">
        <v>16.3</v>
      </c>
      <c r="U405">
        <v>20</v>
      </c>
    </row>
    <row r="406" spans="1:21">
      <c r="A406">
        <v>405</v>
      </c>
      <c r="B406" t="s">
        <v>273</v>
      </c>
      <c r="C406" t="s">
        <v>16</v>
      </c>
      <c r="D406" t="s">
        <v>5</v>
      </c>
      <c r="E406">
        <v>17</v>
      </c>
      <c r="F406">
        <v>4</v>
      </c>
      <c r="G406">
        <v>5</v>
      </c>
      <c r="H406">
        <v>9</v>
      </c>
      <c r="I406">
        <v>-6</v>
      </c>
      <c r="J406">
        <v>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30</v>
      </c>
      <c r="R406">
        <v>13.3</v>
      </c>
      <c r="S406" s="1">
        <v>0.63472222222222219</v>
      </c>
      <c r="T406">
        <v>20.5</v>
      </c>
      <c r="U406">
        <v>12.5</v>
      </c>
    </row>
    <row r="407" spans="1:21">
      <c r="A407">
        <v>406</v>
      </c>
      <c r="B407" t="s">
        <v>298</v>
      </c>
      <c r="C407" t="s">
        <v>139</v>
      </c>
      <c r="D407" t="s">
        <v>81</v>
      </c>
      <c r="E407">
        <v>38</v>
      </c>
      <c r="F407">
        <v>3</v>
      </c>
      <c r="G407">
        <v>6</v>
      </c>
      <c r="H407">
        <v>9</v>
      </c>
      <c r="I407">
        <v>2</v>
      </c>
      <c r="J407">
        <v>17</v>
      </c>
      <c r="K407">
        <v>1</v>
      </c>
      <c r="L407">
        <v>2</v>
      </c>
      <c r="M407">
        <v>0</v>
      </c>
      <c r="N407">
        <v>0</v>
      </c>
      <c r="O407">
        <v>0</v>
      </c>
      <c r="P407">
        <v>0</v>
      </c>
      <c r="Q407">
        <v>60</v>
      </c>
      <c r="R407">
        <v>5</v>
      </c>
      <c r="S407" s="1">
        <v>0.88263888888888886</v>
      </c>
      <c r="T407">
        <v>24.7</v>
      </c>
      <c r="U407">
        <v>0</v>
      </c>
    </row>
    <row r="408" spans="1:21">
      <c r="A408">
        <v>407</v>
      </c>
      <c r="B408" t="s">
        <v>246</v>
      </c>
      <c r="C408" t="s">
        <v>45</v>
      </c>
      <c r="D408" t="s">
        <v>5</v>
      </c>
      <c r="E408">
        <v>33</v>
      </c>
      <c r="F408">
        <v>3</v>
      </c>
      <c r="G408">
        <v>6</v>
      </c>
      <c r="H408">
        <v>9</v>
      </c>
      <c r="I408">
        <v>-11</v>
      </c>
      <c r="J408">
        <v>6</v>
      </c>
      <c r="K408">
        <v>1</v>
      </c>
      <c r="L408">
        <v>1</v>
      </c>
      <c r="M408">
        <v>0</v>
      </c>
      <c r="N408">
        <v>0</v>
      </c>
      <c r="O408">
        <v>2</v>
      </c>
      <c r="P408">
        <v>1</v>
      </c>
      <c r="Q408">
        <v>62</v>
      </c>
      <c r="R408">
        <v>4.8</v>
      </c>
      <c r="S408" s="1">
        <v>0.7006944444444444</v>
      </c>
      <c r="T408">
        <v>23</v>
      </c>
      <c r="U408">
        <v>28.6</v>
      </c>
    </row>
    <row r="409" spans="1:21">
      <c r="A409">
        <v>408</v>
      </c>
      <c r="B409" t="s">
        <v>1252</v>
      </c>
      <c r="C409" t="s">
        <v>12</v>
      </c>
      <c r="D409" t="s">
        <v>5</v>
      </c>
      <c r="E409">
        <v>48</v>
      </c>
      <c r="F409">
        <v>3</v>
      </c>
      <c r="G409">
        <v>6</v>
      </c>
      <c r="H409">
        <v>9</v>
      </c>
      <c r="I409">
        <v>-1</v>
      </c>
      <c r="J409">
        <v>28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46</v>
      </c>
      <c r="R409">
        <v>6.5</v>
      </c>
      <c r="S409" s="1">
        <v>0.46458333333333335</v>
      </c>
      <c r="T409">
        <v>15</v>
      </c>
      <c r="U409">
        <v>52</v>
      </c>
    </row>
    <row r="410" spans="1:21">
      <c r="A410">
        <v>409</v>
      </c>
      <c r="B410" t="s">
        <v>234</v>
      </c>
      <c r="C410" t="s">
        <v>88</v>
      </c>
      <c r="D410" t="s">
        <v>7</v>
      </c>
      <c r="E410">
        <v>34</v>
      </c>
      <c r="F410">
        <v>3</v>
      </c>
      <c r="G410">
        <v>6</v>
      </c>
      <c r="H410">
        <v>9</v>
      </c>
      <c r="I410">
        <v>-8</v>
      </c>
      <c r="J410">
        <v>16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40</v>
      </c>
      <c r="R410">
        <v>7.5</v>
      </c>
      <c r="S410" s="1">
        <v>0.62361111111111112</v>
      </c>
      <c r="T410">
        <v>21.4</v>
      </c>
      <c r="U410">
        <v>57.9</v>
      </c>
    </row>
    <row r="411" spans="1:21">
      <c r="A411">
        <v>410</v>
      </c>
      <c r="B411" t="s">
        <v>1253</v>
      </c>
      <c r="C411" t="s">
        <v>38</v>
      </c>
      <c r="D411" t="s">
        <v>7</v>
      </c>
      <c r="E411">
        <v>31</v>
      </c>
      <c r="F411">
        <v>3</v>
      </c>
      <c r="G411">
        <v>6</v>
      </c>
      <c r="H411">
        <v>9</v>
      </c>
      <c r="I411">
        <v>0</v>
      </c>
      <c r="J411">
        <v>4</v>
      </c>
      <c r="K411">
        <v>1</v>
      </c>
      <c r="L411">
        <v>1</v>
      </c>
      <c r="M411">
        <v>0</v>
      </c>
      <c r="N411">
        <v>0</v>
      </c>
      <c r="O411">
        <v>2</v>
      </c>
      <c r="P411">
        <v>0</v>
      </c>
      <c r="Q411">
        <v>28</v>
      </c>
      <c r="R411">
        <v>10.7</v>
      </c>
      <c r="S411" s="1">
        <v>0.5708333333333333</v>
      </c>
      <c r="T411">
        <v>18.899999999999999</v>
      </c>
      <c r="U411">
        <v>43.6</v>
      </c>
    </row>
    <row r="412" spans="1:21">
      <c r="A412">
        <v>411</v>
      </c>
      <c r="B412" t="s">
        <v>1254</v>
      </c>
      <c r="C412" t="s">
        <v>9</v>
      </c>
      <c r="D412" t="s">
        <v>81</v>
      </c>
      <c r="E412">
        <v>23</v>
      </c>
      <c r="F412">
        <v>3</v>
      </c>
      <c r="G412">
        <v>6</v>
      </c>
      <c r="H412">
        <v>9</v>
      </c>
      <c r="I412">
        <v>9</v>
      </c>
      <c r="J412">
        <v>14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28</v>
      </c>
      <c r="R412">
        <v>10.7</v>
      </c>
      <c r="S412" s="1">
        <v>0.73333333333333339</v>
      </c>
      <c r="T412">
        <v>20.3</v>
      </c>
      <c r="U412">
        <v>0</v>
      </c>
    </row>
    <row r="413" spans="1:21">
      <c r="A413">
        <v>412</v>
      </c>
      <c r="B413" t="s">
        <v>1255</v>
      </c>
      <c r="C413" t="s">
        <v>113</v>
      </c>
      <c r="D413" t="s">
        <v>5</v>
      </c>
      <c r="E413">
        <v>37</v>
      </c>
      <c r="F413">
        <v>3</v>
      </c>
      <c r="G413">
        <v>6</v>
      </c>
      <c r="H413">
        <v>9</v>
      </c>
      <c r="I413">
        <v>0</v>
      </c>
      <c r="J413">
        <v>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34</v>
      </c>
      <c r="R413">
        <v>8.8000000000000007</v>
      </c>
      <c r="S413" s="1">
        <v>0.4548611111111111</v>
      </c>
      <c r="T413">
        <v>15.5</v>
      </c>
      <c r="U413">
        <v>75</v>
      </c>
    </row>
    <row r="414" spans="1:21">
      <c r="A414">
        <v>413</v>
      </c>
      <c r="B414" t="s">
        <v>1256</v>
      </c>
      <c r="C414" t="s">
        <v>21</v>
      </c>
      <c r="D414" t="s">
        <v>10</v>
      </c>
      <c r="E414">
        <v>35</v>
      </c>
      <c r="F414">
        <v>3</v>
      </c>
      <c r="G414">
        <v>6</v>
      </c>
      <c r="H414">
        <v>9</v>
      </c>
      <c r="I414">
        <v>-4</v>
      </c>
      <c r="J414">
        <v>4</v>
      </c>
      <c r="K414">
        <v>0</v>
      </c>
      <c r="L414">
        <v>0</v>
      </c>
      <c r="M414">
        <v>1</v>
      </c>
      <c r="N414">
        <v>2</v>
      </c>
      <c r="O414">
        <v>0</v>
      </c>
      <c r="P414">
        <v>0</v>
      </c>
      <c r="Q414">
        <v>23</v>
      </c>
      <c r="R414">
        <v>13</v>
      </c>
      <c r="S414" s="1">
        <v>0.47986111111111113</v>
      </c>
      <c r="T414">
        <v>16.600000000000001</v>
      </c>
      <c r="U414">
        <v>23.1</v>
      </c>
    </row>
    <row r="415" spans="1:21">
      <c r="A415">
        <v>414</v>
      </c>
      <c r="B415" t="s">
        <v>1257</v>
      </c>
      <c r="C415" t="s">
        <v>139</v>
      </c>
      <c r="D415" t="s">
        <v>5</v>
      </c>
      <c r="E415">
        <v>24</v>
      </c>
      <c r="F415">
        <v>3</v>
      </c>
      <c r="G415">
        <v>6</v>
      </c>
      <c r="H415">
        <v>9</v>
      </c>
      <c r="I415">
        <v>-11</v>
      </c>
      <c r="J415">
        <v>53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38</v>
      </c>
      <c r="R415">
        <v>7.9</v>
      </c>
      <c r="S415" s="1">
        <v>0.66597222222222219</v>
      </c>
      <c r="T415">
        <v>21.9</v>
      </c>
      <c r="U415">
        <v>56.5</v>
      </c>
    </row>
    <row r="416" spans="1:21">
      <c r="A416">
        <v>415</v>
      </c>
      <c r="B416" t="s">
        <v>1258</v>
      </c>
      <c r="C416" t="s">
        <v>74</v>
      </c>
      <c r="D416" t="s">
        <v>81</v>
      </c>
      <c r="E416">
        <v>48</v>
      </c>
      <c r="F416">
        <v>2</v>
      </c>
      <c r="G416">
        <v>7</v>
      </c>
      <c r="H416">
        <v>9</v>
      </c>
      <c r="I416">
        <v>4</v>
      </c>
      <c r="J416">
        <v>15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40</v>
      </c>
      <c r="R416">
        <v>5</v>
      </c>
      <c r="S416" s="1">
        <v>0.89097222222222217</v>
      </c>
      <c r="T416">
        <v>27.8</v>
      </c>
      <c r="U416">
        <v>0</v>
      </c>
    </row>
    <row r="417" spans="1:21">
      <c r="A417">
        <v>416</v>
      </c>
      <c r="B417" t="s">
        <v>213</v>
      </c>
      <c r="C417" t="s">
        <v>93</v>
      </c>
      <c r="D417" t="s">
        <v>5</v>
      </c>
      <c r="E417">
        <v>22</v>
      </c>
      <c r="F417">
        <v>2</v>
      </c>
      <c r="G417">
        <v>7</v>
      </c>
      <c r="H417">
        <v>9</v>
      </c>
      <c r="I417">
        <v>-3</v>
      </c>
      <c r="J417">
        <v>12</v>
      </c>
      <c r="K417">
        <v>0</v>
      </c>
      <c r="L417">
        <v>0</v>
      </c>
      <c r="M417">
        <v>0</v>
      </c>
      <c r="N417">
        <v>2</v>
      </c>
      <c r="O417">
        <v>0</v>
      </c>
      <c r="P417">
        <v>0</v>
      </c>
      <c r="Q417">
        <v>22</v>
      </c>
      <c r="R417">
        <v>9.1</v>
      </c>
      <c r="S417" s="1">
        <v>0.69930555555555562</v>
      </c>
      <c r="T417">
        <v>22.9</v>
      </c>
      <c r="U417">
        <v>39.299999999999997</v>
      </c>
    </row>
    <row r="418" spans="1:21">
      <c r="A418">
        <v>417</v>
      </c>
      <c r="B418" t="s">
        <v>1259</v>
      </c>
      <c r="C418" t="s">
        <v>45</v>
      </c>
      <c r="D418" t="s">
        <v>5</v>
      </c>
      <c r="E418">
        <v>25</v>
      </c>
      <c r="F418">
        <v>2</v>
      </c>
      <c r="G418">
        <v>7</v>
      </c>
      <c r="H418">
        <v>9</v>
      </c>
      <c r="I418">
        <v>-2</v>
      </c>
      <c r="J418">
        <v>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29</v>
      </c>
      <c r="R418">
        <v>6.9</v>
      </c>
      <c r="S418" s="1">
        <v>0.47083333333333338</v>
      </c>
      <c r="T418">
        <v>16.600000000000001</v>
      </c>
      <c r="U418">
        <v>25</v>
      </c>
    </row>
    <row r="419" spans="1:21">
      <c r="A419">
        <v>418</v>
      </c>
      <c r="B419" t="s">
        <v>1260</v>
      </c>
      <c r="C419" t="s">
        <v>21</v>
      </c>
      <c r="D419" t="s">
        <v>81</v>
      </c>
      <c r="E419">
        <v>48</v>
      </c>
      <c r="F419">
        <v>1</v>
      </c>
      <c r="G419">
        <v>8</v>
      </c>
      <c r="H419">
        <v>9</v>
      </c>
      <c r="I419">
        <v>-13</v>
      </c>
      <c r="J419">
        <v>24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33</v>
      </c>
      <c r="R419">
        <v>3</v>
      </c>
      <c r="S419" s="1">
        <v>0.77569444444444446</v>
      </c>
      <c r="T419">
        <v>25.5</v>
      </c>
      <c r="U419">
        <v>0</v>
      </c>
    </row>
    <row r="420" spans="1:21">
      <c r="A420">
        <v>419</v>
      </c>
      <c r="B420" t="s">
        <v>1261</v>
      </c>
      <c r="C420" t="s">
        <v>74</v>
      </c>
      <c r="D420" t="s">
        <v>81</v>
      </c>
      <c r="E420">
        <v>48</v>
      </c>
      <c r="F420">
        <v>1</v>
      </c>
      <c r="G420">
        <v>8</v>
      </c>
      <c r="H420">
        <v>9</v>
      </c>
      <c r="I420">
        <v>4</v>
      </c>
      <c r="J420">
        <v>21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46</v>
      </c>
      <c r="R420">
        <v>2.2000000000000002</v>
      </c>
      <c r="S420" s="1">
        <v>0.75277777777777777</v>
      </c>
      <c r="T420">
        <v>23.1</v>
      </c>
      <c r="U420">
        <v>0</v>
      </c>
    </row>
    <row r="421" spans="1:21">
      <c r="A421">
        <v>420</v>
      </c>
      <c r="B421" t="s">
        <v>1262</v>
      </c>
      <c r="C421" t="s">
        <v>100</v>
      </c>
      <c r="D421" t="s">
        <v>81</v>
      </c>
      <c r="E421">
        <v>27</v>
      </c>
      <c r="F421">
        <v>1</v>
      </c>
      <c r="G421">
        <v>8</v>
      </c>
      <c r="H421">
        <v>9</v>
      </c>
      <c r="I421">
        <v>-3</v>
      </c>
      <c r="J421">
        <v>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21</v>
      </c>
      <c r="R421">
        <v>4.8</v>
      </c>
      <c r="S421" s="1">
        <v>0.83888888888888891</v>
      </c>
      <c r="T421">
        <v>25.6</v>
      </c>
      <c r="U421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421"/>
  <sheetViews>
    <sheetView workbookViewId="0">
      <selection activeCell="K1" sqref="K1"/>
    </sheetView>
  </sheetViews>
  <sheetFormatPr defaultRowHeight="15"/>
  <sheetData>
    <row r="1" spans="1:19">
      <c r="A1" t="s">
        <v>53</v>
      </c>
      <c r="B1" t="s">
        <v>54</v>
      </c>
      <c r="C1" t="s">
        <v>0</v>
      </c>
      <c r="D1" t="s">
        <v>55</v>
      </c>
      <c r="E1" t="s">
        <v>56</v>
      </c>
      <c r="F1" t="s">
        <v>57</v>
      </c>
      <c r="G1" t="s">
        <v>58</v>
      </c>
      <c r="H1" t="s">
        <v>2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</row>
    <row r="2" spans="1:19">
      <c r="A2">
        <v>1</v>
      </c>
      <c r="B2" t="s">
        <v>116</v>
      </c>
      <c r="C2" t="s">
        <v>12</v>
      </c>
      <c r="D2" t="s">
        <v>7</v>
      </c>
      <c r="E2">
        <v>75</v>
      </c>
      <c r="F2">
        <v>50</v>
      </c>
      <c r="G2">
        <v>59</v>
      </c>
      <c r="H2">
        <v>109</v>
      </c>
      <c r="I2">
        <v>18</v>
      </c>
      <c r="J2">
        <v>70</v>
      </c>
      <c r="K2">
        <v>12</v>
      </c>
      <c r="L2">
        <v>0</v>
      </c>
      <c r="M2">
        <v>9</v>
      </c>
      <c r="N2">
        <v>1</v>
      </c>
      <c r="O2">
        <v>339</v>
      </c>
      <c r="P2">
        <v>14.7</v>
      </c>
      <c r="Q2" s="1">
        <v>0.87569444444444444</v>
      </c>
      <c r="R2">
        <v>21.9</v>
      </c>
      <c r="S2">
        <v>47.5</v>
      </c>
    </row>
    <row r="3" spans="1:19">
      <c r="A3">
        <v>2</v>
      </c>
      <c r="B3" t="s">
        <v>6</v>
      </c>
      <c r="C3" t="s">
        <v>4</v>
      </c>
      <c r="D3" t="s">
        <v>7</v>
      </c>
      <c r="E3">
        <v>82</v>
      </c>
      <c r="F3">
        <v>60</v>
      </c>
      <c r="G3">
        <v>37</v>
      </c>
      <c r="H3">
        <v>97</v>
      </c>
      <c r="I3">
        <v>7</v>
      </c>
      <c r="J3">
        <v>66</v>
      </c>
      <c r="K3">
        <v>12</v>
      </c>
      <c r="L3">
        <v>0</v>
      </c>
      <c r="M3">
        <v>12</v>
      </c>
      <c r="N3">
        <v>5</v>
      </c>
      <c r="O3">
        <v>303</v>
      </c>
      <c r="P3">
        <v>19.8</v>
      </c>
      <c r="Q3" s="1">
        <v>0.91736111111111107</v>
      </c>
      <c r="R3">
        <v>24.6</v>
      </c>
      <c r="S3">
        <v>45.5</v>
      </c>
    </row>
    <row r="4" spans="1:19">
      <c r="A4">
        <v>3</v>
      </c>
      <c r="B4" t="s">
        <v>28</v>
      </c>
      <c r="C4" t="s">
        <v>29</v>
      </c>
      <c r="D4" t="s">
        <v>5</v>
      </c>
      <c r="E4">
        <v>77</v>
      </c>
      <c r="F4">
        <v>28</v>
      </c>
      <c r="G4">
        <v>65</v>
      </c>
      <c r="H4">
        <v>93</v>
      </c>
      <c r="I4">
        <v>6</v>
      </c>
      <c r="J4">
        <v>29</v>
      </c>
      <c r="K4">
        <v>6</v>
      </c>
      <c r="L4">
        <v>0</v>
      </c>
      <c r="M4">
        <v>5</v>
      </c>
      <c r="N4">
        <v>2</v>
      </c>
      <c r="O4">
        <v>242</v>
      </c>
      <c r="P4">
        <v>11.6</v>
      </c>
      <c r="Q4" s="1">
        <v>0.89722222222222225</v>
      </c>
      <c r="R4">
        <v>25.3</v>
      </c>
      <c r="S4">
        <v>53.7</v>
      </c>
    </row>
    <row r="5" spans="1:19">
      <c r="A5">
        <v>4</v>
      </c>
      <c r="B5" t="s">
        <v>146</v>
      </c>
      <c r="C5" t="s">
        <v>147</v>
      </c>
      <c r="D5" t="s">
        <v>7</v>
      </c>
      <c r="E5">
        <v>80</v>
      </c>
      <c r="F5">
        <v>34</v>
      </c>
      <c r="G5">
        <v>50</v>
      </c>
      <c r="H5">
        <v>84</v>
      </c>
      <c r="I5">
        <v>11</v>
      </c>
      <c r="J5">
        <v>36</v>
      </c>
      <c r="K5">
        <v>10</v>
      </c>
      <c r="L5">
        <v>0</v>
      </c>
      <c r="M5">
        <v>2</v>
      </c>
      <c r="N5">
        <v>0</v>
      </c>
      <c r="O5">
        <v>232</v>
      </c>
      <c r="P5">
        <v>14.7</v>
      </c>
      <c r="Q5" s="1">
        <v>0.82986111111111116</v>
      </c>
      <c r="R5">
        <v>26.1</v>
      </c>
      <c r="S5">
        <v>53.5</v>
      </c>
    </row>
    <row r="6" spans="1:19">
      <c r="A6">
        <v>5</v>
      </c>
      <c r="B6" t="s">
        <v>135</v>
      </c>
      <c r="C6" t="s">
        <v>93</v>
      </c>
      <c r="D6" t="s">
        <v>10</v>
      </c>
      <c r="E6">
        <v>77</v>
      </c>
      <c r="F6">
        <v>37</v>
      </c>
      <c r="G6">
        <v>46</v>
      </c>
      <c r="H6">
        <v>83</v>
      </c>
      <c r="I6">
        <v>-9</v>
      </c>
      <c r="J6">
        <v>33</v>
      </c>
      <c r="K6">
        <v>10</v>
      </c>
      <c r="L6">
        <v>3</v>
      </c>
      <c r="M6">
        <v>5</v>
      </c>
      <c r="N6">
        <v>0</v>
      </c>
      <c r="O6">
        <v>310</v>
      </c>
      <c r="P6">
        <v>11.9</v>
      </c>
      <c r="Q6" s="2">
        <v>1.0180555555555555</v>
      </c>
      <c r="R6">
        <v>25</v>
      </c>
      <c r="S6">
        <v>35.1</v>
      </c>
    </row>
    <row r="7" spans="1:19">
      <c r="A7">
        <v>6</v>
      </c>
      <c r="B7" t="s">
        <v>18</v>
      </c>
      <c r="C7" t="s">
        <v>19</v>
      </c>
      <c r="D7" t="s">
        <v>7</v>
      </c>
      <c r="E7">
        <v>82</v>
      </c>
      <c r="F7">
        <v>37</v>
      </c>
      <c r="G7">
        <v>45</v>
      </c>
      <c r="H7">
        <v>82</v>
      </c>
      <c r="I7">
        <v>-10</v>
      </c>
      <c r="J7">
        <v>20</v>
      </c>
      <c r="K7">
        <v>10</v>
      </c>
      <c r="L7">
        <v>0</v>
      </c>
      <c r="M7">
        <v>6</v>
      </c>
      <c r="N7">
        <v>0</v>
      </c>
      <c r="O7">
        <v>295</v>
      </c>
      <c r="P7">
        <v>12.5</v>
      </c>
      <c r="Q7" s="1">
        <v>0.8354166666666667</v>
      </c>
      <c r="R7">
        <v>22.9</v>
      </c>
      <c r="S7">
        <v>32.1</v>
      </c>
    </row>
    <row r="8" spans="1:19">
      <c r="A8">
        <v>7</v>
      </c>
      <c r="B8" t="s">
        <v>86</v>
      </c>
      <c r="C8" t="s">
        <v>12</v>
      </c>
      <c r="D8" t="s">
        <v>10</v>
      </c>
      <c r="E8">
        <v>80</v>
      </c>
      <c r="F8">
        <v>40</v>
      </c>
      <c r="G8">
        <v>41</v>
      </c>
      <c r="H8">
        <v>81</v>
      </c>
      <c r="I8">
        <v>6</v>
      </c>
      <c r="J8">
        <v>87</v>
      </c>
      <c r="K8">
        <v>18</v>
      </c>
      <c r="L8">
        <v>0</v>
      </c>
      <c r="M8">
        <v>4</v>
      </c>
      <c r="N8">
        <v>0</v>
      </c>
      <c r="O8">
        <v>329</v>
      </c>
      <c r="P8">
        <v>12.2</v>
      </c>
      <c r="Q8" s="1">
        <v>0.79722222222222217</v>
      </c>
      <c r="R8">
        <v>21</v>
      </c>
      <c r="S8">
        <v>26.7</v>
      </c>
    </row>
    <row r="9" spans="1:19">
      <c r="A9">
        <v>8</v>
      </c>
      <c r="B9" t="s">
        <v>32</v>
      </c>
      <c r="C9" t="s">
        <v>33</v>
      </c>
      <c r="D9" t="s">
        <v>7</v>
      </c>
      <c r="E9">
        <v>82</v>
      </c>
      <c r="F9">
        <v>31</v>
      </c>
      <c r="G9">
        <v>50</v>
      </c>
      <c r="H9">
        <v>81</v>
      </c>
      <c r="I9">
        <v>-6</v>
      </c>
      <c r="J9">
        <v>26</v>
      </c>
      <c r="K9">
        <v>7</v>
      </c>
      <c r="L9">
        <v>0</v>
      </c>
      <c r="M9">
        <v>8</v>
      </c>
      <c r="N9">
        <v>1</v>
      </c>
      <c r="O9">
        <v>286</v>
      </c>
      <c r="P9">
        <v>10.8</v>
      </c>
      <c r="Q9" s="1">
        <v>0.8569444444444444</v>
      </c>
      <c r="R9">
        <v>21.7</v>
      </c>
      <c r="S9">
        <v>51.3</v>
      </c>
    </row>
    <row r="10" spans="1:19">
      <c r="A10">
        <v>9</v>
      </c>
      <c r="B10" t="s">
        <v>37</v>
      </c>
      <c r="C10" t="s">
        <v>38</v>
      </c>
      <c r="D10" t="s">
        <v>7</v>
      </c>
      <c r="E10">
        <v>82</v>
      </c>
      <c r="F10">
        <v>14</v>
      </c>
      <c r="G10">
        <v>67</v>
      </c>
      <c r="H10">
        <v>81</v>
      </c>
      <c r="I10">
        <v>23</v>
      </c>
      <c r="J10">
        <v>52</v>
      </c>
      <c r="K10">
        <v>8</v>
      </c>
      <c r="L10">
        <v>0</v>
      </c>
      <c r="M10">
        <v>6</v>
      </c>
      <c r="N10">
        <v>0</v>
      </c>
      <c r="O10">
        <v>113</v>
      </c>
      <c r="P10">
        <v>12.4</v>
      </c>
      <c r="Q10" s="1">
        <v>0.79513888888888884</v>
      </c>
      <c r="R10">
        <v>24.8</v>
      </c>
      <c r="S10">
        <v>50.1</v>
      </c>
    </row>
    <row r="11" spans="1:19">
      <c r="A11">
        <v>10</v>
      </c>
      <c r="B11" t="s">
        <v>92</v>
      </c>
      <c r="C11" t="s">
        <v>93</v>
      </c>
      <c r="D11" t="s">
        <v>10</v>
      </c>
      <c r="E11">
        <v>81</v>
      </c>
      <c r="F11">
        <v>26</v>
      </c>
      <c r="G11">
        <v>52</v>
      </c>
      <c r="H11">
        <v>78</v>
      </c>
      <c r="I11">
        <v>-8</v>
      </c>
      <c r="J11">
        <v>16</v>
      </c>
      <c r="K11">
        <v>8</v>
      </c>
      <c r="L11">
        <v>2</v>
      </c>
      <c r="M11">
        <v>3</v>
      </c>
      <c r="N11">
        <v>0</v>
      </c>
      <c r="O11">
        <v>164</v>
      </c>
      <c r="P11">
        <v>15.9</v>
      </c>
      <c r="Q11" s="1">
        <v>0.82708333333333339</v>
      </c>
      <c r="R11">
        <v>25.6</v>
      </c>
      <c r="S11">
        <v>44.1</v>
      </c>
    </row>
    <row r="12" spans="1:19">
      <c r="A12">
        <v>11</v>
      </c>
      <c r="B12" t="s">
        <v>148</v>
      </c>
      <c r="C12" t="s">
        <v>147</v>
      </c>
      <c r="D12" t="s">
        <v>81</v>
      </c>
      <c r="E12">
        <v>81</v>
      </c>
      <c r="F12">
        <v>19</v>
      </c>
      <c r="G12">
        <v>59</v>
      </c>
      <c r="H12">
        <v>78</v>
      </c>
      <c r="I12">
        <v>16</v>
      </c>
      <c r="J12">
        <v>42</v>
      </c>
      <c r="K12">
        <v>3</v>
      </c>
      <c r="L12">
        <v>0</v>
      </c>
      <c r="M12">
        <v>5</v>
      </c>
      <c r="N12">
        <v>0</v>
      </c>
      <c r="O12">
        <v>261</v>
      </c>
      <c r="P12">
        <v>7.3</v>
      </c>
      <c r="Q12" s="2">
        <v>1.054861111111111</v>
      </c>
      <c r="R12">
        <v>27.2</v>
      </c>
      <c r="S12">
        <v>0</v>
      </c>
    </row>
    <row r="13" spans="1:19">
      <c r="A13">
        <v>12</v>
      </c>
      <c r="B13" t="s">
        <v>129</v>
      </c>
      <c r="C13" t="s">
        <v>14</v>
      </c>
      <c r="D13" t="s">
        <v>5</v>
      </c>
      <c r="E13">
        <v>81</v>
      </c>
      <c r="F13">
        <v>29</v>
      </c>
      <c r="G13">
        <v>48</v>
      </c>
      <c r="H13">
        <v>77</v>
      </c>
      <c r="I13">
        <v>18</v>
      </c>
      <c r="J13">
        <v>20</v>
      </c>
      <c r="K13">
        <v>9</v>
      </c>
      <c r="L13">
        <v>2</v>
      </c>
      <c r="M13">
        <v>4</v>
      </c>
      <c r="N13">
        <v>0</v>
      </c>
      <c r="O13">
        <v>248</v>
      </c>
      <c r="P13">
        <v>11.7</v>
      </c>
      <c r="Q13" s="1">
        <v>0.83124999999999993</v>
      </c>
      <c r="R13">
        <v>26.1</v>
      </c>
      <c r="S13">
        <v>33.299999999999997</v>
      </c>
    </row>
    <row r="14" spans="1:19">
      <c r="A14">
        <v>13</v>
      </c>
      <c r="B14" t="s">
        <v>149</v>
      </c>
      <c r="C14" t="s">
        <v>143</v>
      </c>
      <c r="D14" t="s">
        <v>10</v>
      </c>
      <c r="E14">
        <v>82</v>
      </c>
      <c r="F14">
        <v>24</v>
      </c>
      <c r="G14">
        <v>53</v>
      </c>
      <c r="H14">
        <v>77</v>
      </c>
      <c r="I14">
        <v>26</v>
      </c>
      <c r="J14">
        <v>28</v>
      </c>
      <c r="K14">
        <v>8</v>
      </c>
      <c r="L14">
        <v>0</v>
      </c>
      <c r="M14">
        <v>1</v>
      </c>
      <c r="N14">
        <v>0</v>
      </c>
      <c r="O14">
        <v>185</v>
      </c>
      <c r="P14">
        <v>13</v>
      </c>
      <c r="Q14" s="1">
        <v>0.77638888888888891</v>
      </c>
      <c r="R14">
        <v>20.9</v>
      </c>
      <c r="S14">
        <v>26.7</v>
      </c>
    </row>
    <row r="15" spans="1:19">
      <c r="A15">
        <v>14</v>
      </c>
      <c r="B15" t="s">
        <v>71</v>
      </c>
      <c r="C15" t="s">
        <v>72</v>
      </c>
      <c r="D15" t="s">
        <v>7</v>
      </c>
      <c r="E15">
        <v>82</v>
      </c>
      <c r="F15">
        <v>18</v>
      </c>
      <c r="G15">
        <v>59</v>
      </c>
      <c r="H15">
        <v>77</v>
      </c>
      <c r="I15">
        <v>17</v>
      </c>
      <c r="J15">
        <v>31</v>
      </c>
      <c r="K15">
        <v>4</v>
      </c>
      <c r="L15">
        <v>0</v>
      </c>
      <c r="M15">
        <v>2</v>
      </c>
      <c r="N15">
        <v>0</v>
      </c>
      <c r="O15">
        <v>156</v>
      </c>
      <c r="P15">
        <v>11.5</v>
      </c>
      <c r="Q15" s="1">
        <v>0.85277777777777775</v>
      </c>
      <c r="R15">
        <v>27</v>
      </c>
      <c r="S15">
        <v>56.1</v>
      </c>
    </row>
    <row r="16" spans="1:19">
      <c r="A16">
        <v>15</v>
      </c>
      <c r="B16" t="s">
        <v>150</v>
      </c>
      <c r="C16" t="s">
        <v>40</v>
      </c>
      <c r="D16" t="s">
        <v>5</v>
      </c>
      <c r="E16">
        <v>82</v>
      </c>
      <c r="F16">
        <v>41</v>
      </c>
      <c r="G16">
        <v>35</v>
      </c>
      <c r="H16">
        <v>76</v>
      </c>
      <c r="I16">
        <v>15</v>
      </c>
      <c r="J16">
        <v>34</v>
      </c>
      <c r="K16">
        <v>10</v>
      </c>
      <c r="L16">
        <v>0</v>
      </c>
      <c r="M16">
        <v>7</v>
      </c>
      <c r="N16">
        <v>3</v>
      </c>
      <c r="O16">
        <v>276</v>
      </c>
      <c r="P16">
        <v>14.9</v>
      </c>
      <c r="Q16" s="1">
        <v>0.8125</v>
      </c>
      <c r="R16">
        <v>22.5</v>
      </c>
      <c r="S16">
        <v>0</v>
      </c>
    </row>
    <row r="17" spans="1:19">
      <c r="A17">
        <v>16</v>
      </c>
      <c r="B17" t="s">
        <v>84</v>
      </c>
      <c r="C17" t="s">
        <v>21</v>
      </c>
      <c r="D17" t="s">
        <v>5</v>
      </c>
      <c r="E17">
        <v>78</v>
      </c>
      <c r="F17">
        <v>34</v>
      </c>
      <c r="G17">
        <v>42</v>
      </c>
      <c r="H17">
        <v>76</v>
      </c>
      <c r="I17">
        <v>4</v>
      </c>
      <c r="J17">
        <v>10</v>
      </c>
      <c r="K17">
        <v>10</v>
      </c>
      <c r="L17">
        <v>0</v>
      </c>
      <c r="M17">
        <v>4</v>
      </c>
      <c r="N17">
        <v>0</v>
      </c>
      <c r="O17">
        <v>180</v>
      </c>
      <c r="P17">
        <v>18.899999999999999</v>
      </c>
      <c r="Q17" s="1">
        <v>0.73263888888888884</v>
      </c>
      <c r="R17">
        <v>21.7</v>
      </c>
      <c r="S17">
        <v>44.4</v>
      </c>
    </row>
    <row r="18" spans="1:19">
      <c r="A18">
        <v>17</v>
      </c>
      <c r="B18" t="s">
        <v>48</v>
      </c>
      <c r="C18" t="s">
        <v>49</v>
      </c>
      <c r="D18" t="s">
        <v>7</v>
      </c>
      <c r="E18">
        <v>82</v>
      </c>
      <c r="F18">
        <v>25</v>
      </c>
      <c r="G18">
        <v>51</v>
      </c>
      <c r="H18">
        <v>76</v>
      </c>
      <c r="I18">
        <v>12</v>
      </c>
      <c r="J18">
        <v>20</v>
      </c>
      <c r="K18">
        <v>8</v>
      </c>
      <c r="L18">
        <v>2</v>
      </c>
      <c r="M18">
        <v>2</v>
      </c>
      <c r="N18">
        <v>0</v>
      </c>
      <c r="O18">
        <v>230</v>
      </c>
      <c r="P18">
        <v>10.9</v>
      </c>
      <c r="Q18" s="1">
        <v>0.88888888888888884</v>
      </c>
      <c r="R18">
        <v>25.1</v>
      </c>
      <c r="S18">
        <v>53.8</v>
      </c>
    </row>
    <row r="19" spans="1:19">
      <c r="A19">
        <v>18</v>
      </c>
      <c r="B19" t="s">
        <v>3</v>
      </c>
      <c r="C19" t="s">
        <v>4</v>
      </c>
      <c r="D19" t="s">
        <v>5</v>
      </c>
      <c r="E19">
        <v>77</v>
      </c>
      <c r="F19">
        <v>25</v>
      </c>
      <c r="G19">
        <v>49</v>
      </c>
      <c r="H19">
        <v>74</v>
      </c>
      <c r="I19">
        <v>-3</v>
      </c>
      <c r="J19">
        <v>16</v>
      </c>
      <c r="K19">
        <v>4</v>
      </c>
      <c r="L19">
        <v>0</v>
      </c>
      <c r="M19">
        <v>3</v>
      </c>
      <c r="N19">
        <v>1</v>
      </c>
      <c r="O19">
        <v>185</v>
      </c>
      <c r="P19">
        <v>13.5</v>
      </c>
      <c r="Q19" s="1">
        <v>0.94236111111111109</v>
      </c>
      <c r="R19">
        <v>24</v>
      </c>
      <c r="S19">
        <v>43.9</v>
      </c>
    </row>
    <row r="20" spans="1:19">
      <c r="A20">
        <v>19</v>
      </c>
      <c r="B20" t="s">
        <v>103</v>
      </c>
      <c r="C20" t="s">
        <v>51</v>
      </c>
      <c r="D20" t="s">
        <v>5</v>
      </c>
      <c r="E20">
        <v>82</v>
      </c>
      <c r="F20">
        <v>30</v>
      </c>
      <c r="G20">
        <v>43</v>
      </c>
      <c r="H20">
        <v>73</v>
      </c>
      <c r="I20">
        <v>-7</v>
      </c>
      <c r="J20">
        <v>12</v>
      </c>
      <c r="K20">
        <v>8</v>
      </c>
      <c r="L20">
        <v>2</v>
      </c>
      <c r="M20">
        <v>5</v>
      </c>
      <c r="N20">
        <v>2</v>
      </c>
      <c r="O20">
        <v>235</v>
      </c>
      <c r="P20">
        <v>12.8</v>
      </c>
      <c r="Q20" s="1">
        <v>0.81944444444444453</v>
      </c>
      <c r="R20">
        <v>24.2</v>
      </c>
      <c r="S20">
        <v>47.7</v>
      </c>
    </row>
    <row r="21" spans="1:19">
      <c r="A21">
        <v>20</v>
      </c>
      <c r="B21" t="s">
        <v>151</v>
      </c>
      <c r="C21" t="s">
        <v>113</v>
      </c>
      <c r="D21" t="s">
        <v>10</v>
      </c>
      <c r="E21">
        <v>82</v>
      </c>
      <c r="F21">
        <v>26</v>
      </c>
      <c r="G21">
        <v>45</v>
      </c>
      <c r="H21">
        <v>71</v>
      </c>
      <c r="I21">
        <v>18</v>
      </c>
      <c r="J21">
        <v>12</v>
      </c>
      <c r="K21">
        <v>5</v>
      </c>
      <c r="L21">
        <v>2</v>
      </c>
      <c r="M21">
        <v>3</v>
      </c>
      <c r="N21">
        <v>2</v>
      </c>
      <c r="O21">
        <v>187</v>
      </c>
      <c r="P21">
        <v>13.9</v>
      </c>
      <c r="Q21" s="1">
        <v>0.82291666666666663</v>
      </c>
      <c r="R21">
        <v>23.8</v>
      </c>
      <c r="S21">
        <v>43.8</v>
      </c>
    </row>
    <row r="22" spans="1:19">
      <c r="A22">
        <v>21</v>
      </c>
      <c r="B22" t="s">
        <v>15</v>
      </c>
      <c r="C22" t="s">
        <v>16</v>
      </c>
      <c r="D22" t="s">
        <v>7</v>
      </c>
      <c r="E22">
        <v>82</v>
      </c>
      <c r="F22">
        <v>24</v>
      </c>
      <c r="G22">
        <v>46</v>
      </c>
      <c r="H22">
        <v>70</v>
      </c>
      <c r="I22">
        <v>-20</v>
      </c>
      <c r="J22">
        <v>48</v>
      </c>
      <c r="K22">
        <v>7</v>
      </c>
      <c r="L22">
        <v>3</v>
      </c>
      <c r="M22">
        <v>3</v>
      </c>
      <c r="N22">
        <v>1</v>
      </c>
      <c r="O22">
        <v>262</v>
      </c>
      <c r="P22">
        <v>9.1999999999999993</v>
      </c>
      <c r="Q22" s="1">
        <v>0.89722222222222225</v>
      </c>
      <c r="R22">
        <v>28.9</v>
      </c>
      <c r="S22">
        <v>52.5</v>
      </c>
    </row>
    <row r="23" spans="1:19">
      <c r="A23">
        <v>22</v>
      </c>
      <c r="B23" t="s">
        <v>42</v>
      </c>
      <c r="C23" t="s">
        <v>33</v>
      </c>
      <c r="D23" t="s">
        <v>10</v>
      </c>
      <c r="E23">
        <v>82</v>
      </c>
      <c r="F23">
        <v>36</v>
      </c>
      <c r="G23">
        <v>33</v>
      </c>
      <c r="H23">
        <v>69</v>
      </c>
      <c r="I23">
        <v>1</v>
      </c>
      <c r="J23">
        <v>6</v>
      </c>
      <c r="K23">
        <v>14</v>
      </c>
      <c r="L23">
        <v>0</v>
      </c>
      <c r="M23">
        <v>5</v>
      </c>
      <c r="N23">
        <v>0</v>
      </c>
      <c r="O23">
        <v>219</v>
      </c>
      <c r="P23">
        <v>16.399999999999999</v>
      </c>
      <c r="Q23" s="1">
        <v>0.8041666666666667</v>
      </c>
      <c r="R23">
        <v>21</v>
      </c>
      <c r="S23">
        <v>50</v>
      </c>
    </row>
    <row r="24" spans="1:19">
      <c r="A24">
        <v>23</v>
      </c>
      <c r="B24" t="s">
        <v>152</v>
      </c>
      <c r="C24" t="s">
        <v>14</v>
      </c>
      <c r="D24" t="s">
        <v>5</v>
      </c>
      <c r="E24">
        <v>74</v>
      </c>
      <c r="F24">
        <v>33</v>
      </c>
      <c r="G24">
        <v>36</v>
      </c>
      <c r="H24">
        <v>69</v>
      </c>
      <c r="I24">
        <v>28</v>
      </c>
      <c r="J24">
        <v>38</v>
      </c>
      <c r="K24">
        <v>7</v>
      </c>
      <c r="L24">
        <v>1</v>
      </c>
      <c r="M24">
        <v>8</v>
      </c>
      <c r="N24">
        <v>2</v>
      </c>
      <c r="O24">
        <v>282</v>
      </c>
      <c r="P24">
        <v>11.7</v>
      </c>
      <c r="Q24" s="1">
        <v>0.82847222222222217</v>
      </c>
      <c r="R24">
        <v>24.6</v>
      </c>
      <c r="S24">
        <v>47.8</v>
      </c>
    </row>
    <row r="25" spans="1:19">
      <c r="A25">
        <v>24</v>
      </c>
      <c r="B25" t="s">
        <v>77</v>
      </c>
      <c r="C25" t="s">
        <v>93</v>
      </c>
      <c r="D25" t="s">
        <v>10</v>
      </c>
      <c r="E25">
        <v>82</v>
      </c>
      <c r="F25">
        <v>31</v>
      </c>
      <c r="G25">
        <v>38</v>
      </c>
      <c r="H25">
        <v>69</v>
      </c>
      <c r="I25">
        <v>-5</v>
      </c>
      <c r="J25">
        <v>32</v>
      </c>
      <c r="K25">
        <v>7</v>
      </c>
      <c r="L25">
        <v>3</v>
      </c>
      <c r="M25">
        <v>3</v>
      </c>
      <c r="N25">
        <v>1</v>
      </c>
      <c r="O25">
        <v>293</v>
      </c>
      <c r="P25">
        <v>10.6</v>
      </c>
      <c r="Q25" s="1">
        <v>0.89513888888888893</v>
      </c>
      <c r="R25">
        <v>25.8</v>
      </c>
      <c r="S25">
        <v>47.6</v>
      </c>
    </row>
    <row r="26" spans="1:19">
      <c r="A26">
        <v>25</v>
      </c>
      <c r="B26" t="s">
        <v>30</v>
      </c>
      <c r="C26" t="s">
        <v>23</v>
      </c>
      <c r="D26" t="s">
        <v>10</v>
      </c>
      <c r="E26">
        <v>82</v>
      </c>
      <c r="F26">
        <v>22</v>
      </c>
      <c r="G26">
        <v>47</v>
      </c>
      <c r="H26">
        <v>69</v>
      </c>
      <c r="I26">
        <v>14</v>
      </c>
      <c r="J26">
        <v>47</v>
      </c>
      <c r="K26">
        <v>3</v>
      </c>
      <c r="L26">
        <v>0</v>
      </c>
      <c r="M26">
        <v>4</v>
      </c>
      <c r="N26">
        <v>0</v>
      </c>
      <c r="O26">
        <v>267</v>
      </c>
      <c r="P26">
        <v>8.1999999999999993</v>
      </c>
      <c r="Q26" s="1">
        <v>0.82638888888888884</v>
      </c>
      <c r="R26">
        <v>24.2</v>
      </c>
      <c r="S26">
        <v>49.1</v>
      </c>
    </row>
    <row r="27" spans="1:19">
      <c r="A27">
        <v>26</v>
      </c>
      <c r="B27" t="s">
        <v>153</v>
      </c>
      <c r="C27" t="s">
        <v>29</v>
      </c>
      <c r="D27" t="s">
        <v>10</v>
      </c>
      <c r="E27">
        <v>82</v>
      </c>
      <c r="F27">
        <v>37</v>
      </c>
      <c r="G27">
        <v>30</v>
      </c>
      <c r="H27">
        <v>67</v>
      </c>
      <c r="I27">
        <v>19</v>
      </c>
      <c r="J27">
        <v>136</v>
      </c>
      <c r="K27">
        <v>16</v>
      </c>
      <c r="L27">
        <v>0</v>
      </c>
      <c r="M27">
        <v>6</v>
      </c>
      <c r="N27">
        <v>1</v>
      </c>
      <c r="O27">
        <v>232</v>
      </c>
      <c r="P27">
        <v>15.9</v>
      </c>
      <c r="Q27" s="1">
        <v>0.7402777777777777</v>
      </c>
      <c r="R27">
        <v>21.2</v>
      </c>
      <c r="S27">
        <v>31.7</v>
      </c>
    </row>
    <row r="28" spans="1:19">
      <c r="A28">
        <v>27</v>
      </c>
      <c r="B28" t="s">
        <v>110</v>
      </c>
      <c r="C28" t="s">
        <v>121</v>
      </c>
      <c r="D28" t="s">
        <v>5</v>
      </c>
      <c r="E28">
        <v>82</v>
      </c>
      <c r="F28">
        <v>32</v>
      </c>
      <c r="G28">
        <v>35</v>
      </c>
      <c r="H28">
        <v>67</v>
      </c>
      <c r="I28">
        <v>-10</v>
      </c>
      <c r="J28">
        <v>43</v>
      </c>
      <c r="K28">
        <v>8</v>
      </c>
      <c r="L28">
        <v>0</v>
      </c>
      <c r="M28">
        <v>5</v>
      </c>
      <c r="N28">
        <v>0</v>
      </c>
      <c r="O28">
        <v>251</v>
      </c>
      <c r="P28">
        <v>12.7</v>
      </c>
      <c r="Q28" s="1">
        <v>0.85833333333333339</v>
      </c>
      <c r="R28">
        <v>23</v>
      </c>
      <c r="S28">
        <v>50.2</v>
      </c>
    </row>
    <row r="29" spans="1:19">
      <c r="A29">
        <v>28</v>
      </c>
      <c r="B29" t="s">
        <v>70</v>
      </c>
      <c r="C29" t="s">
        <v>38</v>
      </c>
      <c r="D29" t="s">
        <v>10</v>
      </c>
      <c r="E29">
        <v>72</v>
      </c>
      <c r="F29">
        <v>30</v>
      </c>
      <c r="G29">
        <v>37</v>
      </c>
      <c r="H29">
        <v>67</v>
      </c>
      <c r="I29">
        <v>14</v>
      </c>
      <c r="J29">
        <v>40</v>
      </c>
      <c r="K29">
        <v>10</v>
      </c>
      <c r="L29">
        <v>0</v>
      </c>
      <c r="M29">
        <v>6</v>
      </c>
      <c r="N29">
        <v>2</v>
      </c>
      <c r="O29">
        <v>229</v>
      </c>
      <c r="P29">
        <v>13.1</v>
      </c>
      <c r="Q29" s="1">
        <v>0.78333333333333333</v>
      </c>
      <c r="R29">
        <v>25</v>
      </c>
      <c r="S29">
        <v>31.6</v>
      </c>
    </row>
    <row r="30" spans="1:19">
      <c r="A30">
        <v>29</v>
      </c>
      <c r="B30" t="s">
        <v>118</v>
      </c>
      <c r="C30" t="s">
        <v>88</v>
      </c>
      <c r="D30" t="s">
        <v>7</v>
      </c>
      <c r="E30">
        <v>81</v>
      </c>
      <c r="F30">
        <v>29</v>
      </c>
      <c r="G30">
        <v>38</v>
      </c>
      <c r="H30">
        <v>67</v>
      </c>
      <c r="I30">
        <v>34</v>
      </c>
      <c r="J30">
        <v>30</v>
      </c>
      <c r="K30">
        <v>5</v>
      </c>
      <c r="L30">
        <v>0</v>
      </c>
      <c r="M30">
        <v>7</v>
      </c>
      <c r="N30">
        <v>0</v>
      </c>
      <c r="O30">
        <v>242</v>
      </c>
      <c r="P30">
        <v>12</v>
      </c>
      <c r="Q30" s="1">
        <v>0.7055555555555556</v>
      </c>
      <c r="R30">
        <v>20.399999999999999</v>
      </c>
      <c r="S30">
        <v>43.4</v>
      </c>
    </row>
    <row r="31" spans="1:19">
      <c r="A31">
        <v>30</v>
      </c>
      <c r="B31" t="s">
        <v>154</v>
      </c>
      <c r="C31" t="s">
        <v>19</v>
      </c>
      <c r="D31" t="s">
        <v>5</v>
      </c>
      <c r="E31">
        <v>66</v>
      </c>
      <c r="F31">
        <v>25</v>
      </c>
      <c r="G31">
        <v>42</v>
      </c>
      <c r="H31">
        <v>67</v>
      </c>
      <c r="I31">
        <v>1</v>
      </c>
      <c r="J31">
        <v>48</v>
      </c>
      <c r="K31">
        <v>8</v>
      </c>
      <c r="L31">
        <v>0</v>
      </c>
      <c r="M31">
        <v>3</v>
      </c>
      <c r="N31">
        <v>0</v>
      </c>
      <c r="O31">
        <v>191</v>
      </c>
      <c r="P31">
        <v>13.1</v>
      </c>
      <c r="Q31" s="1">
        <v>0.77500000000000002</v>
      </c>
      <c r="R31">
        <v>21.7</v>
      </c>
      <c r="S31">
        <v>36.200000000000003</v>
      </c>
    </row>
    <row r="32" spans="1:19">
      <c r="A32">
        <v>31</v>
      </c>
      <c r="B32" t="s">
        <v>22</v>
      </c>
      <c r="C32" t="s">
        <v>23</v>
      </c>
      <c r="D32" t="s">
        <v>7</v>
      </c>
      <c r="E32">
        <v>70</v>
      </c>
      <c r="F32">
        <v>19</v>
      </c>
      <c r="G32">
        <v>48</v>
      </c>
      <c r="H32">
        <v>67</v>
      </c>
      <c r="I32">
        <v>21</v>
      </c>
      <c r="J32">
        <v>14</v>
      </c>
      <c r="K32">
        <v>4</v>
      </c>
      <c r="L32">
        <v>0</v>
      </c>
      <c r="M32">
        <v>5</v>
      </c>
      <c r="N32">
        <v>1</v>
      </c>
      <c r="O32">
        <v>164</v>
      </c>
      <c r="P32">
        <v>11.6</v>
      </c>
      <c r="Q32" s="1">
        <v>0.81527777777777777</v>
      </c>
      <c r="R32">
        <v>25.3</v>
      </c>
      <c r="S32">
        <v>56.2</v>
      </c>
    </row>
    <row r="33" spans="1:19">
      <c r="A33">
        <v>32</v>
      </c>
      <c r="B33" t="s">
        <v>44</v>
      </c>
      <c r="C33" t="s">
        <v>33</v>
      </c>
      <c r="D33" t="s">
        <v>5</v>
      </c>
      <c r="E33">
        <v>80</v>
      </c>
      <c r="F33">
        <v>18</v>
      </c>
      <c r="G33">
        <v>49</v>
      </c>
      <c r="H33">
        <v>67</v>
      </c>
      <c r="I33">
        <v>-8</v>
      </c>
      <c r="J33">
        <v>89</v>
      </c>
      <c r="K33">
        <v>6</v>
      </c>
      <c r="L33">
        <v>0</v>
      </c>
      <c r="M33">
        <v>2</v>
      </c>
      <c r="N33">
        <v>0</v>
      </c>
      <c r="O33">
        <v>167</v>
      </c>
      <c r="P33">
        <v>10.8</v>
      </c>
      <c r="Q33" s="1">
        <v>0.77708333333333324</v>
      </c>
      <c r="R33">
        <v>21</v>
      </c>
      <c r="S33">
        <v>38.5</v>
      </c>
    </row>
    <row r="34" spans="1:19">
      <c r="A34">
        <v>33</v>
      </c>
      <c r="B34" t="s">
        <v>155</v>
      </c>
      <c r="C34" t="s">
        <v>25</v>
      </c>
      <c r="D34" t="s">
        <v>5</v>
      </c>
      <c r="E34">
        <v>82</v>
      </c>
      <c r="F34">
        <v>26</v>
      </c>
      <c r="G34">
        <v>40</v>
      </c>
      <c r="H34">
        <v>66</v>
      </c>
      <c r="I34">
        <v>-1</v>
      </c>
      <c r="J34">
        <v>50</v>
      </c>
      <c r="K34">
        <v>12</v>
      </c>
      <c r="L34">
        <v>0</v>
      </c>
      <c r="M34">
        <v>4</v>
      </c>
      <c r="N34">
        <v>0</v>
      </c>
      <c r="O34">
        <v>210</v>
      </c>
      <c r="P34">
        <v>12.4</v>
      </c>
      <c r="Q34" s="1">
        <v>0.74444444444444446</v>
      </c>
      <c r="R34">
        <v>21</v>
      </c>
      <c r="S34">
        <v>48.3</v>
      </c>
    </row>
    <row r="35" spans="1:19">
      <c r="A35">
        <v>34</v>
      </c>
      <c r="B35" t="s">
        <v>105</v>
      </c>
      <c r="C35" t="s">
        <v>40</v>
      </c>
      <c r="D35" t="s">
        <v>7</v>
      </c>
      <c r="E35">
        <v>82</v>
      </c>
      <c r="F35">
        <v>25</v>
      </c>
      <c r="G35">
        <v>41</v>
      </c>
      <c r="H35">
        <v>66</v>
      </c>
      <c r="I35">
        <v>-1</v>
      </c>
      <c r="J35">
        <v>22</v>
      </c>
      <c r="K35">
        <v>7</v>
      </c>
      <c r="L35">
        <v>0</v>
      </c>
      <c r="M35">
        <v>9</v>
      </c>
      <c r="N35">
        <v>1</v>
      </c>
      <c r="O35">
        <v>229</v>
      </c>
      <c r="P35">
        <v>10.9</v>
      </c>
      <c r="Q35" s="1">
        <v>0.84375</v>
      </c>
      <c r="R35">
        <v>22.2</v>
      </c>
      <c r="S35">
        <v>51.8</v>
      </c>
    </row>
    <row r="36" spans="1:19">
      <c r="A36">
        <v>35</v>
      </c>
      <c r="B36" t="s">
        <v>13</v>
      </c>
      <c r="C36" t="s">
        <v>14</v>
      </c>
      <c r="D36" t="s">
        <v>5</v>
      </c>
      <c r="E36">
        <v>82</v>
      </c>
      <c r="F36">
        <v>23</v>
      </c>
      <c r="G36">
        <v>43</v>
      </c>
      <c r="H36">
        <v>66</v>
      </c>
      <c r="I36">
        <v>7</v>
      </c>
      <c r="J36">
        <v>40</v>
      </c>
      <c r="K36">
        <v>4</v>
      </c>
      <c r="L36">
        <v>0</v>
      </c>
      <c r="M36">
        <v>5</v>
      </c>
      <c r="N36">
        <v>0</v>
      </c>
      <c r="O36">
        <v>253</v>
      </c>
      <c r="P36">
        <v>9.1</v>
      </c>
      <c r="Q36" s="1">
        <v>0.84097222222222223</v>
      </c>
      <c r="R36">
        <v>24.4</v>
      </c>
      <c r="S36">
        <v>42.2</v>
      </c>
    </row>
    <row r="37" spans="1:19">
      <c r="A37">
        <v>36</v>
      </c>
      <c r="B37" t="s">
        <v>156</v>
      </c>
      <c r="C37" t="s">
        <v>23</v>
      </c>
      <c r="D37" t="s">
        <v>7</v>
      </c>
      <c r="E37">
        <v>81</v>
      </c>
      <c r="F37">
        <v>23</v>
      </c>
      <c r="G37">
        <v>43</v>
      </c>
      <c r="H37">
        <v>66</v>
      </c>
      <c r="I37">
        <v>18</v>
      </c>
      <c r="J37">
        <v>14</v>
      </c>
      <c r="K37">
        <v>3</v>
      </c>
      <c r="L37">
        <v>1</v>
      </c>
      <c r="M37">
        <v>1</v>
      </c>
      <c r="N37">
        <v>0</v>
      </c>
      <c r="O37">
        <v>144</v>
      </c>
      <c r="P37">
        <v>16</v>
      </c>
      <c r="Q37" s="1">
        <v>0.76041666666666663</v>
      </c>
      <c r="R37">
        <v>23.1</v>
      </c>
      <c r="S37">
        <v>51.7</v>
      </c>
    </row>
    <row r="38" spans="1:19">
      <c r="A38">
        <v>37</v>
      </c>
      <c r="B38" t="s">
        <v>8</v>
      </c>
      <c r="C38" t="s">
        <v>9</v>
      </c>
      <c r="D38" t="s">
        <v>10</v>
      </c>
      <c r="E38">
        <v>78</v>
      </c>
      <c r="F38">
        <v>38</v>
      </c>
      <c r="G38">
        <v>27</v>
      </c>
      <c r="H38">
        <v>65</v>
      </c>
      <c r="I38">
        <v>-8</v>
      </c>
      <c r="J38">
        <v>26</v>
      </c>
      <c r="K38">
        <v>13</v>
      </c>
      <c r="L38">
        <v>0</v>
      </c>
      <c r="M38">
        <v>3</v>
      </c>
      <c r="N38">
        <v>2</v>
      </c>
      <c r="O38">
        <v>303</v>
      </c>
      <c r="P38">
        <v>12.5</v>
      </c>
      <c r="Q38" s="1">
        <v>0.82500000000000007</v>
      </c>
      <c r="R38">
        <v>21.2</v>
      </c>
      <c r="S38">
        <v>40</v>
      </c>
    </row>
    <row r="39" spans="1:19">
      <c r="A39">
        <v>38</v>
      </c>
      <c r="B39" t="s">
        <v>73</v>
      </c>
      <c r="C39" t="s">
        <v>74</v>
      </c>
      <c r="D39" t="s">
        <v>10</v>
      </c>
      <c r="E39">
        <v>79</v>
      </c>
      <c r="F39">
        <v>33</v>
      </c>
      <c r="G39">
        <v>32</v>
      </c>
      <c r="H39">
        <v>65</v>
      </c>
      <c r="I39">
        <v>2</v>
      </c>
      <c r="J39">
        <v>56</v>
      </c>
      <c r="K39">
        <v>4</v>
      </c>
      <c r="L39">
        <v>0</v>
      </c>
      <c r="M39">
        <v>5</v>
      </c>
      <c r="N39">
        <v>1</v>
      </c>
      <c r="O39">
        <v>286</v>
      </c>
      <c r="P39">
        <v>11.5</v>
      </c>
      <c r="Q39" s="1">
        <v>0.76041666666666663</v>
      </c>
      <c r="R39">
        <v>23</v>
      </c>
      <c r="S39">
        <v>20</v>
      </c>
    </row>
    <row r="40" spans="1:19">
      <c r="A40">
        <v>39</v>
      </c>
      <c r="B40" t="s">
        <v>83</v>
      </c>
      <c r="C40" t="s">
        <v>72</v>
      </c>
      <c r="D40" t="s">
        <v>7</v>
      </c>
      <c r="E40">
        <v>80</v>
      </c>
      <c r="F40">
        <v>31</v>
      </c>
      <c r="G40">
        <v>34</v>
      </c>
      <c r="H40">
        <v>65</v>
      </c>
      <c r="I40">
        <v>2</v>
      </c>
      <c r="J40">
        <v>16</v>
      </c>
      <c r="K40">
        <v>11</v>
      </c>
      <c r="L40">
        <v>2</v>
      </c>
      <c r="M40">
        <v>5</v>
      </c>
      <c r="N40">
        <v>0</v>
      </c>
      <c r="O40">
        <v>245</v>
      </c>
      <c r="P40">
        <v>12.7</v>
      </c>
      <c r="Q40" s="1">
        <v>0.7729166666666667</v>
      </c>
      <c r="R40">
        <v>25.3</v>
      </c>
      <c r="S40">
        <v>51.4</v>
      </c>
    </row>
    <row r="41" spans="1:19">
      <c r="A41">
        <v>40</v>
      </c>
      <c r="B41" t="s">
        <v>94</v>
      </c>
      <c r="C41" t="s">
        <v>4</v>
      </c>
      <c r="D41" t="s">
        <v>5</v>
      </c>
      <c r="E41">
        <v>81</v>
      </c>
      <c r="F41">
        <v>24</v>
      </c>
      <c r="G41">
        <v>41</v>
      </c>
      <c r="H41">
        <v>65</v>
      </c>
      <c r="I41">
        <v>9</v>
      </c>
      <c r="J41">
        <v>16</v>
      </c>
      <c r="K41">
        <v>8</v>
      </c>
      <c r="L41">
        <v>0</v>
      </c>
      <c r="M41">
        <v>3</v>
      </c>
      <c r="N41">
        <v>1</v>
      </c>
      <c r="O41">
        <v>152</v>
      </c>
      <c r="P41">
        <v>15.8</v>
      </c>
      <c r="Q41" s="1">
        <v>0.67152777777777783</v>
      </c>
      <c r="R41">
        <v>19.8</v>
      </c>
      <c r="S41">
        <v>17.600000000000001</v>
      </c>
    </row>
    <row r="42" spans="1:19">
      <c r="A42">
        <v>41</v>
      </c>
      <c r="B42" t="s">
        <v>128</v>
      </c>
      <c r="C42" t="s">
        <v>72</v>
      </c>
      <c r="D42" t="s">
        <v>7</v>
      </c>
      <c r="E42">
        <v>82</v>
      </c>
      <c r="F42">
        <v>30</v>
      </c>
      <c r="G42">
        <v>34</v>
      </c>
      <c r="H42">
        <v>64</v>
      </c>
      <c r="I42">
        <v>10</v>
      </c>
      <c r="J42">
        <v>26</v>
      </c>
      <c r="K42">
        <v>10</v>
      </c>
      <c r="L42">
        <v>0</v>
      </c>
      <c r="M42">
        <v>8</v>
      </c>
      <c r="N42">
        <v>0</v>
      </c>
      <c r="O42">
        <v>251</v>
      </c>
      <c r="P42">
        <v>12</v>
      </c>
      <c r="Q42" s="1">
        <v>0.85277777777777775</v>
      </c>
      <c r="R42">
        <v>26.9</v>
      </c>
      <c r="S42">
        <v>52</v>
      </c>
    </row>
    <row r="43" spans="1:19">
      <c r="A43">
        <v>42</v>
      </c>
      <c r="B43" t="s">
        <v>123</v>
      </c>
      <c r="C43" t="s">
        <v>88</v>
      </c>
      <c r="D43" t="s">
        <v>7</v>
      </c>
      <c r="E43">
        <v>81</v>
      </c>
      <c r="F43">
        <v>22</v>
      </c>
      <c r="G43">
        <v>42</v>
      </c>
      <c r="H43">
        <v>64</v>
      </c>
      <c r="I43">
        <v>36</v>
      </c>
      <c r="J43">
        <v>20</v>
      </c>
      <c r="K43">
        <v>5</v>
      </c>
      <c r="L43">
        <v>2</v>
      </c>
      <c r="M43">
        <v>3</v>
      </c>
      <c r="N43">
        <v>0</v>
      </c>
      <c r="O43">
        <v>191</v>
      </c>
      <c r="P43">
        <v>11.5</v>
      </c>
      <c r="Q43" s="1">
        <v>0.77361111111111114</v>
      </c>
      <c r="R43">
        <v>24.8</v>
      </c>
      <c r="S43">
        <v>59.3</v>
      </c>
    </row>
    <row r="44" spans="1:19">
      <c r="A44">
        <v>43</v>
      </c>
      <c r="B44" t="s">
        <v>52</v>
      </c>
      <c r="C44" t="s">
        <v>36</v>
      </c>
      <c r="D44" t="s">
        <v>5</v>
      </c>
      <c r="E44">
        <v>80</v>
      </c>
      <c r="F44">
        <v>17</v>
      </c>
      <c r="G44">
        <v>47</v>
      </c>
      <c r="H44">
        <v>64</v>
      </c>
      <c r="I44">
        <v>3</v>
      </c>
      <c r="J44">
        <v>55</v>
      </c>
      <c r="K44">
        <v>6</v>
      </c>
      <c r="L44">
        <v>0</v>
      </c>
      <c r="M44">
        <v>3</v>
      </c>
      <c r="N44">
        <v>0</v>
      </c>
      <c r="O44">
        <v>208</v>
      </c>
      <c r="P44">
        <v>8.1999999999999993</v>
      </c>
      <c r="Q44" s="1">
        <v>0.7944444444444444</v>
      </c>
      <c r="R44">
        <v>21.7</v>
      </c>
      <c r="S44">
        <v>40</v>
      </c>
    </row>
    <row r="45" spans="1:19">
      <c r="A45">
        <v>44</v>
      </c>
      <c r="B45" t="s">
        <v>112</v>
      </c>
      <c r="C45" t="s">
        <v>113</v>
      </c>
      <c r="D45" t="s">
        <v>7</v>
      </c>
      <c r="E45">
        <v>71</v>
      </c>
      <c r="F45">
        <v>26</v>
      </c>
      <c r="G45">
        <v>37</v>
      </c>
      <c r="H45">
        <v>63</v>
      </c>
      <c r="I45">
        <v>15</v>
      </c>
      <c r="J45">
        <v>55</v>
      </c>
      <c r="K45">
        <v>2</v>
      </c>
      <c r="L45">
        <v>1</v>
      </c>
      <c r="M45">
        <v>7</v>
      </c>
      <c r="N45">
        <v>0</v>
      </c>
      <c r="O45">
        <v>203</v>
      </c>
      <c r="P45">
        <v>12.8</v>
      </c>
      <c r="Q45" s="1">
        <v>0.75277777777777777</v>
      </c>
      <c r="R45">
        <v>23.9</v>
      </c>
      <c r="S45">
        <v>46.2</v>
      </c>
    </row>
    <row r="46" spans="1:19">
      <c r="A46">
        <v>45</v>
      </c>
      <c r="B46" t="s">
        <v>26</v>
      </c>
      <c r="C46" t="s">
        <v>113</v>
      </c>
      <c r="D46" t="s">
        <v>7</v>
      </c>
      <c r="E46">
        <v>74</v>
      </c>
      <c r="F46">
        <v>18</v>
      </c>
      <c r="G46">
        <v>45</v>
      </c>
      <c r="H46">
        <v>63</v>
      </c>
      <c r="I46">
        <v>5</v>
      </c>
      <c r="J46">
        <v>66</v>
      </c>
      <c r="K46">
        <v>2</v>
      </c>
      <c r="L46">
        <v>0</v>
      </c>
      <c r="M46">
        <v>5</v>
      </c>
      <c r="N46">
        <v>1</v>
      </c>
      <c r="O46">
        <v>142</v>
      </c>
      <c r="P46">
        <v>12.7</v>
      </c>
      <c r="Q46" s="1">
        <v>0.83472222222222225</v>
      </c>
      <c r="R46">
        <v>22.5</v>
      </c>
      <c r="S46">
        <v>42.2</v>
      </c>
    </row>
    <row r="47" spans="1:19">
      <c r="A47">
        <v>46</v>
      </c>
      <c r="B47" t="s">
        <v>157</v>
      </c>
      <c r="C47" t="s">
        <v>143</v>
      </c>
      <c r="D47" t="s">
        <v>5</v>
      </c>
      <c r="E47">
        <v>77</v>
      </c>
      <c r="F47">
        <v>35</v>
      </c>
      <c r="G47">
        <v>27</v>
      </c>
      <c r="H47">
        <v>62</v>
      </c>
      <c r="I47">
        <v>24</v>
      </c>
      <c r="J47">
        <v>24</v>
      </c>
      <c r="K47">
        <v>9</v>
      </c>
      <c r="L47">
        <v>1</v>
      </c>
      <c r="M47">
        <v>12</v>
      </c>
      <c r="N47">
        <v>1</v>
      </c>
      <c r="O47">
        <v>232</v>
      </c>
      <c r="P47">
        <v>15.1</v>
      </c>
      <c r="Q47" s="1">
        <v>0.77638888888888891</v>
      </c>
      <c r="R47">
        <v>22.6</v>
      </c>
      <c r="S47">
        <v>40.299999999999997</v>
      </c>
    </row>
    <row r="48" spans="1:19">
      <c r="A48">
        <v>47</v>
      </c>
      <c r="B48" t="s">
        <v>97</v>
      </c>
      <c r="C48" t="s">
        <v>113</v>
      </c>
      <c r="D48" t="s">
        <v>5</v>
      </c>
      <c r="E48">
        <v>82</v>
      </c>
      <c r="F48">
        <v>35</v>
      </c>
      <c r="G48">
        <v>27</v>
      </c>
      <c r="H48">
        <v>62</v>
      </c>
      <c r="I48">
        <v>17</v>
      </c>
      <c r="J48">
        <v>46</v>
      </c>
      <c r="K48">
        <v>7</v>
      </c>
      <c r="L48">
        <v>0</v>
      </c>
      <c r="M48">
        <v>6</v>
      </c>
      <c r="N48">
        <v>0</v>
      </c>
      <c r="O48">
        <v>211</v>
      </c>
      <c r="P48">
        <v>16.600000000000001</v>
      </c>
      <c r="Q48" s="1">
        <v>0.72361111111111109</v>
      </c>
      <c r="R48">
        <v>20.9</v>
      </c>
      <c r="S48">
        <v>47.9</v>
      </c>
    </row>
    <row r="49" spans="1:19">
      <c r="A49">
        <v>48</v>
      </c>
      <c r="B49" t="s">
        <v>115</v>
      </c>
      <c r="C49" t="s">
        <v>88</v>
      </c>
      <c r="D49" t="s">
        <v>7</v>
      </c>
      <c r="E49">
        <v>79</v>
      </c>
      <c r="F49">
        <v>23</v>
      </c>
      <c r="G49">
        <v>39</v>
      </c>
      <c r="H49">
        <v>62</v>
      </c>
      <c r="I49">
        <v>-5</v>
      </c>
      <c r="J49">
        <v>36</v>
      </c>
      <c r="K49">
        <v>2</v>
      </c>
      <c r="L49">
        <v>0</v>
      </c>
      <c r="M49">
        <v>2</v>
      </c>
      <c r="N49">
        <v>1</v>
      </c>
      <c r="O49">
        <v>145</v>
      </c>
      <c r="P49">
        <v>15.9</v>
      </c>
      <c r="Q49" s="1">
        <v>0.76736111111111116</v>
      </c>
      <c r="R49">
        <v>21.5</v>
      </c>
      <c r="S49">
        <v>52</v>
      </c>
    </row>
    <row r="50" spans="1:19">
      <c r="A50">
        <v>49</v>
      </c>
      <c r="B50" t="s">
        <v>158</v>
      </c>
      <c r="C50" t="s">
        <v>74</v>
      </c>
      <c r="D50" t="s">
        <v>10</v>
      </c>
      <c r="E50">
        <v>82</v>
      </c>
      <c r="F50">
        <v>35</v>
      </c>
      <c r="G50">
        <v>26</v>
      </c>
      <c r="H50">
        <v>61</v>
      </c>
      <c r="I50">
        <v>11</v>
      </c>
      <c r="J50">
        <v>48</v>
      </c>
      <c r="K50">
        <v>11</v>
      </c>
      <c r="L50">
        <v>0</v>
      </c>
      <c r="M50">
        <v>6</v>
      </c>
      <c r="N50">
        <v>0</v>
      </c>
      <c r="O50">
        <v>241</v>
      </c>
      <c r="P50">
        <v>14.5</v>
      </c>
      <c r="Q50" s="1">
        <v>0.7715277777777777</v>
      </c>
      <c r="R50">
        <v>23.4</v>
      </c>
      <c r="S50">
        <v>42.8</v>
      </c>
    </row>
    <row r="51" spans="1:19">
      <c r="A51">
        <v>50</v>
      </c>
      <c r="B51" t="s">
        <v>132</v>
      </c>
      <c r="C51" t="s">
        <v>72</v>
      </c>
      <c r="D51" t="s">
        <v>7</v>
      </c>
      <c r="E51">
        <v>82</v>
      </c>
      <c r="F51">
        <v>31</v>
      </c>
      <c r="G51">
        <v>30</v>
      </c>
      <c r="H51">
        <v>61</v>
      </c>
      <c r="I51">
        <v>18</v>
      </c>
      <c r="J51">
        <v>31</v>
      </c>
      <c r="K51">
        <v>8</v>
      </c>
      <c r="L51">
        <v>1</v>
      </c>
      <c r="M51">
        <v>2</v>
      </c>
      <c r="N51">
        <v>0</v>
      </c>
      <c r="O51">
        <v>269</v>
      </c>
      <c r="P51">
        <v>11.5</v>
      </c>
      <c r="Q51" s="1">
        <v>0.85833333333333339</v>
      </c>
      <c r="R51">
        <v>27.3</v>
      </c>
      <c r="S51">
        <v>58.7</v>
      </c>
    </row>
    <row r="52" spans="1:19">
      <c r="A52">
        <v>51</v>
      </c>
      <c r="B52" t="s">
        <v>99</v>
      </c>
      <c r="C52" t="s">
        <v>100</v>
      </c>
      <c r="D52" t="s">
        <v>10</v>
      </c>
      <c r="E52">
        <v>82</v>
      </c>
      <c r="F52">
        <v>27</v>
      </c>
      <c r="G52">
        <v>34</v>
      </c>
      <c r="H52">
        <v>61</v>
      </c>
      <c r="I52">
        <v>-7</v>
      </c>
      <c r="J52">
        <v>26</v>
      </c>
      <c r="K52">
        <v>6</v>
      </c>
      <c r="L52">
        <v>0</v>
      </c>
      <c r="M52">
        <v>4</v>
      </c>
      <c r="N52">
        <v>0</v>
      </c>
      <c r="O52">
        <v>217</v>
      </c>
      <c r="P52">
        <v>12.4</v>
      </c>
      <c r="Q52" s="1">
        <v>0.79513888888888884</v>
      </c>
      <c r="R52">
        <v>24.9</v>
      </c>
      <c r="S52">
        <v>51.8</v>
      </c>
    </row>
    <row r="53" spans="1:19">
      <c r="A53">
        <v>52</v>
      </c>
      <c r="B53" t="s">
        <v>17</v>
      </c>
      <c r="C53" t="s">
        <v>12</v>
      </c>
      <c r="D53" t="s">
        <v>10</v>
      </c>
      <c r="E53">
        <v>82</v>
      </c>
      <c r="F53">
        <v>26</v>
      </c>
      <c r="G53">
        <v>35</v>
      </c>
      <c r="H53">
        <v>61</v>
      </c>
      <c r="I53">
        <v>16</v>
      </c>
      <c r="J53">
        <v>49</v>
      </c>
      <c r="K53">
        <v>6</v>
      </c>
      <c r="L53">
        <v>0</v>
      </c>
      <c r="M53">
        <v>3</v>
      </c>
      <c r="N53">
        <v>0</v>
      </c>
      <c r="O53">
        <v>230</v>
      </c>
      <c r="P53">
        <v>11.3</v>
      </c>
      <c r="Q53" s="1">
        <v>0.76250000000000007</v>
      </c>
      <c r="R53">
        <v>20.9</v>
      </c>
      <c r="S53">
        <v>52.6</v>
      </c>
    </row>
    <row r="54" spans="1:19">
      <c r="A54">
        <v>53</v>
      </c>
      <c r="B54" t="s">
        <v>159</v>
      </c>
      <c r="C54" t="s">
        <v>88</v>
      </c>
      <c r="D54" t="s">
        <v>10</v>
      </c>
      <c r="E54">
        <v>81</v>
      </c>
      <c r="F54">
        <v>26</v>
      </c>
      <c r="G54">
        <v>35</v>
      </c>
      <c r="H54">
        <v>61</v>
      </c>
      <c r="I54">
        <v>7</v>
      </c>
      <c r="J54">
        <v>135</v>
      </c>
      <c r="K54">
        <v>7</v>
      </c>
      <c r="L54">
        <v>0</v>
      </c>
      <c r="M54">
        <v>1</v>
      </c>
      <c r="N54">
        <v>0</v>
      </c>
      <c r="O54">
        <v>149</v>
      </c>
      <c r="P54">
        <v>17.399999999999999</v>
      </c>
      <c r="Q54" s="1">
        <v>0.7090277777777777</v>
      </c>
      <c r="R54">
        <v>19.899999999999999</v>
      </c>
      <c r="S54">
        <v>46.7</v>
      </c>
    </row>
    <row r="55" spans="1:19">
      <c r="A55">
        <v>54</v>
      </c>
      <c r="B55" t="s">
        <v>50</v>
      </c>
      <c r="C55" t="s">
        <v>51</v>
      </c>
      <c r="D55" t="s">
        <v>10</v>
      </c>
      <c r="E55">
        <v>78</v>
      </c>
      <c r="F55">
        <v>26</v>
      </c>
      <c r="G55">
        <v>35</v>
      </c>
      <c r="H55">
        <v>61</v>
      </c>
      <c r="I55">
        <v>-6</v>
      </c>
      <c r="J55">
        <v>52</v>
      </c>
      <c r="K55">
        <v>10</v>
      </c>
      <c r="L55">
        <v>0</v>
      </c>
      <c r="M55">
        <v>5</v>
      </c>
      <c r="N55">
        <v>1</v>
      </c>
      <c r="O55">
        <v>204</v>
      </c>
      <c r="P55">
        <v>12.7</v>
      </c>
      <c r="Q55" s="1">
        <v>0.7055555555555556</v>
      </c>
      <c r="R55">
        <v>21</v>
      </c>
      <c r="S55">
        <v>50</v>
      </c>
    </row>
    <row r="56" spans="1:19">
      <c r="A56">
        <v>55</v>
      </c>
      <c r="B56" t="s">
        <v>160</v>
      </c>
      <c r="C56" t="s">
        <v>121</v>
      </c>
      <c r="D56" t="s">
        <v>7</v>
      </c>
      <c r="E56">
        <v>82</v>
      </c>
      <c r="F56">
        <v>23</v>
      </c>
      <c r="G56">
        <v>38</v>
      </c>
      <c r="H56">
        <v>61</v>
      </c>
      <c r="I56">
        <v>-12</v>
      </c>
      <c r="J56">
        <v>54</v>
      </c>
      <c r="K56">
        <v>9</v>
      </c>
      <c r="L56">
        <v>0</v>
      </c>
      <c r="M56">
        <v>5</v>
      </c>
      <c r="N56">
        <v>0</v>
      </c>
      <c r="O56">
        <v>223</v>
      </c>
      <c r="P56">
        <v>10.3</v>
      </c>
      <c r="Q56" s="1">
        <v>0.7895833333333333</v>
      </c>
      <c r="R56">
        <v>23.4</v>
      </c>
      <c r="S56">
        <v>46.5</v>
      </c>
    </row>
    <row r="57" spans="1:19">
      <c r="A57">
        <v>56</v>
      </c>
      <c r="B57" t="s">
        <v>91</v>
      </c>
      <c r="C57" t="s">
        <v>25</v>
      </c>
      <c r="D57" t="s">
        <v>5</v>
      </c>
      <c r="E57">
        <v>80</v>
      </c>
      <c r="F57">
        <v>37</v>
      </c>
      <c r="G57">
        <v>23</v>
      </c>
      <c r="H57">
        <v>60</v>
      </c>
      <c r="I57">
        <v>-7</v>
      </c>
      <c r="J57">
        <v>127</v>
      </c>
      <c r="K57">
        <v>14</v>
      </c>
      <c r="L57">
        <v>1</v>
      </c>
      <c r="M57">
        <v>6</v>
      </c>
      <c r="N57">
        <v>1</v>
      </c>
      <c r="O57">
        <v>277</v>
      </c>
      <c r="P57">
        <v>13.4</v>
      </c>
      <c r="Q57" s="1">
        <v>0.89027777777777783</v>
      </c>
      <c r="R57">
        <v>24</v>
      </c>
      <c r="S57">
        <v>39.6</v>
      </c>
    </row>
    <row r="58" spans="1:19">
      <c r="A58">
        <v>57</v>
      </c>
      <c r="B58" t="s">
        <v>161</v>
      </c>
      <c r="C58" t="s">
        <v>147</v>
      </c>
      <c r="D58" t="s">
        <v>10</v>
      </c>
      <c r="E58">
        <v>77</v>
      </c>
      <c r="F58">
        <v>35</v>
      </c>
      <c r="G58">
        <v>25</v>
      </c>
      <c r="H58">
        <v>60</v>
      </c>
      <c r="I58">
        <v>4</v>
      </c>
      <c r="J58">
        <v>32</v>
      </c>
      <c r="K58">
        <v>10</v>
      </c>
      <c r="L58">
        <v>1</v>
      </c>
      <c r="M58">
        <v>3</v>
      </c>
      <c r="N58">
        <v>0</v>
      </c>
      <c r="O58">
        <v>212</v>
      </c>
      <c r="P58">
        <v>16.5</v>
      </c>
      <c r="Q58" s="1">
        <v>0.81458333333333333</v>
      </c>
      <c r="R58">
        <v>26.3</v>
      </c>
      <c r="S58">
        <v>16.7</v>
      </c>
    </row>
    <row r="59" spans="1:19">
      <c r="A59">
        <v>58</v>
      </c>
      <c r="B59" t="s">
        <v>162</v>
      </c>
      <c r="C59" t="s">
        <v>74</v>
      </c>
      <c r="D59" t="s">
        <v>7</v>
      </c>
      <c r="E59">
        <v>81</v>
      </c>
      <c r="F59">
        <v>16</v>
      </c>
      <c r="G59">
        <v>44</v>
      </c>
      <c r="H59">
        <v>60</v>
      </c>
      <c r="I59">
        <v>10</v>
      </c>
      <c r="J59">
        <v>24</v>
      </c>
      <c r="K59">
        <v>3</v>
      </c>
      <c r="L59">
        <v>0</v>
      </c>
      <c r="M59">
        <v>2</v>
      </c>
      <c r="N59">
        <v>0</v>
      </c>
      <c r="O59">
        <v>98</v>
      </c>
      <c r="P59">
        <v>16.3</v>
      </c>
      <c r="Q59" s="1">
        <v>0.76597222222222217</v>
      </c>
      <c r="R59">
        <v>23.2</v>
      </c>
      <c r="S59">
        <v>49.4</v>
      </c>
    </row>
    <row r="60" spans="1:19">
      <c r="A60">
        <v>59</v>
      </c>
      <c r="B60" t="s">
        <v>47</v>
      </c>
      <c r="C60" t="s">
        <v>139</v>
      </c>
      <c r="D60" t="s">
        <v>10</v>
      </c>
      <c r="E60">
        <v>82</v>
      </c>
      <c r="F60">
        <v>30</v>
      </c>
      <c r="G60">
        <v>29</v>
      </c>
      <c r="H60">
        <v>59</v>
      </c>
      <c r="I60">
        <v>-19</v>
      </c>
      <c r="J60">
        <v>40</v>
      </c>
      <c r="K60">
        <v>6</v>
      </c>
      <c r="L60">
        <v>2</v>
      </c>
      <c r="M60">
        <v>2</v>
      </c>
      <c r="N60">
        <v>0</v>
      </c>
      <c r="O60">
        <v>306</v>
      </c>
      <c r="P60">
        <v>9.8000000000000007</v>
      </c>
      <c r="Q60" s="1">
        <v>0.79513888888888884</v>
      </c>
      <c r="R60">
        <v>24.3</v>
      </c>
      <c r="S60">
        <v>31.6</v>
      </c>
    </row>
    <row r="61" spans="1:19">
      <c r="A61">
        <v>60</v>
      </c>
      <c r="B61" t="s">
        <v>163</v>
      </c>
      <c r="C61" t="s">
        <v>147</v>
      </c>
      <c r="D61" t="s">
        <v>5</v>
      </c>
      <c r="E61">
        <v>75</v>
      </c>
      <c r="F61">
        <v>27</v>
      </c>
      <c r="G61">
        <v>32</v>
      </c>
      <c r="H61">
        <v>59</v>
      </c>
      <c r="I61">
        <v>16</v>
      </c>
      <c r="J61">
        <v>18</v>
      </c>
      <c r="K61">
        <v>7</v>
      </c>
      <c r="L61">
        <v>3</v>
      </c>
      <c r="M61">
        <v>4</v>
      </c>
      <c r="N61">
        <v>2</v>
      </c>
      <c r="O61">
        <v>191</v>
      </c>
      <c r="P61">
        <v>14.1</v>
      </c>
      <c r="Q61" s="1">
        <v>0.78888888888888886</v>
      </c>
      <c r="R61">
        <v>25.1</v>
      </c>
      <c r="S61">
        <v>43.5</v>
      </c>
    </row>
    <row r="62" spans="1:19">
      <c r="A62">
        <v>61</v>
      </c>
      <c r="B62" t="s">
        <v>76</v>
      </c>
      <c r="C62" t="s">
        <v>12</v>
      </c>
      <c r="D62" t="s">
        <v>10</v>
      </c>
      <c r="E62">
        <v>82</v>
      </c>
      <c r="F62">
        <v>25</v>
      </c>
      <c r="G62">
        <v>34</v>
      </c>
      <c r="H62">
        <v>59</v>
      </c>
      <c r="I62">
        <v>18</v>
      </c>
      <c r="J62">
        <v>34</v>
      </c>
      <c r="K62">
        <v>0</v>
      </c>
      <c r="L62">
        <v>3</v>
      </c>
      <c r="M62">
        <v>8</v>
      </c>
      <c r="N62">
        <v>0</v>
      </c>
      <c r="O62">
        <v>214</v>
      </c>
      <c r="P62">
        <v>11.7</v>
      </c>
      <c r="Q62" s="1">
        <v>0.70486111111111116</v>
      </c>
      <c r="R62">
        <v>21.2</v>
      </c>
      <c r="S62">
        <v>44.3</v>
      </c>
    </row>
    <row r="63" spans="1:19">
      <c r="A63">
        <v>62</v>
      </c>
      <c r="B63" t="s">
        <v>114</v>
      </c>
      <c r="C63" t="s">
        <v>49</v>
      </c>
      <c r="D63" t="s">
        <v>5</v>
      </c>
      <c r="E63">
        <v>82</v>
      </c>
      <c r="F63">
        <v>22</v>
      </c>
      <c r="G63">
        <v>37</v>
      </c>
      <c r="H63">
        <v>59</v>
      </c>
      <c r="I63">
        <v>10</v>
      </c>
      <c r="J63">
        <v>44</v>
      </c>
      <c r="K63">
        <v>9</v>
      </c>
      <c r="L63">
        <v>0</v>
      </c>
      <c r="M63">
        <v>2</v>
      </c>
      <c r="N63">
        <v>0</v>
      </c>
      <c r="O63">
        <v>241</v>
      </c>
      <c r="P63">
        <v>9.1</v>
      </c>
      <c r="Q63" s="1">
        <v>0.71458333333333324</v>
      </c>
      <c r="R63">
        <v>21.5</v>
      </c>
      <c r="S63">
        <v>44</v>
      </c>
    </row>
    <row r="64" spans="1:19">
      <c r="A64">
        <v>63</v>
      </c>
      <c r="B64" t="s">
        <v>164</v>
      </c>
      <c r="C64" t="s">
        <v>165</v>
      </c>
      <c r="D64" t="s">
        <v>5</v>
      </c>
      <c r="E64">
        <v>71</v>
      </c>
      <c r="F64">
        <v>19</v>
      </c>
      <c r="G64">
        <v>39</v>
      </c>
      <c r="H64">
        <v>58</v>
      </c>
      <c r="I64">
        <v>12</v>
      </c>
      <c r="J64">
        <v>30</v>
      </c>
      <c r="K64">
        <v>5</v>
      </c>
      <c r="L64">
        <v>1</v>
      </c>
      <c r="M64">
        <v>3</v>
      </c>
      <c r="N64">
        <v>0</v>
      </c>
      <c r="O64">
        <v>107</v>
      </c>
      <c r="P64">
        <v>17.8</v>
      </c>
      <c r="Q64" s="1">
        <v>0.76944444444444438</v>
      </c>
      <c r="R64">
        <v>25</v>
      </c>
      <c r="S64">
        <v>47.6</v>
      </c>
    </row>
    <row r="65" spans="1:19">
      <c r="A65">
        <v>64</v>
      </c>
      <c r="B65" t="s">
        <v>140</v>
      </c>
      <c r="C65" t="s">
        <v>25</v>
      </c>
      <c r="D65" t="s">
        <v>5</v>
      </c>
      <c r="E65">
        <v>82</v>
      </c>
      <c r="F65">
        <v>31</v>
      </c>
      <c r="G65">
        <v>26</v>
      </c>
      <c r="H65">
        <v>57</v>
      </c>
      <c r="I65">
        <v>1</v>
      </c>
      <c r="J65">
        <v>53</v>
      </c>
      <c r="K65">
        <v>3</v>
      </c>
      <c r="L65">
        <v>2</v>
      </c>
      <c r="M65">
        <v>3</v>
      </c>
      <c r="N65">
        <v>0</v>
      </c>
      <c r="O65">
        <v>204</v>
      </c>
      <c r="P65">
        <v>15.2</v>
      </c>
      <c r="Q65" s="1">
        <v>0.76458333333333339</v>
      </c>
      <c r="R65">
        <v>22.4</v>
      </c>
      <c r="S65">
        <v>29</v>
      </c>
    </row>
    <row r="66" spans="1:19">
      <c r="A66">
        <v>65</v>
      </c>
      <c r="B66" t="s">
        <v>108</v>
      </c>
      <c r="C66" t="s">
        <v>36</v>
      </c>
      <c r="D66" t="s">
        <v>10</v>
      </c>
      <c r="E66">
        <v>74</v>
      </c>
      <c r="F66">
        <v>30</v>
      </c>
      <c r="G66">
        <v>27</v>
      </c>
      <c r="H66">
        <v>57</v>
      </c>
      <c r="I66">
        <v>11</v>
      </c>
      <c r="J66">
        <v>53</v>
      </c>
      <c r="K66">
        <v>6</v>
      </c>
      <c r="L66">
        <v>0</v>
      </c>
      <c r="M66">
        <v>4</v>
      </c>
      <c r="N66">
        <v>1</v>
      </c>
      <c r="O66">
        <v>287</v>
      </c>
      <c r="P66">
        <v>10.5</v>
      </c>
      <c r="Q66" s="1">
        <v>0.72986111111111107</v>
      </c>
      <c r="R66">
        <v>20.5</v>
      </c>
      <c r="S66">
        <v>34.1</v>
      </c>
    </row>
    <row r="67" spans="1:19">
      <c r="A67">
        <v>66</v>
      </c>
      <c r="B67" t="s">
        <v>27</v>
      </c>
      <c r="C67" t="s">
        <v>14</v>
      </c>
      <c r="D67" t="s">
        <v>7</v>
      </c>
      <c r="E67">
        <v>59</v>
      </c>
      <c r="F67">
        <v>29</v>
      </c>
      <c r="G67">
        <v>28</v>
      </c>
      <c r="H67">
        <v>57</v>
      </c>
      <c r="I67">
        <v>17</v>
      </c>
      <c r="J67">
        <v>28</v>
      </c>
      <c r="K67">
        <v>5</v>
      </c>
      <c r="L67">
        <v>1</v>
      </c>
      <c r="M67">
        <v>4</v>
      </c>
      <c r="N67">
        <v>0</v>
      </c>
      <c r="O67">
        <v>185</v>
      </c>
      <c r="P67">
        <v>15.7</v>
      </c>
      <c r="Q67" s="1">
        <v>0.86805555555555547</v>
      </c>
      <c r="R67">
        <v>26.3</v>
      </c>
      <c r="S67">
        <v>59.4</v>
      </c>
    </row>
    <row r="68" spans="1:19">
      <c r="A68">
        <v>67</v>
      </c>
      <c r="B68" t="s">
        <v>166</v>
      </c>
      <c r="C68" t="s">
        <v>100</v>
      </c>
      <c r="D68" t="s">
        <v>7</v>
      </c>
      <c r="E68">
        <v>80</v>
      </c>
      <c r="F68">
        <v>20</v>
      </c>
      <c r="G68">
        <v>37</v>
      </c>
      <c r="H68">
        <v>57</v>
      </c>
      <c r="I68">
        <v>5</v>
      </c>
      <c r="J68">
        <v>60</v>
      </c>
      <c r="K68">
        <v>5</v>
      </c>
      <c r="L68">
        <v>1</v>
      </c>
      <c r="M68">
        <v>6</v>
      </c>
      <c r="N68">
        <v>0</v>
      </c>
      <c r="O68">
        <v>149</v>
      </c>
      <c r="P68">
        <v>13.4</v>
      </c>
      <c r="Q68" s="1">
        <v>0.85416666666666663</v>
      </c>
      <c r="R68">
        <v>26.3</v>
      </c>
      <c r="S68">
        <v>53.2</v>
      </c>
    </row>
    <row r="69" spans="1:19">
      <c r="A69">
        <v>68</v>
      </c>
      <c r="B69" t="s">
        <v>24</v>
      </c>
      <c r="C69" t="s">
        <v>25</v>
      </c>
      <c r="D69" t="s">
        <v>7</v>
      </c>
      <c r="E69">
        <v>82</v>
      </c>
      <c r="F69">
        <v>11</v>
      </c>
      <c r="G69">
        <v>46</v>
      </c>
      <c r="H69">
        <v>57</v>
      </c>
      <c r="I69">
        <v>-11</v>
      </c>
      <c r="J69">
        <v>75</v>
      </c>
      <c r="K69">
        <v>4</v>
      </c>
      <c r="L69">
        <v>0</v>
      </c>
      <c r="M69">
        <v>4</v>
      </c>
      <c r="N69">
        <v>1</v>
      </c>
      <c r="O69">
        <v>185</v>
      </c>
      <c r="P69">
        <v>5.9</v>
      </c>
      <c r="Q69" s="1">
        <v>0.89930555555555547</v>
      </c>
      <c r="R69">
        <v>23.8</v>
      </c>
      <c r="S69">
        <v>47.2</v>
      </c>
    </row>
    <row r="70" spans="1:19">
      <c r="A70">
        <v>69</v>
      </c>
      <c r="B70" t="s">
        <v>134</v>
      </c>
      <c r="C70" t="s">
        <v>23</v>
      </c>
      <c r="D70" t="s">
        <v>7</v>
      </c>
      <c r="E70">
        <v>77</v>
      </c>
      <c r="F70">
        <v>29</v>
      </c>
      <c r="G70">
        <v>27</v>
      </c>
      <c r="H70">
        <v>56</v>
      </c>
      <c r="I70">
        <v>23</v>
      </c>
      <c r="J70">
        <v>40</v>
      </c>
      <c r="K70">
        <v>11</v>
      </c>
      <c r="L70">
        <v>0</v>
      </c>
      <c r="M70">
        <v>10</v>
      </c>
      <c r="N70">
        <v>1</v>
      </c>
      <c r="O70">
        <v>211</v>
      </c>
      <c r="P70">
        <v>13.7</v>
      </c>
      <c r="Q70" s="1">
        <v>0.73749999999999993</v>
      </c>
      <c r="R70">
        <v>22.6</v>
      </c>
      <c r="S70">
        <v>44.1</v>
      </c>
    </row>
    <row r="71" spans="1:19">
      <c r="A71">
        <v>70</v>
      </c>
      <c r="B71" t="s">
        <v>87</v>
      </c>
      <c r="C71" t="s">
        <v>88</v>
      </c>
      <c r="D71" t="s">
        <v>10</v>
      </c>
      <c r="E71">
        <v>76</v>
      </c>
      <c r="F71">
        <v>28</v>
      </c>
      <c r="G71">
        <v>27</v>
      </c>
      <c r="H71">
        <v>55</v>
      </c>
      <c r="I71">
        <v>31</v>
      </c>
      <c r="J71">
        <v>87</v>
      </c>
      <c r="K71">
        <v>5</v>
      </c>
      <c r="L71">
        <v>1</v>
      </c>
      <c r="M71">
        <v>3</v>
      </c>
      <c r="N71">
        <v>0</v>
      </c>
      <c r="O71">
        <v>167</v>
      </c>
      <c r="P71">
        <v>16.8</v>
      </c>
      <c r="Q71" s="1">
        <v>0.73402777777777783</v>
      </c>
      <c r="R71">
        <v>22.4</v>
      </c>
      <c r="S71">
        <v>55.6</v>
      </c>
    </row>
    <row r="72" spans="1:19">
      <c r="A72">
        <v>71</v>
      </c>
      <c r="B72" t="s">
        <v>167</v>
      </c>
      <c r="C72" t="s">
        <v>45</v>
      </c>
      <c r="D72" t="s">
        <v>7</v>
      </c>
      <c r="E72">
        <v>81</v>
      </c>
      <c r="F72">
        <v>18</v>
      </c>
      <c r="G72">
        <v>37</v>
      </c>
      <c r="H72">
        <v>55</v>
      </c>
      <c r="I72">
        <v>-1</v>
      </c>
      <c r="J72">
        <v>12</v>
      </c>
      <c r="K72">
        <v>4</v>
      </c>
      <c r="L72">
        <v>0</v>
      </c>
      <c r="M72">
        <v>3</v>
      </c>
      <c r="N72">
        <v>2</v>
      </c>
      <c r="O72">
        <v>189</v>
      </c>
      <c r="P72">
        <v>9.5</v>
      </c>
      <c r="Q72" s="1">
        <v>0.81319444444444444</v>
      </c>
      <c r="R72">
        <v>25.4</v>
      </c>
      <c r="S72">
        <v>52.8</v>
      </c>
    </row>
    <row r="73" spans="1:19">
      <c r="A73">
        <v>72</v>
      </c>
      <c r="B73" t="s">
        <v>138</v>
      </c>
      <c r="C73" t="s">
        <v>139</v>
      </c>
      <c r="D73" t="s">
        <v>10</v>
      </c>
      <c r="E73">
        <v>82</v>
      </c>
      <c r="F73">
        <v>16</v>
      </c>
      <c r="G73">
        <v>39</v>
      </c>
      <c r="H73">
        <v>55</v>
      </c>
      <c r="I73">
        <v>-11</v>
      </c>
      <c r="J73">
        <v>36</v>
      </c>
      <c r="K73">
        <v>3</v>
      </c>
      <c r="L73">
        <v>0</v>
      </c>
      <c r="M73">
        <v>0</v>
      </c>
      <c r="N73">
        <v>0</v>
      </c>
      <c r="O73">
        <v>165</v>
      </c>
      <c r="P73">
        <v>9.6999999999999993</v>
      </c>
      <c r="Q73" s="1">
        <v>0.74513888888888891</v>
      </c>
      <c r="R73">
        <v>22.4</v>
      </c>
      <c r="S73">
        <v>40.9</v>
      </c>
    </row>
    <row r="74" spans="1:19">
      <c r="A74">
        <v>73</v>
      </c>
      <c r="B74" t="s">
        <v>131</v>
      </c>
      <c r="C74" t="s">
        <v>40</v>
      </c>
      <c r="D74" t="s">
        <v>5</v>
      </c>
      <c r="E74">
        <v>76</v>
      </c>
      <c r="F74">
        <v>29</v>
      </c>
      <c r="G74">
        <v>25</v>
      </c>
      <c r="H74">
        <v>54</v>
      </c>
      <c r="I74">
        <v>-8</v>
      </c>
      <c r="J74">
        <v>61</v>
      </c>
      <c r="K74">
        <v>13</v>
      </c>
      <c r="L74">
        <v>1</v>
      </c>
      <c r="M74">
        <v>9</v>
      </c>
      <c r="N74">
        <v>2</v>
      </c>
      <c r="O74">
        <v>235</v>
      </c>
      <c r="P74">
        <v>12.3</v>
      </c>
      <c r="Q74" s="1">
        <v>0.87638888888888899</v>
      </c>
      <c r="R74">
        <v>24.6</v>
      </c>
      <c r="S74">
        <v>50</v>
      </c>
    </row>
    <row r="75" spans="1:19">
      <c r="A75">
        <v>74</v>
      </c>
      <c r="B75" t="s">
        <v>168</v>
      </c>
      <c r="C75" t="s">
        <v>90</v>
      </c>
      <c r="D75" t="s">
        <v>5</v>
      </c>
      <c r="E75">
        <v>82</v>
      </c>
      <c r="F75">
        <v>24</v>
      </c>
      <c r="G75">
        <v>30</v>
      </c>
      <c r="H75">
        <v>54</v>
      </c>
      <c r="I75">
        <v>15</v>
      </c>
      <c r="J75">
        <v>101</v>
      </c>
      <c r="K75">
        <v>8</v>
      </c>
      <c r="L75">
        <v>2</v>
      </c>
      <c r="M75">
        <v>4</v>
      </c>
      <c r="N75">
        <v>0</v>
      </c>
      <c r="O75">
        <v>234</v>
      </c>
      <c r="P75">
        <v>10.3</v>
      </c>
      <c r="Q75" s="1">
        <v>0.83263888888888893</v>
      </c>
      <c r="R75">
        <v>29.2</v>
      </c>
      <c r="S75">
        <v>48.6</v>
      </c>
    </row>
    <row r="76" spans="1:19">
      <c r="A76">
        <v>75</v>
      </c>
      <c r="B76" t="s">
        <v>169</v>
      </c>
      <c r="C76" t="s">
        <v>100</v>
      </c>
      <c r="D76" t="s">
        <v>5</v>
      </c>
      <c r="E76">
        <v>71</v>
      </c>
      <c r="F76">
        <v>23</v>
      </c>
      <c r="G76">
        <v>31</v>
      </c>
      <c r="H76">
        <v>54</v>
      </c>
      <c r="I76">
        <v>4</v>
      </c>
      <c r="J76">
        <v>49</v>
      </c>
      <c r="K76">
        <v>8</v>
      </c>
      <c r="L76">
        <v>1</v>
      </c>
      <c r="M76">
        <v>5</v>
      </c>
      <c r="N76">
        <v>1</v>
      </c>
      <c r="O76">
        <v>181</v>
      </c>
      <c r="P76">
        <v>12.7</v>
      </c>
      <c r="Q76" s="1">
        <v>0.82916666666666661</v>
      </c>
      <c r="R76">
        <v>25.3</v>
      </c>
      <c r="S76">
        <v>32.299999999999997</v>
      </c>
    </row>
    <row r="77" spans="1:19">
      <c r="A77">
        <v>76</v>
      </c>
      <c r="B77" t="s">
        <v>145</v>
      </c>
      <c r="C77" t="s">
        <v>49</v>
      </c>
      <c r="D77" t="s">
        <v>5</v>
      </c>
      <c r="E77">
        <v>82</v>
      </c>
      <c r="F77">
        <v>22</v>
      </c>
      <c r="G77">
        <v>32</v>
      </c>
      <c r="H77">
        <v>54</v>
      </c>
      <c r="I77">
        <v>18</v>
      </c>
      <c r="J77">
        <v>53</v>
      </c>
      <c r="K77">
        <v>9</v>
      </c>
      <c r="L77">
        <v>1</v>
      </c>
      <c r="M77">
        <v>6</v>
      </c>
      <c r="N77">
        <v>0</v>
      </c>
      <c r="O77">
        <v>214</v>
      </c>
      <c r="P77">
        <v>10.3</v>
      </c>
      <c r="Q77" s="1">
        <v>0.84027777777777779</v>
      </c>
      <c r="R77">
        <v>24.8</v>
      </c>
      <c r="S77">
        <v>43.6</v>
      </c>
    </row>
    <row r="78" spans="1:19">
      <c r="A78">
        <v>77</v>
      </c>
      <c r="B78" t="s">
        <v>43</v>
      </c>
      <c r="C78" t="s">
        <v>9</v>
      </c>
      <c r="D78" t="s">
        <v>5</v>
      </c>
      <c r="E78">
        <v>77</v>
      </c>
      <c r="F78">
        <v>21</v>
      </c>
      <c r="G78">
        <v>33</v>
      </c>
      <c r="H78">
        <v>54</v>
      </c>
      <c r="I78">
        <v>9</v>
      </c>
      <c r="J78">
        <v>56</v>
      </c>
      <c r="K78">
        <v>2</v>
      </c>
      <c r="L78">
        <v>0</v>
      </c>
      <c r="M78">
        <v>1</v>
      </c>
      <c r="N78">
        <v>0</v>
      </c>
      <c r="O78">
        <v>183</v>
      </c>
      <c r="P78">
        <v>11.5</v>
      </c>
      <c r="Q78" s="1">
        <v>0.69930555555555562</v>
      </c>
      <c r="R78">
        <v>19.399999999999999</v>
      </c>
      <c r="S78">
        <v>9.1</v>
      </c>
    </row>
    <row r="79" spans="1:19">
      <c r="A79">
        <v>78</v>
      </c>
      <c r="B79" t="s">
        <v>170</v>
      </c>
      <c r="C79" t="s">
        <v>90</v>
      </c>
      <c r="D79" t="s">
        <v>5</v>
      </c>
      <c r="E79">
        <v>80</v>
      </c>
      <c r="F79">
        <v>19</v>
      </c>
      <c r="G79">
        <v>35</v>
      </c>
      <c r="H79">
        <v>54</v>
      </c>
      <c r="I79">
        <v>15</v>
      </c>
      <c r="J79">
        <v>50</v>
      </c>
      <c r="K79">
        <v>3</v>
      </c>
      <c r="L79">
        <v>1</v>
      </c>
      <c r="M79">
        <v>3</v>
      </c>
      <c r="N79">
        <v>0</v>
      </c>
      <c r="O79">
        <v>188</v>
      </c>
      <c r="P79">
        <v>10.1</v>
      </c>
      <c r="Q79" s="1">
        <v>0.81319444444444444</v>
      </c>
      <c r="R79">
        <v>28.3</v>
      </c>
      <c r="S79">
        <v>45.3</v>
      </c>
    </row>
    <row r="80" spans="1:19">
      <c r="A80">
        <v>79</v>
      </c>
      <c r="B80" t="s">
        <v>95</v>
      </c>
      <c r="C80" t="s">
        <v>29</v>
      </c>
      <c r="D80" t="s">
        <v>5</v>
      </c>
      <c r="E80">
        <v>73</v>
      </c>
      <c r="F80">
        <v>19</v>
      </c>
      <c r="G80">
        <v>35</v>
      </c>
      <c r="H80">
        <v>54</v>
      </c>
      <c r="I80">
        <v>5</v>
      </c>
      <c r="J80">
        <v>30</v>
      </c>
      <c r="K80">
        <v>8</v>
      </c>
      <c r="L80">
        <v>0</v>
      </c>
      <c r="M80">
        <v>2</v>
      </c>
      <c r="N80">
        <v>1</v>
      </c>
      <c r="O80">
        <v>170</v>
      </c>
      <c r="P80">
        <v>11.2</v>
      </c>
      <c r="Q80" s="1">
        <v>0.68055555555555547</v>
      </c>
      <c r="R80">
        <v>20.3</v>
      </c>
      <c r="S80">
        <v>0</v>
      </c>
    </row>
    <row r="81" spans="1:19">
      <c r="A81">
        <v>80</v>
      </c>
      <c r="B81" t="s">
        <v>20</v>
      </c>
      <c r="C81" t="s">
        <v>21</v>
      </c>
      <c r="D81" t="s">
        <v>10</v>
      </c>
      <c r="E81">
        <v>61</v>
      </c>
      <c r="F81">
        <v>27</v>
      </c>
      <c r="G81">
        <v>26</v>
      </c>
      <c r="H81">
        <v>53</v>
      </c>
      <c r="I81">
        <v>-3</v>
      </c>
      <c r="J81">
        <v>36</v>
      </c>
      <c r="K81">
        <v>13</v>
      </c>
      <c r="L81">
        <v>0</v>
      </c>
      <c r="M81">
        <v>7</v>
      </c>
      <c r="N81">
        <v>2</v>
      </c>
      <c r="O81">
        <v>207</v>
      </c>
      <c r="P81">
        <v>13</v>
      </c>
      <c r="Q81" s="1">
        <v>0.75902777777777775</v>
      </c>
      <c r="R81">
        <v>21.8</v>
      </c>
      <c r="S81">
        <v>40.4</v>
      </c>
    </row>
    <row r="82" spans="1:19">
      <c r="A82">
        <v>81</v>
      </c>
      <c r="B82" t="s">
        <v>171</v>
      </c>
      <c r="C82" t="s">
        <v>78</v>
      </c>
      <c r="D82" t="s">
        <v>10</v>
      </c>
      <c r="E82">
        <v>82</v>
      </c>
      <c r="F82">
        <v>24</v>
      </c>
      <c r="G82">
        <v>29</v>
      </c>
      <c r="H82">
        <v>53</v>
      </c>
      <c r="I82">
        <v>2</v>
      </c>
      <c r="J82">
        <v>28</v>
      </c>
      <c r="K82">
        <v>8</v>
      </c>
      <c r="L82">
        <v>0</v>
      </c>
      <c r="M82">
        <v>3</v>
      </c>
      <c r="N82">
        <v>0</v>
      </c>
      <c r="O82">
        <v>238</v>
      </c>
      <c r="P82">
        <v>10.1</v>
      </c>
      <c r="Q82" s="1">
        <v>0.87222222222222223</v>
      </c>
      <c r="R82">
        <v>24.4</v>
      </c>
      <c r="S82">
        <v>53.7</v>
      </c>
    </row>
    <row r="83" spans="1:19">
      <c r="A83">
        <v>82</v>
      </c>
      <c r="B83" t="s">
        <v>172</v>
      </c>
      <c r="C83" t="s">
        <v>45</v>
      </c>
      <c r="D83" t="s">
        <v>7</v>
      </c>
      <c r="E83">
        <v>79</v>
      </c>
      <c r="F83">
        <v>21</v>
      </c>
      <c r="G83">
        <v>32</v>
      </c>
      <c r="H83">
        <v>53</v>
      </c>
      <c r="I83">
        <v>-8</v>
      </c>
      <c r="J83">
        <v>34</v>
      </c>
      <c r="K83">
        <v>7</v>
      </c>
      <c r="L83">
        <v>0</v>
      </c>
      <c r="M83">
        <v>2</v>
      </c>
      <c r="N83">
        <v>0</v>
      </c>
      <c r="O83">
        <v>190</v>
      </c>
      <c r="P83">
        <v>11.1</v>
      </c>
      <c r="Q83" s="1">
        <v>0.78402777777777777</v>
      </c>
      <c r="R83">
        <v>23.9</v>
      </c>
      <c r="S83">
        <v>55.4</v>
      </c>
    </row>
    <row r="84" spans="1:19">
      <c r="A84">
        <v>83</v>
      </c>
      <c r="B84" t="s">
        <v>173</v>
      </c>
      <c r="C84" t="s">
        <v>165</v>
      </c>
      <c r="D84" t="s">
        <v>7</v>
      </c>
      <c r="E84">
        <v>78</v>
      </c>
      <c r="F84">
        <v>19</v>
      </c>
      <c r="G84">
        <v>34</v>
      </c>
      <c r="H84">
        <v>53</v>
      </c>
      <c r="I84">
        <v>3</v>
      </c>
      <c r="J84">
        <v>26</v>
      </c>
      <c r="K84">
        <v>5</v>
      </c>
      <c r="L84">
        <v>0</v>
      </c>
      <c r="M84">
        <v>2</v>
      </c>
      <c r="N84">
        <v>2</v>
      </c>
      <c r="O84">
        <v>140</v>
      </c>
      <c r="P84">
        <v>13.6</v>
      </c>
      <c r="Q84" s="1">
        <v>0.7715277777777777</v>
      </c>
      <c r="R84">
        <v>24.7</v>
      </c>
      <c r="S84">
        <v>46.2</v>
      </c>
    </row>
    <row r="85" spans="1:19">
      <c r="A85">
        <v>84</v>
      </c>
      <c r="B85" t="s">
        <v>174</v>
      </c>
      <c r="C85" t="s">
        <v>36</v>
      </c>
      <c r="D85" t="s">
        <v>81</v>
      </c>
      <c r="E85">
        <v>66</v>
      </c>
      <c r="F85">
        <v>12</v>
      </c>
      <c r="G85">
        <v>41</v>
      </c>
      <c r="H85">
        <v>53</v>
      </c>
      <c r="I85">
        <v>-8</v>
      </c>
      <c r="J85">
        <v>72</v>
      </c>
      <c r="K85">
        <v>4</v>
      </c>
      <c r="L85">
        <v>0</v>
      </c>
      <c r="M85">
        <v>3</v>
      </c>
      <c r="N85">
        <v>0</v>
      </c>
      <c r="O85">
        <v>223</v>
      </c>
      <c r="P85">
        <v>5.4</v>
      </c>
      <c r="Q85" s="2">
        <v>1.0041666666666667</v>
      </c>
      <c r="R85">
        <v>25.5</v>
      </c>
      <c r="S85">
        <v>0</v>
      </c>
    </row>
    <row r="86" spans="1:19">
      <c r="A86">
        <v>85</v>
      </c>
      <c r="B86" t="s">
        <v>175</v>
      </c>
      <c r="C86" t="s">
        <v>100</v>
      </c>
      <c r="D86" t="s">
        <v>81</v>
      </c>
      <c r="E86">
        <v>82</v>
      </c>
      <c r="F86">
        <v>4</v>
      </c>
      <c r="G86">
        <v>49</v>
      </c>
      <c r="H86">
        <v>53</v>
      </c>
      <c r="I86">
        <v>-9</v>
      </c>
      <c r="J86">
        <v>6</v>
      </c>
      <c r="K86">
        <v>1</v>
      </c>
      <c r="L86">
        <v>0</v>
      </c>
      <c r="M86">
        <v>0</v>
      </c>
      <c r="N86">
        <v>0</v>
      </c>
      <c r="O86">
        <v>131</v>
      </c>
      <c r="P86">
        <v>3.1</v>
      </c>
      <c r="Q86" s="2">
        <v>1.1201388888888888</v>
      </c>
      <c r="R86">
        <v>28.7</v>
      </c>
      <c r="S86">
        <v>0</v>
      </c>
    </row>
    <row r="87" spans="1:19">
      <c r="A87">
        <v>86</v>
      </c>
      <c r="B87" t="s">
        <v>176</v>
      </c>
      <c r="C87" t="s">
        <v>38</v>
      </c>
      <c r="D87" t="s">
        <v>10</v>
      </c>
      <c r="E87">
        <v>80</v>
      </c>
      <c r="F87">
        <v>28</v>
      </c>
      <c r="G87">
        <v>24</v>
      </c>
      <c r="H87">
        <v>52</v>
      </c>
      <c r="I87">
        <v>24</v>
      </c>
      <c r="J87">
        <v>90</v>
      </c>
      <c r="K87">
        <v>3</v>
      </c>
      <c r="L87">
        <v>2</v>
      </c>
      <c r="M87">
        <v>7</v>
      </c>
      <c r="N87">
        <v>0</v>
      </c>
      <c r="O87">
        <v>198</v>
      </c>
      <c r="P87">
        <v>14.1</v>
      </c>
      <c r="Q87" s="1">
        <v>0.76944444444444438</v>
      </c>
      <c r="R87">
        <v>25.8</v>
      </c>
      <c r="S87">
        <v>35</v>
      </c>
    </row>
    <row r="88" spans="1:19">
      <c r="A88">
        <v>87</v>
      </c>
      <c r="B88" t="s">
        <v>177</v>
      </c>
      <c r="C88" t="s">
        <v>45</v>
      </c>
      <c r="D88" t="s">
        <v>10</v>
      </c>
      <c r="E88">
        <v>82</v>
      </c>
      <c r="F88">
        <v>22</v>
      </c>
      <c r="G88">
        <v>30</v>
      </c>
      <c r="H88">
        <v>52</v>
      </c>
      <c r="I88">
        <v>20</v>
      </c>
      <c r="J88">
        <v>51</v>
      </c>
      <c r="K88">
        <v>6</v>
      </c>
      <c r="L88">
        <v>0</v>
      </c>
      <c r="M88">
        <v>5</v>
      </c>
      <c r="N88">
        <v>1</v>
      </c>
      <c r="O88">
        <v>270</v>
      </c>
      <c r="P88">
        <v>8.1</v>
      </c>
      <c r="Q88" s="1">
        <v>0.77500000000000002</v>
      </c>
      <c r="R88">
        <v>24.3</v>
      </c>
      <c r="S88">
        <v>22.2</v>
      </c>
    </row>
    <row r="89" spans="1:19">
      <c r="A89">
        <v>88</v>
      </c>
      <c r="B89" t="s">
        <v>178</v>
      </c>
      <c r="C89" t="s">
        <v>21</v>
      </c>
      <c r="D89" t="s">
        <v>7</v>
      </c>
      <c r="E89">
        <v>62</v>
      </c>
      <c r="F89">
        <v>18</v>
      </c>
      <c r="G89">
        <v>34</v>
      </c>
      <c r="H89">
        <v>52</v>
      </c>
      <c r="I89">
        <v>-2</v>
      </c>
      <c r="J89">
        <v>16</v>
      </c>
      <c r="K89">
        <v>3</v>
      </c>
      <c r="L89">
        <v>0</v>
      </c>
      <c r="M89">
        <v>2</v>
      </c>
      <c r="N89">
        <v>0</v>
      </c>
      <c r="O89">
        <v>134</v>
      </c>
      <c r="P89">
        <v>13.4</v>
      </c>
      <c r="Q89" s="1">
        <v>0.73333333333333339</v>
      </c>
      <c r="R89">
        <v>21</v>
      </c>
      <c r="S89">
        <v>37.5</v>
      </c>
    </row>
    <row r="90" spans="1:19">
      <c r="A90">
        <v>89</v>
      </c>
      <c r="B90" t="s">
        <v>109</v>
      </c>
      <c r="C90" t="s">
        <v>74</v>
      </c>
      <c r="D90" t="s">
        <v>7</v>
      </c>
      <c r="E90">
        <v>81</v>
      </c>
      <c r="F90">
        <v>17</v>
      </c>
      <c r="G90">
        <v>35</v>
      </c>
      <c r="H90">
        <v>52</v>
      </c>
      <c r="I90">
        <v>-15</v>
      </c>
      <c r="J90">
        <v>56</v>
      </c>
      <c r="K90">
        <v>5</v>
      </c>
      <c r="L90">
        <v>3</v>
      </c>
      <c r="M90">
        <v>2</v>
      </c>
      <c r="N90">
        <v>0</v>
      </c>
      <c r="O90">
        <v>220</v>
      </c>
      <c r="P90">
        <v>7.7</v>
      </c>
      <c r="Q90" s="1">
        <v>0.86458333333333337</v>
      </c>
      <c r="R90">
        <v>26.5</v>
      </c>
      <c r="S90">
        <v>49.1</v>
      </c>
    </row>
    <row r="91" spans="1:19">
      <c r="A91">
        <v>90</v>
      </c>
      <c r="B91" t="s">
        <v>179</v>
      </c>
      <c r="C91" t="s">
        <v>88</v>
      </c>
      <c r="D91" t="s">
        <v>81</v>
      </c>
      <c r="E91">
        <v>79</v>
      </c>
      <c r="F91">
        <v>12</v>
      </c>
      <c r="G91">
        <v>40</v>
      </c>
      <c r="H91">
        <v>52</v>
      </c>
      <c r="I91">
        <v>33</v>
      </c>
      <c r="J91">
        <v>86</v>
      </c>
      <c r="K91">
        <v>8</v>
      </c>
      <c r="L91">
        <v>0</v>
      </c>
      <c r="M91">
        <v>0</v>
      </c>
      <c r="N91">
        <v>0</v>
      </c>
      <c r="O91">
        <v>224</v>
      </c>
      <c r="P91">
        <v>5.4</v>
      </c>
      <c r="Q91" s="2">
        <v>1.0416666666666667</v>
      </c>
      <c r="R91">
        <v>28.6</v>
      </c>
      <c r="S91">
        <v>0</v>
      </c>
    </row>
    <row r="92" spans="1:19">
      <c r="A92">
        <v>91</v>
      </c>
      <c r="B92" t="s">
        <v>180</v>
      </c>
      <c r="C92" t="s">
        <v>165</v>
      </c>
      <c r="D92" t="s">
        <v>7</v>
      </c>
      <c r="E92">
        <v>72</v>
      </c>
      <c r="F92">
        <v>24</v>
      </c>
      <c r="G92">
        <v>27</v>
      </c>
      <c r="H92">
        <v>51</v>
      </c>
      <c r="I92">
        <v>11</v>
      </c>
      <c r="J92">
        <v>33</v>
      </c>
      <c r="K92">
        <v>5</v>
      </c>
      <c r="L92">
        <v>0</v>
      </c>
      <c r="M92">
        <v>7</v>
      </c>
      <c r="N92">
        <v>0</v>
      </c>
      <c r="O92">
        <v>157</v>
      </c>
      <c r="P92">
        <v>15.3</v>
      </c>
      <c r="Q92" s="1">
        <v>0.80347222222222225</v>
      </c>
      <c r="R92">
        <v>25.4</v>
      </c>
      <c r="S92">
        <v>48.3</v>
      </c>
    </row>
    <row r="93" spans="1:19">
      <c r="A93">
        <v>92</v>
      </c>
      <c r="B93" t="s">
        <v>181</v>
      </c>
      <c r="C93" t="s">
        <v>19</v>
      </c>
      <c r="D93" t="s">
        <v>7</v>
      </c>
      <c r="E93">
        <v>74</v>
      </c>
      <c r="F93">
        <v>23</v>
      </c>
      <c r="G93">
        <v>28</v>
      </c>
      <c r="H93">
        <v>51</v>
      </c>
      <c r="I93">
        <v>0</v>
      </c>
      <c r="J93">
        <v>51</v>
      </c>
      <c r="K93">
        <v>5</v>
      </c>
      <c r="L93">
        <v>0</v>
      </c>
      <c r="M93">
        <v>2</v>
      </c>
      <c r="N93">
        <v>1</v>
      </c>
      <c r="O93">
        <v>163</v>
      </c>
      <c r="P93">
        <v>14.1</v>
      </c>
      <c r="Q93" s="1">
        <v>0.73333333333333339</v>
      </c>
      <c r="R93">
        <v>21.5</v>
      </c>
      <c r="S93">
        <v>51.5</v>
      </c>
    </row>
    <row r="94" spans="1:19">
      <c r="A94">
        <v>93</v>
      </c>
      <c r="B94" t="s">
        <v>39</v>
      </c>
      <c r="C94" t="s">
        <v>40</v>
      </c>
      <c r="D94" t="s">
        <v>7</v>
      </c>
      <c r="E94">
        <v>82</v>
      </c>
      <c r="F94">
        <v>17</v>
      </c>
      <c r="G94">
        <v>34</v>
      </c>
      <c r="H94">
        <v>51</v>
      </c>
      <c r="I94">
        <v>14</v>
      </c>
      <c r="J94">
        <v>22</v>
      </c>
      <c r="K94">
        <v>4</v>
      </c>
      <c r="L94">
        <v>0</v>
      </c>
      <c r="M94">
        <v>4</v>
      </c>
      <c r="N94">
        <v>1</v>
      </c>
      <c r="O94">
        <v>169</v>
      </c>
      <c r="P94">
        <v>10.1</v>
      </c>
      <c r="Q94" s="1">
        <v>0.78888888888888886</v>
      </c>
      <c r="R94">
        <v>22.1</v>
      </c>
      <c r="S94">
        <v>44.5</v>
      </c>
    </row>
    <row r="95" spans="1:19">
      <c r="A95">
        <v>94</v>
      </c>
      <c r="B95" t="s">
        <v>182</v>
      </c>
      <c r="C95" t="s">
        <v>93</v>
      </c>
      <c r="D95" t="s">
        <v>7</v>
      </c>
      <c r="E95">
        <v>74</v>
      </c>
      <c r="F95">
        <v>16</v>
      </c>
      <c r="G95">
        <v>35</v>
      </c>
      <c r="H95">
        <v>51</v>
      </c>
      <c r="I95">
        <v>8</v>
      </c>
      <c r="J95">
        <v>7</v>
      </c>
      <c r="K95">
        <v>0</v>
      </c>
      <c r="L95">
        <v>4</v>
      </c>
      <c r="M95">
        <v>3</v>
      </c>
      <c r="N95">
        <v>1</v>
      </c>
      <c r="O95">
        <v>130</v>
      </c>
      <c r="P95">
        <v>12.3</v>
      </c>
      <c r="Q95" s="1">
        <v>0.75624999999999998</v>
      </c>
      <c r="R95">
        <v>23.7</v>
      </c>
      <c r="S95">
        <v>48.8</v>
      </c>
    </row>
    <row r="96" spans="1:19">
      <c r="A96">
        <v>95</v>
      </c>
      <c r="B96" t="s">
        <v>183</v>
      </c>
      <c r="C96" t="s">
        <v>90</v>
      </c>
      <c r="D96" t="s">
        <v>81</v>
      </c>
      <c r="E96">
        <v>81</v>
      </c>
      <c r="F96">
        <v>12</v>
      </c>
      <c r="G96">
        <v>39</v>
      </c>
      <c r="H96">
        <v>51</v>
      </c>
      <c r="I96">
        <v>16</v>
      </c>
      <c r="J96">
        <v>36</v>
      </c>
      <c r="K96">
        <v>6</v>
      </c>
      <c r="L96">
        <v>0</v>
      </c>
      <c r="M96">
        <v>6</v>
      </c>
      <c r="N96">
        <v>1</v>
      </c>
      <c r="O96">
        <v>202</v>
      </c>
      <c r="P96">
        <v>5.9</v>
      </c>
      <c r="Q96" s="2">
        <v>1.0298611111111111</v>
      </c>
      <c r="R96">
        <v>32.9</v>
      </c>
      <c r="S96">
        <v>0</v>
      </c>
    </row>
    <row r="97" spans="1:19">
      <c r="A97">
        <v>96</v>
      </c>
      <c r="B97" t="s">
        <v>35</v>
      </c>
      <c r="C97" t="s">
        <v>36</v>
      </c>
      <c r="D97" t="s">
        <v>10</v>
      </c>
      <c r="E97">
        <v>82</v>
      </c>
      <c r="F97">
        <v>28</v>
      </c>
      <c r="G97">
        <v>22</v>
      </c>
      <c r="H97">
        <v>50</v>
      </c>
      <c r="I97">
        <v>-8</v>
      </c>
      <c r="J97">
        <v>64</v>
      </c>
      <c r="K97">
        <v>4</v>
      </c>
      <c r="L97">
        <v>0</v>
      </c>
      <c r="M97">
        <v>6</v>
      </c>
      <c r="N97">
        <v>2</v>
      </c>
      <c r="O97">
        <v>265</v>
      </c>
      <c r="P97">
        <v>10.6</v>
      </c>
      <c r="Q97" s="1">
        <v>0.81458333333333333</v>
      </c>
      <c r="R97">
        <v>23.4</v>
      </c>
      <c r="S97">
        <v>54.2</v>
      </c>
    </row>
    <row r="98" spans="1:19">
      <c r="A98">
        <v>97</v>
      </c>
      <c r="B98" t="s">
        <v>184</v>
      </c>
      <c r="C98" t="s">
        <v>23</v>
      </c>
      <c r="D98" t="s">
        <v>7</v>
      </c>
      <c r="E98">
        <v>81</v>
      </c>
      <c r="F98">
        <v>25</v>
      </c>
      <c r="G98">
        <v>25</v>
      </c>
      <c r="H98">
        <v>50</v>
      </c>
      <c r="I98">
        <v>10</v>
      </c>
      <c r="J98">
        <v>42</v>
      </c>
      <c r="K98">
        <v>2</v>
      </c>
      <c r="L98">
        <v>0</v>
      </c>
      <c r="M98">
        <v>2</v>
      </c>
      <c r="N98">
        <v>0</v>
      </c>
      <c r="O98">
        <v>127</v>
      </c>
      <c r="P98">
        <v>19.7</v>
      </c>
      <c r="Q98" s="1">
        <v>0.65277777777777779</v>
      </c>
      <c r="R98">
        <v>20.3</v>
      </c>
      <c r="S98">
        <v>28.6</v>
      </c>
    </row>
    <row r="99" spans="1:19">
      <c r="A99">
        <v>98</v>
      </c>
      <c r="B99" t="s">
        <v>136</v>
      </c>
      <c r="C99" t="s">
        <v>12</v>
      </c>
      <c r="D99" t="s">
        <v>7</v>
      </c>
      <c r="E99">
        <v>62</v>
      </c>
      <c r="F99">
        <v>25</v>
      </c>
      <c r="G99">
        <v>25</v>
      </c>
      <c r="H99">
        <v>50</v>
      </c>
      <c r="I99">
        <v>11</v>
      </c>
      <c r="J99">
        <v>34</v>
      </c>
      <c r="K99">
        <v>5</v>
      </c>
      <c r="L99">
        <v>3</v>
      </c>
      <c r="M99">
        <v>0</v>
      </c>
      <c r="N99">
        <v>0</v>
      </c>
      <c r="O99">
        <v>149</v>
      </c>
      <c r="P99">
        <v>16.8</v>
      </c>
      <c r="Q99" s="1">
        <v>0.8354166666666667</v>
      </c>
      <c r="R99">
        <v>24.5</v>
      </c>
      <c r="S99">
        <v>51</v>
      </c>
    </row>
    <row r="100" spans="1:19">
      <c r="A100">
        <v>99</v>
      </c>
      <c r="B100" t="s">
        <v>185</v>
      </c>
      <c r="C100" t="s">
        <v>143</v>
      </c>
      <c r="D100" t="s">
        <v>5</v>
      </c>
      <c r="E100">
        <v>79</v>
      </c>
      <c r="F100">
        <v>22</v>
      </c>
      <c r="G100">
        <v>28</v>
      </c>
      <c r="H100">
        <v>50</v>
      </c>
      <c r="I100">
        <v>-8</v>
      </c>
      <c r="J100">
        <v>48</v>
      </c>
      <c r="K100">
        <v>5</v>
      </c>
      <c r="L100">
        <v>0</v>
      </c>
      <c r="M100">
        <v>5</v>
      </c>
      <c r="N100">
        <v>1</v>
      </c>
      <c r="O100">
        <v>226</v>
      </c>
      <c r="P100">
        <v>9.6999999999999993</v>
      </c>
      <c r="Q100" s="1">
        <v>0.81666666666666676</v>
      </c>
      <c r="R100">
        <v>22.2</v>
      </c>
      <c r="S100">
        <v>55.9</v>
      </c>
    </row>
    <row r="101" spans="1:19">
      <c r="A101">
        <v>100</v>
      </c>
      <c r="B101" t="s">
        <v>186</v>
      </c>
      <c r="C101" t="s">
        <v>51</v>
      </c>
      <c r="D101" t="s">
        <v>5</v>
      </c>
      <c r="E101">
        <v>80</v>
      </c>
      <c r="F101">
        <v>20</v>
      </c>
      <c r="G101">
        <v>30</v>
      </c>
      <c r="H101">
        <v>50</v>
      </c>
      <c r="I101">
        <v>5</v>
      </c>
      <c r="J101">
        <v>46</v>
      </c>
      <c r="K101">
        <v>3</v>
      </c>
      <c r="L101">
        <v>1</v>
      </c>
      <c r="M101">
        <v>4</v>
      </c>
      <c r="N101">
        <v>0</v>
      </c>
      <c r="O101">
        <v>226</v>
      </c>
      <c r="P101">
        <v>8.8000000000000007</v>
      </c>
      <c r="Q101" s="1">
        <v>0.73472222222222217</v>
      </c>
      <c r="R101">
        <v>21.6</v>
      </c>
      <c r="S101">
        <v>52.3</v>
      </c>
    </row>
    <row r="102" spans="1:19">
      <c r="A102">
        <v>101</v>
      </c>
      <c r="B102" t="s">
        <v>119</v>
      </c>
      <c r="C102" t="s">
        <v>29</v>
      </c>
      <c r="D102" t="s">
        <v>5</v>
      </c>
      <c r="E102">
        <v>82</v>
      </c>
      <c r="F102">
        <v>28</v>
      </c>
      <c r="G102">
        <v>21</v>
      </c>
      <c r="H102">
        <v>49</v>
      </c>
      <c r="I102">
        <v>-1</v>
      </c>
      <c r="J102">
        <v>114</v>
      </c>
      <c r="K102">
        <v>11</v>
      </c>
      <c r="L102">
        <v>0</v>
      </c>
      <c r="M102">
        <v>4</v>
      </c>
      <c r="N102">
        <v>0</v>
      </c>
      <c r="O102">
        <v>197</v>
      </c>
      <c r="P102">
        <v>14.2</v>
      </c>
      <c r="Q102" s="1">
        <v>0.66249999999999998</v>
      </c>
      <c r="R102">
        <v>19.399999999999999</v>
      </c>
      <c r="S102">
        <v>41.2</v>
      </c>
    </row>
    <row r="103" spans="1:19">
      <c r="A103">
        <v>102</v>
      </c>
      <c r="B103" t="s">
        <v>187</v>
      </c>
      <c r="C103" t="s">
        <v>38</v>
      </c>
      <c r="D103" t="s">
        <v>7</v>
      </c>
      <c r="E103">
        <v>77</v>
      </c>
      <c r="F103">
        <v>22</v>
      </c>
      <c r="G103">
        <v>27</v>
      </c>
      <c r="H103">
        <v>49</v>
      </c>
      <c r="I103">
        <v>11</v>
      </c>
      <c r="J103">
        <v>56</v>
      </c>
      <c r="K103">
        <v>8</v>
      </c>
      <c r="L103">
        <v>1</v>
      </c>
      <c r="M103">
        <v>1</v>
      </c>
      <c r="N103">
        <v>0</v>
      </c>
      <c r="O103">
        <v>222</v>
      </c>
      <c r="P103">
        <v>9.9</v>
      </c>
      <c r="Q103" s="1">
        <v>0.83680555555555547</v>
      </c>
      <c r="R103">
        <v>25.8</v>
      </c>
      <c r="S103">
        <v>53.6</v>
      </c>
    </row>
    <row r="104" spans="1:19">
      <c r="A104">
        <v>103</v>
      </c>
      <c r="B104" t="s">
        <v>124</v>
      </c>
      <c r="C104" t="s">
        <v>4</v>
      </c>
      <c r="D104" t="s">
        <v>7</v>
      </c>
      <c r="E104">
        <v>64</v>
      </c>
      <c r="F104">
        <v>22</v>
      </c>
      <c r="G104">
        <v>27</v>
      </c>
      <c r="H104">
        <v>49</v>
      </c>
      <c r="I104">
        <v>-2</v>
      </c>
      <c r="J104">
        <v>50</v>
      </c>
      <c r="K104">
        <v>5</v>
      </c>
      <c r="L104">
        <v>0</v>
      </c>
      <c r="M104">
        <v>5</v>
      </c>
      <c r="N104">
        <v>1</v>
      </c>
      <c r="O104">
        <v>182</v>
      </c>
      <c r="P104">
        <v>12.1</v>
      </c>
      <c r="Q104" s="1">
        <v>0.78819444444444453</v>
      </c>
      <c r="R104">
        <v>22</v>
      </c>
      <c r="S104">
        <v>47.8</v>
      </c>
    </row>
    <row r="105" spans="1:19">
      <c r="A105">
        <v>104</v>
      </c>
      <c r="B105" t="s">
        <v>188</v>
      </c>
      <c r="C105" t="s">
        <v>165</v>
      </c>
      <c r="D105" t="s">
        <v>81</v>
      </c>
      <c r="E105">
        <v>78</v>
      </c>
      <c r="F105">
        <v>19</v>
      </c>
      <c r="G105">
        <v>30</v>
      </c>
      <c r="H105">
        <v>49</v>
      </c>
      <c r="I105">
        <v>21</v>
      </c>
      <c r="J105">
        <v>46</v>
      </c>
      <c r="K105">
        <v>10</v>
      </c>
      <c r="L105">
        <v>2</v>
      </c>
      <c r="M105">
        <v>1</v>
      </c>
      <c r="N105">
        <v>0</v>
      </c>
      <c r="O105">
        <v>230</v>
      </c>
      <c r="P105">
        <v>8.3000000000000007</v>
      </c>
      <c r="Q105" s="2">
        <v>1.0895833333333333</v>
      </c>
      <c r="R105">
        <v>29.4</v>
      </c>
      <c r="S105">
        <v>0</v>
      </c>
    </row>
    <row r="106" spans="1:19">
      <c r="A106">
        <v>105</v>
      </c>
      <c r="B106" t="s">
        <v>34</v>
      </c>
      <c r="C106" t="s">
        <v>29</v>
      </c>
      <c r="D106" t="s">
        <v>5</v>
      </c>
      <c r="E106">
        <v>78</v>
      </c>
      <c r="F106">
        <v>18</v>
      </c>
      <c r="G106">
        <v>31</v>
      </c>
      <c r="H106">
        <v>49</v>
      </c>
      <c r="I106">
        <v>11</v>
      </c>
      <c r="J106">
        <v>32</v>
      </c>
      <c r="K106">
        <v>0</v>
      </c>
      <c r="L106">
        <v>0</v>
      </c>
      <c r="M106">
        <v>2</v>
      </c>
      <c r="N106">
        <v>0</v>
      </c>
      <c r="O106">
        <v>190</v>
      </c>
      <c r="P106">
        <v>9.5</v>
      </c>
      <c r="Q106" s="1">
        <v>0.67847222222222225</v>
      </c>
      <c r="R106">
        <v>20.6</v>
      </c>
      <c r="S106">
        <v>30.4</v>
      </c>
    </row>
    <row r="107" spans="1:19">
      <c r="A107">
        <v>106</v>
      </c>
      <c r="B107" t="s">
        <v>189</v>
      </c>
      <c r="C107" t="s">
        <v>29</v>
      </c>
      <c r="D107" t="s">
        <v>7</v>
      </c>
      <c r="E107">
        <v>70</v>
      </c>
      <c r="F107">
        <v>16</v>
      </c>
      <c r="G107">
        <v>33</v>
      </c>
      <c r="H107">
        <v>49</v>
      </c>
      <c r="I107">
        <v>5</v>
      </c>
      <c r="J107">
        <v>69</v>
      </c>
      <c r="K107">
        <v>4</v>
      </c>
      <c r="L107">
        <v>0</v>
      </c>
      <c r="M107">
        <v>3</v>
      </c>
      <c r="N107">
        <v>2</v>
      </c>
      <c r="O107">
        <v>174</v>
      </c>
      <c r="P107">
        <v>9.1999999999999993</v>
      </c>
      <c r="Q107" s="1">
        <v>0.72291666666666676</v>
      </c>
      <c r="R107">
        <v>21</v>
      </c>
      <c r="S107">
        <v>48.8</v>
      </c>
    </row>
    <row r="108" spans="1:19">
      <c r="A108">
        <v>107</v>
      </c>
      <c r="B108" t="s">
        <v>190</v>
      </c>
      <c r="C108" t="s">
        <v>121</v>
      </c>
      <c r="D108" t="s">
        <v>10</v>
      </c>
      <c r="E108">
        <v>64</v>
      </c>
      <c r="F108">
        <v>13</v>
      </c>
      <c r="G108">
        <v>36</v>
      </c>
      <c r="H108">
        <v>49</v>
      </c>
      <c r="I108">
        <v>7</v>
      </c>
      <c r="J108">
        <v>28</v>
      </c>
      <c r="K108">
        <v>1</v>
      </c>
      <c r="L108">
        <v>1</v>
      </c>
      <c r="M108">
        <v>3</v>
      </c>
      <c r="N108">
        <v>0</v>
      </c>
      <c r="O108">
        <v>84</v>
      </c>
      <c r="P108">
        <v>15.5</v>
      </c>
      <c r="Q108" s="1">
        <v>0.79305555555555562</v>
      </c>
      <c r="R108">
        <v>23.1</v>
      </c>
      <c r="S108">
        <v>37.299999999999997</v>
      </c>
    </row>
    <row r="109" spans="1:19">
      <c r="A109">
        <v>108</v>
      </c>
      <c r="B109" t="s">
        <v>191</v>
      </c>
      <c r="C109" t="s">
        <v>38</v>
      </c>
      <c r="D109" t="s">
        <v>81</v>
      </c>
      <c r="E109">
        <v>82</v>
      </c>
      <c r="F109">
        <v>11</v>
      </c>
      <c r="G109">
        <v>38</v>
      </c>
      <c r="H109">
        <v>49</v>
      </c>
      <c r="I109">
        <v>0</v>
      </c>
      <c r="J109">
        <v>34</v>
      </c>
      <c r="K109">
        <v>5</v>
      </c>
      <c r="L109">
        <v>1</v>
      </c>
      <c r="M109">
        <v>0</v>
      </c>
      <c r="N109">
        <v>0</v>
      </c>
      <c r="O109">
        <v>228</v>
      </c>
      <c r="P109">
        <v>4.8</v>
      </c>
      <c r="Q109" s="1">
        <v>0.99375000000000002</v>
      </c>
      <c r="R109">
        <v>28.9</v>
      </c>
      <c r="S109">
        <v>0</v>
      </c>
    </row>
    <row r="110" spans="1:19">
      <c r="A110">
        <v>109</v>
      </c>
      <c r="B110" t="s">
        <v>192</v>
      </c>
      <c r="C110" t="s">
        <v>121</v>
      </c>
      <c r="D110" t="s">
        <v>10</v>
      </c>
      <c r="E110">
        <v>67</v>
      </c>
      <c r="F110">
        <v>26</v>
      </c>
      <c r="G110">
        <v>22</v>
      </c>
      <c r="H110">
        <v>48</v>
      </c>
      <c r="I110">
        <v>-13</v>
      </c>
      <c r="J110">
        <v>62</v>
      </c>
      <c r="K110">
        <v>8</v>
      </c>
      <c r="L110">
        <v>1</v>
      </c>
      <c r="M110">
        <v>3</v>
      </c>
      <c r="N110">
        <v>0</v>
      </c>
      <c r="O110">
        <v>110</v>
      </c>
      <c r="P110">
        <v>23.6</v>
      </c>
      <c r="Q110" s="1">
        <v>0.75069444444444444</v>
      </c>
      <c r="R110">
        <v>23.1</v>
      </c>
      <c r="S110">
        <v>50</v>
      </c>
    </row>
    <row r="111" spans="1:19">
      <c r="A111">
        <v>110</v>
      </c>
      <c r="B111" t="s">
        <v>193</v>
      </c>
      <c r="C111" t="s">
        <v>4</v>
      </c>
      <c r="D111" t="s">
        <v>10</v>
      </c>
      <c r="E111">
        <v>68</v>
      </c>
      <c r="F111">
        <v>20</v>
      </c>
      <c r="G111">
        <v>28</v>
      </c>
      <c r="H111">
        <v>48</v>
      </c>
      <c r="I111">
        <v>-11</v>
      </c>
      <c r="J111">
        <v>82</v>
      </c>
      <c r="K111">
        <v>5</v>
      </c>
      <c r="L111">
        <v>1</v>
      </c>
      <c r="M111">
        <v>2</v>
      </c>
      <c r="N111">
        <v>1</v>
      </c>
      <c r="O111">
        <v>144</v>
      </c>
      <c r="P111">
        <v>13.9</v>
      </c>
      <c r="Q111" s="1">
        <v>0.7368055555555556</v>
      </c>
      <c r="R111">
        <v>20.8</v>
      </c>
      <c r="S111">
        <v>36.700000000000003</v>
      </c>
    </row>
    <row r="112" spans="1:19">
      <c r="A112">
        <v>111</v>
      </c>
      <c r="B112" t="s">
        <v>194</v>
      </c>
      <c r="C112" t="s">
        <v>12</v>
      </c>
      <c r="D112" t="s">
        <v>10</v>
      </c>
      <c r="E112">
        <v>79</v>
      </c>
      <c r="F112">
        <v>17</v>
      </c>
      <c r="G112">
        <v>31</v>
      </c>
      <c r="H112">
        <v>48</v>
      </c>
      <c r="I112">
        <v>-3</v>
      </c>
      <c r="J112">
        <v>20</v>
      </c>
      <c r="K112">
        <v>5</v>
      </c>
      <c r="L112">
        <v>0</v>
      </c>
      <c r="M112">
        <v>1</v>
      </c>
      <c r="N112">
        <v>0</v>
      </c>
      <c r="O112">
        <v>140</v>
      </c>
      <c r="P112">
        <v>12.1</v>
      </c>
      <c r="Q112" s="1">
        <v>0.63958333333333328</v>
      </c>
      <c r="R112">
        <v>17.8</v>
      </c>
      <c r="S112">
        <v>44.4</v>
      </c>
    </row>
    <row r="113" spans="1:19">
      <c r="A113">
        <v>112</v>
      </c>
      <c r="B113" t="s">
        <v>195</v>
      </c>
      <c r="C113" t="s">
        <v>72</v>
      </c>
      <c r="D113" t="s">
        <v>81</v>
      </c>
      <c r="E113">
        <v>81</v>
      </c>
      <c r="F113">
        <v>9</v>
      </c>
      <c r="G113">
        <v>39</v>
      </c>
      <c r="H113">
        <v>48</v>
      </c>
      <c r="I113">
        <v>10</v>
      </c>
      <c r="J113">
        <v>57</v>
      </c>
      <c r="K113">
        <v>3</v>
      </c>
      <c r="L113">
        <v>0</v>
      </c>
      <c r="M113">
        <v>2</v>
      </c>
      <c r="N113">
        <v>1</v>
      </c>
      <c r="O113">
        <v>252</v>
      </c>
      <c r="P113">
        <v>3.6</v>
      </c>
      <c r="Q113" s="2">
        <v>1.0652777777777778</v>
      </c>
      <c r="R113">
        <v>29.4</v>
      </c>
      <c r="S113">
        <v>0</v>
      </c>
    </row>
    <row r="114" spans="1:19">
      <c r="A114">
        <v>113</v>
      </c>
      <c r="B114" t="s">
        <v>196</v>
      </c>
      <c r="C114" t="s">
        <v>29</v>
      </c>
      <c r="D114" t="s">
        <v>5</v>
      </c>
      <c r="E114">
        <v>79</v>
      </c>
      <c r="F114">
        <v>24</v>
      </c>
      <c r="G114">
        <v>23</v>
      </c>
      <c r="H114">
        <v>47</v>
      </c>
      <c r="I114">
        <v>13</v>
      </c>
      <c r="J114">
        <v>12</v>
      </c>
      <c r="K114">
        <v>4</v>
      </c>
      <c r="L114">
        <v>2</v>
      </c>
      <c r="M114">
        <v>6</v>
      </c>
      <c r="N114">
        <v>0</v>
      </c>
      <c r="O114">
        <v>155</v>
      </c>
      <c r="P114">
        <v>15.5</v>
      </c>
      <c r="Q114" s="1">
        <v>0.7104166666666667</v>
      </c>
      <c r="R114">
        <v>21.5</v>
      </c>
      <c r="S114">
        <v>41</v>
      </c>
    </row>
    <row r="115" spans="1:19">
      <c r="A115">
        <v>114</v>
      </c>
      <c r="B115" t="s">
        <v>197</v>
      </c>
      <c r="C115" t="s">
        <v>19</v>
      </c>
      <c r="D115" t="s">
        <v>7</v>
      </c>
      <c r="E115">
        <v>73</v>
      </c>
      <c r="F115">
        <v>18</v>
      </c>
      <c r="G115">
        <v>29</v>
      </c>
      <c r="H115">
        <v>47</v>
      </c>
      <c r="I115">
        <v>-7</v>
      </c>
      <c r="J115">
        <v>22</v>
      </c>
      <c r="K115">
        <v>4</v>
      </c>
      <c r="L115">
        <v>0</v>
      </c>
      <c r="M115">
        <v>1</v>
      </c>
      <c r="N115">
        <v>0</v>
      </c>
      <c r="O115">
        <v>109</v>
      </c>
      <c r="P115">
        <v>16.5</v>
      </c>
      <c r="Q115" s="1">
        <v>0.78472222222222221</v>
      </c>
      <c r="R115">
        <v>22.9</v>
      </c>
      <c r="S115">
        <v>52.7</v>
      </c>
    </row>
    <row r="116" spans="1:19">
      <c r="A116">
        <v>115</v>
      </c>
      <c r="B116" t="s">
        <v>79</v>
      </c>
      <c r="C116" t="s">
        <v>21</v>
      </c>
      <c r="D116" t="s">
        <v>7</v>
      </c>
      <c r="E116">
        <v>75</v>
      </c>
      <c r="F116">
        <v>18</v>
      </c>
      <c r="G116">
        <v>29</v>
      </c>
      <c r="H116">
        <v>47</v>
      </c>
      <c r="I116">
        <v>5</v>
      </c>
      <c r="J116">
        <v>36</v>
      </c>
      <c r="K116">
        <v>6</v>
      </c>
      <c r="L116">
        <v>0</v>
      </c>
      <c r="M116">
        <v>0</v>
      </c>
      <c r="N116">
        <v>0</v>
      </c>
      <c r="O116">
        <v>149</v>
      </c>
      <c r="P116">
        <v>12.1</v>
      </c>
      <c r="Q116" s="1">
        <v>0.71527777777777779</v>
      </c>
      <c r="R116">
        <v>21.4</v>
      </c>
      <c r="S116">
        <v>47.6</v>
      </c>
    </row>
    <row r="117" spans="1:19">
      <c r="A117">
        <v>116</v>
      </c>
      <c r="B117" t="s">
        <v>198</v>
      </c>
      <c r="C117" t="s">
        <v>36</v>
      </c>
      <c r="D117" t="s">
        <v>7</v>
      </c>
      <c r="E117">
        <v>77</v>
      </c>
      <c r="F117">
        <v>18</v>
      </c>
      <c r="G117">
        <v>29</v>
      </c>
      <c r="H117">
        <v>47</v>
      </c>
      <c r="I117">
        <v>3</v>
      </c>
      <c r="J117">
        <v>4</v>
      </c>
      <c r="K117">
        <v>4</v>
      </c>
      <c r="L117">
        <v>0</v>
      </c>
      <c r="M117">
        <v>1</v>
      </c>
      <c r="N117">
        <v>1</v>
      </c>
      <c r="O117">
        <v>93</v>
      </c>
      <c r="P117">
        <v>19.399999999999999</v>
      </c>
      <c r="Q117" s="1">
        <v>0.62291666666666667</v>
      </c>
      <c r="R117">
        <v>18.3</v>
      </c>
      <c r="S117">
        <v>54</v>
      </c>
    </row>
    <row r="118" spans="1:19">
      <c r="A118">
        <v>117</v>
      </c>
      <c r="B118" t="s">
        <v>199</v>
      </c>
      <c r="C118" t="s">
        <v>33</v>
      </c>
      <c r="D118" t="s">
        <v>7</v>
      </c>
      <c r="E118">
        <v>82</v>
      </c>
      <c r="F118">
        <v>17</v>
      </c>
      <c r="G118">
        <v>30</v>
      </c>
      <c r="H118">
        <v>47</v>
      </c>
      <c r="I118">
        <v>-3</v>
      </c>
      <c r="J118">
        <v>6</v>
      </c>
      <c r="K118">
        <v>5</v>
      </c>
      <c r="L118">
        <v>0</v>
      </c>
      <c r="M118">
        <v>1</v>
      </c>
      <c r="N118">
        <v>0</v>
      </c>
      <c r="O118">
        <v>133</v>
      </c>
      <c r="P118">
        <v>12.8</v>
      </c>
      <c r="Q118" s="1">
        <v>0.7270833333333333</v>
      </c>
      <c r="R118">
        <v>22.4</v>
      </c>
      <c r="S118">
        <v>45.2</v>
      </c>
    </row>
    <row r="119" spans="1:19">
      <c r="A119">
        <v>118</v>
      </c>
      <c r="B119" t="s">
        <v>200</v>
      </c>
      <c r="C119" t="s">
        <v>147</v>
      </c>
      <c r="D119" t="s">
        <v>10</v>
      </c>
      <c r="E119">
        <v>82</v>
      </c>
      <c r="F119">
        <v>15</v>
      </c>
      <c r="G119">
        <v>32</v>
      </c>
      <c r="H119">
        <v>47</v>
      </c>
      <c r="I119">
        <v>2</v>
      </c>
      <c r="J119">
        <v>124</v>
      </c>
      <c r="K119">
        <v>1</v>
      </c>
      <c r="L119">
        <v>0</v>
      </c>
      <c r="M119">
        <v>3</v>
      </c>
      <c r="N119">
        <v>0</v>
      </c>
      <c r="O119">
        <v>153</v>
      </c>
      <c r="P119">
        <v>9.8000000000000007</v>
      </c>
      <c r="Q119" s="1">
        <v>0.60972222222222217</v>
      </c>
      <c r="R119">
        <v>20.399999999999999</v>
      </c>
      <c r="S119">
        <v>41.6</v>
      </c>
    </row>
    <row r="120" spans="1:19">
      <c r="A120">
        <v>119</v>
      </c>
      <c r="B120" t="s">
        <v>201</v>
      </c>
      <c r="C120" t="s">
        <v>33</v>
      </c>
      <c r="D120" t="s">
        <v>81</v>
      </c>
      <c r="E120">
        <v>82</v>
      </c>
      <c r="F120">
        <v>7</v>
      </c>
      <c r="G120">
        <v>40</v>
      </c>
      <c r="H120">
        <v>47</v>
      </c>
      <c r="I120">
        <v>-27</v>
      </c>
      <c r="J120">
        <v>46</v>
      </c>
      <c r="K120">
        <v>3</v>
      </c>
      <c r="L120">
        <v>0</v>
      </c>
      <c r="M120">
        <v>1</v>
      </c>
      <c r="N120">
        <v>1</v>
      </c>
      <c r="O120">
        <v>149</v>
      </c>
      <c r="P120">
        <v>4.7</v>
      </c>
      <c r="Q120" s="1">
        <v>0.97361111111111109</v>
      </c>
      <c r="R120">
        <v>24.9</v>
      </c>
      <c r="S120">
        <v>0</v>
      </c>
    </row>
    <row r="121" spans="1:19">
      <c r="A121">
        <v>120</v>
      </c>
      <c r="B121" t="s">
        <v>202</v>
      </c>
      <c r="C121" t="s">
        <v>93</v>
      </c>
      <c r="D121" t="s">
        <v>5</v>
      </c>
      <c r="E121">
        <v>80</v>
      </c>
      <c r="F121">
        <v>30</v>
      </c>
      <c r="G121">
        <v>16</v>
      </c>
      <c r="H121">
        <v>46</v>
      </c>
      <c r="I121">
        <v>-8</v>
      </c>
      <c r="J121">
        <v>138</v>
      </c>
      <c r="K121">
        <v>8</v>
      </c>
      <c r="L121">
        <v>0</v>
      </c>
      <c r="M121">
        <v>7</v>
      </c>
      <c r="N121">
        <v>1</v>
      </c>
      <c r="O121">
        <v>228</v>
      </c>
      <c r="P121">
        <v>13.2</v>
      </c>
      <c r="Q121" s="1">
        <v>0.68125000000000002</v>
      </c>
      <c r="R121">
        <v>21.1</v>
      </c>
      <c r="S121">
        <v>42</v>
      </c>
    </row>
    <row r="122" spans="1:19">
      <c r="A122">
        <v>121</v>
      </c>
      <c r="B122" t="s">
        <v>126</v>
      </c>
      <c r="C122" t="s">
        <v>36</v>
      </c>
      <c r="D122" t="s">
        <v>5</v>
      </c>
      <c r="E122">
        <v>74</v>
      </c>
      <c r="F122">
        <v>24</v>
      </c>
      <c r="G122">
        <v>22</v>
      </c>
      <c r="H122">
        <v>46</v>
      </c>
      <c r="I122">
        <v>-11</v>
      </c>
      <c r="J122">
        <v>26</v>
      </c>
      <c r="K122">
        <v>6</v>
      </c>
      <c r="L122">
        <v>0</v>
      </c>
      <c r="M122">
        <v>6</v>
      </c>
      <c r="N122">
        <v>0</v>
      </c>
      <c r="O122">
        <v>162</v>
      </c>
      <c r="P122">
        <v>14.8</v>
      </c>
      <c r="Q122" s="1">
        <v>0.84236111111111101</v>
      </c>
      <c r="R122">
        <v>24.2</v>
      </c>
      <c r="S122">
        <v>49.6</v>
      </c>
    </row>
    <row r="123" spans="1:19">
      <c r="A123">
        <v>122</v>
      </c>
      <c r="B123" t="s">
        <v>203</v>
      </c>
      <c r="C123" t="s">
        <v>21</v>
      </c>
      <c r="D123" t="s">
        <v>10</v>
      </c>
      <c r="E123">
        <v>82</v>
      </c>
      <c r="F123">
        <v>19</v>
      </c>
      <c r="G123">
        <v>27</v>
      </c>
      <c r="H123">
        <v>46</v>
      </c>
      <c r="I123">
        <v>-5</v>
      </c>
      <c r="J123">
        <v>82</v>
      </c>
      <c r="K123">
        <v>4</v>
      </c>
      <c r="L123">
        <v>0</v>
      </c>
      <c r="M123">
        <v>4</v>
      </c>
      <c r="N123">
        <v>0</v>
      </c>
      <c r="O123">
        <v>194</v>
      </c>
      <c r="P123">
        <v>9.8000000000000007</v>
      </c>
      <c r="Q123" s="1">
        <v>0.7944444444444444</v>
      </c>
      <c r="R123">
        <v>24.9</v>
      </c>
      <c r="S123">
        <v>44</v>
      </c>
    </row>
    <row r="124" spans="1:19">
      <c r="A124">
        <v>123</v>
      </c>
      <c r="B124" t="s">
        <v>204</v>
      </c>
      <c r="C124" t="s">
        <v>9</v>
      </c>
      <c r="D124" t="s">
        <v>7</v>
      </c>
      <c r="E124">
        <v>80</v>
      </c>
      <c r="F124">
        <v>14</v>
      </c>
      <c r="G124">
        <v>32</v>
      </c>
      <c r="H124">
        <v>46</v>
      </c>
      <c r="I124">
        <v>-5</v>
      </c>
      <c r="J124">
        <v>8</v>
      </c>
      <c r="K124">
        <v>1</v>
      </c>
      <c r="L124">
        <v>0</v>
      </c>
      <c r="M124">
        <v>3</v>
      </c>
      <c r="N124">
        <v>0</v>
      </c>
      <c r="O124">
        <v>90</v>
      </c>
      <c r="P124">
        <v>15.6</v>
      </c>
      <c r="Q124" s="1">
        <v>0.70000000000000007</v>
      </c>
      <c r="R124">
        <v>19.8</v>
      </c>
      <c r="S124">
        <v>43.2</v>
      </c>
    </row>
    <row r="125" spans="1:19">
      <c r="A125">
        <v>124</v>
      </c>
      <c r="B125" t="s">
        <v>205</v>
      </c>
      <c r="C125" t="s">
        <v>16</v>
      </c>
      <c r="D125" t="s">
        <v>10</v>
      </c>
      <c r="E125">
        <v>79</v>
      </c>
      <c r="F125">
        <v>12</v>
      </c>
      <c r="G125">
        <v>34</v>
      </c>
      <c r="H125">
        <v>46</v>
      </c>
      <c r="I125">
        <v>-2</v>
      </c>
      <c r="J125">
        <v>54</v>
      </c>
      <c r="K125">
        <v>3</v>
      </c>
      <c r="L125">
        <v>2</v>
      </c>
      <c r="M125">
        <v>3</v>
      </c>
      <c r="N125">
        <v>0</v>
      </c>
      <c r="O125">
        <v>118</v>
      </c>
      <c r="P125">
        <v>10.199999999999999</v>
      </c>
      <c r="Q125" s="1">
        <v>0.73611111111111116</v>
      </c>
      <c r="R125">
        <v>25.5</v>
      </c>
      <c r="S125">
        <v>55.1</v>
      </c>
    </row>
    <row r="126" spans="1:19">
      <c r="A126">
        <v>125</v>
      </c>
      <c r="B126" t="s">
        <v>206</v>
      </c>
      <c r="C126" t="s">
        <v>9</v>
      </c>
      <c r="D126" t="s">
        <v>81</v>
      </c>
      <c r="E126">
        <v>82</v>
      </c>
      <c r="F126">
        <v>11</v>
      </c>
      <c r="G126">
        <v>35</v>
      </c>
      <c r="H126">
        <v>46</v>
      </c>
      <c r="I126">
        <v>-8</v>
      </c>
      <c r="J126">
        <v>46</v>
      </c>
      <c r="K126">
        <v>4</v>
      </c>
      <c r="L126">
        <v>0</v>
      </c>
      <c r="M126">
        <v>3</v>
      </c>
      <c r="N126">
        <v>1</v>
      </c>
      <c r="O126">
        <v>175</v>
      </c>
      <c r="P126">
        <v>6.3</v>
      </c>
      <c r="Q126" s="1">
        <v>0.99583333333333324</v>
      </c>
      <c r="R126">
        <v>27.4</v>
      </c>
      <c r="S126">
        <v>0</v>
      </c>
    </row>
    <row r="127" spans="1:19">
      <c r="A127">
        <v>126</v>
      </c>
      <c r="B127" t="s">
        <v>127</v>
      </c>
      <c r="C127" t="s">
        <v>165</v>
      </c>
      <c r="D127" t="s">
        <v>81</v>
      </c>
      <c r="E127">
        <v>79</v>
      </c>
      <c r="F127">
        <v>7</v>
      </c>
      <c r="G127">
        <v>39</v>
      </c>
      <c r="H127">
        <v>46</v>
      </c>
      <c r="I127">
        <v>15</v>
      </c>
      <c r="J127">
        <v>30</v>
      </c>
      <c r="K127">
        <v>3</v>
      </c>
      <c r="L127">
        <v>1</v>
      </c>
      <c r="M127">
        <v>1</v>
      </c>
      <c r="N127">
        <v>0</v>
      </c>
      <c r="O127">
        <v>134</v>
      </c>
      <c r="P127">
        <v>5.2</v>
      </c>
      <c r="Q127" s="2">
        <v>1.1041666666666667</v>
      </c>
      <c r="R127">
        <v>28.9</v>
      </c>
      <c r="S127">
        <v>0</v>
      </c>
    </row>
    <row r="128" spans="1:19">
      <c r="A128">
        <v>127</v>
      </c>
      <c r="B128" t="s">
        <v>207</v>
      </c>
      <c r="C128" t="s">
        <v>33</v>
      </c>
      <c r="D128" t="s">
        <v>5</v>
      </c>
      <c r="E128">
        <v>79</v>
      </c>
      <c r="F128">
        <v>24</v>
      </c>
      <c r="G128">
        <v>21</v>
      </c>
      <c r="H128">
        <v>45</v>
      </c>
      <c r="I128">
        <v>-15</v>
      </c>
      <c r="J128">
        <v>46</v>
      </c>
      <c r="K128">
        <v>3</v>
      </c>
      <c r="L128">
        <v>0</v>
      </c>
      <c r="M128">
        <v>2</v>
      </c>
      <c r="N128">
        <v>0</v>
      </c>
      <c r="O128">
        <v>152</v>
      </c>
      <c r="P128">
        <v>15.8</v>
      </c>
      <c r="Q128" s="1">
        <v>0.71111111111111114</v>
      </c>
      <c r="R128">
        <v>20</v>
      </c>
      <c r="S128">
        <v>47.9</v>
      </c>
    </row>
    <row r="129" spans="1:19">
      <c r="A129">
        <v>128</v>
      </c>
      <c r="B129" t="s">
        <v>208</v>
      </c>
      <c r="C129" t="s">
        <v>72</v>
      </c>
      <c r="D129" t="s">
        <v>10</v>
      </c>
      <c r="E129">
        <v>76</v>
      </c>
      <c r="F129">
        <v>17</v>
      </c>
      <c r="G129">
        <v>28</v>
      </c>
      <c r="H129">
        <v>45</v>
      </c>
      <c r="I129">
        <v>-5</v>
      </c>
      <c r="J129">
        <v>97</v>
      </c>
      <c r="K129">
        <v>4</v>
      </c>
      <c r="L129">
        <v>0</v>
      </c>
      <c r="M129">
        <v>2</v>
      </c>
      <c r="N129">
        <v>0</v>
      </c>
      <c r="O129">
        <v>180</v>
      </c>
      <c r="P129">
        <v>9.4</v>
      </c>
      <c r="Q129" s="1">
        <v>0.74375000000000002</v>
      </c>
      <c r="R129">
        <v>23.4</v>
      </c>
      <c r="S129">
        <v>30</v>
      </c>
    </row>
    <row r="130" spans="1:19">
      <c r="A130">
        <v>129</v>
      </c>
      <c r="B130" t="s">
        <v>209</v>
      </c>
      <c r="C130" t="s">
        <v>78</v>
      </c>
      <c r="D130" t="s">
        <v>7</v>
      </c>
      <c r="E130">
        <v>82</v>
      </c>
      <c r="F130">
        <v>22</v>
      </c>
      <c r="G130">
        <v>22</v>
      </c>
      <c r="H130">
        <v>44</v>
      </c>
      <c r="I130">
        <v>-15</v>
      </c>
      <c r="J130">
        <v>66</v>
      </c>
      <c r="K130">
        <v>5</v>
      </c>
      <c r="L130">
        <v>0</v>
      </c>
      <c r="M130">
        <v>0</v>
      </c>
      <c r="N130">
        <v>0</v>
      </c>
      <c r="O130">
        <v>160</v>
      </c>
      <c r="P130">
        <v>13.8</v>
      </c>
      <c r="Q130" s="1">
        <v>0.79375000000000007</v>
      </c>
      <c r="R130">
        <v>25.3</v>
      </c>
      <c r="S130">
        <v>49.5</v>
      </c>
    </row>
    <row r="131" spans="1:19">
      <c r="A131">
        <v>130</v>
      </c>
      <c r="B131" t="s">
        <v>210</v>
      </c>
      <c r="C131" t="s">
        <v>93</v>
      </c>
      <c r="D131" t="s">
        <v>5</v>
      </c>
      <c r="E131">
        <v>82</v>
      </c>
      <c r="F131">
        <v>21</v>
      </c>
      <c r="G131">
        <v>23</v>
      </c>
      <c r="H131">
        <v>44</v>
      </c>
      <c r="I131">
        <v>4</v>
      </c>
      <c r="J131">
        <v>40</v>
      </c>
      <c r="K131">
        <v>4</v>
      </c>
      <c r="L131">
        <v>0</v>
      </c>
      <c r="M131">
        <v>6</v>
      </c>
      <c r="N131">
        <v>0</v>
      </c>
      <c r="O131">
        <v>170</v>
      </c>
      <c r="P131">
        <v>12.4</v>
      </c>
      <c r="Q131" s="1">
        <v>0.66249999999999998</v>
      </c>
      <c r="R131">
        <v>20.9</v>
      </c>
      <c r="S131">
        <v>55.6</v>
      </c>
    </row>
    <row r="132" spans="1:19">
      <c r="A132">
        <v>131</v>
      </c>
      <c r="B132" t="s">
        <v>211</v>
      </c>
      <c r="C132" t="s">
        <v>16</v>
      </c>
      <c r="D132" t="s">
        <v>7</v>
      </c>
      <c r="E132">
        <v>64</v>
      </c>
      <c r="F132">
        <v>20</v>
      </c>
      <c r="G132">
        <v>24</v>
      </c>
      <c r="H132">
        <v>44</v>
      </c>
      <c r="I132">
        <v>-8</v>
      </c>
      <c r="J132">
        <v>56</v>
      </c>
      <c r="K132">
        <v>4</v>
      </c>
      <c r="L132">
        <v>0</v>
      </c>
      <c r="M132">
        <v>5</v>
      </c>
      <c r="N132">
        <v>0</v>
      </c>
      <c r="O132">
        <v>210</v>
      </c>
      <c r="P132">
        <v>9.5</v>
      </c>
      <c r="Q132" s="1">
        <v>0.77569444444444446</v>
      </c>
      <c r="R132">
        <v>24.1</v>
      </c>
      <c r="S132">
        <v>42.1</v>
      </c>
    </row>
    <row r="133" spans="1:19">
      <c r="A133">
        <v>132</v>
      </c>
      <c r="B133" t="s">
        <v>122</v>
      </c>
      <c r="C133" t="s">
        <v>49</v>
      </c>
      <c r="D133" t="s">
        <v>7</v>
      </c>
      <c r="E133">
        <v>74</v>
      </c>
      <c r="F133">
        <v>18</v>
      </c>
      <c r="G133">
        <v>26</v>
      </c>
      <c r="H133">
        <v>44</v>
      </c>
      <c r="I133">
        <v>3</v>
      </c>
      <c r="J133">
        <v>71</v>
      </c>
      <c r="K133">
        <v>3</v>
      </c>
      <c r="L133">
        <v>4</v>
      </c>
      <c r="M133">
        <v>1</v>
      </c>
      <c r="N133">
        <v>0</v>
      </c>
      <c r="O133">
        <v>171</v>
      </c>
      <c r="P133">
        <v>10.5</v>
      </c>
      <c r="Q133" s="1">
        <v>0.78680555555555554</v>
      </c>
      <c r="R133">
        <v>24.7</v>
      </c>
      <c r="S133">
        <v>50.5</v>
      </c>
    </row>
    <row r="134" spans="1:19">
      <c r="A134">
        <v>133</v>
      </c>
      <c r="B134" t="s">
        <v>212</v>
      </c>
      <c r="C134" t="s">
        <v>51</v>
      </c>
      <c r="D134" t="s">
        <v>7</v>
      </c>
      <c r="E134">
        <v>80</v>
      </c>
      <c r="F134">
        <v>17</v>
      </c>
      <c r="G134">
        <v>27</v>
      </c>
      <c r="H134">
        <v>44</v>
      </c>
      <c r="I134">
        <v>-7</v>
      </c>
      <c r="J134">
        <v>54</v>
      </c>
      <c r="K134">
        <v>6</v>
      </c>
      <c r="L134">
        <v>1</v>
      </c>
      <c r="M134">
        <v>2</v>
      </c>
      <c r="N134">
        <v>1</v>
      </c>
      <c r="O134">
        <v>176</v>
      </c>
      <c r="P134">
        <v>9.6999999999999993</v>
      </c>
      <c r="Q134" s="1">
        <v>0.80486111111111114</v>
      </c>
      <c r="R134">
        <v>23</v>
      </c>
      <c r="S134">
        <v>50.6</v>
      </c>
    </row>
    <row r="135" spans="1:19">
      <c r="A135">
        <v>134</v>
      </c>
      <c r="B135" t="s">
        <v>213</v>
      </c>
      <c r="C135" t="s">
        <v>93</v>
      </c>
      <c r="D135" t="s">
        <v>7</v>
      </c>
      <c r="E135">
        <v>82</v>
      </c>
      <c r="F135">
        <v>17</v>
      </c>
      <c r="G135">
        <v>27</v>
      </c>
      <c r="H135">
        <v>44</v>
      </c>
      <c r="I135">
        <v>7</v>
      </c>
      <c r="J135">
        <v>34</v>
      </c>
      <c r="K135">
        <v>4</v>
      </c>
      <c r="L135">
        <v>3</v>
      </c>
      <c r="M135">
        <v>2</v>
      </c>
      <c r="N135">
        <v>0</v>
      </c>
      <c r="O135">
        <v>109</v>
      </c>
      <c r="P135">
        <v>15.6</v>
      </c>
      <c r="Q135" s="1">
        <v>0.77847222222222223</v>
      </c>
      <c r="R135">
        <v>24.9</v>
      </c>
      <c r="S135">
        <v>43.3</v>
      </c>
    </row>
    <row r="136" spans="1:19">
      <c r="A136">
        <v>135</v>
      </c>
      <c r="B136" t="s">
        <v>31</v>
      </c>
      <c r="C136" t="s">
        <v>9</v>
      </c>
      <c r="D136" t="s">
        <v>7</v>
      </c>
      <c r="E136">
        <v>42</v>
      </c>
      <c r="F136">
        <v>14</v>
      </c>
      <c r="G136">
        <v>30</v>
      </c>
      <c r="H136">
        <v>44</v>
      </c>
      <c r="I136">
        <v>-4</v>
      </c>
      <c r="J136">
        <v>24</v>
      </c>
      <c r="K136">
        <v>3</v>
      </c>
      <c r="L136">
        <v>0</v>
      </c>
      <c r="M136">
        <v>4</v>
      </c>
      <c r="N136">
        <v>1</v>
      </c>
      <c r="O136">
        <v>95</v>
      </c>
      <c r="P136">
        <v>14.7</v>
      </c>
      <c r="Q136" s="1">
        <v>0.79791666666666661</v>
      </c>
      <c r="R136">
        <v>22.6</v>
      </c>
      <c r="S136">
        <v>51.1</v>
      </c>
    </row>
    <row r="137" spans="1:19">
      <c r="A137">
        <v>136</v>
      </c>
      <c r="B137" t="s">
        <v>214</v>
      </c>
      <c r="C137" t="s">
        <v>19</v>
      </c>
      <c r="D137" t="s">
        <v>81</v>
      </c>
      <c r="E137">
        <v>82</v>
      </c>
      <c r="F137">
        <v>12</v>
      </c>
      <c r="G137">
        <v>32</v>
      </c>
      <c r="H137">
        <v>44</v>
      </c>
      <c r="I137">
        <v>-10</v>
      </c>
      <c r="J137">
        <v>92</v>
      </c>
      <c r="K137">
        <v>7</v>
      </c>
      <c r="L137">
        <v>0</v>
      </c>
      <c r="M137">
        <v>1</v>
      </c>
      <c r="N137">
        <v>1</v>
      </c>
      <c r="O137">
        <v>202</v>
      </c>
      <c r="P137">
        <v>5.9</v>
      </c>
      <c r="Q137" s="2">
        <v>1.0534722222222224</v>
      </c>
      <c r="R137">
        <v>31.4</v>
      </c>
      <c r="S137">
        <v>0</v>
      </c>
    </row>
    <row r="138" spans="1:19">
      <c r="A138">
        <v>137</v>
      </c>
      <c r="B138" t="s">
        <v>85</v>
      </c>
      <c r="C138" t="s">
        <v>78</v>
      </c>
      <c r="D138" t="s">
        <v>7</v>
      </c>
      <c r="E138">
        <v>55</v>
      </c>
      <c r="F138">
        <v>12</v>
      </c>
      <c r="G138">
        <v>32</v>
      </c>
      <c r="H138">
        <v>44</v>
      </c>
      <c r="I138">
        <v>10</v>
      </c>
      <c r="J138">
        <v>28</v>
      </c>
      <c r="K138">
        <v>2</v>
      </c>
      <c r="L138">
        <v>1</v>
      </c>
      <c r="M138">
        <v>2</v>
      </c>
      <c r="N138">
        <v>1</v>
      </c>
      <c r="O138">
        <v>129</v>
      </c>
      <c r="P138">
        <v>9.3000000000000007</v>
      </c>
      <c r="Q138" s="1">
        <v>0.88958333333333339</v>
      </c>
      <c r="R138">
        <v>26.1</v>
      </c>
      <c r="S138">
        <v>52.3</v>
      </c>
    </row>
    <row r="139" spans="1:19">
      <c r="A139">
        <v>138</v>
      </c>
      <c r="B139" t="s">
        <v>215</v>
      </c>
      <c r="C139" t="s">
        <v>38</v>
      </c>
      <c r="D139" t="s">
        <v>81</v>
      </c>
      <c r="E139">
        <v>78</v>
      </c>
      <c r="F139">
        <v>8</v>
      </c>
      <c r="G139">
        <v>36</v>
      </c>
      <c r="H139">
        <v>44</v>
      </c>
      <c r="I139">
        <v>12</v>
      </c>
      <c r="J139">
        <v>94</v>
      </c>
      <c r="K139">
        <v>2</v>
      </c>
      <c r="L139">
        <v>0</v>
      </c>
      <c r="M139">
        <v>2</v>
      </c>
      <c r="N139">
        <v>0</v>
      </c>
      <c r="O139">
        <v>166</v>
      </c>
      <c r="P139">
        <v>4.8</v>
      </c>
      <c r="Q139" s="1">
        <v>0.98472222222222217</v>
      </c>
      <c r="R139">
        <v>28.2</v>
      </c>
      <c r="S139">
        <v>0</v>
      </c>
    </row>
    <row r="140" spans="1:19">
      <c r="A140">
        <v>139</v>
      </c>
      <c r="B140" t="s">
        <v>216</v>
      </c>
      <c r="C140" t="s">
        <v>165</v>
      </c>
      <c r="D140" t="s">
        <v>5</v>
      </c>
      <c r="E140">
        <v>76</v>
      </c>
      <c r="F140">
        <v>27</v>
      </c>
      <c r="G140">
        <v>16</v>
      </c>
      <c r="H140">
        <v>43</v>
      </c>
      <c r="I140">
        <v>9</v>
      </c>
      <c r="J140">
        <v>28</v>
      </c>
      <c r="K140">
        <v>8</v>
      </c>
      <c r="L140">
        <v>0</v>
      </c>
      <c r="M140">
        <v>3</v>
      </c>
      <c r="N140">
        <v>0</v>
      </c>
      <c r="O140">
        <v>230</v>
      </c>
      <c r="P140">
        <v>11.7</v>
      </c>
      <c r="Q140" s="1">
        <v>0.6381944444444444</v>
      </c>
      <c r="R140">
        <v>20.100000000000001</v>
      </c>
      <c r="S140">
        <v>66.7</v>
      </c>
    </row>
    <row r="141" spans="1:19">
      <c r="A141">
        <v>140</v>
      </c>
      <c r="B141" t="s">
        <v>217</v>
      </c>
      <c r="C141" t="s">
        <v>14</v>
      </c>
      <c r="D141" t="s">
        <v>10</v>
      </c>
      <c r="E141">
        <v>79</v>
      </c>
      <c r="F141">
        <v>22</v>
      </c>
      <c r="G141">
        <v>21</v>
      </c>
      <c r="H141">
        <v>43</v>
      </c>
      <c r="I141">
        <v>6</v>
      </c>
      <c r="J141">
        <v>34</v>
      </c>
      <c r="K141">
        <v>0</v>
      </c>
      <c r="L141">
        <v>0</v>
      </c>
      <c r="M141">
        <v>6</v>
      </c>
      <c r="N141">
        <v>1</v>
      </c>
      <c r="O141">
        <v>215</v>
      </c>
      <c r="P141">
        <v>10.199999999999999</v>
      </c>
      <c r="Q141" s="1">
        <v>0.58611111111111114</v>
      </c>
      <c r="R141">
        <v>19.5</v>
      </c>
      <c r="S141">
        <v>45.4</v>
      </c>
    </row>
    <row r="142" spans="1:19">
      <c r="A142">
        <v>141</v>
      </c>
      <c r="B142" t="s">
        <v>218</v>
      </c>
      <c r="C142" t="s">
        <v>19</v>
      </c>
      <c r="D142" t="s">
        <v>10</v>
      </c>
      <c r="E142">
        <v>73</v>
      </c>
      <c r="F142">
        <v>20</v>
      </c>
      <c r="G142">
        <v>23</v>
      </c>
      <c r="H142">
        <v>43</v>
      </c>
      <c r="I142">
        <v>3</v>
      </c>
      <c r="J142">
        <v>37</v>
      </c>
      <c r="K142">
        <v>3</v>
      </c>
      <c r="L142">
        <v>0</v>
      </c>
      <c r="M142">
        <v>4</v>
      </c>
      <c r="N142">
        <v>1</v>
      </c>
      <c r="O142">
        <v>148</v>
      </c>
      <c r="P142">
        <v>13.5</v>
      </c>
      <c r="Q142" s="1">
        <v>0.65972222222222221</v>
      </c>
      <c r="R142">
        <v>20.100000000000001</v>
      </c>
      <c r="S142">
        <v>45.4</v>
      </c>
    </row>
    <row r="143" spans="1:19">
      <c r="A143">
        <v>142</v>
      </c>
      <c r="B143" t="s">
        <v>219</v>
      </c>
      <c r="C143" t="s">
        <v>38</v>
      </c>
      <c r="D143" t="s">
        <v>10</v>
      </c>
      <c r="E143">
        <v>71</v>
      </c>
      <c r="F143">
        <v>18</v>
      </c>
      <c r="G143">
        <v>25</v>
      </c>
      <c r="H143">
        <v>43</v>
      </c>
      <c r="I143">
        <v>11</v>
      </c>
      <c r="J143">
        <v>16</v>
      </c>
      <c r="K143">
        <v>1</v>
      </c>
      <c r="L143">
        <v>1</v>
      </c>
      <c r="M143">
        <v>4</v>
      </c>
      <c r="N143">
        <v>2</v>
      </c>
      <c r="O143">
        <v>165</v>
      </c>
      <c r="P143">
        <v>10.9</v>
      </c>
      <c r="Q143" s="1">
        <v>0.6791666666666667</v>
      </c>
      <c r="R143">
        <v>23.5</v>
      </c>
      <c r="S143">
        <v>40</v>
      </c>
    </row>
    <row r="144" spans="1:19">
      <c r="A144">
        <v>143</v>
      </c>
      <c r="B144" t="s">
        <v>220</v>
      </c>
      <c r="C144" t="s">
        <v>165</v>
      </c>
      <c r="D144" t="s">
        <v>10</v>
      </c>
      <c r="E144">
        <v>75</v>
      </c>
      <c r="F144">
        <v>17</v>
      </c>
      <c r="G144">
        <v>26</v>
      </c>
      <c r="H144">
        <v>43</v>
      </c>
      <c r="I144">
        <v>8</v>
      </c>
      <c r="J144">
        <v>34</v>
      </c>
      <c r="K144">
        <v>1</v>
      </c>
      <c r="L144">
        <v>1</v>
      </c>
      <c r="M144">
        <v>3</v>
      </c>
      <c r="N144">
        <v>0</v>
      </c>
      <c r="O144">
        <v>97</v>
      </c>
      <c r="P144">
        <v>17.5</v>
      </c>
      <c r="Q144" s="1">
        <v>0.68611111111111101</v>
      </c>
      <c r="R144">
        <v>23.6</v>
      </c>
      <c r="S144">
        <v>0</v>
      </c>
    </row>
    <row r="145" spans="1:19">
      <c r="A145">
        <v>144</v>
      </c>
      <c r="B145" t="s">
        <v>142</v>
      </c>
      <c r="C145" t="s">
        <v>143</v>
      </c>
      <c r="D145" t="s">
        <v>81</v>
      </c>
      <c r="E145">
        <v>82</v>
      </c>
      <c r="F145">
        <v>11</v>
      </c>
      <c r="G145">
        <v>32</v>
      </c>
      <c r="H145">
        <v>43</v>
      </c>
      <c r="I145">
        <v>5</v>
      </c>
      <c r="J145">
        <v>51</v>
      </c>
      <c r="K145">
        <v>0</v>
      </c>
      <c r="L145">
        <v>0</v>
      </c>
      <c r="M145">
        <v>2</v>
      </c>
      <c r="N145">
        <v>0</v>
      </c>
      <c r="O145">
        <v>196</v>
      </c>
      <c r="P145">
        <v>5.6</v>
      </c>
      <c r="Q145" s="1">
        <v>0.93055555555555547</v>
      </c>
      <c r="R145">
        <v>25.5</v>
      </c>
      <c r="S145">
        <v>0</v>
      </c>
    </row>
    <row r="146" spans="1:19">
      <c r="A146">
        <v>145</v>
      </c>
      <c r="B146" t="s">
        <v>221</v>
      </c>
      <c r="C146" t="s">
        <v>90</v>
      </c>
      <c r="D146" t="s">
        <v>81</v>
      </c>
      <c r="E146">
        <v>81</v>
      </c>
      <c r="F146">
        <v>9</v>
      </c>
      <c r="G146">
        <v>34</v>
      </c>
      <c r="H146">
        <v>43</v>
      </c>
      <c r="I146">
        <v>20</v>
      </c>
      <c r="J146">
        <v>60</v>
      </c>
      <c r="K146">
        <v>5</v>
      </c>
      <c r="L146">
        <v>0</v>
      </c>
      <c r="M146">
        <v>2</v>
      </c>
      <c r="N146">
        <v>0</v>
      </c>
      <c r="O146">
        <v>178</v>
      </c>
      <c r="P146">
        <v>5.0999999999999996</v>
      </c>
      <c r="Q146" s="1">
        <v>0.9</v>
      </c>
      <c r="R146">
        <v>28.6</v>
      </c>
      <c r="S146">
        <v>25</v>
      </c>
    </row>
    <row r="147" spans="1:19">
      <c r="A147">
        <v>146</v>
      </c>
      <c r="B147" t="s">
        <v>222</v>
      </c>
      <c r="C147" t="s">
        <v>29</v>
      </c>
      <c r="D147" t="s">
        <v>81</v>
      </c>
      <c r="E147">
        <v>76</v>
      </c>
      <c r="F147">
        <v>4</v>
      </c>
      <c r="G147">
        <v>39</v>
      </c>
      <c r="H147">
        <v>43</v>
      </c>
      <c r="I147">
        <v>8</v>
      </c>
      <c r="J147">
        <v>46</v>
      </c>
      <c r="K147">
        <v>4</v>
      </c>
      <c r="L147">
        <v>0</v>
      </c>
      <c r="M147">
        <v>0</v>
      </c>
      <c r="N147">
        <v>0</v>
      </c>
      <c r="O147">
        <v>130</v>
      </c>
      <c r="P147">
        <v>3.1</v>
      </c>
      <c r="Q147" s="1">
        <v>0.8847222222222223</v>
      </c>
      <c r="R147">
        <v>27.7</v>
      </c>
      <c r="S147">
        <v>100</v>
      </c>
    </row>
    <row r="148" spans="1:19">
      <c r="A148">
        <v>147</v>
      </c>
      <c r="B148" t="s">
        <v>223</v>
      </c>
      <c r="C148" t="s">
        <v>90</v>
      </c>
      <c r="D148" t="s">
        <v>10</v>
      </c>
      <c r="E148">
        <v>57</v>
      </c>
      <c r="F148">
        <v>21</v>
      </c>
      <c r="G148">
        <v>21</v>
      </c>
      <c r="H148">
        <v>42</v>
      </c>
      <c r="I148">
        <v>19</v>
      </c>
      <c r="J148">
        <v>28</v>
      </c>
      <c r="K148">
        <v>5</v>
      </c>
      <c r="L148">
        <v>1</v>
      </c>
      <c r="M148">
        <v>4</v>
      </c>
      <c r="N148">
        <v>0</v>
      </c>
      <c r="O148">
        <v>114</v>
      </c>
      <c r="P148">
        <v>18.399999999999999</v>
      </c>
      <c r="Q148" s="1">
        <v>0.76180555555555562</v>
      </c>
      <c r="R148">
        <v>26.5</v>
      </c>
      <c r="S148">
        <v>20</v>
      </c>
    </row>
    <row r="149" spans="1:19">
      <c r="A149">
        <v>148</v>
      </c>
      <c r="B149" t="s">
        <v>224</v>
      </c>
      <c r="C149" t="s">
        <v>88</v>
      </c>
      <c r="D149" t="s">
        <v>7</v>
      </c>
      <c r="E149">
        <v>57</v>
      </c>
      <c r="F149">
        <v>11</v>
      </c>
      <c r="G149">
        <v>31</v>
      </c>
      <c r="H149">
        <v>42</v>
      </c>
      <c r="I149">
        <v>20</v>
      </c>
      <c r="J149">
        <v>22</v>
      </c>
      <c r="K149">
        <v>1</v>
      </c>
      <c r="L149">
        <v>0</v>
      </c>
      <c r="M149">
        <v>1</v>
      </c>
      <c r="N149">
        <v>0</v>
      </c>
      <c r="O149">
        <v>112</v>
      </c>
      <c r="P149">
        <v>9.8000000000000007</v>
      </c>
      <c r="Q149" s="1">
        <v>0.70347222222222217</v>
      </c>
      <c r="R149">
        <v>21.4</v>
      </c>
      <c r="S149">
        <v>61.1</v>
      </c>
    </row>
    <row r="150" spans="1:19">
      <c r="A150">
        <v>149</v>
      </c>
      <c r="B150" t="s">
        <v>82</v>
      </c>
      <c r="C150" t="s">
        <v>12</v>
      </c>
      <c r="D150" t="s">
        <v>81</v>
      </c>
      <c r="E150">
        <v>51</v>
      </c>
      <c r="F150">
        <v>10</v>
      </c>
      <c r="G150">
        <v>32</v>
      </c>
      <c r="H150">
        <v>42</v>
      </c>
      <c r="I150">
        <v>21</v>
      </c>
      <c r="J150">
        <v>34</v>
      </c>
      <c r="K150">
        <v>4</v>
      </c>
      <c r="L150">
        <v>1</v>
      </c>
      <c r="M150">
        <v>3</v>
      </c>
      <c r="N150">
        <v>1</v>
      </c>
      <c r="O150">
        <v>142</v>
      </c>
      <c r="P150">
        <v>7</v>
      </c>
      <c r="Q150" s="2">
        <v>1.0347222222222221</v>
      </c>
      <c r="R150">
        <v>25.5</v>
      </c>
      <c r="S150">
        <v>0</v>
      </c>
    </row>
    <row r="151" spans="1:19">
      <c r="A151">
        <v>150</v>
      </c>
      <c r="B151" t="s">
        <v>120</v>
      </c>
      <c r="C151" t="s">
        <v>225</v>
      </c>
      <c r="D151" t="s">
        <v>7</v>
      </c>
      <c r="E151">
        <v>66</v>
      </c>
      <c r="F151">
        <v>20</v>
      </c>
      <c r="G151">
        <v>21</v>
      </c>
      <c r="H151">
        <v>41</v>
      </c>
      <c r="I151">
        <v>-10</v>
      </c>
      <c r="J151">
        <v>26</v>
      </c>
      <c r="K151">
        <v>3</v>
      </c>
      <c r="L151">
        <v>0</v>
      </c>
      <c r="M151">
        <v>4</v>
      </c>
      <c r="N151">
        <v>0</v>
      </c>
      <c r="O151">
        <v>175</v>
      </c>
      <c r="P151">
        <v>11.4</v>
      </c>
      <c r="Q151" s="1">
        <v>0.75416666666666676</v>
      </c>
      <c r="R151">
        <v>22.5</v>
      </c>
      <c r="S151">
        <v>45.6</v>
      </c>
    </row>
    <row r="152" spans="1:19">
      <c r="A152">
        <v>151</v>
      </c>
      <c r="B152" t="s">
        <v>102</v>
      </c>
      <c r="C152" t="s">
        <v>226</v>
      </c>
      <c r="D152" t="s">
        <v>7</v>
      </c>
      <c r="E152">
        <v>83</v>
      </c>
      <c r="F152">
        <v>19</v>
      </c>
      <c r="G152">
        <v>22</v>
      </c>
      <c r="H152">
        <v>41</v>
      </c>
      <c r="I152">
        <v>1</v>
      </c>
      <c r="J152">
        <v>10</v>
      </c>
      <c r="K152">
        <v>7</v>
      </c>
      <c r="L152">
        <v>0</v>
      </c>
      <c r="M152">
        <v>3</v>
      </c>
      <c r="N152">
        <v>0</v>
      </c>
      <c r="O152">
        <v>154</v>
      </c>
      <c r="P152">
        <v>12.3</v>
      </c>
      <c r="Q152" s="1">
        <v>0.5756944444444444</v>
      </c>
      <c r="R152">
        <v>19.2</v>
      </c>
      <c r="S152">
        <v>46.3</v>
      </c>
    </row>
    <row r="153" spans="1:19">
      <c r="A153">
        <v>152</v>
      </c>
      <c r="B153" t="s">
        <v>227</v>
      </c>
      <c r="C153" t="s">
        <v>9</v>
      </c>
      <c r="D153" t="s">
        <v>7</v>
      </c>
      <c r="E153">
        <v>82</v>
      </c>
      <c r="F153">
        <v>16</v>
      </c>
      <c r="G153">
        <v>25</v>
      </c>
      <c r="H153">
        <v>41</v>
      </c>
      <c r="I153">
        <v>-8</v>
      </c>
      <c r="J153">
        <v>34</v>
      </c>
      <c r="K153">
        <v>5</v>
      </c>
      <c r="L153">
        <v>1</v>
      </c>
      <c r="M153">
        <v>5</v>
      </c>
      <c r="N153">
        <v>1</v>
      </c>
      <c r="O153">
        <v>191</v>
      </c>
      <c r="P153">
        <v>8.4</v>
      </c>
      <c r="Q153" s="1">
        <v>0.77013888888888893</v>
      </c>
      <c r="R153">
        <v>24.9</v>
      </c>
      <c r="S153">
        <v>47.6</v>
      </c>
    </row>
    <row r="154" spans="1:19">
      <c r="A154">
        <v>153</v>
      </c>
      <c r="B154" t="s">
        <v>228</v>
      </c>
      <c r="C154" t="s">
        <v>139</v>
      </c>
      <c r="D154" t="s">
        <v>7</v>
      </c>
      <c r="E154">
        <v>74</v>
      </c>
      <c r="F154">
        <v>14</v>
      </c>
      <c r="G154">
        <v>27</v>
      </c>
      <c r="H154">
        <v>41</v>
      </c>
      <c r="I154">
        <v>-20</v>
      </c>
      <c r="J154">
        <v>42</v>
      </c>
      <c r="K154">
        <v>5</v>
      </c>
      <c r="L154">
        <v>0</v>
      </c>
      <c r="M154">
        <v>3</v>
      </c>
      <c r="N154">
        <v>1</v>
      </c>
      <c r="O154">
        <v>125</v>
      </c>
      <c r="P154">
        <v>11.2</v>
      </c>
      <c r="Q154" s="1">
        <v>0.68055555555555547</v>
      </c>
      <c r="R154">
        <v>20.7</v>
      </c>
      <c r="S154">
        <v>45</v>
      </c>
    </row>
    <row r="155" spans="1:19">
      <c r="A155">
        <v>154</v>
      </c>
      <c r="B155" t="s">
        <v>229</v>
      </c>
      <c r="C155" t="s">
        <v>230</v>
      </c>
      <c r="D155" t="s">
        <v>5</v>
      </c>
      <c r="E155">
        <v>75</v>
      </c>
      <c r="F155">
        <v>14</v>
      </c>
      <c r="G155">
        <v>27</v>
      </c>
      <c r="H155">
        <v>41</v>
      </c>
      <c r="I155">
        <v>-6</v>
      </c>
      <c r="J155">
        <v>137</v>
      </c>
      <c r="K155">
        <v>2</v>
      </c>
      <c r="L155">
        <v>0</v>
      </c>
      <c r="M155">
        <v>2</v>
      </c>
      <c r="N155">
        <v>0</v>
      </c>
      <c r="O155">
        <v>140</v>
      </c>
      <c r="P155">
        <v>10</v>
      </c>
      <c r="Q155" s="1">
        <v>0.66319444444444442</v>
      </c>
      <c r="R155">
        <v>18.899999999999999</v>
      </c>
      <c r="S155">
        <v>46</v>
      </c>
    </row>
    <row r="156" spans="1:19">
      <c r="A156">
        <v>155</v>
      </c>
      <c r="B156" t="s">
        <v>231</v>
      </c>
      <c r="C156" t="s">
        <v>40</v>
      </c>
      <c r="D156" t="s">
        <v>81</v>
      </c>
      <c r="E156">
        <v>77</v>
      </c>
      <c r="F156">
        <v>10</v>
      </c>
      <c r="G156">
        <v>31</v>
      </c>
      <c r="H156">
        <v>41</v>
      </c>
      <c r="I156">
        <v>20</v>
      </c>
      <c r="J156">
        <v>36</v>
      </c>
      <c r="K156">
        <v>1</v>
      </c>
      <c r="L156">
        <v>1</v>
      </c>
      <c r="M156">
        <v>2</v>
      </c>
      <c r="N156">
        <v>0</v>
      </c>
      <c r="O156">
        <v>113</v>
      </c>
      <c r="P156">
        <v>8.8000000000000007</v>
      </c>
      <c r="Q156" s="1">
        <v>0.93472222222222223</v>
      </c>
      <c r="R156">
        <v>25.2</v>
      </c>
      <c r="S156">
        <v>0</v>
      </c>
    </row>
    <row r="157" spans="1:19">
      <c r="A157">
        <v>156</v>
      </c>
      <c r="B157" t="s">
        <v>232</v>
      </c>
      <c r="C157" t="s">
        <v>139</v>
      </c>
      <c r="D157" t="s">
        <v>10</v>
      </c>
      <c r="E157">
        <v>77</v>
      </c>
      <c r="F157">
        <v>20</v>
      </c>
      <c r="G157">
        <v>20</v>
      </c>
      <c r="H157">
        <v>40</v>
      </c>
      <c r="I157">
        <v>-10</v>
      </c>
      <c r="J157">
        <v>27</v>
      </c>
      <c r="K157">
        <v>5</v>
      </c>
      <c r="L157">
        <v>0</v>
      </c>
      <c r="M157">
        <v>3</v>
      </c>
      <c r="N157">
        <v>0</v>
      </c>
      <c r="O157">
        <v>200</v>
      </c>
      <c r="P157">
        <v>10</v>
      </c>
      <c r="Q157" s="1">
        <v>0.75763888888888886</v>
      </c>
      <c r="R157">
        <v>24.1</v>
      </c>
      <c r="S157">
        <v>49</v>
      </c>
    </row>
    <row r="158" spans="1:19">
      <c r="A158">
        <v>157</v>
      </c>
      <c r="B158" t="s">
        <v>233</v>
      </c>
      <c r="C158" t="s">
        <v>14</v>
      </c>
      <c r="D158" t="s">
        <v>81</v>
      </c>
      <c r="E158">
        <v>74</v>
      </c>
      <c r="F158">
        <v>4</v>
      </c>
      <c r="G158">
        <v>36</v>
      </c>
      <c r="H158">
        <v>40</v>
      </c>
      <c r="I158">
        <v>15</v>
      </c>
      <c r="J158">
        <v>42</v>
      </c>
      <c r="K158">
        <v>1</v>
      </c>
      <c r="L158">
        <v>0</v>
      </c>
      <c r="M158">
        <v>1</v>
      </c>
      <c r="N158">
        <v>0</v>
      </c>
      <c r="O158">
        <v>162</v>
      </c>
      <c r="P158">
        <v>2.5</v>
      </c>
      <c r="Q158" s="2">
        <v>1.1201388888888888</v>
      </c>
      <c r="R158">
        <v>31.1</v>
      </c>
      <c r="S158">
        <v>0</v>
      </c>
    </row>
    <row r="159" spans="1:19">
      <c r="A159">
        <v>158</v>
      </c>
      <c r="B159" t="s">
        <v>234</v>
      </c>
      <c r="C159" t="s">
        <v>88</v>
      </c>
      <c r="D159" t="s">
        <v>7</v>
      </c>
      <c r="E159">
        <v>82</v>
      </c>
      <c r="F159">
        <v>20</v>
      </c>
      <c r="G159">
        <v>19</v>
      </c>
      <c r="H159">
        <v>39</v>
      </c>
      <c r="I159">
        <v>33</v>
      </c>
      <c r="J159">
        <v>41</v>
      </c>
      <c r="K159">
        <v>1</v>
      </c>
      <c r="L159">
        <v>2</v>
      </c>
      <c r="M159">
        <v>6</v>
      </c>
      <c r="N159">
        <v>0</v>
      </c>
      <c r="O159">
        <v>122</v>
      </c>
      <c r="P159">
        <v>16.399999999999999</v>
      </c>
      <c r="Q159" s="1">
        <v>0.61388888888888882</v>
      </c>
      <c r="R159">
        <v>20.8</v>
      </c>
      <c r="S159">
        <v>51.8</v>
      </c>
    </row>
    <row r="160" spans="1:19">
      <c r="A160">
        <v>159</v>
      </c>
      <c r="B160" t="s">
        <v>235</v>
      </c>
      <c r="C160" t="s">
        <v>9</v>
      </c>
      <c r="D160" t="s">
        <v>10</v>
      </c>
      <c r="E160">
        <v>82</v>
      </c>
      <c r="F160">
        <v>20</v>
      </c>
      <c r="G160">
        <v>19</v>
      </c>
      <c r="H160">
        <v>39</v>
      </c>
      <c r="I160">
        <v>4</v>
      </c>
      <c r="J160">
        <v>78</v>
      </c>
      <c r="K160">
        <v>1</v>
      </c>
      <c r="L160">
        <v>2</v>
      </c>
      <c r="M160">
        <v>5</v>
      </c>
      <c r="N160">
        <v>1</v>
      </c>
      <c r="O160">
        <v>205</v>
      </c>
      <c r="P160">
        <v>9.8000000000000007</v>
      </c>
      <c r="Q160" s="1">
        <v>0.60069444444444442</v>
      </c>
      <c r="R160">
        <v>20.7</v>
      </c>
      <c r="S160">
        <v>48.4</v>
      </c>
    </row>
    <row r="161" spans="1:19">
      <c r="A161">
        <v>160</v>
      </c>
      <c r="B161" t="s">
        <v>236</v>
      </c>
      <c r="C161" t="s">
        <v>38</v>
      </c>
      <c r="D161" t="s">
        <v>5</v>
      </c>
      <c r="E161">
        <v>82</v>
      </c>
      <c r="F161">
        <v>16</v>
      </c>
      <c r="G161">
        <v>23</v>
      </c>
      <c r="H161">
        <v>39</v>
      </c>
      <c r="I161">
        <v>18</v>
      </c>
      <c r="J161">
        <v>34</v>
      </c>
      <c r="K161">
        <v>0</v>
      </c>
      <c r="L161">
        <v>1</v>
      </c>
      <c r="M161">
        <v>1</v>
      </c>
      <c r="N161">
        <v>0</v>
      </c>
      <c r="O161">
        <v>137</v>
      </c>
      <c r="P161">
        <v>11.7</v>
      </c>
      <c r="Q161" s="1">
        <v>0.62013888888888891</v>
      </c>
      <c r="R161">
        <v>22.3</v>
      </c>
      <c r="S161">
        <v>41.4</v>
      </c>
    </row>
    <row r="162" spans="1:19">
      <c r="A162">
        <v>161</v>
      </c>
      <c r="B162" t="s">
        <v>237</v>
      </c>
      <c r="C162" t="s">
        <v>113</v>
      </c>
      <c r="D162" t="s">
        <v>7</v>
      </c>
      <c r="E162">
        <v>74</v>
      </c>
      <c r="F162">
        <v>11</v>
      </c>
      <c r="G162">
        <v>28</v>
      </c>
      <c r="H162">
        <v>39</v>
      </c>
      <c r="I162">
        <v>5</v>
      </c>
      <c r="J162">
        <v>156</v>
      </c>
      <c r="K162">
        <v>4</v>
      </c>
      <c r="L162">
        <v>0</v>
      </c>
      <c r="M162">
        <v>2</v>
      </c>
      <c r="N162">
        <v>1</v>
      </c>
      <c r="O162">
        <v>108</v>
      </c>
      <c r="P162">
        <v>10.199999999999999</v>
      </c>
      <c r="Q162" s="1">
        <v>0.76388888888888884</v>
      </c>
      <c r="R162">
        <v>23.8</v>
      </c>
      <c r="S162">
        <v>55.5</v>
      </c>
    </row>
    <row r="163" spans="1:19">
      <c r="A163">
        <v>162</v>
      </c>
      <c r="B163" t="s">
        <v>238</v>
      </c>
      <c r="C163" t="s">
        <v>90</v>
      </c>
      <c r="D163" t="s">
        <v>7</v>
      </c>
      <c r="E163">
        <v>82</v>
      </c>
      <c r="F163">
        <v>19</v>
      </c>
      <c r="G163">
        <v>19</v>
      </c>
      <c r="H163">
        <v>38</v>
      </c>
      <c r="I163">
        <v>4</v>
      </c>
      <c r="J163">
        <v>30</v>
      </c>
      <c r="K163">
        <v>0</v>
      </c>
      <c r="L163">
        <v>2</v>
      </c>
      <c r="M163">
        <v>3</v>
      </c>
      <c r="N163">
        <v>0</v>
      </c>
      <c r="O163">
        <v>188</v>
      </c>
      <c r="P163">
        <v>10.1</v>
      </c>
      <c r="Q163" s="1">
        <v>0.74791666666666667</v>
      </c>
      <c r="R163">
        <v>26.6</v>
      </c>
      <c r="S163">
        <v>48.5</v>
      </c>
    </row>
    <row r="164" spans="1:19">
      <c r="A164">
        <v>163</v>
      </c>
      <c r="B164" t="s">
        <v>239</v>
      </c>
      <c r="C164" t="s">
        <v>12</v>
      </c>
      <c r="D164" t="s">
        <v>10</v>
      </c>
      <c r="E164">
        <v>82</v>
      </c>
      <c r="F164">
        <v>19</v>
      </c>
      <c r="G164">
        <v>19</v>
      </c>
      <c r="H164">
        <v>38</v>
      </c>
      <c r="I164">
        <v>5</v>
      </c>
      <c r="J164">
        <v>44</v>
      </c>
      <c r="K164">
        <v>1</v>
      </c>
      <c r="L164">
        <v>2</v>
      </c>
      <c r="M164">
        <v>4</v>
      </c>
      <c r="N164">
        <v>0</v>
      </c>
      <c r="O164">
        <v>147</v>
      </c>
      <c r="P164">
        <v>12.9</v>
      </c>
      <c r="Q164" s="1">
        <v>0.65277777777777779</v>
      </c>
      <c r="R164">
        <v>20.100000000000001</v>
      </c>
      <c r="S164">
        <v>54.5</v>
      </c>
    </row>
    <row r="165" spans="1:19">
      <c r="A165">
        <v>164</v>
      </c>
      <c r="B165" t="s">
        <v>240</v>
      </c>
      <c r="C165" t="s">
        <v>23</v>
      </c>
      <c r="D165" t="s">
        <v>5</v>
      </c>
      <c r="E165">
        <v>71</v>
      </c>
      <c r="F165">
        <v>14</v>
      </c>
      <c r="G165">
        <v>24</v>
      </c>
      <c r="H165">
        <v>38</v>
      </c>
      <c r="I165">
        <v>23</v>
      </c>
      <c r="J165">
        <v>64</v>
      </c>
      <c r="K165">
        <v>0</v>
      </c>
      <c r="L165">
        <v>0</v>
      </c>
      <c r="M165">
        <v>1</v>
      </c>
      <c r="N165">
        <v>1</v>
      </c>
      <c r="O165">
        <v>118</v>
      </c>
      <c r="P165">
        <v>11.9</v>
      </c>
      <c r="Q165" s="1">
        <v>0.6479166666666667</v>
      </c>
      <c r="R165">
        <v>21.4</v>
      </c>
      <c r="S165">
        <v>38.5</v>
      </c>
    </row>
    <row r="166" spans="1:19">
      <c r="A166">
        <v>165</v>
      </c>
      <c r="B166" t="s">
        <v>241</v>
      </c>
      <c r="C166" t="s">
        <v>40</v>
      </c>
      <c r="D166" t="s">
        <v>10</v>
      </c>
      <c r="E166">
        <v>64</v>
      </c>
      <c r="F166">
        <v>14</v>
      </c>
      <c r="G166">
        <v>24</v>
      </c>
      <c r="H166">
        <v>38</v>
      </c>
      <c r="I166">
        <v>21</v>
      </c>
      <c r="J166">
        <v>24</v>
      </c>
      <c r="K166">
        <v>0</v>
      </c>
      <c r="L166">
        <v>2</v>
      </c>
      <c r="M166">
        <v>2</v>
      </c>
      <c r="N166">
        <v>0</v>
      </c>
      <c r="O166">
        <v>131</v>
      </c>
      <c r="P166">
        <v>10.7</v>
      </c>
      <c r="Q166" s="1">
        <v>0.62638888888888888</v>
      </c>
      <c r="R166">
        <v>19.399999999999999</v>
      </c>
      <c r="S166">
        <v>16.7</v>
      </c>
    </row>
    <row r="167" spans="1:19">
      <c r="A167">
        <v>166</v>
      </c>
      <c r="B167" t="s">
        <v>242</v>
      </c>
      <c r="C167" t="s">
        <v>243</v>
      </c>
      <c r="D167" t="s">
        <v>81</v>
      </c>
      <c r="E167">
        <v>82</v>
      </c>
      <c r="F167">
        <v>12</v>
      </c>
      <c r="G167">
        <v>26</v>
      </c>
      <c r="H167">
        <v>38</v>
      </c>
      <c r="I167">
        <v>-7</v>
      </c>
      <c r="J167">
        <v>39</v>
      </c>
      <c r="K167">
        <v>5</v>
      </c>
      <c r="L167">
        <v>0</v>
      </c>
      <c r="M167">
        <v>5</v>
      </c>
      <c r="N167">
        <v>2</v>
      </c>
      <c r="O167">
        <v>176</v>
      </c>
      <c r="P167">
        <v>6.8</v>
      </c>
      <c r="Q167" s="1">
        <v>0.9902777777777777</v>
      </c>
      <c r="R167">
        <v>26.6</v>
      </c>
      <c r="S167">
        <v>0</v>
      </c>
    </row>
    <row r="168" spans="1:19">
      <c r="A168">
        <v>167</v>
      </c>
      <c r="B168" t="s">
        <v>244</v>
      </c>
      <c r="C168" t="s">
        <v>25</v>
      </c>
      <c r="D168" t="s">
        <v>7</v>
      </c>
      <c r="E168">
        <v>74</v>
      </c>
      <c r="F168">
        <v>11</v>
      </c>
      <c r="G168">
        <v>27</v>
      </c>
      <c r="H168">
        <v>38</v>
      </c>
      <c r="I168">
        <v>7</v>
      </c>
      <c r="J168">
        <v>50</v>
      </c>
      <c r="K168">
        <v>0</v>
      </c>
      <c r="L168">
        <v>0</v>
      </c>
      <c r="M168">
        <v>1</v>
      </c>
      <c r="N168">
        <v>0</v>
      </c>
      <c r="O168">
        <v>107</v>
      </c>
      <c r="P168">
        <v>10.3</v>
      </c>
      <c r="Q168" s="1">
        <v>0.75486111111111109</v>
      </c>
      <c r="R168">
        <v>24.5</v>
      </c>
      <c r="S168">
        <v>52.4</v>
      </c>
    </row>
    <row r="169" spans="1:19">
      <c r="A169">
        <v>168</v>
      </c>
      <c r="B169" t="s">
        <v>245</v>
      </c>
      <c r="C169" t="s">
        <v>29</v>
      </c>
      <c r="D169" t="s">
        <v>81</v>
      </c>
      <c r="E169">
        <v>82</v>
      </c>
      <c r="F169">
        <v>4</v>
      </c>
      <c r="G169">
        <v>34</v>
      </c>
      <c r="H169">
        <v>38</v>
      </c>
      <c r="I169">
        <v>4</v>
      </c>
      <c r="J169">
        <v>36</v>
      </c>
      <c r="K169">
        <v>3</v>
      </c>
      <c r="L169">
        <v>0</v>
      </c>
      <c r="M169">
        <v>0</v>
      </c>
      <c r="N169">
        <v>0</v>
      </c>
      <c r="O169">
        <v>132</v>
      </c>
      <c r="P169">
        <v>3</v>
      </c>
      <c r="Q169" s="1">
        <v>0.9590277777777777</v>
      </c>
      <c r="R169">
        <v>28.2</v>
      </c>
      <c r="S169">
        <v>0</v>
      </c>
    </row>
    <row r="170" spans="1:19">
      <c r="A170">
        <v>169</v>
      </c>
      <c r="B170" t="s">
        <v>246</v>
      </c>
      <c r="C170" t="s">
        <v>45</v>
      </c>
      <c r="D170" t="s">
        <v>5</v>
      </c>
      <c r="E170">
        <v>72</v>
      </c>
      <c r="F170">
        <v>20</v>
      </c>
      <c r="G170">
        <v>17</v>
      </c>
      <c r="H170">
        <v>37</v>
      </c>
      <c r="I170">
        <v>-8</v>
      </c>
      <c r="J170">
        <v>32</v>
      </c>
      <c r="K170">
        <v>3</v>
      </c>
      <c r="L170">
        <v>1</v>
      </c>
      <c r="M170">
        <v>5</v>
      </c>
      <c r="N170">
        <v>2</v>
      </c>
      <c r="O170">
        <v>136</v>
      </c>
      <c r="P170">
        <v>14.7</v>
      </c>
      <c r="Q170" s="1">
        <v>0.65625</v>
      </c>
      <c r="R170">
        <v>21.2</v>
      </c>
      <c r="S170">
        <v>47</v>
      </c>
    </row>
    <row r="171" spans="1:19">
      <c r="A171">
        <v>170</v>
      </c>
      <c r="B171" t="s">
        <v>247</v>
      </c>
      <c r="C171" t="s">
        <v>248</v>
      </c>
      <c r="D171" t="s">
        <v>10</v>
      </c>
      <c r="E171">
        <v>78</v>
      </c>
      <c r="F171">
        <v>20</v>
      </c>
      <c r="G171">
        <v>17</v>
      </c>
      <c r="H171">
        <v>37</v>
      </c>
      <c r="I171">
        <v>-3</v>
      </c>
      <c r="J171">
        <v>37</v>
      </c>
      <c r="K171">
        <v>6</v>
      </c>
      <c r="L171">
        <v>0</v>
      </c>
      <c r="M171">
        <v>2</v>
      </c>
      <c r="N171">
        <v>0</v>
      </c>
      <c r="O171">
        <v>159</v>
      </c>
      <c r="P171">
        <v>12.6</v>
      </c>
      <c r="Q171" s="1">
        <v>0.55972222222222223</v>
      </c>
      <c r="R171">
        <v>19.600000000000001</v>
      </c>
      <c r="S171">
        <v>85.7</v>
      </c>
    </row>
    <row r="172" spans="1:19">
      <c r="A172">
        <v>171</v>
      </c>
      <c r="B172" t="s">
        <v>249</v>
      </c>
      <c r="C172" t="s">
        <v>14</v>
      </c>
      <c r="D172" t="s">
        <v>7</v>
      </c>
      <c r="E172">
        <v>76</v>
      </c>
      <c r="F172">
        <v>19</v>
      </c>
      <c r="G172">
        <v>18</v>
      </c>
      <c r="H172">
        <v>37</v>
      </c>
      <c r="I172">
        <v>0</v>
      </c>
      <c r="J172">
        <v>47</v>
      </c>
      <c r="K172">
        <v>7</v>
      </c>
      <c r="L172">
        <v>3</v>
      </c>
      <c r="M172">
        <v>2</v>
      </c>
      <c r="N172">
        <v>0</v>
      </c>
      <c r="O172">
        <v>126</v>
      </c>
      <c r="P172">
        <v>15.1</v>
      </c>
      <c r="Q172" s="1">
        <v>0.6875</v>
      </c>
      <c r="R172">
        <v>25.5</v>
      </c>
      <c r="S172">
        <v>48.4</v>
      </c>
    </row>
    <row r="173" spans="1:19">
      <c r="A173">
        <v>172</v>
      </c>
      <c r="B173" t="s">
        <v>250</v>
      </c>
      <c r="C173" t="s">
        <v>143</v>
      </c>
      <c r="D173" t="s">
        <v>10</v>
      </c>
      <c r="E173">
        <v>82</v>
      </c>
      <c r="F173">
        <v>17</v>
      </c>
      <c r="G173">
        <v>20</v>
      </c>
      <c r="H173">
        <v>37</v>
      </c>
      <c r="I173">
        <v>3</v>
      </c>
      <c r="J173">
        <v>14</v>
      </c>
      <c r="K173">
        <v>0</v>
      </c>
      <c r="L173">
        <v>3</v>
      </c>
      <c r="M173">
        <v>3</v>
      </c>
      <c r="N173">
        <v>0</v>
      </c>
      <c r="O173">
        <v>146</v>
      </c>
      <c r="P173">
        <v>11.6</v>
      </c>
      <c r="Q173" s="1">
        <v>0.71388888888888891</v>
      </c>
      <c r="R173">
        <v>21.5</v>
      </c>
      <c r="S173">
        <v>26.4</v>
      </c>
    </row>
    <row r="174" spans="1:19">
      <c r="A174">
        <v>173</v>
      </c>
      <c r="B174" t="s">
        <v>251</v>
      </c>
      <c r="C174" t="s">
        <v>147</v>
      </c>
      <c r="D174" t="s">
        <v>7</v>
      </c>
      <c r="E174">
        <v>82</v>
      </c>
      <c r="F174">
        <v>17</v>
      </c>
      <c r="G174">
        <v>20</v>
      </c>
      <c r="H174">
        <v>37</v>
      </c>
      <c r="I174">
        <v>-4</v>
      </c>
      <c r="J174">
        <v>46</v>
      </c>
      <c r="K174">
        <v>4</v>
      </c>
      <c r="L174">
        <v>0</v>
      </c>
      <c r="M174">
        <v>0</v>
      </c>
      <c r="N174">
        <v>0</v>
      </c>
      <c r="O174">
        <v>184</v>
      </c>
      <c r="P174">
        <v>9.1999999999999993</v>
      </c>
      <c r="Q174" s="1">
        <v>0.64930555555555558</v>
      </c>
      <c r="R174">
        <v>21.4</v>
      </c>
      <c r="S174">
        <v>41.9</v>
      </c>
    </row>
    <row r="175" spans="1:19">
      <c r="A175">
        <v>174</v>
      </c>
      <c r="B175" t="s">
        <v>252</v>
      </c>
      <c r="C175" t="s">
        <v>45</v>
      </c>
      <c r="D175" t="s">
        <v>5</v>
      </c>
      <c r="E175">
        <v>81</v>
      </c>
      <c r="F175">
        <v>14</v>
      </c>
      <c r="G175">
        <v>23</v>
      </c>
      <c r="H175">
        <v>37</v>
      </c>
      <c r="I175">
        <v>-12</v>
      </c>
      <c r="J175">
        <v>14</v>
      </c>
      <c r="K175">
        <v>6</v>
      </c>
      <c r="L175">
        <v>0</v>
      </c>
      <c r="M175">
        <v>1</v>
      </c>
      <c r="N175">
        <v>0</v>
      </c>
      <c r="O175">
        <v>170</v>
      </c>
      <c r="P175">
        <v>8.1999999999999993</v>
      </c>
      <c r="Q175" s="1">
        <v>0.70833333333333337</v>
      </c>
      <c r="R175">
        <v>21.7</v>
      </c>
      <c r="S175">
        <v>25</v>
      </c>
    </row>
    <row r="176" spans="1:19">
      <c r="A176">
        <v>175</v>
      </c>
      <c r="B176" t="s">
        <v>253</v>
      </c>
      <c r="C176" t="s">
        <v>72</v>
      </c>
      <c r="D176" t="s">
        <v>5</v>
      </c>
      <c r="E176">
        <v>81</v>
      </c>
      <c r="F176">
        <v>11</v>
      </c>
      <c r="G176">
        <v>26</v>
      </c>
      <c r="H176">
        <v>37</v>
      </c>
      <c r="I176">
        <v>8</v>
      </c>
      <c r="J176">
        <v>34</v>
      </c>
      <c r="K176">
        <v>5</v>
      </c>
      <c r="L176">
        <v>0</v>
      </c>
      <c r="M176">
        <v>2</v>
      </c>
      <c r="N176">
        <v>1</v>
      </c>
      <c r="O176">
        <v>201</v>
      </c>
      <c r="P176">
        <v>5.5</v>
      </c>
      <c r="Q176" s="1">
        <v>0.93888888888888899</v>
      </c>
      <c r="R176">
        <v>28</v>
      </c>
      <c r="S176">
        <v>0</v>
      </c>
    </row>
    <row r="177" spans="1:19">
      <c r="A177">
        <v>176</v>
      </c>
      <c r="B177" t="s">
        <v>254</v>
      </c>
      <c r="C177" t="s">
        <v>255</v>
      </c>
      <c r="D177" t="s">
        <v>7</v>
      </c>
      <c r="E177">
        <v>82</v>
      </c>
      <c r="F177">
        <v>11</v>
      </c>
      <c r="G177">
        <v>26</v>
      </c>
      <c r="H177">
        <v>37</v>
      </c>
      <c r="I177">
        <v>-13</v>
      </c>
      <c r="J177">
        <v>28</v>
      </c>
      <c r="K177">
        <v>4</v>
      </c>
      <c r="L177">
        <v>1</v>
      </c>
      <c r="M177">
        <v>4</v>
      </c>
      <c r="N177">
        <v>0</v>
      </c>
      <c r="O177">
        <v>149</v>
      </c>
      <c r="P177">
        <v>7.4</v>
      </c>
      <c r="Q177" s="1">
        <v>0.71666666666666667</v>
      </c>
      <c r="R177">
        <v>23.1</v>
      </c>
      <c r="S177">
        <v>56.6</v>
      </c>
    </row>
    <row r="178" spans="1:19">
      <c r="A178">
        <v>177</v>
      </c>
      <c r="B178" t="s">
        <v>11</v>
      </c>
      <c r="C178" t="s">
        <v>12</v>
      </c>
      <c r="D178" t="s">
        <v>7</v>
      </c>
      <c r="E178">
        <v>22</v>
      </c>
      <c r="F178">
        <v>8</v>
      </c>
      <c r="G178">
        <v>29</v>
      </c>
      <c r="H178">
        <v>37</v>
      </c>
      <c r="I178">
        <v>15</v>
      </c>
      <c r="J178">
        <v>14</v>
      </c>
      <c r="K178">
        <v>2</v>
      </c>
      <c r="L178">
        <v>0</v>
      </c>
      <c r="M178">
        <v>3</v>
      </c>
      <c r="N178">
        <v>0</v>
      </c>
      <c r="O178">
        <v>75</v>
      </c>
      <c r="P178">
        <v>10.7</v>
      </c>
      <c r="Q178" s="1">
        <v>0.76944444444444438</v>
      </c>
      <c r="R178">
        <v>20.6</v>
      </c>
      <c r="S178">
        <v>50.1</v>
      </c>
    </row>
    <row r="179" spans="1:19">
      <c r="A179">
        <v>178</v>
      </c>
      <c r="B179" t="s">
        <v>256</v>
      </c>
      <c r="C179" t="s">
        <v>147</v>
      </c>
      <c r="D179" t="s">
        <v>81</v>
      </c>
      <c r="E179">
        <v>74</v>
      </c>
      <c r="F179">
        <v>5</v>
      </c>
      <c r="G179">
        <v>32</v>
      </c>
      <c r="H179">
        <v>37</v>
      </c>
      <c r="I179">
        <v>-4</v>
      </c>
      <c r="J179">
        <v>55</v>
      </c>
      <c r="K179">
        <v>2</v>
      </c>
      <c r="L179">
        <v>0</v>
      </c>
      <c r="M179">
        <v>1</v>
      </c>
      <c r="N179">
        <v>0</v>
      </c>
      <c r="O179">
        <v>131</v>
      </c>
      <c r="P179">
        <v>3.8</v>
      </c>
      <c r="Q179" s="1">
        <v>0.92708333333333337</v>
      </c>
      <c r="R179">
        <v>26</v>
      </c>
      <c r="S179">
        <v>0</v>
      </c>
    </row>
    <row r="180" spans="1:19">
      <c r="A180">
        <v>179</v>
      </c>
      <c r="B180" t="s">
        <v>257</v>
      </c>
      <c r="C180" t="s">
        <v>38</v>
      </c>
      <c r="D180" t="s">
        <v>81</v>
      </c>
      <c r="E180">
        <v>82</v>
      </c>
      <c r="F180">
        <v>4</v>
      </c>
      <c r="G180">
        <v>33</v>
      </c>
      <c r="H180">
        <v>37</v>
      </c>
      <c r="I180">
        <v>29</v>
      </c>
      <c r="J180">
        <v>46</v>
      </c>
      <c r="K180">
        <v>1</v>
      </c>
      <c r="L180">
        <v>0</v>
      </c>
      <c r="M180">
        <v>0</v>
      </c>
      <c r="N180">
        <v>0</v>
      </c>
      <c r="O180">
        <v>140</v>
      </c>
      <c r="P180">
        <v>2.9</v>
      </c>
      <c r="Q180" s="1">
        <v>0.97569444444444453</v>
      </c>
      <c r="R180">
        <v>28.8</v>
      </c>
      <c r="S180">
        <v>0</v>
      </c>
    </row>
    <row r="181" spans="1:19">
      <c r="A181">
        <v>180</v>
      </c>
      <c r="B181" t="s">
        <v>258</v>
      </c>
      <c r="C181" t="s">
        <v>14</v>
      </c>
      <c r="D181" t="s">
        <v>81</v>
      </c>
      <c r="E181">
        <v>82</v>
      </c>
      <c r="F181">
        <v>3</v>
      </c>
      <c r="G181">
        <v>34</v>
      </c>
      <c r="H181">
        <v>37</v>
      </c>
      <c r="I181">
        <v>-12</v>
      </c>
      <c r="J181">
        <v>10</v>
      </c>
      <c r="K181">
        <v>0</v>
      </c>
      <c r="L181">
        <v>0</v>
      </c>
      <c r="M181">
        <v>0</v>
      </c>
      <c r="N181">
        <v>0</v>
      </c>
      <c r="O181">
        <v>94</v>
      </c>
      <c r="P181">
        <v>3.2</v>
      </c>
      <c r="Q181" s="1">
        <v>0.9194444444444444</v>
      </c>
      <c r="R181">
        <v>28</v>
      </c>
      <c r="S181">
        <v>0</v>
      </c>
    </row>
    <row r="182" spans="1:19">
      <c r="A182">
        <v>181</v>
      </c>
      <c r="B182" t="s">
        <v>259</v>
      </c>
      <c r="C182" t="s">
        <v>78</v>
      </c>
      <c r="D182" t="s">
        <v>5</v>
      </c>
      <c r="E182">
        <v>69</v>
      </c>
      <c r="F182">
        <v>19</v>
      </c>
      <c r="G182">
        <v>17</v>
      </c>
      <c r="H182">
        <v>36</v>
      </c>
      <c r="I182">
        <v>-17</v>
      </c>
      <c r="J182">
        <v>28</v>
      </c>
      <c r="K182">
        <v>7</v>
      </c>
      <c r="L182">
        <v>0</v>
      </c>
      <c r="M182">
        <v>2</v>
      </c>
      <c r="N182">
        <v>1</v>
      </c>
      <c r="O182">
        <v>174</v>
      </c>
      <c r="P182">
        <v>10.9</v>
      </c>
      <c r="Q182" s="1">
        <v>0.73263888888888884</v>
      </c>
      <c r="R182">
        <v>23</v>
      </c>
      <c r="S182">
        <v>27.3</v>
      </c>
    </row>
    <row r="183" spans="1:19">
      <c r="A183">
        <v>182</v>
      </c>
      <c r="B183" t="s">
        <v>75</v>
      </c>
      <c r="C183" t="s">
        <v>16</v>
      </c>
      <c r="D183" t="s">
        <v>7</v>
      </c>
      <c r="E183">
        <v>79</v>
      </c>
      <c r="F183">
        <v>17</v>
      </c>
      <c r="G183">
        <v>19</v>
      </c>
      <c r="H183">
        <v>36</v>
      </c>
      <c r="I183">
        <v>1</v>
      </c>
      <c r="J183">
        <v>26</v>
      </c>
      <c r="K183">
        <v>2</v>
      </c>
      <c r="L183">
        <v>0</v>
      </c>
      <c r="M183">
        <v>1</v>
      </c>
      <c r="N183">
        <v>0</v>
      </c>
      <c r="O183">
        <v>136</v>
      </c>
      <c r="P183">
        <v>12.5</v>
      </c>
      <c r="Q183" s="1">
        <v>0.62083333333333335</v>
      </c>
      <c r="R183">
        <v>22.8</v>
      </c>
      <c r="S183">
        <v>27.3</v>
      </c>
    </row>
    <row r="184" spans="1:19">
      <c r="A184">
        <v>183</v>
      </c>
      <c r="B184" t="s">
        <v>260</v>
      </c>
      <c r="C184" t="s">
        <v>40</v>
      </c>
      <c r="D184" t="s">
        <v>7</v>
      </c>
      <c r="E184">
        <v>79</v>
      </c>
      <c r="F184">
        <v>16</v>
      </c>
      <c r="G184">
        <v>20</v>
      </c>
      <c r="H184">
        <v>36</v>
      </c>
      <c r="I184">
        <v>12</v>
      </c>
      <c r="J184">
        <v>34</v>
      </c>
      <c r="K184">
        <v>4</v>
      </c>
      <c r="L184">
        <v>1</v>
      </c>
      <c r="M184">
        <v>1</v>
      </c>
      <c r="N184">
        <v>0</v>
      </c>
      <c r="O184">
        <v>132</v>
      </c>
      <c r="P184">
        <v>12.1</v>
      </c>
      <c r="Q184" s="1">
        <v>0.64166666666666672</v>
      </c>
      <c r="R184">
        <v>19.899999999999999</v>
      </c>
      <c r="S184">
        <v>46.7</v>
      </c>
    </row>
    <row r="185" spans="1:19">
      <c r="A185">
        <v>184</v>
      </c>
      <c r="B185" t="s">
        <v>261</v>
      </c>
      <c r="C185" t="s">
        <v>262</v>
      </c>
      <c r="D185" t="s">
        <v>10</v>
      </c>
      <c r="E185">
        <v>72</v>
      </c>
      <c r="F185">
        <v>16</v>
      </c>
      <c r="G185">
        <v>20</v>
      </c>
      <c r="H185">
        <v>36</v>
      </c>
      <c r="I185">
        <v>-1</v>
      </c>
      <c r="J185">
        <v>26</v>
      </c>
      <c r="K185">
        <v>5</v>
      </c>
      <c r="L185">
        <v>0</v>
      </c>
      <c r="M185">
        <v>5</v>
      </c>
      <c r="N185">
        <v>0</v>
      </c>
      <c r="O185">
        <v>122</v>
      </c>
      <c r="P185">
        <v>13.1</v>
      </c>
      <c r="Q185" s="1">
        <v>0.62916666666666665</v>
      </c>
      <c r="R185">
        <v>19.600000000000001</v>
      </c>
      <c r="S185">
        <v>17.600000000000001</v>
      </c>
    </row>
    <row r="186" spans="1:19">
      <c r="A186">
        <v>185</v>
      </c>
      <c r="B186" t="s">
        <v>263</v>
      </c>
      <c r="C186" t="s">
        <v>23</v>
      </c>
      <c r="D186" t="s">
        <v>81</v>
      </c>
      <c r="E186">
        <v>82</v>
      </c>
      <c r="F186">
        <v>15</v>
      </c>
      <c r="G186">
        <v>21</v>
      </c>
      <c r="H186">
        <v>36</v>
      </c>
      <c r="I186">
        <v>-2</v>
      </c>
      <c r="J186">
        <v>38</v>
      </c>
      <c r="K186">
        <v>7</v>
      </c>
      <c r="L186">
        <v>0</v>
      </c>
      <c r="M186">
        <v>4</v>
      </c>
      <c r="N186">
        <v>0</v>
      </c>
      <c r="O186">
        <v>141</v>
      </c>
      <c r="P186">
        <v>10.6</v>
      </c>
      <c r="Q186" s="1">
        <v>0.95208333333333339</v>
      </c>
      <c r="R186">
        <v>28.3</v>
      </c>
      <c r="S186">
        <v>0</v>
      </c>
    </row>
    <row r="187" spans="1:19">
      <c r="A187">
        <v>186</v>
      </c>
      <c r="B187" t="s">
        <v>264</v>
      </c>
      <c r="C187" t="s">
        <v>165</v>
      </c>
      <c r="D187" t="s">
        <v>7</v>
      </c>
      <c r="E187">
        <v>72</v>
      </c>
      <c r="F187">
        <v>14</v>
      </c>
      <c r="G187">
        <v>22</v>
      </c>
      <c r="H187">
        <v>36</v>
      </c>
      <c r="I187">
        <v>-9</v>
      </c>
      <c r="J187">
        <v>30</v>
      </c>
      <c r="K187">
        <v>6</v>
      </c>
      <c r="L187">
        <v>0</v>
      </c>
      <c r="M187">
        <v>1</v>
      </c>
      <c r="N187">
        <v>0</v>
      </c>
      <c r="O187">
        <v>172</v>
      </c>
      <c r="P187">
        <v>8.1</v>
      </c>
      <c r="Q187" s="1">
        <v>0.59097222222222223</v>
      </c>
      <c r="R187">
        <v>18.7</v>
      </c>
      <c r="S187">
        <v>44</v>
      </c>
    </row>
    <row r="188" spans="1:19">
      <c r="A188">
        <v>187</v>
      </c>
      <c r="B188" t="s">
        <v>265</v>
      </c>
      <c r="C188" t="s">
        <v>19</v>
      </c>
      <c r="D188" t="s">
        <v>7</v>
      </c>
      <c r="E188">
        <v>70</v>
      </c>
      <c r="F188">
        <v>13</v>
      </c>
      <c r="G188">
        <v>23</v>
      </c>
      <c r="H188">
        <v>36</v>
      </c>
      <c r="I188">
        <v>-14</v>
      </c>
      <c r="J188">
        <v>40</v>
      </c>
      <c r="K188">
        <v>2</v>
      </c>
      <c r="L188">
        <v>0</v>
      </c>
      <c r="M188">
        <v>3</v>
      </c>
      <c r="N188">
        <v>2</v>
      </c>
      <c r="O188">
        <v>104</v>
      </c>
      <c r="P188">
        <v>12.5</v>
      </c>
      <c r="Q188" s="1">
        <v>0.70833333333333337</v>
      </c>
      <c r="R188">
        <v>22.7</v>
      </c>
      <c r="S188">
        <v>48.7</v>
      </c>
    </row>
    <row r="189" spans="1:19">
      <c r="A189">
        <v>188</v>
      </c>
      <c r="B189" t="s">
        <v>266</v>
      </c>
      <c r="C189" t="s">
        <v>49</v>
      </c>
      <c r="D189" t="s">
        <v>81</v>
      </c>
      <c r="E189">
        <v>77</v>
      </c>
      <c r="F189">
        <v>10</v>
      </c>
      <c r="G189">
        <v>26</v>
      </c>
      <c r="H189">
        <v>36</v>
      </c>
      <c r="I189">
        <v>-2</v>
      </c>
      <c r="J189">
        <v>69</v>
      </c>
      <c r="K189">
        <v>3</v>
      </c>
      <c r="L189">
        <v>0</v>
      </c>
      <c r="M189">
        <v>3</v>
      </c>
      <c r="N189">
        <v>1</v>
      </c>
      <c r="O189">
        <v>168</v>
      </c>
      <c r="P189">
        <v>6</v>
      </c>
      <c r="Q189" s="2">
        <v>1.0368055555555555</v>
      </c>
      <c r="R189">
        <v>28.5</v>
      </c>
      <c r="S189">
        <v>0</v>
      </c>
    </row>
    <row r="190" spans="1:19">
      <c r="A190">
        <v>189</v>
      </c>
      <c r="B190" t="s">
        <v>267</v>
      </c>
      <c r="C190" t="s">
        <v>21</v>
      </c>
      <c r="D190" t="s">
        <v>5</v>
      </c>
      <c r="E190">
        <v>69</v>
      </c>
      <c r="F190">
        <v>10</v>
      </c>
      <c r="G190">
        <v>26</v>
      </c>
      <c r="H190">
        <v>36</v>
      </c>
      <c r="I190">
        <v>-13</v>
      </c>
      <c r="J190">
        <v>43</v>
      </c>
      <c r="K190">
        <v>1</v>
      </c>
      <c r="L190">
        <v>0</v>
      </c>
      <c r="M190">
        <v>1</v>
      </c>
      <c r="N190">
        <v>0</v>
      </c>
      <c r="O190">
        <v>137</v>
      </c>
      <c r="P190">
        <v>7.3</v>
      </c>
      <c r="Q190" s="1">
        <v>0.73333333333333339</v>
      </c>
      <c r="R190">
        <v>22.4</v>
      </c>
      <c r="S190">
        <v>33.299999999999997</v>
      </c>
    </row>
    <row r="191" spans="1:19">
      <c r="A191">
        <v>190</v>
      </c>
      <c r="B191" t="s">
        <v>80</v>
      </c>
      <c r="C191" t="s">
        <v>74</v>
      </c>
      <c r="D191" t="s">
        <v>81</v>
      </c>
      <c r="E191">
        <v>81</v>
      </c>
      <c r="F191">
        <v>7</v>
      </c>
      <c r="G191">
        <v>29</v>
      </c>
      <c r="H191">
        <v>36</v>
      </c>
      <c r="I191">
        <v>9</v>
      </c>
      <c r="J191">
        <v>119</v>
      </c>
      <c r="K191">
        <v>5</v>
      </c>
      <c r="L191">
        <v>0</v>
      </c>
      <c r="M191">
        <v>0</v>
      </c>
      <c r="N191">
        <v>0</v>
      </c>
      <c r="O191">
        <v>205</v>
      </c>
      <c r="P191">
        <v>3.4</v>
      </c>
      <c r="Q191" s="2">
        <v>1.0125</v>
      </c>
      <c r="R191">
        <v>29.9</v>
      </c>
      <c r="S191">
        <v>0</v>
      </c>
    </row>
    <row r="192" spans="1:19">
      <c r="A192">
        <v>191</v>
      </c>
      <c r="B192" t="s">
        <v>268</v>
      </c>
      <c r="C192" t="s">
        <v>36</v>
      </c>
      <c r="D192" t="s">
        <v>7</v>
      </c>
      <c r="E192">
        <v>69</v>
      </c>
      <c r="F192">
        <v>15</v>
      </c>
      <c r="G192">
        <v>20</v>
      </c>
      <c r="H192">
        <v>35</v>
      </c>
      <c r="I192">
        <v>0</v>
      </c>
      <c r="J192">
        <v>42</v>
      </c>
      <c r="K192">
        <v>4</v>
      </c>
      <c r="L192">
        <v>0</v>
      </c>
      <c r="M192">
        <v>0</v>
      </c>
      <c r="N192">
        <v>0</v>
      </c>
      <c r="O192">
        <v>95</v>
      </c>
      <c r="P192">
        <v>15.8</v>
      </c>
      <c r="Q192" s="1">
        <v>0.6875</v>
      </c>
      <c r="R192">
        <v>20.6</v>
      </c>
      <c r="S192">
        <v>43.4</v>
      </c>
    </row>
    <row r="193" spans="1:19">
      <c r="A193">
        <v>192</v>
      </c>
      <c r="B193" t="s">
        <v>269</v>
      </c>
      <c r="C193" t="s">
        <v>165</v>
      </c>
      <c r="D193" t="s">
        <v>7</v>
      </c>
      <c r="E193">
        <v>68</v>
      </c>
      <c r="F193">
        <v>15</v>
      </c>
      <c r="G193">
        <v>20</v>
      </c>
      <c r="H193">
        <v>35</v>
      </c>
      <c r="I193">
        <v>5</v>
      </c>
      <c r="J193">
        <v>21</v>
      </c>
      <c r="K193">
        <v>5</v>
      </c>
      <c r="L193">
        <v>0</v>
      </c>
      <c r="M193">
        <v>5</v>
      </c>
      <c r="N193">
        <v>1</v>
      </c>
      <c r="O193">
        <v>114</v>
      </c>
      <c r="P193">
        <v>13.2</v>
      </c>
      <c r="Q193" s="1">
        <v>0.67152777777777783</v>
      </c>
      <c r="R193">
        <v>20.5</v>
      </c>
      <c r="S193">
        <v>50.6</v>
      </c>
    </row>
    <row r="194" spans="1:19">
      <c r="A194">
        <v>193</v>
      </c>
      <c r="B194" t="s">
        <v>270</v>
      </c>
      <c r="C194" t="s">
        <v>78</v>
      </c>
      <c r="D194" t="s">
        <v>7</v>
      </c>
      <c r="E194">
        <v>73</v>
      </c>
      <c r="F194">
        <v>14</v>
      </c>
      <c r="G194">
        <v>21</v>
      </c>
      <c r="H194">
        <v>35</v>
      </c>
      <c r="I194">
        <v>-10</v>
      </c>
      <c r="J194">
        <v>24</v>
      </c>
      <c r="K194">
        <v>4</v>
      </c>
      <c r="L194">
        <v>0</v>
      </c>
      <c r="M194">
        <v>0</v>
      </c>
      <c r="N194">
        <v>0</v>
      </c>
      <c r="O194">
        <v>164</v>
      </c>
      <c r="P194">
        <v>8.5</v>
      </c>
      <c r="Q194" s="1">
        <v>0.78888888888888886</v>
      </c>
      <c r="R194">
        <v>25.5</v>
      </c>
      <c r="S194">
        <v>53.2</v>
      </c>
    </row>
    <row r="195" spans="1:19">
      <c r="A195">
        <v>194</v>
      </c>
      <c r="B195" t="s">
        <v>106</v>
      </c>
      <c r="C195" t="s">
        <v>271</v>
      </c>
      <c r="D195" t="s">
        <v>7</v>
      </c>
      <c r="E195">
        <v>55</v>
      </c>
      <c r="F195">
        <v>21</v>
      </c>
      <c r="G195">
        <v>13</v>
      </c>
      <c r="H195">
        <v>34</v>
      </c>
      <c r="I195">
        <v>-12</v>
      </c>
      <c r="J195">
        <v>16</v>
      </c>
      <c r="K195">
        <v>10</v>
      </c>
      <c r="L195">
        <v>0</v>
      </c>
      <c r="M195">
        <v>2</v>
      </c>
      <c r="N195">
        <v>0</v>
      </c>
      <c r="O195">
        <v>184</v>
      </c>
      <c r="P195">
        <v>11.4</v>
      </c>
      <c r="Q195" s="1">
        <v>0.7993055555555556</v>
      </c>
      <c r="R195">
        <v>23.9</v>
      </c>
      <c r="S195">
        <v>50.8</v>
      </c>
    </row>
    <row r="196" spans="1:19">
      <c r="A196">
        <v>195</v>
      </c>
      <c r="B196" t="s">
        <v>272</v>
      </c>
      <c r="C196" t="s">
        <v>29</v>
      </c>
      <c r="D196" t="s">
        <v>7</v>
      </c>
      <c r="E196">
        <v>81</v>
      </c>
      <c r="F196">
        <v>19</v>
      </c>
      <c r="G196">
        <v>15</v>
      </c>
      <c r="H196">
        <v>34</v>
      </c>
      <c r="I196">
        <v>5</v>
      </c>
      <c r="J196">
        <v>59</v>
      </c>
      <c r="K196">
        <v>1</v>
      </c>
      <c r="L196">
        <v>2</v>
      </c>
      <c r="M196">
        <v>2</v>
      </c>
      <c r="N196">
        <v>0</v>
      </c>
      <c r="O196">
        <v>115</v>
      </c>
      <c r="P196">
        <v>16.5</v>
      </c>
      <c r="Q196" s="1">
        <v>0.66597222222222219</v>
      </c>
      <c r="R196">
        <v>21.5</v>
      </c>
      <c r="S196">
        <v>44.4</v>
      </c>
    </row>
    <row r="197" spans="1:19">
      <c r="A197">
        <v>196</v>
      </c>
      <c r="B197" t="s">
        <v>273</v>
      </c>
      <c r="C197" t="s">
        <v>16</v>
      </c>
      <c r="D197" t="s">
        <v>5</v>
      </c>
      <c r="E197">
        <v>72</v>
      </c>
      <c r="F197">
        <v>18</v>
      </c>
      <c r="G197">
        <v>16</v>
      </c>
      <c r="H197">
        <v>34</v>
      </c>
      <c r="I197">
        <v>-3</v>
      </c>
      <c r="J197">
        <v>50</v>
      </c>
      <c r="K197">
        <v>3</v>
      </c>
      <c r="L197">
        <v>0</v>
      </c>
      <c r="M197">
        <v>2</v>
      </c>
      <c r="N197">
        <v>1</v>
      </c>
      <c r="O197">
        <v>156</v>
      </c>
      <c r="P197">
        <v>11.5</v>
      </c>
      <c r="Q197" s="1">
        <v>0.68541666666666667</v>
      </c>
      <c r="R197">
        <v>23.4</v>
      </c>
      <c r="S197">
        <v>35.5</v>
      </c>
    </row>
    <row r="198" spans="1:19">
      <c r="A198">
        <v>197</v>
      </c>
      <c r="B198" t="s">
        <v>274</v>
      </c>
      <c r="C198" t="s">
        <v>90</v>
      </c>
      <c r="D198" t="s">
        <v>7</v>
      </c>
      <c r="E198">
        <v>72</v>
      </c>
      <c r="F198">
        <v>17</v>
      </c>
      <c r="G198">
        <v>17</v>
      </c>
      <c r="H198">
        <v>34</v>
      </c>
      <c r="I198">
        <v>13</v>
      </c>
      <c r="J198">
        <v>26</v>
      </c>
      <c r="K198">
        <v>6</v>
      </c>
      <c r="L198">
        <v>0</v>
      </c>
      <c r="M198">
        <v>3</v>
      </c>
      <c r="N198">
        <v>0</v>
      </c>
      <c r="O198">
        <v>142</v>
      </c>
      <c r="P198">
        <v>12</v>
      </c>
      <c r="Q198" s="1">
        <v>0.58680555555555558</v>
      </c>
      <c r="R198">
        <v>20.7</v>
      </c>
      <c r="S198">
        <v>50.3</v>
      </c>
    </row>
    <row r="199" spans="1:19">
      <c r="A199">
        <v>198</v>
      </c>
      <c r="B199" t="s">
        <v>137</v>
      </c>
      <c r="C199" t="s">
        <v>51</v>
      </c>
      <c r="D199" t="s">
        <v>7</v>
      </c>
      <c r="E199">
        <v>48</v>
      </c>
      <c r="F199">
        <v>15</v>
      </c>
      <c r="G199">
        <v>19</v>
      </c>
      <c r="H199">
        <v>34</v>
      </c>
      <c r="I199">
        <v>11</v>
      </c>
      <c r="J199">
        <v>14</v>
      </c>
      <c r="K199">
        <v>2</v>
      </c>
      <c r="L199">
        <v>0</v>
      </c>
      <c r="M199">
        <v>1</v>
      </c>
      <c r="N199">
        <v>0</v>
      </c>
      <c r="O199">
        <v>82</v>
      </c>
      <c r="P199">
        <v>18.3</v>
      </c>
      <c r="Q199" s="1">
        <v>0.67291666666666661</v>
      </c>
      <c r="R199">
        <v>19.7</v>
      </c>
      <c r="S199">
        <v>45.9</v>
      </c>
    </row>
    <row r="200" spans="1:19">
      <c r="A200">
        <v>199</v>
      </c>
      <c r="B200" t="s">
        <v>275</v>
      </c>
      <c r="C200" t="s">
        <v>21</v>
      </c>
      <c r="D200" t="s">
        <v>7</v>
      </c>
      <c r="E200">
        <v>81</v>
      </c>
      <c r="F200">
        <v>13</v>
      </c>
      <c r="G200">
        <v>21</v>
      </c>
      <c r="H200">
        <v>34</v>
      </c>
      <c r="I200">
        <v>-23</v>
      </c>
      <c r="J200">
        <v>24</v>
      </c>
      <c r="K200">
        <v>5</v>
      </c>
      <c r="L200">
        <v>0</v>
      </c>
      <c r="M200">
        <v>0</v>
      </c>
      <c r="N200">
        <v>0</v>
      </c>
      <c r="O200">
        <v>123</v>
      </c>
      <c r="P200">
        <v>10.6</v>
      </c>
      <c r="Q200" s="1">
        <v>0.81597222222222221</v>
      </c>
      <c r="R200">
        <v>25.2</v>
      </c>
      <c r="S200">
        <v>49.4</v>
      </c>
    </row>
    <row r="201" spans="1:19">
      <c r="A201">
        <v>200</v>
      </c>
      <c r="B201" t="s">
        <v>276</v>
      </c>
      <c r="C201" t="s">
        <v>23</v>
      </c>
      <c r="D201" t="s">
        <v>81</v>
      </c>
      <c r="E201">
        <v>70</v>
      </c>
      <c r="F201">
        <v>11</v>
      </c>
      <c r="G201">
        <v>23</v>
      </c>
      <c r="H201">
        <v>34</v>
      </c>
      <c r="I201">
        <v>21</v>
      </c>
      <c r="J201">
        <v>28</v>
      </c>
      <c r="K201">
        <v>4</v>
      </c>
      <c r="L201">
        <v>0</v>
      </c>
      <c r="M201">
        <v>0</v>
      </c>
      <c r="N201">
        <v>0</v>
      </c>
      <c r="O201">
        <v>148</v>
      </c>
      <c r="P201">
        <v>7.4</v>
      </c>
      <c r="Q201" s="1">
        <v>0.9902777777777777</v>
      </c>
      <c r="R201">
        <v>27.9</v>
      </c>
      <c r="S201">
        <v>0</v>
      </c>
    </row>
    <row r="202" spans="1:19">
      <c r="A202">
        <v>201</v>
      </c>
      <c r="B202" t="s">
        <v>277</v>
      </c>
      <c r="C202" t="s">
        <v>40</v>
      </c>
      <c r="D202" t="s">
        <v>7</v>
      </c>
      <c r="E202">
        <v>77</v>
      </c>
      <c r="F202">
        <v>10</v>
      </c>
      <c r="G202">
        <v>24</v>
      </c>
      <c r="H202">
        <v>34</v>
      </c>
      <c r="I202">
        <v>16</v>
      </c>
      <c r="J202">
        <v>110</v>
      </c>
      <c r="K202">
        <v>0</v>
      </c>
      <c r="L202">
        <v>1</v>
      </c>
      <c r="M202">
        <v>1</v>
      </c>
      <c r="N202">
        <v>0</v>
      </c>
      <c r="O202">
        <v>140</v>
      </c>
      <c r="P202">
        <v>7.1</v>
      </c>
      <c r="Q202" s="1">
        <v>0.6777777777777777</v>
      </c>
      <c r="R202">
        <v>20.8</v>
      </c>
      <c r="S202">
        <v>51.9</v>
      </c>
    </row>
    <row r="203" spans="1:19">
      <c r="A203">
        <v>202</v>
      </c>
      <c r="B203" t="s">
        <v>278</v>
      </c>
      <c r="C203" t="s">
        <v>14</v>
      </c>
      <c r="D203" t="s">
        <v>81</v>
      </c>
      <c r="E203">
        <v>78</v>
      </c>
      <c r="F203">
        <v>9</v>
      </c>
      <c r="G203">
        <v>25</v>
      </c>
      <c r="H203">
        <v>34</v>
      </c>
      <c r="I203">
        <v>21</v>
      </c>
      <c r="J203">
        <v>22</v>
      </c>
      <c r="K203">
        <v>2</v>
      </c>
      <c r="L203">
        <v>0</v>
      </c>
      <c r="M203">
        <v>3</v>
      </c>
      <c r="N203">
        <v>0</v>
      </c>
      <c r="O203">
        <v>156</v>
      </c>
      <c r="P203">
        <v>5.8</v>
      </c>
      <c r="Q203" s="2">
        <v>1.0298611111111111</v>
      </c>
      <c r="R203">
        <v>30.7</v>
      </c>
      <c r="S203">
        <v>0</v>
      </c>
    </row>
    <row r="204" spans="1:19">
      <c r="A204">
        <v>203</v>
      </c>
      <c r="B204" t="s">
        <v>279</v>
      </c>
      <c r="C204" t="s">
        <v>143</v>
      </c>
      <c r="D204" t="s">
        <v>7</v>
      </c>
      <c r="E204">
        <v>64</v>
      </c>
      <c r="F204">
        <v>8</v>
      </c>
      <c r="G204">
        <v>26</v>
      </c>
      <c r="H204">
        <v>34</v>
      </c>
      <c r="I204">
        <v>12</v>
      </c>
      <c r="J204">
        <v>63</v>
      </c>
      <c r="K204">
        <v>3</v>
      </c>
      <c r="L204">
        <v>0</v>
      </c>
      <c r="M204">
        <v>2</v>
      </c>
      <c r="N204">
        <v>0</v>
      </c>
      <c r="O204">
        <v>145</v>
      </c>
      <c r="P204">
        <v>5.5</v>
      </c>
      <c r="Q204" s="1">
        <v>0.7680555555555556</v>
      </c>
      <c r="R204">
        <v>22.5</v>
      </c>
      <c r="S204">
        <v>52</v>
      </c>
    </row>
    <row r="205" spans="1:19">
      <c r="A205">
        <v>204</v>
      </c>
      <c r="B205" t="s">
        <v>107</v>
      </c>
      <c r="C205" t="s">
        <v>9</v>
      </c>
      <c r="D205" t="s">
        <v>5</v>
      </c>
      <c r="E205">
        <v>82</v>
      </c>
      <c r="F205">
        <v>18</v>
      </c>
      <c r="G205">
        <v>15</v>
      </c>
      <c r="H205">
        <v>33</v>
      </c>
      <c r="I205">
        <v>-15</v>
      </c>
      <c r="J205">
        <v>61</v>
      </c>
      <c r="K205">
        <v>3</v>
      </c>
      <c r="L205">
        <v>0</v>
      </c>
      <c r="M205">
        <v>5</v>
      </c>
      <c r="N205">
        <v>0</v>
      </c>
      <c r="O205">
        <v>133</v>
      </c>
      <c r="P205">
        <v>13.5</v>
      </c>
      <c r="Q205" s="1">
        <v>0.71527777777777779</v>
      </c>
      <c r="R205">
        <v>22.6</v>
      </c>
      <c r="S205">
        <v>45.8</v>
      </c>
    </row>
    <row r="206" spans="1:19">
      <c r="A206">
        <v>205</v>
      </c>
      <c r="B206" t="s">
        <v>280</v>
      </c>
      <c r="C206" t="s">
        <v>21</v>
      </c>
      <c r="D206" t="s">
        <v>10</v>
      </c>
      <c r="E206">
        <v>79</v>
      </c>
      <c r="F206">
        <v>17</v>
      </c>
      <c r="G206">
        <v>16</v>
      </c>
      <c r="H206">
        <v>33</v>
      </c>
      <c r="I206">
        <v>-7</v>
      </c>
      <c r="J206">
        <v>42</v>
      </c>
      <c r="K206">
        <v>3</v>
      </c>
      <c r="L206">
        <v>2</v>
      </c>
      <c r="M206">
        <v>2</v>
      </c>
      <c r="N206">
        <v>0</v>
      </c>
      <c r="O206">
        <v>137</v>
      </c>
      <c r="P206">
        <v>12.4</v>
      </c>
      <c r="Q206" s="1">
        <v>0.64236111111111105</v>
      </c>
      <c r="R206">
        <v>21.8</v>
      </c>
      <c r="S206">
        <v>20</v>
      </c>
    </row>
    <row r="207" spans="1:19">
      <c r="A207">
        <v>206</v>
      </c>
      <c r="B207" t="s">
        <v>281</v>
      </c>
      <c r="C207" t="s">
        <v>100</v>
      </c>
      <c r="D207" t="s">
        <v>81</v>
      </c>
      <c r="E207">
        <v>77</v>
      </c>
      <c r="F207">
        <v>16</v>
      </c>
      <c r="G207">
        <v>17</v>
      </c>
      <c r="H207">
        <v>33</v>
      </c>
      <c r="I207">
        <v>6</v>
      </c>
      <c r="J207">
        <v>32</v>
      </c>
      <c r="K207">
        <v>9</v>
      </c>
      <c r="L207">
        <v>0</v>
      </c>
      <c r="M207">
        <v>3</v>
      </c>
      <c r="N207">
        <v>0</v>
      </c>
      <c r="O207">
        <v>168</v>
      </c>
      <c r="P207">
        <v>9.5</v>
      </c>
      <c r="Q207" s="1">
        <v>0.9868055555555556</v>
      </c>
      <c r="R207">
        <v>28.9</v>
      </c>
      <c r="S207">
        <v>50</v>
      </c>
    </row>
    <row r="208" spans="1:19">
      <c r="A208">
        <v>207</v>
      </c>
      <c r="B208" t="s">
        <v>282</v>
      </c>
      <c r="C208" t="s">
        <v>283</v>
      </c>
      <c r="D208" t="s">
        <v>10</v>
      </c>
      <c r="E208">
        <v>82</v>
      </c>
      <c r="F208">
        <v>14</v>
      </c>
      <c r="G208">
        <v>19</v>
      </c>
      <c r="H208">
        <v>33</v>
      </c>
      <c r="I208">
        <v>-3</v>
      </c>
      <c r="J208">
        <v>34</v>
      </c>
      <c r="K208">
        <v>4</v>
      </c>
      <c r="L208">
        <v>0</v>
      </c>
      <c r="M208">
        <v>2</v>
      </c>
      <c r="N208">
        <v>0</v>
      </c>
      <c r="O208">
        <v>156</v>
      </c>
      <c r="P208">
        <v>9</v>
      </c>
      <c r="Q208" s="1">
        <v>0.61388888888888882</v>
      </c>
      <c r="R208">
        <v>21.2</v>
      </c>
      <c r="S208">
        <v>33.299999999999997</v>
      </c>
    </row>
    <row r="209" spans="1:19">
      <c r="A209">
        <v>208</v>
      </c>
      <c r="B209" t="s">
        <v>284</v>
      </c>
      <c r="C209" t="s">
        <v>23</v>
      </c>
      <c r="D209" t="s">
        <v>5</v>
      </c>
      <c r="E209">
        <v>75</v>
      </c>
      <c r="F209">
        <v>12</v>
      </c>
      <c r="G209">
        <v>21</v>
      </c>
      <c r="H209">
        <v>33</v>
      </c>
      <c r="I209">
        <v>2</v>
      </c>
      <c r="J209">
        <v>30</v>
      </c>
      <c r="K209">
        <v>2</v>
      </c>
      <c r="L209">
        <v>0</v>
      </c>
      <c r="M209">
        <v>0</v>
      </c>
      <c r="N209">
        <v>0</v>
      </c>
      <c r="O209">
        <v>199</v>
      </c>
      <c r="P209">
        <v>6</v>
      </c>
      <c r="Q209" s="1">
        <v>0.66527777777777775</v>
      </c>
      <c r="R209">
        <v>22</v>
      </c>
      <c r="S209">
        <v>41.2</v>
      </c>
    </row>
    <row r="210" spans="1:19">
      <c r="A210">
        <v>209</v>
      </c>
      <c r="B210" t="s">
        <v>285</v>
      </c>
      <c r="C210" t="s">
        <v>12</v>
      </c>
      <c r="D210" t="s">
        <v>5</v>
      </c>
      <c r="E210">
        <v>60</v>
      </c>
      <c r="F210">
        <v>11</v>
      </c>
      <c r="G210">
        <v>22</v>
      </c>
      <c r="H210">
        <v>33</v>
      </c>
      <c r="I210">
        <v>10</v>
      </c>
      <c r="J210">
        <v>29</v>
      </c>
      <c r="K210">
        <v>0</v>
      </c>
      <c r="L210">
        <v>0</v>
      </c>
      <c r="M210">
        <v>1</v>
      </c>
      <c r="N210">
        <v>0</v>
      </c>
      <c r="O210">
        <v>195</v>
      </c>
      <c r="P210">
        <v>5.6</v>
      </c>
      <c r="Q210" s="1">
        <v>0.59861111111111109</v>
      </c>
      <c r="R210">
        <v>18</v>
      </c>
      <c r="S210">
        <v>47.2</v>
      </c>
    </row>
    <row r="211" spans="1:19">
      <c r="A211">
        <v>210</v>
      </c>
      <c r="B211" t="s">
        <v>286</v>
      </c>
      <c r="C211" t="s">
        <v>36</v>
      </c>
      <c r="D211" t="s">
        <v>81</v>
      </c>
      <c r="E211">
        <v>62</v>
      </c>
      <c r="F211">
        <v>6</v>
      </c>
      <c r="G211">
        <v>27</v>
      </c>
      <c r="H211">
        <v>33</v>
      </c>
      <c r="I211">
        <v>6</v>
      </c>
      <c r="J211">
        <v>38</v>
      </c>
      <c r="K211">
        <v>2</v>
      </c>
      <c r="L211">
        <v>0</v>
      </c>
      <c r="M211">
        <v>1</v>
      </c>
      <c r="N211">
        <v>0</v>
      </c>
      <c r="O211">
        <v>94</v>
      </c>
      <c r="P211">
        <v>6.4</v>
      </c>
      <c r="Q211" s="1">
        <v>0.99305555555555547</v>
      </c>
      <c r="R211">
        <v>26.5</v>
      </c>
      <c r="S211">
        <v>0</v>
      </c>
    </row>
    <row r="212" spans="1:19">
      <c r="A212">
        <v>211</v>
      </c>
      <c r="B212" t="s">
        <v>287</v>
      </c>
      <c r="C212" t="s">
        <v>33</v>
      </c>
      <c r="D212" t="s">
        <v>5</v>
      </c>
      <c r="E212">
        <v>78</v>
      </c>
      <c r="F212">
        <v>20</v>
      </c>
      <c r="G212">
        <v>12</v>
      </c>
      <c r="H212">
        <v>32</v>
      </c>
      <c r="I212">
        <v>-18</v>
      </c>
      <c r="J212">
        <v>12</v>
      </c>
      <c r="K212">
        <v>1</v>
      </c>
      <c r="L212">
        <v>1</v>
      </c>
      <c r="M212">
        <v>3</v>
      </c>
      <c r="N212">
        <v>0</v>
      </c>
      <c r="O212">
        <v>174</v>
      </c>
      <c r="P212">
        <v>11.5</v>
      </c>
      <c r="Q212" s="1">
        <v>0.64722222222222225</v>
      </c>
      <c r="R212">
        <v>20.6</v>
      </c>
      <c r="S212">
        <v>60</v>
      </c>
    </row>
    <row r="213" spans="1:19">
      <c r="A213">
        <v>212</v>
      </c>
      <c r="B213" t="s">
        <v>288</v>
      </c>
      <c r="C213" t="s">
        <v>16</v>
      </c>
      <c r="D213" t="s">
        <v>5</v>
      </c>
      <c r="E213">
        <v>67</v>
      </c>
      <c r="F213">
        <v>19</v>
      </c>
      <c r="G213">
        <v>13</v>
      </c>
      <c r="H213">
        <v>32</v>
      </c>
      <c r="I213">
        <v>-15</v>
      </c>
      <c r="J213">
        <v>48</v>
      </c>
      <c r="K213">
        <v>3</v>
      </c>
      <c r="L213">
        <v>1</v>
      </c>
      <c r="M213">
        <v>5</v>
      </c>
      <c r="N213">
        <v>0</v>
      </c>
      <c r="O213">
        <v>199</v>
      </c>
      <c r="P213">
        <v>9.5</v>
      </c>
      <c r="Q213" s="1">
        <v>0.69791666666666663</v>
      </c>
      <c r="R213">
        <v>23.2</v>
      </c>
      <c r="S213">
        <v>41.9</v>
      </c>
    </row>
    <row r="214" spans="1:19">
      <c r="A214">
        <v>213</v>
      </c>
      <c r="B214" t="s">
        <v>289</v>
      </c>
      <c r="C214" t="s">
        <v>16</v>
      </c>
      <c r="D214" t="s">
        <v>7</v>
      </c>
      <c r="E214">
        <v>82</v>
      </c>
      <c r="F214">
        <v>17</v>
      </c>
      <c r="G214">
        <v>15</v>
      </c>
      <c r="H214">
        <v>32</v>
      </c>
      <c r="I214">
        <v>-3</v>
      </c>
      <c r="J214">
        <v>21</v>
      </c>
      <c r="K214">
        <v>2</v>
      </c>
      <c r="L214">
        <v>3</v>
      </c>
      <c r="M214">
        <v>0</v>
      </c>
      <c r="N214">
        <v>0</v>
      </c>
      <c r="O214">
        <v>171</v>
      </c>
      <c r="P214">
        <v>9.9</v>
      </c>
      <c r="Q214" s="1">
        <v>0.72430555555555554</v>
      </c>
      <c r="R214">
        <v>26.1</v>
      </c>
      <c r="S214">
        <v>50.5</v>
      </c>
    </row>
    <row r="215" spans="1:19">
      <c r="A215">
        <v>214</v>
      </c>
      <c r="B215" t="s">
        <v>290</v>
      </c>
      <c r="C215" t="s">
        <v>88</v>
      </c>
      <c r="D215" t="s">
        <v>5</v>
      </c>
      <c r="E215">
        <v>46</v>
      </c>
      <c r="F215">
        <v>17</v>
      </c>
      <c r="G215">
        <v>15</v>
      </c>
      <c r="H215">
        <v>32</v>
      </c>
      <c r="I215">
        <v>0</v>
      </c>
      <c r="J215">
        <v>54</v>
      </c>
      <c r="K215">
        <v>6</v>
      </c>
      <c r="L215">
        <v>0</v>
      </c>
      <c r="M215">
        <v>3</v>
      </c>
      <c r="N215">
        <v>0</v>
      </c>
      <c r="O215">
        <v>90</v>
      </c>
      <c r="P215">
        <v>18.899999999999999</v>
      </c>
      <c r="Q215" s="1">
        <v>0.66319444444444442</v>
      </c>
      <c r="R215">
        <v>19.5</v>
      </c>
      <c r="S215">
        <v>66.7</v>
      </c>
    </row>
    <row r="216" spans="1:19">
      <c r="A216">
        <v>215</v>
      </c>
      <c r="B216" t="s">
        <v>291</v>
      </c>
      <c r="C216" t="s">
        <v>88</v>
      </c>
      <c r="D216" t="s">
        <v>10</v>
      </c>
      <c r="E216">
        <v>74</v>
      </c>
      <c r="F216">
        <v>16</v>
      </c>
      <c r="G216">
        <v>16</v>
      </c>
      <c r="H216">
        <v>32</v>
      </c>
      <c r="I216">
        <v>18</v>
      </c>
      <c r="J216">
        <v>38</v>
      </c>
      <c r="K216">
        <v>1</v>
      </c>
      <c r="L216">
        <v>0</v>
      </c>
      <c r="M216">
        <v>5</v>
      </c>
      <c r="N216">
        <v>0</v>
      </c>
      <c r="O216">
        <v>107</v>
      </c>
      <c r="P216">
        <v>15</v>
      </c>
      <c r="Q216" s="1">
        <v>0.5083333333333333</v>
      </c>
      <c r="R216">
        <v>16.8</v>
      </c>
      <c r="S216">
        <v>44.4</v>
      </c>
    </row>
    <row r="217" spans="1:19">
      <c r="A217">
        <v>216</v>
      </c>
      <c r="B217" t="s">
        <v>292</v>
      </c>
      <c r="C217" t="s">
        <v>143</v>
      </c>
      <c r="D217" t="s">
        <v>81</v>
      </c>
      <c r="E217">
        <v>82</v>
      </c>
      <c r="F217">
        <v>13</v>
      </c>
      <c r="G217">
        <v>19</v>
      </c>
      <c r="H217">
        <v>32</v>
      </c>
      <c r="I217">
        <v>0</v>
      </c>
      <c r="J217">
        <v>32</v>
      </c>
      <c r="K217">
        <v>2</v>
      </c>
      <c r="L217">
        <v>1</v>
      </c>
      <c r="M217">
        <v>2</v>
      </c>
      <c r="N217">
        <v>0</v>
      </c>
      <c r="O217">
        <v>147</v>
      </c>
      <c r="P217">
        <v>8.8000000000000007</v>
      </c>
      <c r="Q217" s="1">
        <v>0.92083333333333339</v>
      </c>
      <c r="R217">
        <v>26.2</v>
      </c>
      <c r="S217">
        <v>0</v>
      </c>
    </row>
    <row r="218" spans="1:19">
      <c r="A218">
        <v>217</v>
      </c>
      <c r="B218" t="s">
        <v>293</v>
      </c>
      <c r="C218" t="s">
        <v>33</v>
      </c>
      <c r="D218" t="s">
        <v>7</v>
      </c>
      <c r="E218">
        <v>80</v>
      </c>
      <c r="F218">
        <v>13</v>
      </c>
      <c r="G218">
        <v>19</v>
      </c>
      <c r="H218">
        <v>32</v>
      </c>
      <c r="I218">
        <v>-10</v>
      </c>
      <c r="J218">
        <v>32</v>
      </c>
      <c r="K218">
        <v>1</v>
      </c>
      <c r="L218">
        <v>3</v>
      </c>
      <c r="M218">
        <v>1</v>
      </c>
      <c r="N218">
        <v>0</v>
      </c>
      <c r="O218">
        <v>104</v>
      </c>
      <c r="P218">
        <v>12.5</v>
      </c>
      <c r="Q218" s="1">
        <v>0.63402777777777775</v>
      </c>
      <c r="R218">
        <v>19.100000000000001</v>
      </c>
      <c r="S218">
        <v>43.9</v>
      </c>
    </row>
    <row r="219" spans="1:19">
      <c r="A219">
        <v>218</v>
      </c>
      <c r="B219" t="s">
        <v>294</v>
      </c>
      <c r="C219" t="s">
        <v>100</v>
      </c>
      <c r="D219" t="s">
        <v>5</v>
      </c>
      <c r="E219">
        <v>80</v>
      </c>
      <c r="F219">
        <v>10</v>
      </c>
      <c r="G219">
        <v>22</v>
      </c>
      <c r="H219">
        <v>32</v>
      </c>
      <c r="I219">
        <v>-8</v>
      </c>
      <c r="J219">
        <v>32</v>
      </c>
      <c r="K219">
        <v>2</v>
      </c>
      <c r="L219">
        <v>0</v>
      </c>
      <c r="M219">
        <v>2</v>
      </c>
      <c r="N219">
        <v>0</v>
      </c>
      <c r="O219">
        <v>143</v>
      </c>
      <c r="P219">
        <v>7</v>
      </c>
      <c r="Q219" s="1">
        <v>0.71944444444444444</v>
      </c>
      <c r="R219">
        <v>24.4</v>
      </c>
      <c r="S219">
        <v>52.6</v>
      </c>
    </row>
    <row r="220" spans="1:19">
      <c r="A220">
        <v>219</v>
      </c>
      <c r="B220" t="s">
        <v>295</v>
      </c>
      <c r="C220" t="s">
        <v>9</v>
      </c>
      <c r="D220" t="s">
        <v>81</v>
      </c>
      <c r="E220">
        <v>82</v>
      </c>
      <c r="F220">
        <v>9</v>
      </c>
      <c r="G220">
        <v>23</v>
      </c>
      <c r="H220">
        <v>32</v>
      </c>
      <c r="I220">
        <v>-15</v>
      </c>
      <c r="J220">
        <v>22</v>
      </c>
      <c r="K220">
        <v>4</v>
      </c>
      <c r="L220">
        <v>0</v>
      </c>
      <c r="M220">
        <v>0</v>
      </c>
      <c r="N220">
        <v>0</v>
      </c>
      <c r="O220">
        <v>152</v>
      </c>
      <c r="P220">
        <v>5.9</v>
      </c>
      <c r="Q220" s="1">
        <v>0.91041666666666676</v>
      </c>
      <c r="R220">
        <v>27.2</v>
      </c>
      <c r="S220">
        <v>0</v>
      </c>
    </row>
    <row r="221" spans="1:19">
      <c r="A221">
        <v>220</v>
      </c>
      <c r="B221" t="s">
        <v>296</v>
      </c>
      <c r="C221" t="s">
        <v>40</v>
      </c>
      <c r="D221" t="s">
        <v>81</v>
      </c>
      <c r="E221">
        <v>82</v>
      </c>
      <c r="F221">
        <v>7</v>
      </c>
      <c r="G221">
        <v>25</v>
      </c>
      <c r="H221">
        <v>32</v>
      </c>
      <c r="I221">
        <v>25</v>
      </c>
      <c r="J221">
        <v>44</v>
      </c>
      <c r="K221">
        <v>0</v>
      </c>
      <c r="L221">
        <v>0</v>
      </c>
      <c r="M221">
        <v>1</v>
      </c>
      <c r="N221">
        <v>1</v>
      </c>
      <c r="O221">
        <v>123</v>
      </c>
      <c r="P221">
        <v>5.7</v>
      </c>
      <c r="Q221" s="2">
        <v>1.0305555555555557</v>
      </c>
      <c r="R221">
        <v>28.3</v>
      </c>
      <c r="S221">
        <v>50</v>
      </c>
    </row>
    <row r="222" spans="1:19">
      <c r="A222">
        <v>221</v>
      </c>
      <c r="B222" t="s">
        <v>297</v>
      </c>
      <c r="C222" t="s">
        <v>23</v>
      </c>
      <c r="D222" t="s">
        <v>81</v>
      </c>
      <c r="E222">
        <v>77</v>
      </c>
      <c r="F222">
        <v>7</v>
      </c>
      <c r="G222">
        <v>25</v>
      </c>
      <c r="H222">
        <v>32</v>
      </c>
      <c r="I222">
        <v>23</v>
      </c>
      <c r="J222">
        <v>22</v>
      </c>
      <c r="K222">
        <v>0</v>
      </c>
      <c r="L222">
        <v>0</v>
      </c>
      <c r="M222">
        <v>0</v>
      </c>
      <c r="N222">
        <v>0</v>
      </c>
      <c r="O222">
        <v>196</v>
      </c>
      <c r="P222">
        <v>3.6</v>
      </c>
      <c r="Q222" s="1">
        <v>0.95694444444444438</v>
      </c>
      <c r="R222">
        <v>27</v>
      </c>
      <c r="S222">
        <v>0</v>
      </c>
    </row>
    <row r="223" spans="1:19">
      <c r="A223">
        <v>222</v>
      </c>
      <c r="B223" t="s">
        <v>298</v>
      </c>
      <c r="C223" t="s">
        <v>299</v>
      </c>
      <c r="D223" t="s">
        <v>81</v>
      </c>
      <c r="E223">
        <v>61</v>
      </c>
      <c r="F223">
        <v>7</v>
      </c>
      <c r="G223">
        <v>25</v>
      </c>
      <c r="H223">
        <v>32</v>
      </c>
      <c r="I223">
        <v>-10</v>
      </c>
      <c r="J223">
        <v>18</v>
      </c>
      <c r="K223">
        <v>3</v>
      </c>
      <c r="L223">
        <v>0</v>
      </c>
      <c r="M223">
        <v>3</v>
      </c>
      <c r="N223">
        <v>0</v>
      </c>
      <c r="O223">
        <v>103</v>
      </c>
      <c r="P223">
        <v>6.8</v>
      </c>
      <c r="Q223" s="1">
        <v>0.96597222222222223</v>
      </c>
      <c r="R223">
        <v>27.9</v>
      </c>
      <c r="S223">
        <v>0</v>
      </c>
    </row>
    <row r="224" spans="1:19">
      <c r="A224">
        <v>223</v>
      </c>
      <c r="B224" t="s">
        <v>300</v>
      </c>
      <c r="C224" t="s">
        <v>147</v>
      </c>
      <c r="D224" t="s">
        <v>81</v>
      </c>
      <c r="E224">
        <v>73</v>
      </c>
      <c r="F224">
        <v>6</v>
      </c>
      <c r="G224">
        <v>26</v>
      </c>
      <c r="H224">
        <v>32</v>
      </c>
      <c r="I224">
        <v>26</v>
      </c>
      <c r="J224">
        <v>26</v>
      </c>
      <c r="K224">
        <v>3</v>
      </c>
      <c r="L224">
        <v>0</v>
      </c>
      <c r="M224">
        <v>2</v>
      </c>
      <c r="N224">
        <v>1</v>
      </c>
      <c r="O224">
        <v>78</v>
      </c>
      <c r="P224">
        <v>7.7</v>
      </c>
      <c r="Q224" s="1">
        <v>0.98333333333333339</v>
      </c>
      <c r="R224">
        <v>29</v>
      </c>
      <c r="S224">
        <v>0</v>
      </c>
    </row>
    <row r="225" spans="1:19">
      <c r="A225">
        <v>224</v>
      </c>
      <c r="B225" t="s">
        <v>301</v>
      </c>
      <c r="C225" t="s">
        <v>51</v>
      </c>
      <c r="D225" t="s">
        <v>81</v>
      </c>
      <c r="E225">
        <v>66</v>
      </c>
      <c r="F225">
        <v>5</v>
      </c>
      <c r="G225">
        <v>27</v>
      </c>
      <c r="H225">
        <v>32</v>
      </c>
      <c r="I225">
        <v>-2</v>
      </c>
      <c r="J225">
        <v>47</v>
      </c>
      <c r="K225">
        <v>1</v>
      </c>
      <c r="L225">
        <v>0</v>
      </c>
      <c r="M225">
        <v>3</v>
      </c>
      <c r="N225">
        <v>0</v>
      </c>
      <c r="O225">
        <v>136</v>
      </c>
      <c r="P225">
        <v>3.7</v>
      </c>
      <c r="Q225" s="1">
        <v>0.9604166666666667</v>
      </c>
      <c r="R225">
        <v>25.6</v>
      </c>
      <c r="S225">
        <v>0</v>
      </c>
    </row>
    <row r="226" spans="1:19">
      <c r="A226">
        <v>225</v>
      </c>
      <c r="B226" t="s">
        <v>302</v>
      </c>
      <c r="C226" t="s">
        <v>303</v>
      </c>
      <c r="D226" t="s">
        <v>5</v>
      </c>
      <c r="E226">
        <v>54</v>
      </c>
      <c r="F226">
        <v>14</v>
      </c>
      <c r="G226">
        <v>17</v>
      </c>
      <c r="H226">
        <v>31</v>
      </c>
      <c r="I226">
        <v>1</v>
      </c>
      <c r="J226">
        <v>20</v>
      </c>
      <c r="K226">
        <v>7</v>
      </c>
      <c r="L226">
        <v>0</v>
      </c>
      <c r="M226">
        <v>1</v>
      </c>
      <c r="N226">
        <v>0</v>
      </c>
      <c r="O226">
        <v>138</v>
      </c>
      <c r="P226">
        <v>10.1</v>
      </c>
      <c r="Q226" s="1">
        <v>0.66388888888888886</v>
      </c>
      <c r="R226">
        <v>21.6</v>
      </c>
      <c r="S226">
        <v>36.4</v>
      </c>
    </row>
    <row r="227" spans="1:19">
      <c r="A227">
        <v>226</v>
      </c>
      <c r="B227" t="s">
        <v>304</v>
      </c>
      <c r="C227" t="s">
        <v>305</v>
      </c>
      <c r="D227" t="s">
        <v>81</v>
      </c>
      <c r="E227">
        <v>72</v>
      </c>
      <c r="F227">
        <v>3</v>
      </c>
      <c r="G227">
        <v>28</v>
      </c>
      <c r="H227">
        <v>31</v>
      </c>
      <c r="I227">
        <v>-18</v>
      </c>
      <c r="J227">
        <v>12</v>
      </c>
      <c r="K227">
        <v>1</v>
      </c>
      <c r="L227">
        <v>0</v>
      </c>
      <c r="M227">
        <v>0</v>
      </c>
      <c r="N227">
        <v>0</v>
      </c>
      <c r="O227">
        <v>87</v>
      </c>
      <c r="P227">
        <v>3.4</v>
      </c>
      <c r="Q227" s="1">
        <v>0.73819444444444438</v>
      </c>
      <c r="R227">
        <v>21.9</v>
      </c>
      <c r="S227">
        <v>0</v>
      </c>
    </row>
    <row r="228" spans="1:19">
      <c r="A228">
        <v>227</v>
      </c>
      <c r="B228" t="s">
        <v>306</v>
      </c>
      <c r="C228" t="s">
        <v>307</v>
      </c>
      <c r="D228" t="s">
        <v>10</v>
      </c>
      <c r="E228">
        <v>62</v>
      </c>
      <c r="F228">
        <v>16</v>
      </c>
      <c r="G228">
        <v>14</v>
      </c>
      <c r="H228">
        <v>30</v>
      </c>
      <c r="I228">
        <v>-5</v>
      </c>
      <c r="J228">
        <v>34</v>
      </c>
      <c r="K228">
        <v>3</v>
      </c>
      <c r="L228">
        <v>0</v>
      </c>
      <c r="M228">
        <v>1</v>
      </c>
      <c r="N228">
        <v>0</v>
      </c>
      <c r="O228">
        <v>159</v>
      </c>
      <c r="P228">
        <v>10.1</v>
      </c>
      <c r="Q228" s="1">
        <v>0.62152777777777779</v>
      </c>
      <c r="R228">
        <v>20.7</v>
      </c>
      <c r="S228">
        <v>50</v>
      </c>
    </row>
    <row r="229" spans="1:19">
      <c r="A229">
        <v>228</v>
      </c>
      <c r="B229" t="s">
        <v>308</v>
      </c>
      <c r="C229" t="s">
        <v>9</v>
      </c>
      <c r="D229" t="s">
        <v>7</v>
      </c>
      <c r="E229">
        <v>64</v>
      </c>
      <c r="F229">
        <v>16</v>
      </c>
      <c r="G229">
        <v>14</v>
      </c>
      <c r="H229">
        <v>30</v>
      </c>
      <c r="I229">
        <v>9</v>
      </c>
      <c r="J229">
        <v>24</v>
      </c>
      <c r="K229">
        <v>2</v>
      </c>
      <c r="L229">
        <v>0</v>
      </c>
      <c r="M229">
        <v>4</v>
      </c>
      <c r="N229">
        <v>0</v>
      </c>
      <c r="O229">
        <v>60</v>
      </c>
      <c r="P229">
        <v>26.7</v>
      </c>
      <c r="Q229" s="1">
        <v>0.50069444444444444</v>
      </c>
      <c r="R229">
        <v>15.2</v>
      </c>
      <c r="S229">
        <v>50.8</v>
      </c>
    </row>
    <row r="230" spans="1:19">
      <c r="A230">
        <v>229</v>
      </c>
      <c r="B230" t="s">
        <v>89</v>
      </c>
      <c r="C230" t="s">
        <v>90</v>
      </c>
      <c r="D230" t="s">
        <v>5</v>
      </c>
      <c r="E230">
        <v>79</v>
      </c>
      <c r="F230">
        <v>15</v>
      </c>
      <c r="G230">
        <v>15</v>
      </c>
      <c r="H230">
        <v>30</v>
      </c>
      <c r="I230">
        <v>1</v>
      </c>
      <c r="J230">
        <v>109</v>
      </c>
      <c r="K230">
        <v>2</v>
      </c>
      <c r="L230">
        <v>0</v>
      </c>
      <c r="M230">
        <v>1</v>
      </c>
      <c r="N230">
        <v>0</v>
      </c>
      <c r="O230">
        <v>166</v>
      </c>
      <c r="P230">
        <v>9</v>
      </c>
      <c r="Q230" s="1">
        <v>0.6430555555555556</v>
      </c>
      <c r="R230">
        <v>22.3</v>
      </c>
      <c r="S230">
        <v>23.1</v>
      </c>
    </row>
    <row r="231" spans="1:19">
      <c r="A231">
        <v>230</v>
      </c>
      <c r="B231" t="s">
        <v>309</v>
      </c>
      <c r="C231" t="s">
        <v>143</v>
      </c>
      <c r="D231" t="s">
        <v>7</v>
      </c>
      <c r="E231">
        <v>73</v>
      </c>
      <c r="F231">
        <v>11</v>
      </c>
      <c r="G231">
        <v>19</v>
      </c>
      <c r="H231">
        <v>30</v>
      </c>
      <c r="I231">
        <v>-4</v>
      </c>
      <c r="J231">
        <v>14</v>
      </c>
      <c r="K231">
        <v>1</v>
      </c>
      <c r="L231">
        <v>0</v>
      </c>
      <c r="M231">
        <v>1</v>
      </c>
      <c r="N231">
        <v>1</v>
      </c>
      <c r="O231">
        <v>112</v>
      </c>
      <c r="P231">
        <v>9.8000000000000007</v>
      </c>
      <c r="Q231" s="1">
        <v>0.65625</v>
      </c>
      <c r="R231">
        <v>19.8</v>
      </c>
      <c r="S231">
        <v>44.4</v>
      </c>
    </row>
    <row r="232" spans="1:19">
      <c r="A232">
        <v>231</v>
      </c>
      <c r="B232" t="s">
        <v>310</v>
      </c>
      <c r="C232" t="s">
        <v>113</v>
      </c>
      <c r="D232" t="s">
        <v>81</v>
      </c>
      <c r="E232">
        <v>71</v>
      </c>
      <c r="F232">
        <v>9</v>
      </c>
      <c r="G232">
        <v>21</v>
      </c>
      <c r="H232">
        <v>30</v>
      </c>
      <c r="I232">
        <v>0</v>
      </c>
      <c r="J232">
        <v>16</v>
      </c>
      <c r="K232">
        <v>2</v>
      </c>
      <c r="L232">
        <v>0</v>
      </c>
      <c r="M232">
        <v>1</v>
      </c>
      <c r="N232">
        <v>0</v>
      </c>
      <c r="O232">
        <v>140</v>
      </c>
      <c r="P232">
        <v>6.4</v>
      </c>
      <c r="Q232" s="1">
        <v>0.94861111111111107</v>
      </c>
      <c r="R232">
        <v>26.3</v>
      </c>
      <c r="S232">
        <v>0</v>
      </c>
    </row>
    <row r="233" spans="1:19">
      <c r="A233">
        <v>232</v>
      </c>
      <c r="B233" t="s">
        <v>311</v>
      </c>
      <c r="C233" t="s">
        <v>19</v>
      </c>
      <c r="D233" t="s">
        <v>81</v>
      </c>
      <c r="E233">
        <v>75</v>
      </c>
      <c r="F233">
        <v>7</v>
      </c>
      <c r="G233">
        <v>23</v>
      </c>
      <c r="H233">
        <v>30</v>
      </c>
      <c r="I233">
        <v>-2</v>
      </c>
      <c r="J233">
        <v>18</v>
      </c>
      <c r="K233">
        <v>1</v>
      </c>
      <c r="L233">
        <v>0</v>
      </c>
      <c r="M233">
        <v>0</v>
      </c>
      <c r="N233">
        <v>0</v>
      </c>
      <c r="O233">
        <v>79</v>
      </c>
      <c r="P233">
        <v>8.9</v>
      </c>
      <c r="Q233" s="1">
        <v>0.89930555555555547</v>
      </c>
      <c r="R233">
        <v>26.9</v>
      </c>
      <c r="S233">
        <v>0</v>
      </c>
    </row>
    <row r="234" spans="1:19">
      <c r="A234">
        <v>233</v>
      </c>
      <c r="B234" t="s">
        <v>312</v>
      </c>
      <c r="C234" t="s">
        <v>165</v>
      </c>
      <c r="D234" t="s">
        <v>5</v>
      </c>
      <c r="E234">
        <v>77</v>
      </c>
      <c r="F234">
        <v>6</v>
      </c>
      <c r="G234">
        <v>24</v>
      </c>
      <c r="H234">
        <v>30</v>
      </c>
      <c r="I234">
        <v>-5</v>
      </c>
      <c r="J234">
        <v>92</v>
      </c>
      <c r="K234">
        <v>1</v>
      </c>
      <c r="L234">
        <v>0</v>
      </c>
      <c r="M234">
        <v>1</v>
      </c>
      <c r="N234">
        <v>0</v>
      </c>
      <c r="O234">
        <v>136</v>
      </c>
      <c r="P234">
        <v>4.4000000000000004</v>
      </c>
      <c r="Q234" s="1">
        <v>0.54791666666666672</v>
      </c>
      <c r="R234">
        <v>17.3</v>
      </c>
      <c r="S234">
        <v>33.299999999999997</v>
      </c>
    </row>
    <row r="235" spans="1:19">
      <c r="A235">
        <v>234</v>
      </c>
      <c r="B235" t="s">
        <v>313</v>
      </c>
      <c r="C235" t="s">
        <v>36</v>
      </c>
      <c r="D235" t="s">
        <v>81</v>
      </c>
      <c r="E235">
        <v>65</v>
      </c>
      <c r="F235">
        <v>5</v>
      </c>
      <c r="G235">
        <v>25</v>
      </c>
      <c r="H235">
        <v>30</v>
      </c>
      <c r="I235">
        <v>-3</v>
      </c>
      <c r="J235">
        <v>71</v>
      </c>
      <c r="K235">
        <v>1</v>
      </c>
      <c r="L235">
        <v>0</v>
      </c>
      <c r="M235">
        <v>0</v>
      </c>
      <c r="N235">
        <v>0</v>
      </c>
      <c r="O235">
        <v>150</v>
      </c>
      <c r="P235">
        <v>3.3</v>
      </c>
      <c r="Q235" s="1">
        <v>0.97083333333333333</v>
      </c>
      <c r="R235">
        <v>26.2</v>
      </c>
      <c r="S235">
        <v>0</v>
      </c>
    </row>
    <row r="236" spans="1:19">
      <c r="A236">
        <v>235</v>
      </c>
      <c r="B236" t="s">
        <v>314</v>
      </c>
      <c r="C236" t="s">
        <v>315</v>
      </c>
      <c r="D236" t="s">
        <v>7</v>
      </c>
      <c r="E236">
        <v>55</v>
      </c>
      <c r="F236">
        <v>12</v>
      </c>
      <c r="G236">
        <v>17</v>
      </c>
      <c r="H236">
        <v>29</v>
      </c>
      <c r="I236">
        <v>10</v>
      </c>
      <c r="J236">
        <v>31</v>
      </c>
      <c r="K236">
        <v>1</v>
      </c>
      <c r="L236">
        <v>0</v>
      </c>
      <c r="M236">
        <v>2</v>
      </c>
      <c r="N236">
        <v>0</v>
      </c>
      <c r="O236">
        <v>142</v>
      </c>
      <c r="P236">
        <v>8.5</v>
      </c>
      <c r="Q236" s="1">
        <v>0.70208333333333339</v>
      </c>
      <c r="R236">
        <v>21.7</v>
      </c>
      <c r="S236">
        <v>46.8</v>
      </c>
    </row>
    <row r="237" spans="1:19">
      <c r="A237">
        <v>236</v>
      </c>
      <c r="B237" t="s">
        <v>316</v>
      </c>
      <c r="C237" t="s">
        <v>40</v>
      </c>
      <c r="D237" t="s">
        <v>81</v>
      </c>
      <c r="E237">
        <v>82</v>
      </c>
      <c r="F237">
        <v>5</v>
      </c>
      <c r="G237">
        <v>24</v>
      </c>
      <c r="H237">
        <v>29</v>
      </c>
      <c r="I237">
        <v>13</v>
      </c>
      <c r="J237">
        <v>20</v>
      </c>
      <c r="K237">
        <v>1</v>
      </c>
      <c r="L237">
        <v>0</v>
      </c>
      <c r="M237">
        <v>2</v>
      </c>
      <c r="N237">
        <v>0</v>
      </c>
      <c r="O237">
        <v>122</v>
      </c>
      <c r="P237">
        <v>4.0999999999999996</v>
      </c>
      <c r="Q237" s="2">
        <v>1.0930555555555557</v>
      </c>
      <c r="R237">
        <v>29</v>
      </c>
      <c r="S237">
        <v>0</v>
      </c>
    </row>
    <row r="238" spans="1:19">
      <c r="A238">
        <v>237</v>
      </c>
      <c r="B238" t="s">
        <v>317</v>
      </c>
      <c r="C238" t="s">
        <v>121</v>
      </c>
      <c r="D238" t="s">
        <v>81</v>
      </c>
      <c r="E238">
        <v>82</v>
      </c>
      <c r="F238">
        <v>5</v>
      </c>
      <c r="G238">
        <v>24</v>
      </c>
      <c r="H238">
        <v>29</v>
      </c>
      <c r="I238">
        <v>-21</v>
      </c>
      <c r="J238">
        <v>26</v>
      </c>
      <c r="K238">
        <v>2</v>
      </c>
      <c r="L238">
        <v>0</v>
      </c>
      <c r="M238">
        <v>1</v>
      </c>
      <c r="N238">
        <v>0</v>
      </c>
      <c r="O238">
        <v>107</v>
      </c>
      <c r="P238">
        <v>4.7</v>
      </c>
      <c r="Q238" s="2">
        <v>1.08125</v>
      </c>
      <c r="R238">
        <v>28.6</v>
      </c>
      <c r="S238">
        <v>0</v>
      </c>
    </row>
    <row r="239" spans="1:19">
      <c r="A239">
        <v>238</v>
      </c>
      <c r="B239" t="s">
        <v>318</v>
      </c>
      <c r="C239" t="s">
        <v>25</v>
      </c>
      <c r="D239" t="s">
        <v>81</v>
      </c>
      <c r="E239">
        <v>82</v>
      </c>
      <c r="F239">
        <v>5</v>
      </c>
      <c r="G239">
        <v>24</v>
      </c>
      <c r="H239">
        <v>29</v>
      </c>
      <c r="I239">
        <v>-28</v>
      </c>
      <c r="J239">
        <v>18</v>
      </c>
      <c r="K239">
        <v>2</v>
      </c>
      <c r="L239">
        <v>0</v>
      </c>
      <c r="M239">
        <v>0</v>
      </c>
      <c r="N239">
        <v>0</v>
      </c>
      <c r="O239">
        <v>123</v>
      </c>
      <c r="P239">
        <v>4.0999999999999996</v>
      </c>
      <c r="Q239" s="1">
        <v>0.96875</v>
      </c>
      <c r="R239">
        <v>24.4</v>
      </c>
      <c r="S239">
        <v>100</v>
      </c>
    </row>
    <row r="240" spans="1:19">
      <c r="A240">
        <v>239</v>
      </c>
      <c r="B240" t="s">
        <v>144</v>
      </c>
      <c r="C240" t="s">
        <v>74</v>
      </c>
      <c r="D240" t="s">
        <v>7</v>
      </c>
      <c r="E240">
        <v>79</v>
      </c>
      <c r="F240">
        <v>16</v>
      </c>
      <c r="G240">
        <v>12</v>
      </c>
      <c r="H240">
        <v>28</v>
      </c>
      <c r="I240">
        <v>-5</v>
      </c>
      <c r="J240">
        <v>66</v>
      </c>
      <c r="K240">
        <v>2</v>
      </c>
      <c r="L240">
        <v>2</v>
      </c>
      <c r="M240">
        <v>2</v>
      </c>
      <c r="N240">
        <v>0</v>
      </c>
      <c r="O240">
        <v>129</v>
      </c>
      <c r="P240">
        <v>12.4</v>
      </c>
      <c r="Q240" s="1">
        <v>0.63750000000000007</v>
      </c>
      <c r="R240">
        <v>20</v>
      </c>
      <c r="S240">
        <v>46.6</v>
      </c>
    </row>
    <row r="241" spans="1:19">
      <c r="A241">
        <v>240</v>
      </c>
      <c r="B241" t="s">
        <v>319</v>
      </c>
      <c r="C241" t="s">
        <v>90</v>
      </c>
      <c r="D241" t="s">
        <v>7</v>
      </c>
      <c r="E241">
        <v>43</v>
      </c>
      <c r="F241">
        <v>15</v>
      </c>
      <c r="G241">
        <v>13</v>
      </c>
      <c r="H241">
        <v>28</v>
      </c>
      <c r="I241">
        <v>24</v>
      </c>
      <c r="J241">
        <v>28</v>
      </c>
      <c r="K241">
        <v>3</v>
      </c>
      <c r="L241">
        <v>0</v>
      </c>
      <c r="M241">
        <v>3</v>
      </c>
      <c r="N241">
        <v>0</v>
      </c>
      <c r="O241">
        <v>134</v>
      </c>
      <c r="P241">
        <v>11.2</v>
      </c>
      <c r="Q241" s="1">
        <v>0.79652777777777783</v>
      </c>
      <c r="R241">
        <v>28.4</v>
      </c>
      <c r="S241">
        <v>55.8</v>
      </c>
    </row>
    <row r="242" spans="1:19">
      <c r="A242">
        <v>241</v>
      </c>
      <c r="B242" t="s">
        <v>737</v>
      </c>
      <c r="C242" t="s">
        <v>165</v>
      </c>
      <c r="D242" t="s">
        <v>5</v>
      </c>
      <c r="E242">
        <v>73</v>
      </c>
      <c r="F242">
        <v>15</v>
      </c>
      <c r="G242">
        <v>13</v>
      </c>
      <c r="H242">
        <v>28</v>
      </c>
      <c r="I242">
        <v>9</v>
      </c>
      <c r="J242">
        <v>27</v>
      </c>
      <c r="K242">
        <v>0</v>
      </c>
      <c r="L242">
        <v>0</v>
      </c>
      <c r="M242">
        <v>2</v>
      </c>
      <c r="N242">
        <v>0</v>
      </c>
      <c r="O242">
        <v>96</v>
      </c>
      <c r="P242">
        <v>15.6</v>
      </c>
      <c r="Q242" s="1">
        <v>0.46875</v>
      </c>
      <c r="R242">
        <v>16.399999999999999</v>
      </c>
      <c r="S242">
        <v>36.700000000000003</v>
      </c>
    </row>
    <row r="243" spans="1:19">
      <c r="A243">
        <v>242</v>
      </c>
      <c r="B243" t="s">
        <v>125</v>
      </c>
      <c r="C243" t="s">
        <v>121</v>
      </c>
      <c r="D243" t="s">
        <v>5</v>
      </c>
      <c r="E243">
        <v>61</v>
      </c>
      <c r="F243">
        <v>14</v>
      </c>
      <c r="G243">
        <v>14</v>
      </c>
      <c r="H243">
        <v>28</v>
      </c>
      <c r="I243">
        <v>-2</v>
      </c>
      <c r="J243">
        <v>16</v>
      </c>
      <c r="K243">
        <v>2</v>
      </c>
      <c r="L243">
        <v>0</v>
      </c>
      <c r="M243">
        <v>2</v>
      </c>
      <c r="N243">
        <v>0</v>
      </c>
      <c r="O243">
        <v>130</v>
      </c>
      <c r="P243">
        <v>10.8</v>
      </c>
      <c r="Q243" s="1">
        <v>0.67569444444444438</v>
      </c>
      <c r="R243">
        <v>20.5</v>
      </c>
      <c r="S243">
        <v>26.9</v>
      </c>
    </row>
    <row r="244" spans="1:19">
      <c r="A244">
        <v>243</v>
      </c>
      <c r="B244" t="s">
        <v>46</v>
      </c>
      <c r="C244" t="s">
        <v>45</v>
      </c>
      <c r="D244" t="s">
        <v>7</v>
      </c>
      <c r="E244">
        <v>58</v>
      </c>
      <c r="F244">
        <v>14</v>
      </c>
      <c r="G244">
        <v>14</v>
      </c>
      <c r="H244">
        <v>28</v>
      </c>
      <c r="I244">
        <v>-11</v>
      </c>
      <c r="J244">
        <v>8</v>
      </c>
      <c r="K244">
        <v>5</v>
      </c>
      <c r="L244">
        <v>0</v>
      </c>
      <c r="M244">
        <v>2</v>
      </c>
      <c r="N244">
        <v>1</v>
      </c>
      <c r="O244">
        <v>132</v>
      </c>
      <c r="P244">
        <v>10.6</v>
      </c>
      <c r="Q244" s="1">
        <v>0.67847222222222225</v>
      </c>
      <c r="R244">
        <v>20.2</v>
      </c>
      <c r="S244">
        <v>51.2</v>
      </c>
    </row>
    <row r="245" spans="1:19">
      <c r="A245">
        <v>244</v>
      </c>
      <c r="B245" t="s">
        <v>738</v>
      </c>
      <c r="C245" t="s">
        <v>36</v>
      </c>
      <c r="D245" t="s">
        <v>7</v>
      </c>
      <c r="E245">
        <v>76</v>
      </c>
      <c r="F245">
        <v>13</v>
      </c>
      <c r="G245">
        <v>15</v>
      </c>
      <c r="H245">
        <v>28</v>
      </c>
      <c r="I245">
        <v>4</v>
      </c>
      <c r="J245">
        <v>42</v>
      </c>
      <c r="K245">
        <v>1</v>
      </c>
      <c r="L245">
        <v>1</v>
      </c>
      <c r="M245">
        <v>0</v>
      </c>
      <c r="N245">
        <v>0</v>
      </c>
      <c r="O245">
        <v>123</v>
      </c>
      <c r="P245">
        <v>10.6</v>
      </c>
      <c r="Q245" s="1">
        <v>0.69374999999999998</v>
      </c>
      <c r="R245">
        <v>20.3</v>
      </c>
      <c r="S245">
        <v>44</v>
      </c>
    </row>
    <row r="246" spans="1:19">
      <c r="A246">
        <v>245</v>
      </c>
      <c r="B246" t="s">
        <v>739</v>
      </c>
      <c r="C246" t="s">
        <v>147</v>
      </c>
      <c r="D246" t="s">
        <v>5</v>
      </c>
      <c r="E246">
        <v>72</v>
      </c>
      <c r="F246">
        <v>13</v>
      </c>
      <c r="G246">
        <v>15</v>
      </c>
      <c r="H246">
        <v>28</v>
      </c>
      <c r="I246">
        <v>-10</v>
      </c>
      <c r="J246">
        <v>178</v>
      </c>
      <c r="K246">
        <v>2</v>
      </c>
      <c r="L246">
        <v>0</v>
      </c>
      <c r="M246">
        <v>0</v>
      </c>
      <c r="N246">
        <v>0</v>
      </c>
      <c r="O246">
        <v>127</v>
      </c>
      <c r="P246">
        <v>10.199999999999999</v>
      </c>
      <c r="Q246" s="1">
        <v>0.53263888888888888</v>
      </c>
      <c r="R246">
        <v>18.3</v>
      </c>
      <c r="S246">
        <v>0</v>
      </c>
    </row>
    <row r="247" spans="1:19">
      <c r="A247">
        <v>246</v>
      </c>
      <c r="B247" t="s">
        <v>323</v>
      </c>
      <c r="C247" t="s">
        <v>19</v>
      </c>
      <c r="D247" t="s">
        <v>10</v>
      </c>
      <c r="E247">
        <v>70</v>
      </c>
      <c r="F247">
        <v>7</v>
      </c>
      <c r="G247">
        <v>21</v>
      </c>
      <c r="H247">
        <v>28</v>
      </c>
      <c r="I247">
        <v>2</v>
      </c>
      <c r="J247">
        <v>6</v>
      </c>
      <c r="K247">
        <v>1</v>
      </c>
      <c r="L247">
        <v>0</v>
      </c>
      <c r="M247">
        <v>1</v>
      </c>
      <c r="N247">
        <v>0</v>
      </c>
      <c r="O247">
        <v>107</v>
      </c>
      <c r="P247">
        <v>6.5</v>
      </c>
      <c r="Q247" s="1">
        <v>0.63402777777777775</v>
      </c>
      <c r="R247">
        <v>20.8</v>
      </c>
      <c r="S247">
        <v>41</v>
      </c>
    </row>
    <row r="248" spans="1:19">
      <c r="A248">
        <v>247</v>
      </c>
      <c r="B248" t="s">
        <v>740</v>
      </c>
      <c r="C248" t="s">
        <v>100</v>
      </c>
      <c r="D248" t="s">
        <v>81</v>
      </c>
      <c r="E248">
        <v>58</v>
      </c>
      <c r="F248">
        <v>4</v>
      </c>
      <c r="G248">
        <v>24</v>
      </c>
      <c r="H248">
        <v>28</v>
      </c>
      <c r="I248">
        <v>-5</v>
      </c>
      <c r="J248">
        <v>36</v>
      </c>
      <c r="K248">
        <v>2</v>
      </c>
      <c r="L248">
        <v>0</v>
      </c>
      <c r="M248">
        <v>1</v>
      </c>
      <c r="N248">
        <v>0</v>
      </c>
      <c r="O248">
        <v>104</v>
      </c>
      <c r="P248">
        <v>3.8</v>
      </c>
      <c r="Q248" s="1">
        <v>0.91041666666666676</v>
      </c>
      <c r="R248">
        <v>27.4</v>
      </c>
      <c r="S248">
        <v>0</v>
      </c>
    </row>
    <row r="249" spans="1:19">
      <c r="A249">
        <v>248</v>
      </c>
      <c r="B249" t="s">
        <v>384</v>
      </c>
      <c r="C249" t="s">
        <v>78</v>
      </c>
      <c r="D249" t="s">
        <v>5</v>
      </c>
      <c r="E249">
        <v>74</v>
      </c>
      <c r="F249">
        <v>15</v>
      </c>
      <c r="G249">
        <v>12</v>
      </c>
      <c r="H249">
        <v>27</v>
      </c>
      <c r="I249">
        <v>-4</v>
      </c>
      <c r="J249">
        <v>103</v>
      </c>
      <c r="K249">
        <v>3</v>
      </c>
      <c r="L249">
        <v>4</v>
      </c>
      <c r="M249">
        <v>2</v>
      </c>
      <c r="N249">
        <v>0</v>
      </c>
      <c r="O249">
        <v>161</v>
      </c>
      <c r="P249">
        <v>9.3000000000000007</v>
      </c>
      <c r="Q249" s="1">
        <v>0.68125000000000002</v>
      </c>
      <c r="R249">
        <v>23.2</v>
      </c>
      <c r="S249">
        <v>33.299999999999997</v>
      </c>
    </row>
    <row r="250" spans="1:19">
      <c r="A250">
        <v>249</v>
      </c>
      <c r="B250" t="s">
        <v>741</v>
      </c>
      <c r="C250" t="s">
        <v>29</v>
      </c>
      <c r="D250" t="s">
        <v>7</v>
      </c>
      <c r="E250">
        <v>77</v>
      </c>
      <c r="F250">
        <v>13</v>
      </c>
      <c r="G250">
        <v>14</v>
      </c>
      <c r="H250">
        <v>27</v>
      </c>
      <c r="I250">
        <v>18</v>
      </c>
      <c r="J250">
        <v>14</v>
      </c>
      <c r="K250">
        <v>0</v>
      </c>
      <c r="L250">
        <v>2</v>
      </c>
      <c r="M250">
        <v>4</v>
      </c>
      <c r="N250">
        <v>0</v>
      </c>
      <c r="O250">
        <v>116</v>
      </c>
      <c r="P250">
        <v>11.2</v>
      </c>
      <c r="Q250" s="1">
        <v>0.58888888888888891</v>
      </c>
      <c r="R250">
        <v>18.899999999999999</v>
      </c>
      <c r="S250">
        <v>47</v>
      </c>
    </row>
    <row r="251" spans="1:19">
      <c r="A251">
        <v>250</v>
      </c>
      <c r="B251" t="s">
        <v>339</v>
      </c>
      <c r="C251" t="s">
        <v>14</v>
      </c>
      <c r="D251" t="s">
        <v>10</v>
      </c>
      <c r="E251">
        <v>78</v>
      </c>
      <c r="F251">
        <v>12</v>
      </c>
      <c r="G251">
        <v>15</v>
      </c>
      <c r="H251">
        <v>27</v>
      </c>
      <c r="I251">
        <v>-13</v>
      </c>
      <c r="J251">
        <v>4</v>
      </c>
      <c r="K251">
        <v>4</v>
      </c>
      <c r="L251">
        <v>0</v>
      </c>
      <c r="M251">
        <v>0</v>
      </c>
      <c r="N251">
        <v>0</v>
      </c>
      <c r="O251">
        <v>75</v>
      </c>
      <c r="P251">
        <v>16</v>
      </c>
      <c r="Q251" s="1">
        <v>0.56388888888888888</v>
      </c>
      <c r="R251">
        <v>18.8</v>
      </c>
      <c r="S251">
        <v>50</v>
      </c>
    </row>
    <row r="252" spans="1:19">
      <c r="A252">
        <v>251</v>
      </c>
      <c r="B252" t="s">
        <v>742</v>
      </c>
      <c r="C252" t="s">
        <v>100</v>
      </c>
      <c r="D252" t="s">
        <v>7</v>
      </c>
      <c r="E252">
        <v>57</v>
      </c>
      <c r="F252">
        <v>11</v>
      </c>
      <c r="G252">
        <v>16</v>
      </c>
      <c r="H252">
        <v>27</v>
      </c>
      <c r="I252">
        <v>5</v>
      </c>
      <c r="J252">
        <v>10</v>
      </c>
      <c r="K252">
        <v>3</v>
      </c>
      <c r="L252">
        <v>0</v>
      </c>
      <c r="M252">
        <v>1</v>
      </c>
      <c r="N252">
        <v>0</v>
      </c>
      <c r="O252">
        <v>97</v>
      </c>
      <c r="P252">
        <v>11.3</v>
      </c>
      <c r="Q252" s="1">
        <v>0.73402777777777783</v>
      </c>
      <c r="R252">
        <v>24.8</v>
      </c>
      <c r="S252">
        <v>51.6</v>
      </c>
    </row>
    <row r="253" spans="1:19">
      <c r="A253">
        <v>252</v>
      </c>
      <c r="B253" t="s">
        <v>743</v>
      </c>
      <c r="C253" t="s">
        <v>36</v>
      </c>
      <c r="D253" t="s">
        <v>5</v>
      </c>
      <c r="E253">
        <v>63</v>
      </c>
      <c r="F253">
        <v>11</v>
      </c>
      <c r="G253">
        <v>16</v>
      </c>
      <c r="H253">
        <v>27</v>
      </c>
      <c r="I253">
        <v>-2</v>
      </c>
      <c r="J253">
        <v>10</v>
      </c>
      <c r="K253">
        <v>4</v>
      </c>
      <c r="L253">
        <v>0</v>
      </c>
      <c r="M253">
        <v>3</v>
      </c>
      <c r="N253">
        <v>1</v>
      </c>
      <c r="O253">
        <v>74</v>
      </c>
      <c r="P253">
        <v>14.9</v>
      </c>
      <c r="Q253" s="1">
        <v>0.42222222222222222</v>
      </c>
      <c r="R253">
        <v>14.3</v>
      </c>
      <c r="S253">
        <v>44.9</v>
      </c>
    </row>
    <row r="254" spans="1:19">
      <c r="A254">
        <v>253</v>
      </c>
      <c r="B254" t="s">
        <v>349</v>
      </c>
      <c r="C254" t="s">
        <v>121</v>
      </c>
      <c r="D254" t="s">
        <v>81</v>
      </c>
      <c r="E254">
        <v>61</v>
      </c>
      <c r="F254">
        <v>9</v>
      </c>
      <c r="G254">
        <v>18</v>
      </c>
      <c r="H254">
        <v>27</v>
      </c>
      <c r="I254">
        <v>0</v>
      </c>
      <c r="J254">
        <v>75</v>
      </c>
      <c r="K254">
        <v>5</v>
      </c>
      <c r="L254">
        <v>0</v>
      </c>
      <c r="M254">
        <v>0</v>
      </c>
      <c r="N254">
        <v>0</v>
      </c>
      <c r="O254">
        <v>125</v>
      </c>
      <c r="P254">
        <v>7.2</v>
      </c>
      <c r="Q254" s="1">
        <v>0.9590277777777777</v>
      </c>
      <c r="R254">
        <v>27.8</v>
      </c>
      <c r="S254">
        <v>0</v>
      </c>
    </row>
    <row r="255" spans="1:19">
      <c r="A255">
        <v>254</v>
      </c>
      <c r="B255" t="s">
        <v>409</v>
      </c>
      <c r="C255" t="s">
        <v>16</v>
      </c>
      <c r="D255" t="s">
        <v>81</v>
      </c>
      <c r="E255">
        <v>76</v>
      </c>
      <c r="F255">
        <v>8</v>
      </c>
      <c r="G255">
        <v>19</v>
      </c>
      <c r="H255">
        <v>27</v>
      </c>
      <c r="I255">
        <v>-7</v>
      </c>
      <c r="J255">
        <v>4</v>
      </c>
      <c r="K255">
        <v>5</v>
      </c>
      <c r="L255">
        <v>0</v>
      </c>
      <c r="M255">
        <v>1</v>
      </c>
      <c r="N255">
        <v>0</v>
      </c>
      <c r="O255">
        <v>127</v>
      </c>
      <c r="P255">
        <v>6.3</v>
      </c>
      <c r="Q255" s="1">
        <v>0.82430555555555562</v>
      </c>
      <c r="R255">
        <v>25</v>
      </c>
      <c r="S255">
        <v>0</v>
      </c>
    </row>
    <row r="256" spans="1:19">
      <c r="A256">
        <v>255</v>
      </c>
      <c r="B256" t="s">
        <v>341</v>
      </c>
      <c r="C256" t="s">
        <v>19</v>
      </c>
      <c r="D256" t="s">
        <v>81</v>
      </c>
      <c r="E256">
        <v>66</v>
      </c>
      <c r="F256">
        <v>7</v>
      </c>
      <c r="G256">
        <v>20</v>
      </c>
      <c r="H256">
        <v>27</v>
      </c>
      <c r="I256">
        <v>-14</v>
      </c>
      <c r="J256">
        <v>20</v>
      </c>
      <c r="K256">
        <v>4</v>
      </c>
      <c r="L256">
        <v>0</v>
      </c>
      <c r="M256">
        <v>0</v>
      </c>
      <c r="N256">
        <v>0</v>
      </c>
      <c r="O256">
        <v>106</v>
      </c>
      <c r="P256">
        <v>6.6</v>
      </c>
      <c r="Q256" s="1">
        <v>0.88888888888888884</v>
      </c>
      <c r="R256">
        <v>27.6</v>
      </c>
      <c r="S256">
        <v>0</v>
      </c>
    </row>
    <row r="257" spans="1:19">
      <c r="A257">
        <v>256</v>
      </c>
      <c r="B257" t="s">
        <v>321</v>
      </c>
      <c r="C257" t="s">
        <v>72</v>
      </c>
      <c r="D257" t="s">
        <v>5</v>
      </c>
      <c r="E257">
        <v>39</v>
      </c>
      <c r="F257">
        <v>7</v>
      </c>
      <c r="G257">
        <v>20</v>
      </c>
      <c r="H257">
        <v>27</v>
      </c>
      <c r="I257">
        <v>10</v>
      </c>
      <c r="J257">
        <v>22</v>
      </c>
      <c r="K257">
        <v>4</v>
      </c>
      <c r="L257">
        <v>0</v>
      </c>
      <c r="M257">
        <v>1</v>
      </c>
      <c r="N257">
        <v>1</v>
      </c>
      <c r="O257">
        <v>96</v>
      </c>
      <c r="P257">
        <v>7.3</v>
      </c>
      <c r="Q257" s="1">
        <v>0.73402777777777783</v>
      </c>
      <c r="R257">
        <v>23.9</v>
      </c>
      <c r="S257">
        <v>0</v>
      </c>
    </row>
    <row r="258" spans="1:19">
      <c r="A258">
        <v>257</v>
      </c>
      <c r="B258" t="s">
        <v>320</v>
      </c>
      <c r="C258" t="s">
        <v>25</v>
      </c>
      <c r="D258" t="s">
        <v>81</v>
      </c>
      <c r="E258">
        <v>68</v>
      </c>
      <c r="F258">
        <v>6</v>
      </c>
      <c r="G258">
        <v>21</v>
      </c>
      <c r="H258">
        <v>27</v>
      </c>
      <c r="I258">
        <v>7</v>
      </c>
      <c r="J258">
        <v>47</v>
      </c>
      <c r="K258">
        <v>1</v>
      </c>
      <c r="L258">
        <v>0</v>
      </c>
      <c r="M258">
        <v>1</v>
      </c>
      <c r="N258">
        <v>0</v>
      </c>
      <c r="O258">
        <v>112</v>
      </c>
      <c r="P258">
        <v>5.4</v>
      </c>
      <c r="Q258" s="1">
        <v>0.86597222222222225</v>
      </c>
      <c r="R258">
        <v>22.1</v>
      </c>
      <c r="S258">
        <v>100</v>
      </c>
    </row>
    <row r="259" spans="1:19">
      <c r="A259">
        <v>258</v>
      </c>
      <c r="B259" t="s">
        <v>328</v>
      </c>
      <c r="C259" t="s">
        <v>139</v>
      </c>
      <c r="D259" t="s">
        <v>81</v>
      </c>
      <c r="E259">
        <v>48</v>
      </c>
      <c r="F259">
        <v>6</v>
      </c>
      <c r="G259">
        <v>21</v>
      </c>
      <c r="H259">
        <v>27</v>
      </c>
      <c r="I259">
        <v>-13</v>
      </c>
      <c r="J259">
        <v>37</v>
      </c>
      <c r="K259">
        <v>2</v>
      </c>
      <c r="L259">
        <v>0</v>
      </c>
      <c r="M259">
        <v>2</v>
      </c>
      <c r="N259">
        <v>1</v>
      </c>
      <c r="O259">
        <v>99</v>
      </c>
      <c r="P259">
        <v>6.1</v>
      </c>
      <c r="Q259" s="2">
        <v>1.0326388888888889</v>
      </c>
      <c r="R259">
        <v>28.6</v>
      </c>
      <c r="S259">
        <v>0</v>
      </c>
    </row>
    <row r="260" spans="1:19">
      <c r="A260">
        <v>259</v>
      </c>
      <c r="B260" t="s">
        <v>744</v>
      </c>
      <c r="C260" t="s">
        <v>12</v>
      </c>
      <c r="D260" t="s">
        <v>81</v>
      </c>
      <c r="E260">
        <v>73</v>
      </c>
      <c r="F260">
        <v>2</v>
      </c>
      <c r="G260">
        <v>25</v>
      </c>
      <c r="H260">
        <v>27</v>
      </c>
      <c r="I260">
        <v>9</v>
      </c>
      <c r="J260">
        <v>18</v>
      </c>
      <c r="K260">
        <v>0</v>
      </c>
      <c r="L260">
        <v>0</v>
      </c>
      <c r="M260">
        <v>0</v>
      </c>
      <c r="N260">
        <v>0</v>
      </c>
      <c r="O260">
        <v>93</v>
      </c>
      <c r="P260">
        <v>2.2000000000000002</v>
      </c>
      <c r="Q260" s="1">
        <v>0.95833333333333337</v>
      </c>
      <c r="R260">
        <v>26.3</v>
      </c>
      <c r="S260">
        <v>0</v>
      </c>
    </row>
    <row r="261" spans="1:19">
      <c r="A261">
        <v>260</v>
      </c>
      <c r="B261" t="s">
        <v>412</v>
      </c>
      <c r="C261" t="s">
        <v>143</v>
      </c>
      <c r="D261" t="s">
        <v>10</v>
      </c>
      <c r="E261">
        <v>79</v>
      </c>
      <c r="F261">
        <v>15</v>
      </c>
      <c r="G261">
        <v>11</v>
      </c>
      <c r="H261">
        <v>26</v>
      </c>
      <c r="I261">
        <v>2</v>
      </c>
      <c r="J261">
        <v>83</v>
      </c>
      <c r="K261">
        <v>1</v>
      </c>
      <c r="L261">
        <v>0</v>
      </c>
      <c r="M261">
        <v>1</v>
      </c>
      <c r="N261">
        <v>0</v>
      </c>
      <c r="O261">
        <v>99</v>
      </c>
      <c r="P261">
        <v>15.2</v>
      </c>
      <c r="Q261" s="1">
        <v>0.47361111111111115</v>
      </c>
      <c r="R261">
        <v>15.2</v>
      </c>
      <c r="S261">
        <v>46.7</v>
      </c>
    </row>
    <row r="262" spans="1:19">
      <c r="A262">
        <v>261</v>
      </c>
      <c r="B262" t="s">
        <v>745</v>
      </c>
      <c r="C262" t="s">
        <v>147</v>
      </c>
      <c r="D262" t="s">
        <v>7</v>
      </c>
      <c r="E262">
        <v>81</v>
      </c>
      <c r="F262">
        <v>14</v>
      </c>
      <c r="G262">
        <v>12</v>
      </c>
      <c r="H262">
        <v>26</v>
      </c>
      <c r="I262">
        <v>4</v>
      </c>
      <c r="J262">
        <v>98</v>
      </c>
      <c r="K262">
        <v>1</v>
      </c>
      <c r="L262">
        <v>2</v>
      </c>
      <c r="M262">
        <v>3</v>
      </c>
      <c r="N262">
        <v>0</v>
      </c>
      <c r="O262">
        <v>134</v>
      </c>
      <c r="P262">
        <v>10.4</v>
      </c>
      <c r="Q262" s="1">
        <v>0.58611111111111114</v>
      </c>
      <c r="R262">
        <v>21.2</v>
      </c>
      <c r="S262">
        <v>48.9</v>
      </c>
    </row>
    <row r="263" spans="1:19">
      <c r="A263">
        <v>262</v>
      </c>
      <c r="B263" t="s">
        <v>378</v>
      </c>
      <c r="C263" t="s">
        <v>25</v>
      </c>
      <c r="D263" t="s">
        <v>7</v>
      </c>
      <c r="E263">
        <v>82</v>
      </c>
      <c r="F263">
        <v>13</v>
      </c>
      <c r="G263">
        <v>13</v>
      </c>
      <c r="H263">
        <v>26</v>
      </c>
      <c r="I263">
        <v>-4</v>
      </c>
      <c r="J263">
        <v>15</v>
      </c>
      <c r="K263">
        <v>2</v>
      </c>
      <c r="L263">
        <v>0</v>
      </c>
      <c r="M263">
        <v>2</v>
      </c>
      <c r="N263">
        <v>0</v>
      </c>
      <c r="O263">
        <v>115</v>
      </c>
      <c r="P263">
        <v>11.3</v>
      </c>
      <c r="Q263" s="1">
        <v>0.61249999999999993</v>
      </c>
      <c r="R263">
        <v>20.100000000000001</v>
      </c>
      <c r="S263">
        <v>42</v>
      </c>
    </row>
    <row r="264" spans="1:19">
      <c r="A264">
        <v>263</v>
      </c>
      <c r="B264" t="s">
        <v>373</v>
      </c>
      <c r="C264" t="s">
        <v>40</v>
      </c>
      <c r="D264" t="s">
        <v>7</v>
      </c>
      <c r="E264">
        <v>82</v>
      </c>
      <c r="F264">
        <v>11</v>
      </c>
      <c r="G264">
        <v>15</v>
      </c>
      <c r="H264">
        <v>26</v>
      </c>
      <c r="I264">
        <v>2</v>
      </c>
      <c r="J264">
        <v>59</v>
      </c>
      <c r="K264">
        <v>0</v>
      </c>
      <c r="L264">
        <v>0</v>
      </c>
      <c r="M264">
        <v>2</v>
      </c>
      <c r="N264">
        <v>0</v>
      </c>
      <c r="O264">
        <v>165</v>
      </c>
      <c r="P264">
        <v>6.7</v>
      </c>
      <c r="Q264" s="1">
        <v>0.63472222222222219</v>
      </c>
      <c r="R264">
        <v>20.2</v>
      </c>
      <c r="S264">
        <v>51.8</v>
      </c>
    </row>
    <row r="265" spans="1:19">
      <c r="A265">
        <v>264</v>
      </c>
      <c r="B265" t="s">
        <v>324</v>
      </c>
      <c r="C265" t="s">
        <v>113</v>
      </c>
      <c r="D265" t="s">
        <v>10</v>
      </c>
      <c r="E265">
        <v>57</v>
      </c>
      <c r="F265">
        <v>11</v>
      </c>
      <c r="G265">
        <v>15</v>
      </c>
      <c r="H265">
        <v>26</v>
      </c>
      <c r="I265">
        <v>1</v>
      </c>
      <c r="J265">
        <v>97</v>
      </c>
      <c r="K265">
        <v>5</v>
      </c>
      <c r="L265">
        <v>0</v>
      </c>
      <c r="M265">
        <v>2</v>
      </c>
      <c r="N265">
        <v>0</v>
      </c>
      <c r="O265">
        <v>88</v>
      </c>
      <c r="P265">
        <v>12.5</v>
      </c>
      <c r="Q265" s="1">
        <v>0.70972222222222225</v>
      </c>
      <c r="R265">
        <v>20.7</v>
      </c>
      <c r="S265">
        <v>40.700000000000003</v>
      </c>
    </row>
    <row r="266" spans="1:19">
      <c r="A266">
        <v>265</v>
      </c>
      <c r="B266" t="s">
        <v>746</v>
      </c>
      <c r="C266" t="s">
        <v>19</v>
      </c>
      <c r="D266" t="s">
        <v>5</v>
      </c>
      <c r="E266">
        <v>67</v>
      </c>
      <c r="F266">
        <v>11</v>
      </c>
      <c r="G266">
        <v>15</v>
      </c>
      <c r="H266">
        <v>26</v>
      </c>
      <c r="I266">
        <v>1</v>
      </c>
      <c r="J266">
        <v>33</v>
      </c>
      <c r="K266">
        <v>0</v>
      </c>
      <c r="L266">
        <v>2</v>
      </c>
      <c r="M266">
        <v>4</v>
      </c>
      <c r="N266">
        <v>0</v>
      </c>
      <c r="O266">
        <v>75</v>
      </c>
      <c r="P266">
        <v>14.7</v>
      </c>
      <c r="Q266" s="1">
        <v>0.55972222222222223</v>
      </c>
      <c r="R266">
        <v>18.5</v>
      </c>
      <c r="S266">
        <v>10</v>
      </c>
    </row>
    <row r="267" spans="1:19">
      <c r="A267">
        <v>266</v>
      </c>
      <c r="B267" t="s">
        <v>747</v>
      </c>
      <c r="C267" t="s">
        <v>14</v>
      </c>
      <c r="D267" t="s">
        <v>7</v>
      </c>
      <c r="E267">
        <v>71</v>
      </c>
      <c r="F267">
        <v>9</v>
      </c>
      <c r="G267">
        <v>17</v>
      </c>
      <c r="H267">
        <v>26</v>
      </c>
      <c r="I267">
        <v>11</v>
      </c>
      <c r="J267">
        <v>22</v>
      </c>
      <c r="K267">
        <v>0</v>
      </c>
      <c r="L267">
        <v>0</v>
      </c>
      <c r="M267">
        <v>1</v>
      </c>
      <c r="N267">
        <v>0</v>
      </c>
      <c r="O267">
        <v>89</v>
      </c>
      <c r="P267">
        <v>10.1</v>
      </c>
      <c r="Q267" s="1">
        <v>0.64097222222222217</v>
      </c>
      <c r="R267">
        <v>21.9</v>
      </c>
      <c r="S267">
        <v>45.9</v>
      </c>
    </row>
    <row r="268" spans="1:19">
      <c r="A268">
        <v>267</v>
      </c>
      <c r="B268" t="s">
        <v>393</v>
      </c>
      <c r="C268" t="s">
        <v>23</v>
      </c>
      <c r="D268" t="s">
        <v>7</v>
      </c>
      <c r="E268">
        <v>68</v>
      </c>
      <c r="F268">
        <v>9</v>
      </c>
      <c r="G268">
        <v>17</v>
      </c>
      <c r="H268">
        <v>26</v>
      </c>
      <c r="I268">
        <v>5</v>
      </c>
      <c r="J268">
        <v>12</v>
      </c>
      <c r="K268">
        <v>0</v>
      </c>
      <c r="L268">
        <v>0</v>
      </c>
      <c r="M268">
        <v>2</v>
      </c>
      <c r="N268">
        <v>0</v>
      </c>
      <c r="O268">
        <v>124</v>
      </c>
      <c r="P268">
        <v>7.3</v>
      </c>
      <c r="Q268" s="1">
        <v>0.60416666666666663</v>
      </c>
      <c r="R268">
        <v>20.9</v>
      </c>
      <c r="S268">
        <v>51.9</v>
      </c>
    </row>
    <row r="269" spans="1:19">
      <c r="A269">
        <v>268</v>
      </c>
      <c r="B269" t="s">
        <v>748</v>
      </c>
      <c r="C269" t="s">
        <v>78</v>
      </c>
      <c r="D269" t="s">
        <v>5</v>
      </c>
      <c r="E269">
        <v>77</v>
      </c>
      <c r="F269">
        <v>8</v>
      </c>
      <c r="G269">
        <v>18</v>
      </c>
      <c r="H269">
        <v>26</v>
      </c>
      <c r="I269">
        <v>-6</v>
      </c>
      <c r="J269">
        <v>45</v>
      </c>
      <c r="K269">
        <v>0</v>
      </c>
      <c r="L269">
        <v>0</v>
      </c>
      <c r="M269">
        <v>1</v>
      </c>
      <c r="N269">
        <v>0</v>
      </c>
      <c r="O269">
        <v>146</v>
      </c>
      <c r="P269">
        <v>5.5</v>
      </c>
      <c r="Q269" s="1">
        <v>0.60138888888888886</v>
      </c>
      <c r="R269">
        <v>18.600000000000001</v>
      </c>
      <c r="S269">
        <v>23.1</v>
      </c>
    </row>
    <row r="270" spans="1:19">
      <c r="A270">
        <v>269</v>
      </c>
      <c r="B270" t="s">
        <v>749</v>
      </c>
      <c r="C270" t="s">
        <v>750</v>
      </c>
      <c r="D270" t="s">
        <v>81</v>
      </c>
      <c r="E270">
        <v>72</v>
      </c>
      <c r="F270">
        <v>7</v>
      </c>
      <c r="G270">
        <v>19</v>
      </c>
      <c r="H270">
        <v>26</v>
      </c>
      <c r="I270">
        <v>-1</v>
      </c>
      <c r="J270">
        <v>89</v>
      </c>
      <c r="K270">
        <v>4</v>
      </c>
      <c r="L270">
        <v>0</v>
      </c>
      <c r="M270">
        <v>1</v>
      </c>
      <c r="N270">
        <v>1</v>
      </c>
      <c r="O270">
        <v>168</v>
      </c>
      <c r="P270">
        <v>4.2</v>
      </c>
      <c r="Q270" s="1">
        <v>0.91041666666666676</v>
      </c>
      <c r="R270">
        <v>28.3</v>
      </c>
      <c r="S270">
        <v>0</v>
      </c>
    </row>
    <row r="271" spans="1:19">
      <c r="A271">
        <v>270</v>
      </c>
      <c r="B271" t="s">
        <v>751</v>
      </c>
      <c r="C271" t="s">
        <v>139</v>
      </c>
      <c r="D271" t="s">
        <v>81</v>
      </c>
      <c r="E271">
        <v>66</v>
      </c>
      <c r="F271">
        <v>5</v>
      </c>
      <c r="G271">
        <v>21</v>
      </c>
      <c r="H271">
        <v>26</v>
      </c>
      <c r="I271">
        <v>-21</v>
      </c>
      <c r="J271">
        <v>49</v>
      </c>
      <c r="K271">
        <v>1</v>
      </c>
      <c r="L271">
        <v>0</v>
      </c>
      <c r="M271">
        <v>0</v>
      </c>
      <c r="N271">
        <v>0</v>
      </c>
      <c r="O271">
        <v>124</v>
      </c>
      <c r="P271">
        <v>4</v>
      </c>
      <c r="Q271" s="2">
        <v>1.0055555555555555</v>
      </c>
      <c r="R271">
        <v>29.6</v>
      </c>
      <c r="S271">
        <v>0</v>
      </c>
    </row>
    <row r="272" spans="1:19">
      <c r="A272">
        <v>271</v>
      </c>
      <c r="B272" t="s">
        <v>417</v>
      </c>
      <c r="C272" t="s">
        <v>45</v>
      </c>
      <c r="D272" t="s">
        <v>81</v>
      </c>
      <c r="E272">
        <v>73</v>
      </c>
      <c r="F272">
        <v>4</v>
      </c>
      <c r="G272">
        <v>22</v>
      </c>
      <c r="H272">
        <v>26</v>
      </c>
      <c r="I272">
        <v>-7</v>
      </c>
      <c r="J272">
        <v>26</v>
      </c>
      <c r="K272">
        <v>1</v>
      </c>
      <c r="L272">
        <v>0</v>
      </c>
      <c r="M272">
        <v>1</v>
      </c>
      <c r="N272">
        <v>0</v>
      </c>
      <c r="O272">
        <v>155</v>
      </c>
      <c r="P272">
        <v>2.6</v>
      </c>
      <c r="Q272" s="1">
        <v>0.86805555555555547</v>
      </c>
      <c r="R272">
        <v>27.3</v>
      </c>
      <c r="S272">
        <v>0</v>
      </c>
    </row>
    <row r="273" spans="1:19">
      <c r="A273">
        <v>272</v>
      </c>
      <c r="B273" t="s">
        <v>752</v>
      </c>
      <c r="C273" t="s">
        <v>23</v>
      </c>
      <c r="D273" t="s">
        <v>10</v>
      </c>
      <c r="E273">
        <v>80</v>
      </c>
      <c r="F273">
        <v>14</v>
      </c>
      <c r="G273">
        <v>11</v>
      </c>
      <c r="H273">
        <v>25</v>
      </c>
      <c r="I273">
        <v>6</v>
      </c>
      <c r="J273">
        <v>20</v>
      </c>
      <c r="K273">
        <v>0</v>
      </c>
      <c r="L273">
        <v>0</v>
      </c>
      <c r="M273">
        <v>4</v>
      </c>
      <c r="N273">
        <v>0</v>
      </c>
      <c r="O273">
        <v>131</v>
      </c>
      <c r="P273">
        <v>10.7</v>
      </c>
      <c r="Q273" s="1">
        <v>0.53611111111111109</v>
      </c>
      <c r="R273">
        <v>17.5</v>
      </c>
      <c r="S273">
        <v>20</v>
      </c>
    </row>
    <row r="274" spans="1:19">
      <c r="A274">
        <v>273</v>
      </c>
      <c r="B274" t="s">
        <v>655</v>
      </c>
      <c r="C274" t="s">
        <v>753</v>
      </c>
      <c r="D274" t="s">
        <v>7</v>
      </c>
      <c r="E274">
        <v>62</v>
      </c>
      <c r="F274">
        <v>11</v>
      </c>
      <c r="G274">
        <v>14</v>
      </c>
      <c r="H274">
        <v>25</v>
      </c>
      <c r="I274">
        <v>-9</v>
      </c>
      <c r="J274">
        <v>8</v>
      </c>
      <c r="K274">
        <v>4</v>
      </c>
      <c r="L274">
        <v>0</v>
      </c>
      <c r="M274">
        <v>0</v>
      </c>
      <c r="N274">
        <v>0</v>
      </c>
      <c r="O274">
        <v>114</v>
      </c>
      <c r="P274">
        <v>9.6</v>
      </c>
      <c r="Q274" s="1">
        <v>0.65138888888888891</v>
      </c>
      <c r="R274">
        <v>20.399999999999999</v>
      </c>
      <c r="S274">
        <v>51.9</v>
      </c>
    </row>
    <row r="275" spans="1:19">
      <c r="A275">
        <v>274</v>
      </c>
      <c r="B275" t="s">
        <v>754</v>
      </c>
      <c r="C275" t="s">
        <v>38</v>
      </c>
      <c r="D275" t="s">
        <v>81</v>
      </c>
      <c r="E275">
        <v>69</v>
      </c>
      <c r="F275">
        <v>9</v>
      </c>
      <c r="G275">
        <v>16</v>
      </c>
      <c r="H275">
        <v>25</v>
      </c>
      <c r="I275">
        <v>7</v>
      </c>
      <c r="J275">
        <v>10</v>
      </c>
      <c r="K275">
        <v>7</v>
      </c>
      <c r="L275">
        <v>0</v>
      </c>
      <c r="M275">
        <v>3</v>
      </c>
      <c r="N275">
        <v>1</v>
      </c>
      <c r="O275">
        <v>136</v>
      </c>
      <c r="P275">
        <v>6.6</v>
      </c>
      <c r="Q275" s="1">
        <v>0.85138888888888886</v>
      </c>
      <c r="R275">
        <v>27.8</v>
      </c>
      <c r="S275">
        <v>0</v>
      </c>
    </row>
    <row r="276" spans="1:19">
      <c r="A276">
        <v>275</v>
      </c>
      <c r="B276" t="s">
        <v>755</v>
      </c>
      <c r="C276" t="s">
        <v>147</v>
      </c>
      <c r="D276" t="s">
        <v>5</v>
      </c>
      <c r="E276">
        <v>81</v>
      </c>
      <c r="F276">
        <v>8</v>
      </c>
      <c r="G276">
        <v>17</v>
      </c>
      <c r="H276">
        <v>25</v>
      </c>
      <c r="I276">
        <v>11</v>
      </c>
      <c r="J276">
        <v>30</v>
      </c>
      <c r="K276">
        <v>0</v>
      </c>
      <c r="L276">
        <v>2</v>
      </c>
      <c r="M276">
        <v>1</v>
      </c>
      <c r="N276">
        <v>0</v>
      </c>
      <c r="O276">
        <v>140</v>
      </c>
      <c r="P276">
        <v>5.7</v>
      </c>
      <c r="Q276" s="1">
        <v>0.58958333333333335</v>
      </c>
      <c r="R276">
        <v>20.6</v>
      </c>
      <c r="S276">
        <v>40.700000000000003</v>
      </c>
    </row>
    <row r="277" spans="1:19">
      <c r="A277">
        <v>276</v>
      </c>
      <c r="B277" t="s">
        <v>327</v>
      </c>
      <c r="C277" t="s">
        <v>51</v>
      </c>
      <c r="D277" t="s">
        <v>10</v>
      </c>
      <c r="E277">
        <v>71</v>
      </c>
      <c r="F277">
        <v>8</v>
      </c>
      <c r="G277">
        <v>17</v>
      </c>
      <c r="H277">
        <v>25</v>
      </c>
      <c r="I277">
        <v>-2</v>
      </c>
      <c r="J277">
        <v>16</v>
      </c>
      <c r="K277">
        <v>1</v>
      </c>
      <c r="L277">
        <v>0</v>
      </c>
      <c r="M277">
        <v>1</v>
      </c>
      <c r="N277">
        <v>0</v>
      </c>
      <c r="O277">
        <v>78</v>
      </c>
      <c r="P277">
        <v>10.3</v>
      </c>
      <c r="Q277" s="1">
        <v>0.66319444444444442</v>
      </c>
      <c r="R277">
        <v>19</v>
      </c>
      <c r="S277">
        <v>41.3</v>
      </c>
    </row>
    <row r="278" spans="1:19">
      <c r="A278">
        <v>277</v>
      </c>
      <c r="B278" t="s">
        <v>396</v>
      </c>
      <c r="C278" t="s">
        <v>29</v>
      </c>
      <c r="D278" t="s">
        <v>81</v>
      </c>
      <c r="E278">
        <v>62</v>
      </c>
      <c r="F278">
        <v>7</v>
      </c>
      <c r="G278">
        <v>18</v>
      </c>
      <c r="H278">
        <v>25</v>
      </c>
      <c r="I278">
        <v>6</v>
      </c>
      <c r="J278">
        <v>38</v>
      </c>
      <c r="K278">
        <v>2</v>
      </c>
      <c r="L278">
        <v>0</v>
      </c>
      <c r="M278">
        <v>2</v>
      </c>
      <c r="N278">
        <v>0</v>
      </c>
      <c r="O278">
        <v>114</v>
      </c>
      <c r="P278">
        <v>6.1</v>
      </c>
      <c r="Q278" s="1">
        <v>0.86041666666666661</v>
      </c>
      <c r="R278">
        <v>27.5</v>
      </c>
      <c r="S278">
        <v>0</v>
      </c>
    </row>
    <row r="279" spans="1:19">
      <c r="A279">
        <v>278</v>
      </c>
      <c r="B279" t="s">
        <v>400</v>
      </c>
      <c r="C279" t="s">
        <v>51</v>
      </c>
      <c r="D279" t="s">
        <v>7</v>
      </c>
      <c r="E279">
        <v>62</v>
      </c>
      <c r="F279">
        <v>6</v>
      </c>
      <c r="G279">
        <v>19</v>
      </c>
      <c r="H279">
        <v>25</v>
      </c>
      <c r="I279">
        <v>2</v>
      </c>
      <c r="J279">
        <v>32</v>
      </c>
      <c r="K279">
        <v>0</v>
      </c>
      <c r="L279">
        <v>0</v>
      </c>
      <c r="M279">
        <v>2</v>
      </c>
      <c r="N279">
        <v>0</v>
      </c>
      <c r="O279">
        <v>137</v>
      </c>
      <c r="P279">
        <v>4.4000000000000004</v>
      </c>
      <c r="Q279" s="1">
        <v>0.59166666666666667</v>
      </c>
      <c r="R279">
        <v>19</v>
      </c>
      <c r="S279">
        <v>36.799999999999997</v>
      </c>
    </row>
    <row r="280" spans="1:19">
      <c r="A280">
        <v>279</v>
      </c>
      <c r="B280" t="s">
        <v>756</v>
      </c>
      <c r="C280" t="s">
        <v>113</v>
      </c>
      <c r="D280" t="s">
        <v>81</v>
      </c>
      <c r="E280">
        <v>79</v>
      </c>
      <c r="F280">
        <v>4</v>
      </c>
      <c r="G280">
        <v>21</v>
      </c>
      <c r="H280">
        <v>25</v>
      </c>
      <c r="I280">
        <v>3</v>
      </c>
      <c r="J280">
        <v>42</v>
      </c>
      <c r="K280">
        <v>1</v>
      </c>
      <c r="L280">
        <v>0</v>
      </c>
      <c r="M280">
        <v>2</v>
      </c>
      <c r="N280">
        <v>0</v>
      </c>
      <c r="O280">
        <v>134</v>
      </c>
      <c r="P280">
        <v>3</v>
      </c>
      <c r="Q280" s="1">
        <v>0.90138888888888891</v>
      </c>
      <c r="R280">
        <v>27.9</v>
      </c>
      <c r="S280">
        <v>0</v>
      </c>
    </row>
    <row r="281" spans="1:19">
      <c r="A281">
        <v>280</v>
      </c>
      <c r="B281" t="s">
        <v>357</v>
      </c>
      <c r="C281" t="s">
        <v>88</v>
      </c>
      <c r="D281" t="s">
        <v>81</v>
      </c>
      <c r="E281">
        <v>75</v>
      </c>
      <c r="F281">
        <v>4</v>
      </c>
      <c r="G281">
        <v>21</v>
      </c>
      <c r="H281">
        <v>25</v>
      </c>
      <c r="I281">
        <v>10</v>
      </c>
      <c r="J281">
        <v>13</v>
      </c>
      <c r="K281">
        <v>1</v>
      </c>
      <c r="L281">
        <v>0</v>
      </c>
      <c r="M281">
        <v>1</v>
      </c>
      <c r="N281">
        <v>0</v>
      </c>
      <c r="O281">
        <v>168</v>
      </c>
      <c r="P281">
        <v>2.4</v>
      </c>
      <c r="Q281" s="1">
        <v>0.78333333333333333</v>
      </c>
      <c r="R281">
        <v>22.6</v>
      </c>
      <c r="S281">
        <v>0</v>
      </c>
    </row>
    <row r="282" spans="1:19">
      <c r="A282">
        <v>281</v>
      </c>
      <c r="B282" t="s">
        <v>390</v>
      </c>
      <c r="C282" t="s">
        <v>757</v>
      </c>
      <c r="D282" t="s">
        <v>7</v>
      </c>
      <c r="E282">
        <v>79</v>
      </c>
      <c r="F282">
        <v>4</v>
      </c>
      <c r="G282">
        <v>21</v>
      </c>
      <c r="H282">
        <v>25</v>
      </c>
      <c r="I282">
        <v>-18</v>
      </c>
      <c r="J282">
        <v>54</v>
      </c>
      <c r="K282">
        <v>0</v>
      </c>
      <c r="L282">
        <v>1</v>
      </c>
      <c r="M282">
        <v>1</v>
      </c>
      <c r="N282">
        <v>0</v>
      </c>
      <c r="O282">
        <v>103</v>
      </c>
      <c r="P282">
        <v>3.9</v>
      </c>
      <c r="Q282" s="1">
        <v>0.64722222222222225</v>
      </c>
      <c r="R282">
        <v>20.7</v>
      </c>
      <c r="S282">
        <v>55</v>
      </c>
    </row>
    <row r="283" spans="1:19">
      <c r="A283">
        <v>282</v>
      </c>
      <c r="B283" t="s">
        <v>758</v>
      </c>
      <c r="C283" t="s">
        <v>21</v>
      </c>
      <c r="D283" t="s">
        <v>81</v>
      </c>
      <c r="E283">
        <v>73</v>
      </c>
      <c r="F283">
        <v>2</v>
      </c>
      <c r="G283">
        <v>23</v>
      </c>
      <c r="H283">
        <v>25</v>
      </c>
      <c r="I283">
        <v>-7</v>
      </c>
      <c r="J283">
        <v>26</v>
      </c>
      <c r="K283">
        <v>1</v>
      </c>
      <c r="L283">
        <v>0</v>
      </c>
      <c r="M283">
        <v>0</v>
      </c>
      <c r="N283">
        <v>0</v>
      </c>
      <c r="O283">
        <v>111</v>
      </c>
      <c r="P283">
        <v>1.8</v>
      </c>
      <c r="Q283" s="1">
        <v>0.90625</v>
      </c>
      <c r="R283">
        <v>28.1</v>
      </c>
      <c r="S283">
        <v>0</v>
      </c>
    </row>
    <row r="284" spans="1:19">
      <c r="A284">
        <v>283</v>
      </c>
      <c r="B284" t="s">
        <v>330</v>
      </c>
      <c r="C284" t="s">
        <v>759</v>
      </c>
      <c r="D284" t="s">
        <v>5</v>
      </c>
      <c r="E284">
        <v>76</v>
      </c>
      <c r="F284">
        <v>18</v>
      </c>
      <c r="G284">
        <v>6</v>
      </c>
      <c r="H284">
        <v>24</v>
      </c>
      <c r="I284">
        <v>-19</v>
      </c>
      <c r="J284">
        <v>68</v>
      </c>
      <c r="K284">
        <v>3</v>
      </c>
      <c r="L284">
        <v>1</v>
      </c>
      <c r="M284">
        <v>1</v>
      </c>
      <c r="N284">
        <v>0</v>
      </c>
      <c r="O284">
        <v>158</v>
      </c>
      <c r="P284">
        <v>11.4</v>
      </c>
      <c r="Q284" s="1">
        <v>0.74236111111111114</v>
      </c>
      <c r="R284">
        <v>22.4</v>
      </c>
      <c r="S284">
        <v>60</v>
      </c>
    </row>
    <row r="285" spans="1:19">
      <c r="A285">
        <v>284</v>
      </c>
      <c r="B285" t="s">
        <v>760</v>
      </c>
      <c r="C285" t="s">
        <v>16</v>
      </c>
      <c r="D285" t="s">
        <v>7</v>
      </c>
      <c r="E285">
        <v>79</v>
      </c>
      <c r="F285">
        <v>12</v>
      </c>
      <c r="G285">
        <v>12</v>
      </c>
      <c r="H285">
        <v>24</v>
      </c>
      <c r="I285">
        <v>-8</v>
      </c>
      <c r="J285">
        <v>27</v>
      </c>
      <c r="K285">
        <v>3</v>
      </c>
      <c r="L285">
        <v>1</v>
      </c>
      <c r="M285">
        <v>3</v>
      </c>
      <c r="N285">
        <v>0</v>
      </c>
      <c r="O285">
        <v>71</v>
      </c>
      <c r="P285">
        <v>16.899999999999999</v>
      </c>
      <c r="Q285" s="1">
        <v>0.45347222222222222</v>
      </c>
      <c r="R285">
        <v>16</v>
      </c>
      <c r="S285">
        <v>48.7</v>
      </c>
    </row>
    <row r="286" spans="1:19">
      <c r="A286">
        <v>285</v>
      </c>
      <c r="B286" t="s">
        <v>708</v>
      </c>
      <c r="C286" t="s">
        <v>143</v>
      </c>
      <c r="D286" t="s">
        <v>10</v>
      </c>
      <c r="E286">
        <v>82</v>
      </c>
      <c r="F286">
        <v>11</v>
      </c>
      <c r="G286">
        <v>13</v>
      </c>
      <c r="H286">
        <v>24</v>
      </c>
      <c r="I286">
        <v>-2</v>
      </c>
      <c r="J286">
        <v>12</v>
      </c>
      <c r="K286">
        <v>0</v>
      </c>
      <c r="L286">
        <v>0</v>
      </c>
      <c r="M286">
        <v>2</v>
      </c>
      <c r="N286">
        <v>0</v>
      </c>
      <c r="O286">
        <v>86</v>
      </c>
      <c r="P286">
        <v>12.8</v>
      </c>
      <c r="Q286" s="1">
        <v>0.56805555555555554</v>
      </c>
      <c r="R286">
        <v>17.3</v>
      </c>
      <c r="S286">
        <v>50</v>
      </c>
    </row>
    <row r="287" spans="1:19">
      <c r="A287">
        <v>286</v>
      </c>
      <c r="B287" t="s">
        <v>367</v>
      </c>
      <c r="C287" t="s">
        <v>23</v>
      </c>
      <c r="D287" t="s">
        <v>10</v>
      </c>
      <c r="E287">
        <v>74</v>
      </c>
      <c r="F287">
        <v>11</v>
      </c>
      <c r="G287">
        <v>13</v>
      </c>
      <c r="H287">
        <v>24</v>
      </c>
      <c r="I287">
        <v>-9</v>
      </c>
      <c r="J287">
        <v>40</v>
      </c>
      <c r="K287">
        <v>10</v>
      </c>
      <c r="L287">
        <v>0</v>
      </c>
      <c r="M287">
        <v>3</v>
      </c>
      <c r="N287">
        <v>0</v>
      </c>
      <c r="O287">
        <v>97</v>
      </c>
      <c r="P287">
        <v>11.3</v>
      </c>
      <c r="Q287" s="1">
        <v>0.49444444444444446</v>
      </c>
      <c r="R287">
        <v>14.9</v>
      </c>
      <c r="S287">
        <v>100</v>
      </c>
    </row>
    <row r="288" spans="1:19">
      <c r="A288">
        <v>287</v>
      </c>
      <c r="B288" t="s">
        <v>117</v>
      </c>
      <c r="C288" t="s">
        <v>29</v>
      </c>
      <c r="D288" t="s">
        <v>10</v>
      </c>
      <c r="E288">
        <v>43</v>
      </c>
      <c r="F288">
        <v>11</v>
      </c>
      <c r="G288">
        <v>13</v>
      </c>
      <c r="H288">
        <v>24</v>
      </c>
      <c r="I288">
        <v>-1</v>
      </c>
      <c r="J288">
        <v>24</v>
      </c>
      <c r="K288">
        <v>2</v>
      </c>
      <c r="L288">
        <v>0</v>
      </c>
      <c r="M288">
        <v>1</v>
      </c>
      <c r="N288">
        <v>0</v>
      </c>
      <c r="O288">
        <v>121</v>
      </c>
      <c r="P288">
        <v>9.1</v>
      </c>
      <c r="Q288" s="1">
        <v>0.63194444444444442</v>
      </c>
      <c r="R288">
        <v>19.7</v>
      </c>
      <c r="S288">
        <v>40</v>
      </c>
    </row>
    <row r="289" spans="1:19">
      <c r="A289">
        <v>288</v>
      </c>
      <c r="B289" t="s">
        <v>375</v>
      </c>
      <c r="C289" t="s">
        <v>51</v>
      </c>
      <c r="D289" t="s">
        <v>81</v>
      </c>
      <c r="E289">
        <v>79</v>
      </c>
      <c r="F289">
        <v>10</v>
      </c>
      <c r="G289">
        <v>14</v>
      </c>
      <c r="H289">
        <v>24</v>
      </c>
      <c r="I289">
        <v>4</v>
      </c>
      <c r="J289">
        <v>28</v>
      </c>
      <c r="K289">
        <v>1</v>
      </c>
      <c r="L289">
        <v>0</v>
      </c>
      <c r="M289">
        <v>0</v>
      </c>
      <c r="N289">
        <v>0</v>
      </c>
      <c r="O289">
        <v>110</v>
      </c>
      <c r="P289">
        <v>9.1</v>
      </c>
      <c r="Q289" s="1">
        <v>0.93194444444444446</v>
      </c>
      <c r="R289">
        <v>26.8</v>
      </c>
      <c r="S289">
        <v>0</v>
      </c>
    </row>
    <row r="290" spans="1:19">
      <c r="A290">
        <v>289</v>
      </c>
      <c r="B290" t="s">
        <v>761</v>
      </c>
      <c r="C290" t="s">
        <v>100</v>
      </c>
      <c r="D290" t="s">
        <v>7</v>
      </c>
      <c r="E290">
        <v>79</v>
      </c>
      <c r="F290">
        <v>10</v>
      </c>
      <c r="G290">
        <v>14</v>
      </c>
      <c r="H290">
        <v>24</v>
      </c>
      <c r="I290">
        <v>-2</v>
      </c>
      <c r="J290">
        <v>49</v>
      </c>
      <c r="K290">
        <v>1</v>
      </c>
      <c r="L290">
        <v>0</v>
      </c>
      <c r="M290">
        <v>1</v>
      </c>
      <c r="N290">
        <v>0</v>
      </c>
      <c r="O290">
        <v>133</v>
      </c>
      <c r="P290">
        <v>7.5</v>
      </c>
      <c r="Q290" s="1">
        <v>0.57500000000000007</v>
      </c>
      <c r="R290">
        <v>20</v>
      </c>
      <c r="S290">
        <v>49.4</v>
      </c>
    </row>
    <row r="291" spans="1:19">
      <c r="A291">
        <v>290</v>
      </c>
      <c r="B291" t="s">
        <v>368</v>
      </c>
      <c r="C291" t="s">
        <v>14</v>
      </c>
      <c r="D291" t="s">
        <v>10</v>
      </c>
      <c r="E291">
        <v>71</v>
      </c>
      <c r="F291">
        <v>9</v>
      </c>
      <c r="G291">
        <v>15</v>
      </c>
      <c r="H291">
        <v>24</v>
      </c>
      <c r="I291">
        <v>-3</v>
      </c>
      <c r="J291">
        <v>48</v>
      </c>
      <c r="K291">
        <v>0</v>
      </c>
      <c r="L291">
        <v>0</v>
      </c>
      <c r="M291">
        <v>0</v>
      </c>
      <c r="N291">
        <v>0</v>
      </c>
      <c r="O291">
        <v>84</v>
      </c>
      <c r="P291">
        <v>10.7</v>
      </c>
      <c r="Q291" s="1">
        <v>0.50555555555555554</v>
      </c>
      <c r="R291">
        <v>18.2</v>
      </c>
      <c r="S291">
        <v>0</v>
      </c>
    </row>
    <row r="292" spans="1:19">
      <c r="A292">
        <v>291</v>
      </c>
      <c r="B292" t="s">
        <v>388</v>
      </c>
      <c r="C292" t="s">
        <v>762</v>
      </c>
      <c r="D292" t="s">
        <v>5</v>
      </c>
      <c r="E292">
        <v>70</v>
      </c>
      <c r="F292">
        <v>7</v>
      </c>
      <c r="G292">
        <v>17</v>
      </c>
      <c r="H292">
        <v>24</v>
      </c>
      <c r="I292">
        <v>-5</v>
      </c>
      <c r="J292">
        <v>14</v>
      </c>
      <c r="K292">
        <v>1</v>
      </c>
      <c r="L292">
        <v>0</v>
      </c>
      <c r="M292">
        <v>2</v>
      </c>
      <c r="N292">
        <v>0</v>
      </c>
      <c r="O292">
        <v>151</v>
      </c>
      <c r="P292">
        <v>4.5999999999999996</v>
      </c>
      <c r="Q292" s="1">
        <v>0.59444444444444444</v>
      </c>
      <c r="R292">
        <v>18.5</v>
      </c>
      <c r="S292">
        <v>48</v>
      </c>
    </row>
    <row r="293" spans="1:19">
      <c r="A293">
        <v>292</v>
      </c>
      <c r="B293" t="s">
        <v>407</v>
      </c>
      <c r="C293" t="s">
        <v>72</v>
      </c>
      <c r="D293" t="s">
        <v>7</v>
      </c>
      <c r="E293">
        <v>67</v>
      </c>
      <c r="F293">
        <v>7</v>
      </c>
      <c r="G293">
        <v>17</v>
      </c>
      <c r="H293">
        <v>24</v>
      </c>
      <c r="I293">
        <v>-6</v>
      </c>
      <c r="J293">
        <v>18</v>
      </c>
      <c r="K293">
        <v>2</v>
      </c>
      <c r="L293">
        <v>0</v>
      </c>
      <c r="M293">
        <v>0</v>
      </c>
      <c r="N293">
        <v>0</v>
      </c>
      <c r="O293">
        <v>81</v>
      </c>
      <c r="P293">
        <v>8.6</v>
      </c>
      <c r="Q293" s="1">
        <v>0.6020833333333333</v>
      </c>
      <c r="R293">
        <v>21.4</v>
      </c>
      <c r="S293">
        <v>50.7</v>
      </c>
    </row>
    <row r="294" spans="1:19">
      <c r="A294">
        <v>293</v>
      </c>
      <c r="B294" t="s">
        <v>763</v>
      </c>
      <c r="C294" t="s">
        <v>88</v>
      </c>
      <c r="D294" t="s">
        <v>81</v>
      </c>
      <c r="E294">
        <v>72</v>
      </c>
      <c r="F294">
        <v>6</v>
      </c>
      <c r="G294">
        <v>18</v>
      </c>
      <c r="H294">
        <v>24</v>
      </c>
      <c r="I294">
        <v>9</v>
      </c>
      <c r="J294">
        <v>46</v>
      </c>
      <c r="K294">
        <v>0</v>
      </c>
      <c r="L294">
        <v>0</v>
      </c>
      <c r="M294">
        <v>1</v>
      </c>
      <c r="N294">
        <v>0</v>
      </c>
      <c r="O294">
        <v>107</v>
      </c>
      <c r="P294">
        <v>5.6</v>
      </c>
      <c r="Q294" s="1">
        <v>0.78680555555555554</v>
      </c>
      <c r="R294">
        <v>24.4</v>
      </c>
      <c r="S294">
        <v>100</v>
      </c>
    </row>
    <row r="295" spans="1:19">
      <c r="A295">
        <v>294</v>
      </c>
      <c r="B295" t="s">
        <v>394</v>
      </c>
      <c r="C295" t="s">
        <v>90</v>
      </c>
      <c r="D295" t="s">
        <v>5</v>
      </c>
      <c r="E295">
        <v>70</v>
      </c>
      <c r="F295">
        <v>6</v>
      </c>
      <c r="G295">
        <v>18</v>
      </c>
      <c r="H295">
        <v>24</v>
      </c>
      <c r="I295">
        <v>7</v>
      </c>
      <c r="J295">
        <v>32</v>
      </c>
      <c r="K295">
        <v>0</v>
      </c>
      <c r="L295">
        <v>0</v>
      </c>
      <c r="M295">
        <v>3</v>
      </c>
      <c r="N295">
        <v>0</v>
      </c>
      <c r="O295">
        <v>127</v>
      </c>
      <c r="P295">
        <v>4.7</v>
      </c>
      <c r="Q295" s="1">
        <v>0.60833333333333328</v>
      </c>
      <c r="R295">
        <v>22.1</v>
      </c>
      <c r="S295">
        <v>37</v>
      </c>
    </row>
    <row r="296" spans="1:19">
      <c r="A296">
        <v>295</v>
      </c>
      <c r="B296" t="s">
        <v>764</v>
      </c>
      <c r="C296" t="s">
        <v>49</v>
      </c>
      <c r="D296" t="s">
        <v>81</v>
      </c>
      <c r="E296">
        <v>76</v>
      </c>
      <c r="F296">
        <v>5</v>
      </c>
      <c r="G296">
        <v>19</v>
      </c>
      <c r="H296">
        <v>24</v>
      </c>
      <c r="I296">
        <v>20</v>
      </c>
      <c r="J296">
        <v>44</v>
      </c>
      <c r="K296">
        <v>0</v>
      </c>
      <c r="L296">
        <v>0</v>
      </c>
      <c r="M296">
        <v>2</v>
      </c>
      <c r="N296">
        <v>0</v>
      </c>
      <c r="O296">
        <v>104</v>
      </c>
      <c r="P296">
        <v>4.8</v>
      </c>
      <c r="Q296" s="1">
        <v>0.92569444444444438</v>
      </c>
      <c r="R296">
        <v>26.5</v>
      </c>
      <c r="S296">
        <v>0</v>
      </c>
    </row>
    <row r="297" spans="1:19">
      <c r="A297">
        <v>296</v>
      </c>
      <c r="B297" t="s">
        <v>765</v>
      </c>
      <c r="C297" t="s">
        <v>25</v>
      </c>
      <c r="D297" t="s">
        <v>81</v>
      </c>
      <c r="E297">
        <v>80</v>
      </c>
      <c r="F297">
        <v>5</v>
      </c>
      <c r="G297">
        <v>19</v>
      </c>
      <c r="H297">
        <v>24</v>
      </c>
      <c r="I297">
        <v>-5</v>
      </c>
      <c r="J297">
        <v>66</v>
      </c>
      <c r="K297">
        <v>0</v>
      </c>
      <c r="L297">
        <v>0</v>
      </c>
      <c r="M297">
        <v>0</v>
      </c>
      <c r="N297">
        <v>0</v>
      </c>
      <c r="O297">
        <v>88</v>
      </c>
      <c r="P297">
        <v>5.7</v>
      </c>
      <c r="Q297" s="1">
        <v>0.74652777777777779</v>
      </c>
      <c r="R297">
        <v>21.5</v>
      </c>
      <c r="S297">
        <v>0</v>
      </c>
    </row>
    <row r="298" spans="1:19">
      <c r="A298">
        <v>297</v>
      </c>
      <c r="B298" t="s">
        <v>766</v>
      </c>
      <c r="C298" t="s">
        <v>29</v>
      </c>
      <c r="D298" t="s">
        <v>81</v>
      </c>
      <c r="E298">
        <v>81</v>
      </c>
      <c r="F298">
        <v>4</v>
      </c>
      <c r="G298">
        <v>20</v>
      </c>
      <c r="H298">
        <v>24</v>
      </c>
      <c r="I298">
        <v>10</v>
      </c>
      <c r="J298">
        <v>56</v>
      </c>
      <c r="K298">
        <v>0</v>
      </c>
      <c r="L298">
        <v>0</v>
      </c>
      <c r="M298">
        <v>0</v>
      </c>
      <c r="N298">
        <v>0</v>
      </c>
      <c r="O298">
        <v>113</v>
      </c>
      <c r="P298">
        <v>3.5</v>
      </c>
      <c r="Q298" s="1">
        <v>0.91805555555555562</v>
      </c>
      <c r="R298">
        <v>28.2</v>
      </c>
      <c r="S298">
        <v>0</v>
      </c>
    </row>
    <row r="299" spans="1:19">
      <c r="A299">
        <v>298</v>
      </c>
      <c r="B299" t="s">
        <v>767</v>
      </c>
      <c r="C299" t="s">
        <v>4</v>
      </c>
      <c r="D299" t="s">
        <v>81</v>
      </c>
      <c r="E299">
        <v>43</v>
      </c>
      <c r="F299">
        <v>4</v>
      </c>
      <c r="G299">
        <v>20</v>
      </c>
      <c r="H299">
        <v>24</v>
      </c>
      <c r="I299">
        <v>6</v>
      </c>
      <c r="J299">
        <v>20</v>
      </c>
      <c r="K299">
        <v>1</v>
      </c>
      <c r="L299">
        <v>0</v>
      </c>
      <c r="M299">
        <v>0</v>
      </c>
      <c r="N299">
        <v>0</v>
      </c>
      <c r="O299">
        <v>80</v>
      </c>
      <c r="P299">
        <v>5</v>
      </c>
      <c r="Q299" s="1">
        <v>0.80625000000000002</v>
      </c>
      <c r="R299">
        <v>24.9</v>
      </c>
      <c r="S299">
        <v>0</v>
      </c>
    </row>
    <row r="300" spans="1:19">
      <c r="A300">
        <v>299</v>
      </c>
      <c r="B300" t="s">
        <v>768</v>
      </c>
      <c r="C300" t="s">
        <v>33</v>
      </c>
      <c r="D300" t="s">
        <v>81</v>
      </c>
      <c r="E300">
        <v>73</v>
      </c>
      <c r="F300">
        <v>2</v>
      </c>
      <c r="G300">
        <v>22</v>
      </c>
      <c r="H300">
        <v>24</v>
      </c>
      <c r="I300">
        <v>6</v>
      </c>
      <c r="J300">
        <v>73</v>
      </c>
      <c r="K300">
        <v>1</v>
      </c>
      <c r="L300">
        <v>0</v>
      </c>
      <c r="M300">
        <v>0</v>
      </c>
      <c r="N300">
        <v>0</v>
      </c>
      <c r="O300">
        <v>124</v>
      </c>
      <c r="P300">
        <v>1.6</v>
      </c>
      <c r="Q300" s="1">
        <v>0.93402777777777779</v>
      </c>
      <c r="R300">
        <v>26.1</v>
      </c>
      <c r="S300">
        <v>0</v>
      </c>
    </row>
    <row r="301" spans="1:19">
      <c r="A301">
        <v>300</v>
      </c>
      <c r="B301" t="s">
        <v>411</v>
      </c>
      <c r="C301" t="s">
        <v>100</v>
      </c>
      <c r="D301" t="s">
        <v>10</v>
      </c>
      <c r="E301">
        <v>62</v>
      </c>
      <c r="F301">
        <v>17</v>
      </c>
      <c r="G301">
        <v>6</v>
      </c>
      <c r="H301">
        <v>23</v>
      </c>
      <c r="I301">
        <v>-5</v>
      </c>
      <c r="J301">
        <v>48</v>
      </c>
      <c r="K301">
        <v>5</v>
      </c>
      <c r="L301">
        <v>1</v>
      </c>
      <c r="M301">
        <v>2</v>
      </c>
      <c r="N301">
        <v>0</v>
      </c>
      <c r="O301">
        <v>185</v>
      </c>
      <c r="P301">
        <v>9.1999999999999993</v>
      </c>
      <c r="Q301" s="1">
        <v>0.68333333333333324</v>
      </c>
      <c r="R301">
        <v>22.8</v>
      </c>
      <c r="S301">
        <v>27.3</v>
      </c>
    </row>
    <row r="302" spans="1:19">
      <c r="A302">
        <v>301</v>
      </c>
      <c r="B302" t="s">
        <v>769</v>
      </c>
      <c r="C302" t="s">
        <v>14</v>
      </c>
      <c r="D302" t="s">
        <v>7</v>
      </c>
      <c r="E302">
        <v>37</v>
      </c>
      <c r="F302">
        <v>12</v>
      </c>
      <c r="G302">
        <v>11</v>
      </c>
      <c r="H302">
        <v>23</v>
      </c>
      <c r="I302">
        <v>-1</v>
      </c>
      <c r="J302">
        <v>50</v>
      </c>
      <c r="K302">
        <v>0</v>
      </c>
      <c r="L302">
        <v>0</v>
      </c>
      <c r="M302">
        <v>2</v>
      </c>
      <c r="N302">
        <v>1</v>
      </c>
      <c r="O302">
        <v>74</v>
      </c>
      <c r="P302">
        <v>16.2</v>
      </c>
      <c r="Q302" s="1">
        <v>0.6333333333333333</v>
      </c>
      <c r="R302">
        <v>21.5</v>
      </c>
      <c r="S302">
        <v>46.6</v>
      </c>
    </row>
    <row r="303" spans="1:19">
      <c r="A303">
        <v>302</v>
      </c>
      <c r="B303" t="s">
        <v>770</v>
      </c>
      <c r="C303" t="s">
        <v>16</v>
      </c>
      <c r="D303" t="s">
        <v>81</v>
      </c>
      <c r="E303">
        <v>72</v>
      </c>
      <c r="F303">
        <v>9</v>
      </c>
      <c r="G303">
        <v>14</v>
      </c>
      <c r="H303">
        <v>23</v>
      </c>
      <c r="I303">
        <v>-10</v>
      </c>
      <c r="J303">
        <v>60</v>
      </c>
      <c r="K303">
        <v>2</v>
      </c>
      <c r="L303">
        <v>0</v>
      </c>
      <c r="M303">
        <v>2</v>
      </c>
      <c r="N303">
        <v>0</v>
      </c>
      <c r="O303">
        <v>128</v>
      </c>
      <c r="P303">
        <v>7</v>
      </c>
      <c r="Q303" s="1">
        <v>0.85625000000000007</v>
      </c>
      <c r="R303">
        <v>26.9</v>
      </c>
      <c r="S303">
        <v>0</v>
      </c>
    </row>
    <row r="304" spans="1:19">
      <c r="A304">
        <v>303</v>
      </c>
      <c r="B304" t="s">
        <v>771</v>
      </c>
      <c r="C304" t="s">
        <v>772</v>
      </c>
      <c r="D304" t="s">
        <v>10</v>
      </c>
      <c r="E304">
        <v>71</v>
      </c>
      <c r="F304">
        <v>9</v>
      </c>
      <c r="G304">
        <v>14</v>
      </c>
      <c r="H304">
        <v>23</v>
      </c>
      <c r="I304">
        <v>-7</v>
      </c>
      <c r="J304">
        <v>14</v>
      </c>
      <c r="K304">
        <v>2</v>
      </c>
      <c r="L304">
        <v>0</v>
      </c>
      <c r="M304">
        <v>2</v>
      </c>
      <c r="N304">
        <v>0</v>
      </c>
      <c r="O304">
        <v>125</v>
      </c>
      <c r="P304">
        <v>7.2</v>
      </c>
      <c r="Q304" s="1">
        <v>0.6069444444444444</v>
      </c>
      <c r="R304">
        <v>18.899999999999999</v>
      </c>
      <c r="S304">
        <v>40</v>
      </c>
    </row>
    <row r="305" spans="1:19">
      <c r="A305">
        <v>304</v>
      </c>
      <c r="B305" t="s">
        <v>773</v>
      </c>
      <c r="C305" t="s">
        <v>774</v>
      </c>
      <c r="D305" t="s">
        <v>7</v>
      </c>
      <c r="E305">
        <v>84</v>
      </c>
      <c r="F305">
        <v>8</v>
      </c>
      <c r="G305">
        <v>15</v>
      </c>
      <c r="H305">
        <v>23</v>
      </c>
      <c r="I305">
        <v>-11</v>
      </c>
      <c r="J305">
        <v>52</v>
      </c>
      <c r="K305">
        <v>0</v>
      </c>
      <c r="L305">
        <v>1</v>
      </c>
      <c r="M305">
        <v>1</v>
      </c>
      <c r="N305">
        <v>0</v>
      </c>
      <c r="O305">
        <v>184</v>
      </c>
      <c r="P305">
        <v>4.3</v>
      </c>
      <c r="Q305" s="1">
        <v>0.69513888888888886</v>
      </c>
      <c r="R305">
        <v>22.6</v>
      </c>
      <c r="S305">
        <v>50</v>
      </c>
    </row>
    <row r="306" spans="1:19">
      <c r="A306">
        <v>305</v>
      </c>
      <c r="B306" t="s">
        <v>369</v>
      </c>
      <c r="C306" t="s">
        <v>51</v>
      </c>
      <c r="D306" t="s">
        <v>81</v>
      </c>
      <c r="E306">
        <v>55</v>
      </c>
      <c r="F306">
        <v>8</v>
      </c>
      <c r="G306">
        <v>15</v>
      </c>
      <c r="H306">
        <v>23</v>
      </c>
      <c r="I306">
        <v>5</v>
      </c>
      <c r="J306">
        <v>33</v>
      </c>
      <c r="K306">
        <v>3</v>
      </c>
      <c r="L306">
        <v>0</v>
      </c>
      <c r="M306">
        <v>1</v>
      </c>
      <c r="N306">
        <v>1</v>
      </c>
      <c r="O306">
        <v>84</v>
      </c>
      <c r="P306">
        <v>9.5</v>
      </c>
      <c r="Q306" s="1">
        <v>0.93680555555555556</v>
      </c>
      <c r="R306">
        <v>27.6</v>
      </c>
      <c r="S306">
        <v>0</v>
      </c>
    </row>
    <row r="307" spans="1:19">
      <c r="A307">
        <v>306</v>
      </c>
      <c r="B307" t="s">
        <v>775</v>
      </c>
      <c r="C307" t="s">
        <v>143</v>
      </c>
      <c r="D307" t="s">
        <v>7</v>
      </c>
      <c r="E307">
        <v>75</v>
      </c>
      <c r="F307">
        <v>8</v>
      </c>
      <c r="G307">
        <v>15</v>
      </c>
      <c r="H307">
        <v>23</v>
      </c>
      <c r="I307">
        <v>9</v>
      </c>
      <c r="J307">
        <v>10</v>
      </c>
      <c r="K307">
        <v>0</v>
      </c>
      <c r="L307">
        <v>1</v>
      </c>
      <c r="M307">
        <v>2</v>
      </c>
      <c r="N307">
        <v>0</v>
      </c>
      <c r="O307">
        <v>114</v>
      </c>
      <c r="P307">
        <v>7</v>
      </c>
      <c r="Q307" s="1">
        <v>0.66319444444444442</v>
      </c>
      <c r="R307">
        <v>21.5</v>
      </c>
      <c r="S307">
        <v>56.8</v>
      </c>
    </row>
    <row r="308" spans="1:19">
      <c r="A308">
        <v>307</v>
      </c>
      <c r="B308" t="s">
        <v>101</v>
      </c>
      <c r="C308" t="s">
        <v>51</v>
      </c>
      <c r="D308" t="s">
        <v>5</v>
      </c>
      <c r="E308">
        <v>65</v>
      </c>
      <c r="F308">
        <v>8</v>
      </c>
      <c r="G308">
        <v>15</v>
      </c>
      <c r="H308">
        <v>23</v>
      </c>
      <c r="I308">
        <v>2</v>
      </c>
      <c r="J308">
        <v>6</v>
      </c>
      <c r="K308">
        <v>2</v>
      </c>
      <c r="L308">
        <v>0</v>
      </c>
      <c r="M308">
        <v>0</v>
      </c>
      <c r="N308">
        <v>0</v>
      </c>
      <c r="O308">
        <v>100</v>
      </c>
      <c r="P308">
        <v>8</v>
      </c>
      <c r="Q308" s="1">
        <v>0.54861111111111105</v>
      </c>
      <c r="R308">
        <v>16.2</v>
      </c>
      <c r="S308">
        <v>47.2</v>
      </c>
    </row>
    <row r="309" spans="1:19">
      <c r="A309">
        <v>308</v>
      </c>
      <c r="B309" t="s">
        <v>397</v>
      </c>
      <c r="C309" t="s">
        <v>88</v>
      </c>
      <c r="D309" t="s">
        <v>81</v>
      </c>
      <c r="E309">
        <v>80</v>
      </c>
      <c r="F309">
        <v>5</v>
      </c>
      <c r="G309">
        <v>18</v>
      </c>
      <c r="H309">
        <v>23</v>
      </c>
      <c r="I309">
        <v>15</v>
      </c>
      <c r="J309">
        <v>39</v>
      </c>
      <c r="K309">
        <v>0</v>
      </c>
      <c r="L309">
        <v>0</v>
      </c>
      <c r="M309">
        <v>2</v>
      </c>
      <c r="N309">
        <v>1</v>
      </c>
      <c r="O309">
        <v>174</v>
      </c>
      <c r="P309">
        <v>2.9</v>
      </c>
      <c r="Q309" s="2">
        <v>1.0013888888888889</v>
      </c>
      <c r="R309">
        <v>27.5</v>
      </c>
      <c r="S309">
        <v>0</v>
      </c>
    </row>
    <row r="310" spans="1:19">
      <c r="A310">
        <v>309</v>
      </c>
      <c r="B310" t="s">
        <v>776</v>
      </c>
      <c r="C310" t="s">
        <v>4</v>
      </c>
      <c r="D310" t="s">
        <v>81</v>
      </c>
      <c r="E310">
        <v>61</v>
      </c>
      <c r="F310">
        <v>5</v>
      </c>
      <c r="G310">
        <v>18</v>
      </c>
      <c r="H310">
        <v>23</v>
      </c>
      <c r="I310">
        <v>-9</v>
      </c>
      <c r="J310">
        <v>65</v>
      </c>
      <c r="K310">
        <v>0</v>
      </c>
      <c r="L310">
        <v>0</v>
      </c>
      <c r="M310">
        <v>0</v>
      </c>
      <c r="N310">
        <v>0</v>
      </c>
      <c r="O310">
        <v>82</v>
      </c>
      <c r="P310">
        <v>6.1</v>
      </c>
      <c r="Q310" s="1">
        <v>0.96180555555555547</v>
      </c>
      <c r="R310">
        <v>29</v>
      </c>
      <c r="S310">
        <v>0</v>
      </c>
    </row>
    <row r="311" spans="1:19">
      <c r="A311">
        <v>310</v>
      </c>
      <c r="B311" t="s">
        <v>777</v>
      </c>
      <c r="C311" t="s">
        <v>72</v>
      </c>
      <c r="D311" t="s">
        <v>81</v>
      </c>
      <c r="E311">
        <v>82</v>
      </c>
      <c r="F311">
        <v>4</v>
      </c>
      <c r="G311">
        <v>19</v>
      </c>
      <c r="H311">
        <v>23</v>
      </c>
      <c r="I311">
        <v>11</v>
      </c>
      <c r="J311">
        <v>40</v>
      </c>
      <c r="K311">
        <v>0</v>
      </c>
      <c r="L311">
        <v>0</v>
      </c>
      <c r="M311">
        <v>1</v>
      </c>
      <c r="N311">
        <v>0</v>
      </c>
      <c r="O311">
        <v>119</v>
      </c>
      <c r="P311">
        <v>3.4</v>
      </c>
      <c r="Q311" s="1">
        <v>0.96458333333333324</v>
      </c>
      <c r="R311">
        <v>28.1</v>
      </c>
      <c r="S311">
        <v>0</v>
      </c>
    </row>
    <row r="312" spans="1:19">
      <c r="A312">
        <v>311</v>
      </c>
      <c r="B312" t="s">
        <v>778</v>
      </c>
      <c r="C312" t="s">
        <v>78</v>
      </c>
      <c r="D312" t="s">
        <v>81</v>
      </c>
      <c r="E312">
        <v>70</v>
      </c>
      <c r="F312">
        <v>3</v>
      </c>
      <c r="G312">
        <v>20</v>
      </c>
      <c r="H312">
        <v>23</v>
      </c>
      <c r="I312">
        <v>-4</v>
      </c>
      <c r="J312">
        <v>6</v>
      </c>
      <c r="K312">
        <v>2</v>
      </c>
      <c r="L312">
        <v>0</v>
      </c>
      <c r="M312">
        <v>1</v>
      </c>
      <c r="N312">
        <v>0</v>
      </c>
      <c r="O312">
        <v>92</v>
      </c>
      <c r="P312">
        <v>3.3</v>
      </c>
      <c r="Q312" s="1">
        <v>0.89930555555555547</v>
      </c>
      <c r="R312">
        <v>28.8</v>
      </c>
      <c r="S312">
        <v>0</v>
      </c>
    </row>
    <row r="313" spans="1:19">
      <c r="A313">
        <v>312</v>
      </c>
      <c r="B313" t="s">
        <v>779</v>
      </c>
      <c r="C313" t="s">
        <v>165</v>
      </c>
      <c r="D313" t="s">
        <v>7</v>
      </c>
      <c r="E313">
        <v>77</v>
      </c>
      <c r="F313">
        <v>10</v>
      </c>
      <c r="G313">
        <v>12</v>
      </c>
      <c r="H313">
        <v>22</v>
      </c>
      <c r="I313">
        <v>-7</v>
      </c>
      <c r="J313">
        <v>18</v>
      </c>
      <c r="K313">
        <v>0</v>
      </c>
      <c r="L313">
        <v>0</v>
      </c>
      <c r="M313">
        <v>3</v>
      </c>
      <c r="N313">
        <v>0</v>
      </c>
      <c r="O313">
        <v>107</v>
      </c>
      <c r="P313">
        <v>9.3000000000000007</v>
      </c>
      <c r="Q313" s="1">
        <v>0.65416666666666667</v>
      </c>
      <c r="R313">
        <v>22.2</v>
      </c>
      <c r="S313">
        <v>50.1</v>
      </c>
    </row>
    <row r="314" spans="1:19">
      <c r="A314">
        <v>313</v>
      </c>
      <c r="B314" t="s">
        <v>331</v>
      </c>
      <c r="C314" t="s">
        <v>90</v>
      </c>
      <c r="D314" t="s">
        <v>7</v>
      </c>
      <c r="E314">
        <v>25</v>
      </c>
      <c r="F314">
        <v>10</v>
      </c>
      <c r="G314">
        <v>12</v>
      </c>
      <c r="H314">
        <v>22</v>
      </c>
      <c r="I314">
        <v>4</v>
      </c>
      <c r="J314">
        <v>2</v>
      </c>
      <c r="K314">
        <v>3</v>
      </c>
      <c r="L314">
        <v>0</v>
      </c>
      <c r="M314">
        <v>2</v>
      </c>
      <c r="N314">
        <v>0</v>
      </c>
      <c r="O314">
        <v>64</v>
      </c>
      <c r="P314">
        <v>15.6</v>
      </c>
      <c r="Q314" s="1">
        <v>0.7715277777777777</v>
      </c>
      <c r="R314">
        <v>27.3</v>
      </c>
      <c r="S314">
        <v>56.9</v>
      </c>
    </row>
    <row r="315" spans="1:19">
      <c r="A315">
        <v>314</v>
      </c>
      <c r="B315" t="s">
        <v>363</v>
      </c>
      <c r="C315" t="s">
        <v>78</v>
      </c>
      <c r="D315" t="s">
        <v>7</v>
      </c>
      <c r="E315">
        <v>37</v>
      </c>
      <c r="F315">
        <v>9</v>
      </c>
      <c r="G315">
        <v>13</v>
      </c>
      <c r="H315">
        <v>22</v>
      </c>
      <c r="I315">
        <v>-1</v>
      </c>
      <c r="J315">
        <v>18</v>
      </c>
      <c r="K315">
        <v>2</v>
      </c>
      <c r="L315">
        <v>0</v>
      </c>
      <c r="M315">
        <v>3</v>
      </c>
      <c r="N315">
        <v>0</v>
      </c>
      <c r="O315">
        <v>84</v>
      </c>
      <c r="P315">
        <v>10.7</v>
      </c>
      <c r="Q315" s="1">
        <v>0.67986111111111114</v>
      </c>
      <c r="R315">
        <v>20.399999999999999</v>
      </c>
      <c r="S315">
        <v>25</v>
      </c>
    </row>
    <row r="316" spans="1:19">
      <c r="A316">
        <v>315</v>
      </c>
      <c r="B316" t="s">
        <v>734</v>
      </c>
      <c r="C316" t="s">
        <v>25</v>
      </c>
      <c r="D316" t="s">
        <v>81</v>
      </c>
      <c r="E316">
        <v>82</v>
      </c>
      <c r="F316">
        <v>8</v>
      </c>
      <c r="G316">
        <v>14</v>
      </c>
      <c r="H316">
        <v>22</v>
      </c>
      <c r="I316">
        <v>-14</v>
      </c>
      <c r="J316">
        <v>48</v>
      </c>
      <c r="K316">
        <v>3</v>
      </c>
      <c r="L316">
        <v>0</v>
      </c>
      <c r="M316">
        <v>1</v>
      </c>
      <c r="N316">
        <v>0</v>
      </c>
      <c r="O316">
        <v>139</v>
      </c>
      <c r="P316">
        <v>5.8</v>
      </c>
      <c r="Q316" s="2">
        <v>1.0645833333333334</v>
      </c>
      <c r="R316">
        <v>25.9</v>
      </c>
      <c r="S316">
        <v>50</v>
      </c>
    </row>
    <row r="317" spans="1:19">
      <c r="A317">
        <v>316</v>
      </c>
      <c r="B317" t="s">
        <v>780</v>
      </c>
      <c r="C317" t="s">
        <v>16</v>
      </c>
      <c r="D317" t="s">
        <v>81</v>
      </c>
      <c r="E317">
        <v>66</v>
      </c>
      <c r="F317">
        <v>8</v>
      </c>
      <c r="G317">
        <v>14</v>
      </c>
      <c r="H317">
        <v>22</v>
      </c>
      <c r="I317">
        <v>-16</v>
      </c>
      <c r="J317">
        <v>29</v>
      </c>
      <c r="K317">
        <v>5</v>
      </c>
      <c r="L317">
        <v>0</v>
      </c>
      <c r="M317">
        <v>2</v>
      </c>
      <c r="N317">
        <v>1</v>
      </c>
      <c r="O317">
        <v>101</v>
      </c>
      <c r="P317">
        <v>7.9</v>
      </c>
      <c r="Q317" s="1">
        <v>0.95138888888888884</v>
      </c>
      <c r="R317">
        <v>29</v>
      </c>
      <c r="S317">
        <v>0</v>
      </c>
    </row>
    <row r="318" spans="1:19">
      <c r="A318">
        <v>317</v>
      </c>
      <c r="B318" t="s">
        <v>781</v>
      </c>
      <c r="C318" t="s">
        <v>23</v>
      </c>
      <c r="D318" t="s">
        <v>10</v>
      </c>
      <c r="E318">
        <v>81</v>
      </c>
      <c r="F318">
        <v>8</v>
      </c>
      <c r="G318">
        <v>14</v>
      </c>
      <c r="H318">
        <v>22</v>
      </c>
      <c r="I318">
        <v>4</v>
      </c>
      <c r="J318">
        <v>62</v>
      </c>
      <c r="K318">
        <v>0</v>
      </c>
      <c r="L318">
        <v>0</v>
      </c>
      <c r="M318">
        <v>1</v>
      </c>
      <c r="N318">
        <v>0</v>
      </c>
      <c r="O318">
        <v>121</v>
      </c>
      <c r="P318">
        <v>6.6</v>
      </c>
      <c r="Q318" s="1">
        <v>0.51250000000000007</v>
      </c>
      <c r="R318">
        <v>17.100000000000001</v>
      </c>
      <c r="S318">
        <v>52.9</v>
      </c>
    </row>
    <row r="319" spans="1:19">
      <c r="A319">
        <v>318</v>
      </c>
      <c r="B319" t="s">
        <v>410</v>
      </c>
      <c r="C319" t="s">
        <v>113</v>
      </c>
      <c r="D319" t="s">
        <v>81</v>
      </c>
      <c r="E319">
        <v>75</v>
      </c>
      <c r="F319">
        <v>5</v>
      </c>
      <c r="G319">
        <v>17</v>
      </c>
      <c r="H319">
        <v>22</v>
      </c>
      <c r="I319">
        <v>-5</v>
      </c>
      <c r="J319">
        <v>48</v>
      </c>
      <c r="K319">
        <v>2</v>
      </c>
      <c r="L319">
        <v>0</v>
      </c>
      <c r="M319">
        <v>1</v>
      </c>
      <c r="N319">
        <v>0</v>
      </c>
      <c r="O319">
        <v>75</v>
      </c>
      <c r="P319">
        <v>6.7</v>
      </c>
      <c r="Q319" s="1">
        <v>0.94791666666666663</v>
      </c>
      <c r="R319">
        <v>28.5</v>
      </c>
      <c r="S319">
        <v>0</v>
      </c>
    </row>
    <row r="320" spans="1:19">
      <c r="A320">
        <v>319</v>
      </c>
      <c r="B320" t="s">
        <v>782</v>
      </c>
      <c r="C320" t="s">
        <v>783</v>
      </c>
      <c r="D320" t="s">
        <v>81</v>
      </c>
      <c r="E320">
        <v>67</v>
      </c>
      <c r="F320">
        <v>3</v>
      </c>
      <c r="G320">
        <v>19</v>
      </c>
      <c r="H320">
        <v>22</v>
      </c>
      <c r="I320">
        <v>-8</v>
      </c>
      <c r="J320">
        <v>20</v>
      </c>
      <c r="K320">
        <v>2</v>
      </c>
      <c r="L320">
        <v>0</v>
      </c>
      <c r="M320">
        <v>1</v>
      </c>
      <c r="N320">
        <v>0</v>
      </c>
      <c r="O320">
        <v>72</v>
      </c>
      <c r="P320">
        <v>4.2</v>
      </c>
      <c r="Q320" s="2">
        <v>1.0020833333333334</v>
      </c>
      <c r="R320">
        <v>31.2</v>
      </c>
      <c r="S320">
        <v>0</v>
      </c>
    </row>
    <row r="321" spans="1:19">
      <c r="A321">
        <v>320</v>
      </c>
      <c r="B321" t="s">
        <v>784</v>
      </c>
      <c r="C321" t="s">
        <v>785</v>
      </c>
      <c r="D321" t="s">
        <v>81</v>
      </c>
      <c r="E321">
        <v>63</v>
      </c>
      <c r="F321">
        <v>2</v>
      </c>
      <c r="G321">
        <v>20</v>
      </c>
      <c r="H321">
        <v>22</v>
      </c>
      <c r="I321">
        <v>-6</v>
      </c>
      <c r="J321">
        <v>34</v>
      </c>
      <c r="K321">
        <v>2</v>
      </c>
      <c r="L321">
        <v>0</v>
      </c>
      <c r="M321">
        <v>1</v>
      </c>
      <c r="N321">
        <v>0</v>
      </c>
      <c r="O321">
        <v>70</v>
      </c>
      <c r="P321">
        <v>2.9</v>
      </c>
      <c r="Q321" s="1">
        <v>0.8881944444444444</v>
      </c>
      <c r="R321">
        <v>26</v>
      </c>
      <c r="S321">
        <v>0</v>
      </c>
    </row>
    <row r="322" spans="1:19">
      <c r="A322">
        <v>321</v>
      </c>
      <c r="B322" t="s">
        <v>786</v>
      </c>
      <c r="C322" t="s">
        <v>19</v>
      </c>
      <c r="D322" t="s">
        <v>81</v>
      </c>
      <c r="E322">
        <v>79</v>
      </c>
      <c r="F322">
        <v>2</v>
      </c>
      <c r="G322">
        <v>20</v>
      </c>
      <c r="H322">
        <v>22</v>
      </c>
      <c r="I322">
        <v>-6</v>
      </c>
      <c r="J322">
        <v>62</v>
      </c>
      <c r="K322">
        <v>0</v>
      </c>
      <c r="L322">
        <v>0</v>
      </c>
      <c r="M322">
        <v>0</v>
      </c>
      <c r="N322">
        <v>0</v>
      </c>
      <c r="O322">
        <v>81</v>
      </c>
      <c r="P322">
        <v>2.5</v>
      </c>
      <c r="Q322" s="1">
        <v>0.66805555555555562</v>
      </c>
      <c r="R322">
        <v>23.2</v>
      </c>
      <c r="S322">
        <v>0</v>
      </c>
    </row>
    <row r="323" spans="1:19">
      <c r="A323">
        <v>322</v>
      </c>
      <c r="B323" t="s">
        <v>787</v>
      </c>
      <c r="C323" t="s">
        <v>113</v>
      </c>
      <c r="D323" t="s">
        <v>10</v>
      </c>
      <c r="E323">
        <v>74</v>
      </c>
      <c r="F323">
        <v>16</v>
      </c>
      <c r="G323">
        <v>5</v>
      </c>
      <c r="H323">
        <v>21</v>
      </c>
      <c r="I323">
        <v>-10</v>
      </c>
      <c r="J323">
        <v>24</v>
      </c>
      <c r="K323">
        <v>0</v>
      </c>
      <c r="L323">
        <v>0</v>
      </c>
      <c r="M323">
        <v>1</v>
      </c>
      <c r="N323">
        <v>0</v>
      </c>
      <c r="O323">
        <v>102</v>
      </c>
      <c r="P323">
        <v>15.7</v>
      </c>
      <c r="Q323" s="1">
        <v>0.57222222222222219</v>
      </c>
      <c r="R323">
        <v>18.5</v>
      </c>
      <c r="S323">
        <v>48.3</v>
      </c>
    </row>
    <row r="324" spans="1:19">
      <c r="A324">
        <v>323</v>
      </c>
      <c r="B324" t="s">
        <v>788</v>
      </c>
      <c r="C324" t="s">
        <v>36</v>
      </c>
      <c r="D324" t="s">
        <v>7</v>
      </c>
      <c r="E324">
        <v>78</v>
      </c>
      <c r="F324">
        <v>13</v>
      </c>
      <c r="G324">
        <v>8</v>
      </c>
      <c r="H324">
        <v>21</v>
      </c>
      <c r="I324">
        <v>-9</v>
      </c>
      <c r="J324">
        <v>42</v>
      </c>
      <c r="K324">
        <v>0</v>
      </c>
      <c r="L324">
        <v>1</v>
      </c>
      <c r="M324">
        <v>1</v>
      </c>
      <c r="N324">
        <v>0</v>
      </c>
      <c r="O324">
        <v>118</v>
      </c>
      <c r="P324">
        <v>11</v>
      </c>
      <c r="Q324" s="1">
        <v>0.61458333333333337</v>
      </c>
      <c r="R324">
        <v>21.5</v>
      </c>
      <c r="S324">
        <v>54.4</v>
      </c>
    </row>
    <row r="325" spans="1:19">
      <c r="A325">
        <v>324</v>
      </c>
      <c r="B325" t="s">
        <v>789</v>
      </c>
      <c r="C325" t="s">
        <v>139</v>
      </c>
      <c r="D325" t="s">
        <v>7</v>
      </c>
      <c r="E325">
        <v>67</v>
      </c>
      <c r="F325">
        <v>9</v>
      </c>
      <c r="G325">
        <v>12</v>
      </c>
      <c r="H325">
        <v>21</v>
      </c>
      <c r="I325">
        <v>-2</v>
      </c>
      <c r="J325">
        <v>24</v>
      </c>
      <c r="K325">
        <v>3</v>
      </c>
      <c r="L325">
        <v>0</v>
      </c>
      <c r="M325">
        <v>3</v>
      </c>
      <c r="N325">
        <v>0</v>
      </c>
      <c r="O325">
        <v>99</v>
      </c>
      <c r="P325">
        <v>9.1</v>
      </c>
      <c r="Q325" s="1">
        <v>0.53055555555555556</v>
      </c>
      <c r="R325">
        <v>17.2</v>
      </c>
      <c r="S325">
        <v>45.1</v>
      </c>
    </row>
    <row r="326" spans="1:19">
      <c r="A326">
        <v>325</v>
      </c>
      <c r="B326" t="s">
        <v>790</v>
      </c>
      <c r="C326" t="s">
        <v>113</v>
      </c>
      <c r="D326" t="s">
        <v>7</v>
      </c>
      <c r="E326">
        <v>82</v>
      </c>
      <c r="F326">
        <v>8</v>
      </c>
      <c r="G326">
        <v>13</v>
      </c>
      <c r="H326">
        <v>21</v>
      </c>
      <c r="I326">
        <v>-13</v>
      </c>
      <c r="J326">
        <v>60</v>
      </c>
      <c r="K326">
        <v>0</v>
      </c>
      <c r="L326">
        <v>0</v>
      </c>
      <c r="M326">
        <v>1</v>
      </c>
      <c r="N326">
        <v>0</v>
      </c>
      <c r="O326">
        <v>123</v>
      </c>
      <c r="P326">
        <v>6.5</v>
      </c>
      <c r="Q326" s="1">
        <v>0.58263888888888882</v>
      </c>
      <c r="R326">
        <v>20.2</v>
      </c>
      <c r="S326">
        <v>50.9</v>
      </c>
    </row>
    <row r="327" spans="1:19">
      <c r="A327">
        <v>326</v>
      </c>
      <c r="B327" t="s">
        <v>402</v>
      </c>
      <c r="C327" t="s">
        <v>791</v>
      </c>
      <c r="D327" t="s">
        <v>7</v>
      </c>
      <c r="E327">
        <v>70</v>
      </c>
      <c r="F327">
        <v>7</v>
      </c>
      <c r="G327">
        <v>14</v>
      </c>
      <c r="H327">
        <v>21</v>
      </c>
      <c r="I327">
        <v>-1</v>
      </c>
      <c r="J327">
        <v>76</v>
      </c>
      <c r="K327">
        <v>0</v>
      </c>
      <c r="L327">
        <v>0</v>
      </c>
      <c r="M327">
        <v>3</v>
      </c>
      <c r="N327">
        <v>0</v>
      </c>
      <c r="O327">
        <v>75</v>
      </c>
      <c r="P327">
        <v>9.3000000000000007</v>
      </c>
      <c r="Q327" s="1">
        <v>0.61527777777777781</v>
      </c>
      <c r="R327">
        <v>20.8</v>
      </c>
      <c r="S327">
        <v>57.3</v>
      </c>
    </row>
    <row r="328" spans="1:19">
      <c r="A328">
        <v>327</v>
      </c>
      <c r="B328" t="s">
        <v>792</v>
      </c>
      <c r="C328" t="s">
        <v>23</v>
      </c>
      <c r="D328" t="s">
        <v>81</v>
      </c>
      <c r="E328">
        <v>81</v>
      </c>
      <c r="F328">
        <v>6</v>
      </c>
      <c r="G328">
        <v>15</v>
      </c>
      <c r="H328">
        <v>21</v>
      </c>
      <c r="I328">
        <v>16</v>
      </c>
      <c r="J328">
        <v>29</v>
      </c>
      <c r="K328">
        <v>1</v>
      </c>
      <c r="L328">
        <v>1</v>
      </c>
      <c r="M328">
        <v>2</v>
      </c>
      <c r="N328">
        <v>0</v>
      </c>
      <c r="O328">
        <v>96</v>
      </c>
      <c r="P328">
        <v>6.3</v>
      </c>
      <c r="Q328" s="1">
        <v>0.87708333333333333</v>
      </c>
      <c r="R328">
        <v>27</v>
      </c>
      <c r="S328">
        <v>0</v>
      </c>
    </row>
    <row r="329" spans="1:19">
      <c r="A329">
        <v>328</v>
      </c>
      <c r="B329" t="s">
        <v>793</v>
      </c>
      <c r="C329" t="s">
        <v>113</v>
      </c>
      <c r="D329" t="s">
        <v>81</v>
      </c>
      <c r="E329">
        <v>64</v>
      </c>
      <c r="F329">
        <v>6</v>
      </c>
      <c r="G329">
        <v>15</v>
      </c>
      <c r="H329">
        <v>21</v>
      </c>
      <c r="I329">
        <v>11</v>
      </c>
      <c r="J329">
        <v>73</v>
      </c>
      <c r="K329">
        <v>2</v>
      </c>
      <c r="L329">
        <v>1</v>
      </c>
      <c r="M329">
        <v>1</v>
      </c>
      <c r="N329">
        <v>0</v>
      </c>
      <c r="O329">
        <v>179</v>
      </c>
      <c r="P329">
        <v>3.4</v>
      </c>
      <c r="Q329" s="1">
        <v>0.8520833333333333</v>
      </c>
      <c r="R329">
        <v>27</v>
      </c>
      <c r="S329">
        <v>0</v>
      </c>
    </row>
    <row r="330" spans="1:19">
      <c r="A330">
        <v>329</v>
      </c>
      <c r="B330" t="s">
        <v>347</v>
      </c>
      <c r="C330" t="s">
        <v>49</v>
      </c>
      <c r="D330" t="s">
        <v>7</v>
      </c>
      <c r="E330">
        <v>78</v>
      </c>
      <c r="F330">
        <v>6</v>
      </c>
      <c r="G330">
        <v>15</v>
      </c>
      <c r="H330">
        <v>21</v>
      </c>
      <c r="I330">
        <v>2</v>
      </c>
      <c r="J330">
        <v>60</v>
      </c>
      <c r="K330">
        <v>1</v>
      </c>
      <c r="L330">
        <v>0</v>
      </c>
      <c r="M330">
        <v>0</v>
      </c>
      <c r="N330">
        <v>0</v>
      </c>
      <c r="O330">
        <v>133</v>
      </c>
      <c r="P330">
        <v>4.5</v>
      </c>
      <c r="Q330" s="1">
        <v>0.69444444444444453</v>
      </c>
      <c r="R330">
        <v>24.1</v>
      </c>
      <c r="S330">
        <v>55</v>
      </c>
    </row>
    <row r="331" spans="1:19">
      <c r="A331">
        <v>330</v>
      </c>
      <c r="B331" t="s">
        <v>419</v>
      </c>
      <c r="C331" t="s">
        <v>19</v>
      </c>
      <c r="D331" t="s">
        <v>81</v>
      </c>
      <c r="E331">
        <v>57</v>
      </c>
      <c r="F331">
        <v>5</v>
      </c>
      <c r="G331">
        <v>16</v>
      </c>
      <c r="H331">
        <v>21</v>
      </c>
      <c r="I331">
        <v>-1</v>
      </c>
      <c r="J331">
        <v>22</v>
      </c>
      <c r="K331">
        <v>2</v>
      </c>
      <c r="L331">
        <v>0</v>
      </c>
      <c r="M331">
        <v>0</v>
      </c>
      <c r="N331">
        <v>0</v>
      </c>
      <c r="O331">
        <v>65</v>
      </c>
      <c r="P331">
        <v>7.7</v>
      </c>
      <c r="Q331" s="1">
        <v>0.6743055555555556</v>
      </c>
      <c r="R331">
        <v>23.2</v>
      </c>
      <c r="S331">
        <v>0</v>
      </c>
    </row>
    <row r="332" spans="1:19">
      <c r="A332">
        <v>331</v>
      </c>
      <c r="B332" t="s">
        <v>879</v>
      </c>
      <c r="C332" t="s">
        <v>36</v>
      </c>
      <c r="D332" t="s">
        <v>81</v>
      </c>
      <c r="E332">
        <v>47</v>
      </c>
      <c r="F332">
        <v>0</v>
      </c>
      <c r="G332">
        <v>13</v>
      </c>
      <c r="H332">
        <v>13</v>
      </c>
      <c r="I332">
        <v>-8</v>
      </c>
      <c r="J332">
        <v>10</v>
      </c>
      <c r="K332">
        <v>0</v>
      </c>
      <c r="L332">
        <v>0</v>
      </c>
      <c r="M332">
        <v>0</v>
      </c>
      <c r="N332">
        <v>0</v>
      </c>
      <c r="O332">
        <v>52</v>
      </c>
      <c r="P332">
        <v>0</v>
      </c>
      <c r="Q332" s="1">
        <v>0.95208333333333339</v>
      </c>
      <c r="R332">
        <v>26.1</v>
      </c>
      <c r="S332">
        <v>0</v>
      </c>
    </row>
    <row r="333" spans="1:19">
      <c r="A333">
        <v>332</v>
      </c>
      <c r="B333" t="s">
        <v>209</v>
      </c>
      <c r="C333" t="s">
        <v>78</v>
      </c>
      <c r="D333" t="s">
        <v>7</v>
      </c>
      <c r="E333">
        <v>48</v>
      </c>
      <c r="F333">
        <v>8</v>
      </c>
      <c r="G333">
        <v>4</v>
      </c>
      <c r="H333">
        <v>12</v>
      </c>
      <c r="I333">
        <v>-18</v>
      </c>
      <c r="J333">
        <v>20</v>
      </c>
      <c r="K333">
        <v>1</v>
      </c>
      <c r="L333">
        <v>1</v>
      </c>
      <c r="M333">
        <v>1</v>
      </c>
      <c r="N333">
        <v>0</v>
      </c>
      <c r="O333">
        <v>88</v>
      </c>
      <c r="P333">
        <v>9.1</v>
      </c>
      <c r="Q333" s="1">
        <v>0.72291666666666676</v>
      </c>
      <c r="R333">
        <v>24.4</v>
      </c>
      <c r="S333">
        <v>49.4</v>
      </c>
    </row>
    <row r="334" spans="1:19">
      <c r="A334">
        <v>333</v>
      </c>
      <c r="B334" t="s">
        <v>1211</v>
      </c>
      <c r="C334" t="s">
        <v>45</v>
      </c>
      <c r="D334" t="s">
        <v>10</v>
      </c>
      <c r="E334">
        <v>48</v>
      </c>
      <c r="F334">
        <v>8</v>
      </c>
      <c r="G334">
        <v>4</v>
      </c>
      <c r="H334">
        <v>12</v>
      </c>
      <c r="I334">
        <v>4</v>
      </c>
      <c r="J334">
        <v>83</v>
      </c>
      <c r="K334">
        <v>0</v>
      </c>
      <c r="L334">
        <v>0</v>
      </c>
      <c r="M334">
        <v>0</v>
      </c>
      <c r="N334">
        <v>0</v>
      </c>
      <c r="O334">
        <v>79</v>
      </c>
      <c r="P334">
        <v>10.1</v>
      </c>
      <c r="Q334" s="1">
        <v>0.54513888888888895</v>
      </c>
      <c r="R334">
        <v>18.2</v>
      </c>
      <c r="S334">
        <v>41.2</v>
      </c>
    </row>
    <row r="335" spans="1:19">
      <c r="A335">
        <v>334</v>
      </c>
      <c r="B335" t="s">
        <v>1212</v>
      </c>
      <c r="C335" t="s">
        <v>93</v>
      </c>
      <c r="D335" t="s">
        <v>7</v>
      </c>
      <c r="E335">
        <v>28</v>
      </c>
      <c r="F335">
        <v>8</v>
      </c>
      <c r="G335">
        <v>4</v>
      </c>
      <c r="H335">
        <v>12</v>
      </c>
      <c r="I335">
        <v>-2</v>
      </c>
      <c r="J335">
        <v>4</v>
      </c>
      <c r="K335">
        <v>1</v>
      </c>
      <c r="L335">
        <v>0</v>
      </c>
      <c r="M335">
        <v>0</v>
      </c>
      <c r="N335">
        <v>0</v>
      </c>
      <c r="O335">
        <v>47</v>
      </c>
      <c r="P335">
        <v>17</v>
      </c>
      <c r="Q335" s="1">
        <v>0.59375</v>
      </c>
      <c r="R335">
        <v>18.899999999999999</v>
      </c>
      <c r="S335">
        <v>38.799999999999997</v>
      </c>
    </row>
    <row r="336" spans="1:19">
      <c r="A336">
        <v>335</v>
      </c>
      <c r="B336" t="s">
        <v>275</v>
      </c>
      <c r="C336" t="s">
        <v>21</v>
      </c>
      <c r="D336" t="s">
        <v>7</v>
      </c>
      <c r="E336">
        <v>31</v>
      </c>
      <c r="F336">
        <v>7</v>
      </c>
      <c r="G336">
        <v>5</v>
      </c>
      <c r="H336">
        <v>12</v>
      </c>
      <c r="I336">
        <v>8</v>
      </c>
      <c r="J336">
        <v>24</v>
      </c>
      <c r="K336">
        <v>3</v>
      </c>
      <c r="L336">
        <v>0</v>
      </c>
      <c r="M336">
        <v>1</v>
      </c>
      <c r="N336">
        <v>0</v>
      </c>
      <c r="O336">
        <v>41</v>
      </c>
      <c r="P336">
        <v>17.100000000000001</v>
      </c>
      <c r="Q336" s="1">
        <v>0.70208333333333339</v>
      </c>
      <c r="R336">
        <v>23.6</v>
      </c>
      <c r="S336">
        <v>49</v>
      </c>
    </row>
    <row r="337" spans="1:19">
      <c r="A337">
        <v>336</v>
      </c>
      <c r="B337" t="s">
        <v>215</v>
      </c>
      <c r="C337" t="s">
        <v>38</v>
      </c>
      <c r="D337" t="s">
        <v>81</v>
      </c>
      <c r="E337">
        <v>36</v>
      </c>
      <c r="F337">
        <v>6</v>
      </c>
      <c r="G337">
        <v>6</v>
      </c>
      <c r="H337">
        <v>12</v>
      </c>
      <c r="I337">
        <v>6</v>
      </c>
      <c r="J337">
        <v>48</v>
      </c>
      <c r="K337">
        <v>2</v>
      </c>
      <c r="L337">
        <v>0</v>
      </c>
      <c r="M337">
        <v>1</v>
      </c>
      <c r="N337">
        <v>0</v>
      </c>
      <c r="O337">
        <v>77</v>
      </c>
      <c r="P337">
        <v>7.8</v>
      </c>
      <c r="Q337" s="1">
        <v>0.91388888888888886</v>
      </c>
      <c r="R337">
        <v>26.1</v>
      </c>
      <c r="S337">
        <v>0</v>
      </c>
    </row>
    <row r="338" spans="1:19">
      <c r="A338">
        <v>337</v>
      </c>
      <c r="B338" t="s">
        <v>1213</v>
      </c>
      <c r="C338" t="s">
        <v>72</v>
      </c>
      <c r="D338" t="s">
        <v>81</v>
      </c>
      <c r="E338">
        <v>38</v>
      </c>
      <c r="F338">
        <v>6</v>
      </c>
      <c r="G338">
        <v>6</v>
      </c>
      <c r="H338">
        <v>12</v>
      </c>
      <c r="I338">
        <v>-1</v>
      </c>
      <c r="J338">
        <v>10</v>
      </c>
      <c r="K338">
        <v>4</v>
      </c>
      <c r="L338">
        <v>0</v>
      </c>
      <c r="M338">
        <v>0</v>
      </c>
      <c r="N338">
        <v>0</v>
      </c>
      <c r="O338">
        <v>79</v>
      </c>
      <c r="P338">
        <v>7.6</v>
      </c>
      <c r="Q338" s="1">
        <v>0.79583333333333339</v>
      </c>
      <c r="R338">
        <v>24.2</v>
      </c>
      <c r="S338">
        <v>0</v>
      </c>
    </row>
    <row r="339" spans="1:19">
      <c r="A339">
        <v>338</v>
      </c>
      <c r="B339" t="s">
        <v>1214</v>
      </c>
      <c r="C339" t="s">
        <v>33</v>
      </c>
      <c r="D339" t="s">
        <v>7</v>
      </c>
      <c r="E339">
        <v>41</v>
      </c>
      <c r="F339">
        <v>6</v>
      </c>
      <c r="G339">
        <v>6</v>
      </c>
      <c r="H339">
        <v>12</v>
      </c>
      <c r="I339">
        <v>-1</v>
      </c>
      <c r="J339">
        <v>4</v>
      </c>
      <c r="K339">
        <v>1</v>
      </c>
      <c r="L339">
        <v>0</v>
      </c>
      <c r="M339">
        <v>1</v>
      </c>
      <c r="N339">
        <v>0</v>
      </c>
      <c r="O339">
        <v>50</v>
      </c>
      <c r="P339">
        <v>12</v>
      </c>
      <c r="Q339" s="1">
        <v>0.52013888888888882</v>
      </c>
      <c r="R339">
        <v>16.7</v>
      </c>
      <c r="S339">
        <v>48.5</v>
      </c>
    </row>
    <row r="340" spans="1:19">
      <c r="A340">
        <v>339</v>
      </c>
      <c r="B340" t="s">
        <v>336</v>
      </c>
      <c r="C340" t="s">
        <v>1215</v>
      </c>
      <c r="D340" t="s">
        <v>10</v>
      </c>
      <c r="E340">
        <v>42</v>
      </c>
      <c r="F340">
        <v>6</v>
      </c>
      <c r="G340">
        <v>6</v>
      </c>
      <c r="H340">
        <v>12</v>
      </c>
      <c r="I340">
        <v>-4</v>
      </c>
      <c r="J340">
        <v>20</v>
      </c>
      <c r="K340">
        <v>0</v>
      </c>
      <c r="L340">
        <v>1</v>
      </c>
      <c r="M340">
        <v>1</v>
      </c>
      <c r="N340">
        <v>0</v>
      </c>
      <c r="O340">
        <v>48</v>
      </c>
      <c r="P340">
        <v>12.5</v>
      </c>
      <c r="Q340" s="1">
        <v>0.50624999999999998</v>
      </c>
      <c r="R340">
        <v>17.5</v>
      </c>
      <c r="S340">
        <v>46.5</v>
      </c>
    </row>
    <row r="341" spans="1:19">
      <c r="A341">
        <v>340</v>
      </c>
      <c r="B341" t="s">
        <v>789</v>
      </c>
      <c r="C341" t="s">
        <v>139</v>
      </c>
      <c r="D341" t="s">
        <v>7</v>
      </c>
      <c r="E341">
        <v>40</v>
      </c>
      <c r="F341">
        <v>5</v>
      </c>
      <c r="G341">
        <v>7</v>
      </c>
      <c r="H341">
        <v>12</v>
      </c>
      <c r="I341">
        <v>-7</v>
      </c>
      <c r="J341">
        <v>12</v>
      </c>
      <c r="K341">
        <v>0</v>
      </c>
      <c r="L341">
        <v>0</v>
      </c>
      <c r="M341">
        <v>2</v>
      </c>
      <c r="N341">
        <v>0</v>
      </c>
      <c r="O341">
        <v>84</v>
      </c>
      <c r="P341">
        <v>6</v>
      </c>
      <c r="Q341" s="1">
        <v>0.67013888888888884</v>
      </c>
      <c r="R341">
        <v>21.1</v>
      </c>
      <c r="S341">
        <v>51.4</v>
      </c>
    </row>
    <row r="342" spans="1:19">
      <c r="A342">
        <v>341</v>
      </c>
      <c r="B342" t="s">
        <v>1216</v>
      </c>
      <c r="C342" t="s">
        <v>4</v>
      </c>
      <c r="D342" t="s">
        <v>81</v>
      </c>
      <c r="E342">
        <v>48</v>
      </c>
      <c r="F342">
        <v>4</v>
      </c>
      <c r="G342">
        <v>8</v>
      </c>
      <c r="H342">
        <v>12</v>
      </c>
      <c r="I342">
        <v>3</v>
      </c>
      <c r="J342">
        <v>30</v>
      </c>
      <c r="K342">
        <v>1</v>
      </c>
      <c r="L342">
        <v>0</v>
      </c>
      <c r="M342">
        <v>1</v>
      </c>
      <c r="N342">
        <v>0</v>
      </c>
      <c r="O342">
        <v>56</v>
      </c>
      <c r="P342">
        <v>7.1</v>
      </c>
      <c r="Q342" s="1">
        <v>0.85416666666666663</v>
      </c>
      <c r="R342">
        <v>27</v>
      </c>
      <c r="S342">
        <v>0</v>
      </c>
    </row>
    <row r="343" spans="1:19">
      <c r="A343">
        <v>342</v>
      </c>
      <c r="B343" t="s">
        <v>739</v>
      </c>
      <c r="C343" t="s">
        <v>147</v>
      </c>
      <c r="D343" t="s">
        <v>5</v>
      </c>
      <c r="E343">
        <v>48</v>
      </c>
      <c r="F343">
        <v>4</v>
      </c>
      <c r="G343">
        <v>8</v>
      </c>
      <c r="H343">
        <v>12</v>
      </c>
      <c r="I343">
        <v>0</v>
      </c>
      <c r="J343">
        <v>144</v>
      </c>
      <c r="K343">
        <v>0</v>
      </c>
      <c r="L343">
        <v>0</v>
      </c>
      <c r="M343">
        <v>3</v>
      </c>
      <c r="N343">
        <v>0</v>
      </c>
      <c r="O343">
        <v>87</v>
      </c>
      <c r="P343">
        <v>4.5999999999999996</v>
      </c>
      <c r="Q343" s="1">
        <v>0.57708333333333328</v>
      </c>
      <c r="R343">
        <v>19.600000000000001</v>
      </c>
      <c r="S343">
        <v>50</v>
      </c>
    </row>
    <row r="344" spans="1:19">
      <c r="A344">
        <v>343</v>
      </c>
      <c r="B344" t="s">
        <v>755</v>
      </c>
      <c r="C344" t="s">
        <v>147</v>
      </c>
      <c r="D344" t="s">
        <v>5</v>
      </c>
      <c r="E344">
        <v>48</v>
      </c>
      <c r="F344">
        <v>4</v>
      </c>
      <c r="G344">
        <v>8</v>
      </c>
      <c r="H344">
        <v>12</v>
      </c>
      <c r="I344">
        <v>3</v>
      </c>
      <c r="J344">
        <v>34</v>
      </c>
      <c r="K344">
        <v>0</v>
      </c>
      <c r="L344">
        <v>0</v>
      </c>
      <c r="M344">
        <v>0</v>
      </c>
      <c r="N344">
        <v>0</v>
      </c>
      <c r="O344">
        <v>73</v>
      </c>
      <c r="P344">
        <v>5.5</v>
      </c>
      <c r="Q344" s="1">
        <v>0.54861111111111105</v>
      </c>
      <c r="R344">
        <v>18.399999999999999</v>
      </c>
      <c r="S344">
        <v>38.1</v>
      </c>
    </row>
    <row r="345" spans="1:19">
      <c r="A345">
        <v>344</v>
      </c>
      <c r="B345" t="s">
        <v>264</v>
      </c>
      <c r="C345" t="s">
        <v>165</v>
      </c>
      <c r="D345" t="s">
        <v>7</v>
      </c>
      <c r="E345">
        <v>44</v>
      </c>
      <c r="F345">
        <v>4</v>
      </c>
      <c r="G345">
        <v>8</v>
      </c>
      <c r="H345">
        <v>12</v>
      </c>
      <c r="I345">
        <v>-11</v>
      </c>
      <c r="J345">
        <v>20</v>
      </c>
      <c r="K345">
        <v>2</v>
      </c>
      <c r="L345">
        <v>0</v>
      </c>
      <c r="M345">
        <v>0</v>
      </c>
      <c r="N345">
        <v>0</v>
      </c>
      <c r="O345">
        <v>83</v>
      </c>
      <c r="P345">
        <v>4.8</v>
      </c>
      <c r="Q345" s="1">
        <v>0.57708333333333328</v>
      </c>
      <c r="R345">
        <v>18.3</v>
      </c>
      <c r="S345">
        <v>39.5</v>
      </c>
    </row>
    <row r="346" spans="1:19">
      <c r="A346">
        <v>345</v>
      </c>
      <c r="B346" t="s">
        <v>1217</v>
      </c>
      <c r="C346" t="s">
        <v>33</v>
      </c>
      <c r="D346" t="s">
        <v>81</v>
      </c>
      <c r="E346">
        <v>48</v>
      </c>
      <c r="F346">
        <v>3</v>
      </c>
      <c r="G346">
        <v>9</v>
      </c>
      <c r="H346">
        <v>12</v>
      </c>
      <c r="I346">
        <v>-2</v>
      </c>
      <c r="J346">
        <v>20</v>
      </c>
      <c r="K346">
        <v>1</v>
      </c>
      <c r="L346">
        <v>0</v>
      </c>
      <c r="M346">
        <v>1</v>
      </c>
      <c r="N346">
        <v>0</v>
      </c>
      <c r="O346">
        <v>45</v>
      </c>
      <c r="P346">
        <v>6.7</v>
      </c>
      <c r="Q346" s="1">
        <v>0.97986111111111107</v>
      </c>
      <c r="R346">
        <v>27.2</v>
      </c>
      <c r="S346">
        <v>0</v>
      </c>
    </row>
    <row r="347" spans="1:19">
      <c r="A347">
        <v>346</v>
      </c>
      <c r="B347" t="s">
        <v>758</v>
      </c>
      <c r="C347" t="s">
        <v>21</v>
      </c>
      <c r="D347" t="s">
        <v>81</v>
      </c>
      <c r="E347">
        <v>48</v>
      </c>
      <c r="F347">
        <v>3</v>
      </c>
      <c r="G347">
        <v>9</v>
      </c>
      <c r="H347">
        <v>12</v>
      </c>
      <c r="I347">
        <v>1</v>
      </c>
      <c r="J347">
        <v>29</v>
      </c>
      <c r="K347">
        <v>0</v>
      </c>
      <c r="L347">
        <v>1</v>
      </c>
      <c r="M347">
        <v>0</v>
      </c>
      <c r="N347">
        <v>0</v>
      </c>
      <c r="O347">
        <v>66</v>
      </c>
      <c r="P347">
        <v>4.5</v>
      </c>
      <c r="Q347" s="1">
        <v>0.91249999999999998</v>
      </c>
      <c r="R347">
        <v>27.2</v>
      </c>
      <c r="S347">
        <v>0</v>
      </c>
    </row>
    <row r="348" spans="1:19">
      <c r="A348">
        <v>347</v>
      </c>
      <c r="B348" t="s">
        <v>907</v>
      </c>
      <c r="C348" t="s">
        <v>14</v>
      </c>
      <c r="D348" t="s">
        <v>81</v>
      </c>
      <c r="E348">
        <v>48</v>
      </c>
      <c r="F348">
        <v>3</v>
      </c>
      <c r="G348">
        <v>9</v>
      </c>
      <c r="H348">
        <v>12</v>
      </c>
      <c r="I348">
        <v>12</v>
      </c>
      <c r="J348">
        <v>10</v>
      </c>
      <c r="K348">
        <v>0</v>
      </c>
      <c r="L348">
        <v>0</v>
      </c>
      <c r="M348">
        <v>0</v>
      </c>
      <c r="N348">
        <v>0</v>
      </c>
      <c r="O348">
        <v>52</v>
      </c>
      <c r="P348">
        <v>5.8</v>
      </c>
      <c r="Q348" s="1">
        <v>0.85486111111111107</v>
      </c>
      <c r="R348">
        <v>26.2</v>
      </c>
      <c r="S348">
        <v>0</v>
      </c>
    </row>
    <row r="349" spans="1:19">
      <c r="A349">
        <v>348</v>
      </c>
      <c r="B349" t="s">
        <v>1218</v>
      </c>
      <c r="C349" t="s">
        <v>90</v>
      </c>
      <c r="D349" t="s">
        <v>81</v>
      </c>
      <c r="E349">
        <v>46</v>
      </c>
      <c r="F349">
        <v>3</v>
      </c>
      <c r="G349">
        <v>9</v>
      </c>
      <c r="H349">
        <v>12</v>
      </c>
      <c r="I349">
        <v>6</v>
      </c>
      <c r="J349">
        <v>39</v>
      </c>
      <c r="K349">
        <v>0</v>
      </c>
      <c r="L349">
        <v>0</v>
      </c>
      <c r="M349">
        <v>0</v>
      </c>
      <c r="N349">
        <v>0</v>
      </c>
      <c r="O349">
        <v>39</v>
      </c>
      <c r="P349">
        <v>7.7</v>
      </c>
      <c r="Q349" s="1">
        <v>0.80486111111111114</v>
      </c>
      <c r="R349">
        <v>27.2</v>
      </c>
      <c r="S349">
        <v>0</v>
      </c>
    </row>
    <row r="350" spans="1:19">
      <c r="A350">
        <v>349</v>
      </c>
      <c r="B350" t="s">
        <v>1219</v>
      </c>
      <c r="C350" t="s">
        <v>74</v>
      </c>
      <c r="D350" t="s">
        <v>81</v>
      </c>
      <c r="E350">
        <v>38</v>
      </c>
      <c r="F350">
        <v>3</v>
      </c>
      <c r="G350">
        <v>9</v>
      </c>
      <c r="H350">
        <v>12</v>
      </c>
      <c r="I350">
        <v>2</v>
      </c>
      <c r="J350">
        <v>33</v>
      </c>
      <c r="K350">
        <v>0</v>
      </c>
      <c r="L350">
        <v>0</v>
      </c>
      <c r="M350">
        <v>0</v>
      </c>
      <c r="N350">
        <v>0</v>
      </c>
      <c r="O350">
        <v>33</v>
      </c>
      <c r="P350">
        <v>9.1</v>
      </c>
      <c r="Q350" s="1">
        <v>0.81944444444444453</v>
      </c>
      <c r="R350">
        <v>24.7</v>
      </c>
      <c r="S350">
        <v>0</v>
      </c>
    </row>
    <row r="351" spans="1:19">
      <c r="A351">
        <v>350</v>
      </c>
      <c r="B351" t="s">
        <v>1220</v>
      </c>
      <c r="C351" t="s">
        <v>100</v>
      </c>
      <c r="D351" t="s">
        <v>5</v>
      </c>
      <c r="E351">
        <v>40</v>
      </c>
      <c r="F351">
        <v>3</v>
      </c>
      <c r="G351">
        <v>9</v>
      </c>
      <c r="H351">
        <v>12</v>
      </c>
      <c r="I351">
        <v>-9</v>
      </c>
      <c r="J351">
        <v>11</v>
      </c>
      <c r="K351">
        <v>0</v>
      </c>
      <c r="L351">
        <v>0</v>
      </c>
      <c r="M351">
        <v>0</v>
      </c>
      <c r="N351">
        <v>0</v>
      </c>
      <c r="O351">
        <v>69</v>
      </c>
      <c r="P351">
        <v>4.3</v>
      </c>
      <c r="Q351" s="1">
        <v>0.55486111111111114</v>
      </c>
      <c r="R351">
        <v>18.600000000000001</v>
      </c>
      <c r="S351">
        <v>50</v>
      </c>
    </row>
    <row r="352" spans="1:19">
      <c r="A352">
        <v>351</v>
      </c>
      <c r="B352" t="s">
        <v>422</v>
      </c>
      <c r="C352" t="s">
        <v>51</v>
      </c>
      <c r="D352" t="s">
        <v>81</v>
      </c>
      <c r="E352">
        <v>37</v>
      </c>
      <c r="F352">
        <v>2</v>
      </c>
      <c r="G352">
        <v>10</v>
      </c>
      <c r="H352">
        <v>12</v>
      </c>
      <c r="I352">
        <v>-2</v>
      </c>
      <c r="J352">
        <v>4</v>
      </c>
      <c r="K352">
        <v>0</v>
      </c>
      <c r="L352">
        <v>0</v>
      </c>
      <c r="M352">
        <v>0</v>
      </c>
      <c r="N352">
        <v>0</v>
      </c>
      <c r="O352">
        <v>33</v>
      </c>
      <c r="P352">
        <v>6.1</v>
      </c>
      <c r="Q352" s="1">
        <v>0.8833333333333333</v>
      </c>
      <c r="R352">
        <v>25.9</v>
      </c>
      <c r="S352">
        <v>0</v>
      </c>
    </row>
    <row r="353" spans="1:19">
      <c r="A353">
        <v>352</v>
      </c>
      <c r="B353" t="s">
        <v>1221</v>
      </c>
      <c r="C353" t="s">
        <v>49</v>
      </c>
      <c r="D353" t="s">
        <v>81</v>
      </c>
      <c r="E353">
        <v>48</v>
      </c>
      <c r="F353">
        <v>1</v>
      </c>
      <c r="G353">
        <v>11</v>
      </c>
      <c r="H353">
        <v>12</v>
      </c>
      <c r="I353">
        <v>-6</v>
      </c>
      <c r="J353">
        <v>4</v>
      </c>
      <c r="K353">
        <v>0</v>
      </c>
      <c r="L353">
        <v>0</v>
      </c>
      <c r="M353">
        <v>0</v>
      </c>
      <c r="N353">
        <v>0</v>
      </c>
      <c r="O353">
        <v>33</v>
      </c>
      <c r="P353">
        <v>3</v>
      </c>
      <c r="Q353" s="1">
        <v>0.90763888888888899</v>
      </c>
      <c r="R353">
        <v>29</v>
      </c>
      <c r="S353">
        <v>0</v>
      </c>
    </row>
    <row r="354" spans="1:19">
      <c r="A354">
        <v>353</v>
      </c>
      <c r="B354" t="s">
        <v>900</v>
      </c>
      <c r="C354" t="s">
        <v>14</v>
      </c>
      <c r="D354" t="s">
        <v>81</v>
      </c>
      <c r="E354">
        <v>27</v>
      </c>
      <c r="F354">
        <v>0</v>
      </c>
      <c r="G354">
        <v>12</v>
      </c>
      <c r="H354">
        <v>12</v>
      </c>
      <c r="I354">
        <v>18</v>
      </c>
      <c r="J354">
        <v>14</v>
      </c>
      <c r="K354">
        <v>0</v>
      </c>
      <c r="L354">
        <v>0</v>
      </c>
      <c r="M354">
        <v>0</v>
      </c>
      <c r="N354">
        <v>0</v>
      </c>
      <c r="O354">
        <v>13</v>
      </c>
      <c r="P354">
        <v>0</v>
      </c>
      <c r="Q354" s="1">
        <v>0.75416666666666676</v>
      </c>
      <c r="R354">
        <v>22.1</v>
      </c>
      <c r="S354">
        <v>0</v>
      </c>
    </row>
    <row r="355" spans="1:19">
      <c r="A355">
        <v>354</v>
      </c>
      <c r="B355" t="s">
        <v>153</v>
      </c>
      <c r="C355" t="s">
        <v>29</v>
      </c>
      <c r="D355" t="s">
        <v>10</v>
      </c>
      <c r="E355">
        <v>32</v>
      </c>
      <c r="F355">
        <v>8</v>
      </c>
      <c r="G355">
        <v>3</v>
      </c>
      <c r="H355">
        <v>11</v>
      </c>
      <c r="I355">
        <v>-5</v>
      </c>
      <c r="J355">
        <v>70</v>
      </c>
      <c r="K355">
        <v>4</v>
      </c>
      <c r="L355">
        <v>0</v>
      </c>
      <c r="M355">
        <v>1</v>
      </c>
      <c r="N355">
        <v>0</v>
      </c>
      <c r="O355">
        <v>74</v>
      </c>
      <c r="P355">
        <v>10.8</v>
      </c>
      <c r="Q355" s="1">
        <v>0.66111111111111109</v>
      </c>
      <c r="R355">
        <v>20.3</v>
      </c>
      <c r="S355">
        <v>75</v>
      </c>
    </row>
    <row r="356" spans="1:19">
      <c r="A356">
        <v>355</v>
      </c>
      <c r="B356" t="s">
        <v>787</v>
      </c>
      <c r="C356" t="s">
        <v>113</v>
      </c>
      <c r="D356" t="s">
        <v>10</v>
      </c>
      <c r="E356">
        <v>48</v>
      </c>
      <c r="F356">
        <v>7</v>
      </c>
      <c r="G356">
        <v>4</v>
      </c>
      <c r="H356">
        <v>11</v>
      </c>
      <c r="I356">
        <v>-3</v>
      </c>
      <c r="J356">
        <v>61</v>
      </c>
      <c r="K356">
        <v>0</v>
      </c>
      <c r="L356">
        <v>1</v>
      </c>
      <c r="M356">
        <v>3</v>
      </c>
      <c r="N356">
        <v>0</v>
      </c>
      <c r="O356">
        <v>49</v>
      </c>
      <c r="P356">
        <v>14.3</v>
      </c>
      <c r="Q356" s="1">
        <v>0.59791666666666665</v>
      </c>
      <c r="R356">
        <v>19.2</v>
      </c>
      <c r="S356">
        <v>57.7</v>
      </c>
    </row>
    <row r="357" spans="1:19">
      <c r="A357">
        <v>356</v>
      </c>
      <c r="B357" t="s">
        <v>1222</v>
      </c>
      <c r="C357" t="s">
        <v>38</v>
      </c>
      <c r="D357" t="s">
        <v>5</v>
      </c>
      <c r="E357">
        <v>39</v>
      </c>
      <c r="F357">
        <v>7</v>
      </c>
      <c r="G357">
        <v>4</v>
      </c>
      <c r="H357">
        <v>11</v>
      </c>
      <c r="I357">
        <v>-7</v>
      </c>
      <c r="J357">
        <v>51</v>
      </c>
      <c r="K357">
        <v>2</v>
      </c>
      <c r="L357">
        <v>0</v>
      </c>
      <c r="M357">
        <v>1</v>
      </c>
      <c r="N357">
        <v>0</v>
      </c>
      <c r="O357">
        <v>49</v>
      </c>
      <c r="P357">
        <v>14.3</v>
      </c>
      <c r="Q357" s="1">
        <v>0.56111111111111112</v>
      </c>
      <c r="R357">
        <v>18.3</v>
      </c>
      <c r="S357">
        <v>42.8</v>
      </c>
    </row>
    <row r="358" spans="1:19">
      <c r="A358">
        <v>357</v>
      </c>
      <c r="B358" t="s">
        <v>398</v>
      </c>
      <c r="C358" t="s">
        <v>40</v>
      </c>
      <c r="D358" t="s">
        <v>10</v>
      </c>
      <c r="E358">
        <v>48</v>
      </c>
      <c r="F358">
        <v>6</v>
      </c>
      <c r="G358">
        <v>5</v>
      </c>
      <c r="H358">
        <v>11</v>
      </c>
      <c r="I358">
        <v>5</v>
      </c>
      <c r="J358">
        <v>6</v>
      </c>
      <c r="K358">
        <v>1</v>
      </c>
      <c r="L358">
        <v>0</v>
      </c>
      <c r="M358">
        <v>0</v>
      </c>
      <c r="N358">
        <v>0</v>
      </c>
      <c r="O358">
        <v>56</v>
      </c>
      <c r="P358">
        <v>10.7</v>
      </c>
      <c r="Q358" s="1">
        <v>0.54583333333333328</v>
      </c>
      <c r="R358">
        <v>16.8</v>
      </c>
      <c r="S358">
        <v>40</v>
      </c>
    </row>
    <row r="359" spans="1:19">
      <c r="A359">
        <v>358</v>
      </c>
      <c r="B359" t="s">
        <v>250</v>
      </c>
      <c r="C359" t="s">
        <v>143</v>
      </c>
      <c r="D359" t="s">
        <v>10</v>
      </c>
      <c r="E359">
        <v>36</v>
      </c>
      <c r="F359">
        <v>6</v>
      </c>
      <c r="G359">
        <v>5</v>
      </c>
      <c r="H359">
        <v>11</v>
      </c>
      <c r="I359">
        <v>-3</v>
      </c>
      <c r="J359">
        <v>12</v>
      </c>
      <c r="K359">
        <v>1</v>
      </c>
      <c r="L359">
        <v>0</v>
      </c>
      <c r="M359">
        <v>0</v>
      </c>
      <c r="N359">
        <v>0</v>
      </c>
      <c r="O359">
        <v>83</v>
      </c>
      <c r="P359">
        <v>7.2</v>
      </c>
      <c r="Q359" s="1">
        <v>0.71319444444444446</v>
      </c>
      <c r="R359">
        <v>23.4</v>
      </c>
      <c r="S359">
        <v>37.5</v>
      </c>
    </row>
    <row r="360" spans="1:19">
      <c r="A360">
        <v>359</v>
      </c>
      <c r="B360" t="s">
        <v>285</v>
      </c>
      <c r="C360" t="s">
        <v>12</v>
      </c>
      <c r="D360" t="s">
        <v>5</v>
      </c>
      <c r="E360">
        <v>46</v>
      </c>
      <c r="F360">
        <v>6</v>
      </c>
      <c r="G360">
        <v>5</v>
      </c>
      <c r="H360">
        <v>11</v>
      </c>
      <c r="I360">
        <v>-6</v>
      </c>
      <c r="J360">
        <v>19</v>
      </c>
      <c r="K360">
        <v>1</v>
      </c>
      <c r="L360">
        <v>0</v>
      </c>
      <c r="M360">
        <v>1</v>
      </c>
      <c r="N360">
        <v>1</v>
      </c>
      <c r="O360">
        <v>100</v>
      </c>
      <c r="P360">
        <v>6</v>
      </c>
      <c r="Q360" s="1">
        <v>0.51874999999999993</v>
      </c>
      <c r="R360">
        <v>15.9</v>
      </c>
      <c r="S360">
        <v>44.8</v>
      </c>
    </row>
    <row r="361" spans="1:19">
      <c r="A361">
        <v>360</v>
      </c>
      <c r="B361" t="s">
        <v>1223</v>
      </c>
      <c r="C361" t="s">
        <v>51</v>
      </c>
      <c r="D361" t="s">
        <v>7</v>
      </c>
      <c r="E361">
        <v>26</v>
      </c>
      <c r="F361">
        <v>6</v>
      </c>
      <c r="G361">
        <v>5</v>
      </c>
      <c r="H361">
        <v>11</v>
      </c>
      <c r="I361">
        <v>6</v>
      </c>
      <c r="J361">
        <v>0</v>
      </c>
      <c r="K361">
        <v>0</v>
      </c>
      <c r="L361">
        <v>1</v>
      </c>
      <c r="M361">
        <v>1</v>
      </c>
      <c r="N361">
        <v>0</v>
      </c>
      <c r="O361">
        <v>49</v>
      </c>
      <c r="P361">
        <v>12.2</v>
      </c>
      <c r="Q361" s="1">
        <v>0.61111111111111105</v>
      </c>
      <c r="R361">
        <v>18.399999999999999</v>
      </c>
      <c r="S361">
        <v>40</v>
      </c>
    </row>
    <row r="362" spans="1:19">
      <c r="A362">
        <v>361</v>
      </c>
      <c r="B362" t="s">
        <v>737</v>
      </c>
      <c r="C362" t="s">
        <v>165</v>
      </c>
      <c r="D362" t="s">
        <v>5</v>
      </c>
      <c r="E362">
        <v>36</v>
      </c>
      <c r="F362">
        <v>5</v>
      </c>
      <c r="G362">
        <v>6</v>
      </c>
      <c r="H362">
        <v>11</v>
      </c>
      <c r="I362">
        <v>1</v>
      </c>
      <c r="J362">
        <v>10</v>
      </c>
      <c r="K362">
        <v>0</v>
      </c>
      <c r="L362">
        <v>0</v>
      </c>
      <c r="M362">
        <v>1</v>
      </c>
      <c r="N362">
        <v>0</v>
      </c>
      <c r="O362">
        <v>51</v>
      </c>
      <c r="P362">
        <v>9.8000000000000007</v>
      </c>
      <c r="Q362" s="1">
        <v>0.49791666666666662</v>
      </c>
      <c r="R362">
        <v>17.100000000000001</v>
      </c>
      <c r="S362">
        <v>33.299999999999997</v>
      </c>
    </row>
    <row r="363" spans="1:19">
      <c r="A363">
        <v>362</v>
      </c>
      <c r="B363" t="s">
        <v>1224</v>
      </c>
      <c r="C363" t="s">
        <v>143</v>
      </c>
      <c r="D363" t="s">
        <v>7</v>
      </c>
      <c r="E363">
        <v>22</v>
      </c>
      <c r="F363">
        <v>5</v>
      </c>
      <c r="G363">
        <v>6</v>
      </c>
      <c r="H363">
        <v>11</v>
      </c>
      <c r="I363">
        <v>7</v>
      </c>
      <c r="J363">
        <v>10</v>
      </c>
      <c r="K363">
        <v>1</v>
      </c>
      <c r="L363">
        <v>0</v>
      </c>
      <c r="M363">
        <v>1</v>
      </c>
      <c r="N363">
        <v>0</v>
      </c>
      <c r="O363">
        <v>34</v>
      </c>
      <c r="P363">
        <v>14.7</v>
      </c>
      <c r="Q363" s="1">
        <v>0.50902777777777775</v>
      </c>
      <c r="R363">
        <v>17.2</v>
      </c>
      <c r="S363">
        <v>100</v>
      </c>
    </row>
    <row r="364" spans="1:19">
      <c r="A364">
        <v>363</v>
      </c>
      <c r="B364" t="s">
        <v>1225</v>
      </c>
      <c r="C364" t="s">
        <v>33</v>
      </c>
      <c r="D364" t="s">
        <v>10</v>
      </c>
      <c r="E364">
        <v>48</v>
      </c>
      <c r="F364">
        <v>4</v>
      </c>
      <c r="G364">
        <v>7</v>
      </c>
      <c r="H364">
        <v>11</v>
      </c>
      <c r="I364">
        <v>-2</v>
      </c>
      <c r="J364">
        <v>63</v>
      </c>
      <c r="K364">
        <v>1</v>
      </c>
      <c r="L364">
        <v>0</v>
      </c>
      <c r="M364">
        <v>1</v>
      </c>
      <c r="N364">
        <v>0</v>
      </c>
      <c r="O364">
        <v>67</v>
      </c>
      <c r="P364">
        <v>6</v>
      </c>
      <c r="Q364" s="1">
        <v>0.49583333333333335</v>
      </c>
      <c r="R364">
        <v>16.7</v>
      </c>
      <c r="S364">
        <v>33.299999999999997</v>
      </c>
    </row>
    <row r="365" spans="1:19">
      <c r="A365">
        <v>364</v>
      </c>
      <c r="B365" t="s">
        <v>252</v>
      </c>
      <c r="C365" t="s">
        <v>45</v>
      </c>
      <c r="D365" t="s">
        <v>5</v>
      </c>
      <c r="E365">
        <v>29</v>
      </c>
      <c r="F365">
        <v>4</v>
      </c>
      <c r="G365">
        <v>7</v>
      </c>
      <c r="H365">
        <v>11</v>
      </c>
      <c r="I365">
        <v>-7</v>
      </c>
      <c r="J365">
        <v>0</v>
      </c>
      <c r="K365">
        <v>2</v>
      </c>
      <c r="L365">
        <v>0</v>
      </c>
      <c r="M365">
        <v>0</v>
      </c>
      <c r="N365">
        <v>0</v>
      </c>
      <c r="O365">
        <v>41</v>
      </c>
      <c r="P365">
        <v>9.8000000000000007</v>
      </c>
      <c r="Q365" s="1">
        <v>0.54722222222222217</v>
      </c>
      <c r="R365">
        <v>17.399999999999999</v>
      </c>
      <c r="S365">
        <v>33.299999999999997</v>
      </c>
    </row>
    <row r="366" spans="1:19">
      <c r="A366">
        <v>365</v>
      </c>
      <c r="B366" t="s">
        <v>1226</v>
      </c>
      <c r="C366" t="s">
        <v>1227</v>
      </c>
      <c r="D366" t="s">
        <v>5</v>
      </c>
      <c r="E366">
        <v>34</v>
      </c>
      <c r="F366">
        <v>4</v>
      </c>
      <c r="G366">
        <v>7</v>
      </c>
      <c r="H366">
        <v>11</v>
      </c>
      <c r="I366">
        <v>-8</v>
      </c>
      <c r="J366">
        <v>4</v>
      </c>
      <c r="K366">
        <v>1</v>
      </c>
      <c r="L366">
        <v>0</v>
      </c>
      <c r="M366">
        <v>0</v>
      </c>
      <c r="N366">
        <v>0</v>
      </c>
      <c r="O366">
        <v>41</v>
      </c>
      <c r="P366">
        <v>9.8000000000000007</v>
      </c>
      <c r="Q366" s="1">
        <v>0.45</v>
      </c>
      <c r="R366">
        <v>15.4</v>
      </c>
      <c r="S366">
        <v>40</v>
      </c>
    </row>
    <row r="367" spans="1:19">
      <c r="A367">
        <v>366</v>
      </c>
      <c r="B367" t="s">
        <v>786</v>
      </c>
      <c r="C367" t="s">
        <v>29</v>
      </c>
      <c r="D367" t="s">
        <v>81</v>
      </c>
      <c r="E367">
        <v>47</v>
      </c>
      <c r="F367">
        <v>3</v>
      </c>
      <c r="G367">
        <v>8</v>
      </c>
      <c r="H367">
        <v>11</v>
      </c>
      <c r="I367">
        <v>3</v>
      </c>
      <c r="J367">
        <v>34</v>
      </c>
      <c r="K367">
        <v>0</v>
      </c>
      <c r="L367">
        <v>0</v>
      </c>
      <c r="M367">
        <v>0</v>
      </c>
      <c r="N367">
        <v>0</v>
      </c>
      <c r="O367">
        <v>81</v>
      </c>
      <c r="P367">
        <v>3.7</v>
      </c>
      <c r="Q367" s="1">
        <v>0.91041666666666676</v>
      </c>
      <c r="R367">
        <v>28.3</v>
      </c>
      <c r="S367">
        <v>0</v>
      </c>
    </row>
    <row r="368" spans="1:19">
      <c r="A368">
        <v>367</v>
      </c>
      <c r="B368" t="s">
        <v>1228</v>
      </c>
      <c r="C368" t="s">
        <v>147</v>
      </c>
      <c r="D368" t="s">
        <v>81</v>
      </c>
      <c r="E368">
        <v>47</v>
      </c>
      <c r="F368">
        <v>2</v>
      </c>
      <c r="G368">
        <v>9</v>
      </c>
      <c r="H368">
        <v>11</v>
      </c>
      <c r="I368">
        <v>2</v>
      </c>
      <c r="J368">
        <v>31</v>
      </c>
      <c r="K368">
        <v>0</v>
      </c>
      <c r="L368">
        <v>0</v>
      </c>
      <c r="M368">
        <v>0</v>
      </c>
      <c r="N368">
        <v>0</v>
      </c>
      <c r="O368">
        <v>53</v>
      </c>
      <c r="P368">
        <v>3.8</v>
      </c>
      <c r="Q368" s="1">
        <v>0.92569444444444438</v>
      </c>
      <c r="R368">
        <v>27.8</v>
      </c>
      <c r="S368">
        <v>0</v>
      </c>
    </row>
    <row r="369" spans="1:19">
      <c r="A369">
        <v>368</v>
      </c>
      <c r="B369" t="s">
        <v>1229</v>
      </c>
      <c r="C369" t="s">
        <v>78</v>
      </c>
      <c r="D369" t="s">
        <v>81</v>
      </c>
      <c r="E369">
        <v>45</v>
      </c>
      <c r="F369">
        <v>2</v>
      </c>
      <c r="G369">
        <v>9</v>
      </c>
      <c r="H369">
        <v>11</v>
      </c>
      <c r="I369">
        <v>3</v>
      </c>
      <c r="J369">
        <v>10</v>
      </c>
      <c r="K369">
        <v>1</v>
      </c>
      <c r="L369">
        <v>0</v>
      </c>
      <c r="M369">
        <v>0</v>
      </c>
      <c r="N369">
        <v>0</v>
      </c>
      <c r="O369">
        <v>51</v>
      </c>
      <c r="P369">
        <v>3.9</v>
      </c>
      <c r="Q369" s="1">
        <v>0.96666666666666667</v>
      </c>
      <c r="R369">
        <v>29.8</v>
      </c>
      <c r="S369">
        <v>0</v>
      </c>
    </row>
    <row r="370" spans="1:19">
      <c r="A370">
        <v>369</v>
      </c>
      <c r="B370" t="s">
        <v>341</v>
      </c>
      <c r="C370" t="s">
        <v>19</v>
      </c>
      <c r="D370" t="s">
        <v>81</v>
      </c>
      <c r="E370">
        <v>32</v>
      </c>
      <c r="F370">
        <v>2</v>
      </c>
      <c r="G370">
        <v>9</v>
      </c>
      <c r="H370">
        <v>11</v>
      </c>
      <c r="I370">
        <v>-1</v>
      </c>
      <c r="J370">
        <v>4</v>
      </c>
      <c r="K370">
        <v>0</v>
      </c>
      <c r="L370">
        <v>0</v>
      </c>
      <c r="M370">
        <v>0</v>
      </c>
      <c r="N370">
        <v>0</v>
      </c>
      <c r="O370">
        <v>47</v>
      </c>
      <c r="P370">
        <v>4.3</v>
      </c>
      <c r="Q370" s="1">
        <v>0.78194444444444444</v>
      </c>
      <c r="R370">
        <v>26.6</v>
      </c>
      <c r="S370">
        <v>0</v>
      </c>
    </row>
    <row r="371" spans="1:19">
      <c r="A371">
        <v>370</v>
      </c>
      <c r="B371" t="s">
        <v>420</v>
      </c>
      <c r="C371" t="s">
        <v>40</v>
      </c>
      <c r="D371" t="s">
        <v>81</v>
      </c>
      <c r="E371">
        <v>21</v>
      </c>
      <c r="F371">
        <v>2</v>
      </c>
      <c r="G371">
        <v>9</v>
      </c>
      <c r="H371">
        <v>11</v>
      </c>
      <c r="I371">
        <v>4</v>
      </c>
      <c r="J371">
        <v>14</v>
      </c>
      <c r="K371">
        <v>1</v>
      </c>
      <c r="L371">
        <v>0</v>
      </c>
      <c r="M371">
        <v>0</v>
      </c>
      <c r="N371">
        <v>0</v>
      </c>
      <c r="O371">
        <v>20</v>
      </c>
      <c r="P371">
        <v>10</v>
      </c>
      <c r="Q371" s="2">
        <v>1.01875</v>
      </c>
      <c r="R371">
        <v>29</v>
      </c>
      <c r="S371">
        <v>0</v>
      </c>
    </row>
    <row r="372" spans="1:19">
      <c r="A372">
        <v>371</v>
      </c>
      <c r="B372" t="s">
        <v>318</v>
      </c>
      <c r="C372" t="s">
        <v>25</v>
      </c>
      <c r="D372" t="s">
        <v>81</v>
      </c>
      <c r="E372">
        <v>37</v>
      </c>
      <c r="F372">
        <v>1</v>
      </c>
      <c r="G372">
        <v>10</v>
      </c>
      <c r="H372">
        <v>11</v>
      </c>
      <c r="I372">
        <v>-4</v>
      </c>
      <c r="J372">
        <v>4</v>
      </c>
      <c r="K372">
        <v>1</v>
      </c>
      <c r="L372">
        <v>0</v>
      </c>
      <c r="M372">
        <v>0</v>
      </c>
      <c r="N372">
        <v>0</v>
      </c>
      <c r="O372">
        <v>50</v>
      </c>
      <c r="P372">
        <v>2</v>
      </c>
      <c r="Q372" s="1">
        <v>0.85138888888888886</v>
      </c>
      <c r="R372">
        <v>22.4</v>
      </c>
      <c r="S372">
        <v>0</v>
      </c>
    </row>
    <row r="373" spans="1:19">
      <c r="A373">
        <v>372</v>
      </c>
      <c r="B373" t="s">
        <v>1230</v>
      </c>
      <c r="C373" t="s">
        <v>143</v>
      </c>
      <c r="D373" t="s">
        <v>81</v>
      </c>
      <c r="E373">
        <v>39</v>
      </c>
      <c r="F373">
        <v>0</v>
      </c>
      <c r="G373">
        <v>11</v>
      </c>
      <c r="H373">
        <v>11</v>
      </c>
      <c r="I373">
        <v>-6</v>
      </c>
      <c r="J373">
        <v>36</v>
      </c>
      <c r="K373">
        <v>0</v>
      </c>
      <c r="L373">
        <v>0</v>
      </c>
      <c r="M373">
        <v>0</v>
      </c>
      <c r="N373">
        <v>0</v>
      </c>
      <c r="O373">
        <v>68</v>
      </c>
      <c r="P373">
        <v>0</v>
      </c>
      <c r="Q373" s="1">
        <v>0.89097222222222217</v>
      </c>
      <c r="R373">
        <v>28.4</v>
      </c>
      <c r="S373">
        <v>0</v>
      </c>
    </row>
    <row r="374" spans="1:19">
      <c r="A374">
        <v>373</v>
      </c>
      <c r="B374" t="s">
        <v>815</v>
      </c>
      <c r="C374" t="s">
        <v>147</v>
      </c>
      <c r="D374" t="s">
        <v>10</v>
      </c>
      <c r="E374">
        <v>27</v>
      </c>
      <c r="F374">
        <v>6</v>
      </c>
      <c r="G374">
        <v>4</v>
      </c>
      <c r="H374">
        <v>10</v>
      </c>
      <c r="I374">
        <v>-2</v>
      </c>
      <c r="J374">
        <v>8</v>
      </c>
      <c r="K374">
        <v>1</v>
      </c>
      <c r="L374">
        <v>0</v>
      </c>
      <c r="M374">
        <v>0</v>
      </c>
      <c r="N374">
        <v>0</v>
      </c>
      <c r="O374">
        <v>53</v>
      </c>
      <c r="P374">
        <v>11.3</v>
      </c>
      <c r="Q374" s="1">
        <v>0.6166666666666667</v>
      </c>
      <c r="R374">
        <v>19.3</v>
      </c>
      <c r="S374">
        <v>0</v>
      </c>
    </row>
    <row r="375" spans="1:19">
      <c r="A375">
        <v>374</v>
      </c>
      <c r="B375" t="s">
        <v>272</v>
      </c>
      <c r="C375" t="s">
        <v>29</v>
      </c>
      <c r="D375" t="s">
        <v>7</v>
      </c>
      <c r="E375">
        <v>35</v>
      </c>
      <c r="F375">
        <v>5</v>
      </c>
      <c r="G375">
        <v>5</v>
      </c>
      <c r="H375">
        <v>10</v>
      </c>
      <c r="I375">
        <v>2</v>
      </c>
      <c r="J375">
        <v>23</v>
      </c>
      <c r="K375">
        <v>0</v>
      </c>
      <c r="L375">
        <v>1</v>
      </c>
      <c r="M375">
        <v>0</v>
      </c>
      <c r="N375">
        <v>0</v>
      </c>
      <c r="O375">
        <v>41</v>
      </c>
      <c r="P375">
        <v>12.2</v>
      </c>
      <c r="Q375" s="1">
        <v>0.64236111111111105</v>
      </c>
      <c r="R375">
        <v>19.399999999999999</v>
      </c>
      <c r="S375">
        <v>47.9</v>
      </c>
    </row>
    <row r="376" spans="1:19">
      <c r="A376">
        <v>375</v>
      </c>
      <c r="B376" t="s">
        <v>400</v>
      </c>
      <c r="C376" t="s">
        <v>51</v>
      </c>
      <c r="D376" t="s">
        <v>7</v>
      </c>
      <c r="E376">
        <v>42</v>
      </c>
      <c r="F376">
        <v>5</v>
      </c>
      <c r="G376">
        <v>5</v>
      </c>
      <c r="H376">
        <v>10</v>
      </c>
      <c r="I376">
        <v>-3</v>
      </c>
      <c r="J376">
        <v>14</v>
      </c>
      <c r="K376">
        <v>0</v>
      </c>
      <c r="L376">
        <v>1</v>
      </c>
      <c r="M376">
        <v>0</v>
      </c>
      <c r="N376">
        <v>0</v>
      </c>
      <c r="O376">
        <v>64</v>
      </c>
      <c r="P376">
        <v>7.8</v>
      </c>
      <c r="Q376" s="1">
        <v>0.52083333333333337</v>
      </c>
      <c r="R376">
        <v>15.8</v>
      </c>
      <c r="S376">
        <v>0</v>
      </c>
    </row>
    <row r="377" spans="1:19">
      <c r="A377">
        <v>376</v>
      </c>
      <c r="B377" t="s">
        <v>738</v>
      </c>
      <c r="C377" t="s">
        <v>36</v>
      </c>
      <c r="D377" t="s">
        <v>7</v>
      </c>
      <c r="E377">
        <v>44</v>
      </c>
      <c r="F377">
        <v>4</v>
      </c>
      <c r="G377">
        <v>6</v>
      </c>
      <c r="H377">
        <v>10</v>
      </c>
      <c r="I377">
        <v>0</v>
      </c>
      <c r="J377">
        <v>14</v>
      </c>
      <c r="K377">
        <v>0</v>
      </c>
      <c r="L377">
        <v>0</v>
      </c>
      <c r="M377">
        <v>0</v>
      </c>
      <c r="N377">
        <v>0</v>
      </c>
      <c r="O377">
        <v>55</v>
      </c>
      <c r="P377">
        <v>7.3</v>
      </c>
      <c r="Q377" s="1">
        <v>0.65138888888888891</v>
      </c>
      <c r="R377">
        <v>19.100000000000001</v>
      </c>
      <c r="S377">
        <v>47.2</v>
      </c>
    </row>
    <row r="378" spans="1:19">
      <c r="A378">
        <v>377</v>
      </c>
      <c r="B378" t="s">
        <v>908</v>
      </c>
      <c r="C378" t="s">
        <v>38</v>
      </c>
      <c r="D378" t="s">
        <v>7</v>
      </c>
      <c r="E378">
        <v>48</v>
      </c>
      <c r="F378">
        <v>4</v>
      </c>
      <c r="G378">
        <v>6</v>
      </c>
      <c r="H378">
        <v>10</v>
      </c>
      <c r="I378">
        <v>-6</v>
      </c>
      <c r="J378">
        <v>45</v>
      </c>
      <c r="K378">
        <v>0</v>
      </c>
      <c r="L378">
        <v>0</v>
      </c>
      <c r="M378">
        <v>1</v>
      </c>
      <c r="N378">
        <v>0</v>
      </c>
      <c r="O378">
        <v>54</v>
      </c>
      <c r="P378">
        <v>7.4</v>
      </c>
      <c r="Q378" s="1">
        <v>0.52430555555555558</v>
      </c>
      <c r="R378">
        <v>18.899999999999999</v>
      </c>
      <c r="S378">
        <v>50.6</v>
      </c>
    </row>
    <row r="379" spans="1:19">
      <c r="A379">
        <v>378</v>
      </c>
      <c r="B379" t="s">
        <v>1231</v>
      </c>
      <c r="C379" t="s">
        <v>49</v>
      </c>
      <c r="D379" t="s">
        <v>10</v>
      </c>
      <c r="E379">
        <v>47</v>
      </c>
      <c r="F379">
        <v>4</v>
      </c>
      <c r="G379">
        <v>6</v>
      </c>
      <c r="H379">
        <v>10</v>
      </c>
      <c r="I379">
        <v>-3</v>
      </c>
      <c r="J379">
        <v>11</v>
      </c>
      <c r="K379">
        <v>0</v>
      </c>
      <c r="L379">
        <v>0</v>
      </c>
      <c r="M379">
        <v>0</v>
      </c>
      <c r="N379">
        <v>0</v>
      </c>
      <c r="O379">
        <v>60</v>
      </c>
      <c r="P379">
        <v>6.7</v>
      </c>
      <c r="Q379" s="1">
        <v>0.53125</v>
      </c>
      <c r="R379">
        <v>17.3</v>
      </c>
      <c r="S379">
        <v>33.299999999999997</v>
      </c>
    </row>
    <row r="380" spans="1:19">
      <c r="A380">
        <v>379</v>
      </c>
      <c r="B380" t="s">
        <v>384</v>
      </c>
      <c r="C380" t="s">
        <v>78</v>
      </c>
      <c r="D380" t="s">
        <v>5</v>
      </c>
      <c r="E380">
        <v>42</v>
      </c>
      <c r="F380">
        <v>4</v>
      </c>
      <c r="G380">
        <v>6</v>
      </c>
      <c r="H380">
        <v>10</v>
      </c>
      <c r="I380">
        <v>-5</v>
      </c>
      <c r="J380">
        <v>27</v>
      </c>
      <c r="K380">
        <v>0</v>
      </c>
      <c r="L380">
        <v>0</v>
      </c>
      <c r="M380">
        <v>1</v>
      </c>
      <c r="N380">
        <v>0</v>
      </c>
      <c r="O380">
        <v>87</v>
      </c>
      <c r="P380">
        <v>4.5999999999999996</v>
      </c>
      <c r="Q380" s="1">
        <v>0.57222222222222219</v>
      </c>
      <c r="R380">
        <v>21.1</v>
      </c>
      <c r="S380">
        <v>50</v>
      </c>
    </row>
    <row r="381" spans="1:19">
      <c r="A381">
        <v>380</v>
      </c>
      <c r="B381" t="s">
        <v>768</v>
      </c>
      <c r="C381" t="s">
        <v>33</v>
      </c>
      <c r="D381" t="s">
        <v>81</v>
      </c>
      <c r="E381">
        <v>48</v>
      </c>
      <c r="F381">
        <v>3</v>
      </c>
      <c r="G381">
        <v>7</v>
      </c>
      <c r="H381">
        <v>10</v>
      </c>
      <c r="I381">
        <v>-8</v>
      </c>
      <c r="J381">
        <v>28</v>
      </c>
      <c r="K381">
        <v>1</v>
      </c>
      <c r="L381">
        <v>0</v>
      </c>
      <c r="M381">
        <v>1</v>
      </c>
      <c r="N381">
        <v>0</v>
      </c>
      <c r="O381">
        <v>83</v>
      </c>
      <c r="P381">
        <v>3.6</v>
      </c>
      <c r="Q381" s="1">
        <v>0.95000000000000007</v>
      </c>
      <c r="R381">
        <v>27.2</v>
      </c>
      <c r="S381">
        <v>0</v>
      </c>
    </row>
    <row r="382" spans="1:19">
      <c r="A382">
        <v>381</v>
      </c>
      <c r="B382" t="s">
        <v>770</v>
      </c>
      <c r="C382" t="s">
        <v>16</v>
      </c>
      <c r="D382" t="s">
        <v>81</v>
      </c>
      <c r="E382">
        <v>47</v>
      </c>
      <c r="F382">
        <v>3</v>
      </c>
      <c r="G382">
        <v>7</v>
      </c>
      <c r="H382">
        <v>10</v>
      </c>
      <c r="I382">
        <v>-10</v>
      </c>
      <c r="J382">
        <v>51</v>
      </c>
      <c r="K382">
        <v>0</v>
      </c>
      <c r="L382">
        <v>0</v>
      </c>
      <c r="M382">
        <v>2</v>
      </c>
      <c r="N382">
        <v>1</v>
      </c>
      <c r="O382">
        <v>54</v>
      </c>
      <c r="P382">
        <v>5.6</v>
      </c>
      <c r="Q382" s="1">
        <v>0.82916666666666661</v>
      </c>
      <c r="R382">
        <v>26.2</v>
      </c>
      <c r="S382">
        <v>0</v>
      </c>
    </row>
    <row r="383" spans="1:19">
      <c r="A383">
        <v>382</v>
      </c>
      <c r="B383" t="s">
        <v>740</v>
      </c>
      <c r="C383" t="s">
        <v>100</v>
      </c>
      <c r="D383" t="s">
        <v>81</v>
      </c>
      <c r="E383">
        <v>34</v>
      </c>
      <c r="F383">
        <v>3</v>
      </c>
      <c r="G383">
        <v>7</v>
      </c>
      <c r="H383">
        <v>10</v>
      </c>
      <c r="I383">
        <v>-5</v>
      </c>
      <c r="J383">
        <v>22</v>
      </c>
      <c r="K383">
        <v>2</v>
      </c>
      <c r="L383">
        <v>0</v>
      </c>
      <c r="M383">
        <v>2</v>
      </c>
      <c r="N383">
        <v>1</v>
      </c>
      <c r="O383">
        <v>52</v>
      </c>
      <c r="P383">
        <v>5.8</v>
      </c>
      <c r="Q383" s="1">
        <v>0.87361111111111101</v>
      </c>
      <c r="R383">
        <v>25.6</v>
      </c>
      <c r="S383">
        <v>0</v>
      </c>
    </row>
    <row r="384" spans="1:19">
      <c r="A384">
        <v>383</v>
      </c>
      <c r="B384" t="s">
        <v>364</v>
      </c>
      <c r="C384" t="s">
        <v>14</v>
      </c>
      <c r="D384" t="s">
        <v>5</v>
      </c>
      <c r="E384">
        <v>45</v>
      </c>
      <c r="F384">
        <v>3</v>
      </c>
      <c r="G384">
        <v>7</v>
      </c>
      <c r="H384">
        <v>10</v>
      </c>
      <c r="I384">
        <v>5</v>
      </c>
      <c r="J384">
        <v>8</v>
      </c>
      <c r="K384">
        <v>0</v>
      </c>
      <c r="L384">
        <v>0</v>
      </c>
      <c r="M384">
        <v>1</v>
      </c>
      <c r="N384">
        <v>0</v>
      </c>
      <c r="O384">
        <v>98</v>
      </c>
      <c r="P384">
        <v>3.1</v>
      </c>
      <c r="Q384" s="1">
        <v>0.52152777777777781</v>
      </c>
      <c r="R384">
        <v>18.100000000000001</v>
      </c>
      <c r="S384">
        <v>37.5</v>
      </c>
    </row>
    <row r="385" spans="1:19">
      <c r="A385">
        <v>384</v>
      </c>
      <c r="B385" t="s">
        <v>1232</v>
      </c>
      <c r="C385" t="s">
        <v>147</v>
      </c>
      <c r="D385" t="s">
        <v>81</v>
      </c>
      <c r="E385">
        <v>33</v>
      </c>
      <c r="F385">
        <v>3</v>
      </c>
      <c r="G385">
        <v>7</v>
      </c>
      <c r="H385">
        <v>10</v>
      </c>
      <c r="I385">
        <v>-3</v>
      </c>
      <c r="J385">
        <v>8</v>
      </c>
      <c r="K385">
        <v>1</v>
      </c>
      <c r="L385">
        <v>0</v>
      </c>
      <c r="M385">
        <v>2</v>
      </c>
      <c r="N385">
        <v>0</v>
      </c>
      <c r="O385">
        <v>50</v>
      </c>
      <c r="P385">
        <v>6</v>
      </c>
      <c r="Q385" s="1">
        <v>0.68402777777777779</v>
      </c>
      <c r="R385">
        <v>23.2</v>
      </c>
      <c r="S385">
        <v>0</v>
      </c>
    </row>
    <row r="386" spans="1:19">
      <c r="A386">
        <v>385</v>
      </c>
      <c r="B386" t="s">
        <v>1233</v>
      </c>
      <c r="C386" t="s">
        <v>1234</v>
      </c>
      <c r="D386" t="s">
        <v>81</v>
      </c>
      <c r="E386">
        <v>29</v>
      </c>
      <c r="F386">
        <v>3</v>
      </c>
      <c r="G386">
        <v>7</v>
      </c>
      <c r="H386">
        <v>10</v>
      </c>
      <c r="I386">
        <v>-9</v>
      </c>
      <c r="J386">
        <v>8</v>
      </c>
      <c r="K386">
        <v>1</v>
      </c>
      <c r="L386">
        <v>0</v>
      </c>
      <c r="M386">
        <v>0</v>
      </c>
      <c r="N386">
        <v>0</v>
      </c>
      <c r="O386">
        <v>42</v>
      </c>
      <c r="P386">
        <v>7.1</v>
      </c>
      <c r="Q386" s="1">
        <v>0.69513888888888886</v>
      </c>
      <c r="R386">
        <v>20.3</v>
      </c>
      <c r="S386">
        <v>0</v>
      </c>
    </row>
    <row r="387" spans="1:19">
      <c r="A387">
        <v>386</v>
      </c>
      <c r="B387" t="s">
        <v>1235</v>
      </c>
      <c r="C387" t="s">
        <v>25</v>
      </c>
      <c r="D387" t="s">
        <v>5</v>
      </c>
      <c r="E387">
        <v>38</v>
      </c>
      <c r="F387">
        <v>3</v>
      </c>
      <c r="G387">
        <v>7</v>
      </c>
      <c r="H387">
        <v>10</v>
      </c>
      <c r="I387">
        <v>7</v>
      </c>
      <c r="J387">
        <v>9</v>
      </c>
      <c r="K387">
        <v>0</v>
      </c>
      <c r="L387">
        <v>0</v>
      </c>
      <c r="M387">
        <v>0</v>
      </c>
      <c r="N387">
        <v>0</v>
      </c>
      <c r="O387">
        <v>48</v>
      </c>
      <c r="P387">
        <v>6.3</v>
      </c>
      <c r="Q387" s="1">
        <v>0.4770833333333333</v>
      </c>
      <c r="R387">
        <v>15.7</v>
      </c>
      <c r="S387">
        <v>40</v>
      </c>
    </row>
    <row r="388" spans="1:19">
      <c r="A388">
        <v>387</v>
      </c>
      <c r="B388" t="s">
        <v>1236</v>
      </c>
      <c r="C388" t="s">
        <v>113</v>
      </c>
      <c r="D388" t="s">
        <v>10</v>
      </c>
      <c r="E388">
        <v>36</v>
      </c>
      <c r="F388">
        <v>3</v>
      </c>
      <c r="G388">
        <v>7</v>
      </c>
      <c r="H388">
        <v>10</v>
      </c>
      <c r="I388">
        <v>1</v>
      </c>
      <c r="J388">
        <v>32</v>
      </c>
      <c r="K388">
        <v>0</v>
      </c>
      <c r="L388">
        <v>0</v>
      </c>
      <c r="M388">
        <v>0</v>
      </c>
      <c r="N388">
        <v>0</v>
      </c>
      <c r="O388">
        <v>59</v>
      </c>
      <c r="P388">
        <v>5.0999999999999996</v>
      </c>
      <c r="Q388" s="1">
        <v>0.41319444444444442</v>
      </c>
      <c r="R388">
        <v>14.2</v>
      </c>
      <c r="S388">
        <v>41.2</v>
      </c>
    </row>
    <row r="389" spans="1:19">
      <c r="A389">
        <v>388</v>
      </c>
      <c r="B389" t="s">
        <v>1237</v>
      </c>
      <c r="C389" t="s">
        <v>121</v>
      </c>
      <c r="D389" t="s">
        <v>10</v>
      </c>
      <c r="E389">
        <v>20</v>
      </c>
      <c r="F389">
        <v>3</v>
      </c>
      <c r="G389">
        <v>7</v>
      </c>
      <c r="H389">
        <v>10</v>
      </c>
      <c r="I389">
        <v>0</v>
      </c>
      <c r="J389">
        <v>6</v>
      </c>
      <c r="K389">
        <v>0</v>
      </c>
      <c r="L389">
        <v>0</v>
      </c>
      <c r="M389">
        <v>0</v>
      </c>
      <c r="N389">
        <v>0</v>
      </c>
      <c r="O389">
        <v>28</v>
      </c>
      <c r="P389">
        <v>10.7</v>
      </c>
      <c r="Q389" s="1">
        <v>0.55833333333333335</v>
      </c>
      <c r="R389">
        <v>18.8</v>
      </c>
      <c r="S389">
        <v>100</v>
      </c>
    </row>
    <row r="390" spans="1:19">
      <c r="A390">
        <v>389</v>
      </c>
      <c r="B390" t="s">
        <v>1238</v>
      </c>
      <c r="C390" t="s">
        <v>14</v>
      </c>
      <c r="D390" t="s">
        <v>81</v>
      </c>
      <c r="E390">
        <v>46</v>
      </c>
      <c r="F390">
        <v>2</v>
      </c>
      <c r="G390">
        <v>8</v>
      </c>
      <c r="H390">
        <v>10</v>
      </c>
      <c r="I390">
        <v>15</v>
      </c>
      <c r="J390">
        <v>22</v>
      </c>
      <c r="K390">
        <v>0</v>
      </c>
      <c r="L390">
        <v>0</v>
      </c>
      <c r="M390">
        <v>0</v>
      </c>
      <c r="N390">
        <v>0</v>
      </c>
      <c r="O390">
        <v>43</v>
      </c>
      <c r="P390">
        <v>4.7</v>
      </c>
      <c r="Q390" s="1">
        <v>0.87083333333333324</v>
      </c>
      <c r="R390">
        <v>27.2</v>
      </c>
      <c r="S390">
        <v>0</v>
      </c>
    </row>
    <row r="391" spans="1:19">
      <c r="A391">
        <v>390</v>
      </c>
      <c r="B391" t="s">
        <v>375</v>
      </c>
      <c r="C391" t="s">
        <v>1239</v>
      </c>
      <c r="D391" t="s">
        <v>81</v>
      </c>
      <c r="E391">
        <v>39</v>
      </c>
      <c r="F391">
        <v>2</v>
      </c>
      <c r="G391">
        <v>8</v>
      </c>
      <c r="H391">
        <v>10</v>
      </c>
      <c r="I391">
        <v>-8</v>
      </c>
      <c r="J391">
        <v>14</v>
      </c>
      <c r="K391">
        <v>0</v>
      </c>
      <c r="L391">
        <v>0</v>
      </c>
      <c r="M391">
        <v>0</v>
      </c>
      <c r="N391">
        <v>0</v>
      </c>
      <c r="O391">
        <v>60</v>
      </c>
      <c r="P391">
        <v>3.3</v>
      </c>
      <c r="Q391" s="1">
        <v>0.83611111111111114</v>
      </c>
      <c r="R391">
        <v>24.8</v>
      </c>
      <c r="S391">
        <v>0</v>
      </c>
    </row>
    <row r="392" spans="1:19">
      <c r="A392">
        <v>391</v>
      </c>
      <c r="B392" t="s">
        <v>300</v>
      </c>
      <c r="C392" t="s">
        <v>100</v>
      </c>
      <c r="D392" t="s">
        <v>81</v>
      </c>
      <c r="E392">
        <v>44</v>
      </c>
      <c r="F392">
        <v>1</v>
      </c>
      <c r="G392">
        <v>9</v>
      </c>
      <c r="H392">
        <v>10</v>
      </c>
      <c r="I392">
        <v>-18</v>
      </c>
      <c r="J392">
        <v>24</v>
      </c>
      <c r="K392">
        <v>0</v>
      </c>
      <c r="L392">
        <v>0</v>
      </c>
      <c r="M392">
        <v>0</v>
      </c>
      <c r="N392">
        <v>0</v>
      </c>
      <c r="O392">
        <v>50</v>
      </c>
      <c r="P392">
        <v>2</v>
      </c>
      <c r="Q392" s="1">
        <v>0.88402777777777775</v>
      </c>
      <c r="R392">
        <v>27.4</v>
      </c>
      <c r="S392">
        <v>0</v>
      </c>
    </row>
    <row r="393" spans="1:19">
      <c r="A393">
        <v>392</v>
      </c>
      <c r="B393" t="s">
        <v>1240</v>
      </c>
      <c r="C393" t="s">
        <v>45</v>
      </c>
      <c r="D393" t="s">
        <v>81</v>
      </c>
      <c r="E393">
        <v>46</v>
      </c>
      <c r="F393">
        <v>1</v>
      </c>
      <c r="G393">
        <v>9</v>
      </c>
      <c r="H393">
        <v>10</v>
      </c>
      <c r="I393">
        <v>-3</v>
      </c>
      <c r="J393">
        <v>28</v>
      </c>
      <c r="K393">
        <v>0</v>
      </c>
      <c r="L393">
        <v>0</v>
      </c>
      <c r="M393">
        <v>1</v>
      </c>
      <c r="N393">
        <v>0</v>
      </c>
      <c r="O393">
        <v>50</v>
      </c>
      <c r="P393">
        <v>2</v>
      </c>
      <c r="Q393" s="1">
        <v>0.82013888888888886</v>
      </c>
      <c r="R393">
        <v>26.3</v>
      </c>
      <c r="S393">
        <v>0</v>
      </c>
    </row>
    <row r="394" spans="1:19">
      <c r="A394">
        <v>393</v>
      </c>
      <c r="B394" t="s">
        <v>1241</v>
      </c>
      <c r="C394" t="s">
        <v>78</v>
      </c>
      <c r="D394" t="s">
        <v>81</v>
      </c>
      <c r="E394">
        <v>48</v>
      </c>
      <c r="F394">
        <v>0</v>
      </c>
      <c r="G394">
        <v>10</v>
      </c>
      <c r="H394">
        <v>10</v>
      </c>
      <c r="I394">
        <v>0</v>
      </c>
      <c r="J394">
        <v>42</v>
      </c>
      <c r="K394">
        <v>0</v>
      </c>
      <c r="L394">
        <v>0</v>
      </c>
      <c r="M394">
        <v>0</v>
      </c>
      <c r="N394">
        <v>0</v>
      </c>
      <c r="O394">
        <v>40</v>
      </c>
      <c r="P394">
        <v>0</v>
      </c>
      <c r="Q394" s="1">
        <v>0.7583333333333333</v>
      </c>
      <c r="R394">
        <v>25.6</v>
      </c>
      <c r="S394">
        <v>0</v>
      </c>
    </row>
    <row r="395" spans="1:19">
      <c r="A395">
        <v>394</v>
      </c>
      <c r="B395" t="s">
        <v>1242</v>
      </c>
      <c r="C395" t="s">
        <v>1243</v>
      </c>
      <c r="D395" t="s">
        <v>81</v>
      </c>
      <c r="E395">
        <v>35</v>
      </c>
      <c r="F395">
        <v>0</v>
      </c>
      <c r="G395">
        <v>10</v>
      </c>
      <c r="H395">
        <v>10</v>
      </c>
      <c r="I395">
        <v>4</v>
      </c>
      <c r="J395">
        <v>29</v>
      </c>
      <c r="K395">
        <v>0</v>
      </c>
      <c r="L395">
        <v>0</v>
      </c>
      <c r="M395">
        <v>0</v>
      </c>
      <c r="N395">
        <v>0</v>
      </c>
      <c r="O395">
        <v>58</v>
      </c>
      <c r="P395">
        <v>0</v>
      </c>
      <c r="Q395" s="1">
        <v>0.74236111111111114</v>
      </c>
      <c r="R395">
        <v>22.6</v>
      </c>
      <c r="S395">
        <v>0</v>
      </c>
    </row>
    <row r="396" spans="1:19">
      <c r="A396">
        <v>395</v>
      </c>
      <c r="B396" t="s">
        <v>1244</v>
      </c>
      <c r="C396" t="s">
        <v>143</v>
      </c>
      <c r="D396" t="s">
        <v>81</v>
      </c>
      <c r="E396">
        <v>40</v>
      </c>
      <c r="F396">
        <v>5</v>
      </c>
      <c r="G396">
        <v>4</v>
      </c>
      <c r="H396">
        <v>9</v>
      </c>
      <c r="I396">
        <v>2</v>
      </c>
      <c r="J396">
        <v>16</v>
      </c>
      <c r="K396">
        <v>1</v>
      </c>
      <c r="L396">
        <v>0</v>
      </c>
      <c r="M396">
        <v>0</v>
      </c>
      <c r="N396">
        <v>0</v>
      </c>
      <c r="O396">
        <v>50</v>
      </c>
      <c r="P396">
        <v>10</v>
      </c>
      <c r="Q396" s="1">
        <v>0.69513888888888886</v>
      </c>
      <c r="R396">
        <v>21.7</v>
      </c>
      <c r="S396">
        <v>0</v>
      </c>
    </row>
    <row r="397" spans="1:19">
      <c r="A397">
        <v>396</v>
      </c>
      <c r="B397" t="s">
        <v>870</v>
      </c>
      <c r="C397" t="s">
        <v>45</v>
      </c>
      <c r="D397" t="s">
        <v>5</v>
      </c>
      <c r="E397">
        <v>37</v>
      </c>
      <c r="F397">
        <v>5</v>
      </c>
      <c r="G397">
        <v>4</v>
      </c>
      <c r="H397">
        <v>9</v>
      </c>
      <c r="I397">
        <v>6</v>
      </c>
      <c r="J397">
        <v>21</v>
      </c>
      <c r="K397">
        <v>0</v>
      </c>
      <c r="L397">
        <v>0</v>
      </c>
      <c r="M397">
        <v>1</v>
      </c>
      <c r="N397">
        <v>0</v>
      </c>
      <c r="O397">
        <v>43</v>
      </c>
      <c r="P397">
        <v>11.6</v>
      </c>
      <c r="Q397" s="1">
        <v>0.4694444444444445</v>
      </c>
      <c r="R397">
        <v>17.5</v>
      </c>
      <c r="S397">
        <v>36.700000000000003</v>
      </c>
    </row>
    <row r="398" spans="1:19">
      <c r="A398">
        <v>397</v>
      </c>
      <c r="B398" t="s">
        <v>1245</v>
      </c>
      <c r="C398" t="s">
        <v>4</v>
      </c>
      <c r="D398" t="s">
        <v>5</v>
      </c>
      <c r="E398">
        <v>25</v>
      </c>
      <c r="F398">
        <v>5</v>
      </c>
      <c r="G398">
        <v>4</v>
      </c>
      <c r="H398">
        <v>9</v>
      </c>
      <c r="I398">
        <v>-2</v>
      </c>
      <c r="J398">
        <v>4</v>
      </c>
      <c r="K398">
        <v>1</v>
      </c>
      <c r="L398">
        <v>0</v>
      </c>
      <c r="M398">
        <v>1</v>
      </c>
      <c r="N398">
        <v>0</v>
      </c>
      <c r="O398">
        <v>34</v>
      </c>
      <c r="P398">
        <v>14.7</v>
      </c>
      <c r="Q398" s="1">
        <v>0.47152777777777777</v>
      </c>
      <c r="R398">
        <v>14.9</v>
      </c>
      <c r="S398">
        <v>33.299999999999997</v>
      </c>
    </row>
    <row r="399" spans="1:19">
      <c r="A399">
        <v>398</v>
      </c>
      <c r="B399" t="s">
        <v>1246</v>
      </c>
      <c r="C399" t="s">
        <v>19</v>
      </c>
      <c r="D399" t="s">
        <v>7</v>
      </c>
      <c r="E399">
        <v>42</v>
      </c>
      <c r="F399">
        <v>4</v>
      </c>
      <c r="G399">
        <v>5</v>
      </c>
      <c r="H399">
        <v>9</v>
      </c>
      <c r="I399">
        <v>-1</v>
      </c>
      <c r="J399">
        <v>18</v>
      </c>
      <c r="K399">
        <v>0</v>
      </c>
      <c r="L399">
        <v>0</v>
      </c>
      <c r="M399">
        <v>3</v>
      </c>
      <c r="N399">
        <v>0</v>
      </c>
      <c r="O399">
        <v>51</v>
      </c>
      <c r="P399">
        <v>7.8</v>
      </c>
      <c r="Q399" s="1">
        <v>0.5805555555555556</v>
      </c>
      <c r="R399">
        <v>20.100000000000001</v>
      </c>
      <c r="S399">
        <v>50.9</v>
      </c>
    </row>
    <row r="400" spans="1:19">
      <c r="A400">
        <v>399</v>
      </c>
      <c r="B400" t="s">
        <v>282</v>
      </c>
      <c r="C400" t="s">
        <v>1247</v>
      </c>
      <c r="D400" t="s">
        <v>10</v>
      </c>
      <c r="E400">
        <v>42</v>
      </c>
      <c r="F400">
        <v>4</v>
      </c>
      <c r="G400">
        <v>5</v>
      </c>
      <c r="H400">
        <v>9</v>
      </c>
      <c r="I400">
        <v>-1</v>
      </c>
      <c r="J400">
        <v>14</v>
      </c>
      <c r="K400">
        <v>0</v>
      </c>
      <c r="L400">
        <v>0</v>
      </c>
      <c r="M400">
        <v>1</v>
      </c>
      <c r="N400">
        <v>0</v>
      </c>
      <c r="O400">
        <v>51</v>
      </c>
      <c r="P400">
        <v>7.8</v>
      </c>
      <c r="Q400" s="1">
        <v>0.54791666666666672</v>
      </c>
      <c r="R400">
        <v>18.100000000000001</v>
      </c>
      <c r="S400">
        <v>28.6</v>
      </c>
    </row>
    <row r="401" spans="1:19">
      <c r="A401">
        <v>400</v>
      </c>
      <c r="B401" t="s">
        <v>1248</v>
      </c>
      <c r="C401" t="s">
        <v>36</v>
      </c>
      <c r="D401" t="s">
        <v>81</v>
      </c>
      <c r="E401">
        <v>34</v>
      </c>
      <c r="F401">
        <v>4</v>
      </c>
      <c r="G401">
        <v>5</v>
      </c>
      <c r="H401">
        <v>9</v>
      </c>
      <c r="I401">
        <v>-5</v>
      </c>
      <c r="J401">
        <v>6</v>
      </c>
      <c r="K401">
        <v>2</v>
      </c>
      <c r="L401">
        <v>0</v>
      </c>
      <c r="M401">
        <v>0</v>
      </c>
      <c r="N401">
        <v>0</v>
      </c>
      <c r="O401">
        <v>32</v>
      </c>
      <c r="P401">
        <v>12.5</v>
      </c>
      <c r="Q401" s="1">
        <v>0.62569444444444444</v>
      </c>
      <c r="R401">
        <v>19.399999999999999</v>
      </c>
      <c r="S401">
        <v>0</v>
      </c>
    </row>
    <row r="402" spans="1:19">
      <c r="A402">
        <v>401</v>
      </c>
      <c r="B402" t="s">
        <v>1249</v>
      </c>
      <c r="C402" t="s">
        <v>51</v>
      </c>
      <c r="D402" t="s">
        <v>7</v>
      </c>
      <c r="E402">
        <v>31</v>
      </c>
      <c r="F402">
        <v>4</v>
      </c>
      <c r="G402">
        <v>5</v>
      </c>
      <c r="H402">
        <v>9</v>
      </c>
      <c r="I402">
        <v>-1</v>
      </c>
      <c r="J402">
        <v>10</v>
      </c>
      <c r="K402">
        <v>0</v>
      </c>
      <c r="L402">
        <v>1</v>
      </c>
      <c r="M402">
        <v>0</v>
      </c>
      <c r="N402">
        <v>0</v>
      </c>
      <c r="O402">
        <v>37</v>
      </c>
      <c r="P402">
        <v>10.8</v>
      </c>
      <c r="Q402" s="1">
        <v>0.63402777777777775</v>
      </c>
      <c r="R402">
        <v>18.600000000000001</v>
      </c>
      <c r="S402">
        <v>40.200000000000003</v>
      </c>
    </row>
    <row r="403" spans="1:19">
      <c r="A403">
        <v>402</v>
      </c>
      <c r="B403" t="s">
        <v>1250</v>
      </c>
      <c r="C403" t="s">
        <v>165</v>
      </c>
      <c r="D403" t="s">
        <v>10</v>
      </c>
      <c r="E403">
        <v>47</v>
      </c>
      <c r="F403">
        <v>4</v>
      </c>
      <c r="G403">
        <v>5</v>
      </c>
      <c r="H403">
        <v>9</v>
      </c>
      <c r="I403">
        <v>3</v>
      </c>
      <c r="J403">
        <v>113</v>
      </c>
      <c r="K403">
        <v>0</v>
      </c>
      <c r="L403">
        <v>0</v>
      </c>
      <c r="M403">
        <v>1</v>
      </c>
      <c r="N403">
        <v>0</v>
      </c>
      <c r="O403">
        <v>46</v>
      </c>
      <c r="P403">
        <v>8.6999999999999993</v>
      </c>
      <c r="Q403" s="1">
        <v>0.39166666666666666</v>
      </c>
      <c r="R403">
        <v>14.3</v>
      </c>
      <c r="S403">
        <v>0</v>
      </c>
    </row>
    <row r="404" spans="1:19">
      <c r="A404">
        <v>403</v>
      </c>
      <c r="B404" t="s">
        <v>1251</v>
      </c>
      <c r="C404" t="s">
        <v>16</v>
      </c>
      <c r="D404" t="s">
        <v>7</v>
      </c>
      <c r="E404">
        <v>32</v>
      </c>
      <c r="F404">
        <v>4</v>
      </c>
      <c r="G404">
        <v>5</v>
      </c>
      <c r="H404">
        <v>9</v>
      </c>
      <c r="I404">
        <v>-4</v>
      </c>
      <c r="J404">
        <v>8</v>
      </c>
      <c r="K404">
        <v>0</v>
      </c>
      <c r="L404">
        <v>0</v>
      </c>
      <c r="M404">
        <v>0</v>
      </c>
      <c r="N404">
        <v>0</v>
      </c>
      <c r="O404">
        <v>36</v>
      </c>
      <c r="P404">
        <v>11.1</v>
      </c>
      <c r="Q404" s="1">
        <v>0.53333333333333333</v>
      </c>
      <c r="R404">
        <v>18.5</v>
      </c>
      <c r="S404">
        <v>44.3</v>
      </c>
    </row>
    <row r="405" spans="1:19">
      <c r="A405">
        <v>404</v>
      </c>
      <c r="B405" t="s">
        <v>376</v>
      </c>
      <c r="C405" t="s">
        <v>9</v>
      </c>
      <c r="D405" t="s">
        <v>10</v>
      </c>
      <c r="E405">
        <v>27</v>
      </c>
      <c r="F405">
        <v>4</v>
      </c>
      <c r="G405">
        <v>5</v>
      </c>
      <c r="H405">
        <v>9</v>
      </c>
      <c r="I405">
        <v>1</v>
      </c>
      <c r="J405">
        <v>6</v>
      </c>
      <c r="K405">
        <v>0</v>
      </c>
      <c r="L405">
        <v>0</v>
      </c>
      <c r="M405">
        <v>2</v>
      </c>
      <c r="N405">
        <v>0</v>
      </c>
      <c r="O405">
        <v>49</v>
      </c>
      <c r="P405">
        <v>8.1999999999999993</v>
      </c>
      <c r="Q405" s="1">
        <v>0.55625000000000002</v>
      </c>
      <c r="R405">
        <v>16.3</v>
      </c>
      <c r="S405">
        <v>20</v>
      </c>
    </row>
    <row r="406" spans="1:19">
      <c r="A406">
        <v>405</v>
      </c>
      <c r="B406" t="s">
        <v>273</v>
      </c>
      <c r="C406" t="s">
        <v>16</v>
      </c>
      <c r="D406" t="s">
        <v>5</v>
      </c>
      <c r="E406">
        <v>17</v>
      </c>
      <c r="F406">
        <v>4</v>
      </c>
      <c r="G406">
        <v>5</v>
      </c>
      <c r="H406">
        <v>9</v>
      </c>
      <c r="I406">
        <v>-6</v>
      </c>
      <c r="J406">
        <v>8</v>
      </c>
      <c r="K406">
        <v>0</v>
      </c>
      <c r="L406">
        <v>0</v>
      </c>
      <c r="M406">
        <v>0</v>
      </c>
      <c r="N406">
        <v>0</v>
      </c>
      <c r="O406">
        <v>30</v>
      </c>
      <c r="P406">
        <v>13.3</v>
      </c>
      <c r="Q406" s="1">
        <v>0.63472222222222219</v>
      </c>
      <c r="R406">
        <v>20.5</v>
      </c>
      <c r="S406">
        <v>12.5</v>
      </c>
    </row>
    <row r="407" spans="1:19">
      <c r="A407">
        <v>406</v>
      </c>
      <c r="B407" t="s">
        <v>298</v>
      </c>
      <c r="C407" t="s">
        <v>139</v>
      </c>
      <c r="D407" t="s">
        <v>81</v>
      </c>
      <c r="E407">
        <v>38</v>
      </c>
      <c r="F407">
        <v>3</v>
      </c>
      <c r="G407">
        <v>6</v>
      </c>
      <c r="H407">
        <v>9</v>
      </c>
      <c r="I407">
        <v>2</v>
      </c>
      <c r="J407">
        <v>17</v>
      </c>
      <c r="K407">
        <v>1</v>
      </c>
      <c r="L407">
        <v>0</v>
      </c>
      <c r="M407">
        <v>0</v>
      </c>
      <c r="N407">
        <v>0</v>
      </c>
      <c r="O407">
        <v>60</v>
      </c>
      <c r="P407">
        <v>5</v>
      </c>
      <c r="Q407" s="1">
        <v>0.88263888888888886</v>
      </c>
      <c r="R407">
        <v>24.7</v>
      </c>
      <c r="S407">
        <v>0</v>
      </c>
    </row>
    <row r="408" spans="1:19">
      <c r="A408">
        <v>407</v>
      </c>
      <c r="B408" t="s">
        <v>246</v>
      </c>
      <c r="C408" t="s">
        <v>45</v>
      </c>
      <c r="D408" t="s">
        <v>5</v>
      </c>
      <c r="E408">
        <v>33</v>
      </c>
      <c r="F408">
        <v>3</v>
      </c>
      <c r="G408">
        <v>6</v>
      </c>
      <c r="H408">
        <v>9</v>
      </c>
      <c r="I408">
        <v>-11</v>
      </c>
      <c r="J408">
        <v>6</v>
      </c>
      <c r="K408">
        <v>1</v>
      </c>
      <c r="L408">
        <v>0</v>
      </c>
      <c r="M408">
        <v>2</v>
      </c>
      <c r="N408">
        <v>1</v>
      </c>
      <c r="O408">
        <v>62</v>
      </c>
      <c r="P408">
        <v>4.8</v>
      </c>
      <c r="Q408" s="1">
        <v>0.7006944444444444</v>
      </c>
      <c r="R408">
        <v>23</v>
      </c>
      <c r="S408">
        <v>28.6</v>
      </c>
    </row>
    <row r="409" spans="1:19">
      <c r="A409">
        <v>408</v>
      </c>
      <c r="B409" t="s">
        <v>1252</v>
      </c>
      <c r="C409" t="s">
        <v>12</v>
      </c>
      <c r="D409" t="s">
        <v>5</v>
      </c>
      <c r="E409">
        <v>48</v>
      </c>
      <c r="F409">
        <v>3</v>
      </c>
      <c r="G409">
        <v>6</v>
      </c>
      <c r="H409">
        <v>9</v>
      </c>
      <c r="I409">
        <v>-1</v>
      </c>
      <c r="J409">
        <v>28</v>
      </c>
      <c r="K409">
        <v>0</v>
      </c>
      <c r="L409">
        <v>1</v>
      </c>
      <c r="M409">
        <v>0</v>
      </c>
      <c r="N409">
        <v>0</v>
      </c>
      <c r="O409">
        <v>46</v>
      </c>
      <c r="P409">
        <v>6.5</v>
      </c>
      <c r="Q409" s="1">
        <v>0.46458333333333335</v>
      </c>
      <c r="R409">
        <v>15</v>
      </c>
      <c r="S409">
        <v>52</v>
      </c>
    </row>
    <row r="410" spans="1:19">
      <c r="A410">
        <v>409</v>
      </c>
      <c r="B410" t="s">
        <v>234</v>
      </c>
      <c r="C410" t="s">
        <v>88</v>
      </c>
      <c r="D410" t="s">
        <v>7</v>
      </c>
      <c r="E410">
        <v>34</v>
      </c>
      <c r="F410">
        <v>3</v>
      </c>
      <c r="G410">
        <v>6</v>
      </c>
      <c r="H410">
        <v>9</v>
      </c>
      <c r="I410">
        <v>-8</v>
      </c>
      <c r="J410">
        <v>16</v>
      </c>
      <c r="K410">
        <v>1</v>
      </c>
      <c r="L410">
        <v>0</v>
      </c>
      <c r="M410">
        <v>0</v>
      </c>
      <c r="N410">
        <v>0</v>
      </c>
      <c r="O410">
        <v>40</v>
      </c>
      <c r="P410">
        <v>7.5</v>
      </c>
      <c r="Q410" s="1">
        <v>0.62361111111111112</v>
      </c>
      <c r="R410">
        <v>21.4</v>
      </c>
      <c r="S410">
        <v>57.9</v>
      </c>
    </row>
    <row r="411" spans="1:19">
      <c r="A411">
        <v>410</v>
      </c>
      <c r="B411" t="s">
        <v>1253</v>
      </c>
      <c r="C411" t="s">
        <v>38</v>
      </c>
      <c r="D411" t="s">
        <v>7</v>
      </c>
      <c r="E411">
        <v>31</v>
      </c>
      <c r="F411">
        <v>3</v>
      </c>
      <c r="G411">
        <v>6</v>
      </c>
      <c r="H411">
        <v>9</v>
      </c>
      <c r="I411">
        <v>0</v>
      </c>
      <c r="J411">
        <v>4</v>
      </c>
      <c r="K411">
        <v>1</v>
      </c>
      <c r="L411">
        <v>0</v>
      </c>
      <c r="M411">
        <v>2</v>
      </c>
      <c r="N411">
        <v>0</v>
      </c>
      <c r="O411">
        <v>28</v>
      </c>
      <c r="P411">
        <v>10.7</v>
      </c>
      <c r="Q411" s="1">
        <v>0.5708333333333333</v>
      </c>
      <c r="R411">
        <v>18.899999999999999</v>
      </c>
      <c r="S411">
        <v>43.6</v>
      </c>
    </row>
    <row r="412" spans="1:19">
      <c r="A412">
        <v>411</v>
      </c>
      <c r="B412" t="s">
        <v>1254</v>
      </c>
      <c r="C412" t="s">
        <v>9</v>
      </c>
      <c r="D412" t="s">
        <v>81</v>
      </c>
      <c r="E412">
        <v>23</v>
      </c>
      <c r="F412">
        <v>3</v>
      </c>
      <c r="G412">
        <v>6</v>
      </c>
      <c r="H412">
        <v>9</v>
      </c>
      <c r="I412">
        <v>9</v>
      </c>
      <c r="J412">
        <v>14</v>
      </c>
      <c r="K412">
        <v>0</v>
      </c>
      <c r="L412">
        <v>0</v>
      </c>
      <c r="M412">
        <v>1</v>
      </c>
      <c r="N412">
        <v>0</v>
      </c>
      <c r="O412">
        <v>28</v>
      </c>
      <c r="P412">
        <v>10.7</v>
      </c>
      <c r="Q412" s="1">
        <v>0.73333333333333339</v>
      </c>
      <c r="R412">
        <v>20.3</v>
      </c>
      <c r="S412">
        <v>0</v>
      </c>
    </row>
    <row r="413" spans="1:19">
      <c r="A413">
        <v>412</v>
      </c>
      <c r="B413" t="s">
        <v>1255</v>
      </c>
      <c r="C413" t="s">
        <v>113</v>
      </c>
      <c r="D413" t="s">
        <v>5</v>
      </c>
      <c r="E413">
        <v>37</v>
      </c>
      <c r="F413">
        <v>3</v>
      </c>
      <c r="G413">
        <v>6</v>
      </c>
      <c r="H413">
        <v>9</v>
      </c>
      <c r="I413">
        <v>0</v>
      </c>
      <c r="J413">
        <v>8</v>
      </c>
      <c r="K413">
        <v>0</v>
      </c>
      <c r="L413">
        <v>0</v>
      </c>
      <c r="M413">
        <v>0</v>
      </c>
      <c r="N413">
        <v>0</v>
      </c>
      <c r="O413">
        <v>34</v>
      </c>
      <c r="P413">
        <v>8.8000000000000007</v>
      </c>
      <c r="Q413" s="1">
        <v>0.4548611111111111</v>
      </c>
      <c r="R413">
        <v>15.5</v>
      </c>
      <c r="S413">
        <v>75</v>
      </c>
    </row>
    <row r="414" spans="1:19">
      <c r="A414">
        <v>413</v>
      </c>
      <c r="B414" t="s">
        <v>1256</v>
      </c>
      <c r="C414" t="s">
        <v>21</v>
      </c>
      <c r="D414" t="s">
        <v>7</v>
      </c>
      <c r="E414">
        <v>35</v>
      </c>
      <c r="F414">
        <v>3</v>
      </c>
      <c r="G414">
        <v>6</v>
      </c>
      <c r="H414">
        <v>9</v>
      </c>
      <c r="I414">
        <v>-4</v>
      </c>
      <c r="J414">
        <v>4</v>
      </c>
      <c r="K414">
        <v>0</v>
      </c>
      <c r="L414">
        <v>1</v>
      </c>
      <c r="M414">
        <v>0</v>
      </c>
      <c r="N414">
        <v>0</v>
      </c>
      <c r="O414">
        <v>23</v>
      </c>
      <c r="P414">
        <v>13</v>
      </c>
      <c r="Q414" s="1">
        <v>0.47986111111111113</v>
      </c>
      <c r="R414">
        <v>16.600000000000001</v>
      </c>
      <c r="S414">
        <v>23.1</v>
      </c>
    </row>
    <row r="415" spans="1:19">
      <c r="A415">
        <v>414</v>
      </c>
      <c r="B415" t="s">
        <v>1257</v>
      </c>
      <c r="C415" t="s">
        <v>139</v>
      </c>
      <c r="D415" t="s">
        <v>5</v>
      </c>
      <c r="E415">
        <v>24</v>
      </c>
      <c r="F415">
        <v>3</v>
      </c>
      <c r="G415">
        <v>6</v>
      </c>
      <c r="H415">
        <v>9</v>
      </c>
      <c r="I415">
        <v>-11</v>
      </c>
      <c r="J415">
        <v>53</v>
      </c>
      <c r="K415">
        <v>0</v>
      </c>
      <c r="L415">
        <v>0</v>
      </c>
      <c r="M415">
        <v>0</v>
      </c>
      <c r="N415">
        <v>0</v>
      </c>
      <c r="O415">
        <v>38</v>
      </c>
      <c r="P415">
        <v>7.9</v>
      </c>
      <c r="Q415" s="1">
        <v>0.66597222222222219</v>
      </c>
      <c r="R415">
        <v>21.9</v>
      </c>
      <c r="S415">
        <v>56.5</v>
      </c>
    </row>
    <row r="416" spans="1:19">
      <c r="A416">
        <v>415</v>
      </c>
      <c r="B416" t="s">
        <v>1258</v>
      </c>
      <c r="C416" t="s">
        <v>74</v>
      </c>
      <c r="D416" t="s">
        <v>81</v>
      </c>
      <c r="E416">
        <v>48</v>
      </c>
      <c r="F416">
        <v>2</v>
      </c>
      <c r="G416">
        <v>7</v>
      </c>
      <c r="H416">
        <v>9</v>
      </c>
      <c r="I416">
        <v>4</v>
      </c>
      <c r="J416">
        <v>15</v>
      </c>
      <c r="K416">
        <v>0</v>
      </c>
      <c r="L416">
        <v>0</v>
      </c>
      <c r="M416">
        <v>0</v>
      </c>
      <c r="N416">
        <v>0</v>
      </c>
      <c r="O416">
        <v>40</v>
      </c>
      <c r="P416">
        <v>5</v>
      </c>
      <c r="Q416" s="1">
        <v>0.89097222222222217</v>
      </c>
      <c r="R416">
        <v>27.8</v>
      </c>
      <c r="S416">
        <v>0</v>
      </c>
    </row>
    <row r="417" spans="1:19">
      <c r="A417">
        <v>416</v>
      </c>
      <c r="B417" t="s">
        <v>213</v>
      </c>
      <c r="C417" t="s">
        <v>93</v>
      </c>
      <c r="D417" t="s">
        <v>7</v>
      </c>
      <c r="E417">
        <v>22</v>
      </c>
      <c r="F417">
        <v>2</v>
      </c>
      <c r="G417">
        <v>7</v>
      </c>
      <c r="H417">
        <v>9</v>
      </c>
      <c r="I417">
        <v>-3</v>
      </c>
      <c r="J417">
        <v>12</v>
      </c>
      <c r="K417">
        <v>0</v>
      </c>
      <c r="L417">
        <v>0</v>
      </c>
      <c r="M417">
        <v>0</v>
      </c>
      <c r="N417">
        <v>0</v>
      </c>
      <c r="O417">
        <v>22</v>
      </c>
      <c r="P417">
        <v>9.1</v>
      </c>
      <c r="Q417" s="1">
        <v>0.69930555555555562</v>
      </c>
      <c r="R417">
        <v>22.9</v>
      </c>
      <c r="S417">
        <v>39.299999999999997</v>
      </c>
    </row>
    <row r="418" spans="1:19">
      <c r="A418">
        <v>417</v>
      </c>
      <c r="B418" t="s">
        <v>1259</v>
      </c>
      <c r="C418" t="s">
        <v>45</v>
      </c>
      <c r="D418" t="s">
        <v>5</v>
      </c>
      <c r="E418">
        <v>25</v>
      </c>
      <c r="F418">
        <v>2</v>
      </c>
      <c r="G418">
        <v>7</v>
      </c>
      <c r="H418">
        <v>9</v>
      </c>
      <c r="I418">
        <v>-2</v>
      </c>
      <c r="J418">
        <v>8</v>
      </c>
      <c r="K418">
        <v>0</v>
      </c>
      <c r="L418">
        <v>0</v>
      </c>
      <c r="M418">
        <v>0</v>
      </c>
      <c r="N418">
        <v>0</v>
      </c>
      <c r="O418">
        <v>29</v>
      </c>
      <c r="P418">
        <v>6.9</v>
      </c>
      <c r="Q418" s="1">
        <v>0.47083333333333338</v>
      </c>
      <c r="R418">
        <v>16.600000000000001</v>
      </c>
      <c r="S418">
        <v>25</v>
      </c>
    </row>
    <row r="419" spans="1:19">
      <c r="A419">
        <v>418</v>
      </c>
      <c r="B419" t="s">
        <v>1260</v>
      </c>
      <c r="C419" t="s">
        <v>21</v>
      </c>
      <c r="D419" t="s">
        <v>81</v>
      </c>
      <c r="E419">
        <v>48</v>
      </c>
      <c r="F419">
        <v>1</v>
      </c>
      <c r="G419">
        <v>8</v>
      </c>
      <c r="H419">
        <v>9</v>
      </c>
      <c r="I419">
        <v>-13</v>
      </c>
      <c r="J419">
        <v>24</v>
      </c>
      <c r="K419">
        <v>0</v>
      </c>
      <c r="L419">
        <v>0</v>
      </c>
      <c r="M419">
        <v>0</v>
      </c>
      <c r="N419">
        <v>0</v>
      </c>
      <c r="O419">
        <v>33</v>
      </c>
      <c r="P419">
        <v>3</v>
      </c>
      <c r="Q419" s="1">
        <v>0.77569444444444446</v>
      </c>
      <c r="R419">
        <v>25.5</v>
      </c>
      <c r="S419">
        <v>0</v>
      </c>
    </row>
    <row r="420" spans="1:19">
      <c r="A420">
        <v>419</v>
      </c>
      <c r="B420" t="s">
        <v>1261</v>
      </c>
      <c r="C420" t="s">
        <v>74</v>
      </c>
      <c r="D420" t="s">
        <v>81</v>
      </c>
      <c r="E420">
        <v>48</v>
      </c>
      <c r="F420">
        <v>1</v>
      </c>
      <c r="G420">
        <v>8</v>
      </c>
      <c r="H420">
        <v>9</v>
      </c>
      <c r="I420">
        <v>4</v>
      </c>
      <c r="J420">
        <v>21</v>
      </c>
      <c r="K420">
        <v>0</v>
      </c>
      <c r="L420">
        <v>0</v>
      </c>
      <c r="M420">
        <v>0</v>
      </c>
      <c r="N420">
        <v>0</v>
      </c>
      <c r="O420">
        <v>46</v>
      </c>
      <c r="P420">
        <v>2.2000000000000002</v>
      </c>
      <c r="Q420" s="1">
        <v>0.75277777777777777</v>
      </c>
      <c r="R420">
        <v>23.1</v>
      </c>
      <c r="S420">
        <v>0</v>
      </c>
    </row>
    <row r="421" spans="1:19">
      <c r="A421">
        <v>420</v>
      </c>
      <c r="B421" t="s">
        <v>1262</v>
      </c>
      <c r="C421" t="s">
        <v>100</v>
      </c>
      <c r="D421" t="s">
        <v>81</v>
      </c>
      <c r="E421">
        <v>27</v>
      </c>
      <c r="F421">
        <v>1</v>
      </c>
      <c r="G421">
        <v>8</v>
      </c>
      <c r="H421">
        <v>9</v>
      </c>
      <c r="I421">
        <v>-3</v>
      </c>
      <c r="J421">
        <v>8</v>
      </c>
      <c r="K421">
        <v>0</v>
      </c>
      <c r="L421">
        <v>0</v>
      </c>
      <c r="M421">
        <v>0</v>
      </c>
      <c r="N421">
        <v>0</v>
      </c>
      <c r="O421">
        <v>21</v>
      </c>
      <c r="P421">
        <v>4.8</v>
      </c>
      <c r="Q421" s="1">
        <v>0.83888888888888891</v>
      </c>
      <c r="R421">
        <v>25.6</v>
      </c>
      <c r="S421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421"/>
  <sheetViews>
    <sheetView workbookViewId="0">
      <selection sqref="A1:XFD1"/>
    </sheetView>
  </sheetViews>
  <sheetFormatPr defaultRowHeight="15"/>
  <sheetData>
    <row r="1" spans="1:19">
      <c r="A1" t="s">
        <v>53</v>
      </c>
      <c r="B1" t="s">
        <v>54</v>
      </c>
      <c r="C1" t="s">
        <v>0</v>
      </c>
      <c r="D1" t="s">
        <v>55</v>
      </c>
      <c r="E1" t="s">
        <v>56</v>
      </c>
      <c r="F1" t="s">
        <v>57</v>
      </c>
      <c r="G1" t="s">
        <v>58</v>
      </c>
      <c r="H1" t="s">
        <v>2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</row>
    <row r="2" spans="1:19">
      <c r="A2">
        <v>1</v>
      </c>
      <c r="B2" t="s">
        <v>70</v>
      </c>
      <c r="C2" t="s">
        <v>38</v>
      </c>
      <c r="D2" t="s">
        <v>10</v>
      </c>
      <c r="E2">
        <v>82</v>
      </c>
      <c r="F2">
        <v>41</v>
      </c>
      <c r="G2">
        <v>63</v>
      </c>
      <c r="H2">
        <v>104</v>
      </c>
      <c r="I2">
        <v>30</v>
      </c>
      <c r="J2">
        <v>32</v>
      </c>
      <c r="K2">
        <v>18</v>
      </c>
      <c r="L2">
        <v>0</v>
      </c>
      <c r="M2">
        <v>10</v>
      </c>
      <c r="N2">
        <v>0</v>
      </c>
      <c r="O2">
        <v>266</v>
      </c>
      <c r="P2">
        <v>15.4</v>
      </c>
      <c r="Q2" s="1">
        <v>0.7729166666666667</v>
      </c>
      <c r="R2">
        <v>24.3</v>
      </c>
      <c r="S2">
        <v>23.5</v>
      </c>
    </row>
    <row r="3" spans="1:19">
      <c r="A3">
        <v>2</v>
      </c>
      <c r="B3" t="s">
        <v>3</v>
      </c>
      <c r="C3" t="s">
        <v>4</v>
      </c>
      <c r="D3" t="s">
        <v>5</v>
      </c>
      <c r="E3">
        <v>82</v>
      </c>
      <c r="F3">
        <v>31</v>
      </c>
      <c r="G3">
        <v>68</v>
      </c>
      <c r="H3">
        <v>99</v>
      </c>
      <c r="I3">
        <v>0</v>
      </c>
      <c r="J3">
        <v>12</v>
      </c>
      <c r="K3">
        <v>4</v>
      </c>
      <c r="L3">
        <v>0</v>
      </c>
      <c r="M3">
        <v>7</v>
      </c>
      <c r="N3">
        <v>1</v>
      </c>
      <c r="O3">
        <v>254</v>
      </c>
      <c r="P3">
        <v>12.2</v>
      </c>
      <c r="Q3" s="1">
        <v>0.87361111111111101</v>
      </c>
      <c r="R3">
        <v>24.3</v>
      </c>
      <c r="S3">
        <v>38.200000000000003</v>
      </c>
    </row>
    <row r="4" spans="1:19">
      <c r="A4">
        <v>3</v>
      </c>
      <c r="B4" t="s">
        <v>91</v>
      </c>
      <c r="C4" t="s">
        <v>25</v>
      </c>
      <c r="D4" t="s">
        <v>5</v>
      </c>
      <c r="E4">
        <v>82</v>
      </c>
      <c r="F4">
        <v>50</v>
      </c>
      <c r="G4">
        <v>48</v>
      </c>
      <c r="H4">
        <v>98</v>
      </c>
      <c r="I4">
        <v>9</v>
      </c>
      <c r="J4">
        <v>104</v>
      </c>
      <c r="K4">
        <v>14</v>
      </c>
      <c r="L4">
        <v>4</v>
      </c>
      <c r="M4">
        <v>11</v>
      </c>
      <c r="N4">
        <v>2</v>
      </c>
      <c r="O4">
        <v>290</v>
      </c>
      <c r="P4">
        <v>17.2</v>
      </c>
      <c r="Q4" s="1">
        <v>0.9291666666666667</v>
      </c>
      <c r="R4">
        <v>26.5</v>
      </c>
      <c r="S4">
        <v>40.9</v>
      </c>
    </row>
    <row r="5" spans="1:19">
      <c r="A5">
        <v>4</v>
      </c>
      <c r="B5" t="s">
        <v>37</v>
      </c>
      <c r="C5" t="s">
        <v>38</v>
      </c>
      <c r="D5" t="s">
        <v>7</v>
      </c>
      <c r="E5">
        <v>82</v>
      </c>
      <c r="F5">
        <v>19</v>
      </c>
      <c r="G5">
        <v>75</v>
      </c>
      <c r="H5">
        <v>94</v>
      </c>
      <c r="I5">
        <v>26</v>
      </c>
      <c r="J5">
        <v>40</v>
      </c>
      <c r="K5">
        <v>8</v>
      </c>
      <c r="L5">
        <v>0</v>
      </c>
      <c r="M5">
        <v>4</v>
      </c>
      <c r="N5">
        <v>0</v>
      </c>
      <c r="O5">
        <v>157</v>
      </c>
      <c r="P5">
        <v>12.1</v>
      </c>
      <c r="Q5" s="1">
        <v>0.80208333333333337</v>
      </c>
      <c r="R5">
        <v>24.6</v>
      </c>
      <c r="S5">
        <v>52</v>
      </c>
    </row>
    <row r="6" spans="1:19">
      <c r="A6">
        <v>5</v>
      </c>
      <c r="B6" t="s">
        <v>6</v>
      </c>
      <c r="C6" t="s">
        <v>4</v>
      </c>
      <c r="D6" t="s">
        <v>7</v>
      </c>
      <c r="E6">
        <v>82</v>
      </c>
      <c r="F6">
        <v>45</v>
      </c>
      <c r="G6">
        <v>46</v>
      </c>
      <c r="H6">
        <v>91</v>
      </c>
      <c r="I6">
        <v>3</v>
      </c>
      <c r="J6">
        <v>74</v>
      </c>
      <c r="K6">
        <v>17</v>
      </c>
      <c r="L6">
        <v>0</v>
      </c>
      <c r="M6">
        <v>8</v>
      </c>
      <c r="N6">
        <v>1</v>
      </c>
      <c r="O6">
        <v>272</v>
      </c>
      <c r="P6">
        <v>16.5</v>
      </c>
      <c r="Q6" s="1">
        <v>0.84097222222222223</v>
      </c>
      <c r="R6">
        <v>23.7</v>
      </c>
      <c r="S6">
        <v>46.5</v>
      </c>
    </row>
    <row r="7" spans="1:19">
      <c r="A7">
        <v>6</v>
      </c>
      <c r="B7" t="s">
        <v>110</v>
      </c>
      <c r="C7" t="s">
        <v>121</v>
      </c>
      <c r="D7" t="s">
        <v>5</v>
      </c>
      <c r="E7">
        <v>82</v>
      </c>
      <c r="F7">
        <v>43</v>
      </c>
      <c r="G7">
        <v>43</v>
      </c>
      <c r="H7">
        <v>86</v>
      </c>
      <c r="I7">
        <v>0</v>
      </c>
      <c r="J7">
        <v>40</v>
      </c>
      <c r="K7">
        <v>14</v>
      </c>
      <c r="L7">
        <v>0</v>
      </c>
      <c r="M7">
        <v>6</v>
      </c>
      <c r="N7">
        <v>1</v>
      </c>
      <c r="O7">
        <v>289</v>
      </c>
      <c r="P7">
        <v>14.9</v>
      </c>
      <c r="Q7" s="1">
        <v>0.87222222222222223</v>
      </c>
      <c r="R7">
        <v>23.2</v>
      </c>
      <c r="S7">
        <v>54</v>
      </c>
    </row>
    <row r="8" spans="1:19">
      <c r="A8">
        <v>7</v>
      </c>
      <c r="B8" t="s">
        <v>8</v>
      </c>
      <c r="C8" t="s">
        <v>9</v>
      </c>
      <c r="D8" t="s">
        <v>10</v>
      </c>
      <c r="E8">
        <v>79</v>
      </c>
      <c r="F8">
        <v>32</v>
      </c>
      <c r="G8">
        <v>53</v>
      </c>
      <c r="H8">
        <v>85</v>
      </c>
      <c r="I8">
        <v>24</v>
      </c>
      <c r="J8">
        <v>41</v>
      </c>
      <c r="K8">
        <v>7</v>
      </c>
      <c r="L8">
        <v>0</v>
      </c>
      <c r="M8">
        <v>11</v>
      </c>
      <c r="N8">
        <v>3</v>
      </c>
      <c r="O8">
        <v>367</v>
      </c>
      <c r="P8">
        <v>8.6999999999999993</v>
      </c>
      <c r="Q8" s="1">
        <v>0.88958333333333339</v>
      </c>
      <c r="R8">
        <v>21.7</v>
      </c>
      <c r="S8">
        <v>33.299999999999997</v>
      </c>
    </row>
    <row r="9" spans="1:19">
      <c r="A9">
        <v>8</v>
      </c>
      <c r="B9" t="s">
        <v>155</v>
      </c>
      <c r="C9" t="s">
        <v>25</v>
      </c>
      <c r="D9" t="s">
        <v>5</v>
      </c>
      <c r="E9">
        <v>73</v>
      </c>
      <c r="F9">
        <v>31</v>
      </c>
      <c r="G9">
        <v>49</v>
      </c>
      <c r="H9">
        <v>80</v>
      </c>
      <c r="I9">
        <v>6</v>
      </c>
      <c r="J9">
        <v>49</v>
      </c>
      <c r="K9">
        <v>16</v>
      </c>
      <c r="L9">
        <v>0</v>
      </c>
      <c r="M9">
        <v>5</v>
      </c>
      <c r="N9">
        <v>0</v>
      </c>
      <c r="O9">
        <v>213</v>
      </c>
      <c r="P9">
        <v>14.6</v>
      </c>
      <c r="Q9" s="1">
        <v>0.74722222222222223</v>
      </c>
      <c r="R9">
        <v>22.7</v>
      </c>
      <c r="S9">
        <v>44.5</v>
      </c>
    </row>
    <row r="10" spans="1:19">
      <c r="A10">
        <v>9</v>
      </c>
      <c r="B10" t="s">
        <v>30</v>
      </c>
      <c r="C10" t="s">
        <v>23</v>
      </c>
      <c r="D10" t="s">
        <v>10</v>
      </c>
      <c r="E10">
        <v>80</v>
      </c>
      <c r="F10">
        <v>24</v>
      </c>
      <c r="G10">
        <v>56</v>
      </c>
      <c r="H10">
        <v>80</v>
      </c>
      <c r="I10">
        <v>-1</v>
      </c>
      <c r="J10">
        <v>40</v>
      </c>
      <c r="K10">
        <v>10</v>
      </c>
      <c r="L10">
        <v>0</v>
      </c>
      <c r="M10">
        <v>3</v>
      </c>
      <c r="N10">
        <v>2</v>
      </c>
      <c r="O10">
        <v>306</v>
      </c>
      <c r="P10">
        <v>7.8</v>
      </c>
      <c r="Q10" s="1">
        <v>0.81597222222222221</v>
      </c>
      <c r="R10">
        <v>23.6</v>
      </c>
      <c r="S10">
        <v>52.4</v>
      </c>
    </row>
    <row r="11" spans="1:19">
      <c r="A11">
        <v>10</v>
      </c>
      <c r="B11" t="s">
        <v>105</v>
      </c>
      <c r="C11" t="s">
        <v>113</v>
      </c>
      <c r="D11" t="s">
        <v>7</v>
      </c>
      <c r="E11">
        <v>72</v>
      </c>
      <c r="F11">
        <v>28</v>
      </c>
      <c r="G11">
        <v>49</v>
      </c>
      <c r="H11">
        <v>77</v>
      </c>
      <c r="I11">
        <v>1</v>
      </c>
      <c r="J11">
        <v>24</v>
      </c>
      <c r="K11">
        <v>7</v>
      </c>
      <c r="L11">
        <v>0</v>
      </c>
      <c r="M11">
        <v>3</v>
      </c>
      <c r="N11">
        <v>0</v>
      </c>
      <c r="O11">
        <v>272</v>
      </c>
      <c r="P11">
        <v>10.3</v>
      </c>
      <c r="Q11" s="1">
        <v>0.90486111111111101</v>
      </c>
      <c r="R11">
        <v>23.3</v>
      </c>
      <c r="S11">
        <v>50.6</v>
      </c>
    </row>
    <row r="12" spans="1:19">
      <c r="A12">
        <v>11</v>
      </c>
      <c r="B12" t="s">
        <v>15</v>
      </c>
      <c r="C12" t="s">
        <v>16</v>
      </c>
      <c r="D12" t="s">
        <v>7</v>
      </c>
      <c r="E12">
        <v>81</v>
      </c>
      <c r="F12">
        <v>33</v>
      </c>
      <c r="G12">
        <v>43</v>
      </c>
      <c r="H12">
        <v>76</v>
      </c>
      <c r="I12">
        <v>-10</v>
      </c>
      <c r="J12">
        <v>72</v>
      </c>
      <c r="K12">
        <v>12</v>
      </c>
      <c r="L12">
        <v>3</v>
      </c>
      <c r="M12">
        <v>8</v>
      </c>
      <c r="N12">
        <v>0</v>
      </c>
      <c r="O12">
        <v>296</v>
      </c>
      <c r="P12">
        <v>11.1</v>
      </c>
      <c r="Q12" s="1">
        <v>0.91388888888888886</v>
      </c>
      <c r="R12">
        <v>27.5</v>
      </c>
      <c r="S12">
        <v>48</v>
      </c>
    </row>
    <row r="13" spans="1:19">
      <c r="A13">
        <v>12</v>
      </c>
      <c r="B13" t="s">
        <v>27</v>
      </c>
      <c r="C13" t="s">
        <v>14</v>
      </c>
      <c r="D13" t="s">
        <v>7</v>
      </c>
      <c r="E13">
        <v>80</v>
      </c>
      <c r="F13">
        <v>32</v>
      </c>
      <c r="G13">
        <v>44</v>
      </c>
      <c r="H13">
        <v>76</v>
      </c>
      <c r="I13">
        <v>25</v>
      </c>
      <c r="J13">
        <v>26</v>
      </c>
      <c r="K13">
        <v>10</v>
      </c>
      <c r="L13">
        <v>1</v>
      </c>
      <c r="M13">
        <v>8</v>
      </c>
      <c r="N13">
        <v>1</v>
      </c>
      <c r="O13">
        <v>233</v>
      </c>
      <c r="P13">
        <v>13.7</v>
      </c>
      <c r="Q13" s="1">
        <v>0.86458333333333337</v>
      </c>
      <c r="R13">
        <v>27.4</v>
      </c>
      <c r="S13">
        <v>56.7</v>
      </c>
    </row>
    <row r="14" spans="1:19">
      <c r="A14">
        <v>13</v>
      </c>
      <c r="B14" t="s">
        <v>28</v>
      </c>
      <c r="C14" t="s">
        <v>29</v>
      </c>
      <c r="D14" t="s">
        <v>5</v>
      </c>
      <c r="E14">
        <v>82</v>
      </c>
      <c r="F14">
        <v>25</v>
      </c>
      <c r="G14">
        <v>51</v>
      </c>
      <c r="H14">
        <v>76</v>
      </c>
      <c r="I14">
        <v>20</v>
      </c>
      <c r="J14">
        <v>47</v>
      </c>
      <c r="K14">
        <v>8</v>
      </c>
      <c r="L14">
        <v>3</v>
      </c>
      <c r="M14">
        <v>5</v>
      </c>
      <c r="N14">
        <v>0</v>
      </c>
      <c r="O14">
        <v>169</v>
      </c>
      <c r="P14">
        <v>14.8</v>
      </c>
      <c r="Q14" s="1">
        <v>0.80763888888888891</v>
      </c>
      <c r="R14">
        <v>25.2</v>
      </c>
      <c r="S14">
        <v>50</v>
      </c>
    </row>
    <row r="15" spans="1:19">
      <c r="A15">
        <v>14</v>
      </c>
      <c r="B15" t="s">
        <v>24</v>
      </c>
      <c r="C15" t="s">
        <v>25</v>
      </c>
      <c r="D15" t="s">
        <v>7</v>
      </c>
      <c r="E15">
        <v>67</v>
      </c>
      <c r="F15">
        <v>19</v>
      </c>
      <c r="G15">
        <v>57</v>
      </c>
      <c r="H15">
        <v>76</v>
      </c>
      <c r="I15">
        <v>14</v>
      </c>
      <c r="J15">
        <v>35</v>
      </c>
      <c r="K15">
        <v>7</v>
      </c>
      <c r="L15">
        <v>0</v>
      </c>
      <c r="M15">
        <v>4</v>
      </c>
      <c r="N15">
        <v>2</v>
      </c>
      <c r="O15">
        <v>117</v>
      </c>
      <c r="P15">
        <v>16.2</v>
      </c>
      <c r="Q15" s="1">
        <v>0.91041666666666676</v>
      </c>
      <c r="R15">
        <v>25.8</v>
      </c>
      <c r="S15">
        <v>45.8</v>
      </c>
    </row>
    <row r="16" spans="1:19">
      <c r="A16">
        <v>15</v>
      </c>
      <c r="B16" t="s">
        <v>187</v>
      </c>
      <c r="C16" t="s">
        <v>38</v>
      </c>
      <c r="D16" t="s">
        <v>7</v>
      </c>
      <c r="E16">
        <v>82</v>
      </c>
      <c r="F16">
        <v>41</v>
      </c>
      <c r="G16">
        <v>32</v>
      </c>
      <c r="H16">
        <v>73</v>
      </c>
      <c r="I16">
        <v>24</v>
      </c>
      <c r="J16">
        <v>66</v>
      </c>
      <c r="K16">
        <v>15</v>
      </c>
      <c r="L16">
        <v>3</v>
      </c>
      <c r="M16">
        <v>7</v>
      </c>
      <c r="N16">
        <v>1</v>
      </c>
      <c r="O16">
        <v>260</v>
      </c>
      <c r="P16">
        <v>15.8</v>
      </c>
      <c r="Q16" s="1">
        <v>0.8534722222222223</v>
      </c>
      <c r="R16">
        <v>26</v>
      </c>
      <c r="S16">
        <v>57.4</v>
      </c>
    </row>
    <row r="17" spans="1:19">
      <c r="A17">
        <v>16</v>
      </c>
      <c r="B17" t="s">
        <v>128</v>
      </c>
      <c r="C17" t="s">
        <v>72</v>
      </c>
      <c r="D17" t="s">
        <v>7</v>
      </c>
      <c r="E17">
        <v>82</v>
      </c>
      <c r="F17">
        <v>37</v>
      </c>
      <c r="G17">
        <v>36</v>
      </c>
      <c r="H17">
        <v>73</v>
      </c>
      <c r="I17">
        <v>-3</v>
      </c>
      <c r="J17">
        <v>16</v>
      </c>
      <c r="K17">
        <v>11</v>
      </c>
      <c r="L17">
        <v>2</v>
      </c>
      <c r="M17">
        <v>9</v>
      </c>
      <c r="N17">
        <v>3</v>
      </c>
      <c r="O17">
        <v>279</v>
      </c>
      <c r="P17">
        <v>13.3</v>
      </c>
      <c r="Q17" s="1">
        <v>0.86597222222222225</v>
      </c>
      <c r="R17">
        <v>27</v>
      </c>
      <c r="S17">
        <v>52.4</v>
      </c>
    </row>
    <row r="18" spans="1:19">
      <c r="A18">
        <v>17</v>
      </c>
      <c r="B18" t="s">
        <v>50</v>
      </c>
      <c r="C18" t="s">
        <v>51</v>
      </c>
      <c r="D18" t="s">
        <v>10</v>
      </c>
      <c r="E18">
        <v>80</v>
      </c>
      <c r="F18">
        <v>32</v>
      </c>
      <c r="G18">
        <v>41</v>
      </c>
      <c r="H18">
        <v>73</v>
      </c>
      <c r="I18">
        <v>2</v>
      </c>
      <c r="J18">
        <v>24</v>
      </c>
      <c r="K18">
        <v>11</v>
      </c>
      <c r="L18">
        <v>0</v>
      </c>
      <c r="M18">
        <v>5</v>
      </c>
      <c r="N18">
        <v>2</v>
      </c>
      <c r="O18">
        <v>238</v>
      </c>
      <c r="P18">
        <v>13.4</v>
      </c>
      <c r="Q18" s="1">
        <v>0.72291666666666676</v>
      </c>
      <c r="R18">
        <v>21.3</v>
      </c>
      <c r="S18">
        <v>30.8</v>
      </c>
    </row>
    <row r="19" spans="1:19">
      <c r="A19">
        <v>18</v>
      </c>
      <c r="B19" t="s">
        <v>151</v>
      </c>
      <c r="C19" t="s">
        <v>113</v>
      </c>
      <c r="D19" t="s">
        <v>10</v>
      </c>
      <c r="E19">
        <v>79</v>
      </c>
      <c r="F19">
        <v>27</v>
      </c>
      <c r="G19">
        <v>46</v>
      </c>
      <c r="H19">
        <v>73</v>
      </c>
      <c r="I19">
        <v>10</v>
      </c>
      <c r="J19">
        <v>8</v>
      </c>
      <c r="K19">
        <v>10</v>
      </c>
      <c r="L19">
        <v>1</v>
      </c>
      <c r="M19">
        <v>6</v>
      </c>
      <c r="N19">
        <v>2</v>
      </c>
      <c r="O19">
        <v>179</v>
      </c>
      <c r="P19">
        <v>15.1</v>
      </c>
      <c r="Q19" s="1">
        <v>0.8569444444444444</v>
      </c>
      <c r="R19">
        <v>24.3</v>
      </c>
      <c r="S19">
        <v>25</v>
      </c>
    </row>
    <row r="20" spans="1:19">
      <c r="A20">
        <v>19</v>
      </c>
      <c r="B20" t="s">
        <v>13</v>
      </c>
      <c r="C20" t="s">
        <v>14</v>
      </c>
      <c r="D20" t="s">
        <v>5</v>
      </c>
      <c r="E20">
        <v>73</v>
      </c>
      <c r="F20">
        <v>27</v>
      </c>
      <c r="G20">
        <v>46</v>
      </c>
      <c r="H20">
        <v>73</v>
      </c>
      <c r="I20">
        <v>7</v>
      </c>
      <c r="J20">
        <v>28</v>
      </c>
      <c r="K20">
        <v>5</v>
      </c>
      <c r="L20">
        <v>0</v>
      </c>
      <c r="M20">
        <v>2</v>
      </c>
      <c r="N20">
        <v>0</v>
      </c>
      <c r="O20">
        <v>216</v>
      </c>
      <c r="P20">
        <v>12.5</v>
      </c>
      <c r="Q20" s="1">
        <v>0.80347222222222225</v>
      </c>
      <c r="R20">
        <v>24</v>
      </c>
      <c r="S20">
        <v>14.3</v>
      </c>
    </row>
    <row r="21" spans="1:19">
      <c r="A21">
        <v>20</v>
      </c>
      <c r="B21" t="s">
        <v>48</v>
      </c>
      <c r="C21" t="s">
        <v>49</v>
      </c>
      <c r="D21" t="s">
        <v>7</v>
      </c>
      <c r="E21">
        <v>75</v>
      </c>
      <c r="F21">
        <v>25</v>
      </c>
      <c r="G21">
        <v>48</v>
      </c>
      <c r="H21">
        <v>73</v>
      </c>
      <c r="I21">
        <v>25</v>
      </c>
      <c r="J21">
        <v>20</v>
      </c>
      <c r="K21">
        <v>6</v>
      </c>
      <c r="L21">
        <v>1</v>
      </c>
      <c r="M21">
        <v>6</v>
      </c>
      <c r="N21">
        <v>1</v>
      </c>
      <c r="O21">
        <v>233</v>
      </c>
      <c r="P21">
        <v>10.7</v>
      </c>
      <c r="Q21" s="1">
        <v>0.89930555555555547</v>
      </c>
      <c r="R21">
        <v>25.6</v>
      </c>
      <c r="S21">
        <v>49.9</v>
      </c>
    </row>
    <row r="22" spans="1:19">
      <c r="A22">
        <v>21</v>
      </c>
      <c r="B22" t="s">
        <v>140</v>
      </c>
      <c r="C22" t="s">
        <v>25</v>
      </c>
      <c r="D22" t="s">
        <v>5</v>
      </c>
      <c r="E22">
        <v>82</v>
      </c>
      <c r="F22">
        <v>34</v>
      </c>
      <c r="G22">
        <v>37</v>
      </c>
      <c r="H22">
        <v>71</v>
      </c>
      <c r="I22">
        <v>15</v>
      </c>
      <c r="J22">
        <v>61</v>
      </c>
      <c r="K22">
        <v>5</v>
      </c>
      <c r="L22">
        <v>1</v>
      </c>
      <c r="M22">
        <v>5</v>
      </c>
      <c r="N22">
        <v>1</v>
      </c>
      <c r="O22">
        <v>270</v>
      </c>
      <c r="P22">
        <v>12.6</v>
      </c>
      <c r="Q22" s="1">
        <v>0.84027777777777779</v>
      </c>
      <c r="R22">
        <v>25.7</v>
      </c>
      <c r="S22">
        <v>39.700000000000003</v>
      </c>
    </row>
    <row r="23" spans="1:19">
      <c r="A23">
        <v>22</v>
      </c>
      <c r="B23" t="s">
        <v>152</v>
      </c>
      <c r="C23" t="s">
        <v>14</v>
      </c>
      <c r="D23" t="s">
        <v>5</v>
      </c>
      <c r="E23">
        <v>74</v>
      </c>
      <c r="F23">
        <v>34</v>
      </c>
      <c r="G23">
        <v>37</v>
      </c>
      <c r="H23">
        <v>71</v>
      </c>
      <c r="I23">
        <v>-1</v>
      </c>
      <c r="J23">
        <v>38</v>
      </c>
      <c r="K23">
        <v>12</v>
      </c>
      <c r="L23">
        <v>2</v>
      </c>
      <c r="M23">
        <v>6</v>
      </c>
      <c r="N23">
        <v>1</v>
      </c>
      <c r="O23">
        <v>268</v>
      </c>
      <c r="P23">
        <v>12.7</v>
      </c>
      <c r="Q23" s="1">
        <v>0.80833333333333324</v>
      </c>
      <c r="R23">
        <v>25.3</v>
      </c>
      <c r="S23">
        <v>48</v>
      </c>
    </row>
    <row r="24" spans="1:19">
      <c r="A24">
        <v>23</v>
      </c>
      <c r="B24" t="s">
        <v>26</v>
      </c>
      <c r="C24" t="s">
        <v>113</v>
      </c>
      <c r="D24" t="s">
        <v>7</v>
      </c>
      <c r="E24">
        <v>82</v>
      </c>
      <c r="F24">
        <v>19</v>
      </c>
      <c r="G24">
        <v>52</v>
      </c>
      <c r="H24">
        <v>71</v>
      </c>
      <c r="I24">
        <v>-4</v>
      </c>
      <c r="J24">
        <v>28</v>
      </c>
      <c r="K24">
        <v>7</v>
      </c>
      <c r="L24">
        <v>0</v>
      </c>
      <c r="M24">
        <v>4</v>
      </c>
      <c r="N24">
        <v>1</v>
      </c>
      <c r="O24">
        <v>161</v>
      </c>
      <c r="P24">
        <v>11.8</v>
      </c>
      <c r="Q24" s="1">
        <v>0.83124999999999993</v>
      </c>
      <c r="R24">
        <v>23.6</v>
      </c>
      <c r="S24">
        <v>46.6</v>
      </c>
    </row>
    <row r="25" spans="1:19">
      <c r="A25">
        <v>24</v>
      </c>
      <c r="B25" t="s">
        <v>71</v>
      </c>
      <c r="C25" t="s">
        <v>72</v>
      </c>
      <c r="D25" t="s">
        <v>7</v>
      </c>
      <c r="E25">
        <v>80</v>
      </c>
      <c r="F25">
        <v>21</v>
      </c>
      <c r="G25">
        <v>49</v>
      </c>
      <c r="H25">
        <v>70</v>
      </c>
      <c r="I25">
        <v>4</v>
      </c>
      <c r="J25">
        <v>47</v>
      </c>
      <c r="K25">
        <v>9</v>
      </c>
      <c r="L25">
        <v>2</v>
      </c>
      <c r="M25">
        <v>3</v>
      </c>
      <c r="N25">
        <v>0</v>
      </c>
      <c r="O25">
        <v>149</v>
      </c>
      <c r="P25">
        <v>14.1</v>
      </c>
      <c r="Q25" s="1">
        <v>0.82777777777777783</v>
      </c>
      <c r="R25">
        <v>26</v>
      </c>
      <c r="S25">
        <v>54.4</v>
      </c>
    </row>
    <row r="26" spans="1:19">
      <c r="A26">
        <v>25</v>
      </c>
      <c r="B26" t="s">
        <v>190</v>
      </c>
      <c r="C26" t="s">
        <v>121</v>
      </c>
      <c r="D26" t="s">
        <v>10</v>
      </c>
      <c r="E26">
        <v>79</v>
      </c>
      <c r="F26">
        <v>22</v>
      </c>
      <c r="G26">
        <v>47</v>
      </c>
      <c r="H26">
        <v>69</v>
      </c>
      <c r="I26">
        <v>0</v>
      </c>
      <c r="J26">
        <v>24</v>
      </c>
      <c r="K26">
        <v>3</v>
      </c>
      <c r="L26">
        <v>0</v>
      </c>
      <c r="M26">
        <v>2</v>
      </c>
      <c r="N26">
        <v>0</v>
      </c>
      <c r="O26">
        <v>120</v>
      </c>
      <c r="P26">
        <v>18.3</v>
      </c>
      <c r="Q26" s="1">
        <v>0.82291666666666663</v>
      </c>
      <c r="R26">
        <v>23.5</v>
      </c>
      <c r="S26">
        <v>39.200000000000003</v>
      </c>
    </row>
    <row r="27" spans="1:19">
      <c r="A27">
        <v>26</v>
      </c>
      <c r="B27" t="s">
        <v>189</v>
      </c>
      <c r="C27" t="s">
        <v>29</v>
      </c>
      <c r="D27" t="s">
        <v>7</v>
      </c>
      <c r="E27">
        <v>77</v>
      </c>
      <c r="F27">
        <v>34</v>
      </c>
      <c r="G27">
        <v>34</v>
      </c>
      <c r="H27">
        <v>68</v>
      </c>
      <c r="I27">
        <v>20</v>
      </c>
      <c r="J27">
        <v>87</v>
      </c>
      <c r="K27">
        <v>6</v>
      </c>
      <c r="L27">
        <v>0</v>
      </c>
      <c r="M27">
        <v>6</v>
      </c>
      <c r="N27">
        <v>0</v>
      </c>
      <c r="O27">
        <v>246</v>
      </c>
      <c r="P27">
        <v>13.8</v>
      </c>
      <c r="Q27" s="1">
        <v>0.76250000000000007</v>
      </c>
      <c r="R27">
        <v>22.4</v>
      </c>
      <c r="S27">
        <v>48.2</v>
      </c>
    </row>
    <row r="28" spans="1:19">
      <c r="A28">
        <v>27</v>
      </c>
      <c r="B28" t="s">
        <v>320</v>
      </c>
      <c r="C28" t="s">
        <v>25</v>
      </c>
      <c r="D28" t="s">
        <v>81</v>
      </c>
      <c r="E28">
        <v>81</v>
      </c>
      <c r="F28">
        <v>18</v>
      </c>
      <c r="G28">
        <v>50</v>
      </c>
      <c r="H28">
        <v>68</v>
      </c>
      <c r="I28">
        <v>18</v>
      </c>
      <c r="J28">
        <v>24</v>
      </c>
      <c r="K28">
        <v>5</v>
      </c>
      <c r="L28">
        <v>0</v>
      </c>
      <c r="M28">
        <v>4</v>
      </c>
      <c r="N28">
        <v>2</v>
      </c>
      <c r="O28">
        <v>152</v>
      </c>
      <c r="P28">
        <v>11.8</v>
      </c>
      <c r="Q28" s="2">
        <v>1.0118055555555556</v>
      </c>
      <c r="R28">
        <v>26</v>
      </c>
      <c r="S28">
        <v>0</v>
      </c>
    </row>
    <row r="29" spans="1:19">
      <c r="A29">
        <v>28</v>
      </c>
      <c r="B29" t="s">
        <v>32</v>
      </c>
      <c r="C29" t="s">
        <v>33</v>
      </c>
      <c r="D29" t="s">
        <v>7</v>
      </c>
      <c r="E29">
        <v>79</v>
      </c>
      <c r="F29">
        <v>29</v>
      </c>
      <c r="G29">
        <v>38</v>
      </c>
      <c r="H29">
        <v>67</v>
      </c>
      <c r="I29">
        <v>-16</v>
      </c>
      <c r="J29">
        <v>53</v>
      </c>
      <c r="K29">
        <v>9</v>
      </c>
      <c r="L29">
        <v>0</v>
      </c>
      <c r="M29">
        <v>4</v>
      </c>
      <c r="N29">
        <v>3</v>
      </c>
      <c r="O29">
        <v>243</v>
      </c>
      <c r="P29">
        <v>11.9</v>
      </c>
      <c r="Q29" s="1">
        <v>0.80208333333333337</v>
      </c>
      <c r="R29">
        <v>21.7</v>
      </c>
      <c r="S29">
        <v>52.5</v>
      </c>
    </row>
    <row r="30" spans="1:19">
      <c r="A30">
        <v>29</v>
      </c>
      <c r="B30" t="s">
        <v>46</v>
      </c>
      <c r="C30" t="s">
        <v>45</v>
      </c>
      <c r="D30" t="s">
        <v>7</v>
      </c>
      <c r="E30">
        <v>80</v>
      </c>
      <c r="F30">
        <v>27</v>
      </c>
      <c r="G30">
        <v>40</v>
      </c>
      <c r="H30">
        <v>67</v>
      </c>
      <c r="I30">
        <v>-8</v>
      </c>
      <c r="J30">
        <v>33</v>
      </c>
      <c r="K30">
        <v>3</v>
      </c>
      <c r="L30">
        <v>0</v>
      </c>
      <c r="M30">
        <v>2</v>
      </c>
      <c r="N30">
        <v>1</v>
      </c>
      <c r="O30">
        <v>202</v>
      </c>
      <c r="P30">
        <v>13.4</v>
      </c>
      <c r="Q30" s="1">
        <v>0.78888888888888886</v>
      </c>
      <c r="R30">
        <v>23.1</v>
      </c>
      <c r="S30">
        <v>50.4</v>
      </c>
    </row>
    <row r="31" spans="1:19">
      <c r="A31">
        <v>30</v>
      </c>
      <c r="B31" t="s">
        <v>106</v>
      </c>
      <c r="C31" t="s">
        <v>29</v>
      </c>
      <c r="D31" t="s">
        <v>7</v>
      </c>
      <c r="E31">
        <v>80</v>
      </c>
      <c r="F31">
        <v>36</v>
      </c>
      <c r="G31">
        <v>30</v>
      </c>
      <c r="H31">
        <v>66</v>
      </c>
      <c r="I31">
        <v>27</v>
      </c>
      <c r="J31">
        <v>39</v>
      </c>
      <c r="K31">
        <v>8</v>
      </c>
      <c r="L31">
        <v>0</v>
      </c>
      <c r="M31">
        <v>7</v>
      </c>
      <c r="N31">
        <v>0</v>
      </c>
      <c r="O31">
        <v>335</v>
      </c>
      <c r="P31">
        <v>10.7</v>
      </c>
      <c r="Q31" s="1">
        <v>0.7597222222222223</v>
      </c>
      <c r="R31">
        <v>23.6</v>
      </c>
      <c r="S31">
        <v>54.7</v>
      </c>
    </row>
    <row r="32" spans="1:19">
      <c r="A32">
        <v>31</v>
      </c>
      <c r="B32" t="s">
        <v>47</v>
      </c>
      <c r="C32" t="s">
        <v>139</v>
      </c>
      <c r="D32" t="s">
        <v>10</v>
      </c>
      <c r="E32">
        <v>75</v>
      </c>
      <c r="F32">
        <v>32</v>
      </c>
      <c r="G32">
        <v>34</v>
      </c>
      <c r="H32">
        <v>66</v>
      </c>
      <c r="I32">
        <v>2</v>
      </c>
      <c r="J32">
        <v>34</v>
      </c>
      <c r="K32">
        <v>6</v>
      </c>
      <c r="L32">
        <v>0</v>
      </c>
      <c r="M32">
        <v>7</v>
      </c>
      <c r="N32">
        <v>0</v>
      </c>
      <c r="O32">
        <v>305</v>
      </c>
      <c r="P32">
        <v>10.5</v>
      </c>
      <c r="Q32" s="1">
        <v>0.78819444444444453</v>
      </c>
      <c r="R32">
        <v>23.7</v>
      </c>
      <c r="S32">
        <v>29.2</v>
      </c>
    </row>
    <row r="33" spans="1:19">
      <c r="A33">
        <v>32</v>
      </c>
      <c r="B33" t="s">
        <v>11</v>
      </c>
      <c r="C33" t="s">
        <v>12</v>
      </c>
      <c r="D33" t="s">
        <v>7</v>
      </c>
      <c r="E33">
        <v>41</v>
      </c>
      <c r="F33">
        <v>32</v>
      </c>
      <c r="G33">
        <v>34</v>
      </c>
      <c r="H33">
        <v>66</v>
      </c>
      <c r="I33">
        <v>20</v>
      </c>
      <c r="J33">
        <v>31</v>
      </c>
      <c r="K33">
        <v>10</v>
      </c>
      <c r="L33">
        <v>1</v>
      </c>
      <c r="M33">
        <v>3</v>
      </c>
      <c r="N33">
        <v>0</v>
      </c>
      <c r="O33">
        <v>161</v>
      </c>
      <c r="P33">
        <v>19.899999999999999</v>
      </c>
      <c r="Q33" s="1">
        <v>0.91319444444444453</v>
      </c>
      <c r="R33">
        <v>22.7</v>
      </c>
      <c r="S33">
        <v>55.6</v>
      </c>
    </row>
    <row r="34" spans="1:19">
      <c r="A34">
        <v>33</v>
      </c>
      <c r="B34" t="s">
        <v>122</v>
      </c>
      <c r="C34" t="s">
        <v>29</v>
      </c>
      <c r="D34" t="s">
        <v>7</v>
      </c>
      <c r="E34">
        <v>81</v>
      </c>
      <c r="F34">
        <v>23</v>
      </c>
      <c r="G34">
        <v>43</v>
      </c>
      <c r="H34">
        <v>66</v>
      </c>
      <c r="I34">
        <v>11</v>
      </c>
      <c r="J34">
        <v>62</v>
      </c>
      <c r="K34">
        <v>5</v>
      </c>
      <c r="L34">
        <v>3</v>
      </c>
      <c r="M34">
        <v>4</v>
      </c>
      <c r="N34">
        <v>1</v>
      </c>
      <c r="O34">
        <v>184</v>
      </c>
      <c r="P34">
        <v>12.5</v>
      </c>
      <c r="Q34" s="1">
        <v>0.78611111111111109</v>
      </c>
      <c r="R34">
        <v>25.5</v>
      </c>
      <c r="S34">
        <v>49.8</v>
      </c>
    </row>
    <row r="35" spans="1:19">
      <c r="A35">
        <v>34</v>
      </c>
      <c r="B35" t="s">
        <v>132</v>
      </c>
      <c r="C35" t="s">
        <v>72</v>
      </c>
      <c r="D35" t="s">
        <v>7</v>
      </c>
      <c r="E35">
        <v>74</v>
      </c>
      <c r="F35">
        <v>20</v>
      </c>
      <c r="G35">
        <v>46</v>
      </c>
      <c r="H35">
        <v>66</v>
      </c>
      <c r="I35">
        <v>10</v>
      </c>
      <c r="J35">
        <v>24</v>
      </c>
      <c r="K35">
        <v>11</v>
      </c>
      <c r="L35">
        <v>1</v>
      </c>
      <c r="M35">
        <v>5</v>
      </c>
      <c r="N35">
        <v>0</v>
      </c>
      <c r="O35">
        <v>282</v>
      </c>
      <c r="P35">
        <v>7.1</v>
      </c>
      <c r="Q35" s="1">
        <v>0.81874999999999998</v>
      </c>
      <c r="R35">
        <v>25.8</v>
      </c>
      <c r="S35">
        <v>54.3</v>
      </c>
    </row>
    <row r="36" spans="1:19">
      <c r="A36">
        <v>35</v>
      </c>
      <c r="B36" t="s">
        <v>31</v>
      </c>
      <c r="C36" t="s">
        <v>9</v>
      </c>
      <c r="D36" t="s">
        <v>7</v>
      </c>
      <c r="E36">
        <v>77</v>
      </c>
      <c r="F36">
        <v>18</v>
      </c>
      <c r="G36">
        <v>47</v>
      </c>
      <c r="H36">
        <v>65</v>
      </c>
      <c r="I36">
        <v>24</v>
      </c>
      <c r="J36">
        <v>40</v>
      </c>
      <c r="K36">
        <v>4</v>
      </c>
      <c r="L36">
        <v>1</v>
      </c>
      <c r="M36">
        <v>2</v>
      </c>
      <c r="N36">
        <v>0</v>
      </c>
      <c r="O36">
        <v>202</v>
      </c>
      <c r="P36">
        <v>8.9</v>
      </c>
      <c r="Q36" s="1">
        <v>0.85763888888888884</v>
      </c>
      <c r="R36">
        <v>23.7</v>
      </c>
      <c r="S36">
        <v>52.5</v>
      </c>
    </row>
    <row r="37" spans="1:19">
      <c r="A37">
        <v>36</v>
      </c>
      <c r="B37" t="s">
        <v>18</v>
      </c>
      <c r="C37" t="s">
        <v>19</v>
      </c>
      <c r="D37" t="s">
        <v>7</v>
      </c>
      <c r="E37">
        <v>82</v>
      </c>
      <c r="F37">
        <v>32</v>
      </c>
      <c r="G37">
        <v>32</v>
      </c>
      <c r="H37">
        <v>64</v>
      </c>
      <c r="I37">
        <v>-20</v>
      </c>
      <c r="J37">
        <v>24</v>
      </c>
      <c r="K37">
        <v>12</v>
      </c>
      <c r="L37">
        <v>1</v>
      </c>
      <c r="M37">
        <v>6</v>
      </c>
      <c r="N37">
        <v>1</v>
      </c>
      <c r="O37">
        <v>325</v>
      </c>
      <c r="P37">
        <v>9.8000000000000007</v>
      </c>
      <c r="Q37" s="1">
        <v>0.81805555555555554</v>
      </c>
      <c r="R37">
        <v>22.3</v>
      </c>
      <c r="S37">
        <v>40.700000000000003</v>
      </c>
    </row>
    <row r="38" spans="1:19">
      <c r="A38">
        <v>37</v>
      </c>
      <c r="B38" t="s">
        <v>171</v>
      </c>
      <c r="C38" t="s">
        <v>72</v>
      </c>
      <c r="D38" t="s">
        <v>10</v>
      </c>
      <c r="E38">
        <v>80</v>
      </c>
      <c r="F38">
        <v>26</v>
      </c>
      <c r="G38">
        <v>38</v>
      </c>
      <c r="H38">
        <v>64</v>
      </c>
      <c r="I38">
        <v>8</v>
      </c>
      <c r="J38">
        <v>56</v>
      </c>
      <c r="K38">
        <v>11</v>
      </c>
      <c r="L38">
        <v>1</v>
      </c>
      <c r="M38">
        <v>5</v>
      </c>
      <c r="N38">
        <v>0</v>
      </c>
      <c r="O38">
        <v>217</v>
      </c>
      <c r="P38">
        <v>12</v>
      </c>
      <c r="Q38" s="1">
        <v>0.81874999999999998</v>
      </c>
      <c r="R38">
        <v>24.7</v>
      </c>
      <c r="S38">
        <v>45</v>
      </c>
    </row>
    <row r="39" spans="1:19">
      <c r="A39">
        <v>38</v>
      </c>
      <c r="B39" t="s">
        <v>211</v>
      </c>
      <c r="C39" t="s">
        <v>16</v>
      </c>
      <c r="D39" t="s">
        <v>7</v>
      </c>
      <c r="E39">
        <v>82</v>
      </c>
      <c r="F39">
        <v>31</v>
      </c>
      <c r="G39">
        <v>32</v>
      </c>
      <c r="H39">
        <v>63</v>
      </c>
      <c r="I39">
        <v>3</v>
      </c>
      <c r="J39">
        <v>46</v>
      </c>
      <c r="K39">
        <v>6</v>
      </c>
      <c r="L39">
        <v>0</v>
      </c>
      <c r="M39">
        <v>2</v>
      </c>
      <c r="N39">
        <v>0</v>
      </c>
      <c r="O39">
        <v>215</v>
      </c>
      <c r="P39">
        <v>14.4</v>
      </c>
      <c r="Q39" s="1">
        <v>0.69652777777777775</v>
      </c>
      <c r="R39">
        <v>22.2</v>
      </c>
      <c r="S39">
        <v>36.9</v>
      </c>
    </row>
    <row r="40" spans="1:19">
      <c r="A40">
        <v>39</v>
      </c>
      <c r="B40" t="s">
        <v>168</v>
      </c>
      <c r="C40" t="s">
        <v>90</v>
      </c>
      <c r="D40" t="s">
        <v>5</v>
      </c>
      <c r="E40">
        <v>82</v>
      </c>
      <c r="F40">
        <v>31</v>
      </c>
      <c r="G40">
        <v>31</v>
      </c>
      <c r="H40">
        <v>62</v>
      </c>
      <c r="I40">
        <v>32</v>
      </c>
      <c r="J40">
        <v>93</v>
      </c>
      <c r="K40">
        <v>5</v>
      </c>
      <c r="L40">
        <v>0</v>
      </c>
      <c r="M40">
        <v>2</v>
      </c>
      <c r="N40">
        <v>0</v>
      </c>
      <c r="O40">
        <v>211</v>
      </c>
      <c r="P40">
        <v>14.7</v>
      </c>
      <c r="Q40" s="1">
        <v>0.8208333333333333</v>
      </c>
      <c r="R40">
        <v>26.1</v>
      </c>
      <c r="S40">
        <v>44.5</v>
      </c>
    </row>
    <row r="41" spans="1:19">
      <c r="A41">
        <v>40</v>
      </c>
      <c r="B41" t="s">
        <v>159</v>
      </c>
      <c r="C41" t="s">
        <v>88</v>
      </c>
      <c r="D41" t="s">
        <v>10</v>
      </c>
      <c r="E41">
        <v>79</v>
      </c>
      <c r="F41">
        <v>30</v>
      </c>
      <c r="G41">
        <v>32</v>
      </c>
      <c r="H41">
        <v>62</v>
      </c>
      <c r="I41">
        <v>28</v>
      </c>
      <c r="J41">
        <v>121</v>
      </c>
      <c r="K41">
        <v>5</v>
      </c>
      <c r="L41">
        <v>0</v>
      </c>
      <c r="M41">
        <v>7</v>
      </c>
      <c r="N41">
        <v>0</v>
      </c>
      <c r="O41">
        <v>173</v>
      </c>
      <c r="P41">
        <v>17.3</v>
      </c>
      <c r="Q41" s="1">
        <v>0.69027777777777777</v>
      </c>
      <c r="R41">
        <v>19.5</v>
      </c>
      <c r="S41">
        <v>38.9</v>
      </c>
    </row>
    <row r="42" spans="1:19">
      <c r="A42">
        <v>41</v>
      </c>
      <c r="B42" t="s">
        <v>208</v>
      </c>
      <c r="C42" t="s">
        <v>72</v>
      </c>
      <c r="D42" t="s">
        <v>10</v>
      </c>
      <c r="E42">
        <v>75</v>
      </c>
      <c r="F42">
        <v>24</v>
      </c>
      <c r="G42">
        <v>38</v>
      </c>
      <c r="H42">
        <v>62</v>
      </c>
      <c r="I42">
        <v>13</v>
      </c>
      <c r="J42">
        <v>100</v>
      </c>
      <c r="K42">
        <v>5</v>
      </c>
      <c r="L42">
        <v>0</v>
      </c>
      <c r="M42">
        <v>2</v>
      </c>
      <c r="N42">
        <v>1</v>
      </c>
      <c r="O42">
        <v>185</v>
      </c>
      <c r="P42">
        <v>13</v>
      </c>
      <c r="Q42" s="1">
        <v>0.74791666666666667</v>
      </c>
      <c r="R42">
        <v>23</v>
      </c>
      <c r="S42">
        <v>41.5</v>
      </c>
    </row>
    <row r="43" spans="1:19">
      <c r="A43">
        <v>42</v>
      </c>
      <c r="B43" t="s">
        <v>321</v>
      </c>
      <c r="C43" t="s">
        <v>78</v>
      </c>
      <c r="D43" t="s">
        <v>5</v>
      </c>
      <c r="E43">
        <v>78</v>
      </c>
      <c r="F43">
        <v>22</v>
      </c>
      <c r="G43">
        <v>40</v>
      </c>
      <c r="H43">
        <v>62</v>
      </c>
      <c r="I43">
        <v>-10</v>
      </c>
      <c r="J43">
        <v>52</v>
      </c>
      <c r="K43">
        <v>3</v>
      </c>
      <c r="L43">
        <v>0</v>
      </c>
      <c r="M43">
        <v>4</v>
      </c>
      <c r="N43">
        <v>0</v>
      </c>
      <c r="O43">
        <v>229</v>
      </c>
      <c r="P43">
        <v>9.6</v>
      </c>
      <c r="Q43" s="1">
        <v>0.76458333333333339</v>
      </c>
      <c r="R43">
        <v>21.9</v>
      </c>
      <c r="S43">
        <v>30</v>
      </c>
    </row>
    <row r="44" spans="1:19">
      <c r="A44">
        <v>43</v>
      </c>
      <c r="B44" t="s">
        <v>92</v>
      </c>
      <c r="C44" t="s">
        <v>93</v>
      </c>
      <c r="D44" t="s">
        <v>10</v>
      </c>
      <c r="E44">
        <v>81</v>
      </c>
      <c r="F44">
        <v>21</v>
      </c>
      <c r="G44">
        <v>41</v>
      </c>
      <c r="H44">
        <v>62</v>
      </c>
      <c r="I44">
        <v>-4</v>
      </c>
      <c r="J44">
        <v>16</v>
      </c>
      <c r="K44">
        <v>7</v>
      </c>
      <c r="L44">
        <v>1</v>
      </c>
      <c r="M44">
        <v>5</v>
      </c>
      <c r="N44">
        <v>0</v>
      </c>
      <c r="O44">
        <v>204</v>
      </c>
      <c r="P44">
        <v>10.3</v>
      </c>
      <c r="Q44" s="1">
        <v>0.77638888888888891</v>
      </c>
      <c r="R44">
        <v>25.7</v>
      </c>
      <c r="S44">
        <v>45</v>
      </c>
    </row>
    <row r="45" spans="1:19">
      <c r="A45">
        <v>44</v>
      </c>
      <c r="B45" t="s">
        <v>218</v>
      </c>
      <c r="C45" t="s">
        <v>19</v>
      </c>
      <c r="D45" t="s">
        <v>10</v>
      </c>
      <c r="E45">
        <v>82</v>
      </c>
      <c r="F45">
        <v>21</v>
      </c>
      <c r="G45">
        <v>41</v>
      </c>
      <c r="H45">
        <v>62</v>
      </c>
      <c r="I45">
        <v>-3</v>
      </c>
      <c r="J45">
        <v>37</v>
      </c>
      <c r="K45">
        <v>6</v>
      </c>
      <c r="L45">
        <v>0</v>
      </c>
      <c r="M45">
        <v>3</v>
      </c>
      <c r="N45">
        <v>0</v>
      </c>
      <c r="O45">
        <v>154</v>
      </c>
      <c r="P45">
        <v>13.6</v>
      </c>
      <c r="Q45" s="1">
        <v>0.71250000000000002</v>
      </c>
      <c r="R45">
        <v>21.3</v>
      </c>
      <c r="S45">
        <v>56.2</v>
      </c>
    </row>
    <row r="46" spans="1:19">
      <c r="A46">
        <v>45</v>
      </c>
      <c r="B46" t="s">
        <v>85</v>
      </c>
      <c r="C46" t="s">
        <v>78</v>
      </c>
      <c r="D46" t="s">
        <v>7</v>
      </c>
      <c r="E46">
        <v>71</v>
      </c>
      <c r="F46">
        <v>17</v>
      </c>
      <c r="G46">
        <v>45</v>
      </c>
      <c r="H46">
        <v>62</v>
      </c>
      <c r="I46">
        <v>4</v>
      </c>
      <c r="J46">
        <v>50</v>
      </c>
      <c r="K46">
        <v>7</v>
      </c>
      <c r="L46">
        <v>1</v>
      </c>
      <c r="M46">
        <v>3</v>
      </c>
      <c r="N46">
        <v>0</v>
      </c>
      <c r="O46">
        <v>191</v>
      </c>
      <c r="P46">
        <v>8.9</v>
      </c>
      <c r="Q46" s="1">
        <v>0.81180555555555556</v>
      </c>
      <c r="R46">
        <v>25.1</v>
      </c>
      <c r="S46">
        <v>52.8</v>
      </c>
    </row>
    <row r="47" spans="1:19">
      <c r="A47">
        <v>46</v>
      </c>
      <c r="B47" t="s">
        <v>276</v>
      </c>
      <c r="C47" t="s">
        <v>23</v>
      </c>
      <c r="D47" t="s">
        <v>81</v>
      </c>
      <c r="E47">
        <v>82</v>
      </c>
      <c r="F47">
        <v>16</v>
      </c>
      <c r="G47">
        <v>46</v>
      </c>
      <c r="H47">
        <v>62</v>
      </c>
      <c r="I47">
        <v>-2</v>
      </c>
      <c r="J47">
        <v>20</v>
      </c>
      <c r="K47">
        <v>7</v>
      </c>
      <c r="L47">
        <v>0</v>
      </c>
      <c r="M47">
        <v>1</v>
      </c>
      <c r="N47">
        <v>1</v>
      </c>
      <c r="O47">
        <v>175</v>
      </c>
      <c r="P47">
        <v>9.1</v>
      </c>
      <c r="Q47" s="1">
        <v>0.97777777777777775</v>
      </c>
      <c r="R47">
        <v>26.7</v>
      </c>
      <c r="S47">
        <v>0</v>
      </c>
    </row>
    <row r="48" spans="1:19">
      <c r="A48">
        <v>47</v>
      </c>
      <c r="B48" t="s">
        <v>115</v>
      </c>
      <c r="C48" t="s">
        <v>88</v>
      </c>
      <c r="D48" t="s">
        <v>7</v>
      </c>
      <c r="E48">
        <v>75</v>
      </c>
      <c r="F48">
        <v>13</v>
      </c>
      <c r="G48">
        <v>49</v>
      </c>
      <c r="H48">
        <v>62</v>
      </c>
      <c r="I48">
        <v>23</v>
      </c>
      <c r="J48">
        <v>28</v>
      </c>
      <c r="K48">
        <v>1</v>
      </c>
      <c r="L48">
        <v>0</v>
      </c>
      <c r="M48">
        <v>2</v>
      </c>
      <c r="N48">
        <v>0</v>
      </c>
      <c r="O48">
        <v>157</v>
      </c>
      <c r="P48">
        <v>8.3000000000000007</v>
      </c>
      <c r="Q48" s="1">
        <v>0.78541666666666676</v>
      </c>
      <c r="R48">
        <v>22</v>
      </c>
      <c r="S48">
        <v>48.7</v>
      </c>
    </row>
    <row r="49" spans="1:19">
      <c r="A49">
        <v>48</v>
      </c>
      <c r="B49" t="s">
        <v>135</v>
      </c>
      <c r="C49" t="s">
        <v>93</v>
      </c>
      <c r="D49" t="s">
        <v>10</v>
      </c>
      <c r="E49">
        <v>81</v>
      </c>
      <c r="F49">
        <v>31</v>
      </c>
      <c r="G49">
        <v>29</v>
      </c>
      <c r="H49">
        <v>60</v>
      </c>
      <c r="I49">
        <v>-26</v>
      </c>
      <c r="J49">
        <v>28</v>
      </c>
      <c r="K49">
        <v>9</v>
      </c>
      <c r="L49">
        <v>0</v>
      </c>
      <c r="M49">
        <v>9</v>
      </c>
      <c r="N49">
        <v>4</v>
      </c>
      <c r="O49">
        <v>245</v>
      </c>
      <c r="P49">
        <v>12.7</v>
      </c>
      <c r="Q49" s="1">
        <v>0.93958333333333333</v>
      </c>
      <c r="R49">
        <v>24.5</v>
      </c>
      <c r="S49">
        <v>29</v>
      </c>
    </row>
    <row r="50" spans="1:19">
      <c r="A50">
        <v>49</v>
      </c>
      <c r="B50" t="s">
        <v>185</v>
      </c>
      <c r="C50" t="s">
        <v>143</v>
      </c>
      <c r="D50" t="s">
        <v>5</v>
      </c>
      <c r="E50">
        <v>72</v>
      </c>
      <c r="F50">
        <v>20</v>
      </c>
      <c r="G50">
        <v>40</v>
      </c>
      <c r="H50">
        <v>60</v>
      </c>
      <c r="I50">
        <v>5</v>
      </c>
      <c r="J50">
        <v>67</v>
      </c>
      <c r="K50">
        <v>11</v>
      </c>
      <c r="L50">
        <v>0</v>
      </c>
      <c r="M50">
        <v>6</v>
      </c>
      <c r="N50">
        <v>1</v>
      </c>
      <c r="O50">
        <v>221</v>
      </c>
      <c r="P50">
        <v>9</v>
      </c>
      <c r="Q50" s="1">
        <v>0.80347222222222225</v>
      </c>
      <c r="R50">
        <v>22.4</v>
      </c>
      <c r="S50">
        <v>45.9</v>
      </c>
    </row>
    <row r="51" spans="1:19">
      <c r="A51">
        <v>50</v>
      </c>
      <c r="B51" t="s">
        <v>35</v>
      </c>
      <c r="C51" t="s">
        <v>322</v>
      </c>
      <c r="D51" t="s">
        <v>10</v>
      </c>
      <c r="E51">
        <v>81</v>
      </c>
      <c r="F51">
        <v>29</v>
      </c>
      <c r="G51">
        <v>30</v>
      </c>
      <c r="H51">
        <v>59</v>
      </c>
      <c r="I51">
        <v>-10</v>
      </c>
      <c r="J51">
        <v>39</v>
      </c>
      <c r="K51">
        <v>9</v>
      </c>
      <c r="L51">
        <v>2</v>
      </c>
      <c r="M51">
        <v>2</v>
      </c>
      <c r="N51">
        <v>1</v>
      </c>
      <c r="O51">
        <v>195</v>
      </c>
      <c r="P51">
        <v>14.9</v>
      </c>
      <c r="Q51" s="1">
        <v>0.83611111111111114</v>
      </c>
      <c r="R51">
        <v>26.1</v>
      </c>
      <c r="S51">
        <v>34.1</v>
      </c>
    </row>
    <row r="52" spans="1:19">
      <c r="A52">
        <v>51</v>
      </c>
      <c r="B52" t="s">
        <v>22</v>
      </c>
      <c r="C52" t="s">
        <v>23</v>
      </c>
      <c r="D52" t="s">
        <v>7</v>
      </c>
      <c r="E52">
        <v>56</v>
      </c>
      <c r="F52">
        <v>23</v>
      </c>
      <c r="G52">
        <v>36</v>
      </c>
      <c r="H52">
        <v>59</v>
      </c>
      <c r="I52">
        <v>11</v>
      </c>
      <c r="J52">
        <v>15</v>
      </c>
      <c r="K52">
        <v>6</v>
      </c>
      <c r="L52">
        <v>1</v>
      </c>
      <c r="M52">
        <v>5</v>
      </c>
      <c r="N52">
        <v>1</v>
      </c>
      <c r="O52">
        <v>137</v>
      </c>
      <c r="P52">
        <v>16.8</v>
      </c>
      <c r="Q52" s="1">
        <v>0.80486111111111114</v>
      </c>
      <c r="R52">
        <v>23.4</v>
      </c>
      <c r="S52">
        <v>54.6</v>
      </c>
    </row>
    <row r="53" spans="1:19">
      <c r="A53">
        <v>52</v>
      </c>
      <c r="B53" t="s">
        <v>142</v>
      </c>
      <c r="C53" t="s">
        <v>143</v>
      </c>
      <c r="D53" t="s">
        <v>81</v>
      </c>
      <c r="E53">
        <v>82</v>
      </c>
      <c r="F53">
        <v>11</v>
      </c>
      <c r="G53">
        <v>48</v>
      </c>
      <c r="H53">
        <v>59</v>
      </c>
      <c r="I53">
        <v>12</v>
      </c>
      <c r="J53">
        <v>68</v>
      </c>
      <c r="K53">
        <v>3</v>
      </c>
      <c r="L53">
        <v>0</v>
      </c>
      <c r="M53">
        <v>0</v>
      </c>
      <c r="N53">
        <v>0</v>
      </c>
      <c r="O53">
        <v>199</v>
      </c>
      <c r="P53">
        <v>5.5</v>
      </c>
      <c r="Q53" s="2">
        <v>1.0152777777777777</v>
      </c>
      <c r="R53">
        <v>29.4</v>
      </c>
      <c r="S53">
        <v>0</v>
      </c>
    </row>
    <row r="54" spans="1:19">
      <c r="A54">
        <v>53</v>
      </c>
      <c r="B54" t="s">
        <v>181</v>
      </c>
      <c r="C54" t="s">
        <v>19</v>
      </c>
      <c r="D54" t="s">
        <v>7</v>
      </c>
      <c r="E54">
        <v>81</v>
      </c>
      <c r="F54">
        <v>29</v>
      </c>
      <c r="G54">
        <v>29</v>
      </c>
      <c r="H54">
        <v>58</v>
      </c>
      <c r="I54">
        <v>14</v>
      </c>
      <c r="J54">
        <v>60</v>
      </c>
      <c r="K54">
        <v>10</v>
      </c>
      <c r="L54">
        <v>0</v>
      </c>
      <c r="M54">
        <v>4</v>
      </c>
      <c r="N54">
        <v>1</v>
      </c>
      <c r="O54">
        <v>239</v>
      </c>
      <c r="P54">
        <v>12.1</v>
      </c>
      <c r="Q54" s="1">
        <v>0.80625000000000002</v>
      </c>
      <c r="R54">
        <v>23.4</v>
      </c>
      <c r="S54">
        <v>48.4</v>
      </c>
    </row>
    <row r="55" spans="1:19">
      <c r="A55">
        <v>54</v>
      </c>
      <c r="B55" t="s">
        <v>323</v>
      </c>
      <c r="C55" t="s">
        <v>19</v>
      </c>
      <c r="D55" t="s">
        <v>10</v>
      </c>
      <c r="E55">
        <v>82</v>
      </c>
      <c r="F55">
        <v>30</v>
      </c>
      <c r="G55">
        <v>27</v>
      </c>
      <c r="H55">
        <v>57</v>
      </c>
      <c r="I55">
        <v>7</v>
      </c>
      <c r="J55">
        <v>26</v>
      </c>
      <c r="K55">
        <v>5</v>
      </c>
      <c r="L55">
        <v>1</v>
      </c>
      <c r="M55">
        <v>5</v>
      </c>
      <c r="N55">
        <v>0</v>
      </c>
      <c r="O55">
        <v>173</v>
      </c>
      <c r="P55">
        <v>17.3</v>
      </c>
      <c r="Q55" s="1">
        <v>0.72152777777777777</v>
      </c>
      <c r="R55">
        <v>22.9</v>
      </c>
      <c r="S55">
        <v>54</v>
      </c>
    </row>
    <row r="56" spans="1:19">
      <c r="A56">
        <v>55</v>
      </c>
      <c r="B56" t="s">
        <v>145</v>
      </c>
      <c r="C56" t="s">
        <v>49</v>
      </c>
      <c r="D56" t="s">
        <v>5</v>
      </c>
      <c r="E56">
        <v>82</v>
      </c>
      <c r="F56">
        <v>28</v>
      </c>
      <c r="G56">
        <v>29</v>
      </c>
      <c r="H56">
        <v>57</v>
      </c>
      <c r="I56">
        <v>17</v>
      </c>
      <c r="J56">
        <v>67</v>
      </c>
      <c r="K56">
        <v>7</v>
      </c>
      <c r="L56">
        <v>0</v>
      </c>
      <c r="M56">
        <v>2</v>
      </c>
      <c r="N56">
        <v>0</v>
      </c>
      <c r="O56">
        <v>228</v>
      </c>
      <c r="P56">
        <v>12.3</v>
      </c>
      <c r="Q56" s="1">
        <v>0.80694444444444446</v>
      </c>
      <c r="R56">
        <v>24.6</v>
      </c>
      <c r="S56">
        <v>48.6</v>
      </c>
    </row>
    <row r="57" spans="1:19">
      <c r="A57">
        <v>56</v>
      </c>
      <c r="B57" t="s">
        <v>232</v>
      </c>
      <c r="C57" t="s">
        <v>139</v>
      </c>
      <c r="D57" t="s">
        <v>10</v>
      </c>
      <c r="E57">
        <v>82</v>
      </c>
      <c r="F57">
        <v>25</v>
      </c>
      <c r="G57">
        <v>32</v>
      </c>
      <c r="H57">
        <v>57</v>
      </c>
      <c r="I57">
        <v>3</v>
      </c>
      <c r="J57">
        <v>38</v>
      </c>
      <c r="K57">
        <v>8</v>
      </c>
      <c r="L57">
        <v>3</v>
      </c>
      <c r="M57">
        <v>3</v>
      </c>
      <c r="N57">
        <v>1</v>
      </c>
      <c r="O57">
        <v>220</v>
      </c>
      <c r="P57">
        <v>11.4</v>
      </c>
      <c r="Q57" s="1">
        <v>0.79999999999999993</v>
      </c>
      <c r="R57">
        <v>24.9</v>
      </c>
      <c r="S57">
        <v>50.4</v>
      </c>
    </row>
    <row r="58" spans="1:19">
      <c r="A58">
        <v>57</v>
      </c>
      <c r="B58" t="s">
        <v>129</v>
      </c>
      <c r="C58" t="s">
        <v>14</v>
      </c>
      <c r="D58" t="s">
        <v>5</v>
      </c>
      <c r="E58">
        <v>65</v>
      </c>
      <c r="F58">
        <v>25</v>
      </c>
      <c r="G58">
        <v>32</v>
      </c>
      <c r="H58">
        <v>57</v>
      </c>
      <c r="I58">
        <v>9</v>
      </c>
      <c r="J58">
        <v>32</v>
      </c>
      <c r="K58">
        <v>8</v>
      </c>
      <c r="L58">
        <v>2</v>
      </c>
      <c r="M58">
        <v>2</v>
      </c>
      <c r="N58">
        <v>1</v>
      </c>
      <c r="O58">
        <v>205</v>
      </c>
      <c r="P58">
        <v>12.2</v>
      </c>
      <c r="Q58" s="1">
        <v>0.8208333333333333</v>
      </c>
      <c r="R58">
        <v>26.1</v>
      </c>
      <c r="S58">
        <v>75</v>
      </c>
    </row>
    <row r="59" spans="1:19">
      <c r="A59">
        <v>58</v>
      </c>
      <c r="B59" t="s">
        <v>109</v>
      </c>
      <c r="C59" t="s">
        <v>74</v>
      </c>
      <c r="D59" t="s">
        <v>7</v>
      </c>
      <c r="E59">
        <v>77</v>
      </c>
      <c r="F59">
        <v>22</v>
      </c>
      <c r="G59">
        <v>35</v>
      </c>
      <c r="H59">
        <v>57</v>
      </c>
      <c r="I59">
        <v>8</v>
      </c>
      <c r="J59">
        <v>60</v>
      </c>
      <c r="K59">
        <v>3</v>
      </c>
      <c r="L59">
        <v>1</v>
      </c>
      <c r="M59">
        <v>4</v>
      </c>
      <c r="N59">
        <v>0</v>
      </c>
      <c r="O59">
        <v>227</v>
      </c>
      <c r="P59">
        <v>9.6999999999999993</v>
      </c>
      <c r="Q59" s="1">
        <v>0.84305555555555556</v>
      </c>
      <c r="R59">
        <v>25.9</v>
      </c>
      <c r="S59">
        <v>50</v>
      </c>
    </row>
    <row r="60" spans="1:19">
      <c r="A60">
        <v>59</v>
      </c>
      <c r="B60" t="s">
        <v>172</v>
      </c>
      <c r="C60" t="s">
        <v>45</v>
      </c>
      <c r="D60" t="s">
        <v>7</v>
      </c>
      <c r="E60">
        <v>74</v>
      </c>
      <c r="F60">
        <v>22</v>
      </c>
      <c r="G60">
        <v>35</v>
      </c>
      <c r="H60">
        <v>57</v>
      </c>
      <c r="I60">
        <v>-7</v>
      </c>
      <c r="J60">
        <v>56</v>
      </c>
      <c r="K60">
        <v>4</v>
      </c>
      <c r="L60">
        <v>1</v>
      </c>
      <c r="M60">
        <v>3</v>
      </c>
      <c r="N60">
        <v>1</v>
      </c>
      <c r="O60">
        <v>181</v>
      </c>
      <c r="P60">
        <v>12.2</v>
      </c>
      <c r="Q60" s="1">
        <v>0.8222222222222223</v>
      </c>
      <c r="R60">
        <v>24.7</v>
      </c>
      <c r="S60">
        <v>53.2</v>
      </c>
    </row>
    <row r="61" spans="1:19">
      <c r="A61">
        <v>60</v>
      </c>
      <c r="B61" t="s">
        <v>123</v>
      </c>
      <c r="C61" t="s">
        <v>88</v>
      </c>
      <c r="D61" t="s">
        <v>7</v>
      </c>
      <c r="E61">
        <v>80</v>
      </c>
      <c r="F61">
        <v>22</v>
      </c>
      <c r="G61">
        <v>35</v>
      </c>
      <c r="H61">
        <v>57</v>
      </c>
      <c r="I61">
        <v>20</v>
      </c>
      <c r="J61">
        <v>26</v>
      </c>
      <c r="K61">
        <v>3</v>
      </c>
      <c r="L61">
        <v>2</v>
      </c>
      <c r="M61">
        <v>4</v>
      </c>
      <c r="N61">
        <v>0</v>
      </c>
      <c r="O61">
        <v>211</v>
      </c>
      <c r="P61">
        <v>10.4</v>
      </c>
      <c r="Q61" s="1">
        <v>0.74513888888888891</v>
      </c>
      <c r="R61">
        <v>22.9</v>
      </c>
      <c r="S61">
        <v>56.6</v>
      </c>
    </row>
    <row r="62" spans="1:19">
      <c r="A62">
        <v>61</v>
      </c>
      <c r="B62" t="s">
        <v>114</v>
      </c>
      <c r="C62" t="s">
        <v>49</v>
      </c>
      <c r="D62" t="s">
        <v>5</v>
      </c>
      <c r="E62">
        <v>73</v>
      </c>
      <c r="F62">
        <v>22</v>
      </c>
      <c r="G62">
        <v>35</v>
      </c>
      <c r="H62">
        <v>57</v>
      </c>
      <c r="I62">
        <v>14</v>
      </c>
      <c r="J62">
        <v>59</v>
      </c>
      <c r="K62">
        <v>5</v>
      </c>
      <c r="L62">
        <v>0</v>
      </c>
      <c r="M62">
        <v>3</v>
      </c>
      <c r="N62">
        <v>0</v>
      </c>
      <c r="O62">
        <v>213</v>
      </c>
      <c r="P62">
        <v>10.3</v>
      </c>
      <c r="Q62" s="1">
        <v>0.71875</v>
      </c>
      <c r="R62">
        <v>22</v>
      </c>
      <c r="S62">
        <v>50</v>
      </c>
    </row>
    <row r="63" spans="1:19">
      <c r="A63">
        <v>62</v>
      </c>
      <c r="B63" t="s">
        <v>146</v>
      </c>
      <c r="C63" t="s">
        <v>147</v>
      </c>
      <c r="D63" t="s">
        <v>7</v>
      </c>
      <c r="E63">
        <v>62</v>
      </c>
      <c r="F63">
        <v>21</v>
      </c>
      <c r="G63">
        <v>36</v>
      </c>
      <c r="H63">
        <v>57</v>
      </c>
      <c r="I63">
        <v>-7</v>
      </c>
      <c r="J63">
        <v>28</v>
      </c>
      <c r="K63">
        <v>7</v>
      </c>
      <c r="L63">
        <v>0</v>
      </c>
      <c r="M63">
        <v>2</v>
      </c>
      <c r="N63">
        <v>1</v>
      </c>
      <c r="O63">
        <v>188</v>
      </c>
      <c r="P63">
        <v>11.2</v>
      </c>
      <c r="Q63" s="1">
        <v>0.84097222222222223</v>
      </c>
      <c r="R63">
        <v>23.1</v>
      </c>
      <c r="S63">
        <v>56.3</v>
      </c>
    </row>
    <row r="64" spans="1:19">
      <c r="A64">
        <v>63</v>
      </c>
      <c r="B64" t="s">
        <v>273</v>
      </c>
      <c r="C64" t="s">
        <v>16</v>
      </c>
      <c r="D64" t="s">
        <v>5</v>
      </c>
      <c r="E64">
        <v>82</v>
      </c>
      <c r="F64">
        <v>19</v>
      </c>
      <c r="G64">
        <v>38</v>
      </c>
      <c r="H64">
        <v>57</v>
      </c>
      <c r="I64">
        <v>1</v>
      </c>
      <c r="J64">
        <v>54</v>
      </c>
      <c r="K64">
        <v>7</v>
      </c>
      <c r="L64">
        <v>0</v>
      </c>
      <c r="M64">
        <v>1</v>
      </c>
      <c r="N64">
        <v>0</v>
      </c>
      <c r="O64">
        <v>148</v>
      </c>
      <c r="P64">
        <v>12.8</v>
      </c>
      <c r="Q64" s="1">
        <v>0.7006944444444444</v>
      </c>
      <c r="R64">
        <v>22.3</v>
      </c>
      <c r="S64">
        <v>41.2</v>
      </c>
    </row>
    <row r="65" spans="1:19">
      <c r="A65">
        <v>64</v>
      </c>
      <c r="B65" t="s">
        <v>149</v>
      </c>
      <c r="C65" t="s">
        <v>143</v>
      </c>
      <c r="D65" t="s">
        <v>10</v>
      </c>
      <c r="E65">
        <v>75</v>
      </c>
      <c r="F65">
        <v>17</v>
      </c>
      <c r="G65">
        <v>40</v>
      </c>
      <c r="H65">
        <v>57</v>
      </c>
      <c r="I65">
        <v>0</v>
      </c>
      <c r="J65">
        <v>24</v>
      </c>
      <c r="K65">
        <v>3</v>
      </c>
      <c r="L65">
        <v>0</v>
      </c>
      <c r="M65">
        <v>1</v>
      </c>
      <c r="N65">
        <v>0</v>
      </c>
      <c r="O65">
        <v>156</v>
      </c>
      <c r="P65">
        <v>10.9</v>
      </c>
      <c r="Q65" s="1">
        <v>0.70624999999999993</v>
      </c>
      <c r="R65">
        <v>20.7</v>
      </c>
      <c r="S65">
        <v>45</v>
      </c>
    </row>
    <row r="66" spans="1:19">
      <c r="A66">
        <v>65</v>
      </c>
      <c r="B66" t="s">
        <v>324</v>
      </c>
      <c r="C66" t="s">
        <v>113</v>
      </c>
      <c r="D66" t="s">
        <v>10</v>
      </c>
      <c r="E66">
        <v>82</v>
      </c>
      <c r="F66">
        <v>33</v>
      </c>
      <c r="G66">
        <v>23</v>
      </c>
      <c r="H66">
        <v>56</v>
      </c>
      <c r="I66">
        <v>-3</v>
      </c>
      <c r="J66">
        <v>76</v>
      </c>
      <c r="K66">
        <v>9</v>
      </c>
      <c r="L66">
        <v>1</v>
      </c>
      <c r="M66">
        <v>5</v>
      </c>
      <c r="N66">
        <v>1</v>
      </c>
      <c r="O66">
        <v>209</v>
      </c>
      <c r="P66">
        <v>15.8</v>
      </c>
      <c r="Q66" s="1">
        <v>0.80138888888888893</v>
      </c>
      <c r="R66">
        <v>23.3</v>
      </c>
      <c r="S66">
        <v>9.1</v>
      </c>
    </row>
    <row r="67" spans="1:19">
      <c r="A67">
        <v>66</v>
      </c>
      <c r="B67" t="s">
        <v>83</v>
      </c>
      <c r="C67" t="s">
        <v>72</v>
      </c>
      <c r="D67" t="s">
        <v>7</v>
      </c>
      <c r="E67">
        <v>79</v>
      </c>
      <c r="F67">
        <v>32</v>
      </c>
      <c r="G67">
        <v>24</v>
      </c>
      <c r="H67">
        <v>56</v>
      </c>
      <c r="I67">
        <v>18</v>
      </c>
      <c r="J67">
        <v>41</v>
      </c>
      <c r="K67">
        <v>10</v>
      </c>
      <c r="L67">
        <v>0</v>
      </c>
      <c r="M67">
        <v>8</v>
      </c>
      <c r="N67">
        <v>1</v>
      </c>
      <c r="O67">
        <v>253</v>
      </c>
      <c r="P67">
        <v>12.6</v>
      </c>
      <c r="Q67" s="1">
        <v>0.74236111111111114</v>
      </c>
      <c r="R67">
        <v>24.3</v>
      </c>
      <c r="S67">
        <v>53.4</v>
      </c>
    </row>
    <row r="68" spans="1:19">
      <c r="A68">
        <v>67</v>
      </c>
      <c r="B68" t="s">
        <v>252</v>
      </c>
      <c r="C68" t="s">
        <v>45</v>
      </c>
      <c r="D68" t="s">
        <v>5</v>
      </c>
      <c r="E68">
        <v>71</v>
      </c>
      <c r="F68">
        <v>22</v>
      </c>
      <c r="G68">
        <v>34</v>
      </c>
      <c r="H68">
        <v>56</v>
      </c>
      <c r="I68">
        <v>-23</v>
      </c>
      <c r="J68">
        <v>18</v>
      </c>
      <c r="K68">
        <v>10</v>
      </c>
      <c r="L68">
        <v>0</v>
      </c>
      <c r="M68">
        <v>2</v>
      </c>
      <c r="N68">
        <v>0</v>
      </c>
      <c r="O68">
        <v>170</v>
      </c>
      <c r="P68">
        <v>12.9</v>
      </c>
      <c r="Q68" s="1">
        <v>0.74652777777777779</v>
      </c>
      <c r="R68">
        <v>22.1</v>
      </c>
      <c r="S68">
        <v>40</v>
      </c>
    </row>
    <row r="69" spans="1:19">
      <c r="A69">
        <v>68</v>
      </c>
      <c r="B69" t="s">
        <v>112</v>
      </c>
      <c r="C69" t="s">
        <v>113</v>
      </c>
      <c r="D69" t="s">
        <v>7</v>
      </c>
      <c r="E69">
        <v>69</v>
      </c>
      <c r="F69">
        <v>22</v>
      </c>
      <c r="G69">
        <v>34</v>
      </c>
      <c r="H69">
        <v>56</v>
      </c>
      <c r="I69">
        <v>-5</v>
      </c>
      <c r="J69">
        <v>52</v>
      </c>
      <c r="K69">
        <v>6</v>
      </c>
      <c r="L69">
        <v>4</v>
      </c>
      <c r="M69">
        <v>3</v>
      </c>
      <c r="N69">
        <v>0</v>
      </c>
      <c r="O69">
        <v>177</v>
      </c>
      <c r="P69">
        <v>12.4</v>
      </c>
      <c r="Q69" s="1">
        <v>0.75</v>
      </c>
      <c r="R69">
        <v>24.4</v>
      </c>
      <c r="S69">
        <v>43.1</v>
      </c>
    </row>
    <row r="70" spans="1:19">
      <c r="A70">
        <v>69</v>
      </c>
      <c r="B70" t="s">
        <v>134</v>
      </c>
      <c r="C70" t="s">
        <v>23</v>
      </c>
      <c r="D70" t="s">
        <v>7</v>
      </c>
      <c r="E70">
        <v>76</v>
      </c>
      <c r="F70">
        <v>28</v>
      </c>
      <c r="G70">
        <v>27</v>
      </c>
      <c r="H70">
        <v>55</v>
      </c>
      <c r="I70">
        <v>5</v>
      </c>
      <c r="J70">
        <v>58</v>
      </c>
      <c r="K70">
        <v>10</v>
      </c>
      <c r="L70">
        <v>0</v>
      </c>
      <c r="M70">
        <v>5</v>
      </c>
      <c r="N70">
        <v>1</v>
      </c>
      <c r="O70">
        <v>248</v>
      </c>
      <c r="P70">
        <v>11.3</v>
      </c>
      <c r="Q70" s="1">
        <v>0.72638888888888886</v>
      </c>
      <c r="R70">
        <v>22.3</v>
      </c>
      <c r="S70">
        <v>50.3</v>
      </c>
    </row>
    <row r="71" spans="1:19">
      <c r="A71">
        <v>70</v>
      </c>
      <c r="B71" t="s">
        <v>101</v>
      </c>
      <c r="C71" t="s">
        <v>325</v>
      </c>
      <c r="D71" t="s">
        <v>5</v>
      </c>
      <c r="E71">
        <v>83</v>
      </c>
      <c r="F71">
        <v>17</v>
      </c>
      <c r="G71">
        <v>38</v>
      </c>
      <c r="H71">
        <v>55</v>
      </c>
      <c r="I71">
        <v>13</v>
      </c>
      <c r="J71">
        <v>36</v>
      </c>
      <c r="K71">
        <v>6</v>
      </c>
      <c r="L71">
        <v>0</v>
      </c>
      <c r="M71">
        <v>3</v>
      </c>
      <c r="N71">
        <v>1</v>
      </c>
      <c r="O71">
        <v>178</v>
      </c>
      <c r="P71">
        <v>9.6</v>
      </c>
      <c r="Q71" s="1">
        <v>0.70763888888888893</v>
      </c>
      <c r="R71">
        <v>21.4</v>
      </c>
      <c r="S71">
        <v>42.5</v>
      </c>
    </row>
    <row r="72" spans="1:19">
      <c r="A72">
        <v>71</v>
      </c>
      <c r="B72" t="s">
        <v>43</v>
      </c>
      <c r="C72" t="s">
        <v>9</v>
      </c>
      <c r="D72" t="s">
        <v>5</v>
      </c>
      <c r="E72">
        <v>65</v>
      </c>
      <c r="F72">
        <v>28</v>
      </c>
      <c r="G72">
        <v>26</v>
      </c>
      <c r="H72">
        <v>54</v>
      </c>
      <c r="I72">
        <v>22</v>
      </c>
      <c r="J72">
        <v>71</v>
      </c>
      <c r="K72">
        <v>6</v>
      </c>
      <c r="L72">
        <v>1</v>
      </c>
      <c r="M72">
        <v>4</v>
      </c>
      <c r="N72">
        <v>1</v>
      </c>
      <c r="O72">
        <v>196</v>
      </c>
      <c r="P72">
        <v>14.3</v>
      </c>
      <c r="Q72" s="1">
        <v>0.75277777777777777</v>
      </c>
      <c r="R72">
        <v>20.7</v>
      </c>
      <c r="S72">
        <v>30.8</v>
      </c>
    </row>
    <row r="73" spans="1:19">
      <c r="A73">
        <v>72</v>
      </c>
      <c r="B73" t="s">
        <v>124</v>
      </c>
      <c r="C73" t="s">
        <v>4</v>
      </c>
      <c r="D73" t="s">
        <v>7</v>
      </c>
      <c r="E73">
        <v>65</v>
      </c>
      <c r="F73">
        <v>25</v>
      </c>
      <c r="G73">
        <v>29</v>
      </c>
      <c r="H73">
        <v>54</v>
      </c>
      <c r="I73">
        <v>-5</v>
      </c>
      <c r="J73">
        <v>43</v>
      </c>
      <c r="K73">
        <v>12</v>
      </c>
      <c r="L73">
        <v>0</v>
      </c>
      <c r="M73">
        <v>5</v>
      </c>
      <c r="N73">
        <v>2</v>
      </c>
      <c r="O73">
        <v>210</v>
      </c>
      <c r="P73">
        <v>11.9</v>
      </c>
      <c r="Q73" s="1">
        <v>0.76874999999999993</v>
      </c>
      <c r="R73">
        <v>22.5</v>
      </c>
      <c r="S73">
        <v>50.9</v>
      </c>
    </row>
    <row r="74" spans="1:19">
      <c r="A74">
        <v>73</v>
      </c>
      <c r="B74" t="s">
        <v>277</v>
      </c>
      <c r="C74" t="s">
        <v>40</v>
      </c>
      <c r="D74" t="s">
        <v>7</v>
      </c>
      <c r="E74">
        <v>77</v>
      </c>
      <c r="F74">
        <v>24</v>
      </c>
      <c r="G74">
        <v>30</v>
      </c>
      <c r="H74">
        <v>54</v>
      </c>
      <c r="I74">
        <v>-3</v>
      </c>
      <c r="J74">
        <v>100</v>
      </c>
      <c r="K74">
        <v>4</v>
      </c>
      <c r="L74">
        <v>2</v>
      </c>
      <c r="M74">
        <v>2</v>
      </c>
      <c r="N74">
        <v>0</v>
      </c>
      <c r="O74">
        <v>202</v>
      </c>
      <c r="P74">
        <v>11.9</v>
      </c>
      <c r="Q74" s="1">
        <v>0.84236111111111101</v>
      </c>
      <c r="R74">
        <v>23.8</v>
      </c>
      <c r="S74">
        <v>52.4</v>
      </c>
    </row>
    <row r="75" spans="1:19">
      <c r="A75">
        <v>74</v>
      </c>
      <c r="B75" t="s">
        <v>160</v>
      </c>
      <c r="C75" t="s">
        <v>121</v>
      </c>
      <c r="D75" t="s">
        <v>7</v>
      </c>
      <c r="E75">
        <v>79</v>
      </c>
      <c r="F75">
        <v>17</v>
      </c>
      <c r="G75">
        <v>37</v>
      </c>
      <c r="H75">
        <v>54</v>
      </c>
      <c r="I75">
        <v>-17</v>
      </c>
      <c r="J75">
        <v>44</v>
      </c>
      <c r="K75">
        <v>5</v>
      </c>
      <c r="L75">
        <v>0</v>
      </c>
      <c r="M75">
        <v>1</v>
      </c>
      <c r="N75">
        <v>0</v>
      </c>
      <c r="O75">
        <v>208</v>
      </c>
      <c r="P75">
        <v>8.1999999999999993</v>
      </c>
      <c r="Q75" s="1">
        <v>0.7402777777777777</v>
      </c>
      <c r="R75">
        <v>22.1</v>
      </c>
      <c r="S75">
        <v>47.4</v>
      </c>
    </row>
    <row r="76" spans="1:19">
      <c r="A76">
        <v>75</v>
      </c>
      <c r="B76" t="s">
        <v>42</v>
      </c>
      <c r="C76" t="s">
        <v>33</v>
      </c>
      <c r="D76" t="s">
        <v>10</v>
      </c>
      <c r="E76">
        <v>82</v>
      </c>
      <c r="F76">
        <v>31</v>
      </c>
      <c r="G76">
        <v>22</v>
      </c>
      <c r="H76">
        <v>53</v>
      </c>
      <c r="I76">
        <v>-10</v>
      </c>
      <c r="J76">
        <v>24</v>
      </c>
      <c r="K76">
        <v>9</v>
      </c>
      <c r="L76">
        <v>0</v>
      </c>
      <c r="M76">
        <v>3</v>
      </c>
      <c r="N76">
        <v>1</v>
      </c>
      <c r="O76">
        <v>237</v>
      </c>
      <c r="P76">
        <v>13.1</v>
      </c>
      <c r="Q76" s="1">
        <v>0.78611111111111109</v>
      </c>
      <c r="R76">
        <v>22.4</v>
      </c>
      <c r="S76">
        <v>55.6</v>
      </c>
    </row>
    <row r="77" spans="1:19">
      <c r="A77">
        <v>76</v>
      </c>
      <c r="B77" t="s">
        <v>89</v>
      </c>
      <c r="C77" t="s">
        <v>326</v>
      </c>
      <c r="D77" t="s">
        <v>5</v>
      </c>
      <c r="E77">
        <v>62</v>
      </c>
      <c r="F77">
        <v>28</v>
      </c>
      <c r="G77">
        <v>25</v>
      </c>
      <c r="H77">
        <v>53</v>
      </c>
      <c r="I77">
        <v>-6</v>
      </c>
      <c r="J77">
        <v>53</v>
      </c>
      <c r="K77">
        <v>12</v>
      </c>
      <c r="L77">
        <v>0</v>
      </c>
      <c r="M77">
        <v>5</v>
      </c>
      <c r="N77">
        <v>1</v>
      </c>
      <c r="O77">
        <v>162</v>
      </c>
      <c r="P77">
        <v>17.3</v>
      </c>
      <c r="Q77" s="1">
        <v>0.7284722222222223</v>
      </c>
      <c r="R77">
        <v>22.3</v>
      </c>
      <c r="S77">
        <v>40.6</v>
      </c>
    </row>
    <row r="78" spans="1:19">
      <c r="A78">
        <v>77</v>
      </c>
      <c r="B78" t="s">
        <v>290</v>
      </c>
      <c r="C78" t="s">
        <v>88</v>
      </c>
      <c r="D78" t="s">
        <v>5</v>
      </c>
      <c r="E78">
        <v>80</v>
      </c>
      <c r="F78">
        <v>26</v>
      </c>
      <c r="G78">
        <v>27</v>
      </c>
      <c r="H78">
        <v>53</v>
      </c>
      <c r="I78">
        <v>29</v>
      </c>
      <c r="J78">
        <v>85</v>
      </c>
      <c r="K78">
        <v>6</v>
      </c>
      <c r="L78">
        <v>0</v>
      </c>
      <c r="M78">
        <v>2</v>
      </c>
      <c r="N78">
        <v>0</v>
      </c>
      <c r="O78">
        <v>188</v>
      </c>
      <c r="P78">
        <v>13.8</v>
      </c>
      <c r="Q78" s="1">
        <v>0.67847222222222225</v>
      </c>
      <c r="R78">
        <v>19.5</v>
      </c>
      <c r="S78">
        <v>42.1</v>
      </c>
    </row>
    <row r="79" spans="1:19">
      <c r="A79">
        <v>78</v>
      </c>
      <c r="B79" t="s">
        <v>174</v>
      </c>
      <c r="C79" t="s">
        <v>322</v>
      </c>
      <c r="D79" t="s">
        <v>81</v>
      </c>
      <c r="E79">
        <v>81</v>
      </c>
      <c r="F79">
        <v>20</v>
      </c>
      <c r="G79">
        <v>33</v>
      </c>
      <c r="H79">
        <v>53</v>
      </c>
      <c r="I79">
        <v>-2</v>
      </c>
      <c r="J79">
        <v>93</v>
      </c>
      <c r="K79">
        <v>8</v>
      </c>
      <c r="L79">
        <v>0</v>
      </c>
      <c r="M79">
        <v>6</v>
      </c>
      <c r="N79">
        <v>3</v>
      </c>
      <c r="O79">
        <v>347</v>
      </c>
      <c r="P79">
        <v>5.8</v>
      </c>
      <c r="Q79" s="1">
        <v>0.97083333333333333</v>
      </c>
      <c r="R79">
        <v>25.4</v>
      </c>
      <c r="S79">
        <v>0</v>
      </c>
    </row>
    <row r="80" spans="1:19">
      <c r="A80">
        <v>79</v>
      </c>
      <c r="B80" t="s">
        <v>44</v>
      </c>
      <c r="C80" t="s">
        <v>33</v>
      </c>
      <c r="D80" t="s">
        <v>5</v>
      </c>
      <c r="E80">
        <v>81</v>
      </c>
      <c r="F80">
        <v>20</v>
      </c>
      <c r="G80">
        <v>33</v>
      </c>
      <c r="H80">
        <v>53</v>
      </c>
      <c r="I80">
        <v>-8</v>
      </c>
      <c r="J80">
        <v>46</v>
      </c>
      <c r="K80">
        <v>9</v>
      </c>
      <c r="L80">
        <v>0</v>
      </c>
      <c r="M80">
        <v>2</v>
      </c>
      <c r="N80">
        <v>1</v>
      </c>
      <c r="O80">
        <v>161</v>
      </c>
      <c r="P80">
        <v>12.4</v>
      </c>
      <c r="Q80" s="1">
        <v>0.75902777777777775</v>
      </c>
      <c r="R80">
        <v>21.2</v>
      </c>
      <c r="S80">
        <v>36.700000000000003</v>
      </c>
    </row>
    <row r="81" spans="1:19">
      <c r="A81">
        <v>80</v>
      </c>
      <c r="B81" t="s">
        <v>327</v>
      </c>
      <c r="C81" t="s">
        <v>29</v>
      </c>
      <c r="D81" t="s">
        <v>10</v>
      </c>
      <c r="E81">
        <v>81</v>
      </c>
      <c r="F81">
        <v>19</v>
      </c>
      <c r="G81">
        <v>34</v>
      </c>
      <c r="H81">
        <v>53</v>
      </c>
      <c r="I81">
        <v>14</v>
      </c>
      <c r="J81">
        <v>22</v>
      </c>
      <c r="K81">
        <v>5</v>
      </c>
      <c r="L81">
        <v>0</v>
      </c>
      <c r="M81">
        <v>2</v>
      </c>
      <c r="N81">
        <v>0</v>
      </c>
      <c r="O81">
        <v>117</v>
      </c>
      <c r="P81">
        <v>16.2</v>
      </c>
      <c r="Q81" s="1">
        <v>0.66666666666666663</v>
      </c>
      <c r="R81">
        <v>20.3</v>
      </c>
      <c r="S81">
        <v>57.4</v>
      </c>
    </row>
    <row r="82" spans="1:19">
      <c r="A82">
        <v>81</v>
      </c>
      <c r="B82" t="s">
        <v>287</v>
      </c>
      <c r="C82" t="s">
        <v>33</v>
      </c>
      <c r="D82" t="s">
        <v>5</v>
      </c>
      <c r="E82">
        <v>76</v>
      </c>
      <c r="F82">
        <v>34</v>
      </c>
      <c r="G82">
        <v>18</v>
      </c>
      <c r="H82">
        <v>52</v>
      </c>
      <c r="I82">
        <v>13</v>
      </c>
      <c r="J82">
        <v>10</v>
      </c>
      <c r="K82">
        <v>2</v>
      </c>
      <c r="L82">
        <v>6</v>
      </c>
      <c r="M82">
        <v>3</v>
      </c>
      <c r="N82">
        <v>1</v>
      </c>
      <c r="O82">
        <v>228</v>
      </c>
      <c r="P82">
        <v>14.9</v>
      </c>
      <c r="Q82" s="1">
        <v>0.62777777777777777</v>
      </c>
      <c r="R82">
        <v>20.7</v>
      </c>
      <c r="S82">
        <v>33.299999999999997</v>
      </c>
    </row>
    <row r="83" spans="1:19">
      <c r="A83">
        <v>82</v>
      </c>
      <c r="B83" t="s">
        <v>186</v>
      </c>
      <c r="C83" t="s">
        <v>51</v>
      </c>
      <c r="D83" t="s">
        <v>5</v>
      </c>
      <c r="E83">
        <v>62</v>
      </c>
      <c r="F83">
        <v>31</v>
      </c>
      <c r="G83">
        <v>21</v>
      </c>
      <c r="H83">
        <v>52</v>
      </c>
      <c r="I83">
        <v>13</v>
      </c>
      <c r="J83">
        <v>34</v>
      </c>
      <c r="K83">
        <v>11</v>
      </c>
      <c r="L83">
        <v>0</v>
      </c>
      <c r="M83">
        <v>4</v>
      </c>
      <c r="N83">
        <v>2</v>
      </c>
      <c r="O83">
        <v>179</v>
      </c>
      <c r="P83">
        <v>17.3</v>
      </c>
      <c r="Q83" s="1">
        <v>0.68888888888888899</v>
      </c>
      <c r="R83">
        <v>20.5</v>
      </c>
      <c r="S83">
        <v>30.4</v>
      </c>
    </row>
    <row r="84" spans="1:19">
      <c r="A84">
        <v>83</v>
      </c>
      <c r="B84" t="s">
        <v>158</v>
      </c>
      <c r="C84" t="s">
        <v>16</v>
      </c>
      <c r="D84" t="s">
        <v>10</v>
      </c>
      <c r="E84">
        <v>82</v>
      </c>
      <c r="F84">
        <v>26</v>
      </c>
      <c r="G84">
        <v>26</v>
      </c>
      <c r="H84">
        <v>52</v>
      </c>
      <c r="I84">
        <v>-1</v>
      </c>
      <c r="J84">
        <v>49</v>
      </c>
      <c r="K84">
        <v>3</v>
      </c>
      <c r="L84">
        <v>1</v>
      </c>
      <c r="M84">
        <v>9</v>
      </c>
      <c r="N84">
        <v>2</v>
      </c>
      <c r="O84">
        <v>201</v>
      </c>
      <c r="P84">
        <v>12.9</v>
      </c>
      <c r="Q84" s="1">
        <v>0.76874999999999993</v>
      </c>
      <c r="R84">
        <v>26</v>
      </c>
      <c r="S84">
        <v>20.6</v>
      </c>
    </row>
    <row r="85" spans="1:19">
      <c r="A85">
        <v>84</v>
      </c>
      <c r="B85" t="s">
        <v>238</v>
      </c>
      <c r="C85" t="s">
        <v>90</v>
      </c>
      <c r="D85" t="s">
        <v>7</v>
      </c>
      <c r="E85">
        <v>81</v>
      </c>
      <c r="F85">
        <v>22</v>
      </c>
      <c r="G85">
        <v>30</v>
      </c>
      <c r="H85">
        <v>52</v>
      </c>
      <c r="I85">
        <v>-3</v>
      </c>
      <c r="J85">
        <v>26</v>
      </c>
      <c r="K85">
        <v>8</v>
      </c>
      <c r="L85">
        <v>0</v>
      </c>
      <c r="M85">
        <v>1</v>
      </c>
      <c r="N85">
        <v>0</v>
      </c>
      <c r="O85">
        <v>175</v>
      </c>
      <c r="P85">
        <v>12.6</v>
      </c>
      <c r="Q85" s="1">
        <v>0.71597222222222223</v>
      </c>
      <c r="R85">
        <v>22.7</v>
      </c>
      <c r="S85">
        <v>46.2</v>
      </c>
    </row>
    <row r="86" spans="1:19">
      <c r="A86">
        <v>85</v>
      </c>
      <c r="B86" t="s">
        <v>103</v>
      </c>
      <c r="C86" t="s">
        <v>51</v>
      </c>
      <c r="D86" t="s">
        <v>5</v>
      </c>
      <c r="E86">
        <v>73</v>
      </c>
      <c r="F86">
        <v>22</v>
      </c>
      <c r="G86">
        <v>30</v>
      </c>
      <c r="H86">
        <v>52</v>
      </c>
      <c r="I86">
        <v>1</v>
      </c>
      <c r="J86">
        <v>15</v>
      </c>
      <c r="K86">
        <v>5</v>
      </c>
      <c r="L86">
        <v>1</v>
      </c>
      <c r="M86">
        <v>2</v>
      </c>
      <c r="N86">
        <v>1</v>
      </c>
      <c r="O86">
        <v>215</v>
      </c>
      <c r="P86">
        <v>10.199999999999999</v>
      </c>
      <c r="Q86" s="1">
        <v>0.75624999999999998</v>
      </c>
      <c r="R86">
        <v>23.4</v>
      </c>
      <c r="S86">
        <v>43.2</v>
      </c>
    </row>
    <row r="87" spans="1:19">
      <c r="A87">
        <v>86</v>
      </c>
      <c r="B87" t="s">
        <v>205</v>
      </c>
      <c r="C87" t="s">
        <v>16</v>
      </c>
      <c r="D87" t="s">
        <v>10</v>
      </c>
      <c r="E87">
        <v>70</v>
      </c>
      <c r="F87">
        <v>19</v>
      </c>
      <c r="G87">
        <v>33</v>
      </c>
      <c r="H87">
        <v>52</v>
      </c>
      <c r="I87">
        <v>3</v>
      </c>
      <c r="J87">
        <v>24</v>
      </c>
      <c r="K87">
        <v>8</v>
      </c>
      <c r="L87">
        <v>0</v>
      </c>
      <c r="M87">
        <v>1</v>
      </c>
      <c r="N87">
        <v>0</v>
      </c>
      <c r="O87">
        <v>136</v>
      </c>
      <c r="P87">
        <v>14</v>
      </c>
      <c r="Q87" s="1">
        <v>0.71736111111111101</v>
      </c>
      <c r="R87">
        <v>23.1</v>
      </c>
      <c r="S87">
        <v>52.8</v>
      </c>
    </row>
    <row r="88" spans="1:19">
      <c r="A88">
        <v>87</v>
      </c>
      <c r="B88" t="s">
        <v>319</v>
      </c>
      <c r="C88" t="s">
        <v>90</v>
      </c>
      <c r="D88" t="s">
        <v>7</v>
      </c>
      <c r="E88">
        <v>72</v>
      </c>
      <c r="F88">
        <v>20</v>
      </c>
      <c r="G88">
        <v>31</v>
      </c>
      <c r="H88">
        <v>51</v>
      </c>
      <c r="I88">
        <v>-3</v>
      </c>
      <c r="J88">
        <v>26</v>
      </c>
      <c r="K88">
        <v>1</v>
      </c>
      <c r="L88">
        <v>2</v>
      </c>
      <c r="M88">
        <v>5</v>
      </c>
      <c r="N88">
        <v>0</v>
      </c>
      <c r="O88">
        <v>218</v>
      </c>
      <c r="P88">
        <v>9.1999999999999993</v>
      </c>
      <c r="Q88" s="1">
        <v>0.81458333333333333</v>
      </c>
      <c r="R88">
        <v>24.6</v>
      </c>
      <c r="S88">
        <v>38.700000000000003</v>
      </c>
    </row>
    <row r="89" spans="1:19">
      <c r="A89">
        <v>88</v>
      </c>
      <c r="B89" t="s">
        <v>94</v>
      </c>
      <c r="C89" t="s">
        <v>4</v>
      </c>
      <c r="D89" t="s">
        <v>5</v>
      </c>
      <c r="E89">
        <v>81</v>
      </c>
      <c r="F89">
        <v>17</v>
      </c>
      <c r="G89">
        <v>34</v>
      </c>
      <c r="H89">
        <v>51</v>
      </c>
      <c r="I89">
        <v>5</v>
      </c>
      <c r="J89">
        <v>10</v>
      </c>
      <c r="K89">
        <v>3</v>
      </c>
      <c r="L89">
        <v>0</v>
      </c>
      <c r="M89">
        <v>1</v>
      </c>
      <c r="N89">
        <v>0</v>
      </c>
      <c r="O89">
        <v>196</v>
      </c>
      <c r="P89">
        <v>8.6999999999999993</v>
      </c>
      <c r="Q89" s="1">
        <v>0.58750000000000002</v>
      </c>
      <c r="R89">
        <v>18.3</v>
      </c>
      <c r="S89">
        <v>32.4</v>
      </c>
    </row>
    <row r="90" spans="1:19">
      <c r="A90">
        <v>89</v>
      </c>
      <c r="B90" t="s">
        <v>328</v>
      </c>
      <c r="C90" t="s">
        <v>329</v>
      </c>
      <c r="D90" t="s">
        <v>81</v>
      </c>
      <c r="E90">
        <v>75</v>
      </c>
      <c r="F90">
        <v>10</v>
      </c>
      <c r="G90">
        <v>41</v>
      </c>
      <c r="H90">
        <v>51</v>
      </c>
      <c r="I90">
        <v>-14</v>
      </c>
      <c r="J90">
        <v>38</v>
      </c>
      <c r="K90">
        <v>7</v>
      </c>
      <c r="L90">
        <v>0</v>
      </c>
      <c r="M90">
        <v>2</v>
      </c>
      <c r="N90">
        <v>1</v>
      </c>
      <c r="O90">
        <v>158</v>
      </c>
      <c r="P90">
        <v>6.3</v>
      </c>
      <c r="Q90" s="1">
        <v>0.9555555555555556</v>
      </c>
      <c r="R90">
        <v>24.9</v>
      </c>
      <c r="S90">
        <v>0</v>
      </c>
    </row>
    <row r="91" spans="1:19">
      <c r="A91">
        <v>90</v>
      </c>
      <c r="B91" t="s">
        <v>286</v>
      </c>
      <c r="C91" t="s">
        <v>322</v>
      </c>
      <c r="D91" t="s">
        <v>81</v>
      </c>
      <c r="E91">
        <v>72</v>
      </c>
      <c r="F91">
        <v>10</v>
      </c>
      <c r="G91">
        <v>41</v>
      </c>
      <c r="H91">
        <v>51</v>
      </c>
      <c r="I91">
        <v>-10</v>
      </c>
      <c r="J91">
        <v>54</v>
      </c>
      <c r="K91">
        <v>6</v>
      </c>
      <c r="L91">
        <v>0</v>
      </c>
      <c r="M91">
        <v>0</v>
      </c>
      <c r="N91">
        <v>0</v>
      </c>
      <c r="O91">
        <v>113</v>
      </c>
      <c r="P91">
        <v>8.8000000000000007</v>
      </c>
      <c r="Q91" s="1">
        <v>0.9868055555555556</v>
      </c>
      <c r="R91">
        <v>26.9</v>
      </c>
      <c r="S91">
        <v>0</v>
      </c>
    </row>
    <row r="92" spans="1:19">
      <c r="A92">
        <v>91</v>
      </c>
      <c r="B92" t="s">
        <v>330</v>
      </c>
      <c r="C92" t="s">
        <v>121</v>
      </c>
      <c r="D92" t="s">
        <v>5</v>
      </c>
      <c r="E92">
        <v>80</v>
      </c>
      <c r="F92">
        <v>27</v>
      </c>
      <c r="G92">
        <v>23</v>
      </c>
      <c r="H92">
        <v>50</v>
      </c>
      <c r="I92">
        <v>-17</v>
      </c>
      <c r="J92">
        <v>42</v>
      </c>
      <c r="K92">
        <v>6</v>
      </c>
      <c r="L92">
        <v>1</v>
      </c>
      <c r="M92">
        <v>6</v>
      </c>
      <c r="N92">
        <v>1</v>
      </c>
      <c r="O92">
        <v>218</v>
      </c>
      <c r="P92">
        <v>12.4</v>
      </c>
      <c r="Q92" s="1">
        <v>0.73958333333333337</v>
      </c>
      <c r="R92">
        <v>22.3</v>
      </c>
      <c r="S92">
        <v>29.2</v>
      </c>
    </row>
    <row r="93" spans="1:19">
      <c r="A93">
        <v>92</v>
      </c>
      <c r="B93" t="s">
        <v>220</v>
      </c>
      <c r="C93" t="s">
        <v>165</v>
      </c>
      <c r="D93" t="s">
        <v>10</v>
      </c>
      <c r="E93">
        <v>77</v>
      </c>
      <c r="F93">
        <v>23</v>
      </c>
      <c r="G93">
        <v>27</v>
      </c>
      <c r="H93">
        <v>50</v>
      </c>
      <c r="I93">
        <v>10</v>
      </c>
      <c r="J93">
        <v>20</v>
      </c>
      <c r="K93">
        <v>4</v>
      </c>
      <c r="L93">
        <v>1</v>
      </c>
      <c r="M93">
        <v>2</v>
      </c>
      <c r="N93">
        <v>0</v>
      </c>
      <c r="O93">
        <v>93</v>
      </c>
      <c r="P93">
        <v>24.7</v>
      </c>
      <c r="Q93" s="1">
        <v>0.63263888888888886</v>
      </c>
      <c r="R93">
        <v>21.1</v>
      </c>
      <c r="S93">
        <v>16.7</v>
      </c>
    </row>
    <row r="94" spans="1:19">
      <c r="A94">
        <v>93</v>
      </c>
      <c r="B94" t="s">
        <v>331</v>
      </c>
      <c r="C94" t="s">
        <v>90</v>
      </c>
      <c r="D94" t="s">
        <v>7</v>
      </c>
      <c r="E94">
        <v>58</v>
      </c>
      <c r="F94">
        <v>20</v>
      </c>
      <c r="G94">
        <v>30</v>
      </c>
      <c r="H94">
        <v>50</v>
      </c>
      <c r="I94">
        <v>18</v>
      </c>
      <c r="J94">
        <v>26</v>
      </c>
      <c r="K94">
        <v>5</v>
      </c>
      <c r="L94">
        <v>1</v>
      </c>
      <c r="M94">
        <v>3</v>
      </c>
      <c r="N94">
        <v>0</v>
      </c>
      <c r="O94">
        <v>180</v>
      </c>
      <c r="P94">
        <v>11.1</v>
      </c>
      <c r="Q94" s="1">
        <v>0.83472222222222225</v>
      </c>
      <c r="R94">
        <v>26.3</v>
      </c>
      <c r="S94">
        <v>59.3</v>
      </c>
    </row>
    <row r="95" spans="1:19">
      <c r="A95">
        <v>94</v>
      </c>
      <c r="B95" t="s">
        <v>302</v>
      </c>
      <c r="C95" t="s">
        <v>38</v>
      </c>
      <c r="D95" t="s">
        <v>5</v>
      </c>
      <c r="E95">
        <v>75</v>
      </c>
      <c r="F95">
        <v>18</v>
      </c>
      <c r="G95">
        <v>32</v>
      </c>
      <c r="H95">
        <v>50</v>
      </c>
      <c r="I95">
        <v>8</v>
      </c>
      <c r="J95">
        <v>36</v>
      </c>
      <c r="K95">
        <v>5</v>
      </c>
      <c r="L95">
        <v>0</v>
      </c>
      <c r="M95">
        <v>2</v>
      </c>
      <c r="N95">
        <v>0</v>
      </c>
      <c r="O95">
        <v>215</v>
      </c>
      <c r="P95">
        <v>8.4</v>
      </c>
      <c r="Q95" s="1">
        <v>0.69236111111111109</v>
      </c>
      <c r="R95">
        <v>22</v>
      </c>
      <c r="S95">
        <v>32.1</v>
      </c>
    </row>
    <row r="96" spans="1:19">
      <c r="A96">
        <v>95</v>
      </c>
      <c r="B96" t="s">
        <v>164</v>
      </c>
      <c r="C96" t="s">
        <v>165</v>
      </c>
      <c r="D96" t="s">
        <v>5</v>
      </c>
      <c r="E96">
        <v>64</v>
      </c>
      <c r="F96">
        <v>17</v>
      </c>
      <c r="G96">
        <v>33</v>
      </c>
      <c r="H96">
        <v>50</v>
      </c>
      <c r="I96">
        <v>14</v>
      </c>
      <c r="J96">
        <v>22</v>
      </c>
      <c r="K96">
        <v>7</v>
      </c>
      <c r="L96">
        <v>0</v>
      </c>
      <c r="M96">
        <v>3</v>
      </c>
      <c r="N96">
        <v>1</v>
      </c>
      <c r="O96">
        <v>135</v>
      </c>
      <c r="P96">
        <v>12.6</v>
      </c>
      <c r="Q96" s="1">
        <v>0.75347222222222221</v>
      </c>
      <c r="R96">
        <v>24.7</v>
      </c>
      <c r="S96">
        <v>43.2</v>
      </c>
    </row>
    <row r="97" spans="1:19">
      <c r="A97">
        <v>96</v>
      </c>
      <c r="B97" t="s">
        <v>301</v>
      </c>
      <c r="C97" t="s">
        <v>38</v>
      </c>
      <c r="D97" t="s">
        <v>81</v>
      </c>
      <c r="E97">
        <v>79</v>
      </c>
      <c r="F97">
        <v>14</v>
      </c>
      <c r="G97">
        <v>36</v>
      </c>
      <c r="H97">
        <v>50</v>
      </c>
      <c r="I97">
        <v>19</v>
      </c>
      <c r="J97">
        <v>52</v>
      </c>
      <c r="K97">
        <v>6</v>
      </c>
      <c r="L97">
        <v>0</v>
      </c>
      <c r="M97">
        <v>3</v>
      </c>
      <c r="N97">
        <v>1</v>
      </c>
      <c r="O97">
        <v>209</v>
      </c>
      <c r="P97">
        <v>6.7</v>
      </c>
      <c r="Q97" s="1">
        <v>0.99930555555555556</v>
      </c>
      <c r="R97">
        <v>28.2</v>
      </c>
      <c r="S97">
        <v>0</v>
      </c>
    </row>
    <row r="98" spans="1:19">
      <c r="A98">
        <v>97</v>
      </c>
      <c r="B98" t="s">
        <v>195</v>
      </c>
      <c r="C98" t="s">
        <v>72</v>
      </c>
      <c r="D98" t="s">
        <v>81</v>
      </c>
      <c r="E98">
        <v>76</v>
      </c>
      <c r="F98">
        <v>9</v>
      </c>
      <c r="G98">
        <v>41</v>
      </c>
      <c r="H98">
        <v>50</v>
      </c>
      <c r="I98">
        <v>2</v>
      </c>
      <c r="J98">
        <v>67</v>
      </c>
      <c r="K98">
        <v>4</v>
      </c>
      <c r="L98">
        <v>0</v>
      </c>
      <c r="M98">
        <v>2</v>
      </c>
      <c r="N98">
        <v>0</v>
      </c>
      <c r="O98">
        <v>199</v>
      </c>
      <c r="P98">
        <v>4.5</v>
      </c>
      <c r="Q98" s="2">
        <v>1.0930555555555557</v>
      </c>
      <c r="R98">
        <v>28.8</v>
      </c>
      <c r="S98">
        <v>0</v>
      </c>
    </row>
    <row r="99" spans="1:19">
      <c r="A99">
        <v>98</v>
      </c>
      <c r="B99" t="s">
        <v>82</v>
      </c>
      <c r="C99" t="s">
        <v>12</v>
      </c>
      <c r="D99" t="s">
        <v>81</v>
      </c>
      <c r="E99">
        <v>82</v>
      </c>
      <c r="F99">
        <v>8</v>
      </c>
      <c r="G99">
        <v>42</v>
      </c>
      <c r="H99">
        <v>50</v>
      </c>
      <c r="I99">
        <v>15</v>
      </c>
      <c r="J99">
        <v>101</v>
      </c>
      <c r="K99">
        <v>4</v>
      </c>
      <c r="L99">
        <v>0</v>
      </c>
      <c r="M99">
        <v>2</v>
      </c>
      <c r="N99">
        <v>1</v>
      </c>
      <c r="O99">
        <v>236</v>
      </c>
      <c r="P99">
        <v>3.4</v>
      </c>
      <c r="Q99" s="2">
        <v>1.0013888888888889</v>
      </c>
      <c r="R99">
        <v>25</v>
      </c>
      <c r="S99">
        <v>100</v>
      </c>
    </row>
    <row r="100" spans="1:19">
      <c r="A100">
        <v>99</v>
      </c>
      <c r="B100" t="s">
        <v>153</v>
      </c>
      <c r="C100" t="s">
        <v>29</v>
      </c>
      <c r="D100" t="s">
        <v>10</v>
      </c>
      <c r="E100">
        <v>82</v>
      </c>
      <c r="F100">
        <v>24</v>
      </c>
      <c r="G100">
        <v>25</v>
      </c>
      <c r="H100">
        <v>49</v>
      </c>
      <c r="I100">
        <v>14</v>
      </c>
      <c r="J100">
        <v>142</v>
      </c>
      <c r="K100">
        <v>4</v>
      </c>
      <c r="L100">
        <v>0</v>
      </c>
      <c r="M100">
        <v>4</v>
      </c>
      <c r="N100">
        <v>0</v>
      </c>
      <c r="O100">
        <v>177</v>
      </c>
      <c r="P100">
        <v>13.6</v>
      </c>
      <c r="Q100" s="1">
        <v>0.69166666666666676</v>
      </c>
      <c r="R100">
        <v>21.1</v>
      </c>
      <c r="S100">
        <v>50</v>
      </c>
    </row>
    <row r="101" spans="1:19">
      <c r="A101">
        <v>100</v>
      </c>
      <c r="B101" t="s">
        <v>166</v>
      </c>
      <c r="C101" t="s">
        <v>100</v>
      </c>
      <c r="D101" t="s">
        <v>7</v>
      </c>
      <c r="E101">
        <v>76</v>
      </c>
      <c r="F101">
        <v>21</v>
      </c>
      <c r="G101">
        <v>28</v>
      </c>
      <c r="H101">
        <v>49</v>
      </c>
      <c r="I101">
        <v>-9</v>
      </c>
      <c r="J101">
        <v>49</v>
      </c>
      <c r="K101">
        <v>3</v>
      </c>
      <c r="L101">
        <v>2</v>
      </c>
      <c r="M101">
        <v>1</v>
      </c>
      <c r="N101">
        <v>1</v>
      </c>
      <c r="O101">
        <v>172</v>
      </c>
      <c r="P101">
        <v>12.2</v>
      </c>
      <c r="Q101" s="1">
        <v>0.83680555555555547</v>
      </c>
      <c r="R101">
        <v>24.5</v>
      </c>
      <c r="S101">
        <v>53.9</v>
      </c>
    </row>
    <row r="102" spans="1:19">
      <c r="A102">
        <v>101</v>
      </c>
      <c r="B102" t="s">
        <v>137</v>
      </c>
      <c r="C102" t="s">
        <v>51</v>
      </c>
      <c r="D102" t="s">
        <v>7</v>
      </c>
      <c r="E102">
        <v>82</v>
      </c>
      <c r="F102">
        <v>20</v>
      </c>
      <c r="G102">
        <v>29</v>
      </c>
      <c r="H102">
        <v>49</v>
      </c>
      <c r="I102">
        <v>0</v>
      </c>
      <c r="J102">
        <v>30</v>
      </c>
      <c r="K102">
        <v>5</v>
      </c>
      <c r="L102">
        <v>0</v>
      </c>
      <c r="M102">
        <v>1</v>
      </c>
      <c r="N102">
        <v>0</v>
      </c>
      <c r="O102">
        <v>210</v>
      </c>
      <c r="P102">
        <v>9.5</v>
      </c>
      <c r="Q102" s="1">
        <v>0.65277777777777779</v>
      </c>
      <c r="R102">
        <v>19.2</v>
      </c>
      <c r="S102">
        <v>22.2</v>
      </c>
    </row>
    <row r="103" spans="1:19">
      <c r="A103">
        <v>102</v>
      </c>
      <c r="B103" t="s">
        <v>176</v>
      </c>
      <c r="C103" t="s">
        <v>38</v>
      </c>
      <c r="D103" t="s">
        <v>10</v>
      </c>
      <c r="E103">
        <v>72</v>
      </c>
      <c r="F103">
        <v>26</v>
      </c>
      <c r="G103">
        <v>22</v>
      </c>
      <c r="H103">
        <v>48</v>
      </c>
      <c r="I103">
        <v>26</v>
      </c>
      <c r="J103">
        <v>77</v>
      </c>
      <c r="K103">
        <v>1</v>
      </c>
      <c r="L103">
        <v>1</v>
      </c>
      <c r="M103">
        <v>4</v>
      </c>
      <c r="N103">
        <v>0</v>
      </c>
      <c r="O103">
        <v>152</v>
      </c>
      <c r="P103">
        <v>17.100000000000001</v>
      </c>
      <c r="Q103" s="1">
        <v>0.7090277777777777</v>
      </c>
      <c r="R103">
        <v>25.3</v>
      </c>
      <c r="S103">
        <v>42.8</v>
      </c>
    </row>
    <row r="104" spans="1:19">
      <c r="A104">
        <v>103</v>
      </c>
      <c r="B104" t="s">
        <v>17</v>
      </c>
      <c r="C104" t="s">
        <v>12</v>
      </c>
      <c r="D104" t="s">
        <v>10</v>
      </c>
      <c r="E104">
        <v>66</v>
      </c>
      <c r="F104">
        <v>23</v>
      </c>
      <c r="G104">
        <v>25</v>
      </c>
      <c r="H104">
        <v>48</v>
      </c>
      <c r="I104">
        <v>18</v>
      </c>
      <c r="J104">
        <v>47</v>
      </c>
      <c r="K104">
        <v>7</v>
      </c>
      <c r="L104">
        <v>1</v>
      </c>
      <c r="M104">
        <v>2</v>
      </c>
      <c r="N104">
        <v>0</v>
      </c>
      <c r="O104">
        <v>133</v>
      </c>
      <c r="P104">
        <v>17.3</v>
      </c>
      <c r="Q104" s="1">
        <v>0.76111111111111107</v>
      </c>
      <c r="R104">
        <v>20.6</v>
      </c>
      <c r="S104">
        <v>50</v>
      </c>
    </row>
    <row r="105" spans="1:19">
      <c r="A105">
        <v>104</v>
      </c>
      <c r="B105" t="s">
        <v>131</v>
      </c>
      <c r="C105" t="s">
        <v>40</v>
      </c>
      <c r="D105" t="s">
        <v>5</v>
      </c>
      <c r="E105">
        <v>60</v>
      </c>
      <c r="F105">
        <v>23</v>
      </c>
      <c r="G105">
        <v>25</v>
      </c>
      <c r="H105">
        <v>48</v>
      </c>
      <c r="I105">
        <v>-7</v>
      </c>
      <c r="J105">
        <v>46</v>
      </c>
      <c r="K105">
        <v>10</v>
      </c>
      <c r="L105">
        <v>0</v>
      </c>
      <c r="M105">
        <v>5</v>
      </c>
      <c r="N105">
        <v>1</v>
      </c>
      <c r="O105">
        <v>179</v>
      </c>
      <c r="P105">
        <v>12.8</v>
      </c>
      <c r="Q105" s="1">
        <v>0.82916666666666661</v>
      </c>
      <c r="R105">
        <v>24</v>
      </c>
      <c r="S105">
        <v>11.8</v>
      </c>
    </row>
    <row r="106" spans="1:19">
      <c r="A106">
        <v>105</v>
      </c>
      <c r="B106" t="s">
        <v>150</v>
      </c>
      <c r="C106" t="s">
        <v>40</v>
      </c>
      <c r="D106" t="s">
        <v>5</v>
      </c>
      <c r="E106">
        <v>62</v>
      </c>
      <c r="F106">
        <v>22</v>
      </c>
      <c r="G106">
        <v>26</v>
      </c>
      <c r="H106">
        <v>48</v>
      </c>
      <c r="I106">
        <v>8</v>
      </c>
      <c r="J106">
        <v>18</v>
      </c>
      <c r="K106">
        <v>7</v>
      </c>
      <c r="L106">
        <v>0</v>
      </c>
      <c r="M106">
        <v>4</v>
      </c>
      <c r="N106">
        <v>0</v>
      </c>
      <c r="O106">
        <v>192</v>
      </c>
      <c r="P106">
        <v>11.5</v>
      </c>
      <c r="Q106" s="1">
        <v>0.75347222222222221</v>
      </c>
      <c r="R106">
        <v>21.3</v>
      </c>
      <c r="S106">
        <v>0</v>
      </c>
    </row>
    <row r="107" spans="1:19">
      <c r="A107">
        <v>106</v>
      </c>
      <c r="B107" t="s">
        <v>216</v>
      </c>
      <c r="C107" t="s">
        <v>165</v>
      </c>
      <c r="D107" t="s">
        <v>5</v>
      </c>
      <c r="E107">
        <v>79</v>
      </c>
      <c r="F107">
        <v>21</v>
      </c>
      <c r="G107">
        <v>27</v>
      </c>
      <c r="H107">
        <v>48</v>
      </c>
      <c r="I107">
        <v>11</v>
      </c>
      <c r="J107">
        <v>47</v>
      </c>
      <c r="K107">
        <v>6</v>
      </c>
      <c r="L107">
        <v>0</v>
      </c>
      <c r="M107">
        <v>5</v>
      </c>
      <c r="N107">
        <v>0</v>
      </c>
      <c r="O107">
        <v>265</v>
      </c>
      <c r="P107">
        <v>7.9</v>
      </c>
      <c r="Q107" s="1">
        <v>0.65486111111111112</v>
      </c>
      <c r="R107">
        <v>20.399999999999999</v>
      </c>
      <c r="S107">
        <v>48.9</v>
      </c>
    </row>
    <row r="108" spans="1:19">
      <c r="A108">
        <v>107</v>
      </c>
      <c r="B108" t="s">
        <v>157</v>
      </c>
      <c r="C108" t="s">
        <v>143</v>
      </c>
      <c r="D108" t="s">
        <v>5</v>
      </c>
      <c r="E108">
        <v>79</v>
      </c>
      <c r="F108">
        <v>19</v>
      </c>
      <c r="G108">
        <v>29</v>
      </c>
      <c r="H108">
        <v>48</v>
      </c>
      <c r="I108">
        <v>5</v>
      </c>
      <c r="J108">
        <v>20</v>
      </c>
      <c r="K108">
        <v>10</v>
      </c>
      <c r="L108">
        <v>0</v>
      </c>
      <c r="M108">
        <v>2</v>
      </c>
      <c r="N108">
        <v>1</v>
      </c>
      <c r="O108">
        <v>240</v>
      </c>
      <c r="P108">
        <v>7.9</v>
      </c>
      <c r="Q108" s="1">
        <v>0.68194444444444446</v>
      </c>
      <c r="R108">
        <v>20.399999999999999</v>
      </c>
      <c r="S108">
        <v>28.6</v>
      </c>
    </row>
    <row r="109" spans="1:19">
      <c r="A109">
        <v>108</v>
      </c>
      <c r="B109" t="s">
        <v>126</v>
      </c>
      <c r="C109" t="s">
        <v>322</v>
      </c>
      <c r="D109" t="s">
        <v>5</v>
      </c>
      <c r="E109">
        <v>76</v>
      </c>
      <c r="F109">
        <v>18</v>
      </c>
      <c r="G109">
        <v>30</v>
      </c>
      <c r="H109">
        <v>48</v>
      </c>
      <c r="I109">
        <v>11</v>
      </c>
      <c r="J109">
        <v>33</v>
      </c>
      <c r="K109">
        <v>2</v>
      </c>
      <c r="L109">
        <v>2</v>
      </c>
      <c r="M109">
        <v>1</v>
      </c>
      <c r="N109">
        <v>1</v>
      </c>
      <c r="O109">
        <v>158</v>
      </c>
      <c r="P109">
        <v>11.4</v>
      </c>
      <c r="Q109" s="1">
        <v>0.76874999999999993</v>
      </c>
      <c r="R109">
        <v>25.1</v>
      </c>
      <c r="S109">
        <v>46.3</v>
      </c>
    </row>
    <row r="110" spans="1:19">
      <c r="A110">
        <v>109</v>
      </c>
      <c r="B110" t="s">
        <v>188</v>
      </c>
      <c r="C110" t="s">
        <v>165</v>
      </c>
      <c r="D110" t="s">
        <v>81</v>
      </c>
      <c r="E110">
        <v>82</v>
      </c>
      <c r="F110">
        <v>16</v>
      </c>
      <c r="G110">
        <v>32</v>
      </c>
      <c r="H110">
        <v>48</v>
      </c>
      <c r="I110">
        <v>7</v>
      </c>
      <c r="J110">
        <v>56</v>
      </c>
      <c r="K110">
        <v>6</v>
      </c>
      <c r="L110">
        <v>1</v>
      </c>
      <c r="M110">
        <v>3</v>
      </c>
      <c r="N110">
        <v>1</v>
      </c>
      <c r="O110">
        <v>254</v>
      </c>
      <c r="P110">
        <v>6.3</v>
      </c>
      <c r="Q110" s="2">
        <v>1.054861111111111</v>
      </c>
      <c r="R110">
        <v>29</v>
      </c>
      <c r="S110">
        <v>0</v>
      </c>
    </row>
    <row r="111" spans="1:19">
      <c r="A111">
        <v>110</v>
      </c>
      <c r="B111" t="s">
        <v>227</v>
      </c>
      <c r="C111" t="s">
        <v>9</v>
      </c>
      <c r="D111" t="s">
        <v>7</v>
      </c>
      <c r="E111">
        <v>82</v>
      </c>
      <c r="F111">
        <v>16</v>
      </c>
      <c r="G111">
        <v>32</v>
      </c>
      <c r="H111">
        <v>48</v>
      </c>
      <c r="I111">
        <v>14</v>
      </c>
      <c r="J111">
        <v>46</v>
      </c>
      <c r="K111">
        <v>4</v>
      </c>
      <c r="L111">
        <v>1</v>
      </c>
      <c r="M111">
        <v>3</v>
      </c>
      <c r="N111">
        <v>1</v>
      </c>
      <c r="O111">
        <v>207</v>
      </c>
      <c r="P111">
        <v>7.7</v>
      </c>
      <c r="Q111" s="1">
        <v>0.76736111111111116</v>
      </c>
      <c r="R111">
        <v>23.3</v>
      </c>
      <c r="S111">
        <v>51.3</v>
      </c>
    </row>
    <row r="112" spans="1:19">
      <c r="A112">
        <v>111</v>
      </c>
      <c r="B112" t="s">
        <v>332</v>
      </c>
      <c r="C112" t="s">
        <v>88</v>
      </c>
      <c r="D112" t="s">
        <v>5</v>
      </c>
      <c r="E112">
        <v>81</v>
      </c>
      <c r="F112">
        <v>14</v>
      </c>
      <c r="G112">
        <v>34</v>
      </c>
      <c r="H112">
        <v>48</v>
      </c>
      <c r="I112">
        <v>13</v>
      </c>
      <c r="J112">
        <v>35</v>
      </c>
      <c r="K112">
        <v>6</v>
      </c>
      <c r="L112">
        <v>0</v>
      </c>
      <c r="M112">
        <v>6</v>
      </c>
      <c r="N112">
        <v>1</v>
      </c>
      <c r="O112">
        <v>132</v>
      </c>
      <c r="P112">
        <v>10.6</v>
      </c>
      <c r="Q112" s="1">
        <v>0.67083333333333339</v>
      </c>
      <c r="R112">
        <v>20.100000000000001</v>
      </c>
      <c r="S112">
        <v>53.6</v>
      </c>
    </row>
    <row r="113" spans="1:19">
      <c r="A113">
        <v>112</v>
      </c>
      <c r="B113" t="s">
        <v>278</v>
      </c>
      <c r="C113" t="s">
        <v>14</v>
      </c>
      <c r="D113" t="s">
        <v>81</v>
      </c>
      <c r="E113">
        <v>82</v>
      </c>
      <c r="F113">
        <v>9</v>
      </c>
      <c r="G113">
        <v>39</v>
      </c>
      <c r="H113">
        <v>48</v>
      </c>
      <c r="I113">
        <v>0</v>
      </c>
      <c r="J113">
        <v>47</v>
      </c>
      <c r="K113">
        <v>5</v>
      </c>
      <c r="L113">
        <v>0</v>
      </c>
      <c r="M113">
        <v>1</v>
      </c>
      <c r="N113">
        <v>0</v>
      </c>
      <c r="O113">
        <v>135</v>
      </c>
      <c r="P113">
        <v>6.7</v>
      </c>
      <c r="Q113" s="2">
        <v>1.0159722222222223</v>
      </c>
      <c r="R113">
        <v>29.7</v>
      </c>
      <c r="S113">
        <v>0</v>
      </c>
    </row>
    <row r="114" spans="1:19">
      <c r="A114">
        <v>113</v>
      </c>
      <c r="B114" t="s">
        <v>333</v>
      </c>
      <c r="C114" t="s">
        <v>23</v>
      </c>
      <c r="D114" t="s">
        <v>81</v>
      </c>
      <c r="E114">
        <v>63</v>
      </c>
      <c r="F114">
        <v>4</v>
      </c>
      <c r="G114">
        <v>44</v>
      </c>
      <c r="H114">
        <v>48</v>
      </c>
      <c r="I114">
        <v>11</v>
      </c>
      <c r="J114">
        <v>22</v>
      </c>
      <c r="K114">
        <v>0</v>
      </c>
      <c r="L114">
        <v>0</v>
      </c>
      <c r="M114">
        <v>0</v>
      </c>
      <c r="N114">
        <v>0</v>
      </c>
      <c r="O114">
        <v>106</v>
      </c>
      <c r="P114">
        <v>3.8</v>
      </c>
      <c r="Q114" s="1">
        <v>0.85069444444444453</v>
      </c>
      <c r="R114">
        <v>24.2</v>
      </c>
      <c r="S114">
        <v>0</v>
      </c>
    </row>
    <row r="115" spans="1:19">
      <c r="A115">
        <v>114</v>
      </c>
      <c r="B115" t="s">
        <v>203</v>
      </c>
      <c r="C115" t="s">
        <v>49</v>
      </c>
      <c r="D115" t="s">
        <v>10</v>
      </c>
      <c r="E115">
        <v>82</v>
      </c>
      <c r="F115">
        <v>23</v>
      </c>
      <c r="G115">
        <v>24</v>
      </c>
      <c r="H115">
        <v>47</v>
      </c>
      <c r="I115">
        <v>-1</v>
      </c>
      <c r="J115">
        <v>35</v>
      </c>
      <c r="K115">
        <v>9</v>
      </c>
      <c r="L115">
        <v>0</v>
      </c>
      <c r="M115">
        <v>2</v>
      </c>
      <c r="N115">
        <v>0</v>
      </c>
      <c r="O115">
        <v>195</v>
      </c>
      <c r="P115">
        <v>11.8</v>
      </c>
      <c r="Q115" s="1">
        <v>0.75138888888888899</v>
      </c>
      <c r="R115">
        <v>22.5</v>
      </c>
      <c r="S115">
        <v>43.2</v>
      </c>
    </row>
    <row r="116" spans="1:19">
      <c r="A116">
        <v>115</v>
      </c>
      <c r="B116" t="s">
        <v>254</v>
      </c>
      <c r="C116" t="s">
        <v>139</v>
      </c>
      <c r="D116" t="s">
        <v>7</v>
      </c>
      <c r="E116">
        <v>82</v>
      </c>
      <c r="F116">
        <v>19</v>
      </c>
      <c r="G116">
        <v>28</v>
      </c>
      <c r="H116">
        <v>47</v>
      </c>
      <c r="I116">
        <v>0</v>
      </c>
      <c r="J116">
        <v>60</v>
      </c>
      <c r="K116">
        <v>3</v>
      </c>
      <c r="L116">
        <v>1</v>
      </c>
      <c r="M116">
        <v>3</v>
      </c>
      <c r="N116">
        <v>1</v>
      </c>
      <c r="O116">
        <v>183</v>
      </c>
      <c r="P116">
        <v>10.4</v>
      </c>
      <c r="Q116" s="1">
        <v>0.78333333333333333</v>
      </c>
      <c r="R116">
        <v>24.7</v>
      </c>
      <c r="S116">
        <v>55.6</v>
      </c>
    </row>
    <row r="117" spans="1:19">
      <c r="A117">
        <v>116</v>
      </c>
      <c r="B117" t="s">
        <v>120</v>
      </c>
      <c r="C117" t="s">
        <v>74</v>
      </c>
      <c r="D117" t="s">
        <v>7</v>
      </c>
      <c r="E117">
        <v>67</v>
      </c>
      <c r="F117">
        <v>19</v>
      </c>
      <c r="G117">
        <v>28</v>
      </c>
      <c r="H117">
        <v>47</v>
      </c>
      <c r="I117">
        <v>2</v>
      </c>
      <c r="J117">
        <v>33</v>
      </c>
      <c r="K117">
        <v>7</v>
      </c>
      <c r="L117">
        <v>0</v>
      </c>
      <c r="M117">
        <v>2</v>
      </c>
      <c r="N117">
        <v>0</v>
      </c>
      <c r="O117">
        <v>193</v>
      </c>
      <c r="P117">
        <v>9.8000000000000007</v>
      </c>
      <c r="Q117" s="1">
        <v>0.76944444444444438</v>
      </c>
      <c r="R117">
        <v>22.4</v>
      </c>
      <c r="S117">
        <v>44.6</v>
      </c>
    </row>
    <row r="118" spans="1:19">
      <c r="A118">
        <v>117</v>
      </c>
      <c r="B118" t="s">
        <v>228</v>
      </c>
      <c r="C118" t="s">
        <v>139</v>
      </c>
      <c r="D118" t="s">
        <v>7</v>
      </c>
      <c r="E118">
        <v>74</v>
      </c>
      <c r="F118">
        <v>17</v>
      </c>
      <c r="G118">
        <v>30</v>
      </c>
      <c r="H118">
        <v>47</v>
      </c>
      <c r="I118">
        <v>-11</v>
      </c>
      <c r="J118">
        <v>55</v>
      </c>
      <c r="K118">
        <v>6</v>
      </c>
      <c r="L118">
        <v>0</v>
      </c>
      <c r="M118">
        <v>3</v>
      </c>
      <c r="N118">
        <v>0</v>
      </c>
      <c r="O118">
        <v>183</v>
      </c>
      <c r="P118">
        <v>9.3000000000000007</v>
      </c>
      <c r="Q118" s="1">
        <v>0.7090277777777777</v>
      </c>
      <c r="R118">
        <v>21.1</v>
      </c>
      <c r="S118">
        <v>46.6</v>
      </c>
    </row>
    <row r="119" spans="1:19">
      <c r="A119">
        <v>118</v>
      </c>
      <c r="B119" t="s">
        <v>304</v>
      </c>
      <c r="C119" t="s">
        <v>334</v>
      </c>
      <c r="D119" t="s">
        <v>81</v>
      </c>
      <c r="E119">
        <v>82</v>
      </c>
      <c r="F119">
        <v>4</v>
      </c>
      <c r="G119">
        <v>43</v>
      </c>
      <c r="H119">
        <v>47</v>
      </c>
      <c r="I119">
        <v>4</v>
      </c>
      <c r="J119">
        <v>18</v>
      </c>
      <c r="K119">
        <v>0</v>
      </c>
      <c r="L119">
        <v>0</v>
      </c>
      <c r="M119">
        <v>1</v>
      </c>
      <c r="N119">
        <v>0</v>
      </c>
      <c r="O119">
        <v>130</v>
      </c>
      <c r="P119">
        <v>3.1</v>
      </c>
      <c r="Q119" s="1">
        <v>0.92083333333333339</v>
      </c>
      <c r="R119">
        <v>27.3</v>
      </c>
      <c r="S119">
        <v>0</v>
      </c>
    </row>
    <row r="120" spans="1:19">
      <c r="A120">
        <v>119</v>
      </c>
      <c r="B120" t="s">
        <v>335</v>
      </c>
      <c r="C120" t="s">
        <v>74</v>
      </c>
      <c r="D120" t="s">
        <v>5</v>
      </c>
      <c r="E120">
        <v>82</v>
      </c>
      <c r="F120">
        <v>29</v>
      </c>
      <c r="G120">
        <v>17</v>
      </c>
      <c r="H120">
        <v>46</v>
      </c>
      <c r="I120">
        <v>3</v>
      </c>
      <c r="J120">
        <v>24</v>
      </c>
      <c r="K120">
        <v>7</v>
      </c>
      <c r="L120">
        <v>2</v>
      </c>
      <c r="M120">
        <v>6</v>
      </c>
      <c r="N120">
        <v>0</v>
      </c>
      <c r="O120">
        <v>298</v>
      </c>
      <c r="P120">
        <v>9.6999999999999993</v>
      </c>
      <c r="Q120" s="1">
        <v>0.81736111111111109</v>
      </c>
      <c r="R120">
        <v>24.5</v>
      </c>
      <c r="S120">
        <v>32.200000000000003</v>
      </c>
    </row>
    <row r="121" spans="1:19">
      <c r="A121">
        <v>120</v>
      </c>
      <c r="B121" t="s">
        <v>284</v>
      </c>
      <c r="C121" t="s">
        <v>23</v>
      </c>
      <c r="D121" t="s">
        <v>5</v>
      </c>
      <c r="E121">
        <v>68</v>
      </c>
      <c r="F121">
        <v>26</v>
      </c>
      <c r="G121">
        <v>20</v>
      </c>
      <c r="H121">
        <v>46</v>
      </c>
      <c r="I121">
        <v>-1</v>
      </c>
      <c r="J121">
        <v>20</v>
      </c>
      <c r="K121">
        <v>5</v>
      </c>
      <c r="L121">
        <v>0</v>
      </c>
      <c r="M121">
        <v>8</v>
      </c>
      <c r="N121">
        <v>1</v>
      </c>
      <c r="O121">
        <v>192</v>
      </c>
      <c r="P121">
        <v>13.5</v>
      </c>
      <c r="Q121" s="1">
        <v>0.69305555555555554</v>
      </c>
      <c r="R121">
        <v>22.4</v>
      </c>
      <c r="S121">
        <v>38.5</v>
      </c>
    </row>
    <row r="122" spans="1:19">
      <c r="A122">
        <v>121</v>
      </c>
      <c r="B122" t="s">
        <v>336</v>
      </c>
      <c r="C122" t="s">
        <v>33</v>
      </c>
      <c r="D122" t="s">
        <v>10</v>
      </c>
      <c r="E122">
        <v>77</v>
      </c>
      <c r="F122">
        <v>24</v>
      </c>
      <c r="G122">
        <v>22</v>
      </c>
      <c r="H122">
        <v>46</v>
      </c>
      <c r="I122">
        <v>-17</v>
      </c>
      <c r="J122">
        <v>43</v>
      </c>
      <c r="K122">
        <v>5</v>
      </c>
      <c r="L122">
        <v>1</v>
      </c>
      <c r="M122">
        <v>3</v>
      </c>
      <c r="N122">
        <v>1</v>
      </c>
      <c r="O122">
        <v>182</v>
      </c>
      <c r="P122">
        <v>13.2</v>
      </c>
      <c r="Q122" s="1">
        <v>0.77847222222222223</v>
      </c>
      <c r="R122">
        <v>22.8</v>
      </c>
      <c r="S122">
        <v>31.2</v>
      </c>
    </row>
    <row r="123" spans="1:19">
      <c r="A123">
        <v>122</v>
      </c>
      <c r="B123" t="s">
        <v>169</v>
      </c>
      <c r="C123" t="s">
        <v>337</v>
      </c>
      <c r="D123" t="s">
        <v>5</v>
      </c>
      <c r="E123">
        <v>80</v>
      </c>
      <c r="F123">
        <v>21</v>
      </c>
      <c r="G123">
        <v>25</v>
      </c>
      <c r="H123">
        <v>46</v>
      </c>
      <c r="I123">
        <v>-9</v>
      </c>
      <c r="J123">
        <v>53</v>
      </c>
      <c r="K123">
        <v>6</v>
      </c>
      <c r="L123">
        <v>1</v>
      </c>
      <c r="M123">
        <v>0</v>
      </c>
      <c r="N123">
        <v>0</v>
      </c>
      <c r="O123">
        <v>180</v>
      </c>
      <c r="P123">
        <v>11.7</v>
      </c>
      <c r="Q123" s="1">
        <v>0.73819444444444438</v>
      </c>
      <c r="R123">
        <v>21.5</v>
      </c>
      <c r="S123">
        <v>48.5</v>
      </c>
    </row>
    <row r="124" spans="1:19">
      <c r="A124">
        <v>123</v>
      </c>
      <c r="B124" t="s">
        <v>338</v>
      </c>
      <c r="C124" t="s">
        <v>90</v>
      </c>
      <c r="D124" t="s">
        <v>5</v>
      </c>
      <c r="E124">
        <v>82</v>
      </c>
      <c r="F124">
        <v>21</v>
      </c>
      <c r="G124">
        <v>25</v>
      </c>
      <c r="H124">
        <v>46</v>
      </c>
      <c r="I124">
        <v>8</v>
      </c>
      <c r="J124">
        <v>40</v>
      </c>
      <c r="K124">
        <v>6</v>
      </c>
      <c r="L124">
        <v>0</v>
      </c>
      <c r="M124">
        <v>5</v>
      </c>
      <c r="N124">
        <v>0</v>
      </c>
      <c r="O124">
        <v>163</v>
      </c>
      <c r="P124">
        <v>12.9</v>
      </c>
      <c r="Q124" s="1">
        <v>0.61458333333333337</v>
      </c>
      <c r="R124">
        <v>20.3</v>
      </c>
      <c r="S124">
        <v>38.200000000000003</v>
      </c>
    </row>
    <row r="125" spans="1:19">
      <c r="A125">
        <v>124</v>
      </c>
      <c r="B125" t="s">
        <v>339</v>
      </c>
      <c r="C125" t="s">
        <v>78</v>
      </c>
      <c r="D125" t="s">
        <v>10</v>
      </c>
      <c r="E125">
        <v>82</v>
      </c>
      <c r="F125">
        <v>18</v>
      </c>
      <c r="G125">
        <v>28</v>
      </c>
      <c r="H125">
        <v>46</v>
      </c>
      <c r="I125">
        <v>-7</v>
      </c>
      <c r="J125">
        <v>16</v>
      </c>
      <c r="K125">
        <v>8</v>
      </c>
      <c r="L125">
        <v>0</v>
      </c>
      <c r="M125">
        <v>3</v>
      </c>
      <c r="N125">
        <v>0</v>
      </c>
      <c r="O125">
        <v>117</v>
      </c>
      <c r="P125">
        <v>15.4</v>
      </c>
      <c r="Q125" s="1">
        <v>0.69930555555555562</v>
      </c>
      <c r="R125">
        <v>21.4</v>
      </c>
      <c r="S125">
        <v>38.9</v>
      </c>
    </row>
    <row r="126" spans="1:19">
      <c r="A126">
        <v>125</v>
      </c>
      <c r="B126" t="s">
        <v>253</v>
      </c>
      <c r="C126" t="s">
        <v>78</v>
      </c>
      <c r="D126" t="s">
        <v>5</v>
      </c>
      <c r="E126">
        <v>80</v>
      </c>
      <c r="F126">
        <v>17</v>
      </c>
      <c r="G126">
        <v>29</v>
      </c>
      <c r="H126">
        <v>46</v>
      </c>
      <c r="I126">
        <v>-10</v>
      </c>
      <c r="J126">
        <v>98</v>
      </c>
      <c r="K126">
        <v>8</v>
      </c>
      <c r="L126">
        <v>0</v>
      </c>
      <c r="M126">
        <v>3</v>
      </c>
      <c r="N126">
        <v>1</v>
      </c>
      <c r="O126">
        <v>170</v>
      </c>
      <c r="P126">
        <v>10</v>
      </c>
      <c r="Q126" s="2">
        <v>1.0430555555555556</v>
      </c>
      <c r="R126">
        <v>31.9</v>
      </c>
      <c r="S126">
        <v>50</v>
      </c>
    </row>
    <row r="127" spans="1:19">
      <c r="A127">
        <v>126</v>
      </c>
      <c r="B127" t="s">
        <v>310</v>
      </c>
      <c r="C127" t="s">
        <v>340</v>
      </c>
      <c r="D127" t="s">
        <v>81</v>
      </c>
      <c r="E127">
        <v>83</v>
      </c>
      <c r="F127">
        <v>14</v>
      </c>
      <c r="G127">
        <v>32</v>
      </c>
      <c r="H127">
        <v>46</v>
      </c>
      <c r="I127">
        <v>20</v>
      </c>
      <c r="J127">
        <v>40</v>
      </c>
      <c r="K127">
        <v>7</v>
      </c>
      <c r="L127">
        <v>0</v>
      </c>
      <c r="M127">
        <v>4</v>
      </c>
      <c r="N127">
        <v>1</v>
      </c>
      <c r="O127">
        <v>162</v>
      </c>
      <c r="P127">
        <v>8.6</v>
      </c>
      <c r="Q127" s="1">
        <v>0.92638888888888893</v>
      </c>
      <c r="R127">
        <v>24.7</v>
      </c>
      <c r="S127">
        <v>0</v>
      </c>
    </row>
    <row r="128" spans="1:19">
      <c r="A128">
        <v>127</v>
      </c>
      <c r="B128" t="s">
        <v>34</v>
      </c>
      <c r="C128" t="s">
        <v>139</v>
      </c>
      <c r="D128" t="s">
        <v>5</v>
      </c>
      <c r="E128">
        <v>80</v>
      </c>
      <c r="F128">
        <v>14</v>
      </c>
      <c r="G128">
        <v>32</v>
      </c>
      <c r="H128">
        <v>46</v>
      </c>
      <c r="I128">
        <v>-3</v>
      </c>
      <c r="J128">
        <v>26</v>
      </c>
      <c r="K128">
        <v>2</v>
      </c>
      <c r="L128">
        <v>0</v>
      </c>
      <c r="M128">
        <v>2</v>
      </c>
      <c r="N128">
        <v>2</v>
      </c>
      <c r="O128">
        <v>183</v>
      </c>
      <c r="P128">
        <v>7.7</v>
      </c>
      <c r="Q128" s="1">
        <v>0.70694444444444438</v>
      </c>
      <c r="R128">
        <v>21.8</v>
      </c>
      <c r="S128">
        <v>36.9</v>
      </c>
    </row>
    <row r="129" spans="1:19">
      <c r="A129">
        <v>128</v>
      </c>
      <c r="B129" t="s">
        <v>341</v>
      </c>
      <c r="C129" t="s">
        <v>45</v>
      </c>
      <c r="D129" t="s">
        <v>81</v>
      </c>
      <c r="E129">
        <v>76</v>
      </c>
      <c r="F129">
        <v>6</v>
      </c>
      <c r="G129">
        <v>40</v>
      </c>
      <c r="H129">
        <v>46</v>
      </c>
      <c r="I129">
        <v>-9</v>
      </c>
      <c r="J129">
        <v>35</v>
      </c>
      <c r="K129">
        <v>3</v>
      </c>
      <c r="L129">
        <v>0</v>
      </c>
      <c r="M129">
        <v>0</v>
      </c>
      <c r="N129">
        <v>0</v>
      </c>
      <c r="O129">
        <v>163</v>
      </c>
      <c r="P129">
        <v>3.7</v>
      </c>
      <c r="Q129" s="1">
        <v>0.91666666666666663</v>
      </c>
      <c r="R129">
        <v>26.7</v>
      </c>
      <c r="S129">
        <v>0</v>
      </c>
    </row>
    <row r="130" spans="1:19">
      <c r="A130">
        <v>129</v>
      </c>
      <c r="B130" t="s">
        <v>246</v>
      </c>
      <c r="C130" t="s">
        <v>45</v>
      </c>
      <c r="D130" t="s">
        <v>5</v>
      </c>
      <c r="E130">
        <v>77</v>
      </c>
      <c r="F130">
        <v>27</v>
      </c>
      <c r="G130">
        <v>18</v>
      </c>
      <c r="H130">
        <v>45</v>
      </c>
      <c r="I130">
        <v>-2</v>
      </c>
      <c r="J130">
        <v>28</v>
      </c>
      <c r="K130">
        <v>6</v>
      </c>
      <c r="L130">
        <v>0</v>
      </c>
      <c r="M130">
        <v>4</v>
      </c>
      <c r="N130">
        <v>3</v>
      </c>
      <c r="O130">
        <v>153</v>
      </c>
      <c r="P130">
        <v>17.600000000000001</v>
      </c>
      <c r="Q130" s="1">
        <v>0.73611111111111116</v>
      </c>
      <c r="R130">
        <v>24</v>
      </c>
      <c r="S130">
        <v>47.6</v>
      </c>
    </row>
    <row r="131" spans="1:19">
      <c r="A131">
        <v>130</v>
      </c>
      <c r="B131" t="s">
        <v>342</v>
      </c>
      <c r="C131" t="s">
        <v>343</v>
      </c>
      <c r="D131" t="s">
        <v>5</v>
      </c>
      <c r="E131">
        <v>81</v>
      </c>
      <c r="F131">
        <v>23</v>
      </c>
      <c r="G131">
        <v>22</v>
      </c>
      <c r="H131">
        <v>45</v>
      </c>
      <c r="I131">
        <v>-12</v>
      </c>
      <c r="J131">
        <v>47</v>
      </c>
      <c r="K131">
        <v>6</v>
      </c>
      <c r="L131">
        <v>1</v>
      </c>
      <c r="M131">
        <v>3</v>
      </c>
      <c r="N131">
        <v>1</v>
      </c>
      <c r="O131">
        <v>173</v>
      </c>
      <c r="P131">
        <v>13.3</v>
      </c>
      <c r="Q131" s="1">
        <v>0.75486111111111109</v>
      </c>
      <c r="R131">
        <v>24</v>
      </c>
      <c r="S131">
        <v>42.8</v>
      </c>
    </row>
    <row r="132" spans="1:19">
      <c r="A132">
        <v>131</v>
      </c>
      <c r="B132" t="s">
        <v>86</v>
      </c>
      <c r="C132" t="s">
        <v>344</v>
      </c>
      <c r="D132" t="s">
        <v>10</v>
      </c>
      <c r="E132">
        <v>79</v>
      </c>
      <c r="F132">
        <v>22</v>
      </c>
      <c r="G132">
        <v>23</v>
      </c>
      <c r="H132">
        <v>45</v>
      </c>
      <c r="I132">
        <v>7</v>
      </c>
      <c r="J132">
        <v>66</v>
      </c>
      <c r="K132">
        <v>5</v>
      </c>
      <c r="L132">
        <v>0</v>
      </c>
      <c r="M132">
        <v>3</v>
      </c>
      <c r="N132">
        <v>0</v>
      </c>
      <c r="O132">
        <v>212</v>
      </c>
      <c r="P132">
        <v>10.4</v>
      </c>
      <c r="Q132" s="1">
        <v>0.7284722222222223</v>
      </c>
      <c r="R132">
        <v>21.6</v>
      </c>
      <c r="S132">
        <v>34.799999999999997</v>
      </c>
    </row>
    <row r="133" spans="1:19">
      <c r="A133">
        <v>132</v>
      </c>
      <c r="B133" t="s">
        <v>39</v>
      </c>
      <c r="C133" t="s">
        <v>40</v>
      </c>
      <c r="D133" t="s">
        <v>7</v>
      </c>
      <c r="E133">
        <v>82</v>
      </c>
      <c r="F133">
        <v>21</v>
      </c>
      <c r="G133">
        <v>24</v>
      </c>
      <c r="H133">
        <v>45</v>
      </c>
      <c r="I133">
        <v>8</v>
      </c>
      <c r="J133">
        <v>20</v>
      </c>
      <c r="K133">
        <v>3</v>
      </c>
      <c r="L133">
        <v>0</v>
      </c>
      <c r="M133">
        <v>3</v>
      </c>
      <c r="N133">
        <v>0</v>
      </c>
      <c r="O133">
        <v>166</v>
      </c>
      <c r="P133">
        <v>12.7</v>
      </c>
      <c r="Q133" s="1">
        <v>0.68472222222222223</v>
      </c>
      <c r="R133">
        <v>19.3</v>
      </c>
      <c r="S133">
        <v>38.5</v>
      </c>
    </row>
    <row r="134" spans="1:19">
      <c r="A134">
        <v>133</v>
      </c>
      <c r="B134" t="s">
        <v>285</v>
      </c>
      <c r="C134" t="s">
        <v>12</v>
      </c>
      <c r="D134" t="s">
        <v>5</v>
      </c>
      <c r="E134">
        <v>80</v>
      </c>
      <c r="F134">
        <v>21</v>
      </c>
      <c r="G134">
        <v>24</v>
      </c>
      <c r="H134">
        <v>45</v>
      </c>
      <c r="I134">
        <v>1</v>
      </c>
      <c r="J134">
        <v>37</v>
      </c>
      <c r="K134">
        <v>7</v>
      </c>
      <c r="L134">
        <v>0</v>
      </c>
      <c r="M134">
        <v>2</v>
      </c>
      <c r="N134">
        <v>1</v>
      </c>
      <c r="O134">
        <v>234</v>
      </c>
      <c r="P134">
        <v>9</v>
      </c>
      <c r="Q134" s="1">
        <v>0.60486111111111118</v>
      </c>
      <c r="R134">
        <v>17.600000000000001</v>
      </c>
      <c r="S134">
        <v>45</v>
      </c>
    </row>
    <row r="135" spans="1:19">
      <c r="A135">
        <v>134</v>
      </c>
      <c r="B135" t="s">
        <v>261</v>
      </c>
      <c r="C135" t="s">
        <v>74</v>
      </c>
      <c r="D135" t="s">
        <v>10</v>
      </c>
      <c r="E135">
        <v>81</v>
      </c>
      <c r="F135">
        <v>20</v>
      </c>
      <c r="G135">
        <v>25</v>
      </c>
      <c r="H135">
        <v>45</v>
      </c>
      <c r="I135">
        <v>3</v>
      </c>
      <c r="J135">
        <v>36</v>
      </c>
      <c r="K135">
        <v>5</v>
      </c>
      <c r="L135">
        <v>0</v>
      </c>
      <c r="M135">
        <v>6</v>
      </c>
      <c r="N135">
        <v>1</v>
      </c>
      <c r="O135">
        <v>196</v>
      </c>
      <c r="P135">
        <v>10.199999999999999</v>
      </c>
      <c r="Q135" s="1">
        <v>0.66180555555555554</v>
      </c>
      <c r="R135">
        <v>20.3</v>
      </c>
      <c r="S135">
        <v>0</v>
      </c>
    </row>
    <row r="136" spans="1:19">
      <c r="A136">
        <v>135</v>
      </c>
      <c r="B136" t="s">
        <v>240</v>
      </c>
      <c r="C136" t="s">
        <v>23</v>
      </c>
      <c r="D136" t="s">
        <v>5</v>
      </c>
      <c r="E136">
        <v>81</v>
      </c>
      <c r="F136">
        <v>16</v>
      </c>
      <c r="G136">
        <v>29</v>
      </c>
      <c r="H136">
        <v>45</v>
      </c>
      <c r="I136">
        <v>-7</v>
      </c>
      <c r="J136">
        <v>71</v>
      </c>
      <c r="K136">
        <v>2</v>
      </c>
      <c r="L136">
        <v>0</v>
      </c>
      <c r="M136">
        <v>2</v>
      </c>
      <c r="N136">
        <v>0</v>
      </c>
      <c r="O136">
        <v>138</v>
      </c>
      <c r="P136">
        <v>11.6</v>
      </c>
      <c r="Q136" s="1">
        <v>0.6645833333333333</v>
      </c>
      <c r="R136">
        <v>21.3</v>
      </c>
      <c r="S136">
        <v>45</v>
      </c>
    </row>
    <row r="137" spans="1:19">
      <c r="A137">
        <v>136</v>
      </c>
      <c r="B137" t="s">
        <v>244</v>
      </c>
      <c r="C137" t="s">
        <v>25</v>
      </c>
      <c r="D137" t="s">
        <v>7</v>
      </c>
      <c r="E137">
        <v>75</v>
      </c>
      <c r="F137">
        <v>15</v>
      </c>
      <c r="G137">
        <v>30</v>
      </c>
      <c r="H137">
        <v>45</v>
      </c>
      <c r="I137">
        <v>-8</v>
      </c>
      <c r="J137">
        <v>36</v>
      </c>
      <c r="K137">
        <v>4</v>
      </c>
      <c r="L137">
        <v>0</v>
      </c>
      <c r="M137">
        <v>3</v>
      </c>
      <c r="N137">
        <v>0</v>
      </c>
      <c r="O137">
        <v>104</v>
      </c>
      <c r="P137">
        <v>14.4</v>
      </c>
      <c r="Q137" s="1">
        <v>0.79722222222222217</v>
      </c>
      <c r="R137">
        <v>27.2</v>
      </c>
      <c r="S137">
        <v>52.8</v>
      </c>
    </row>
    <row r="138" spans="1:19">
      <c r="A138">
        <v>137</v>
      </c>
      <c r="B138" t="s">
        <v>148</v>
      </c>
      <c r="C138" t="s">
        <v>147</v>
      </c>
      <c r="D138" t="s">
        <v>81</v>
      </c>
      <c r="E138">
        <v>75</v>
      </c>
      <c r="F138">
        <v>13</v>
      </c>
      <c r="G138">
        <v>32</v>
      </c>
      <c r="H138">
        <v>45</v>
      </c>
      <c r="I138">
        <v>-30</v>
      </c>
      <c r="J138">
        <v>50</v>
      </c>
      <c r="K138">
        <v>4</v>
      </c>
      <c r="L138">
        <v>0</v>
      </c>
      <c r="M138">
        <v>4</v>
      </c>
      <c r="N138">
        <v>0</v>
      </c>
      <c r="O138">
        <v>182</v>
      </c>
      <c r="P138">
        <v>7.1</v>
      </c>
      <c r="Q138" s="1">
        <v>0.97916666666666663</v>
      </c>
      <c r="R138">
        <v>24.6</v>
      </c>
      <c r="S138">
        <v>0</v>
      </c>
    </row>
    <row r="139" spans="1:19">
      <c r="A139">
        <v>138</v>
      </c>
      <c r="B139" t="s">
        <v>233</v>
      </c>
      <c r="C139" t="s">
        <v>14</v>
      </c>
      <c r="D139" t="s">
        <v>81</v>
      </c>
      <c r="E139">
        <v>82</v>
      </c>
      <c r="F139">
        <v>7</v>
      </c>
      <c r="G139">
        <v>38</v>
      </c>
      <c r="H139">
        <v>45</v>
      </c>
      <c r="I139">
        <v>-1</v>
      </c>
      <c r="J139">
        <v>22</v>
      </c>
      <c r="K139">
        <v>3</v>
      </c>
      <c r="L139">
        <v>1</v>
      </c>
      <c r="M139">
        <v>1</v>
      </c>
      <c r="N139">
        <v>0</v>
      </c>
      <c r="O139">
        <v>173</v>
      </c>
      <c r="P139">
        <v>4</v>
      </c>
      <c r="Q139" s="2">
        <v>1.1201388888888888</v>
      </c>
      <c r="R139">
        <v>29.1</v>
      </c>
      <c r="S139">
        <v>0</v>
      </c>
    </row>
    <row r="140" spans="1:19">
      <c r="A140">
        <v>139</v>
      </c>
      <c r="B140" t="s">
        <v>260</v>
      </c>
      <c r="C140" t="s">
        <v>40</v>
      </c>
      <c r="D140" t="s">
        <v>7</v>
      </c>
      <c r="E140">
        <v>82</v>
      </c>
      <c r="F140">
        <v>18</v>
      </c>
      <c r="G140">
        <v>26</v>
      </c>
      <c r="H140">
        <v>44</v>
      </c>
      <c r="I140">
        <v>3</v>
      </c>
      <c r="J140">
        <v>20</v>
      </c>
      <c r="K140">
        <v>3</v>
      </c>
      <c r="L140">
        <v>0</v>
      </c>
      <c r="M140">
        <v>2</v>
      </c>
      <c r="N140">
        <v>1</v>
      </c>
      <c r="O140">
        <v>190</v>
      </c>
      <c r="P140">
        <v>9.5</v>
      </c>
      <c r="Q140" s="1">
        <v>0.67499999999999993</v>
      </c>
      <c r="R140">
        <v>21.2</v>
      </c>
      <c r="S140">
        <v>44.5</v>
      </c>
    </row>
    <row r="141" spans="1:19">
      <c r="A141">
        <v>140</v>
      </c>
      <c r="B141" t="s">
        <v>52</v>
      </c>
      <c r="C141" t="s">
        <v>345</v>
      </c>
      <c r="D141" t="s">
        <v>5</v>
      </c>
      <c r="E141">
        <v>81</v>
      </c>
      <c r="F141">
        <v>18</v>
      </c>
      <c r="G141">
        <v>26</v>
      </c>
      <c r="H141">
        <v>44</v>
      </c>
      <c r="I141">
        <v>10</v>
      </c>
      <c r="J141">
        <v>46</v>
      </c>
      <c r="K141">
        <v>0</v>
      </c>
      <c r="L141">
        <v>0</v>
      </c>
      <c r="M141">
        <v>2</v>
      </c>
      <c r="N141">
        <v>0</v>
      </c>
      <c r="O141">
        <v>179</v>
      </c>
      <c r="P141">
        <v>10.1</v>
      </c>
      <c r="Q141" s="1">
        <v>0.67638888888888893</v>
      </c>
      <c r="R141">
        <v>20.399999999999999</v>
      </c>
      <c r="S141">
        <v>35.1</v>
      </c>
    </row>
    <row r="142" spans="1:19">
      <c r="A142">
        <v>141</v>
      </c>
      <c r="B142" t="s">
        <v>179</v>
      </c>
      <c r="C142" t="s">
        <v>88</v>
      </c>
      <c r="D142" t="s">
        <v>81</v>
      </c>
      <c r="E142">
        <v>81</v>
      </c>
      <c r="F142">
        <v>14</v>
      </c>
      <c r="G142">
        <v>30</v>
      </c>
      <c r="H142">
        <v>44</v>
      </c>
      <c r="I142">
        <v>33</v>
      </c>
      <c r="J142">
        <v>88</v>
      </c>
      <c r="K142">
        <v>8</v>
      </c>
      <c r="L142">
        <v>1</v>
      </c>
      <c r="M142">
        <v>2</v>
      </c>
      <c r="N142">
        <v>0</v>
      </c>
      <c r="O142">
        <v>264</v>
      </c>
      <c r="P142">
        <v>5.3</v>
      </c>
      <c r="Q142" s="2">
        <v>1.0597222222222222</v>
      </c>
      <c r="R142">
        <v>29.3</v>
      </c>
      <c r="S142">
        <v>0</v>
      </c>
    </row>
    <row r="143" spans="1:19">
      <c r="A143">
        <v>142</v>
      </c>
      <c r="B143" t="s">
        <v>346</v>
      </c>
      <c r="C143" t="s">
        <v>93</v>
      </c>
      <c r="D143" t="s">
        <v>7</v>
      </c>
      <c r="E143">
        <v>82</v>
      </c>
      <c r="F143">
        <v>13</v>
      </c>
      <c r="G143">
        <v>31</v>
      </c>
      <c r="H143">
        <v>44</v>
      </c>
      <c r="I143">
        <v>-6</v>
      </c>
      <c r="J143">
        <v>24</v>
      </c>
      <c r="K143">
        <v>2</v>
      </c>
      <c r="L143">
        <v>1</v>
      </c>
      <c r="M143">
        <v>1</v>
      </c>
      <c r="N143">
        <v>1</v>
      </c>
      <c r="O143">
        <v>173</v>
      </c>
      <c r="P143">
        <v>7.5</v>
      </c>
      <c r="Q143" s="1">
        <v>0.82361111111111107</v>
      </c>
      <c r="R143">
        <v>25.9</v>
      </c>
      <c r="S143">
        <v>55.3</v>
      </c>
    </row>
    <row r="144" spans="1:19">
      <c r="A144">
        <v>143</v>
      </c>
      <c r="B144" t="s">
        <v>199</v>
      </c>
      <c r="C144" t="s">
        <v>33</v>
      </c>
      <c r="D144" t="s">
        <v>7</v>
      </c>
      <c r="E144">
        <v>71</v>
      </c>
      <c r="F144">
        <v>13</v>
      </c>
      <c r="G144">
        <v>31</v>
      </c>
      <c r="H144">
        <v>44</v>
      </c>
      <c r="I144">
        <v>13</v>
      </c>
      <c r="J144">
        <v>38</v>
      </c>
      <c r="K144">
        <v>0</v>
      </c>
      <c r="L144">
        <v>7</v>
      </c>
      <c r="M144">
        <v>1</v>
      </c>
      <c r="N144">
        <v>0</v>
      </c>
      <c r="O144">
        <v>156</v>
      </c>
      <c r="P144">
        <v>8.3000000000000007</v>
      </c>
      <c r="Q144" s="1">
        <v>0.73958333333333337</v>
      </c>
      <c r="R144">
        <v>23.8</v>
      </c>
      <c r="S144">
        <v>46.2</v>
      </c>
    </row>
    <row r="145" spans="1:19">
      <c r="A145">
        <v>144</v>
      </c>
      <c r="B145" t="s">
        <v>192</v>
      </c>
      <c r="C145" t="s">
        <v>121</v>
      </c>
      <c r="D145" t="s">
        <v>10</v>
      </c>
      <c r="E145">
        <v>79</v>
      </c>
      <c r="F145">
        <v>24</v>
      </c>
      <c r="G145">
        <v>19</v>
      </c>
      <c r="H145">
        <v>43</v>
      </c>
      <c r="I145">
        <v>6</v>
      </c>
      <c r="J145">
        <v>59</v>
      </c>
      <c r="K145">
        <v>3</v>
      </c>
      <c r="L145">
        <v>2</v>
      </c>
      <c r="M145">
        <v>4</v>
      </c>
      <c r="N145">
        <v>0</v>
      </c>
      <c r="O145">
        <v>149</v>
      </c>
      <c r="P145">
        <v>16.100000000000001</v>
      </c>
      <c r="Q145" s="1">
        <v>0.67638888888888893</v>
      </c>
      <c r="R145">
        <v>22</v>
      </c>
      <c r="S145">
        <v>40.4</v>
      </c>
    </row>
    <row r="146" spans="1:19">
      <c r="A146">
        <v>145</v>
      </c>
      <c r="B146" t="s">
        <v>347</v>
      </c>
      <c r="C146" t="s">
        <v>49</v>
      </c>
      <c r="D146" t="s">
        <v>7</v>
      </c>
      <c r="E146">
        <v>82</v>
      </c>
      <c r="F146">
        <v>20</v>
      </c>
      <c r="G146">
        <v>23</v>
      </c>
      <c r="H146">
        <v>43</v>
      </c>
      <c r="I146">
        <v>-6</v>
      </c>
      <c r="J146">
        <v>42</v>
      </c>
      <c r="K146">
        <v>4</v>
      </c>
      <c r="L146">
        <v>1</v>
      </c>
      <c r="M146">
        <v>5</v>
      </c>
      <c r="N146">
        <v>0</v>
      </c>
      <c r="O146">
        <v>187</v>
      </c>
      <c r="P146">
        <v>10.7</v>
      </c>
      <c r="Q146" s="1">
        <v>0.71458333333333324</v>
      </c>
      <c r="R146">
        <v>24.5</v>
      </c>
      <c r="S146">
        <v>57.5</v>
      </c>
    </row>
    <row r="147" spans="1:19">
      <c r="A147">
        <v>146</v>
      </c>
      <c r="B147" t="s">
        <v>108</v>
      </c>
      <c r="C147" t="s">
        <v>322</v>
      </c>
      <c r="D147" t="s">
        <v>10</v>
      </c>
      <c r="E147">
        <v>73</v>
      </c>
      <c r="F147">
        <v>19</v>
      </c>
      <c r="G147">
        <v>24</v>
      </c>
      <c r="H147">
        <v>43</v>
      </c>
      <c r="I147">
        <v>-12</v>
      </c>
      <c r="J147">
        <v>68</v>
      </c>
      <c r="K147">
        <v>4</v>
      </c>
      <c r="L147">
        <v>0</v>
      </c>
      <c r="M147">
        <v>2</v>
      </c>
      <c r="N147">
        <v>0</v>
      </c>
      <c r="O147">
        <v>234</v>
      </c>
      <c r="P147">
        <v>8.1</v>
      </c>
      <c r="Q147" s="1">
        <v>0.74375000000000002</v>
      </c>
      <c r="R147">
        <v>22.9</v>
      </c>
      <c r="S147">
        <v>40.6</v>
      </c>
    </row>
    <row r="148" spans="1:19">
      <c r="A148">
        <v>147</v>
      </c>
      <c r="B148" t="s">
        <v>84</v>
      </c>
      <c r="C148" t="s">
        <v>21</v>
      </c>
      <c r="D148" t="s">
        <v>5</v>
      </c>
      <c r="E148">
        <v>69</v>
      </c>
      <c r="F148">
        <v>18</v>
      </c>
      <c r="G148">
        <v>25</v>
      </c>
      <c r="H148">
        <v>43</v>
      </c>
      <c r="I148">
        <v>-12</v>
      </c>
      <c r="J148">
        <v>22</v>
      </c>
      <c r="K148">
        <v>4</v>
      </c>
      <c r="L148">
        <v>2</v>
      </c>
      <c r="M148">
        <v>5</v>
      </c>
      <c r="N148">
        <v>0</v>
      </c>
      <c r="O148">
        <v>158</v>
      </c>
      <c r="P148">
        <v>11.4</v>
      </c>
      <c r="Q148" s="1">
        <v>0.73611111111111116</v>
      </c>
      <c r="R148">
        <v>22.6</v>
      </c>
      <c r="S148">
        <v>42.3</v>
      </c>
    </row>
    <row r="149" spans="1:19">
      <c r="A149">
        <v>148</v>
      </c>
      <c r="B149" t="s">
        <v>183</v>
      </c>
      <c r="C149" t="s">
        <v>90</v>
      </c>
      <c r="D149" t="s">
        <v>81</v>
      </c>
      <c r="E149">
        <v>79</v>
      </c>
      <c r="F149">
        <v>11</v>
      </c>
      <c r="G149">
        <v>32</v>
      </c>
      <c r="H149">
        <v>43</v>
      </c>
      <c r="I149">
        <v>18</v>
      </c>
      <c r="J149">
        <v>19</v>
      </c>
      <c r="K149">
        <v>4</v>
      </c>
      <c r="L149">
        <v>0</v>
      </c>
      <c r="M149">
        <v>1</v>
      </c>
      <c r="N149">
        <v>0</v>
      </c>
      <c r="O149">
        <v>161</v>
      </c>
      <c r="P149">
        <v>6.8</v>
      </c>
      <c r="Q149" s="1">
        <v>0.91666666666666663</v>
      </c>
      <c r="R149">
        <v>28.2</v>
      </c>
      <c r="S149">
        <v>0</v>
      </c>
    </row>
    <row r="150" spans="1:19">
      <c r="A150">
        <v>149</v>
      </c>
      <c r="B150" t="s">
        <v>221</v>
      </c>
      <c r="C150" t="s">
        <v>326</v>
      </c>
      <c r="D150" t="s">
        <v>81</v>
      </c>
      <c r="E150">
        <v>72</v>
      </c>
      <c r="F150">
        <v>9</v>
      </c>
      <c r="G150">
        <v>34</v>
      </c>
      <c r="H150">
        <v>43</v>
      </c>
      <c r="I150">
        <v>-4</v>
      </c>
      <c r="J150">
        <v>36</v>
      </c>
      <c r="K150">
        <v>3</v>
      </c>
      <c r="L150">
        <v>0</v>
      </c>
      <c r="M150">
        <v>2</v>
      </c>
      <c r="N150">
        <v>0</v>
      </c>
      <c r="O150">
        <v>108</v>
      </c>
      <c r="P150">
        <v>8.3000000000000007</v>
      </c>
      <c r="Q150" s="1">
        <v>0.82638888888888884</v>
      </c>
      <c r="R150">
        <v>25.5</v>
      </c>
      <c r="S150">
        <v>0</v>
      </c>
    </row>
    <row r="151" spans="1:19">
      <c r="A151">
        <v>150</v>
      </c>
      <c r="B151" t="s">
        <v>348</v>
      </c>
      <c r="C151" t="s">
        <v>121</v>
      </c>
      <c r="D151" t="s">
        <v>7</v>
      </c>
      <c r="E151">
        <v>66</v>
      </c>
      <c r="F151">
        <v>9</v>
      </c>
      <c r="G151">
        <v>34</v>
      </c>
      <c r="H151">
        <v>43</v>
      </c>
      <c r="I151">
        <v>13</v>
      </c>
      <c r="J151">
        <v>16</v>
      </c>
      <c r="K151">
        <v>3</v>
      </c>
      <c r="L151">
        <v>1</v>
      </c>
      <c r="M151">
        <v>1</v>
      </c>
      <c r="N151">
        <v>0</v>
      </c>
      <c r="O151">
        <v>89</v>
      </c>
      <c r="P151">
        <v>10.1</v>
      </c>
      <c r="Q151" s="1">
        <v>0.69513888888888886</v>
      </c>
      <c r="R151">
        <v>21.5</v>
      </c>
      <c r="S151">
        <v>49.6</v>
      </c>
    </row>
    <row r="152" spans="1:19">
      <c r="A152">
        <v>151</v>
      </c>
      <c r="B152" t="s">
        <v>349</v>
      </c>
      <c r="C152" t="s">
        <v>121</v>
      </c>
      <c r="D152" t="s">
        <v>81</v>
      </c>
      <c r="E152">
        <v>82</v>
      </c>
      <c r="F152">
        <v>8</v>
      </c>
      <c r="G152">
        <v>35</v>
      </c>
      <c r="H152">
        <v>43</v>
      </c>
      <c r="I152">
        <v>-8</v>
      </c>
      <c r="J152">
        <v>67</v>
      </c>
      <c r="K152">
        <v>5</v>
      </c>
      <c r="L152">
        <v>0</v>
      </c>
      <c r="M152">
        <v>1</v>
      </c>
      <c r="N152">
        <v>0</v>
      </c>
      <c r="O152">
        <v>165</v>
      </c>
      <c r="P152">
        <v>4.8</v>
      </c>
      <c r="Q152" s="1">
        <v>0.96388888888888891</v>
      </c>
      <c r="R152">
        <v>30.5</v>
      </c>
      <c r="S152">
        <v>0</v>
      </c>
    </row>
    <row r="153" spans="1:19">
      <c r="A153">
        <v>152</v>
      </c>
      <c r="B153" t="s">
        <v>20</v>
      </c>
      <c r="C153" t="s">
        <v>21</v>
      </c>
      <c r="D153" t="s">
        <v>10</v>
      </c>
      <c r="E153">
        <v>65</v>
      </c>
      <c r="F153">
        <v>22</v>
      </c>
      <c r="G153">
        <v>20</v>
      </c>
      <c r="H153">
        <v>42</v>
      </c>
      <c r="I153">
        <v>-9</v>
      </c>
      <c r="J153">
        <v>27</v>
      </c>
      <c r="K153">
        <v>8</v>
      </c>
      <c r="L153">
        <v>0</v>
      </c>
      <c r="M153">
        <v>4</v>
      </c>
      <c r="N153">
        <v>1</v>
      </c>
      <c r="O153">
        <v>186</v>
      </c>
      <c r="P153">
        <v>11.8</v>
      </c>
      <c r="Q153" s="1">
        <v>0.7583333333333333</v>
      </c>
      <c r="R153">
        <v>22.2</v>
      </c>
      <c r="S153">
        <v>40</v>
      </c>
    </row>
    <row r="154" spans="1:19">
      <c r="A154">
        <v>153</v>
      </c>
      <c r="B154" t="s">
        <v>294</v>
      </c>
      <c r="C154" t="s">
        <v>14</v>
      </c>
      <c r="D154" t="s">
        <v>5</v>
      </c>
      <c r="E154">
        <v>81</v>
      </c>
      <c r="F154">
        <v>15</v>
      </c>
      <c r="G154">
        <v>27</v>
      </c>
      <c r="H154">
        <v>42</v>
      </c>
      <c r="I154">
        <v>-13</v>
      </c>
      <c r="J154">
        <v>60</v>
      </c>
      <c r="K154">
        <v>3</v>
      </c>
      <c r="L154">
        <v>0</v>
      </c>
      <c r="M154">
        <v>2</v>
      </c>
      <c r="N154">
        <v>0</v>
      </c>
      <c r="O154">
        <v>178</v>
      </c>
      <c r="P154">
        <v>8.4</v>
      </c>
      <c r="Q154" s="1">
        <v>0.6381944444444444</v>
      </c>
      <c r="R154">
        <v>20.9</v>
      </c>
      <c r="S154">
        <v>42.2</v>
      </c>
    </row>
    <row r="155" spans="1:19">
      <c r="A155">
        <v>154</v>
      </c>
      <c r="B155" t="s">
        <v>79</v>
      </c>
      <c r="C155" t="s">
        <v>21</v>
      </c>
      <c r="D155" t="s">
        <v>7</v>
      </c>
      <c r="E155">
        <v>68</v>
      </c>
      <c r="F155">
        <v>15</v>
      </c>
      <c r="G155">
        <v>27</v>
      </c>
      <c r="H155">
        <v>42</v>
      </c>
      <c r="I155">
        <v>-17</v>
      </c>
      <c r="J155">
        <v>37</v>
      </c>
      <c r="K155">
        <v>3</v>
      </c>
      <c r="L155">
        <v>1</v>
      </c>
      <c r="M155">
        <v>2</v>
      </c>
      <c r="N155">
        <v>0</v>
      </c>
      <c r="O155">
        <v>138</v>
      </c>
      <c r="P155">
        <v>10.9</v>
      </c>
      <c r="Q155" s="1">
        <v>0.73888888888888893</v>
      </c>
      <c r="R155">
        <v>22</v>
      </c>
      <c r="S155">
        <v>43.8</v>
      </c>
    </row>
    <row r="156" spans="1:19">
      <c r="A156">
        <v>155</v>
      </c>
      <c r="B156" t="s">
        <v>267</v>
      </c>
      <c r="C156" t="s">
        <v>21</v>
      </c>
      <c r="D156" t="s">
        <v>5</v>
      </c>
      <c r="E156">
        <v>47</v>
      </c>
      <c r="F156">
        <v>14</v>
      </c>
      <c r="G156">
        <v>28</v>
      </c>
      <c r="H156">
        <v>42</v>
      </c>
      <c r="I156">
        <v>3</v>
      </c>
      <c r="J156">
        <v>18</v>
      </c>
      <c r="K156">
        <v>1</v>
      </c>
      <c r="L156">
        <v>1</v>
      </c>
      <c r="M156">
        <v>1</v>
      </c>
      <c r="N156">
        <v>0</v>
      </c>
      <c r="O156">
        <v>100</v>
      </c>
      <c r="P156">
        <v>14</v>
      </c>
      <c r="Q156" s="1">
        <v>0.76111111111111107</v>
      </c>
      <c r="R156">
        <v>24.2</v>
      </c>
      <c r="S156">
        <v>14.3</v>
      </c>
    </row>
    <row r="157" spans="1:19">
      <c r="A157">
        <v>156</v>
      </c>
      <c r="B157" t="s">
        <v>265</v>
      </c>
      <c r="C157" t="s">
        <v>51</v>
      </c>
      <c r="D157" t="s">
        <v>7</v>
      </c>
      <c r="E157">
        <v>68</v>
      </c>
      <c r="F157">
        <v>13</v>
      </c>
      <c r="G157">
        <v>29</v>
      </c>
      <c r="H157">
        <v>42</v>
      </c>
      <c r="I157">
        <v>-10</v>
      </c>
      <c r="J157">
        <v>20</v>
      </c>
      <c r="K157">
        <v>6</v>
      </c>
      <c r="L157">
        <v>0</v>
      </c>
      <c r="M157">
        <v>3</v>
      </c>
      <c r="N157">
        <v>0</v>
      </c>
      <c r="O157">
        <v>151</v>
      </c>
      <c r="P157">
        <v>8.6</v>
      </c>
      <c r="Q157" s="1">
        <v>0.70416666666666661</v>
      </c>
      <c r="R157">
        <v>23</v>
      </c>
      <c r="S157">
        <v>45.9</v>
      </c>
    </row>
    <row r="158" spans="1:19">
      <c r="A158">
        <v>157</v>
      </c>
      <c r="B158" t="s">
        <v>242</v>
      </c>
      <c r="C158" t="s">
        <v>49</v>
      </c>
      <c r="D158" t="s">
        <v>81</v>
      </c>
      <c r="E158">
        <v>82</v>
      </c>
      <c r="F158">
        <v>5</v>
      </c>
      <c r="G158">
        <v>37</v>
      </c>
      <c r="H158">
        <v>42</v>
      </c>
      <c r="I158">
        <v>-21</v>
      </c>
      <c r="J158">
        <v>44</v>
      </c>
      <c r="K158">
        <v>3</v>
      </c>
      <c r="L158">
        <v>0</v>
      </c>
      <c r="M158">
        <v>0</v>
      </c>
      <c r="N158">
        <v>0</v>
      </c>
      <c r="O158">
        <v>153</v>
      </c>
      <c r="P158">
        <v>3.3</v>
      </c>
      <c r="Q158" s="1">
        <v>0.96597222222222223</v>
      </c>
      <c r="R158">
        <v>25.9</v>
      </c>
      <c r="S158">
        <v>0</v>
      </c>
    </row>
    <row r="159" spans="1:19">
      <c r="A159">
        <v>158</v>
      </c>
      <c r="B159" t="s">
        <v>259</v>
      </c>
      <c r="C159" t="s">
        <v>72</v>
      </c>
      <c r="D159" t="s">
        <v>5</v>
      </c>
      <c r="E159">
        <v>72</v>
      </c>
      <c r="F159">
        <v>22</v>
      </c>
      <c r="G159">
        <v>19</v>
      </c>
      <c r="H159">
        <v>41</v>
      </c>
      <c r="I159">
        <v>-2</v>
      </c>
      <c r="J159">
        <v>37</v>
      </c>
      <c r="K159">
        <v>4</v>
      </c>
      <c r="L159">
        <v>0</v>
      </c>
      <c r="M159">
        <v>5</v>
      </c>
      <c r="N159">
        <v>0</v>
      </c>
      <c r="O159">
        <v>199</v>
      </c>
      <c r="P159">
        <v>11.1</v>
      </c>
      <c r="Q159" s="1">
        <v>0.6333333333333333</v>
      </c>
      <c r="R159">
        <v>22</v>
      </c>
      <c r="S159">
        <v>45.4</v>
      </c>
    </row>
    <row r="160" spans="1:19">
      <c r="A160">
        <v>159</v>
      </c>
      <c r="B160" t="s">
        <v>87</v>
      </c>
      <c r="C160" t="s">
        <v>88</v>
      </c>
      <c r="D160" t="s">
        <v>10</v>
      </c>
      <c r="E160">
        <v>77</v>
      </c>
      <c r="F160">
        <v>21</v>
      </c>
      <c r="G160">
        <v>20</v>
      </c>
      <c r="H160">
        <v>41</v>
      </c>
      <c r="I160">
        <v>25</v>
      </c>
      <c r="J160">
        <v>51</v>
      </c>
      <c r="K160">
        <v>2</v>
      </c>
      <c r="L160">
        <v>5</v>
      </c>
      <c r="M160">
        <v>2</v>
      </c>
      <c r="N160">
        <v>0</v>
      </c>
      <c r="O160">
        <v>149</v>
      </c>
      <c r="P160">
        <v>14.1</v>
      </c>
      <c r="Q160" s="1">
        <v>0.58263888888888882</v>
      </c>
      <c r="R160">
        <v>18.8</v>
      </c>
      <c r="S160">
        <v>32</v>
      </c>
    </row>
    <row r="161" spans="1:19">
      <c r="A161">
        <v>160</v>
      </c>
      <c r="B161" t="s">
        <v>350</v>
      </c>
      <c r="C161" t="s">
        <v>100</v>
      </c>
      <c r="D161" t="s">
        <v>7</v>
      </c>
      <c r="E161">
        <v>82</v>
      </c>
      <c r="F161">
        <v>20</v>
      </c>
      <c r="G161">
        <v>21</v>
      </c>
      <c r="H161">
        <v>41</v>
      </c>
      <c r="I161">
        <v>-17</v>
      </c>
      <c r="J161">
        <v>20</v>
      </c>
      <c r="K161">
        <v>5</v>
      </c>
      <c r="L161">
        <v>1</v>
      </c>
      <c r="M161">
        <v>1</v>
      </c>
      <c r="N161">
        <v>0</v>
      </c>
      <c r="O161">
        <v>193</v>
      </c>
      <c r="P161">
        <v>10.4</v>
      </c>
      <c r="Q161" s="1">
        <v>0.69513888888888886</v>
      </c>
      <c r="R161">
        <v>21.8</v>
      </c>
      <c r="S161">
        <v>50.2</v>
      </c>
    </row>
    <row r="162" spans="1:19">
      <c r="A162">
        <v>161</v>
      </c>
      <c r="B162" t="s">
        <v>224</v>
      </c>
      <c r="C162" t="s">
        <v>351</v>
      </c>
      <c r="D162" t="s">
        <v>7</v>
      </c>
      <c r="E162">
        <v>82</v>
      </c>
      <c r="F162">
        <v>18</v>
      </c>
      <c r="G162">
        <v>23</v>
      </c>
      <c r="H162">
        <v>41</v>
      </c>
      <c r="I162">
        <v>-17</v>
      </c>
      <c r="J162">
        <v>37</v>
      </c>
      <c r="K162">
        <v>6</v>
      </c>
      <c r="L162">
        <v>2</v>
      </c>
      <c r="M162">
        <v>3</v>
      </c>
      <c r="N162">
        <v>0</v>
      </c>
      <c r="O162">
        <v>201</v>
      </c>
      <c r="P162">
        <v>9</v>
      </c>
      <c r="Q162" s="1">
        <v>0.76041666666666663</v>
      </c>
      <c r="R162">
        <v>23.3</v>
      </c>
      <c r="S162">
        <v>55.9</v>
      </c>
    </row>
    <row r="163" spans="1:19">
      <c r="A163">
        <v>162</v>
      </c>
      <c r="B163" t="s">
        <v>97</v>
      </c>
      <c r="C163" t="s">
        <v>88</v>
      </c>
      <c r="D163" t="s">
        <v>5</v>
      </c>
      <c r="E163">
        <v>79</v>
      </c>
      <c r="F163">
        <v>18</v>
      </c>
      <c r="G163">
        <v>23</v>
      </c>
      <c r="H163">
        <v>41</v>
      </c>
      <c r="I163">
        <v>-1</v>
      </c>
      <c r="J163">
        <v>26</v>
      </c>
      <c r="K163">
        <v>8</v>
      </c>
      <c r="L163">
        <v>0</v>
      </c>
      <c r="M163">
        <v>6</v>
      </c>
      <c r="N163">
        <v>0</v>
      </c>
      <c r="O163">
        <v>165</v>
      </c>
      <c r="P163">
        <v>10.9</v>
      </c>
      <c r="Q163" s="1">
        <v>0.60347222222222219</v>
      </c>
      <c r="R163">
        <v>17.600000000000001</v>
      </c>
      <c r="S163">
        <v>62.5</v>
      </c>
    </row>
    <row r="164" spans="1:19">
      <c r="A164">
        <v>163</v>
      </c>
      <c r="B164" t="s">
        <v>173</v>
      </c>
      <c r="C164" t="s">
        <v>165</v>
      </c>
      <c r="D164" t="s">
        <v>7</v>
      </c>
      <c r="E164">
        <v>64</v>
      </c>
      <c r="F164">
        <v>17</v>
      </c>
      <c r="G164">
        <v>24</v>
      </c>
      <c r="H164">
        <v>41</v>
      </c>
      <c r="I164">
        <v>13</v>
      </c>
      <c r="J164">
        <v>24</v>
      </c>
      <c r="K164">
        <v>0</v>
      </c>
      <c r="L164">
        <v>2</v>
      </c>
      <c r="M164">
        <v>3</v>
      </c>
      <c r="N164">
        <v>0</v>
      </c>
      <c r="O164">
        <v>130</v>
      </c>
      <c r="P164">
        <v>13.1</v>
      </c>
      <c r="Q164" s="1">
        <v>0.78333333333333333</v>
      </c>
      <c r="R164">
        <v>25.5</v>
      </c>
      <c r="S164">
        <v>47.2</v>
      </c>
    </row>
    <row r="165" spans="1:19">
      <c r="A165">
        <v>164</v>
      </c>
      <c r="B165" t="s">
        <v>268</v>
      </c>
      <c r="C165" t="s">
        <v>322</v>
      </c>
      <c r="D165" t="s">
        <v>7</v>
      </c>
      <c r="E165">
        <v>76</v>
      </c>
      <c r="F165">
        <v>16</v>
      </c>
      <c r="G165">
        <v>25</v>
      </c>
      <c r="H165">
        <v>41</v>
      </c>
      <c r="I165">
        <v>-17</v>
      </c>
      <c r="J165">
        <v>42</v>
      </c>
      <c r="K165">
        <v>5</v>
      </c>
      <c r="L165">
        <v>0</v>
      </c>
      <c r="M165">
        <v>2</v>
      </c>
      <c r="N165">
        <v>0</v>
      </c>
      <c r="O165">
        <v>105</v>
      </c>
      <c r="P165">
        <v>15.2</v>
      </c>
      <c r="Q165" s="1">
        <v>0.65208333333333335</v>
      </c>
      <c r="R165">
        <v>19.7</v>
      </c>
      <c r="S165">
        <v>48.7</v>
      </c>
    </row>
    <row r="166" spans="1:19">
      <c r="A166">
        <v>165</v>
      </c>
      <c r="B166" t="s">
        <v>352</v>
      </c>
      <c r="C166" t="s">
        <v>9</v>
      </c>
      <c r="D166" t="s">
        <v>5</v>
      </c>
      <c r="E166">
        <v>79</v>
      </c>
      <c r="F166">
        <v>24</v>
      </c>
      <c r="G166">
        <v>16</v>
      </c>
      <c r="H166">
        <v>40</v>
      </c>
      <c r="I166">
        <v>10</v>
      </c>
      <c r="J166">
        <v>36</v>
      </c>
      <c r="K166">
        <v>7</v>
      </c>
      <c r="L166">
        <v>1</v>
      </c>
      <c r="M166">
        <v>1</v>
      </c>
      <c r="N166">
        <v>1</v>
      </c>
      <c r="O166">
        <v>203</v>
      </c>
      <c r="P166">
        <v>11.8</v>
      </c>
      <c r="Q166" s="1">
        <v>0.74444444444444446</v>
      </c>
      <c r="R166">
        <v>22.2</v>
      </c>
      <c r="S166">
        <v>30.3</v>
      </c>
    </row>
    <row r="167" spans="1:19">
      <c r="A167">
        <v>166</v>
      </c>
      <c r="B167" t="s">
        <v>306</v>
      </c>
      <c r="C167" t="s">
        <v>100</v>
      </c>
      <c r="D167" t="s">
        <v>10</v>
      </c>
      <c r="E167">
        <v>82</v>
      </c>
      <c r="F167">
        <v>23</v>
      </c>
      <c r="G167">
        <v>17</v>
      </c>
      <c r="H167">
        <v>40</v>
      </c>
      <c r="I167">
        <v>-31</v>
      </c>
      <c r="J167">
        <v>26</v>
      </c>
      <c r="K167">
        <v>8</v>
      </c>
      <c r="L167">
        <v>0</v>
      </c>
      <c r="M167">
        <v>3</v>
      </c>
      <c r="N167">
        <v>0</v>
      </c>
      <c r="O167">
        <v>280</v>
      </c>
      <c r="P167">
        <v>8.1999999999999993</v>
      </c>
      <c r="Q167" s="1">
        <v>0.78680555555555554</v>
      </c>
      <c r="R167">
        <v>23.6</v>
      </c>
      <c r="S167">
        <v>50</v>
      </c>
    </row>
    <row r="168" spans="1:19">
      <c r="A168">
        <v>167</v>
      </c>
      <c r="B168" t="s">
        <v>117</v>
      </c>
      <c r="C168" t="s">
        <v>29</v>
      </c>
      <c r="D168" t="s">
        <v>10</v>
      </c>
      <c r="E168">
        <v>75</v>
      </c>
      <c r="F168">
        <v>21</v>
      </c>
      <c r="G168">
        <v>19</v>
      </c>
      <c r="H168">
        <v>40</v>
      </c>
      <c r="I168">
        <v>15</v>
      </c>
      <c r="J168">
        <v>35</v>
      </c>
      <c r="K168">
        <v>3</v>
      </c>
      <c r="L168">
        <v>0</v>
      </c>
      <c r="M168">
        <v>4</v>
      </c>
      <c r="N168">
        <v>0</v>
      </c>
      <c r="O168">
        <v>173</v>
      </c>
      <c r="P168">
        <v>12.1</v>
      </c>
      <c r="Q168" s="1">
        <v>0.60486111111111118</v>
      </c>
      <c r="R168">
        <v>19.100000000000001</v>
      </c>
      <c r="S168">
        <v>0</v>
      </c>
    </row>
    <row r="169" spans="1:19">
      <c r="A169">
        <v>168</v>
      </c>
      <c r="B169" t="s">
        <v>250</v>
      </c>
      <c r="C169" t="s">
        <v>143</v>
      </c>
      <c r="D169" t="s">
        <v>10</v>
      </c>
      <c r="E169">
        <v>79</v>
      </c>
      <c r="F169">
        <v>19</v>
      </c>
      <c r="G169">
        <v>21</v>
      </c>
      <c r="H169">
        <v>40</v>
      </c>
      <c r="I169">
        <v>17</v>
      </c>
      <c r="J169">
        <v>20</v>
      </c>
      <c r="K169">
        <v>0</v>
      </c>
      <c r="L169">
        <v>2</v>
      </c>
      <c r="M169">
        <v>4</v>
      </c>
      <c r="N169">
        <v>0</v>
      </c>
      <c r="O169">
        <v>103</v>
      </c>
      <c r="P169">
        <v>18.399999999999999</v>
      </c>
      <c r="Q169" s="1">
        <v>0.64652777777777781</v>
      </c>
      <c r="R169">
        <v>20.8</v>
      </c>
      <c r="S169">
        <v>43.8</v>
      </c>
    </row>
    <row r="170" spans="1:19">
      <c r="A170">
        <v>169</v>
      </c>
      <c r="B170" t="s">
        <v>353</v>
      </c>
      <c r="C170" t="s">
        <v>4</v>
      </c>
      <c r="D170" t="s">
        <v>10</v>
      </c>
      <c r="E170">
        <v>63</v>
      </c>
      <c r="F170">
        <v>17</v>
      </c>
      <c r="G170">
        <v>23</v>
      </c>
      <c r="H170">
        <v>40</v>
      </c>
      <c r="I170">
        <v>-12</v>
      </c>
      <c r="J170">
        <v>20</v>
      </c>
      <c r="K170">
        <v>7</v>
      </c>
      <c r="L170">
        <v>0</v>
      </c>
      <c r="M170">
        <v>3</v>
      </c>
      <c r="N170">
        <v>1</v>
      </c>
      <c r="O170">
        <v>154</v>
      </c>
      <c r="P170">
        <v>11</v>
      </c>
      <c r="Q170" s="1">
        <v>0.70347222222222217</v>
      </c>
      <c r="R170">
        <v>21.8</v>
      </c>
      <c r="S170">
        <v>37.5</v>
      </c>
    </row>
    <row r="171" spans="1:19">
      <c r="A171">
        <v>170</v>
      </c>
      <c r="B171" t="s">
        <v>354</v>
      </c>
      <c r="C171" t="s">
        <v>143</v>
      </c>
      <c r="D171" t="s">
        <v>7</v>
      </c>
      <c r="E171">
        <v>82</v>
      </c>
      <c r="F171">
        <v>13</v>
      </c>
      <c r="G171">
        <v>27</v>
      </c>
      <c r="H171">
        <v>40</v>
      </c>
      <c r="I171">
        <v>11</v>
      </c>
      <c r="J171">
        <v>36</v>
      </c>
      <c r="K171">
        <v>1</v>
      </c>
      <c r="L171">
        <v>1</v>
      </c>
      <c r="M171">
        <v>2</v>
      </c>
      <c r="N171">
        <v>0</v>
      </c>
      <c r="O171">
        <v>127</v>
      </c>
      <c r="P171">
        <v>10.199999999999999</v>
      </c>
      <c r="Q171" s="1">
        <v>0.72222222222222221</v>
      </c>
      <c r="R171">
        <v>23.7</v>
      </c>
      <c r="S171">
        <v>55.3</v>
      </c>
    </row>
    <row r="172" spans="1:19">
      <c r="A172">
        <v>171</v>
      </c>
      <c r="B172" t="s">
        <v>355</v>
      </c>
      <c r="C172" t="s">
        <v>356</v>
      </c>
      <c r="D172" t="s">
        <v>10</v>
      </c>
      <c r="E172">
        <v>78</v>
      </c>
      <c r="F172">
        <v>13</v>
      </c>
      <c r="G172">
        <v>27</v>
      </c>
      <c r="H172">
        <v>40</v>
      </c>
      <c r="I172">
        <v>-2</v>
      </c>
      <c r="J172">
        <v>14</v>
      </c>
      <c r="K172">
        <v>4</v>
      </c>
      <c r="L172">
        <v>0</v>
      </c>
      <c r="M172">
        <v>1</v>
      </c>
      <c r="N172">
        <v>0</v>
      </c>
      <c r="O172">
        <v>123</v>
      </c>
      <c r="P172">
        <v>10.6</v>
      </c>
      <c r="Q172" s="1">
        <v>0.64374999999999993</v>
      </c>
      <c r="R172">
        <v>19.899999999999999</v>
      </c>
      <c r="S172">
        <v>27.3</v>
      </c>
    </row>
    <row r="173" spans="1:19">
      <c r="A173">
        <v>172</v>
      </c>
      <c r="B173" t="s">
        <v>357</v>
      </c>
      <c r="C173" t="s">
        <v>16</v>
      </c>
      <c r="D173" t="s">
        <v>81</v>
      </c>
      <c r="E173">
        <v>82</v>
      </c>
      <c r="F173">
        <v>11</v>
      </c>
      <c r="G173">
        <v>29</v>
      </c>
      <c r="H173">
        <v>40</v>
      </c>
      <c r="I173">
        <v>-14</v>
      </c>
      <c r="J173">
        <v>18</v>
      </c>
      <c r="K173">
        <v>5</v>
      </c>
      <c r="L173">
        <v>1</v>
      </c>
      <c r="M173">
        <v>1</v>
      </c>
      <c r="N173">
        <v>0</v>
      </c>
      <c r="O173">
        <v>191</v>
      </c>
      <c r="P173">
        <v>5.8</v>
      </c>
      <c r="Q173" s="2">
        <v>1.0319444444444443</v>
      </c>
      <c r="R173">
        <v>29.3</v>
      </c>
      <c r="S173">
        <v>0</v>
      </c>
    </row>
    <row r="174" spans="1:19">
      <c r="A174">
        <v>173</v>
      </c>
      <c r="B174" t="s">
        <v>266</v>
      </c>
      <c r="C174" t="s">
        <v>49</v>
      </c>
      <c r="D174" t="s">
        <v>81</v>
      </c>
      <c r="E174">
        <v>76</v>
      </c>
      <c r="F174">
        <v>11</v>
      </c>
      <c r="G174">
        <v>29</v>
      </c>
      <c r="H174">
        <v>40</v>
      </c>
      <c r="I174">
        <v>13</v>
      </c>
      <c r="J174">
        <v>68</v>
      </c>
      <c r="K174">
        <v>5</v>
      </c>
      <c r="L174">
        <v>0</v>
      </c>
      <c r="M174">
        <v>3</v>
      </c>
      <c r="N174">
        <v>0</v>
      </c>
      <c r="O174">
        <v>139</v>
      </c>
      <c r="P174">
        <v>7.9</v>
      </c>
      <c r="Q174" s="2">
        <v>1.0680555555555555</v>
      </c>
      <c r="R174">
        <v>28</v>
      </c>
      <c r="S174">
        <v>0</v>
      </c>
    </row>
    <row r="175" spans="1:19">
      <c r="A175">
        <v>174</v>
      </c>
      <c r="B175" t="s">
        <v>206</v>
      </c>
      <c r="C175" t="s">
        <v>358</v>
      </c>
      <c r="D175" t="s">
        <v>81</v>
      </c>
      <c r="E175">
        <v>75</v>
      </c>
      <c r="F175">
        <v>10</v>
      </c>
      <c r="G175">
        <v>30</v>
      </c>
      <c r="H175">
        <v>40</v>
      </c>
      <c r="I175">
        <v>-19</v>
      </c>
      <c r="J175">
        <v>39</v>
      </c>
      <c r="K175">
        <v>9</v>
      </c>
      <c r="L175">
        <v>0</v>
      </c>
      <c r="M175">
        <v>1</v>
      </c>
      <c r="N175">
        <v>1</v>
      </c>
      <c r="O175">
        <v>160</v>
      </c>
      <c r="P175">
        <v>6.3</v>
      </c>
      <c r="Q175" s="1">
        <v>0.99861111111111101</v>
      </c>
      <c r="R175">
        <v>26.2</v>
      </c>
      <c r="S175">
        <v>100</v>
      </c>
    </row>
    <row r="176" spans="1:19">
      <c r="A176">
        <v>175</v>
      </c>
      <c r="B176" t="s">
        <v>318</v>
      </c>
      <c r="C176" t="s">
        <v>25</v>
      </c>
      <c r="D176" t="s">
        <v>81</v>
      </c>
      <c r="E176">
        <v>76</v>
      </c>
      <c r="F176">
        <v>10</v>
      </c>
      <c r="G176">
        <v>30</v>
      </c>
      <c r="H176">
        <v>40</v>
      </c>
      <c r="I176">
        <v>-25</v>
      </c>
      <c r="J176">
        <v>20</v>
      </c>
      <c r="K176">
        <v>6</v>
      </c>
      <c r="L176">
        <v>0</v>
      </c>
      <c r="M176">
        <v>3</v>
      </c>
      <c r="N176">
        <v>2</v>
      </c>
      <c r="O176">
        <v>123</v>
      </c>
      <c r="P176">
        <v>8.1</v>
      </c>
      <c r="Q176" s="1">
        <v>0.92152777777777783</v>
      </c>
      <c r="R176">
        <v>25.3</v>
      </c>
      <c r="S176">
        <v>0</v>
      </c>
    </row>
    <row r="177" spans="1:19">
      <c r="A177">
        <v>176</v>
      </c>
      <c r="B177" t="s">
        <v>245</v>
      </c>
      <c r="C177" t="s">
        <v>29</v>
      </c>
      <c r="D177" t="s">
        <v>81</v>
      </c>
      <c r="E177">
        <v>82</v>
      </c>
      <c r="F177">
        <v>1</v>
      </c>
      <c r="G177">
        <v>39</v>
      </c>
      <c r="H177">
        <v>40</v>
      </c>
      <c r="I177">
        <v>30</v>
      </c>
      <c r="J177">
        <v>23</v>
      </c>
      <c r="K177">
        <v>0</v>
      </c>
      <c r="L177">
        <v>0</v>
      </c>
      <c r="M177">
        <v>0</v>
      </c>
      <c r="N177">
        <v>0</v>
      </c>
      <c r="O177">
        <v>117</v>
      </c>
      <c r="P177">
        <v>0.9</v>
      </c>
      <c r="Q177" s="1">
        <v>0.9159722222222223</v>
      </c>
      <c r="R177">
        <v>27.8</v>
      </c>
      <c r="S177">
        <v>0</v>
      </c>
    </row>
    <row r="178" spans="1:19">
      <c r="A178">
        <v>177</v>
      </c>
      <c r="B178" t="s">
        <v>156</v>
      </c>
      <c r="C178" t="s">
        <v>23</v>
      </c>
      <c r="D178" t="s">
        <v>7</v>
      </c>
      <c r="E178">
        <v>71</v>
      </c>
      <c r="F178">
        <v>16</v>
      </c>
      <c r="G178">
        <v>23</v>
      </c>
      <c r="H178">
        <v>39</v>
      </c>
      <c r="I178">
        <v>-1</v>
      </c>
      <c r="J178">
        <v>22</v>
      </c>
      <c r="K178">
        <v>4</v>
      </c>
      <c r="L178">
        <v>0</v>
      </c>
      <c r="M178">
        <v>5</v>
      </c>
      <c r="N178">
        <v>0</v>
      </c>
      <c r="O178">
        <v>115</v>
      </c>
      <c r="P178">
        <v>13.9</v>
      </c>
      <c r="Q178" s="1">
        <v>0.69652777777777775</v>
      </c>
      <c r="R178">
        <v>21.9</v>
      </c>
      <c r="S178">
        <v>51.5</v>
      </c>
    </row>
    <row r="179" spans="1:19">
      <c r="A179">
        <v>178</v>
      </c>
      <c r="B179" t="s">
        <v>359</v>
      </c>
      <c r="C179" t="s">
        <v>38</v>
      </c>
      <c r="D179" t="s">
        <v>10</v>
      </c>
      <c r="E179">
        <v>70</v>
      </c>
      <c r="F179">
        <v>15</v>
      </c>
      <c r="G179">
        <v>24</v>
      </c>
      <c r="H179">
        <v>39</v>
      </c>
      <c r="I179">
        <v>8</v>
      </c>
      <c r="J179">
        <v>10</v>
      </c>
      <c r="K179">
        <v>2</v>
      </c>
      <c r="L179">
        <v>1</v>
      </c>
      <c r="M179">
        <v>5</v>
      </c>
      <c r="N179">
        <v>1</v>
      </c>
      <c r="O179">
        <v>197</v>
      </c>
      <c r="P179">
        <v>7.6</v>
      </c>
      <c r="Q179" s="1">
        <v>0.65763888888888888</v>
      </c>
      <c r="R179">
        <v>21.6</v>
      </c>
      <c r="S179">
        <v>40</v>
      </c>
    </row>
    <row r="180" spans="1:19">
      <c r="A180">
        <v>179</v>
      </c>
      <c r="B180" t="s">
        <v>360</v>
      </c>
      <c r="C180" t="s">
        <v>322</v>
      </c>
      <c r="D180" t="s">
        <v>5</v>
      </c>
      <c r="E180">
        <v>80</v>
      </c>
      <c r="F180">
        <v>14</v>
      </c>
      <c r="G180">
        <v>25</v>
      </c>
      <c r="H180">
        <v>39</v>
      </c>
      <c r="I180">
        <v>-10</v>
      </c>
      <c r="J180">
        <v>55</v>
      </c>
      <c r="K180">
        <v>5</v>
      </c>
      <c r="L180">
        <v>0</v>
      </c>
      <c r="M180">
        <v>2</v>
      </c>
      <c r="N180">
        <v>1</v>
      </c>
      <c r="O180">
        <v>141</v>
      </c>
      <c r="P180">
        <v>9.9</v>
      </c>
      <c r="Q180" s="1">
        <v>0.62361111111111112</v>
      </c>
      <c r="R180">
        <v>20.6</v>
      </c>
      <c r="S180">
        <v>38.9</v>
      </c>
    </row>
    <row r="181" spans="1:19">
      <c r="A181">
        <v>180</v>
      </c>
      <c r="B181" t="s">
        <v>270</v>
      </c>
      <c r="C181" t="s">
        <v>78</v>
      </c>
      <c r="D181" t="s">
        <v>7</v>
      </c>
      <c r="E181">
        <v>78</v>
      </c>
      <c r="F181">
        <v>12</v>
      </c>
      <c r="G181">
        <v>27</v>
      </c>
      <c r="H181">
        <v>39</v>
      </c>
      <c r="I181">
        <v>-14</v>
      </c>
      <c r="J181">
        <v>34</v>
      </c>
      <c r="K181">
        <v>5</v>
      </c>
      <c r="L181">
        <v>4</v>
      </c>
      <c r="M181">
        <v>2</v>
      </c>
      <c r="N181">
        <v>0</v>
      </c>
      <c r="O181">
        <v>150</v>
      </c>
      <c r="P181">
        <v>8</v>
      </c>
      <c r="Q181" s="1">
        <v>0.75069444444444444</v>
      </c>
      <c r="R181">
        <v>23.2</v>
      </c>
      <c r="S181">
        <v>56.1</v>
      </c>
    </row>
    <row r="182" spans="1:19">
      <c r="A182">
        <v>181</v>
      </c>
      <c r="B182" t="s">
        <v>361</v>
      </c>
      <c r="C182" t="s">
        <v>362</v>
      </c>
      <c r="D182" t="s">
        <v>10</v>
      </c>
      <c r="E182">
        <v>65</v>
      </c>
      <c r="F182">
        <v>12</v>
      </c>
      <c r="G182">
        <v>27</v>
      </c>
      <c r="H182">
        <v>39</v>
      </c>
      <c r="I182">
        <v>5</v>
      </c>
      <c r="J182">
        <v>24</v>
      </c>
      <c r="K182">
        <v>3</v>
      </c>
      <c r="L182">
        <v>0</v>
      </c>
      <c r="M182">
        <v>2</v>
      </c>
      <c r="N182">
        <v>0</v>
      </c>
      <c r="O182">
        <v>116</v>
      </c>
      <c r="P182">
        <v>10.3</v>
      </c>
      <c r="Q182" s="1">
        <v>0.70416666666666661</v>
      </c>
      <c r="R182">
        <v>21.4</v>
      </c>
      <c r="S182">
        <v>45.9</v>
      </c>
    </row>
    <row r="183" spans="1:19">
      <c r="A183">
        <v>182</v>
      </c>
      <c r="B183" t="s">
        <v>127</v>
      </c>
      <c r="C183" t="s">
        <v>165</v>
      </c>
      <c r="D183" t="s">
        <v>81</v>
      </c>
      <c r="E183">
        <v>70</v>
      </c>
      <c r="F183">
        <v>4</v>
      </c>
      <c r="G183">
        <v>35</v>
      </c>
      <c r="H183">
        <v>39</v>
      </c>
      <c r="I183">
        <v>20</v>
      </c>
      <c r="J183">
        <v>54</v>
      </c>
      <c r="K183">
        <v>1</v>
      </c>
      <c r="L183">
        <v>0</v>
      </c>
      <c r="M183">
        <v>1</v>
      </c>
      <c r="N183">
        <v>0</v>
      </c>
      <c r="O183">
        <v>115</v>
      </c>
      <c r="P183">
        <v>3.5</v>
      </c>
      <c r="Q183" s="2">
        <v>1.05</v>
      </c>
      <c r="R183">
        <v>28.4</v>
      </c>
      <c r="S183">
        <v>0</v>
      </c>
    </row>
    <row r="184" spans="1:19">
      <c r="A184">
        <v>183</v>
      </c>
      <c r="B184" t="s">
        <v>125</v>
      </c>
      <c r="C184" t="s">
        <v>143</v>
      </c>
      <c r="D184" t="s">
        <v>5</v>
      </c>
      <c r="E184">
        <v>82</v>
      </c>
      <c r="F184">
        <v>19</v>
      </c>
      <c r="G184">
        <v>19</v>
      </c>
      <c r="H184">
        <v>38</v>
      </c>
      <c r="I184">
        <v>4</v>
      </c>
      <c r="J184">
        <v>19</v>
      </c>
      <c r="K184">
        <v>2</v>
      </c>
      <c r="L184">
        <v>0</v>
      </c>
      <c r="M184">
        <v>0</v>
      </c>
      <c r="N184">
        <v>0</v>
      </c>
      <c r="O184">
        <v>199</v>
      </c>
      <c r="P184">
        <v>9.5</v>
      </c>
      <c r="Q184" s="1">
        <v>0.63541666666666663</v>
      </c>
      <c r="R184">
        <v>19.399999999999999</v>
      </c>
      <c r="S184">
        <v>40</v>
      </c>
    </row>
    <row r="185" spans="1:19">
      <c r="A185">
        <v>184</v>
      </c>
      <c r="B185" t="s">
        <v>80</v>
      </c>
      <c r="C185" t="s">
        <v>74</v>
      </c>
      <c r="D185" t="s">
        <v>81</v>
      </c>
      <c r="E185">
        <v>77</v>
      </c>
      <c r="F185">
        <v>14</v>
      </c>
      <c r="G185">
        <v>24</v>
      </c>
      <c r="H185">
        <v>38</v>
      </c>
      <c r="I185">
        <v>-8</v>
      </c>
      <c r="J185">
        <v>124</v>
      </c>
      <c r="K185">
        <v>9</v>
      </c>
      <c r="L185">
        <v>0</v>
      </c>
      <c r="M185">
        <v>3</v>
      </c>
      <c r="N185">
        <v>2</v>
      </c>
      <c r="O185">
        <v>197</v>
      </c>
      <c r="P185">
        <v>7.1</v>
      </c>
      <c r="Q185" s="1">
        <v>0.9277777777777777</v>
      </c>
      <c r="R185">
        <v>27.1</v>
      </c>
      <c r="S185">
        <v>0</v>
      </c>
    </row>
    <row r="186" spans="1:19">
      <c r="A186">
        <v>185</v>
      </c>
      <c r="B186" t="s">
        <v>193</v>
      </c>
      <c r="C186" t="s">
        <v>4</v>
      </c>
      <c r="D186" t="s">
        <v>10</v>
      </c>
      <c r="E186">
        <v>54</v>
      </c>
      <c r="F186">
        <v>14</v>
      </c>
      <c r="G186">
        <v>24</v>
      </c>
      <c r="H186">
        <v>38</v>
      </c>
      <c r="I186">
        <v>-3</v>
      </c>
      <c r="J186">
        <v>51</v>
      </c>
      <c r="K186">
        <v>9</v>
      </c>
      <c r="L186">
        <v>0</v>
      </c>
      <c r="M186">
        <v>1</v>
      </c>
      <c r="N186">
        <v>1</v>
      </c>
      <c r="O186">
        <v>149</v>
      </c>
      <c r="P186">
        <v>9.4</v>
      </c>
      <c r="Q186" s="1">
        <v>0.66736111111111107</v>
      </c>
      <c r="R186">
        <v>20.8</v>
      </c>
      <c r="S186">
        <v>39.200000000000003</v>
      </c>
    </row>
    <row r="187" spans="1:19">
      <c r="A187">
        <v>186</v>
      </c>
      <c r="B187" t="s">
        <v>363</v>
      </c>
      <c r="C187" t="s">
        <v>78</v>
      </c>
      <c r="D187" t="s">
        <v>7</v>
      </c>
      <c r="E187">
        <v>59</v>
      </c>
      <c r="F187">
        <v>12</v>
      </c>
      <c r="G187">
        <v>26</v>
      </c>
      <c r="H187">
        <v>38</v>
      </c>
      <c r="I187">
        <v>-3</v>
      </c>
      <c r="J187">
        <v>14</v>
      </c>
      <c r="K187">
        <v>0</v>
      </c>
      <c r="L187">
        <v>0</v>
      </c>
      <c r="M187">
        <v>2</v>
      </c>
      <c r="N187">
        <v>1</v>
      </c>
      <c r="O187">
        <v>98</v>
      </c>
      <c r="P187">
        <v>12.2</v>
      </c>
      <c r="Q187" s="1">
        <v>0.65416666666666667</v>
      </c>
      <c r="R187">
        <v>20</v>
      </c>
      <c r="S187">
        <v>39.5</v>
      </c>
    </row>
    <row r="188" spans="1:19">
      <c r="A188">
        <v>187</v>
      </c>
      <c r="B188" t="s">
        <v>364</v>
      </c>
      <c r="C188" t="s">
        <v>365</v>
      </c>
      <c r="D188" t="s">
        <v>5</v>
      </c>
      <c r="E188">
        <v>80</v>
      </c>
      <c r="F188">
        <v>11</v>
      </c>
      <c r="G188">
        <v>27</v>
      </c>
      <c r="H188">
        <v>38</v>
      </c>
      <c r="I188">
        <v>2</v>
      </c>
      <c r="J188">
        <v>30</v>
      </c>
      <c r="K188">
        <v>1</v>
      </c>
      <c r="L188">
        <v>0</v>
      </c>
      <c r="M188">
        <v>1</v>
      </c>
      <c r="N188">
        <v>0</v>
      </c>
      <c r="O188">
        <v>251</v>
      </c>
      <c r="P188">
        <v>4.4000000000000004</v>
      </c>
      <c r="Q188" s="1">
        <v>0.64930555555555558</v>
      </c>
      <c r="R188">
        <v>20.9</v>
      </c>
      <c r="S188">
        <v>40.299999999999997</v>
      </c>
    </row>
    <row r="189" spans="1:19">
      <c r="A189">
        <v>188</v>
      </c>
      <c r="B189" t="s">
        <v>366</v>
      </c>
      <c r="C189" t="s">
        <v>74</v>
      </c>
      <c r="D189" t="s">
        <v>7</v>
      </c>
      <c r="E189">
        <v>80</v>
      </c>
      <c r="F189">
        <v>7</v>
      </c>
      <c r="G189">
        <v>31</v>
      </c>
      <c r="H189">
        <v>38</v>
      </c>
      <c r="I189">
        <v>-15</v>
      </c>
      <c r="J189">
        <v>48</v>
      </c>
      <c r="K189">
        <v>3</v>
      </c>
      <c r="L189">
        <v>0</v>
      </c>
      <c r="M189">
        <v>2</v>
      </c>
      <c r="N189">
        <v>0</v>
      </c>
      <c r="O189">
        <v>157</v>
      </c>
      <c r="P189">
        <v>4.5</v>
      </c>
      <c r="Q189" s="1">
        <v>0.7729166666666667</v>
      </c>
      <c r="R189">
        <v>22.4</v>
      </c>
      <c r="S189">
        <v>48</v>
      </c>
    </row>
    <row r="190" spans="1:19">
      <c r="A190">
        <v>189</v>
      </c>
      <c r="B190" t="s">
        <v>367</v>
      </c>
      <c r="C190" t="s">
        <v>23</v>
      </c>
      <c r="D190" t="s">
        <v>10</v>
      </c>
      <c r="E190">
        <v>73</v>
      </c>
      <c r="F190">
        <v>18</v>
      </c>
      <c r="G190">
        <v>19</v>
      </c>
      <c r="H190">
        <v>37</v>
      </c>
      <c r="I190">
        <v>-6</v>
      </c>
      <c r="J190">
        <v>62</v>
      </c>
      <c r="K190">
        <v>10</v>
      </c>
      <c r="L190">
        <v>0</v>
      </c>
      <c r="M190">
        <v>1</v>
      </c>
      <c r="N190">
        <v>0</v>
      </c>
      <c r="O190">
        <v>125</v>
      </c>
      <c r="P190">
        <v>14.4</v>
      </c>
      <c r="Q190" s="1">
        <v>0.6166666666666667</v>
      </c>
      <c r="R190">
        <v>19.100000000000001</v>
      </c>
      <c r="S190">
        <v>100</v>
      </c>
    </row>
    <row r="191" spans="1:19">
      <c r="A191">
        <v>190</v>
      </c>
      <c r="B191" t="s">
        <v>76</v>
      </c>
      <c r="C191" t="s">
        <v>12</v>
      </c>
      <c r="D191" t="s">
        <v>10</v>
      </c>
      <c r="E191">
        <v>81</v>
      </c>
      <c r="F191">
        <v>17</v>
      </c>
      <c r="G191">
        <v>20</v>
      </c>
      <c r="H191">
        <v>37</v>
      </c>
      <c r="I191">
        <v>16</v>
      </c>
      <c r="J191">
        <v>59</v>
      </c>
      <c r="K191">
        <v>0</v>
      </c>
      <c r="L191">
        <v>4</v>
      </c>
      <c r="M191">
        <v>3</v>
      </c>
      <c r="N191">
        <v>0</v>
      </c>
      <c r="O191">
        <v>171</v>
      </c>
      <c r="P191">
        <v>9.9</v>
      </c>
      <c r="Q191" s="1">
        <v>0.70208333333333339</v>
      </c>
      <c r="R191">
        <v>20.6</v>
      </c>
      <c r="S191">
        <v>21.4</v>
      </c>
    </row>
    <row r="192" spans="1:19">
      <c r="A192">
        <v>191</v>
      </c>
      <c r="B192" t="s">
        <v>368</v>
      </c>
      <c r="C192" t="s">
        <v>14</v>
      </c>
      <c r="D192" t="s">
        <v>10</v>
      </c>
      <c r="E192">
        <v>78</v>
      </c>
      <c r="F192">
        <v>17</v>
      </c>
      <c r="G192">
        <v>20</v>
      </c>
      <c r="H192">
        <v>37</v>
      </c>
      <c r="I192">
        <v>6</v>
      </c>
      <c r="J192">
        <v>40</v>
      </c>
      <c r="K192">
        <v>2</v>
      </c>
      <c r="L192">
        <v>0</v>
      </c>
      <c r="M192">
        <v>2</v>
      </c>
      <c r="N192">
        <v>0</v>
      </c>
      <c r="O192">
        <v>130</v>
      </c>
      <c r="P192">
        <v>13.1</v>
      </c>
      <c r="Q192" s="1">
        <v>0.57638888888888895</v>
      </c>
      <c r="R192">
        <v>20.3</v>
      </c>
      <c r="S192">
        <v>25</v>
      </c>
    </row>
    <row r="193" spans="1:19">
      <c r="A193">
        <v>192</v>
      </c>
      <c r="B193" t="s">
        <v>209</v>
      </c>
      <c r="C193" t="s">
        <v>78</v>
      </c>
      <c r="D193" t="s">
        <v>7</v>
      </c>
      <c r="E193">
        <v>80</v>
      </c>
      <c r="F193">
        <v>16</v>
      </c>
      <c r="G193">
        <v>21</v>
      </c>
      <c r="H193">
        <v>37</v>
      </c>
      <c r="I193">
        <v>-4</v>
      </c>
      <c r="J193">
        <v>56</v>
      </c>
      <c r="K193">
        <v>2</v>
      </c>
      <c r="L193">
        <v>1</v>
      </c>
      <c r="M193">
        <v>1</v>
      </c>
      <c r="N193">
        <v>0</v>
      </c>
      <c r="O193">
        <v>126</v>
      </c>
      <c r="P193">
        <v>12.7</v>
      </c>
      <c r="Q193" s="1">
        <v>0.65694444444444444</v>
      </c>
      <c r="R193">
        <v>21.7</v>
      </c>
      <c r="S193">
        <v>48.9</v>
      </c>
    </row>
    <row r="194" spans="1:19">
      <c r="A194">
        <v>193</v>
      </c>
      <c r="B194" t="s">
        <v>249</v>
      </c>
      <c r="C194" t="s">
        <v>14</v>
      </c>
      <c r="D194" t="s">
        <v>7</v>
      </c>
      <c r="E194">
        <v>61</v>
      </c>
      <c r="F194">
        <v>15</v>
      </c>
      <c r="G194">
        <v>22</v>
      </c>
      <c r="H194">
        <v>37</v>
      </c>
      <c r="I194">
        <v>11</v>
      </c>
      <c r="J194">
        <v>34</v>
      </c>
      <c r="K194">
        <v>4</v>
      </c>
      <c r="L194">
        <v>0</v>
      </c>
      <c r="M194">
        <v>1</v>
      </c>
      <c r="N194">
        <v>0</v>
      </c>
      <c r="O194">
        <v>102</v>
      </c>
      <c r="P194">
        <v>14.7</v>
      </c>
      <c r="Q194" s="1">
        <v>0.73472222222222217</v>
      </c>
      <c r="R194">
        <v>27.2</v>
      </c>
      <c r="S194">
        <v>45.1</v>
      </c>
    </row>
    <row r="195" spans="1:19">
      <c r="A195">
        <v>194</v>
      </c>
      <c r="B195" t="s">
        <v>116</v>
      </c>
      <c r="C195" t="s">
        <v>12</v>
      </c>
      <c r="D195" t="s">
        <v>7</v>
      </c>
      <c r="E195">
        <v>43</v>
      </c>
      <c r="F195">
        <v>15</v>
      </c>
      <c r="G195">
        <v>22</v>
      </c>
      <c r="H195">
        <v>37</v>
      </c>
      <c r="I195">
        <v>-4</v>
      </c>
      <c r="J195">
        <v>18</v>
      </c>
      <c r="K195">
        <v>5</v>
      </c>
      <c r="L195">
        <v>0</v>
      </c>
      <c r="M195">
        <v>3</v>
      </c>
      <c r="N195">
        <v>0</v>
      </c>
      <c r="O195">
        <v>182</v>
      </c>
      <c r="P195">
        <v>8.1999999999999993</v>
      </c>
      <c r="Q195" s="1">
        <v>0.8256944444444444</v>
      </c>
      <c r="R195">
        <v>20</v>
      </c>
      <c r="S195">
        <v>38.5</v>
      </c>
    </row>
    <row r="196" spans="1:19">
      <c r="A196">
        <v>195</v>
      </c>
      <c r="B196" t="s">
        <v>263</v>
      </c>
      <c r="C196" t="s">
        <v>23</v>
      </c>
      <c r="D196" t="s">
        <v>81</v>
      </c>
      <c r="E196">
        <v>77</v>
      </c>
      <c r="F196">
        <v>11</v>
      </c>
      <c r="G196">
        <v>26</v>
      </c>
      <c r="H196">
        <v>37</v>
      </c>
      <c r="I196">
        <v>5</v>
      </c>
      <c r="J196">
        <v>36</v>
      </c>
      <c r="K196">
        <v>5</v>
      </c>
      <c r="L196">
        <v>0</v>
      </c>
      <c r="M196">
        <v>3</v>
      </c>
      <c r="N196">
        <v>2</v>
      </c>
      <c r="O196">
        <v>131</v>
      </c>
      <c r="P196">
        <v>8.4</v>
      </c>
      <c r="Q196" s="1">
        <v>0.95277777777777783</v>
      </c>
      <c r="R196">
        <v>28.3</v>
      </c>
      <c r="S196">
        <v>0</v>
      </c>
    </row>
    <row r="197" spans="1:19">
      <c r="A197">
        <v>196</v>
      </c>
      <c r="B197" t="s">
        <v>369</v>
      </c>
      <c r="C197" t="s">
        <v>51</v>
      </c>
      <c r="D197" t="s">
        <v>81</v>
      </c>
      <c r="E197">
        <v>80</v>
      </c>
      <c r="F197">
        <v>10</v>
      </c>
      <c r="G197">
        <v>27</v>
      </c>
      <c r="H197">
        <v>37</v>
      </c>
      <c r="I197">
        <v>0</v>
      </c>
      <c r="J197">
        <v>40</v>
      </c>
      <c r="K197">
        <v>3</v>
      </c>
      <c r="L197">
        <v>0</v>
      </c>
      <c r="M197">
        <v>5</v>
      </c>
      <c r="N197">
        <v>2</v>
      </c>
      <c r="O197">
        <v>122</v>
      </c>
      <c r="P197">
        <v>8.1999999999999993</v>
      </c>
      <c r="Q197" s="1">
        <v>0.93541666666666667</v>
      </c>
      <c r="R197">
        <v>28.3</v>
      </c>
      <c r="S197">
        <v>0</v>
      </c>
    </row>
    <row r="198" spans="1:19">
      <c r="A198">
        <v>197</v>
      </c>
      <c r="B198" t="s">
        <v>184</v>
      </c>
      <c r="C198" t="s">
        <v>23</v>
      </c>
      <c r="D198" t="s">
        <v>7</v>
      </c>
      <c r="E198">
        <v>73</v>
      </c>
      <c r="F198">
        <v>10</v>
      </c>
      <c r="G198">
        <v>27</v>
      </c>
      <c r="H198">
        <v>37</v>
      </c>
      <c r="I198">
        <v>-7</v>
      </c>
      <c r="J198">
        <v>28</v>
      </c>
      <c r="K198">
        <v>3</v>
      </c>
      <c r="L198">
        <v>0</v>
      </c>
      <c r="M198">
        <v>2</v>
      </c>
      <c r="N198">
        <v>0</v>
      </c>
      <c r="O198">
        <v>105</v>
      </c>
      <c r="P198">
        <v>9.5</v>
      </c>
      <c r="Q198" s="1">
        <v>0.56874999999999998</v>
      </c>
      <c r="R198">
        <v>18.2</v>
      </c>
      <c r="S198">
        <v>44.3</v>
      </c>
    </row>
    <row r="199" spans="1:19">
      <c r="A199">
        <v>198</v>
      </c>
      <c r="B199" t="s">
        <v>295</v>
      </c>
      <c r="C199" t="s">
        <v>9</v>
      </c>
      <c r="D199" t="s">
        <v>81</v>
      </c>
      <c r="E199">
        <v>82</v>
      </c>
      <c r="F199">
        <v>7</v>
      </c>
      <c r="G199">
        <v>30</v>
      </c>
      <c r="H199">
        <v>37</v>
      </c>
      <c r="I199">
        <v>21</v>
      </c>
      <c r="J199">
        <v>44</v>
      </c>
      <c r="K199">
        <v>1</v>
      </c>
      <c r="L199">
        <v>0</v>
      </c>
      <c r="M199">
        <v>3</v>
      </c>
      <c r="N199">
        <v>0</v>
      </c>
      <c r="O199">
        <v>144</v>
      </c>
      <c r="P199">
        <v>4.9000000000000004</v>
      </c>
      <c r="Q199" s="1">
        <v>0.94305555555555554</v>
      </c>
      <c r="R199">
        <v>25.9</v>
      </c>
      <c r="S199">
        <v>0</v>
      </c>
    </row>
    <row r="200" spans="1:19">
      <c r="A200">
        <v>199</v>
      </c>
      <c r="B200" t="s">
        <v>222</v>
      </c>
      <c r="C200" t="s">
        <v>29</v>
      </c>
      <c r="D200" t="s">
        <v>81</v>
      </c>
      <c r="E200">
        <v>82</v>
      </c>
      <c r="F200">
        <v>6</v>
      </c>
      <c r="G200">
        <v>31</v>
      </c>
      <c r="H200">
        <v>37</v>
      </c>
      <c r="I200">
        <v>11</v>
      </c>
      <c r="J200">
        <v>36</v>
      </c>
      <c r="K200">
        <v>1</v>
      </c>
      <c r="L200">
        <v>2</v>
      </c>
      <c r="M200">
        <v>0</v>
      </c>
      <c r="N200">
        <v>0</v>
      </c>
      <c r="O200">
        <v>147</v>
      </c>
      <c r="P200">
        <v>4.0999999999999996</v>
      </c>
      <c r="Q200" s="1">
        <v>0.93611111111111101</v>
      </c>
      <c r="R200">
        <v>28.5</v>
      </c>
      <c r="S200">
        <v>0</v>
      </c>
    </row>
    <row r="201" spans="1:19">
      <c r="A201">
        <v>200</v>
      </c>
      <c r="B201" t="s">
        <v>180</v>
      </c>
      <c r="C201" t="s">
        <v>370</v>
      </c>
      <c r="D201" t="s">
        <v>7</v>
      </c>
      <c r="E201">
        <v>82</v>
      </c>
      <c r="F201">
        <v>19</v>
      </c>
      <c r="G201">
        <v>17</v>
      </c>
      <c r="H201">
        <v>36</v>
      </c>
      <c r="I201">
        <v>-17</v>
      </c>
      <c r="J201">
        <v>43</v>
      </c>
      <c r="K201">
        <v>4</v>
      </c>
      <c r="L201">
        <v>0</v>
      </c>
      <c r="M201">
        <v>2</v>
      </c>
      <c r="N201">
        <v>0</v>
      </c>
      <c r="O201">
        <v>192</v>
      </c>
      <c r="P201">
        <v>9.9</v>
      </c>
      <c r="Q201" s="1">
        <v>0.76527777777777783</v>
      </c>
      <c r="R201">
        <v>22.7</v>
      </c>
      <c r="S201">
        <v>48.3</v>
      </c>
    </row>
    <row r="202" spans="1:19">
      <c r="A202">
        <v>201</v>
      </c>
      <c r="B202" t="s">
        <v>107</v>
      </c>
      <c r="C202" t="s">
        <v>14</v>
      </c>
      <c r="D202" t="s">
        <v>5</v>
      </c>
      <c r="E202">
        <v>79</v>
      </c>
      <c r="F202">
        <v>17</v>
      </c>
      <c r="G202">
        <v>19</v>
      </c>
      <c r="H202">
        <v>36</v>
      </c>
      <c r="I202">
        <v>-2</v>
      </c>
      <c r="J202">
        <v>38</v>
      </c>
      <c r="K202">
        <v>7</v>
      </c>
      <c r="L202">
        <v>0</v>
      </c>
      <c r="M202">
        <v>5</v>
      </c>
      <c r="N202">
        <v>0</v>
      </c>
      <c r="O202">
        <v>122</v>
      </c>
      <c r="P202">
        <v>13.9</v>
      </c>
      <c r="Q202" s="1">
        <v>0.62916666666666665</v>
      </c>
      <c r="R202">
        <v>20.9</v>
      </c>
      <c r="S202">
        <v>48</v>
      </c>
    </row>
    <row r="203" spans="1:19">
      <c r="A203">
        <v>202</v>
      </c>
      <c r="B203" t="s">
        <v>371</v>
      </c>
      <c r="C203" t="s">
        <v>372</v>
      </c>
      <c r="D203" t="s">
        <v>5</v>
      </c>
      <c r="E203">
        <v>72</v>
      </c>
      <c r="F203">
        <v>12</v>
      </c>
      <c r="G203">
        <v>24</v>
      </c>
      <c r="H203">
        <v>36</v>
      </c>
      <c r="I203">
        <v>-9</v>
      </c>
      <c r="J203">
        <v>8</v>
      </c>
      <c r="K203">
        <v>3</v>
      </c>
      <c r="L203">
        <v>0</v>
      </c>
      <c r="M203">
        <v>1</v>
      </c>
      <c r="N203">
        <v>0</v>
      </c>
      <c r="O203">
        <v>152</v>
      </c>
      <c r="P203">
        <v>7.9</v>
      </c>
      <c r="Q203" s="1">
        <v>0.61458333333333337</v>
      </c>
      <c r="R203">
        <v>19.100000000000001</v>
      </c>
      <c r="S203">
        <v>44.4</v>
      </c>
    </row>
    <row r="204" spans="1:19">
      <c r="A204">
        <v>203</v>
      </c>
      <c r="B204" t="s">
        <v>373</v>
      </c>
      <c r="C204" t="s">
        <v>40</v>
      </c>
      <c r="D204" t="s">
        <v>7</v>
      </c>
      <c r="E204">
        <v>82</v>
      </c>
      <c r="F204">
        <v>21</v>
      </c>
      <c r="G204">
        <v>14</v>
      </c>
      <c r="H204">
        <v>35</v>
      </c>
      <c r="I204">
        <v>2</v>
      </c>
      <c r="J204">
        <v>74</v>
      </c>
      <c r="K204">
        <v>4</v>
      </c>
      <c r="L204">
        <v>1</v>
      </c>
      <c r="M204">
        <v>2</v>
      </c>
      <c r="N204">
        <v>0</v>
      </c>
      <c r="O204">
        <v>218</v>
      </c>
      <c r="P204">
        <v>9.6</v>
      </c>
      <c r="Q204" s="1">
        <v>0.65555555555555556</v>
      </c>
      <c r="R204">
        <v>20.7</v>
      </c>
      <c r="S204">
        <v>48.5</v>
      </c>
    </row>
    <row r="205" spans="1:19">
      <c r="A205">
        <v>204</v>
      </c>
      <c r="B205" t="s">
        <v>374</v>
      </c>
      <c r="C205" t="s">
        <v>78</v>
      </c>
      <c r="D205" t="s">
        <v>5</v>
      </c>
      <c r="E205">
        <v>73</v>
      </c>
      <c r="F205">
        <v>16</v>
      </c>
      <c r="G205">
        <v>19</v>
      </c>
      <c r="H205">
        <v>35</v>
      </c>
      <c r="I205">
        <v>-3</v>
      </c>
      <c r="J205">
        <v>38</v>
      </c>
      <c r="K205">
        <v>8</v>
      </c>
      <c r="L205">
        <v>0</v>
      </c>
      <c r="M205">
        <v>4</v>
      </c>
      <c r="N205">
        <v>1</v>
      </c>
      <c r="O205">
        <v>168</v>
      </c>
      <c r="P205">
        <v>9.5</v>
      </c>
      <c r="Q205" s="1">
        <v>0.7090277777777777</v>
      </c>
      <c r="R205">
        <v>23</v>
      </c>
      <c r="S205">
        <v>36</v>
      </c>
    </row>
    <row r="206" spans="1:19">
      <c r="A206">
        <v>205</v>
      </c>
      <c r="B206" t="s">
        <v>375</v>
      </c>
      <c r="C206" t="s">
        <v>51</v>
      </c>
      <c r="D206" t="s">
        <v>81</v>
      </c>
      <c r="E206">
        <v>71</v>
      </c>
      <c r="F206">
        <v>13</v>
      </c>
      <c r="G206">
        <v>22</v>
      </c>
      <c r="H206">
        <v>35</v>
      </c>
      <c r="I206">
        <v>-11</v>
      </c>
      <c r="J206">
        <v>36</v>
      </c>
      <c r="K206">
        <v>5</v>
      </c>
      <c r="L206">
        <v>0</v>
      </c>
      <c r="M206">
        <v>1</v>
      </c>
      <c r="N206">
        <v>0</v>
      </c>
      <c r="O206">
        <v>134</v>
      </c>
      <c r="P206">
        <v>9.6999999999999993</v>
      </c>
      <c r="Q206" s="1">
        <v>0.97152777777777777</v>
      </c>
      <c r="R206">
        <v>28.1</v>
      </c>
      <c r="S206">
        <v>0</v>
      </c>
    </row>
    <row r="207" spans="1:19">
      <c r="A207">
        <v>206</v>
      </c>
      <c r="B207" t="s">
        <v>376</v>
      </c>
      <c r="C207" t="s">
        <v>377</v>
      </c>
      <c r="D207" t="s">
        <v>10</v>
      </c>
      <c r="E207">
        <v>73</v>
      </c>
      <c r="F207">
        <v>12</v>
      </c>
      <c r="G207">
        <v>23</v>
      </c>
      <c r="H207">
        <v>35</v>
      </c>
      <c r="I207">
        <v>6</v>
      </c>
      <c r="J207">
        <v>18</v>
      </c>
      <c r="K207">
        <v>1</v>
      </c>
      <c r="L207">
        <v>0</v>
      </c>
      <c r="M207">
        <v>1</v>
      </c>
      <c r="N207">
        <v>0</v>
      </c>
      <c r="O207">
        <v>135</v>
      </c>
      <c r="P207">
        <v>8.9</v>
      </c>
      <c r="Q207" s="1">
        <v>0.6069444444444444</v>
      </c>
      <c r="R207">
        <v>17.2</v>
      </c>
      <c r="S207">
        <v>48.4</v>
      </c>
    </row>
    <row r="208" spans="1:19">
      <c r="A208">
        <v>207</v>
      </c>
      <c r="B208" t="s">
        <v>378</v>
      </c>
      <c r="C208" t="s">
        <v>21</v>
      </c>
      <c r="D208" t="s">
        <v>7</v>
      </c>
      <c r="E208">
        <v>82</v>
      </c>
      <c r="F208">
        <v>11</v>
      </c>
      <c r="G208">
        <v>24</v>
      </c>
      <c r="H208">
        <v>35</v>
      </c>
      <c r="I208">
        <v>-12</v>
      </c>
      <c r="J208">
        <v>64</v>
      </c>
      <c r="K208">
        <v>0</v>
      </c>
      <c r="L208">
        <v>1</v>
      </c>
      <c r="M208">
        <v>3</v>
      </c>
      <c r="N208">
        <v>0</v>
      </c>
      <c r="O208">
        <v>129</v>
      </c>
      <c r="P208">
        <v>8.5</v>
      </c>
      <c r="Q208" s="1">
        <v>0.71875</v>
      </c>
      <c r="R208">
        <v>24.2</v>
      </c>
      <c r="S208">
        <v>41.6</v>
      </c>
    </row>
    <row r="209" spans="1:19">
      <c r="A209">
        <v>208</v>
      </c>
      <c r="B209" t="s">
        <v>379</v>
      </c>
      <c r="C209" t="s">
        <v>380</v>
      </c>
      <c r="D209" t="s">
        <v>81</v>
      </c>
      <c r="E209">
        <v>82</v>
      </c>
      <c r="F209">
        <v>11</v>
      </c>
      <c r="G209">
        <v>24</v>
      </c>
      <c r="H209">
        <v>35</v>
      </c>
      <c r="I209">
        <v>14</v>
      </c>
      <c r="J209">
        <v>32</v>
      </c>
      <c r="K209">
        <v>6</v>
      </c>
      <c r="L209">
        <v>1</v>
      </c>
      <c r="M209">
        <v>2</v>
      </c>
      <c r="N209">
        <v>1</v>
      </c>
      <c r="O209">
        <v>132</v>
      </c>
      <c r="P209">
        <v>8.3000000000000007</v>
      </c>
      <c r="Q209" s="1">
        <v>0.68055555555555547</v>
      </c>
      <c r="R209">
        <v>21</v>
      </c>
      <c r="S209">
        <v>0</v>
      </c>
    </row>
    <row r="210" spans="1:19">
      <c r="A210">
        <v>209</v>
      </c>
      <c r="B210" t="s">
        <v>212</v>
      </c>
      <c r="C210" t="s">
        <v>51</v>
      </c>
      <c r="D210" t="s">
        <v>7</v>
      </c>
      <c r="E210">
        <v>35</v>
      </c>
      <c r="F210">
        <v>10</v>
      </c>
      <c r="G210">
        <v>25</v>
      </c>
      <c r="H210">
        <v>35</v>
      </c>
      <c r="I210">
        <v>-1</v>
      </c>
      <c r="J210">
        <v>16</v>
      </c>
      <c r="K210">
        <v>2</v>
      </c>
      <c r="L210">
        <v>0</v>
      </c>
      <c r="M210">
        <v>1</v>
      </c>
      <c r="N210">
        <v>0</v>
      </c>
      <c r="O210">
        <v>89</v>
      </c>
      <c r="P210">
        <v>11.2</v>
      </c>
      <c r="Q210" s="1">
        <v>0.81388888888888899</v>
      </c>
      <c r="R210">
        <v>22.1</v>
      </c>
      <c r="S210">
        <v>46.4</v>
      </c>
    </row>
    <row r="211" spans="1:19">
      <c r="A211">
        <v>210</v>
      </c>
      <c r="B211" t="s">
        <v>381</v>
      </c>
      <c r="C211" t="s">
        <v>16</v>
      </c>
      <c r="D211" t="s">
        <v>81</v>
      </c>
      <c r="E211">
        <v>72</v>
      </c>
      <c r="F211">
        <v>5</v>
      </c>
      <c r="G211">
        <v>30</v>
      </c>
      <c r="H211">
        <v>35</v>
      </c>
      <c r="I211">
        <v>-2</v>
      </c>
      <c r="J211">
        <v>60</v>
      </c>
      <c r="K211">
        <v>1</v>
      </c>
      <c r="L211">
        <v>0</v>
      </c>
      <c r="M211">
        <v>1</v>
      </c>
      <c r="N211">
        <v>1</v>
      </c>
      <c r="O211">
        <v>144</v>
      </c>
      <c r="P211">
        <v>3.5</v>
      </c>
      <c r="Q211" s="2">
        <v>1.0423611111111111</v>
      </c>
      <c r="R211">
        <v>27.6</v>
      </c>
      <c r="S211">
        <v>0</v>
      </c>
    </row>
    <row r="212" spans="1:19">
      <c r="A212">
        <v>211</v>
      </c>
      <c r="B212" t="s">
        <v>382</v>
      </c>
      <c r="C212" t="s">
        <v>383</v>
      </c>
      <c r="D212" t="s">
        <v>5</v>
      </c>
      <c r="E212">
        <v>82</v>
      </c>
      <c r="F212">
        <v>22</v>
      </c>
      <c r="G212">
        <v>12</v>
      </c>
      <c r="H212">
        <v>34</v>
      </c>
      <c r="I212">
        <v>-7</v>
      </c>
      <c r="J212">
        <v>52</v>
      </c>
      <c r="K212">
        <v>2</v>
      </c>
      <c r="L212">
        <v>0</v>
      </c>
      <c r="M212">
        <v>2</v>
      </c>
      <c r="N212">
        <v>0</v>
      </c>
      <c r="O212">
        <v>191</v>
      </c>
      <c r="P212">
        <v>11.5</v>
      </c>
      <c r="Q212" s="1">
        <v>0.58472222222222225</v>
      </c>
      <c r="R212">
        <v>19.100000000000001</v>
      </c>
      <c r="S212">
        <v>32</v>
      </c>
    </row>
    <row r="213" spans="1:19">
      <c r="A213">
        <v>212</v>
      </c>
      <c r="B213" t="s">
        <v>384</v>
      </c>
      <c r="C213" t="s">
        <v>78</v>
      </c>
      <c r="D213" t="s">
        <v>5</v>
      </c>
      <c r="E213">
        <v>76</v>
      </c>
      <c r="F213">
        <v>19</v>
      </c>
      <c r="G213">
        <v>15</v>
      </c>
      <c r="H213">
        <v>34</v>
      </c>
      <c r="I213">
        <v>-5</v>
      </c>
      <c r="J213">
        <v>79</v>
      </c>
      <c r="K213">
        <v>4</v>
      </c>
      <c r="L213">
        <v>0</v>
      </c>
      <c r="M213">
        <v>3</v>
      </c>
      <c r="N213">
        <v>0</v>
      </c>
      <c r="O213">
        <v>191</v>
      </c>
      <c r="P213">
        <v>9.9</v>
      </c>
      <c r="Q213" s="1">
        <v>0.65972222222222221</v>
      </c>
      <c r="R213">
        <v>21.6</v>
      </c>
      <c r="S213">
        <v>27.3</v>
      </c>
    </row>
    <row r="214" spans="1:19">
      <c r="A214">
        <v>213</v>
      </c>
      <c r="B214" t="s">
        <v>385</v>
      </c>
      <c r="C214" t="s">
        <v>386</v>
      </c>
      <c r="D214" t="s">
        <v>5</v>
      </c>
      <c r="E214">
        <v>74</v>
      </c>
      <c r="F214">
        <v>16</v>
      </c>
      <c r="G214">
        <v>18</v>
      </c>
      <c r="H214">
        <v>34</v>
      </c>
      <c r="I214">
        <v>-6</v>
      </c>
      <c r="J214">
        <v>44</v>
      </c>
      <c r="K214">
        <v>6</v>
      </c>
      <c r="L214">
        <v>0</v>
      </c>
      <c r="M214">
        <v>3</v>
      </c>
      <c r="N214">
        <v>0</v>
      </c>
      <c r="O214">
        <v>151</v>
      </c>
      <c r="P214">
        <v>10.6</v>
      </c>
      <c r="Q214" s="1">
        <v>0.6875</v>
      </c>
      <c r="R214">
        <v>18.2</v>
      </c>
      <c r="S214">
        <v>30</v>
      </c>
    </row>
    <row r="215" spans="1:19">
      <c r="A215">
        <v>214</v>
      </c>
      <c r="B215" t="s">
        <v>269</v>
      </c>
      <c r="C215" t="s">
        <v>165</v>
      </c>
      <c r="D215" t="s">
        <v>7</v>
      </c>
      <c r="E215">
        <v>82</v>
      </c>
      <c r="F215">
        <v>16</v>
      </c>
      <c r="G215">
        <v>18</v>
      </c>
      <c r="H215">
        <v>34</v>
      </c>
      <c r="I215">
        <v>9</v>
      </c>
      <c r="J215">
        <v>17</v>
      </c>
      <c r="K215">
        <v>2</v>
      </c>
      <c r="L215">
        <v>0</v>
      </c>
      <c r="M215">
        <v>2</v>
      </c>
      <c r="N215">
        <v>0</v>
      </c>
      <c r="O215">
        <v>101</v>
      </c>
      <c r="P215">
        <v>15.8</v>
      </c>
      <c r="Q215" s="1">
        <v>0.55347222222222225</v>
      </c>
      <c r="R215">
        <v>17.600000000000001</v>
      </c>
      <c r="S215">
        <v>47.4</v>
      </c>
    </row>
    <row r="216" spans="1:19">
      <c r="A216">
        <v>215</v>
      </c>
      <c r="B216" t="s">
        <v>387</v>
      </c>
      <c r="C216" t="s">
        <v>21</v>
      </c>
      <c r="D216" t="s">
        <v>10</v>
      </c>
      <c r="E216">
        <v>80</v>
      </c>
      <c r="F216">
        <v>15</v>
      </c>
      <c r="G216">
        <v>19</v>
      </c>
      <c r="H216">
        <v>34</v>
      </c>
      <c r="I216">
        <v>-13</v>
      </c>
      <c r="J216">
        <v>16</v>
      </c>
      <c r="K216">
        <v>3</v>
      </c>
      <c r="L216">
        <v>0</v>
      </c>
      <c r="M216">
        <v>0</v>
      </c>
      <c r="N216">
        <v>0</v>
      </c>
      <c r="O216">
        <v>180</v>
      </c>
      <c r="P216">
        <v>8.3000000000000007</v>
      </c>
      <c r="Q216" s="1">
        <v>0.64097222222222217</v>
      </c>
      <c r="R216">
        <v>19.2</v>
      </c>
      <c r="S216">
        <v>20</v>
      </c>
    </row>
    <row r="217" spans="1:19">
      <c r="A217">
        <v>216</v>
      </c>
      <c r="B217" t="s">
        <v>200</v>
      </c>
      <c r="C217" t="s">
        <v>147</v>
      </c>
      <c r="D217" t="s">
        <v>10</v>
      </c>
      <c r="E217">
        <v>82</v>
      </c>
      <c r="F217">
        <v>14</v>
      </c>
      <c r="G217">
        <v>20</v>
      </c>
      <c r="H217">
        <v>34</v>
      </c>
      <c r="I217">
        <v>-19</v>
      </c>
      <c r="J217">
        <v>43</v>
      </c>
      <c r="K217">
        <v>5</v>
      </c>
      <c r="L217">
        <v>0</v>
      </c>
      <c r="M217">
        <v>3</v>
      </c>
      <c r="N217">
        <v>0</v>
      </c>
      <c r="O217">
        <v>149</v>
      </c>
      <c r="P217">
        <v>9.4</v>
      </c>
      <c r="Q217" s="1">
        <v>0.64861111111111114</v>
      </c>
      <c r="R217">
        <v>18.7</v>
      </c>
      <c r="S217">
        <v>47.1</v>
      </c>
    </row>
    <row r="218" spans="1:19">
      <c r="A218">
        <v>217</v>
      </c>
      <c r="B218" t="s">
        <v>388</v>
      </c>
      <c r="C218" t="s">
        <v>93</v>
      </c>
      <c r="D218" t="s">
        <v>5</v>
      </c>
      <c r="E218">
        <v>65</v>
      </c>
      <c r="F218">
        <v>14</v>
      </c>
      <c r="G218">
        <v>20</v>
      </c>
      <c r="H218">
        <v>34</v>
      </c>
      <c r="I218">
        <v>-6</v>
      </c>
      <c r="J218">
        <v>34</v>
      </c>
      <c r="K218">
        <v>6</v>
      </c>
      <c r="L218">
        <v>0</v>
      </c>
      <c r="M218">
        <v>4</v>
      </c>
      <c r="N218">
        <v>0</v>
      </c>
      <c r="O218">
        <v>168</v>
      </c>
      <c r="P218">
        <v>8.3000000000000007</v>
      </c>
      <c r="Q218" s="1">
        <v>0.73333333333333339</v>
      </c>
      <c r="R218">
        <v>24.4</v>
      </c>
      <c r="S218">
        <v>38.5</v>
      </c>
    </row>
    <row r="219" spans="1:19">
      <c r="A219">
        <v>218</v>
      </c>
      <c r="B219" t="s">
        <v>170</v>
      </c>
      <c r="C219" t="s">
        <v>90</v>
      </c>
      <c r="D219" t="s">
        <v>5</v>
      </c>
      <c r="E219">
        <v>49</v>
      </c>
      <c r="F219">
        <v>12</v>
      </c>
      <c r="G219">
        <v>22</v>
      </c>
      <c r="H219">
        <v>34</v>
      </c>
      <c r="I219">
        <v>10</v>
      </c>
      <c r="J219">
        <v>15</v>
      </c>
      <c r="K219">
        <v>3</v>
      </c>
      <c r="L219">
        <v>1</v>
      </c>
      <c r="M219">
        <v>3</v>
      </c>
      <c r="N219">
        <v>0</v>
      </c>
      <c r="O219">
        <v>103</v>
      </c>
      <c r="P219">
        <v>11.7</v>
      </c>
      <c r="Q219" s="1">
        <v>0.7993055555555556</v>
      </c>
      <c r="R219">
        <v>25.4</v>
      </c>
      <c r="S219">
        <v>44</v>
      </c>
    </row>
    <row r="220" spans="1:19">
      <c r="A220">
        <v>219</v>
      </c>
      <c r="B220" t="s">
        <v>389</v>
      </c>
      <c r="C220" t="s">
        <v>74</v>
      </c>
      <c r="D220" t="s">
        <v>81</v>
      </c>
      <c r="E220">
        <v>79</v>
      </c>
      <c r="F220">
        <v>5</v>
      </c>
      <c r="G220">
        <v>29</v>
      </c>
      <c r="H220">
        <v>34</v>
      </c>
      <c r="I220">
        <v>6</v>
      </c>
      <c r="J220">
        <v>81</v>
      </c>
      <c r="K220">
        <v>2</v>
      </c>
      <c r="L220">
        <v>0</v>
      </c>
      <c r="M220">
        <v>0</v>
      </c>
      <c r="N220">
        <v>0</v>
      </c>
      <c r="O220">
        <v>129</v>
      </c>
      <c r="P220">
        <v>3.9</v>
      </c>
      <c r="Q220" s="1">
        <v>0.9277777777777777</v>
      </c>
      <c r="R220">
        <v>27.4</v>
      </c>
      <c r="S220">
        <v>0</v>
      </c>
    </row>
    <row r="221" spans="1:19">
      <c r="A221">
        <v>220</v>
      </c>
      <c r="B221" t="s">
        <v>161</v>
      </c>
      <c r="C221" t="s">
        <v>147</v>
      </c>
      <c r="D221" t="s">
        <v>10</v>
      </c>
      <c r="E221">
        <v>66</v>
      </c>
      <c r="F221">
        <v>18</v>
      </c>
      <c r="G221">
        <v>15</v>
      </c>
      <c r="H221">
        <v>33</v>
      </c>
      <c r="I221">
        <v>-12</v>
      </c>
      <c r="J221">
        <v>49</v>
      </c>
      <c r="K221">
        <v>1</v>
      </c>
      <c r="L221">
        <v>4</v>
      </c>
      <c r="M221">
        <v>0</v>
      </c>
      <c r="N221">
        <v>0</v>
      </c>
      <c r="O221">
        <v>167</v>
      </c>
      <c r="P221">
        <v>10.8</v>
      </c>
      <c r="Q221" s="1">
        <v>0.75208333333333333</v>
      </c>
      <c r="R221">
        <v>21.6</v>
      </c>
      <c r="S221">
        <v>30.8</v>
      </c>
    </row>
    <row r="222" spans="1:19">
      <c r="A222">
        <v>221</v>
      </c>
      <c r="B222" t="s">
        <v>191</v>
      </c>
      <c r="C222" t="s">
        <v>38</v>
      </c>
      <c r="D222" t="s">
        <v>81</v>
      </c>
      <c r="E222">
        <v>51</v>
      </c>
      <c r="F222">
        <v>8</v>
      </c>
      <c r="G222">
        <v>25</v>
      </c>
      <c r="H222">
        <v>33</v>
      </c>
      <c r="I222">
        <v>13</v>
      </c>
      <c r="J222">
        <v>24</v>
      </c>
      <c r="K222">
        <v>5</v>
      </c>
      <c r="L222">
        <v>0</v>
      </c>
      <c r="M222">
        <v>1</v>
      </c>
      <c r="N222">
        <v>0</v>
      </c>
      <c r="O222">
        <v>121</v>
      </c>
      <c r="P222">
        <v>6.6</v>
      </c>
      <c r="Q222" s="2">
        <v>1.0118055555555556</v>
      </c>
      <c r="R222">
        <v>28.5</v>
      </c>
      <c r="S222">
        <v>0</v>
      </c>
    </row>
    <row r="223" spans="1:19">
      <c r="A223">
        <v>222</v>
      </c>
      <c r="B223" t="s">
        <v>390</v>
      </c>
      <c r="C223" t="s">
        <v>4</v>
      </c>
      <c r="D223" t="s">
        <v>7</v>
      </c>
      <c r="E223">
        <v>77</v>
      </c>
      <c r="F223">
        <v>18</v>
      </c>
      <c r="G223">
        <v>14</v>
      </c>
      <c r="H223">
        <v>32</v>
      </c>
      <c r="I223">
        <v>-12</v>
      </c>
      <c r="J223">
        <v>52</v>
      </c>
      <c r="K223">
        <v>6</v>
      </c>
      <c r="L223">
        <v>0</v>
      </c>
      <c r="M223">
        <v>3</v>
      </c>
      <c r="N223">
        <v>0</v>
      </c>
      <c r="O223">
        <v>175</v>
      </c>
      <c r="P223">
        <v>10.3</v>
      </c>
      <c r="Q223" s="1">
        <v>0.64930555555555558</v>
      </c>
      <c r="R223">
        <v>22.7</v>
      </c>
      <c r="S223">
        <v>53.2</v>
      </c>
    </row>
    <row r="224" spans="1:19">
      <c r="A224">
        <v>223</v>
      </c>
      <c r="B224" t="s">
        <v>391</v>
      </c>
      <c r="C224" t="s">
        <v>25</v>
      </c>
      <c r="D224" t="s">
        <v>10</v>
      </c>
      <c r="E224">
        <v>76</v>
      </c>
      <c r="F224">
        <v>16</v>
      </c>
      <c r="G224">
        <v>16</v>
      </c>
      <c r="H224">
        <v>32</v>
      </c>
      <c r="I224">
        <v>-5</v>
      </c>
      <c r="J224">
        <v>41</v>
      </c>
      <c r="K224">
        <v>3</v>
      </c>
      <c r="L224">
        <v>0</v>
      </c>
      <c r="M224">
        <v>3</v>
      </c>
      <c r="N224">
        <v>0</v>
      </c>
      <c r="O224">
        <v>187</v>
      </c>
      <c r="P224">
        <v>8.6</v>
      </c>
      <c r="Q224" s="1">
        <v>0.61458333333333337</v>
      </c>
      <c r="R224">
        <v>20.3</v>
      </c>
      <c r="S224">
        <v>20</v>
      </c>
    </row>
    <row r="225" spans="1:19">
      <c r="A225">
        <v>224</v>
      </c>
      <c r="B225" t="s">
        <v>197</v>
      </c>
      <c r="C225" t="s">
        <v>19</v>
      </c>
      <c r="D225" t="s">
        <v>7</v>
      </c>
      <c r="E225">
        <v>82</v>
      </c>
      <c r="F225">
        <v>15</v>
      </c>
      <c r="G225">
        <v>17</v>
      </c>
      <c r="H225">
        <v>32</v>
      </c>
      <c r="I225">
        <v>-29</v>
      </c>
      <c r="J225">
        <v>14</v>
      </c>
      <c r="K225">
        <v>6</v>
      </c>
      <c r="L225">
        <v>1</v>
      </c>
      <c r="M225">
        <v>4</v>
      </c>
      <c r="N225">
        <v>0</v>
      </c>
      <c r="O225">
        <v>120</v>
      </c>
      <c r="P225">
        <v>12.5</v>
      </c>
      <c r="Q225" s="1">
        <v>0.8027777777777777</v>
      </c>
      <c r="R225">
        <v>23.7</v>
      </c>
      <c r="S225">
        <v>54.6</v>
      </c>
    </row>
    <row r="226" spans="1:19">
      <c r="A226">
        <v>225</v>
      </c>
      <c r="B226" t="s">
        <v>392</v>
      </c>
      <c r="C226" t="s">
        <v>100</v>
      </c>
      <c r="D226" t="s">
        <v>7</v>
      </c>
      <c r="E226">
        <v>82</v>
      </c>
      <c r="F226">
        <v>14</v>
      </c>
      <c r="G226">
        <v>18</v>
      </c>
      <c r="H226">
        <v>32</v>
      </c>
      <c r="I226">
        <v>2</v>
      </c>
      <c r="J226">
        <v>22</v>
      </c>
      <c r="K226">
        <v>0</v>
      </c>
      <c r="L226">
        <v>0</v>
      </c>
      <c r="M226">
        <v>4</v>
      </c>
      <c r="N226">
        <v>0</v>
      </c>
      <c r="O226">
        <v>124</v>
      </c>
      <c r="P226">
        <v>11.3</v>
      </c>
      <c r="Q226" s="1">
        <v>0.71458333333333324</v>
      </c>
      <c r="R226">
        <v>22.4</v>
      </c>
      <c r="S226">
        <v>54.5</v>
      </c>
    </row>
    <row r="227" spans="1:19">
      <c r="A227">
        <v>226</v>
      </c>
      <c r="B227" t="s">
        <v>237</v>
      </c>
      <c r="C227" t="s">
        <v>113</v>
      </c>
      <c r="D227" t="s">
        <v>7</v>
      </c>
      <c r="E227">
        <v>82</v>
      </c>
      <c r="F227">
        <v>12</v>
      </c>
      <c r="G227">
        <v>20</v>
      </c>
      <c r="H227">
        <v>32</v>
      </c>
      <c r="I227">
        <v>-9</v>
      </c>
      <c r="J227">
        <v>183</v>
      </c>
      <c r="K227">
        <v>3</v>
      </c>
      <c r="L227">
        <v>2</v>
      </c>
      <c r="M227">
        <v>4</v>
      </c>
      <c r="N227">
        <v>0</v>
      </c>
      <c r="O227">
        <v>120</v>
      </c>
      <c r="P227">
        <v>10</v>
      </c>
      <c r="Q227" s="1">
        <v>0.71458333333333324</v>
      </c>
      <c r="R227">
        <v>24.3</v>
      </c>
      <c r="S227">
        <v>56.6</v>
      </c>
    </row>
    <row r="228" spans="1:19">
      <c r="A228">
        <v>227</v>
      </c>
      <c r="B228" t="s">
        <v>393</v>
      </c>
      <c r="C228" t="s">
        <v>23</v>
      </c>
      <c r="D228" t="s">
        <v>7</v>
      </c>
      <c r="E228">
        <v>82</v>
      </c>
      <c r="F228">
        <v>12</v>
      </c>
      <c r="G228">
        <v>20</v>
      </c>
      <c r="H228">
        <v>32</v>
      </c>
      <c r="I228">
        <v>9</v>
      </c>
      <c r="J228">
        <v>16</v>
      </c>
      <c r="K228">
        <v>0</v>
      </c>
      <c r="L228">
        <v>2</v>
      </c>
      <c r="M228">
        <v>2</v>
      </c>
      <c r="N228">
        <v>1</v>
      </c>
      <c r="O228">
        <v>177</v>
      </c>
      <c r="P228">
        <v>6.8</v>
      </c>
      <c r="Q228" s="1">
        <v>0.5541666666666667</v>
      </c>
      <c r="R228">
        <v>19.399999999999999</v>
      </c>
      <c r="S228">
        <v>52.6</v>
      </c>
    </row>
    <row r="229" spans="1:19">
      <c r="A229">
        <v>228</v>
      </c>
      <c r="B229" t="s">
        <v>229</v>
      </c>
      <c r="C229" t="s">
        <v>4</v>
      </c>
      <c r="D229" t="s">
        <v>5</v>
      </c>
      <c r="E229">
        <v>57</v>
      </c>
      <c r="F229">
        <v>10</v>
      </c>
      <c r="G229">
        <v>22</v>
      </c>
      <c r="H229">
        <v>32</v>
      </c>
      <c r="I229">
        <v>8</v>
      </c>
      <c r="J229">
        <v>171</v>
      </c>
      <c r="K229">
        <v>2</v>
      </c>
      <c r="L229">
        <v>0</v>
      </c>
      <c r="M229">
        <v>1</v>
      </c>
      <c r="N229">
        <v>0</v>
      </c>
      <c r="O229">
        <v>83</v>
      </c>
      <c r="P229">
        <v>12</v>
      </c>
      <c r="Q229" s="1">
        <v>0.60486111111111118</v>
      </c>
      <c r="R229">
        <v>18.399999999999999</v>
      </c>
      <c r="S229">
        <v>44.8</v>
      </c>
    </row>
    <row r="230" spans="1:19">
      <c r="A230">
        <v>229</v>
      </c>
      <c r="B230" t="s">
        <v>394</v>
      </c>
      <c r="C230" t="s">
        <v>395</v>
      </c>
      <c r="D230" t="s">
        <v>5</v>
      </c>
      <c r="E230">
        <v>70</v>
      </c>
      <c r="F230">
        <v>9</v>
      </c>
      <c r="G230">
        <v>23</v>
      </c>
      <c r="H230">
        <v>32</v>
      </c>
      <c r="I230">
        <v>-18</v>
      </c>
      <c r="J230">
        <v>45</v>
      </c>
      <c r="K230">
        <v>1</v>
      </c>
      <c r="L230">
        <v>0</v>
      </c>
      <c r="M230">
        <v>3</v>
      </c>
      <c r="N230">
        <v>0</v>
      </c>
      <c r="O230">
        <v>153</v>
      </c>
      <c r="P230">
        <v>5.9</v>
      </c>
      <c r="Q230" s="1">
        <v>0.72638888888888886</v>
      </c>
      <c r="R230">
        <v>23.7</v>
      </c>
      <c r="S230">
        <v>39.299999999999997</v>
      </c>
    </row>
    <row r="231" spans="1:19">
      <c r="A231">
        <v>230</v>
      </c>
      <c r="B231" t="s">
        <v>396</v>
      </c>
      <c r="C231" t="s">
        <v>29</v>
      </c>
      <c r="D231" t="s">
        <v>81</v>
      </c>
      <c r="E231">
        <v>81</v>
      </c>
      <c r="F231">
        <v>8</v>
      </c>
      <c r="G231">
        <v>24</v>
      </c>
      <c r="H231">
        <v>32</v>
      </c>
      <c r="I231">
        <v>30</v>
      </c>
      <c r="J231">
        <v>42</v>
      </c>
      <c r="K231">
        <v>3</v>
      </c>
      <c r="L231">
        <v>0</v>
      </c>
      <c r="M231">
        <v>2</v>
      </c>
      <c r="N231">
        <v>2</v>
      </c>
      <c r="O231">
        <v>144</v>
      </c>
      <c r="P231">
        <v>5.6</v>
      </c>
      <c r="Q231" s="1">
        <v>0.87986111111111109</v>
      </c>
      <c r="R231">
        <v>27.9</v>
      </c>
      <c r="S231">
        <v>0</v>
      </c>
    </row>
    <row r="232" spans="1:19">
      <c r="A232">
        <v>231</v>
      </c>
      <c r="B232" t="s">
        <v>397</v>
      </c>
      <c r="C232" t="s">
        <v>88</v>
      </c>
      <c r="D232" t="s">
        <v>81</v>
      </c>
      <c r="E232">
        <v>81</v>
      </c>
      <c r="F232">
        <v>7</v>
      </c>
      <c r="G232">
        <v>25</v>
      </c>
      <c r="H232">
        <v>32</v>
      </c>
      <c r="I232">
        <v>3</v>
      </c>
      <c r="J232">
        <v>41</v>
      </c>
      <c r="K232">
        <v>1</v>
      </c>
      <c r="L232">
        <v>0</v>
      </c>
      <c r="M232">
        <v>2</v>
      </c>
      <c r="N232">
        <v>0</v>
      </c>
      <c r="O232">
        <v>166</v>
      </c>
      <c r="P232">
        <v>4.2</v>
      </c>
      <c r="Q232" s="1">
        <v>0.98055555555555562</v>
      </c>
      <c r="R232">
        <v>28.1</v>
      </c>
      <c r="S232">
        <v>0</v>
      </c>
    </row>
    <row r="233" spans="1:19">
      <c r="A233">
        <v>232</v>
      </c>
      <c r="B233" t="s">
        <v>398</v>
      </c>
      <c r="C233" t="s">
        <v>143</v>
      </c>
      <c r="D233" t="s">
        <v>10</v>
      </c>
      <c r="E233">
        <v>76</v>
      </c>
      <c r="F233">
        <v>18</v>
      </c>
      <c r="G233">
        <v>13</v>
      </c>
      <c r="H233">
        <v>31</v>
      </c>
      <c r="I233">
        <v>11</v>
      </c>
      <c r="J233">
        <v>27</v>
      </c>
      <c r="K233">
        <v>2</v>
      </c>
      <c r="L233">
        <v>0</v>
      </c>
      <c r="M233">
        <v>6</v>
      </c>
      <c r="N233">
        <v>0</v>
      </c>
      <c r="O233">
        <v>126</v>
      </c>
      <c r="P233">
        <v>14.3</v>
      </c>
      <c r="Q233" s="1">
        <v>0.64583333333333337</v>
      </c>
      <c r="R233">
        <v>20.5</v>
      </c>
      <c r="S233">
        <v>30</v>
      </c>
    </row>
    <row r="234" spans="1:19">
      <c r="A234">
        <v>233</v>
      </c>
      <c r="B234" t="s">
        <v>274</v>
      </c>
      <c r="C234" t="s">
        <v>399</v>
      </c>
      <c r="D234" t="s">
        <v>7</v>
      </c>
      <c r="E234">
        <v>73</v>
      </c>
      <c r="F234">
        <v>17</v>
      </c>
      <c r="G234">
        <v>14</v>
      </c>
      <c r="H234">
        <v>31</v>
      </c>
      <c r="I234">
        <v>-6</v>
      </c>
      <c r="J234">
        <v>40</v>
      </c>
      <c r="K234">
        <v>4</v>
      </c>
      <c r="L234">
        <v>0</v>
      </c>
      <c r="M234">
        <v>1</v>
      </c>
      <c r="N234">
        <v>0</v>
      </c>
      <c r="O234">
        <v>169</v>
      </c>
      <c r="P234">
        <v>10.1</v>
      </c>
      <c r="Q234" s="1">
        <v>0.64652777777777781</v>
      </c>
      <c r="R234">
        <v>20.5</v>
      </c>
      <c r="S234">
        <v>50.2</v>
      </c>
    </row>
    <row r="235" spans="1:19">
      <c r="A235">
        <v>234</v>
      </c>
      <c r="B235" t="s">
        <v>288</v>
      </c>
      <c r="C235" t="s">
        <v>16</v>
      </c>
      <c r="D235" t="s">
        <v>5</v>
      </c>
      <c r="E235">
        <v>82</v>
      </c>
      <c r="F235">
        <v>16</v>
      </c>
      <c r="G235">
        <v>15</v>
      </c>
      <c r="H235">
        <v>31</v>
      </c>
      <c r="I235">
        <v>-21</v>
      </c>
      <c r="J235">
        <v>59</v>
      </c>
      <c r="K235">
        <v>2</v>
      </c>
      <c r="L235">
        <v>1</v>
      </c>
      <c r="M235">
        <v>0</v>
      </c>
      <c r="N235">
        <v>0</v>
      </c>
      <c r="O235">
        <v>176</v>
      </c>
      <c r="P235">
        <v>9.1</v>
      </c>
      <c r="Q235" s="1">
        <v>0.66666666666666663</v>
      </c>
      <c r="R235">
        <v>22.9</v>
      </c>
      <c r="S235">
        <v>33.299999999999997</v>
      </c>
    </row>
    <row r="236" spans="1:19">
      <c r="A236">
        <v>235</v>
      </c>
      <c r="B236" t="s">
        <v>400</v>
      </c>
      <c r="C236" t="s">
        <v>51</v>
      </c>
      <c r="D236" t="s">
        <v>7</v>
      </c>
      <c r="E236">
        <v>64</v>
      </c>
      <c r="F236">
        <v>16</v>
      </c>
      <c r="G236">
        <v>15</v>
      </c>
      <c r="H236">
        <v>31</v>
      </c>
      <c r="I236">
        <v>11</v>
      </c>
      <c r="J236">
        <v>34</v>
      </c>
      <c r="K236">
        <v>2</v>
      </c>
      <c r="L236">
        <v>0</v>
      </c>
      <c r="M236">
        <v>3</v>
      </c>
      <c r="N236">
        <v>0</v>
      </c>
      <c r="O236">
        <v>171</v>
      </c>
      <c r="P236">
        <v>9.4</v>
      </c>
      <c r="Q236" s="1">
        <v>0.55486111111111114</v>
      </c>
      <c r="R236">
        <v>17.899999999999999</v>
      </c>
      <c r="S236">
        <v>23.5</v>
      </c>
    </row>
    <row r="237" spans="1:19">
      <c r="A237">
        <v>236</v>
      </c>
      <c r="B237" t="s">
        <v>163</v>
      </c>
      <c r="C237" t="s">
        <v>147</v>
      </c>
      <c r="D237" t="s">
        <v>5</v>
      </c>
      <c r="E237">
        <v>54</v>
      </c>
      <c r="F237">
        <v>14</v>
      </c>
      <c r="G237">
        <v>17</v>
      </c>
      <c r="H237">
        <v>31</v>
      </c>
      <c r="I237">
        <v>-19</v>
      </c>
      <c r="J237">
        <v>18</v>
      </c>
      <c r="K237">
        <v>7</v>
      </c>
      <c r="L237">
        <v>0</v>
      </c>
      <c r="M237">
        <v>1</v>
      </c>
      <c r="N237">
        <v>0</v>
      </c>
      <c r="O237">
        <v>96</v>
      </c>
      <c r="P237">
        <v>14.6</v>
      </c>
      <c r="Q237" s="1">
        <v>0.8027777777777777</v>
      </c>
      <c r="R237">
        <v>22.8</v>
      </c>
      <c r="S237">
        <v>16.7</v>
      </c>
    </row>
    <row r="238" spans="1:19">
      <c r="A238">
        <v>237</v>
      </c>
      <c r="B238" t="s">
        <v>154</v>
      </c>
      <c r="C238" t="s">
        <v>401</v>
      </c>
      <c r="D238" t="s">
        <v>5</v>
      </c>
      <c r="E238">
        <v>54</v>
      </c>
      <c r="F238">
        <v>14</v>
      </c>
      <c r="G238">
        <v>17</v>
      </c>
      <c r="H238">
        <v>31</v>
      </c>
      <c r="I238">
        <v>-11</v>
      </c>
      <c r="J238">
        <v>33</v>
      </c>
      <c r="K238">
        <v>4</v>
      </c>
      <c r="L238">
        <v>0</v>
      </c>
      <c r="M238">
        <v>2</v>
      </c>
      <c r="N238">
        <v>0</v>
      </c>
      <c r="O238">
        <v>129</v>
      </c>
      <c r="P238">
        <v>10.9</v>
      </c>
      <c r="Q238" s="1">
        <v>0.65069444444444446</v>
      </c>
      <c r="R238">
        <v>19.600000000000001</v>
      </c>
      <c r="S238">
        <v>37.5</v>
      </c>
    </row>
    <row r="239" spans="1:19">
      <c r="A239">
        <v>238</v>
      </c>
      <c r="B239" t="s">
        <v>402</v>
      </c>
      <c r="C239" t="s">
        <v>51</v>
      </c>
      <c r="D239" t="s">
        <v>7</v>
      </c>
      <c r="E239">
        <v>81</v>
      </c>
      <c r="F239">
        <v>12</v>
      </c>
      <c r="G239">
        <v>19</v>
      </c>
      <c r="H239">
        <v>31</v>
      </c>
      <c r="I239">
        <v>7</v>
      </c>
      <c r="J239">
        <v>101</v>
      </c>
      <c r="K239">
        <v>1</v>
      </c>
      <c r="L239">
        <v>0</v>
      </c>
      <c r="M239">
        <v>3</v>
      </c>
      <c r="N239">
        <v>0</v>
      </c>
      <c r="O239">
        <v>117</v>
      </c>
      <c r="P239">
        <v>10.3</v>
      </c>
      <c r="Q239" s="1">
        <v>0.63055555555555554</v>
      </c>
      <c r="R239">
        <v>21</v>
      </c>
      <c r="S239">
        <v>59.8</v>
      </c>
    </row>
    <row r="240" spans="1:19">
      <c r="A240">
        <v>239</v>
      </c>
      <c r="B240" t="s">
        <v>99</v>
      </c>
      <c r="C240" t="s">
        <v>403</v>
      </c>
      <c r="D240" t="s">
        <v>10</v>
      </c>
      <c r="E240">
        <v>45</v>
      </c>
      <c r="F240">
        <v>12</v>
      </c>
      <c r="G240">
        <v>19</v>
      </c>
      <c r="H240">
        <v>31</v>
      </c>
      <c r="I240">
        <v>2</v>
      </c>
      <c r="J240">
        <v>18</v>
      </c>
      <c r="K240">
        <v>3</v>
      </c>
      <c r="L240">
        <v>0</v>
      </c>
      <c r="M240">
        <v>2</v>
      </c>
      <c r="N240">
        <v>1</v>
      </c>
      <c r="O240">
        <v>98</v>
      </c>
      <c r="P240">
        <v>12.2</v>
      </c>
      <c r="Q240" s="1">
        <v>0.68125000000000002</v>
      </c>
      <c r="R240">
        <v>21.1</v>
      </c>
      <c r="S240">
        <v>41.9</v>
      </c>
    </row>
    <row r="241" spans="1:19">
      <c r="A241">
        <v>240</v>
      </c>
      <c r="B241" t="s">
        <v>404</v>
      </c>
      <c r="C241" t="s">
        <v>4</v>
      </c>
      <c r="D241" t="s">
        <v>81</v>
      </c>
      <c r="E241">
        <v>82</v>
      </c>
      <c r="F241">
        <v>9</v>
      </c>
      <c r="G241">
        <v>22</v>
      </c>
      <c r="H241">
        <v>31</v>
      </c>
      <c r="I241">
        <v>2</v>
      </c>
      <c r="J241">
        <v>14</v>
      </c>
      <c r="K241">
        <v>6</v>
      </c>
      <c r="L241">
        <v>0</v>
      </c>
      <c r="M241">
        <v>1</v>
      </c>
      <c r="N241">
        <v>0</v>
      </c>
      <c r="O241">
        <v>87</v>
      </c>
      <c r="P241">
        <v>10.3</v>
      </c>
      <c r="Q241" s="1">
        <v>0.78611111111111109</v>
      </c>
      <c r="R241">
        <v>26.6</v>
      </c>
      <c r="S241">
        <v>0</v>
      </c>
    </row>
    <row r="242" spans="1:19">
      <c r="A242">
        <v>241</v>
      </c>
      <c r="B242" t="s">
        <v>405</v>
      </c>
      <c r="C242" t="s">
        <v>121</v>
      </c>
      <c r="D242" t="s">
        <v>7</v>
      </c>
      <c r="E242">
        <v>76</v>
      </c>
      <c r="F242">
        <v>6</v>
      </c>
      <c r="G242">
        <v>25</v>
      </c>
      <c r="H242">
        <v>31</v>
      </c>
      <c r="I242">
        <v>1</v>
      </c>
      <c r="J242">
        <v>32</v>
      </c>
      <c r="K242">
        <v>0</v>
      </c>
      <c r="L242">
        <v>1</v>
      </c>
      <c r="M242">
        <v>0</v>
      </c>
      <c r="N242">
        <v>0</v>
      </c>
      <c r="O242">
        <v>81</v>
      </c>
      <c r="P242">
        <v>7.4</v>
      </c>
      <c r="Q242" s="1">
        <v>0.59236111111111112</v>
      </c>
      <c r="R242">
        <v>18.8</v>
      </c>
      <c r="S242">
        <v>51.6</v>
      </c>
    </row>
    <row r="243" spans="1:19">
      <c r="A243">
        <v>242</v>
      </c>
      <c r="B243" t="s">
        <v>316</v>
      </c>
      <c r="C243" t="s">
        <v>40</v>
      </c>
      <c r="D243" t="s">
        <v>81</v>
      </c>
      <c r="E243">
        <v>80</v>
      </c>
      <c r="F243">
        <v>4</v>
      </c>
      <c r="G243">
        <v>27</v>
      </c>
      <c r="H243">
        <v>31</v>
      </c>
      <c r="I243">
        <v>7</v>
      </c>
      <c r="J243">
        <v>37</v>
      </c>
      <c r="K243">
        <v>2</v>
      </c>
      <c r="L243">
        <v>0</v>
      </c>
      <c r="M243">
        <v>1</v>
      </c>
      <c r="N243">
        <v>0</v>
      </c>
      <c r="O243">
        <v>110</v>
      </c>
      <c r="P243">
        <v>3.6</v>
      </c>
      <c r="Q243" s="2">
        <v>1.023611111111111</v>
      </c>
      <c r="R243">
        <v>28.8</v>
      </c>
      <c r="S243">
        <v>0</v>
      </c>
    </row>
    <row r="244" spans="1:19">
      <c r="A244">
        <v>243</v>
      </c>
      <c r="B244" t="s">
        <v>406</v>
      </c>
      <c r="C244" t="s">
        <v>121</v>
      </c>
      <c r="D244" t="s">
        <v>5</v>
      </c>
      <c r="E244">
        <v>58</v>
      </c>
      <c r="F244">
        <v>17</v>
      </c>
      <c r="G244">
        <v>13</v>
      </c>
      <c r="H244">
        <v>30</v>
      </c>
      <c r="I244">
        <v>9</v>
      </c>
      <c r="J244">
        <v>18</v>
      </c>
      <c r="K244">
        <v>5</v>
      </c>
      <c r="L244">
        <v>0</v>
      </c>
      <c r="M244">
        <v>3</v>
      </c>
      <c r="N244">
        <v>0</v>
      </c>
      <c r="O244">
        <v>127</v>
      </c>
      <c r="P244">
        <v>13.4</v>
      </c>
      <c r="Q244" s="1">
        <v>0.57013888888888886</v>
      </c>
      <c r="R244">
        <v>20.399999999999999</v>
      </c>
      <c r="S244">
        <v>43.1</v>
      </c>
    </row>
    <row r="245" spans="1:19">
      <c r="A245">
        <v>244</v>
      </c>
      <c r="B245" t="s">
        <v>119</v>
      </c>
      <c r="C245" t="s">
        <v>49</v>
      </c>
      <c r="D245" t="s">
        <v>5</v>
      </c>
      <c r="E245">
        <v>80</v>
      </c>
      <c r="F245">
        <v>14</v>
      </c>
      <c r="G245">
        <v>16</v>
      </c>
      <c r="H245">
        <v>30</v>
      </c>
      <c r="I245">
        <v>-2</v>
      </c>
      <c r="J245">
        <v>75</v>
      </c>
      <c r="K245">
        <v>1</v>
      </c>
      <c r="L245">
        <v>0</v>
      </c>
      <c r="M245">
        <v>3</v>
      </c>
      <c r="N245">
        <v>0</v>
      </c>
      <c r="O245">
        <v>117</v>
      </c>
      <c r="P245">
        <v>12</v>
      </c>
      <c r="Q245" s="1">
        <v>0.56041666666666667</v>
      </c>
      <c r="R245">
        <v>18.899999999999999</v>
      </c>
      <c r="S245">
        <v>36.799999999999997</v>
      </c>
    </row>
    <row r="246" spans="1:19">
      <c r="A246">
        <v>245</v>
      </c>
      <c r="B246" t="s">
        <v>213</v>
      </c>
      <c r="C246" t="s">
        <v>93</v>
      </c>
      <c r="D246" t="s">
        <v>7</v>
      </c>
      <c r="E246">
        <v>79</v>
      </c>
      <c r="F246">
        <v>13</v>
      </c>
      <c r="G246">
        <v>17</v>
      </c>
      <c r="H246">
        <v>30</v>
      </c>
      <c r="I246">
        <v>-11</v>
      </c>
      <c r="J246">
        <v>53</v>
      </c>
      <c r="K246">
        <v>1</v>
      </c>
      <c r="L246">
        <v>0</v>
      </c>
      <c r="M246">
        <v>2</v>
      </c>
      <c r="N246">
        <v>0</v>
      </c>
      <c r="O246">
        <v>115</v>
      </c>
      <c r="P246">
        <v>11.3</v>
      </c>
      <c r="Q246" s="1">
        <v>0.71458333333333324</v>
      </c>
      <c r="R246">
        <v>22.8</v>
      </c>
      <c r="S246">
        <v>56.3</v>
      </c>
    </row>
    <row r="247" spans="1:19">
      <c r="A247">
        <v>246</v>
      </c>
      <c r="B247" t="s">
        <v>291</v>
      </c>
      <c r="C247" t="s">
        <v>74</v>
      </c>
      <c r="D247" t="s">
        <v>10</v>
      </c>
      <c r="E247">
        <v>79</v>
      </c>
      <c r="F247">
        <v>13</v>
      </c>
      <c r="G247">
        <v>17</v>
      </c>
      <c r="H247">
        <v>30</v>
      </c>
      <c r="I247">
        <v>2</v>
      </c>
      <c r="J247">
        <v>87</v>
      </c>
      <c r="K247">
        <v>1</v>
      </c>
      <c r="L247">
        <v>0</v>
      </c>
      <c r="M247">
        <v>4</v>
      </c>
      <c r="N247">
        <v>0</v>
      </c>
      <c r="O247">
        <v>129</v>
      </c>
      <c r="P247">
        <v>10.1</v>
      </c>
      <c r="Q247" s="1">
        <v>0.48055555555555557</v>
      </c>
      <c r="R247">
        <v>16</v>
      </c>
      <c r="S247">
        <v>45.4</v>
      </c>
    </row>
    <row r="248" spans="1:19">
      <c r="A248">
        <v>247</v>
      </c>
      <c r="B248" t="s">
        <v>407</v>
      </c>
      <c r="C248" t="s">
        <v>49</v>
      </c>
      <c r="D248" t="s">
        <v>7</v>
      </c>
      <c r="E248">
        <v>82</v>
      </c>
      <c r="F248">
        <v>12</v>
      </c>
      <c r="G248">
        <v>18</v>
      </c>
      <c r="H248">
        <v>30</v>
      </c>
      <c r="I248">
        <v>-5</v>
      </c>
      <c r="J248">
        <v>20</v>
      </c>
      <c r="K248">
        <v>4</v>
      </c>
      <c r="L248">
        <v>0</v>
      </c>
      <c r="M248">
        <v>3</v>
      </c>
      <c r="N248">
        <v>0</v>
      </c>
      <c r="O248">
        <v>94</v>
      </c>
      <c r="P248">
        <v>12.8</v>
      </c>
      <c r="Q248" s="1">
        <v>0.72222222222222221</v>
      </c>
      <c r="R248">
        <v>24.2</v>
      </c>
      <c r="S248">
        <v>51.7</v>
      </c>
    </row>
    <row r="249" spans="1:19">
      <c r="A249">
        <v>248</v>
      </c>
      <c r="B249" t="s">
        <v>239</v>
      </c>
      <c r="C249" t="s">
        <v>12</v>
      </c>
      <c r="D249" t="s">
        <v>10</v>
      </c>
      <c r="E249">
        <v>67</v>
      </c>
      <c r="F249">
        <v>12</v>
      </c>
      <c r="G249">
        <v>18</v>
      </c>
      <c r="H249">
        <v>30</v>
      </c>
      <c r="I249">
        <v>14</v>
      </c>
      <c r="J249">
        <v>129</v>
      </c>
      <c r="K249">
        <v>0</v>
      </c>
      <c r="L249">
        <v>3</v>
      </c>
      <c r="M249">
        <v>2</v>
      </c>
      <c r="N249">
        <v>0</v>
      </c>
      <c r="O249">
        <v>95</v>
      </c>
      <c r="P249">
        <v>12.6</v>
      </c>
      <c r="Q249" s="1">
        <v>0.65138888888888891</v>
      </c>
      <c r="R249">
        <v>20</v>
      </c>
      <c r="S249">
        <v>27.6</v>
      </c>
    </row>
    <row r="250" spans="1:19">
      <c r="A250">
        <v>249</v>
      </c>
      <c r="B250" t="s">
        <v>408</v>
      </c>
      <c r="C250" t="s">
        <v>38</v>
      </c>
      <c r="D250" t="s">
        <v>7</v>
      </c>
      <c r="E250">
        <v>72</v>
      </c>
      <c r="F250">
        <v>11</v>
      </c>
      <c r="G250">
        <v>19</v>
      </c>
      <c r="H250">
        <v>30</v>
      </c>
      <c r="I250">
        <v>9</v>
      </c>
      <c r="J250">
        <v>22</v>
      </c>
      <c r="K250">
        <v>3</v>
      </c>
      <c r="L250">
        <v>1</v>
      </c>
      <c r="M250">
        <v>2</v>
      </c>
      <c r="N250">
        <v>0</v>
      </c>
      <c r="O250">
        <v>111</v>
      </c>
      <c r="P250">
        <v>9.9</v>
      </c>
      <c r="Q250" s="1">
        <v>0.67291666666666661</v>
      </c>
      <c r="R250">
        <v>25.1</v>
      </c>
      <c r="S250">
        <v>61.7</v>
      </c>
    </row>
    <row r="251" spans="1:19">
      <c r="A251">
        <v>250</v>
      </c>
      <c r="B251" t="s">
        <v>136</v>
      </c>
      <c r="C251" t="s">
        <v>12</v>
      </c>
      <c r="D251" t="s">
        <v>7</v>
      </c>
      <c r="E251">
        <v>42</v>
      </c>
      <c r="F251">
        <v>11</v>
      </c>
      <c r="G251">
        <v>19</v>
      </c>
      <c r="H251">
        <v>30</v>
      </c>
      <c r="I251">
        <v>7</v>
      </c>
      <c r="J251">
        <v>24</v>
      </c>
      <c r="K251">
        <v>3</v>
      </c>
      <c r="L251">
        <v>0</v>
      </c>
      <c r="M251">
        <v>4</v>
      </c>
      <c r="N251">
        <v>1</v>
      </c>
      <c r="O251">
        <v>91</v>
      </c>
      <c r="P251">
        <v>12.1</v>
      </c>
      <c r="Q251" s="1">
        <v>0.88958333333333339</v>
      </c>
      <c r="R251">
        <v>24.2</v>
      </c>
      <c r="S251">
        <v>46.9</v>
      </c>
    </row>
    <row r="252" spans="1:19">
      <c r="A252">
        <v>251</v>
      </c>
      <c r="B252" t="s">
        <v>214</v>
      </c>
      <c r="C252" t="s">
        <v>19</v>
      </c>
      <c r="D252" t="s">
        <v>81</v>
      </c>
      <c r="E252">
        <v>66</v>
      </c>
      <c r="F252">
        <v>8</v>
      </c>
      <c r="G252">
        <v>22</v>
      </c>
      <c r="H252">
        <v>30</v>
      </c>
      <c r="I252">
        <v>-2</v>
      </c>
      <c r="J252">
        <v>88</v>
      </c>
      <c r="K252">
        <v>3</v>
      </c>
      <c r="L252">
        <v>0</v>
      </c>
      <c r="M252">
        <v>1</v>
      </c>
      <c r="N252">
        <v>0</v>
      </c>
      <c r="O252">
        <v>190</v>
      </c>
      <c r="P252">
        <v>4.2</v>
      </c>
      <c r="Q252" s="2">
        <v>1.0541666666666667</v>
      </c>
      <c r="R252">
        <v>31.3</v>
      </c>
      <c r="S252">
        <v>0</v>
      </c>
    </row>
    <row r="253" spans="1:19">
      <c r="A253">
        <v>252</v>
      </c>
      <c r="B253" t="s">
        <v>409</v>
      </c>
      <c r="C253" t="s">
        <v>16</v>
      </c>
      <c r="D253" t="s">
        <v>81</v>
      </c>
      <c r="E253">
        <v>76</v>
      </c>
      <c r="F253">
        <v>7</v>
      </c>
      <c r="G253">
        <v>23</v>
      </c>
      <c r="H253">
        <v>30</v>
      </c>
      <c r="I253">
        <v>-8</v>
      </c>
      <c r="J253">
        <v>32</v>
      </c>
      <c r="K253">
        <v>1</v>
      </c>
      <c r="L253">
        <v>0</v>
      </c>
      <c r="M253">
        <v>2</v>
      </c>
      <c r="N253">
        <v>1</v>
      </c>
      <c r="O253">
        <v>95</v>
      </c>
      <c r="P253">
        <v>7.4</v>
      </c>
      <c r="Q253" s="1">
        <v>0.79583333333333339</v>
      </c>
      <c r="R253">
        <v>23.9</v>
      </c>
      <c r="S253">
        <v>0</v>
      </c>
    </row>
    <row r="254" spans="1:19">
      <c r="A254">
        <v>253</v>
      </c>
      <c r="B254" t="s">
        <v>410</v>
      </c>
      <c r="C254" t="s">
        <v>113</v>
      </c>
      <c r="D254" t="s">
        <v>81</v>
      </c>
      <c r="E254">
        <v>81</v>
      </c>
      <c r="F254">
        <v>5</v>
      </c>
      <c r="G254">
        <v>25</v>
      </c>
      <c r="H254">
        <v>30</v>
      </c>
      <c r="I254">
        <v>-7</v>
      </c>
      <c r="J254">
        <v>67</v>
      </c>
      <c r="K254">
        <v>1</v>
      </c>
      <c r="L254">
        <v>0</v>
      </c>
      <c r="M254">
        <v>1</v>
      </c>
      <c r="N254">
        <v>1</v>
      </c>
      <c r="O254">
        <v>106</v>
      </c>
      <c r="P254">
        <v>4.7</v>
      </c>
      <c r="Q254" s="2">
        <v>1.0215277777777778</v>
      </c>
      <c r="R254">
        <v>29.4</v>
      </c>
      <c r="S254">
        <v>0</v>
      </c>
    </row>
    <row r="255" spans="1:19">
      <c r="A255">
        <v>254</v>
      </c>
      <c r="B255" t="s">
        <v>289</v>
      </c>
      <c r="C255" t="s">
        <v>16</v>
      </c>
      <c r="D255" t="s">
        <v>7</v>
      </c>
      <c r="E255">
        <v>82</v>
      </c>
      <c r="F255">
        <v>14</v>
      </c>
      <c r="G255">
        <v>15</v>
      </c>
      <c r="H255">
        <v>29</v>
      </c>
      <c r="I255">
        <v>13</v>
      </c>
      <c r="J255">
        <v>25</v>
      </c>
      <c r="K255">
        <v>1</v>
      </c>
      <c r="L255">
        <v>0</v>
      </c>
      <c r="M255">
        <v>3</v>
      </c>
      <c r="N255">
        <v>1</v>
      </c>
      <c r="O255">
        <v>145</v>
      </c>
      <c r="P255">
        <v>9.6999999999999993</v>
      </c>
      <c r="Q255" s="1">
        <v>0.70138888888888884</v>
      </c>
      <c r="R255">
        <v>24.6</v>
      </c>
      <c r="S255">
        <v>44.3</v>
      </c>
    </row>
    <row r="256" spans="1:19">
      <c r="A256">
        <v>255</v>
      </c>
      <c r="B256" t="s">
        <v>411</v>
      </c>
      <c r="C256" t="s">
        <v>4</v>
      </c>
      <c r="D256" t="s">
        <v>10</v>
      </c>
      <c r="E256">
        <v>80</v>
      </c>
      <c r="F256">
        <v>14</v>
      </c>
      <c r="G256">
        <v>15</v>
      </c>
      <c r="H256">
        <v>29</v>
      </c>
      <c r="I256">
        <v>0</v>
      </c>
      <c r="J256">
        <v>56</v>
      </c>
      <c r="K256">
        <v>2</v>
      </c>
      <c r="L256">
        <v>0</v>
      </c>
      <c r="M256">
        <v>1</v>
      </c>
      <c r="N256">
        <v>0</v>
      </c>
      <c r="O256">
        <v>182</v>
      </c>
      <c r="P256">
        <v>7.7</v>
      </c>
      <c r="Q256" s="1">
        <v>0.58194444444444449</v>
      </c>
      <c r="R256">
        <v>20.399999999999999</v>
      </c>
      <c r="S256">
        <v>49</v>
      </c>
    </row>
    <row r="257" spans="1:19">
      <c r="A257">
        <v>256</v>
      </c>
      <c r="B257" t="s">
        <v>412</v>
      </c>
      <c r="C257" t="s">
        <v>38</v>
      </c>
      <c r="D257" t="s">
        <v>10</v>
      </c>
      <c r="E257">
        <v>80</v>
      </c>
      <c r="F257">
        <v>14</v>
      </c>
      <c r="G257">
        <v>15</v>
      </c>
      <c r="H257">
        <v>29</v>
      </c>
      <c r="I257">
        <v>4</v>
      </c>
      <c r="J257">
        <v>78</v>
      </c>
      <c r="K257">
        <v>3</v>
      </c>
      <c r="L257">
        <v>0</v>
      </c>
      <c r="M257">
        <v>4</v>
      </c>
      <c r="N257">
        <v>0</v>
      </c>
      <c r="O257">
        <v>115</v>
      </c>
      <c r="P257">
        <v>12.2</v>
      </c>
      <c r="Q257" s="1">
        <v>0.52013888888888882</v>
      </c>
      <c r="R257">
        <v>18.5</v>
      </c>
      <c r="S257">
        <v>31.2</v>
      </c>
    </row>
    <row r="258" spans="1:19">
      <c r="A258">
        <v>257</v>
      </c>
      <c r="B258" t="s">
        <v>413</v>
      </c>
      <c r="C258" t="s">
        <v>40</v>
      </c>
      <c r="D258" t="s">
        <v>10</v>
      </c>
      <c r="E258">
        <v>82</v>
      </c>
      <c r="F258">
        <v>13</v>
      </c>
      <c r="G258">
        <v>16</v>
      </c>
      <c r="H258">
        <v>29</v>
      </c>
      <c r="I258">
        <v>2</v>
      </c>
      <c r="J258">
        <v>160</v>
      </c>
      <c r="K258">
        <v>0</v>
      </c>
      <c r="L258">
        <v>5</v>
      </c>
      <c r="M258">
        <v>1</v>
      </c>
      <c r="N258">
        <v>0</v>
      </c>
      <c r="O258">
        <v>87</v>
      </c>
      <c r="P258">
        <v>14.9</v>
      </c>
      <c r="Q258" s="1">
        <v>0.57500000000000007</v>
      </c>
      <c r="R258">
        <v>18</v>
      </c>
      <c r="S258">
        <v>44.4</v>
      </c>
    </row>
    <row r="259" spans="1:19">
      <c r="A259">
        <v>258</v>
      </c>
      <c r="B259" t="s">
        <v>414</v>
      </c>
      <c r="C259" t="s">
        <v>88</v>
      </c>
      <c r="D259" t="s">
        <v>7</v>
      </c>
      <c r="E259">
        <v>80</v>
      </c>
      <c r="F259">
        <v>13</v>
      </c>
      <c r="G259">
        <v>16</v>
      </c>
      <c r="H259">
        <v>29</v>
      </c>
      <c r="I259">
        <v>11</v>
      </c>
      <c r="J259">
        <v>93</v>
      </c>
      <c r="K259">
        <v>1</v>
      </c>
      <c r="L259">
        <v>1</v>
      </c>
      <c r="M259">
        <v>1</v>
      </c>
      <c r="N259">
        <v>0</v>
      </c>
      <c r="O259">
        <v>98</v>
      </c>
      <c r="P259">
        <v>13.3</v>
      </c>
      <c r="Q259" s="1">
        <v>0.55972222222222223</v>
      </c>
      <c r="R259">
        <v>17.7</v>
      </c>
      <c r="S259">
        <v>51.7</v>
      </c>
    </row>
    <row r="260" spans="1:19">
      <c r="A260">
        <v>259</v>
      </c>
      <c r="B260" t="s">
        <v>415</v>
      </c>
      <c r="C260" t="s">
        <v>51</v>
      </c>
      <c r="D260" t="s">
        <v>7</v>
      </c>
      <c r="E260">
        <v>67</v>
      </c>
      <c r="F260">
        <v>12</v>
      </c>
      <c r="G260">
        <v>17</v>
      </c>
      <c r="H260">
        <v>29</v>
      </c>
      <c r="I260">
        <v>4</v>
      </c>
      <c r="J260">
        <v>40</v>
      </c>
      <c r="K260">
        <v>0</v>
      </c>
      <c r="L260">
        <v>0</v>
      </c>
      <c r="M260">
        <v>4</v>
      </c>
      <c r="N260">
        <v>0</v>
      </c>
      <c r="O260">
        <v>172</v>
      </c>
      <c r="P260">
        <v>7</v>
      </c>
      <c r="Q260" s="1">
        <v>0.71111111111111114</v>
      </c>
      <c r="R260">
        <v>22.8</v>
      </c>
      <c r="S260">
        <v>43.1</v>
      </c>
    </row>
    <row r="261" spans="1:19">
      <c r="A261">
        <v>260</v>
      </c>
      <c r="B261" t="s">
        <v>416</v>
      </c>
      <c r="C261" t="s">
        <v>165</v>
      </c>
      <c r="D261" t="s">
        <v>5</v>
      </c>
      <c r="E261">
        <v>80</v>
      </c>
      <c r="F261">
        <v>10</v>
      </c>
      <c r="G261">
        <v>19</v>
      </c>
      <c r="H261">
        <v>29</v>
      </c>
      <c r="I261">
        <v>-1</v>
      </c>
      <c r="J261">
        <v>42</v>
      </c>
      <c r="K261">
        <v>5</v>
      </c>
      <c r="L261">
        <v>0</v>
      </c>
      <c r="M261">
        <v>4</v>
      </c>
      <c r="N261">
        <v>0</v>
      </c>
      <c r="O261">
        <v>157</v>
      </c>
      <c r="P261">
        <v>6.4</v>
      </c>
      <c r="Q261" s="1">
        <v>0.71111111111111114</v>
      </c>
      <c r="R261">
        <v>23.8</v>
      </c>
      <c r="S261">
        <v>48.8</v>
      </c>
    </row>
    <row r="262" spans="1:19">
      <c r="A262">
        <v>261</v>
      </c>
      <c r="B262" t="s">
        <v>236</v>
      </c>
      <c r="C262" t="s">
        <v>38</v>
      </c>
      <c r="D262" t="s">
        <v>5</v>
      </c>
      <c r="E262">
        <v>82</v>
      </c>
      <c r="F262">
        <v>9</v>
      </c>
      <c r="G262">
        <v>20</v>
      </c>
      <c r="H262">
        <v>29</v>
      </c>
      <c r="I262">
        <v>13</v>
      </c>
      <c r="J262">
        <v>32</v>
      </c>
      <c r="K262">
        <v>0</v>
      </c>
      <c r="L262">
        <v>0</v>
      </c>
      <c r="M262">
        <v>2</v>
      </c>
      <c r="N262">
        <v>0</v>
      </c>
      <c r="O262">
        <v>113</v>
      </c>
      <c r="P262">
        <v>8</v>
      </c>
      <c r="Q262" s="1">
        <v>0.61249999999999993</v>
      </c>
      <c r="R262">
        <v>22.2</v>
      </c>
      <c r="S262">
        <v>42.1</v>
      </c>
    </row>
    <row r="263" spans="1:19">
      <c r="A263">
        <v>262</v>
      </c>
      <c r="B263" t="s">
        <v>417</v>
      </c>
      <c r="C263" t="s">
        <v>418</v>
      </c>
      <c r="D263" t="s">
        <v>81</v>
      </c>
      <c r="E263">
        <v>77</v>
      </c>
      <c r="F263">
        <v>8</v>
      </c>
      <c r="G263">
        <v>21</v>
      </c>
      <c r="H263">
        <v>29</v>
      </c>
      <c r="I263">
        <v>-13</v>
      </c>
      <c r="J263">
        <v>56</v>
      </c>
      <c r="K263">
        <v>3</v>
      </c>
      <c r="L263">
        <v>1</v>
      </c>
      <c r="M263">
        <v>2</v>
      </c>
      <c r="N263">
        <v>1</v>
      </c>
      <c r="O263">
        <v>161</v>
      </c>
      <c r="P263">
        <v>5</v>
      </c>
      <c r="Q263" s="1">
        <v>0.9506944444444444</v>
      </c>
      <c r="R263">
        <v>29.2</v>
      </c>
      <c r="S263">
        <v>0</v>
      </c>
    </row>
    <row r="264" spans="1:19">
      <c r="A264">
        <v>263</v>
      </c>
      <c r="B264" t="s">
        <v>419</v>
      </c>
      <c r="C264" t="s">
        <v>165</v>
      </c>
      <c r="D264" t="s">
        <v>81</v>
      </c>
      <c r="E264">
        <v>80</v>
      </c>
      <c r="F264">
        <v>8</v>
      </c>
      <c r="G264">
        <v>21</v>
      </c>
      <c r="H264">
        <v>29</v>
      </c>
      <c r="I264">
        <v>10</v>
      </c>
      <c r="J264">
        <v>30</v>
      </c>
      <c r="K264">
        <v>2</v>
      </c>
      <c r="L264">
        <v>0</v>
      </c>
      <c r="M264">
        <v>2</v>
      </c>
      <c r="N264">
        <v>0</v>
      </c>
      <c r="O264">
        <v>156</v>
      </c>
      <c r="P264">
        <v>5.0999999999999996</v>
      </c>
      <c r="Q264" s="1">
        <v>0.63194444444444442</v>
      </c>
      <c r="R264">
        <v>19.399999999999999</v>
      </c>
      <c r="S264">
        <v>0</v>
      </c>
    </row>
    <row r="265" spans="1:19">
      <c r="A265">
        <v>264</v>
      </c>
      <c r="B265" t="s">
        <v>420</v>
      </c>
      <c r="C265" t="s">
        <v>40</v>
      </c>
      <c r="D265" t="s">
        <v>81</v>
      </c>
      <c r="E265">
        <v>77</v>
      </c>
      <c r="F265">
        <v>7</v>
      </c>
      <c r="G265">
        <v>22</v>
      </c>
      <c r="H265">
        <v>29</v>
      </c>
      <c r="I265">
        <v>8</v>
      </c>
      <c r="J265">
        <v>50</v>
      </c>
      <c r="K265">
        <v>4</v>
      </c>
      <c r="L265">
        <v>2</v>
      </c>
      <c r="M265">
        <v>2</v>
      </c>
      <c r="N265">
        <v>0</v>
      </c>
      <c r="O265">
        <v>116</v>
      </c>
      <c r="P265">
        <v>6</v>
      </c>
      <c r="Q265" s="2">
        <v>1.0722222222222222</v>
      </c>
      <c r="R265">
        <v>29.5</v>
      </c>
      <c r="S265">
        <v>0</v>
      </c>
    </row>
    <row r="266" spans="1:19">
      <c r="A266">
        <v>265</v>
      </c>
      <c r="B266" t="s">
        <v>421</v>
      </c>
      <c r="C266" t="s">
        <v>90</v>
      </c>
      <c r="D266" t="s">
        <v>7</v>
      </c>
      <c r="E266">
        <v>65</v>
      </c>
      <c r="F266">
        <v>7</v>
      </c>
      <c r="G266">
        <v>22</v>
      </c>
      <c r="H266">
        <v>29</v>
      </c>
      <c r="I266">
        <v>-4</v>
      </c>
      <c r="J266">
        <v>69</v>
      </c>
      <c r="K266">
        <v>1</v>
      </c>
      <c r="L266">
        <v>1</v>
      </c>
      <c r="M266">
        <v>0</v>
      </c>
      <c r="N266">
        <v>0</v>
      </c>
      <c r="O266">
        <v>75</v>
      </c>
      <c r="P266">
        <v>9.3000000000000007</v>
      </c>
      <c r="Q266" s="1">
        <v>0.67361111111111116</v>
      </c>
      <c r="R266">
        <v>22.5</v>
      </c>
      <c r="S266">
        <v>51.6</v>
      </c>
    </row>
    <row r="267" spans="1:19">
      <c r="A267">
        <v>266</v>
      </c>
      <c r="B267" t="s">
        <v>422</v>
      </c>
      <c r="C267" t="s">
        <v>51</v>
      </c>
      <c r="D267" t="s">
        <v>81</v>
      </c>
      <c r="E267">
        <v>76</v>
      </c>
      <c r="F267">
        <v>3</v>
      </c>
      <c r="G267">
        <v>26</v>
      </c>
      <c r="H267">
        <v>29</v>
      </c>
      <c r="I267">
        <v>11</v>
      </c>
      <c r="J267">
        <v>34</v>
      </c>
      <c r="K267">
        <v>0</v>
      </c>
      <c r="L267">
        <v>0</v>
      </c>
      <c r="M267">
        <v>0</v>
      </c>
      <c r="N267">
        <v>0</v>
      </c>
      <c r="O267">
        <v>88</v>
      </c>
      <c r="P267">
        <v>3.4</v>
      </c>
      <c r="Q267" s="1">
        <v>0.87847222222222221</v>
      </c>
      <c r="R267">
        <v>27.1</v>
      </c>
      <c r="S267">
        <v>0</v>
      </c>
    </row>
    <row r="268" spans="1:19">
      <c r="A268">
        <v>267</v>
      </c>
      <c r="B268" t="s">
        <v>234</v>
      </c>
      <c r="C268" t="s">
        <v>423</v>
      </c>
      <c r="D268" t="s">
        <v>7</v>
      </c>
      <c r="E268">
        <v>81</v>
      </c>
      <c r="F268">
        <v>14</v>
      </c>
      <c r="G268">
        <v>14</v>
      </c>
      <c r="H268">
        <v>28</v>
      </c>
      <c r="I268">
        <v>-13</v>
      </c>
      <c r="J268">
        <v>33</v>
      </c>
      <c r="K268">
        <v>0</v>
      </c>
      <c r="L268">
        <v>1</v>
      </c>
      <c r="M268">
        <v>2</v>
      </c>
      <c r="N268">
        <v>0</v>
      </c>
      <c r="O268">
        <v>113</v>
      </c>
      <c r="P268">
        <v>12.4</v>
      </c>
      <c r="Q268" s="1">
        <v>0.64166666666666672</v>
      </c>
      <c r="R268">
        <v>20</v>
      </c>
      <c r="S268">
        <v>50.9</v>
      </c>
    </row>
    <row r="269" spans="1:19">
      <c r="A269">
        <v>268</v>
      </c>
      <c r="B269" t="s">
        <v>219</v>
      </c>
      <c r="C269" t="s">
        <v>307</v>
      </c>
      <c r="D269" t="s">
        <v>10</v>
      </c>
      <c r="E269">
        <v>62</v>
      </c>
      <c r="F269">
        <v>13</v>
      </c>
      <c r="G269">
        <v>15</v>
      </c>
      <c r="H269">
        <v>28</v>
      </c>
      <c r="I269">
        <v>5</v>
      </c>
      <c r="J269">
        <v>16</v>
      </c>
      <c r="K269">
        <v>1</v>
      </c>
      <c r="L269">
        <v>0</v>
      </c>
      <c r="M269">
        <v>0</v>
      </c>
      <c r="N269">
        <v>0</v>
      </c>
      <c r="O269">
        <v>160</v>
      </c>
      <c r="P269">
        <v>8.1</v>
      </c>
      <c r="Q269" s="1">
        <v>0.67847222222222225</v>
      </c>
      <c r="R269">
        <v>21.8</v>
      </c>
      <c r="S269">
        <v>48.2</v>
      </c>
    </row>
    <row r="270" spans="1:19">
      <c r="A270">
        <v>269</v>
      </c>
      <c r="B270" t="s">
        <v>293</v>
      </c>
      <c r="C270" t="s">
        <v>33</v>
      </c>
      <c r="D270" t="s">
        <v>7</v>
      </c>
      <c r="E270">
        <v>70</v>
      </c>
      <c r="F270">
        <v>11</v>
      </c>
      <c r="G270">
        <v>17</v>
      </c>
      <c r="H270">
        <v>28</v>
      </c>
      <c r="I270">
        <v>-13</v>
      </c>
      <c r="J270">
        <v>37</v>
      </c>
      <c r="K270">
        <v>5</v>
      </c>
      <c r="L270">
        <v>0</v>
      </c>
      <c r="M270">
        <v>2</v>
      </c>
      <c r="N270">
        <v>0</v>
      </c>
      <c r="O270">
        <v>102</v>
      </c>
      <c r="P270">
        <v>10.8</v>
      </c>
      <c r="Q270" s="1">
        <v>0.74305555555555547</v>
      </c>
      <c r="R270">
        <v>21.9</v>
      </c>
      <c r="S270">
        <v>44.4</v>
      </c>
    </row>
    <row r="271" spans="1:19">
      <c r="A271">
        <v>270</v>
      </c>
      <c r="B271" t="s">
        <v>424</v>
      </c>
      <c r="C271" t="s">
        <v>425</v>
      </c>
      <c r="D271" t="s">
        <v>81</v>
      </c>
      <c r="E271">
        <v>67</v>
      </c>
      <c r="F271">
        <v>7</v>
      </c>
      <c r="G271">
        <v>21</v>
      </c>
      <c r="H271">
        <v>28</v>
      </c>
      <c r="I271">
        <v>2</v>
      </c>
      <c r="J271">
        <v>34</v>
      </c>
      <c r="K271">
        <v>4</v>
      </c>
      <c r="L271">
        <v>0</v>
      </c>
      <c r="M271">
        <v>0</v>
      </c>
      <c r="N271">
        <v>0</v>
      </c>
      <c r="O271">
        <v>122</v>
      </c>
      <c r="P271">
        <v>5.7</v>
      </c>
      <c r="Q271" s="1">
        <v>0.81527777777777777</v>
      </c>
      <c r="R271">
        <v>22.5</v>
      </c>
      <c r="S271">
        <v>0</v>
      </c>
    </row>
    <row r="272" spans="1:19">
      <c r="A272">
        <v>271</v>
      </c>
      <c r="B272" t="s">
        <v>417</v>
      </c>
      <c r="C272" t="s">
        <v>45</v>
      </c>
      <c r="D272" t="s">
        <v>81</v>
      </c>
      <c r="E272">
        <v>73</v>
      </c>
      <c r="F272">
        <v>4</v>
      </c>
      <c r="G272">
        <v>22</v>
      </c>
      <c r="H272">
        <v>26</v>
      </c>
      <c r="I272">
        <v>-7</v>
      </c>
      <c r="J272">
        <v>26</v>
      </c>
      <c r="K272">
        <v>1</v>
      </c>
      <c r="L272">
        <v>0</v>
      </c>
      <c r="M272">
        <v>1</v>
      </c>
      <c r="N272">
        <v>0</v>
      </c>
      <c r="O272">
        <v>155</v>
      </c>
      <c r="P272">
        <v>2.6</v>
      </c>
      <c r="Q272" s="1">
        <v>0.86805555555555547</v>
      </c>
      <c r="R272">
        <v>27.3</v>
      </c>
      <c r="S272">
        <v>0</v>
      </c>
    </row>
    <row r="273" spans="1:19">
      <c r="A273">
        <v>272</v>
      </c>
      <c r="B273" t="s">
        <v>752</v>
      </c>
      <c r="C273" t="s">
        <v>23</v>
      </c>
      <c r="D273" t="s">
        <v>10</v>
      </c>
      <c r="E273">
        <v>80</v>
      </c>
      <c r="F273">
        <v>14</v>
      </c>
      <c r="G273">
        <v>11</v>
      </c>
      <c r="H273">
        <v>25</v>
      </c>
      <c r="I273">
        <v>6</v>
      </c>
      <c r="J273">
        <v>20</v>
      </c>
      <c r="K273">
        <v>0</v>
      </c>
      <c r="L273">
        <v>0</v>
      </c>
      <c r="M273">
        <v>4</v>
      </c>
      <c r="N273">
        <v>0</v>
      </c>
      <c r="O273">
        <v>131</v>
      </c>
      <c r="P273">
        <v>10.7</v>
      </c>
      <c r="Q273" s="1">
        <v>0.53611111111111109</v>
      </c>
      <c r="R273">
        <v>17.5</v>
      </c>
      <c r="S273">
        <v>20</v>
      </c>
    </row>
    <row r="274" spans="1:19">
      <c r="A274">
        <v>273</v>
      </c>
      <c r="B274" t="s">
        <v>655</v>
      </c>
      <c r="C274" t="s">
        <v>753</v>
      </c>
      <c r="D274" t="s">
        <v>7</v>
      </c>
      <c r="E274">
        <v>62</v>
      </c>
      <c r="F274">
        <v>11</v>
      </c>
      <c r="G274">
        <v>14</v>
      </c>
      <c r="H274">
        <v>25</v>
      </c>
      <c r="I274">
        <v>-9</v>
      </c>
      <c r="J274">
        <v>8</v>
      </c>
      <c r="K274">
        <v>4</v>
      </c>
      <c r="L274">
        <v>0</v>
      </c>
      <c r="M274">
        <v>0</v>
      </c>
      <c r="N274">
        <v>0</v>
      </c>
      <c r="O274">
        <v>114</v>
      </c>
      <c r="P274">
        <v>9.6</v>
      </c>
      <c r="Q274" s="1">
        <v>0.65138888888888891</v>
      </c>
      <c r="R274">
        <v>20.399999999999999</v>
      </c>
      <c r="S274">
        <v>51.9</v>
      </c>
    </row>
    <row r="275" spans="1:19">
      <c r="A275">
        <v>274</v>
      </c>
      <c r="B275" t="s">
        <v>754</v>
      </c>
      <c r="C275" t="s">
        <v>38</v>
      </c>
      <c r="D275" t="s">
        <v>81</v>
      </c>
      <c r="E275">
        <v>69</v>
      </c>
      <c r="F275">
        <v>9</v>
      </c>
      <c r="G275">
        <v>16</v>
      </c>
      <c r="H275">
        <v>25</v>
      </c>
      <c r="I275">
        <v>7</v>
      </c>
      <c r="J275">
        <v>10</v>
      </c>
      <c r="K275">
        <v>7</v>
      </c>
      <c r="L275">
        <v>0</v>
      </c>
      <c r="M275">
        <v>3</v>
      </c>
      <c r="N275">
        <v>1</v>
      </c>
      <c r="O275">
        <v>136</v>
      </c>
      <c r="P275">
        <v>6.6</v>
      </c>
      <c r="Q275" s="1">
        <v>0.85138888888888886</v>
      </c>
      <c r="R275">
        <v>27.8</v>
      </c>
      <c r="S275">
        <v>0</v>
      </c>
    </row>
    <row r="276" spans="1:19">
      <c r="A276">
        <v>275</v>
      </c>
      <c r="B276" t="s">
        <v>755</v>
      </c>
      <c r="C276" t="s">
        <v>147</v>
      </c>
      <c r="D276" t="s">
        <v>5</v>
      </c>
      <c r="E276">
        <v>81</v>
      </c>
      <c r="F276">
        <v>8</v>
      </c>
      <c r="G276">
        <v>17</v>
      </c>
      <c r="H276">
        <v>25</v>
      </c>
      <c r="I276">
        <v>11</v>
      </c>
      <c r="J276">
        <v>30</v>
      </c>
      <c r="K276">
        <v>0</v>
      </c>
      <c r="L276">
        <v>2</v>
      </c>
      <c r="M276">
        <v>1</v>
      </c>
      <c r="N276">
        <v>0</v>
      </c>
      <c r="O276">
        <v>140</v>
      </c>
      <c r="P276">
        <v>5.7</v>
      </c>
      <c r="Q276" s="1">
        <v>0.58958333333333335</v>
      </c>
      <c r="R276">
        <v>20.6</v>
      </c>
      <c r="S276">
        <v>40.700000000000003</v>
      </c>
    </row>
    <row r="277" spans="1:19">
      <c r="A277">
        <v>276</v>
      </c>
      <c r="B277" t="s">
        <v>327</v>
      </c>
      <c r="C277" t="s">
        <v>51</v>
      </c>
      <c r="D277" t="s">
        <v>10</v>
      </c>
      <c r="E277">
        <v>71</v>
      </c>
      <c r="F277">
        <v>8</v>
      </c>
      <c r="G277">
        <v>17</v>
      </c>
      <c r="H277">
        <v>25</v>
      </c>
      <c r="I277">
        <v>-2</v>
      </c>
      <c r="J277">
        <v>16</v>
      </c>
      <c r="K277">
        <v>1</v>
      </c>
      <c r="L277">
        <v>0</v>
      </c>
      <c r="M277">
        <v>1</v>
      </c>
      <c r="N277">
        <v>0</v>
      </c>
      <c r="O277">
        <v>78</v>
      </c>
      <c r="P277">
        <v>10.3</v>
      </c>
      <c r="Q277" s="1">
        <v>0.66319444444444442</v>
      </c>
      <c r="R277">
        <v>19</v>
      </c>
      <c r="S277">
        <v>41.3</v>
      </c>
    </row>
    <row r="278" spans="1:19">
      <c r="A278">
        <v>277</v>
      </c>
      <c r="B278" t="s">
        <v>396</v>
      </c>
      <c r="C278" t="s">
        <v>29</v>
      </c>
      <c r="D278" t="s">
        <v>81</v>
      </c>
      <c r="E278">
        <v>62</v>
      </c>
      <c r="F278">
        <v>7</v>
      </c>
      <c r="G278">
        <v>18</v>
      </c>
      <c r="H278">
        <v>25</v>
      </c>
      <c r="I278">
        <v>6</v>
      </c>
      <c r="J278">
        <v>38</v>
      </c>
      <c r="K278">
        <v>2</v>
      </c>
      <c r="L278">
        <v>0</v>
      </c>
      <c r="M278">
        <v>2</v>
      </c>
      <c r="N278">
        <v>0</v>
      </c>
      <c r="O278">
        <v>114</v>
      </c>
      <c r="P278">
        <v>6.1</v>
      </c>
      <c r="Q278" s="1">
        <v>0.86041666666666661</v>
      </c>
      <c r="R278">
        <v>27.5</v>
      </c>
      <c r="S278">
        <v>0</v>
      </c>
    </row>
    <row r="279" spans="1:19">
      <c r="A279">
        <v>278</v>
      </c>
      <c r="B279" t="s">
        <v>400</v>
      </c>
      <c r="C279" t="s">
        <v>51</v>
      </c>
      <c r="D279" t="s">
        <v>7</v>
      </c>
      <c r="E279">
        <v>62</v>
      </c>
      <c r="F279">
        <v>6</v>
      </c>
      <c r="G279">
        <v>19</v>
      </c>
      <c r="H279">
        <v>25</v>
      </c>
      <c r="I279">
        <v>2</v>
      </c>
      <c r="J279">
        <v>32</v>
      </c>
      <c r="K279">
        <v>0</v>
      </c>
      <c r="L279">
        <v>0</v>
      </c>
      <c r="M279">
        <v>2</v>
      </c>
      <c r="N279">
        <v>0</v>
      </c>
      <c r="O279">
        <v>137</v>
      </c>
      <c r="P279">
        <v>4.4000000000000004</v>
      </c>
      <c r="Q279" s="1">
        <v>0.59166666666666667</v>
      </c>
      <c r="R279">
        <v>19</v>
      </c>
      <c r="S279">
        <v>36.799999999999997</v>
      </c>
    </row>
    <row r="280" spans="1:19">
      <c r="A280">
        <v>279</v>
      </c>
      <c r="B280" t="s">
        <v>756</v>
      </c>
      <c r="C280" t="s">
        <v>113</v>
      </c>
      <c r="D280" t="s">
        <v>81</v>
      </c>
      <c r="E280">
        <v>79</v>
      </c>
      <c r="F280">
        <v>4</v>
      </c>
      <c r="G280">
        <v>21</v>
      </c>
      <c r="H280">
        <v>25</v>
      </c>
      <c r="I280">
        <v>3</v>
      </c>
      <c r="J280">
        <v>42</v>
      </c>
      <c r="K280">
        <v>1</v>
      </c>
      <c r="L280">
        <v>0</v>
      </c>
      <c r="M280">
        <v>2</v>
      </c>
      <c r="N280">
        <v>0</v>
      </c>
      <c r="O280">
        <v>134</v>
      </c>
      <c r="P280">
        <v>3</v>
      </c>
      <c r="Q280" s="1">
        <v>0.90138888888888891</v>
      </c>
      <c r="R280">
        <v>27.9</v>
      </c>
      <c r="S280">
        <v>0</v>
      </c>
    </row>
    <row r="281" spans="1:19">
      <c r="A281">
        <v>280</v>
      </c>
      <c r="B281" t="s">
        <v>357</v>
      </c>
      <c r="C281" t="s">
        <v>88</v>
      </c>
      <c r="D281" t="s">
        <v>81</v>
      </c>
      <c r="E281">
        <v>75</v>
      </c>
      <c r="F281">
        <v>4</v>
      </c>
      <c r="G281">
        <v>21</v>
      </c>
      <c r="H281">
        <v>25</v>
      </c>
      <c r="I281">
        <v>10</v>
      </c>
      <c r="J281">
        <v>13</v>
      </c>
      <c r="K281">
        <v>1</v>
      </c>
      <c r="L281">
        <v>0</v>
      </c>
      <c r="M281">
        <v>1</v>
      </c>
      <c r="N281">
        <v>0</v>
      </c>
      <c r="O281">
        <v>168</v>
      </c>
      <c r="P281">
        <v>2.4</v>
      </c>
      <c r="Q281" s="1">
        <v>0.78333333333333333</v>
      </c>
      <c r="R281">
        <v>22.6</v>
      </c>
      <c r="S281">
        <v>0</v>
      </c>
    </row>
    <row r="282" spans="1:19">
      <c r="A282">
        <v>281</v>
      </c>
      <c r="B282" t="s">
        <v>390</v>
      </c>
      <c r="C282" t="s">
        <v>757</v>
      </c>
      <c r="D282" t="s">
        <v>7</v>
      </c>
      <c r="E282">
        <v>79</v>
      </c>
      <c r="F282">
        <v>4</v>
      </c>
      <c r="G282">
        <v>21</v>
      </c>
      <c r="H282">
        <v>25</v>
      </c>
      <c r="I282">
        <v>-18</v>
      </c>
      <c r="J282">
        <v>54</v>
      </c>
      <c r="K282">
        <v>0</v>
      </c>
      <c r="L282">
        <v>1</v>
      </c>
      <c r="M282">
        <v>1</v>
      </c>
      <c r="N282">
        <v>0</v>
      </c>
      <c r="O282">
        <v>103</v>
      </c>
      <c r="P282">
        <v>3.9</v>
      </c>
      <c r="Q282" s="1">
        <v>0.64722222222222225</v>
      </c>
      <c r="R282">
        <v>20.7</v>
      </c>
      <c r="S282">
        <v>55</v>
      </c>
    </row>
    <row r="283" spans="1:19">
      <c r="A283">
        <v>282</v>
      </c>
      <c r="B283" t="s">
        <v>758</v>
      </c>
      <c r="C283" t="s">
        <v>21</v>
      </c>
      <c r="D283" t="s">
        <v>81</v>
      </c>
      <c r="E283">
        <v>73</v>
      </c>
      <c r="F283">
        <v>2</v>
      </c>
      <c r="G283">
        <v>23</v>
      </c>
      <c r="H283">
        <v>25</v>
      </c>
      <c r="I283">
        <v>-7</v>
      </c>
      <c r="J283">
        <v>26</v>
      </c>
      <c r="K283">
        <v>1</v>
      </c>
      <c r="L283">
        <v>0</v>
      </c>
      <c r="M283">
        <v>0</v>
      </c>
      <c r="N283">
        <v>0</v>
      </c>
      <c r="O283">
        <v>111</v>
      </c>
      <c r="P283">
        <v>1.8</v>
      </c>
      <c r="Q283" s="1">
        <v>0.90625</v>
      </c>
      <c r="R283">
        <v>28.1</v>
      </c>
      <c r="S283">
        <v>0</v>
      </c>
    </row>
    <row r="284" spans="1:19">
      <c r="A284">
        <v>283</v>
      </c>
      <c r="B284" t="s">
        <v>330</v>
      </c>
      <c r="C284" t="s">
        <v>759</v>
      </c>
      <c r="D284" t="s">
        <v>5</v>
      </c>
      <c r="E284">
        <v>76</v>
      </c>
      <c r="F284">
        <v>18</v>
      </c>
      <c r="G284">
        <v>6</v>
      </c>
      <c r="H284">
        <v>24</v>
      </c>
      <c r="I284">
        <v>-19</v>
      </c>
      <c r="J284">
        <v>68</v>
      </c>
      <c r="K284">
        <v>3</v>
      </c>
      <c r="L284">
        <v>1</v>
      </c>
      <c r="M284">
        <v>1</v>
      </c>
      <c r="N284">
        <v>0</v>
      </c>
      <c r="O284">
        <v>158</v>
      </c>
      <c r="P284">
        <v>11.4</v>
      </c>
      <c r="Q284" s="1">
        <v>0.74236111111111114</v>
      </c>
      <c r="R284">
        <v>22.4</v>
      </c>
      <c r="S284">
        <v>60</v>
      </c>
    </row>
    <row r="285" spans="1:19">
      <c r="A285">
        <v>284</v>
      </c>
      <c r="B285" t="s">
        <v>760</v>
      </c>
      <c r="C285" t="s">
        <v>16</v>
      </c>
      <c r="D285" t="s">
        <v>7</v>
      </c>
      <c r="E285">
        <v>79</v>
      </c>
      <c r="F285">
        <v>12</v>
      </c>
      <c r="G285">
        <v>12</v>
      </c>
      <c r="H285">
        <v>24</v>
      </c>
      <c r="I285">
        <v>-8</v>
      </c>
      <c r="J285">
        <v>27</v>
      </c>
      <c r="K285">
        <v>3</v>
      </c>
      <c r="L285">
        <v>1</v>
      </c>
      <c r="M285">
        <v>3</v>
      </c>
      <c r="N285">
        <v>0</v>
      </c>
      <c r="O285">
        <v>71</v>
      </c>
      <c r="P285">
        <v>16.899999999999999</v>
      </c>
      <c r="Q285" s="1">
        <v>0.45347222222222222</v>
      </c>
      <c r="R285">
        <v>16</v>
      </c>
      <c r="S285">
        <v>48.7</v>
      </c>
    </row>
    <row r="286" spans="1:19">
      <c r="A286">
        <v>285</v>
      </c>
      <c r="B286" t="s">
        <v>708</v>
      </c>
      <c r="C286" t="s">
        <v>143</v>
      </c>
      <c r="D286" t="s">
        <v>10</v>
      </c>
      <c r="E286">
        <v>82</v>
      </c>
      <c r="F286">
        <v>11</v>
      </c>
      <c r="G286">
        <v>13</v>
      </c>
      <c r="H286">
        <v>24</v>
      </c>
      <c r="I286">
        <v>-2</v>
      </c>
      <c r="J286">
        <v>12</v>
      </c>
      <c r="K286">
        <v>0</v>
      </c>
      <c r="L286">
        <v>0</v>
      </c>
      <c r="M286">
        <v>2</v>
      </c>
      <c r="N286">
        <v>0</v>
      </c>
      <c r="O286">
        <v>86</v>
      </c>
      <c r="P286">
        <v>12.8</v>
      </c>
      <c r="Q286" s="1">
        <v>0.56805555555555554</v>
      </c>
      <c r="R286">
        <v>17.3</v>
      </c>
      <c r="S286">
        <v>50</v>
      </c>
    </row>
    <row r="287" spans="1:19">
      <c r="A287">
        <v>286</v>
      </c>
      <c r="B287" t="s">
        <v>367</v>
      </c>
      <c r="C287" t="s">
        <v>23</v>
      </c>
      <c r="D287" t="s">
        <v>10</v>
      </c>
      <c r="E287">
        <v>74</v>
      </c>
      <c r="F287">
        <v>11</v>
      </c>
      <c r="G287">
        <v>13</v>
      </c>
      <c r="H287">
        <v>24</v>
      </c>
      <c r="I287">
        <v>-9</v>
      </c>
      <c r="J287">
        <v>40</v>
      </c>
      <c r="K287">
        <v>10</v>
      </c>
      <c r="L287">
        <v>0</v>
      </c>
      <c r="M287">
        <v>3</v>
      </c>
      <c r="N287">
        <v>0</v>
      </c>
      <c r="O287">
        <v>97</v>
      </c>
      <c r="P287">
        <v>11.3</v>
      </c>
      <c r="Q287" s="1">
        <v>0.49444444444444446</v>
      </c>
      <c r="R287">
        <v>14.9</v>
      </c>
      <c r="S287">
        <v>100</v>
      </c>
    </row>
    <row r="288" spans="1:19">
      <c r="A288">
        <v>287</v>
      </c>
      <c r="B288" t="s">
        <v>117</v>
      </c>
      <c r="C288" t="s">
        <v>29</v>
      </c>
      <c r="D288" t="s">
        <v>10</v>
      </c>
      <c r="E288">
        <v>43</v>
      </c>
      <c r="F288">
        <v>11</v>
      </c>
      <c r="G288">
        <v>13</v>
      </c>
      <c r="H288">
        <v>24</v>
      </c>
      <c r="I288">
        <v>-1</v>
      </c>
      <c r="J288">
        <v>24</v>
      </c>
      <c r="K288">
        <v>2</v>
      </c>
      <c r="L288">
        <v>0</v>
      </c>
      <c r="M288">
        <v>1</v>
      </c>
      <c r="N288">
        <v>0</v>
      </c>
      <c r="O288">
        <v>121</v>
      </c>
      <c r="P288">
        <v>9.1</v>
      </c>
      <c r="Q288" s="1">
        <v>0.63194444444444442</v>
      </c>
      <c r="R288">
        <v>19.7</v>
      </c>
      <c r="S288">
        <v>40</v>
      </c>
    </row>
    <row r="289" spans="1:19">
      <c r="A289">
        <v>288</v>
      </c>
      <c r="B289" t="s">
        <v>375</v>
      </c>
      <c r="C289" t="s">
        <v>51</v>
      </c>
      <c r="D289" t="s">
        <v>81</v>
      </c>
      <c r="E289">
        <v>79</v>
      </c>
      <c r="F289">
        <v>10</v>
      </c>
      <c r="G289">
        <v>14</v>
      </c>
      <c r="H289">
        <v>24</v>
      </c>
      <c r="I289">
        <v>4</v>
      </c>
      <c r="J289">
        <v>28</v>
      </c>
      <c r="K289">
        <v>1</v>
      </c>
      <c r="L289">
        <v>0</v>
      </c>
      <c r="M289">
        <v>0</v>
      </c>
      <c r="N289">
        <v>0</v>
      </c>
      <c r="O289">
        <v>110</v>
      </c>
      <c r="P289">
        <v>9.1</v>
      </c>
      <c r="Q289" s="1">
        <v>0.93194444444444446</v>
      </c>
      <c r="R289">
        <v>26.8</v>
      </c>
      <c r="S289">
        <v>0</v>
      </c>
    </row>
    <row r="290" spans="1:19">
      <c r="A290">
        <v>289</v>
      </c>
      <c r="B290" t="s">
        <v>761</v>
      </c>
      <c r="C290" t="s">
        <v>100</v>
      </c>
      <c r="D290" t="s">
        <v>7</v>
      </c>
      <c r="E290">
        <v>79</v>
      </c>
      <c r="F290">
        <v>10</v>
      </c>
      <c r="G290">
        <v>14</v>
      </c>
      <c r="H290">
        <v>24</v>
      </c>
      <c r="I290">
        <v>-2</v>
      </c>
      <c r="J290">
        <v>49</v>
      </c>
      <c r="K290">
        <v>1</v>
      </c>
      <c r="L290">
        <v>0</v>
      </c>
      <c r="M290">
        <v>1</v>
      </c>
      <c r="N290">
        <v>0</v>
      </c>
      <c r="O290">
        <v>133</v>
      </c>
      <c r="P290">
        <v>7.5</v>
      </c>
      <c r="Q290" s="1">
        <v>0.57500000000000007</v>
      </c>
      <c r="R290">
        <v>20</v>
      </c>
      <c r="S290">
        <v>49.4</v>
      </c>
    </row>
    <row r="291" spans="1:19">
      <c r="A291">
        <v>290</v>
      </c>
      <c r="B291" t="s">
        <v>368</v>
      </c>
      <c r="C291" t="s">
        <v>14</v>
      </c>
      <c r="D291" t="s">
        <v>10</v>
      </c>
      <c r="E291">
        <v>71</v>
      </c>
      <c r="F291">
        <v>9</v>
      </c>
      <c r="G291">
        <v>15</v>
      </c>
      <c r="H291">
        <v>24</v>
      </c>
      <c r="I291">
        <v>-3</v>
      </c>
      <c r="J291">
        <v>48</v>
      </c>
      <c r="K291">
        <v>0</v>
      </c>
      <c r="L291">
        <v>0</v>
      </c>
      <c r="M291">
        <v>0</v>
      </c>
      <c r="N291">
        <v>0</v>
      </c>
      <c r="O291">
        <v>84</v>
      </c>
      <c r="P291">
        <v>10.7</v>
      </c>
      <c r="Q291" s="1">
        <v>0.50555555555555554</v>
      </c>
      <c r="R291">
        <v>18.2</v>
      </c>
      <c r="S291">
        <v>0</v>
      </c>
    </row>
    <row r="292" spans="1:19">
      <c r="A292">
        <v>291</v>
      </c>
      <c r="B292" t="s">
        <v>388</v>
      </c>
      <c r="C292" t="s">
        <v>762</v>
      </c>
      <c r="D292" t="s">
        <v>5</v>
      </c>
      <c r="E292">
        <v>70</v>
      </c>
      <c r="F292">
        <v>7</v>
      </c>
      <c r="G292">
        <v>17</v>
      </c>
      <c r="H292">
        <v>24</v>
      </c>
      <c r="I292">
        <v>-5</v>
      </c>
      <c r="J292">
        <v>14</v>
      </c>
      <c r="K292">
        <v>1</v>
      </c>
      <c r="L292">
        <v>0</v>
      </c>
      <c r="M292">
        <v>2</v>
      </c>
      <c r="N292">
        <v>0</v>
      </c>
      <c r="O292">
        <v>151</v>
      </c>
      <c r="P292">
        <v>4.5999999999999996</v>
      </c>
      <c r="Q292" s="1">
        <v>0.59444444444444444</v>
      </c>
      <c r="R292">
        <v>18.5</v>
      </c>
      <c r="S292">
        <v>48</v>
      </c>
    </row>
    <row r="293" spans="1:19">
      <c r="A293">
        <v>292</v>
      </c>
      <c r="B293" t="s">
        <v>407</v>
      </c>
      <c r="C293" t="s">
        <v>72</v>
      </c>
      <c r="D293" t="s">
        <v>7</v>
      </c>
      <c r="E293">
        <v>67</v>
      </c>
      <c r="F293">
        <v>7</v>
      </c>
      <c r="G293">
        <v>17</v>
      </c>
      <c r="H293">
        <v>24</v>
      </c>
      <c r="I293">
        <v>-6</v>
      </c>
      <c r="J293">
        <v>18</v>
      </c>
      <c r="K293">
        <v>2</v>
      </c>
      <c r="L293">
        <v>0</v>
      </c>
      <c r="M293">
        <v>0</v>
      </c>
      <c r="N293">
        <v>0</v>
      </c>
      <c r="O293">
        <v>81</v>
      </c>
      <c r="P293">
        <v>8.6</v>
      </c>
      <c r="Q293" s="1">
        <v>0.6020833333333333</v>
      </c>
      <c r="R293">
        <v>21.4</v>
      </c>
      <c r="S293">
        <v>50.7</v>
      </c>
    </row>
    <row r="294" spans="1:19">
      <c r="A294">
        <v>293</v>
      </c>
      <c r="B294" t="s">
        <v>763</v>
      </c>
      <c r="C294" t="s">
        <v>88</v>
      </c>
      <c r="D294" t="s">
        <v>81</v>
      </c>
      <c r="E294">
        <v>72</v>
      </c>
      <c r="F294">
        <v>6</v>
      </c>
      <c r="G294">
        <v>18</v>
      </c>
      <c r="H294">
        <v>24</v>
      </c>
      <c r="I294">
        <v>9</v>
      </c>
      <c r="J294">
        <v>46</v>
      </c>
      <c r="K294">
        <v>0</v>
      </c>
      <c r="L294">
        <v>0</v>
      </c>
      <c r="M294">
        <v>1</v>
      </c>
      <c r="N294">
        <v>0</v>
      </c>
      <c r="O294">
        <v>107</v>
      </c>
      <c r="P294">
        <v>5.6</v>
      </c>
      <c r="Q294" s="1">
        <v>0.78680555555555554</v>
      </c>
      <c r="R294">
        <v>24.4</v>
      </c>
      <c r="S294">
        <v>100</v>
      </c>
    </row>
    <row r="295" spans="1:19">
      <c r="A295">
        <v>294</v>
      </c>
      <c r="B295" t="s">
        <v>394</v>
      </c>
      <c r="C295" t="s">
        <v>90</v>
      </c>
      <c r="D295" t="s">
        <v>5</v>
      </c>
      <c r="E295">
        <v>70</v>
      </c>
      <c r="F295">
        <v>6</v>
      </c>
      <c r="G295">
        <v>18</v>
      </c>
      <c r="H295">
        <v>24</v>
      </c>
      <c r="I295">
        <v>7</v>
      </c>
      <c r="J295">
        <v>32</v>
      </c>
      <c r="K295">
        <v>0</v>
      </c>
      <c r="L295">
        <v>0</v>
      </c>
      <c r="M295">
        <v>3</v>
      </c>
      <c r="N295">
        <v>0</v>
      </c>
      <c r="O295">
        <v>127</v>
      </c>
      <c r="P295">
        <v>4.7</v>
      </c>
      <c r="Q295" s="1">
        <v>0.60833333333333328</v>
      </c>
      <c r="R295">
        <v>22.1</v>
      </c>
      <c r="S295">
        <v>37</v>
      </c>
    </row>
    <row r="296" spans="1:19">
      <c r="A296">
        <v>295</v>
      </c>
      <c r="B296" t="s">
        <v>764</v>
      </c>
      <c r="C296" t="s">
        <v>49</v>
      </c>
      <c r="D296" t="s">
        <v>81</v>
      </c>
      <c r="E296">
        <v>76</v>
      </c>
      <c r="F296">
        <v>5</v>
      </c>
      <c r="G296">
        <v>19</v>
      </c>
      <c r="H296">
        <v>24</v>
      </c>
      <c r="I296">
        <v>20</v>
      </c>
      <c r="J296">
        <v>44</v>
      </c>
      <c r="K296">
        <v>0</v>
      </c>
      <c r="L296">
        <v>0</v>
      </c>
      <c r="M296">
        <v>2</v>
      </c>
      <c r="N296">
        <v>0</v>
      </c>
      <c r="O296">
        <v>104</v>
      </c>
      <c r="P296">
        <v>4.8</v>
      </c>
      <c r="Q296" s="1">
        <v>0.92569444444444438</v>
      </c>
      <c r="R296">
        <v>26.5</v>
      </c>
      <c r="S296">
        <v>0</v>
      </c>
    </row>
    <row r="297" spans="1:19">
      <c r="A297">
        <v>296</v>
      </c>
      <c r="B297" t="s">
        <v>765</v>
      </c>
      <c r="C297" t="s">
        <v>25</v>
      </c>
      <c r="D297" t="s">
        <v>81</v>
      </c>
      <c r="E297">
        <v>80</v>
      </c>
      <c r="F297">
        <v>5</v>
      </c>
      <c r="G297">
        <v>19</v>
      </c>
      <c r="H297">
        <v>24</v>
      </c>
      <c r="I297">
        <v>-5</v>
      </c>
      <c r="J297">
        <v>66</v>
      </c>
      <c r="K297">
        <v>0</v>
      </c>
      <c r="L297">
        <v>0</v>
      </c>
      <c r="M297">
        <v>0</v>
      </c>
      <c r="N297">
        <v>0</v>
      </c>
      <c r="O297">
        <v>88</v>
      </c>
      <c r="P297">
        <v>5.7</v>
      </c>
      <c r="Q297" s="1">
        <v>0.74652777777777779</v>
      </c>
      <c r="R297">
        <v>21.5</v>
      </c>
      <c r="S297">
        <v>0</v>
      </c>
    </row>
    <row r="298" spans="1:19">
      <c r="A298">
        <v>297</v>
      </c>
      <c r="B298" t="s">
        <v>766</v>
      </c>
      <c r="C298" t="s">
        <v>29</v>
      </c>
      <c r="D298" t="s">
        <v>81</v>
      </c>
      <c r="E298">
        <v>81</v>
      </c>
      <c r="F298">
        <v>4</v>
      </c>
      <c r="G298">
        <v>20</v>
      </c>
      <c r="H298">
        <v>24</v>
      </c>
      <c r="I298">
        <v>10</v>
      </c>
      <c r="J298">
        <v>56</v>
      </c>
      <c r="K298">
        <v>0</v>
      </c>
      <c r="L298">
        <v>0</v>
      </c>
      <c r="M298">
        <v>0</v>
      </c>
      <c r="N298">
        <v>0</v>
      </c>
      <c r="O298">
        <v>113</v>
      </c>
      <c r="P298">
        <v>3.5</v>
      </c>
      <c r="Q298" s="1">
        <v>0.91805555555555562</v>
      </c>
      <c r="R298">
        <v>28.2</v>
      </c>
      <c r="S298">
        <v>0</v>
      </c>
    </row>
    <row r="299" spans="1:19">
      <c r="A299">
        <v>298</v>
      </c>
      <c r="B299" t="s">
        <v>767</v>
      </c>
      <c r="C299" t="s">
        <v>4</v>
      </c>
      <c r="D299" t="s">
        <v>81</v>
      </c>
      <c r="E299">
        <v>43</v>
      </c>
      <c r="F299">
        <v>4</v>
      </c>
      <c r="G299">
        <v>20</v>
      </c>
      <c r="H299">
        <v>24</v>
      </c>
      <c r="I299">
        <v>6</v>
      </c>
      <c r="J299">
        <v>20</v>
      </c>
      <c r="K299">
        <v>1</v>
      </c>
      <c r="L299">
        <v>0</v>
      </c>
      <c r="M299">
        <v>0</v>
      </c>
      <c r="N299">
        <v>0</v>
      </c>
      <c r="O299">
        <v>80</v>
      </c>
      <c r="P299">
        <v>5</v>
      </c>
      <c r="Q299" s="1">
        <v>0.80625000000000002</v>
      </c>
      <c r="R299">
        <v>24.9</v>
      </c>
      <c r="S299">
        <v>0</v>
      </c>
    </row>
    <row r="300" spans="1:19">
      <c r="A300">
        <v>299</v>
      </c>
      <c r="B300" t="s">
        <v>768</v>
      </c>
      <c r="C300" t="s">
        <v>33</v>
      </c>
      <c r="D300" t="s">
        <v>81</v>
      </c>
      <c r="E300">
        <v>73</v>
      </c>
      <c r="F300">
        <v>2</v>
      </c>
      <c r="G300">
        <v>22</v>
      </c>
      <c r="H300">
        <v>24</v>
      </c>
      <c r="I300">
        <v>6</v>
      </c>
      <c r="J300">
        <v>73</v>
      </c>
      <c r="K300">
        <v>1</v>
      </c>
      <c r="L300">
        <v>0</v>
      </c>
      <c r="M300">
        <v>0</v>
      </c>
      <c r="N300">
        <v>0</v>
      </c>
      <c r="O300">
        <v>124</v>
      </c>
      <c r="P300">
        <v>1.6</v>
      </c>
      <c r="Q300" s="1">
        <v>0.93402777777777779</v>
      </c>
      <c r="R300">
        <v>26.1</v>
      </c>
      <c r="S300">
        <v>0</v>
      </c>
    </row>
    <row r="301" spans="1:19">
      <c r="A301">
        <v>300</v>
      </c>
      <c r="B301" t="s">
        <v>411</v>
      </c>
      <c r="C301" t="s">
        <v>100</v>
      </c>
      <c r="D301" t="s">
        <v>10</v>
      </c>
      <c r="E301">
        <v>62</v>
      </c>
      <c r="F301">
        <v>17</v>
      </c>
      <c r="G301">
        <v>6</v>
      </c>
      <c r="H301">
        <v>23</v>
      </c>
      <c r="I301">
        <v>-5</v>
      </c>
      <c r="J301">
        <v>48</v>
      </c>
      <c r="K301">
        <v>5</v>
      </c>
      <c r="L301">
        <v>1</v>
      </c>
      <c r="M301">
        <v>2</v>
      </c>
      <c r="N301">
        <v>0</v>
      </c>
      <c r="O301">
        <v>185</v>
      </c>
      <c r="P301">
        <v>9.1999999999999993</v>
      </c>
      <c r="Q301" s="1">
        <v>0.68333333333333324</v>
      </c>
      <c r="R301">
        <v>22.8</v>
      </c>
      <c r="S301">
        <v>27.3</v>
      </c>
    </row>
    <row r="302" spans="1:19">
      <c r="A302">
        <v>301</v>
      </c>
      <c r="B302" t="s">
        <v>769</v>
      </c>
      <c r="C302" t="s">
        <v>14</v>
      </c>
      <c r="D302" t="s">
        <v>7</v>
      </c>
      <c r="E302">
        <v>37</v>
      </c>
      <c r="F302">
        <v>12</v>
      </c>
      <c r="G302">
        <v>11</v>
      </c>
      <c r="H302">
        <v>23</v>
      </c>
      <c r="I302">
        <v>-1</v>
      </c>
      <c r="J302">
        <v>50</v>
      </c>
      <c r="K302">
        <v>0</v>
      </c>
      <c r="L302">
        <v>0</v>
      </c>
      <c r="M302">
        <v>2</v>
      </c>
      <c r="N302">
        <v>1</v>
      </c>
      <c r="O302">
        <v>74</v>
      </c>
      <c r="P302">
        <v>16.2</v>
      </c>
      <c r="Q302" s="1">
        <v>0.6333333333333333</v>
      </c>
      <c r="R302">
        <v>21.5</v>
      </c>
      <c r="S302">
        <v>46.6</v>
      </c>
    </row>
    <row r="303" spans="1:19">
      <c r="A303">
        <v>302</v>
      </c>
      <c r="B303" t="s">
        <v>770</v>
      </c>
      <c r="C303" t="s">
        <v>16</v>
      </c>
      <c r="D303" t="s">
        <v>81</v>
      </c>
      <c r="E303">
        <v>72</v>
      </c>
      <c r="F303">
        <v>9</v>
      </c>
      <c r="G303">
        <v>14</v>
      </c>
      <c r="H303">
        <v>23</v>
      </c>
      <c r="I303">
        <v>-10</v>
      </c>
      <c r="J303">
        <v>60</v>
      </c>
      <c r="K303">
        <v>2</v>
      </c>
      <c r="L303">
        <v>0</v>
      </c>
      <c r="M303">
        <v>2</v>
      </c>
      <c r="N303">
        <v>0</v>
      </c>
      <c r="O303">
        <v>128</v>
      </c>
      <c r="P303">
        <v>7</v>
      </c>
      <c r="Q303" s="1">
        <v>0.85625000000000007</v>
      </c>
      <c r="R303">
        <v>26.9</v>
      </c>
      <c r="S303">
        <v>0</v>
      </c>
    </row>
    <row r="304" spans="1:19">
      <c r="A304">
        <v>303</v>
      </c>
      <c r="B304" t="s">
        <v>771</v>
      </c>
      <c r="C304" t="s">
        <v>772</v>
      </c>
      <c r="D304" t="s">
        <v>10</v>
      </c>
      <c r="E304">
        <v>71</v>
      </c>
      <c r="F304">
        <v>9</v>
      </c>
      <c r="G304">
        <v>14</v>
      </c>
      <c r="H304">
        <v>23</v>
      </c>
      <c r="I304">
        <v>-7</v>
      </c>
      <c r="J304">
        <v>14</v>
      </c>
      <c r="K304">
        <v>2</v>
      </c>
      <c r="L304">
        <v>0</v>
      </c>
      <c r="M304">
        <v>2</v>
      </c>
      <c r="N304">
        <v>0</v>
      </c>
      <c r="O304">
        <v>125</v>
      </c>
      <c r="P304">
        <v>7.2</v>
      </c>
      <c r="Q304" s="1">
        <v>0.6069444444444444</v>
      </c>
      <c r="R304">
        <v>18.899999999999999</v>
      </c>
      <c r="S304">
        <v>40</v>
      </c>
    </row>
    <row r="305" spans="1:19">
      <c r="A305">
        <v>304</v>
      </c>
      <c r="B305" t="s">
        <v>773</v>
      </c>
      <c r="C305" t="s">
        <v>774</v>
      </c>
      <c r="D305" t="s">
        <v>7</v>
      </c>
      <c r="E305">
        <v>84</v>
      </c>
      <c r="F305">
        <v>8</v>
      </c>
      <c r="G305">
        <v>15</v>
      </c>
      <c r="H305">
        <v>23</v>
      </c>
      <c r="I305">
        <v>-11</v>
      </c>
      <c r="J305">
        <v>52</v>
      </c>
      <c r="K305">
        <v>0</v>
      </c>
      <c r="L305">
        <v>1</v>
      </c>
      <c r="M305">
        <v>1</v>
      </c>
      <c r="N305">
        <v>0</v>
      </c>
      <c r="O305">
        <v>184</v>
      </c>
      <c r="P305">
        <v>4.3</v>
      </c>
      <c r="Q305" s="1">
        <v>0.69513888888888886</v>
      </c>
      <c r="R305">
        <v>22.6</v>
      </c>
      <c r="S305">
        <v>50</v>
      </c>
    </row>
    <row r="306" spans="1:19">
      <c r="A306">
        <v>305</v>
      </c>
      <c r="B306" t="s">
        <v>369</v>
      </c>
      <c r="C306" t="s">
        <v>51</v>
      </c>
      <c r="D306" t="s">
        <v>81</v>
      </c>
      <c r="E306">
        <v>55</v>
      </c>
      <c r="F306">
        <v>8</v>
      </c>
      <c r="G306">
        <v>15</v>
      </c>
      <c r="H306">
        <v>23</v>
      </c>
      <c r="I306">
        <v>5</v>
      </c>
      <c r="J306">
        <v>33</v>
      </c>
      <c r="K306">
        <v>3</v>
      </c>
      <c r="L306">
        <v>0</v>
      </c>
      <c r="M306">
        <v>1</v>
      </c>
      <c r="N306">
        <v>1</v>
      </c>
      <c r="O306">
        <v>84</v>
      </c>
      <c r="P306">
        <v>9.5</v>
      </c>
      <c r="Q306" s="1">
        <v>0.93680555555555556</v>
      </c>
      <c r="R306">
        <v>27.6</v>
      </c>
      <c r="S306">
        <v>0</v>
      </c>
    </row>
    <row r="307" spans="1:19">
      <c r="A307">
        <v>306</v>
      </c>
      <c r="B307" t="s">
        <v>775</v>
      </c>
      <c r="C307" t="s">
        <v>143</v>
      </c>
      <c r="D307" t="s">
        <v>7</v>
      </c>
      <c r="E307">
        <v>75</v>
      </c>
      <c r="F307">
        <v>8</v>
      </c>
      <c r="G307">
        <v>15</v>
      </c>
      <c r="H307">
        <v>23</v>
      </c>
      <c r="I307">
        <v>9</v>
      </c>
      <c r="J307">
        <v>10</v>
      </c>
      <c r="K307">
        <v>0</v>
      </c>
      <c r="L307">
        <v>1</v>
      </c>
      <c r="M307">
        <v>2</v>
      </c>
      <c r="N307">
        <v>0</v>
      </c>
      <c r="O307">
        <v>114</v>
      </c>
      <c r="P307">
        <v>7</v>
      </c>
      <c r="Q307" s="1">
        <v>0.66319444444444442</v>
      </c>
      <c r="R307">
        <v>21.5</v>
      </c>
      <c r="S307">
        <v>56.8</v>
      </c>
    </row>
    <row r="308" spans="1:19">
      <c r="A308">
        <v>307</v>
      </c>
      <c r="B308" t="s">
        <v>101</v>
      </c>
      <c r="C308" t="s">
        <v>51</v>
      </c>
      <c r="D308" t="s">
        <v>5</v>
      </c>
      <c r="E308">
        <v>65</v>
      </c>
      <c r="F308">
        <v>8</v>
      </c>
      <c r="G308">
        <v>15</v>
      </c>
      <c r="H308">
        <v>23</v>
      </c>
      <c r="I308">
        <v>2</v>
      </c>
      <c r="J308">
        <v>6</v>
      </c>
      <c r="K308">
        <v>2</v>
      </c>
      <c r="L308">
        <v>0</v>
      </c>
      <c r="M308">
        <v>0</v>
      </c>
      <c r="N308">
        <v>0</v>
      </c>
      <c r="O308">
        <v>100</v>
      </c>
      <c r="P308">
        <v>8</v>
      </c>
      <c r="Q308" s="1">
        <v>0.54861111111111105</v>
      </c>
      <c r="R308">
        <v>16.2</v>
      </c>
      <c r="S308">
        <v>47.2</v>
      </c>
    </row>
    <row r="309" spans="1:19">
      <c r="A309">
        <v>308</v>
      </c>
      <c r="B309" t="s">
        <v>397</v>
      </c>
      <c r="C309" t="s">
        <v>88</v>
      </c>
      <c r="D309" t="s">
        <v>81</v>
      </c>
      <c r="E309">
        <v>80</v>
      </c>
      <c r="F309">
        <v>5</v>
      </c>
      <c r="G309">
        <v>18</v>
      </c>
      <c r="H309">
        <v>23</v>
      </c>
      <c r="I309">
        <v>15</v>
      </c>
      <c r="J309">
        <v>39</v>
      </c>
      <c r="K309">
        <v>0</v>
      </c>
      <c r="L309">
        <v>0</v>
      </c>
      <c r="M309">
        <v>2</v>
      </c>
      <c r="N309">
        <v>1</v>
      </c>
      <c r="O309">
        <v>174</v>
      </c>
      <c r="P309">
        <v>2.9</v>
      </c>
      <c r="Q309" s="2">
        <v>1.0013888888888889</v>
      </c>
      <c r="R309">
        <v>27.5</v>
      </c>
      <c r="S309">
        <v>0</v>
      </c>
    </row>
    <row r="310" spans="1:19">
      <c r="A310">
        <v>309</v>
      </c>
      <c r="B310" t="s">
        <v>776</v>
      </c>
      <c r="C310" t="s">
        <v>4</v>
      </c>
      <c r="D310" t="s">
        <v>81</v>
      </c>
      <c r="E310">
        <v>61</v>
      </c>
      <c r="F310">
        <v>5</v>
      </c>
      <c r="G310">
        <v>18</v>
      </c>
      <c r="H310">
        <v>23</v>
      </c>
      <c r="I310">
        <v>-9</v>
      </c>
      <c r="J310">
        <v>65</v>
      </c>
      <c r="K310">
        <v>0</v>
      </c>
      <c r="L310">
        <v>0</v>
      </c>
      <c r="M310">
        <v>0</v>
      </c>
      <c r="N310">
        <v>0</v>
      </c>
      <c r="O310">
        <v>82</v>
      </c>
      <c r="P310">
        <v>6.1</v>
      </c>
      <c r="Q310" s="1">
        <v>0.96180555555555547</v>
      </c>
      <c r="R310">
        <v>29</v>
      </c>
      <c r="S310">
        <v>0</v>
      </c>
    </row>
    <row r="311" spans="1:19">
      <c r="A311">
        <v>310</v>
      </c>
      <c r="B311" t="s">
        <v>777</v>
      </c>
      <c r="C311" t="s">
        <v>72</v>
      </c>
      <c r="D311" t="s">
        <v>81</v>
      </c>
      <c r="E311">
        <v>82</v>
      </c>
      <c r="F311">
        <v>4</v>
      </c>
      <c r="G311">
        <v>19</v>
      </c>
      <c r="H311">
        <v>23</v>
      </c>
      <c r="I311">
        <v>11</v>
      </c>
      <c r="J311">
        <v>40</v>
      </c>
      <c r="K311">
        <v>0</v>
      </c>
      <c r="L311">
        <v>0</v>
      </c>
      <c r="M311">
        <v>1</v>
      </c>
      <c r="N311">
        <v>0</v>
      </c>
      <c r="O311">
        <v>119</v>
      </c>
      <c r="P311">
        <v>3.4</v>
      </c>
      <c r="Q311" s="1">
        <v>0.96458333333333324</v>
      </c>
      <c r="R311">
        <v>28.1</v>
      </c>
      <c r="S311">
        <v>0</v>
      </c>
    </row>
    <row r="312" spans="1:19">
      <c r="A312">
        <v>311</v>
      </c>
      <c r="B312" t="s">
        <v>778</v>
      </c>
      <c r="C312" t="s">
        <v>78</v>
      </c>
      <c r="D312" t="s">
        <v>81</v>
      </c>
      <c r="E312">
        <v>70</v>
      </c>
      <c r="F312">
        <v>3</v>
      </c>
      <c r="G312">
        <v>20</v>
      </c>
      <c r="H312">
        <v>23</v>
      </c>
      <c r="I312">
        <v>-4</v>
      </c>
      <c r="J312">
        <v>6</v>
      </c>
      <c r="K312">
        <v>2</v>
      </c>
      <c r="L312">
        <v>0</v>
      </c>
      <c r="M312">
        <v>1</v>
      </c>
      <c r="N312">
        <v>0</v>
      </c>
      <c r="O312">
        <v>92</v>
      </c>
      <c r="P312">
        <v>3.3</v>
      </c>
      <c r="Q312" s="1">
        <v>0.89930555555555547</v>
      </c>
      <c r="R312">
        <v>28.8</v>
      </c>
      <c r="S312">
        <v>0</v>
      </c>
    </row>
    <row r="313" spans="1:19">
      <c r="A313">
        <v>312</v>
      </c>
      <c r="B313" t="s">
        <v>779</v>
      </c>
      <c r="C313" t="s">
        <v>165</v>
      </c>
      <c r="D313" t="s">
        <v>7</v>
      </c>
      <c r="E313">
        <v>77</v>
      </c>
      <c r="F313">
        <v>10</v>
      </c>
      <c r="G313">
        <v>12</v>
      </c>
      <c r="H313">
        <v>22</v>
      </c>
      <c r="I313">
        <v>-7</v>
      </c>
      <c r="J313">
        <v>18</v>
      </c>
      <c r="K313">
        <v>0</v>
      </c>
      <c r="L313">
        <v>0</v>
      </c>
      <c r="M313">
        <v>3</v>
      </c>
      <c r="N313">
        <v>0</v>
      </c>
      <c r="O313">
        <v>107</v>
      </c>
      <c r="P313">
        <v>9.3000000000000007</v>
      </c>
      <c r="Q313" s="1">
        <v>0.65416666666666667</v>
      </c>
      <c r="R313">
        <v>22.2</v>
      </c>
      <c r="S313">
        <v>50.1</v>
      </c>
    </row>
    <row r="314" spans="1:19">
      <c r="A314">
        <v>313</v>
      </c>
      <c r="B314" t="s">
        <v>331</v>
      </c>
      <c r="C314" t="s">
        <v>90</v>
      </c>
      <c r="D314" t="s">
        <v>7</v>
      </c>
      <c r="E314">
        <v>25</v>
      </c>
      <c r="F314">
        <v>10</v>
      </c>
      <c r="G314">
        <v>12</v>
      </c>
      <c r="H314">
        <v>22</v>
      </c>
      <c r="I314">
        <v>4</v>
      </c>
      <c r="J314">
        <v>2</v>
      </c>
      <c r="K314">
        <v>3</v>
      </c>
      <c r="L314">
        <v>0</v>
      </c>
      <c r="M314">
        <v>2</v>
      </c>
      <c r="N314">
        <v>0</v>
      </c>
      <c r="O314">
        <v>64</v>
      </c>
      <c r="P314">
        <v>15.6</v>
      </c>
      <c r="Q314" s="1">
        <v>0.7715277777777777</v>
      </c>
      <c r="R314">
        <v>27.3</v>
      </c>
      <c r="S314">
        <v>56.9</v>
      </c>
    </row>
    <row r="315" spans="1:19">
      <c r="A315">
        <v>314</v>
      </c>
      <c r="B315" t="s">
        <v>363</v>
      </c>
      <c r="C315" t="s">
        <v>78</v>
      </c>
      <c r="D315" t="s">
        <v>7</v>
      </c>
      <c r="E315">
        <v>37</v>
      </c>
      <c r="F315">
        <v>9</v>
      </c>
      <c r="G315">
        <v>13</v>
      </c>
      <c r="H315">
        <v>22</v>
      </c>
      <c r="I315">
        <v>-1</v>
      </c>
      <c r="J315">
        <v>18</v>
      </c>
      <c r="K315">
        <v>2</v>
      </c>
      <c r="L315">
        <v>0</v>
      </c>
      <c r="M315">
        <v>3</v>
      </c>
      <c r="N315">
        <v>0</v>
      </c>
      <c r="O315">
        <v>84</v>
      </c>
      <c r="P315">
        <v>10.7</v>
      </c>
      <c r="Q315" s="1">
        <v>0.67986111111111114</v>
      </c>
      <c r="R315">
        <v>20.399999999999999</v>
      </c>
      <c r="S315">
        <v>25</v>
      </c>
    </row>
    <row r="316" spans="1:19">
      <c r="A316">
        <v>315</v>
      </c>
      <c r="B316" t="s">
        <v>734</v>
      </c>
      <c r="C316" t="s">
        <v>25</v>
      </c>
      <c r="D316" t="s">
        <v>81</v>
      </c>
      <c r="E316">
        <v>82</v>
      </c>
      <c r="F316">
        <v>8</v>
      </c>
      <c r="G316">
        <v>14</v>
      </c>
      <c r="H316">
        <v>22</v>
      </c>
      <c r="I316">
        <v>-14</v>
      </c>
      <c r="J316">
        <v>48</v>
      </c>
      <c r="K316">
        <v>3</v>
      </c>
      <c r="L316">
        <v>0</v>
      </c>
      <c r="M316">
        <v>1</v>
      </c>
      <c r="N316">
        <v>0</v>
      </c>
      <c r="O316">
        <v>139</v>
      </c>
      <c r="P316">
        <v>5.8</v>
      </c>
      <c r="Q316" s="2">
        <v>1.0645833333333334</v>
      </c>
      <c r="R316">
        <v>25.9</v>
      </c>
      <c r="S316">
        <v>50</v>
      </c>
    </row>
    <row r="317" spans="1:19">
      <c r="A317">
        <v>316</v>
      </c>
      <c r="B317" t="s">
        <v>780</v>
      </c>
      <c r="C317" t="s">
        <v>16</v>
      </c>
      <c r="D317" t="s">
        <v>81</v>
      </c>
      <c r="E317">
        <v>66</v>
      </c>
      <c r="F317">
        <v>8</v>
      </c>
      <c r="G317">
        <v>14</v>
      </c>
      <c r="H317">
        <v>22</v>
      </c>
      <c r="I317">
        <v>-16</v>
      </c>
      <c r="J317">
        <v>29</v>
      </c>
      <c r="K317">
        <v>5</v>
      </c>
      <c r="L317">
        <v>0</v>
      </c>
      <c r="M317">
        <v>2</v>
      </c>
      <c r="N317">
        <v>1</v>
      </c>
      <c r="O317">
        <v>101</v>
      </c>
      <c r="P317">
        <v>7.9</v>
      </c>
      <c r="Q317" s="1">
        <v>0.95138888888888884</v>
      </c>
      <c r="R317">
        <v>29</v>
      </c>
      <c r="S317">
        <v>0</v>
      </c>
    </row>
    <row r="318" spans="1:19">
      <c r="A318">
        <v>317</v>
      </c>
      <c r="B318" t="s">
        <v>781</v>
      </c>
      <c r="C318" t="s">
        <v>23</v>
      </c>
      <c r="D318" t="s">
        <v>10</v>
      </c>
      <c r="E318">
        <v>81</v>
      </c>
      <c r="F318">
        <v>8</v>
      </c>
      <c r="G318">
        <v>14</v>
      </c>
      <c r="H318">
        <v>22</v>
      </c>
      <c r="I318">
        <v>4</v>
      </c>
      <c r="J318">
        <v>62</v>
      </c>
      <c r="K318">
        <v>0</v>
      </c>
      <c r="L318">
        <v>0</v>
      </c>
      <c r="M318">
        <v>1</v>
      </c>
      <c r="N318">
        <v>0</v>
      </c>
      <c r="O318">
        <v>121</v>
      </c>
      <c r="P318">
        <v>6.6</v>
      </c>
      <c r="Q318" s="1">
        <v>0.51250000000000007</v>
      </c>
      <c r="R318">
        <v>17.100000000000001</v>
      </c>
      <c r="S318">
        <v>52.9</v>
      </c>
    </row>
    <row r="319" spans="1:19">
      <c r="A319">
        <v>318</v>
      </c>
      <c r="B319" t="s">
        <v>410</v>
      </c>
      <c r="C319" t="s">
        <v>113</v>
      </c>
      <c r="D319" t="s">
        <v>81</v>
      </c>
      <c r="E319">
        <v>75</v>
      </c>
      <c r="F319">
        <v>5</v>
      </c>
      <c r="G319">
        <v>17</v>
      </c>
      <c r="H319">
        <v>22</v>
      </c>
      <c r="I319">
        <v>-5</v>
      </c>
      <c r="J319">
        <v>48</v>
      </c>
      <c r="K319">
        <v>2</v>
      </c>
      <c r="L319">
        <v>0</v>
      </c>
      <c r="M319">
        <v>1</v>
      </c>
      <c r="N319">
        <v>0</v>
      </c>
      <c r="O319">
        <v>75</v>
      </c>
      <c r="P319">
        <v>6.7</v>
      </c>
      <c r="Q319" s="1">
        <v>0.94791666666666663</v>
      </c>
      <c r="R319">
        <v>28.5</v>
      </c>
      <c r="S319">
        <v>0</v>
      </c>
    </row>
    <row r="320" spans="1:19">
      <c r="A320">
        <v>319</v>
      </c>
      <c r="B320" t="s">
        <v>782</v>
      </c>
      <c r="C320" t="s">
        <v>783</v>
      </c>
      <c r="D320" t="s">
        <v>81</v>
      </c>
      <c r="E320">
        <v>67</v>
      </c>
      <c r="F320">
        <v>3</v>
      </c>
      <c r="G320">
        <v>19</v>
      </c>
      <c r="H320">
        <v>22</v>
      </c>
      <c r="I320">
        <v>-8</v>
      </c>
      <c r="J320">
        <v>20</v>
      </c>
      <c r="K320">
        <v>2</v>
      </c>
      <c r="L320">
        <v>0</v>
      </c>
      <c r="M320">
        <v>1</v>
      </c>
      <c r="N320">
        <v>0</v>
      </c>
      <c r="O320">
        <v>72</v>
      </c>
      <c r="P320">
        <v>4.2</v>
      </c>
      <c r="Q320" s="2">
        <v>1.0020833333333334</v>
      </c>
      <c r="R320">
        <v>31.2</v>
      </c>
      <c r="S320">
        <v>0</v>
      </c>
    </row>
    <row r="321" spans="1:19">
      <c r="A321">
        <v>320</v>
      </c>
      <c r="B321" t="s">
        <v>784</v>
      </c>
      <c r="C321" t="s">
        <v>785</v>
      </c>
      <c r="D321" t="s">
        <v>81</v>
      </c>
      <c r="E321">
        <v>63</v>
      </c>
      <c r="F321">
        <v>2</v>
      </c>
      <c r="G321">
        <v>20</v>
      </c>
      <c r="H321">
        <v>22</v>
      </c>
      <c r="I321">
        <v>-6</v>
      </c>
      <c r="J321">
        <v>34</v>
      </c>
      <c r="K321">
        <v>2</v>
      </c>
      <c r="L321">
        <v>0</v>
      </c>
      <c r="M321">
        <v>1</v>
      </c>
      <c r="N321">
        <v>0</v>
      </c>
      <c r="O321">
        <v>70</v>
      </c>
      <c r="P321">
        <v>2.9</v>
      </c>
      <c r="Q321" s="1">
        <v>0.8881944444444444</v>
      </c>
      <c r="R321">
        <v>26</v>
      </c>
      <c r="S321">
        <v>0</v>
      </c>
    </row>
    <row r="322" spans="1:19">
      <c r="A322">
        <v>321</v>
      </c>
      <c r="B322" t="s">
        <v>786</v>
      </c>
      <c r="C322" t="s">
        <v>19</v>
      </c>
      <c r="D322" t="s">
        <v>81</v>
      </c>
      <c r="E322">
        <v>79</v>
      </c>
      <c r="F322">
        <v>2</v>
      </c>
      <c r="G322">
        <v>20</v>
      </c>
      <c r="H322">
        <v>22</v>
      </c>
      <c r="I322">
        <v>-6</v>
      </c>
      <c r="J322">
        <v>62</v>
      </c>
      <c r="K322">
        <v>0</v>
      </c>
      <c r="L322">
        <v>0</v>
      </c>
      <c r="M322">
        <v>0</v>
      </c>
      <c r="N322">
        <v>0</v>
      </c>
      <c r="O322">
        <v>81</v>
      </c>
      <c r="P322">
        <v>2.5</v>
      </c>
      <c r="Q322" s="1">
        <v>0.66805555555555562</v>
      </c>
      <c r="R322">
        <v>23.2</v>
      </c>
      <c r="S322">
        <v>0</v>
      </c>
    </row>
    <row r="323" spans="1:19">
      <c r="A323">
        <v>322</v>
      </c>
      <c r="B323" t="s">
        <v>787</v>
      </c>
      <c r="C323" t="s">
        <v>113</v>
      </c>
      <c r="D323" t="s">
        <v>10</v>
      </c>
      <c r="E323">
        <v>74</v>
      </c>
      <c r="F323">
        <v>16</v>
      </c>
      <c r="G323">
        <v>5</v>
      </c>
      <c r="H323">
        <v>21</v>
      </c>
      <c r="I323">
        <v>-10</v>
      </c>
      <c r="J323">
        <v>24</v>
      </c>
      <c r="K323">
        <v>0</v>
      </c>
      <c r="L323">
        <v>0</v>
      </c>
      <c r="M323">
        <v>1</v>
      </c>
      <c r="N323">
        <v>0</v>
      </c>
      <c r="O323">
        <v>102</v>
      </c>
      <c r="P323">
        <v>15.7</v>
      </c>
      <c r="Q323" s="1">
        <v>0.57222222222222219</v>
      </c>
      <c r="R323">
        <v>18.5</v>
      </c>
      <c r="S323">
        <v>48.3</v>
      </c>
    </row>
    <row r="324" spans="1:19">
      <c r="A324">
        <v>323</v>
      </c>
      <c r="B324" t="s">
        <v>788</v>
      </c>
      <c r="C324" t="s">
        <v>36</v>
      </c>
      <c r="D324" t="s">
        <v>7</v>
      </c>
      <c r="E324">
        <v>78</v>
      </c>
      <c r="F324">
        <v>13</v>
      </c>
      <c r="G324">
        <v>8</v>
      </c>
      <c r="H324">
        <v>21</v>
      </c>
      <c r="I324">
        <v>-9</v>
      </c>
      <c r="J324">
        <v>42</v>
      </c>
      <c r="K324">
        <v>0</v>
      </c>
      <c r="L324">
        <v>1</v>
      </c>
      <c r="M324">
        <v>1</v>
      </c>
      <c r="N324">
        <v>0</v>
      </c>
      <c r="O324">
        <v>118</v>
      </c>
      <c r="P324">
        <v>11</v>
      </c>
      <c r="Q324" s="1">
        <v>0.61458333333333337</v>
      </c>
      <c r="R324">
        <v>21.5</v>
      </c>
      <c r="S324">
        <v>54.4</v>
      </c>
    </row>
    <row r="325" spans="1:19">
      <c r="A325">
        <v>324</v>
      </c>
      <c r="B325" t="s">
        <v>789</v>
      </c>
      <c r="C325" t="s">
        <v>139</v>
      </c>
      <c r="D325" t="s">
        <v>7</v>
      </c>
      <c r="E325">
        <v>67</v>
      </c>
      <c r="F325">
        <v>9</v>
      </c>
      <c r="G325">
        <v>12</v>
      </c>
      <c r="H325">
        <v>21</v>
      </c>
      <c r="I325">
        <v>-2</v>
      </c>
      <c r="J325">
        <v>24</v>
      </c>
      <c r="K325">
        <v>3</v>
      </c>
      <c r="L325">
        <v>0</v>
      </c>
      <c r="M325">
        <v>3</v>
      </c>
      <c r="N325">
        <v>0</v>
      </c>
      <c r="O325">
        <v>99</v>
      </c>
      <c r="P325">
        <v>9.1</v>
      </c>
      <c r="Q325" s="1">
        <v>0.53055555555555556</v>
      </c>
      <c r="R325">
        <v>17.2</v>
      </c>
      <c r="S325">
        <v>45.1</v>
      </c>
    </row>
    <row r="326" spans="1:19">
      <c r="A326">
        <v>325</v>
      </c>
      <c r="B326" t="s">
        <v>790</v>
      </c>
      <c r="C326" t="s">
        <v>113</v>
      </c>
      <c r="D326" t="s">
        <v>7</v>
      </c>
      <c r="E326">
        <v>82</v>
      </c>
      <c r="F326">
        <v>8</v>
      </c>
      <c r="G326">
        <v>13</v>
      </c>
      <c r="H326">
        <v>21</v>
      </c>
      <c r="I326">
        <v>-13</v>
      </c>
      <c r="J326">
        <v>60</v>
      </c>
      <c r="K326">
        <v>0</v>
      </c>
      <c r="L326">
        <v>0</v>
      </c>
      <c r="M326">
        <v>1</v>
      </c>
      <c r="N326">
        <v>0</v>
      </c>
      <c r="O326">
        <v>123</v>
      </c>
      <c r="P326">
        <v>6.5</v>
      </c>
      <c r="Q326" s="1">
        <v>0.58263888888888882</v>
      </c>
      <c r="R326">
        <v>20.2</v>
      </c>
      <c r="S326">
        <v>50.9</v>
      </c>
    </row>
    <row r="327" spans="1:19">
      <c r="A327">
        <v>326</v>
      </c>
      <c r="B327" t="s">
        <v>402</v>
      </c>
      <c r="C327" t="s">
        <v>791</v>
      </c>
      <c r="D327" t="s">
        <v>7</v>
      </c>
      <c r="E327">
        <v>70</v>
      </c>
      <c r="F327">
        <v>7</v>
      </c>
      <c r="G327">
        <v>14</v>
      </c>
      <c r="H327">
        <v>21</v>
      </c>
      <c r="I327">
        <v>-1</v>
      </c>
      <c r="J327">
        <v>76</v>
      </c>
      <c r="K327">
        <v>0</v>
      </c>
      <c r="L327">
        <v>0</v>
      </c>
      <c r="M327">
        <v>3</v>
      </c>
      <c r="N327">
        <v>0</v>
      </c>
      <c r="O327">
        <v>75</v>
      </c>
      <c r="P327">
        <v>9.3000000000000007</v>
      </c>
      <c r="Q327" s="1">
        <v>0.61527777777777781</v>
      </c>
      <c r="R327">
        <v>20.8</v>
      </c>
      <c r="S327">
        <v>57.3</v>
      </c>
    </row>
    <row r="328" spans="1:19">
      <c r="A328">
        <v>327</v>
      </c>
      <c r="B328" t="s">
        <v>792</v>
      </c>
      <c r="C328" t="s">
        <v>23</v>
      </c>
      <c r="D328" t="s">
        <v>81</v>
      </c>
      <c r="E328">
        <v>81</v>
      </c>
      <c r="F328">
        <v>6</v>
      </c>
      <c r="G328">
        <v>15</v>
      </c>
      <c r="H328">
        <v>21</v>
      </c>
      <c r="I328">
        <v>16</v>
      </c>
      <c r="J328">
        <v>29</v>
      </c>
      <c r="K328">
        <v>1</v>
      </c>
      <c r="L328">
        <v>1</v>
      </c>
      <c r="M328">
        <v>2</v>
      </c>
      <c r="N328">
        <v>0</v>
      </c>
      <c r="O328">
        <v>96</v>
      </c>
      <c r="P328">
        <v>6.3</v>
      </c>
      <c r="Q328" s="1">
        <v>0.87708333333333333</v>
      </c>
      <c r="R328">
        <v>27</v>
      </c>
      <c r="S328">
        <v>0</v>
      </c>
    </row>
    <row r="329" spans="1:19">
      <c r="A329">
        <v>328</v>
      </c>
      <c r="B329" t="s">
        <v>793</v>
      </c>
      <c r="C329" t="s">
        <v>113</v>
      </c>
      <c r="D329" t="s">
        <v>81</v>
      </c>
      <c r="E329">
        <v>64</v>
      </c>
      <c r="F329">
        <v>6</v>
      </c>
      <c r="G329">
        <v>15</v>
      </c>
      <c r="H329">
        <v>21</v>
      </c>
      <c r="I329">
        <v>11</v>
      </c>
      <c r="J329">
        <v>73</v>
      </c>
      <c r="K329">
        <v>2</v>
      </c>
      <c r="L329">
        <v>1</v>
      </c>
      <c r="M329">
        <v>1</v>
      </c>
      <c r="N329">
        <v>0</v>
      </c>
      <c r="O329">
        <v>179</v>
      </c>
      <c r="P329">
        <v>3.4</v>
      </c>
      <c r="Q329" s="1">
        <v>0.8520833333333333</v>
      </c>
      <c r="R329">
        <v>27</v>
      </c>
      <c r="S329">
        <v>0</v>
      </c>
    </row>
    <row r="330" spans="1:19">
      <c r="A330">
        <v>329</v>
      </c>
      <c r="B330" t="s">
        <v>347</v>
      </c>
      <c r="C330" t="s">
        <v>49</v>
      </c>
      <c r="D330" t="s">
        <v>7</v>
      </c>
      <c r="E330">
        <v>78</v>
      </c>
      <c r="F330">
        <v>6</v>
      </c>
      <c r="G330">
        <v>15</v>
      </c>
      <c r="H330">
        <v>21</v>
      </c>
      <c r="I330">
        <v>2</v>
      </c>
      <c r="J330">
        <v>60</v>
      </c>
      <c r="K330">
        <v>1</v>
      </c>
      <c r="L330">
        <v>0</v>
      </c>
      <c r="M330">
        <v>0</v>
      </c>
      <c r="N330">
        <v>0</v>
      </c>
      <c r="O330">
        <v>133</v>
      </c>
      <c r="P330">
        <v>4.5</v>
      </c>
      <c r="Q330" s="1">
        <v>0.69444444444444453</v>
      </c>
      <c r="R330">
        <v>24.1</v>
      </c>
      <c r="S330">
        <v>55</v>
      </c>
    </row>
    <row r="331" spans="1:19">
      <c r="A331">
        <v>330</v>
      </c>
      <c r="B331" t="s">
        <v>419</v>
      </c>
      <c r="C331" t="s">
        <v>19</v>
      </c>
      <c r="D331" t="s">
        <v>81</v>
      </c>
      <c r="E331">
        <v>57</v>
      </c>
      <c r="F331">
        <v>5</v>
      </c>
      <c r="G331">
        <v>16</v>
      </c>
      <c r="H331">
        <v>21</v>
      </c>
      <c r="I331">
        <v>-1</v>
      </c>
      <c r="J331">
        <v>22</v>
      </c>
      <c r="K331">
        <v>2</v>
      </c>
      <c r="L331">
        <v>0</v>
      </c>
      <c r="M331">
        <v>0</v>
      </c>
      <c r="N331">
        <v>0</v>
      </c>
      <c r="O331">
        <v>65</v>
      </c>
      <c r="P331">
        <v>7.7</v>
      </c>
      <c r="Q331" s="1">
        <v>0.6743055555555556</v>
      </c>
      <c r="R331">
        <v>23.2</v>
      </c>
      <c r="S331">
        <v>0</v>
      </c>
    </row>
    <row r="332" spans="1:19">
      <c r="A332">
        <v>331</v>
      </c>
      <c r="B332" t="s">
        <v>882</v>
      </c>
      <c r="C332" t="s">
        <v>12</v>
      </c>
      <c r="D332" t="s">
        <v>81</v>
      </c>
      <c r="E332">
        <v>75</v>
      </c>
      <c r="F332">
        <v>4</v>
      </c>
      <c r="G332">
        <v>17</v>
      </c>
      <c r="H332">
        <v>21</v>
      </c>
      <c r="I332">
        <v>9</v>
      </c>
      <c r="J332">
        <v>47</v>
      </c>
      <c r="K332">
        <v>3</v>
      </c>
      <c r="L332">
        <v>0</v>
      </c>
      <c r="M332">
        <v>0</v>
      </c>
      <c r="N332">
        <v>0</v>
      </c>
      <c r="O332">
        <v>118</v>
      </c>
      <c r="P332">
        <v>3.4</v>
      </c>
      <c r="Q332" s="1">
        <v>0.74722222222222223</v>
      </c>
      <c r="R332">
        <v>21.2</v>
      </c>
      <c r="S332">
        <v>0</v>
      </c>
    </row>
    <row r="333" spans="1:19">
      <c r="A333">
        <v>332</v>
      </c>
      <c r="B333" t="s">
        <v>948</v>
      </c>
      <c r="C333" t="s">
        <v>165</v>
      </c>
      <c r="D333" t="s">
        <v>81</v>
      </c>
      <c r="E333">
        <v>66</v>
      </c>
      <c r="F333">
        <v>4</v>
      </c>
      <c r="G333">
        <v>17</v>
      </c>
      <c r="H333">
        <v>21</v>
      </c>
      <c r="I333">
        <v>-8</v>
      </c>
      <c r="J333">
        <v>4</v>
      </c>
      <c r="K333">
        <v>0</v>
      </c>
      <c r="L333">
        <v>0</v>
      </c>
      <c r="M333">
        <v>2</v>
      </c>
      <c r="N333">
        <v>0</v>
      </c>
      <c r="O333">
        <v>91</v>
      </c>
      <c r="P333">
        <v>4.4000000000000004</v>
      </c>
      <c r="Q333" s="1">
        <v>0.8305555555555556</v>
      </c>
      <c r="R333">
        <v>25.6</v>
      </c>
      <c r="S333">
        <v>0</v>
      </c>
    </row>
    <row r="334" spans="1:19">
      <c r="A334">
        <v>333</v>
      </c>
      <c r="B334" t="s">
        <v>1263</v>
      </c>
      <c r="C334" t="s">
        <v>21</v>
      </c>
      <c r="D334" t="s">
        <v>81</v>
      </c>
      <c r="E334">
        <v>62</v>
      </c>
      <c r="F334">
        <v>4</v>
      </c>
      <c r="G334">
        <v>17</v>
      </c>
      <c r="H334">
        <v>21</v>
      </c>
      <c r="I334">
        <v>-16</v>
      </c>
      <c r="J334">
        <v>24</v>
      </c>
      <c r="K334">
        <v>1</v>
      </c>
      <c r="L334">
        <v>0</v>
      </c>
      <c r="M334">
        <v>0</v>
      </c>
      <c r="N334">
        <v>0</v>
      </c>
      <c r="O334">
        <v>98</v>
      </c>
      <c r="P334">
        <v>4.0999999999999996</v>
      </c>
      <c r="Q334" s="1">
        <v>0.8305555555555556</v>
      </c>
      <c r="R334">
        <v>26.2</v>
      </c>
      <c r="S334">
        <v>0</v>
      </c>
    </row>
    <row r="335" spans="1:19">
      <c r="A335">
        <v>334</v>
      </c>
      <c r="B335" t="s">
        <v>838</v>
      </c>
      <c r="C335" t="s">
        <v>113</v>
      </c>
      <c r="D335" t="s">
        <v>5</v>
      </c>
      <c r="E335">
        <v>73</v>
      </c>
      <c r="F335">
        <v>4</v>
      </c>
      <c r="G335">
        <v>17</v>
      </c>
      <c r="H335">
        <v>21</v>
      </c>
      <c r="I335">
        <v>-16</v>
      </c>
      <c r="J335">
        <v>12</v>
      </c>
      <c r="K335">
        <v>0</v>
      </c>
      <c r="L335">
        <v>1</v>
      </c>
      <c r="M335">
        <v>0</v>
      </c>
      <c r="N335">
        <v>0</v>
      </c>
      <c r="O335">
        <v>83</v>
      </c>
      <c r="P335">
        <v>4.8</v>
      </c>
      <c r="Q335" s="1">
        <v>0.59444444444444444</v>
      </c>
      <c r="R335">
        <v>19.100000000000001</v>
      </c>
      <c r="S335">
        <v>40</v>
      </c>
    </row>
    <row r="336" spans="1:19">
      <c r="A336">
        <v>335</v>
      </c>
      <c r="B336" t="s">
        <v>1216</v>
      </c>
      <c r="C336" t="s">
        <v>4</v>
      </c>
      <c r="D336" t="s">
        <v>81</v>
      </c>
      <c r="E336">
        <v>82</v>
      </c>
      <c r="F336">
        <v>1</v>
      </c>
      <c r="G336">
        <v>20</v>
      </c>
      <c r="H336">
        <v>21</v>
      </c>
      <c r="I336">
        <v>-5</v>
      </c>
      <c r="J336">
        <v>49</v>
      </c>
      <c r="K336">
        <v>0</v>
      </c>
      <c r="L336">
        <v>0</v>
      </c>
      <c r="M336">
        <v>0</v>
      </c>
      <c r="N336">
        <v>0</v>
      </c>
      <c r="O336">
        <v>83</v>
      </c>
      <c r="P336">
        <v>1.2</v>
      </c>
      <c r="Q336" s="1">
        <v>0.96944444444444444</v>
      </c>
      <c r="R336">
        <v>29.1</v>
      </c>
      <c r="S336">
        <v>0</v>
      </c>
    </row>
    <row r="337" spans="1:19">
      <c r="A337">
        <v>336</v>
      </c>
      <c r="B337" t="s">
        <v>1264</v>
      </c>
      <c r="C337" t="s">
        <v>45</v>
      </c>
      <c r="D337" t="s">
        <v>81</v>
      </c>
      <c r="E337">
        <v>59</v>
      </c>
      <c r="F337">
        <v>1</v>
      </c>
      <c r="G337">
        <v>20</v>
      </c>
      <c r="H337">
        <v>21</v>
      </c>
      <c r="I337">
        <v>11</v>
      </c>
      <c r="J337">
        <v>33</v>
      </c>
      <c r="K337">
        <v>0</v>
      </c>
      <c r="L337">
        <v>0</v>
      </c>
      <c r="M337">
        <v>0</v>
      </c>
      <c r="N337">
        <v>0</v>
      </c>
      <c r="O337">
        <v>63</v>
      </c>
      <c r="P337">
        <v>1.6</v>
      </c>
      <c r="Q337" s="1">
        <v>0.78055555555555556</v>
      </c>
      <c r="R337">
        <v>25.2</v>
      </c>
      <c r="S337">
        <v>0</v>
      </c>
    </row>
    <row r="338" spans="1:19">
      <c r="A338">
        <v>337</v>
      </c>
      <c r="B338" t="s">
        <v>1257</v>
      </c>
      <c r="C338" t="s">
        <v>139</v>
      </c>
      <c r="D338" t="s">
        <v>5</v>
      </c>
      <c r="E338">
        <v>77</v>
      </c>
      <c r="F338">
        <v>12</v>
      </c>
      <c r="G338">
        <v>8</v>
      </c>
      <c r="H338">
        <v>20</v>
      </c>
      <c r="I338">
        <v>-11</v>
      </c>
      <c r="J338">
        <v>235</v>
      </c>
      <c r="K338">
        <v>2</v>
      </c>
      <c r="L338">
        <v>1</v>
      </c>
      <c r="M338">
        <v>1</v>
      </c>
      <c r="N338">
        <v>0</v>
      </c>
      <c r="O338">
        <v>137</v>
      </c>
      <c r="P338">
        <v>8.8000000000000007</v>
      </c>
      <c r="Q338" s="1">
        <v>0.6118055555555556</v>
      </c>
      <c r="R338">
        <v>20.5</v>
      </c>
      <c r="S338">
        <v>50</v>
      </c>
    </row>
    <row r="339" spans="1:19">
      <c r="A339">
        <v>338</v>
      </c>
      <c r="B339" t="s">
        <v>359</v>
      </c>
      <c r="C339" t="s">
        <v>38</v>
      </c>
      <c r="D339" t="s">
        <v>10</v>
      </c>
      <c r="E339">
        <v>55</v>
      </c>
      <c r="F339">
        <v>10</v>
      </c>
      <c r="G339">
        <v>10</v>
      </c>
      <c r="H339">
        <v>20</v>
      </c>
      <c r="I339">
        <v>4</v>
      </c>
      <c r="J339">
        <v>18</v>
      </c>
      <c r="K339">
        <v>1</v>
      </c>
      <c r="L339">
        <v>1</v>
      </c>
      <c r="M339">
        <v>2</v>
      </c>
      <c r="N339">
        <v>0</v>
      </c>
      <c r="O339">
        <v>125</v>
      </c>
      <c r="P339">
        <v>8</v>
      </c>
      <c r="Q339" s="1">
        <v>0.64930555555555558</v>
      </c>
      <c r="R339">
        <v>22.2</v>
      </c>
      <c r="S339">
        <v>28</v>
      </c>
    </row>
    <row r="340" spans="1:19">
      <c r="A340">
        <v>339</v>
      </c>
      <c r="B340" t="s">
        <v>1265</v>
      </c>
      <c r="C340" t="s">
        <v>51</v>
      </c>
      <c r="D340" t="s">
        <v>7</v>
      </c>
      <c r="E340">
        <v>52</v>
      </c>
      <c r="F340">
        <v>10</v>
      </c>
      <c r="G340">
        <v>10</v>
      </c>
      <c r="H340">
        <v>20</v>
      </c>
      <c r="I340">
        <v>-6</v>
      </c>
      <c r="J340">
        <v>14</v>
      </c>
      <c r="K340">
        <v>0</v>
      </c>
      <c r="L340">
        <v>0</v>
      </c>
      <c r="M340">
        <v>0</v>
      </c>
      <c r="N340">
        <v>0</v>
      </c>
      <c r="O340">
        <v>89</v>
      </c>
      <c r="P340">
        <v>11.2</v>
      </c>
      <c r="Q340" s="1">
        <v>0.51666666666666672</v>
      </c>
      <c r="R340">
        <v>16.5</v>
      </c>
      <c r="S340">
        <v>44</v>
      </c>
    </row>
    <row r="341" spans="1:19">
      <c r="A341">
        <v>340</v>
      </c>
      <c r="B341" t="s">
        <v>877</v>
      </c>
      <c r="C341" t="s">
        <v>40</v>
      </c>
      <c r="D341" t="s">
        <v>10</v>
      </c>
      <c r="E341">
        <v>73</v>
      </c>
      <c r="F341">
        <v>9</v>
      </c>
      <c r="G341">
        <v>11</v>
      </c>
      <c r="H341">
        <v>20</v>
      </c>
      <c r="I341">
        <v>-7</v>
      </c>
      <c r="J341">
        <v>16</v>
      </c>
      <c r="K341">
        <v>1</v>
      </c>
      <c r="L341">
        <v>0</v>
      </c>
      <c r="M341">
        <v>1</v>
      </c>
      <c r="N341">
        <v>0</v>
      </c>
      <c r="O341">
        <v>94</v>
      </c>
      <c r="P341">
        <v>9.6</v>
      </c>
      <c r="Q341" s="1">
        <v>0.56597222222222221</v>
      </c>
      <c r="R341">
        <v>17.5</v>
      </c>
      <c r="S341">
        <v>47</v>
      </c>
    </row>
    <row r="342" spans="1:19">
      <c r="A342">
        <v>341</v>
      </c>
      <c r="B342" t="s">
        <v>360</v>
      </c>
      <c r="C342" t="s">
        <v>16</v>
      </c>
      <c r="D342" t="s">
        <v>5</v>
      </c>
      <c r="E342">
        <v>77</v>
      </c>
      <c r="F342">
        <v>9</v>
      </c>
      <c r="G342">
        <v>11</v>
      </c>
      <c r="H342">
        <v>20</v>
      </c>
      <c r="I342">
        <v>-2</v>
      </c>
      <c r="J342">
        <v>30</v>
      </c>
      <c r="K342">
        <v>0</v>
      </c>
      <c r="L342">
        <v>0</v>
      </c>
      <c r="M342">
        <v>1</v>
      </c>
      <c r="N342">
        <v>0</v>
      </c>
      <c r="O342">
        <v>64</v>
      </c>
      <c r="P342">
        <v>14.1</v>
      </c>
      <c r="Q342" s="1">
        <v>0.33819444444444446</v>
      </c>
      <c r="R342">
        <v>12.8</v>
      </c>
      <c r="S342">
        <v>17.600000000000001</v>
      </c>
    </row>
    <row r="343" spans="1:19">
      <c r="A343">
        <v>342</v>
      </c>
      <c r="B343" t="s">
        <v>719</v>
      </c>
      <c r="C343" t="s">
        <v>49</v>
      </c>
      <c r="D343" t="s">
        <v>81</v>
      </c>
      <c r="E343">
        <v>54</v>
      </c>
      <c r="F343">
        <v>8</v>
      </c>
      <c r="G343">
        <v>12</v>
      </c>
      <c r="H343">
        <v>20</v>
      </c>
      <c r="I343">
        <v>12</v>
      </c>
      <c r="J343">
        <v>12</v>
      </c>
      <c r="K343">
        <v>3</v>
      </c>
      <c r="L343">
        <v>0</v>
      </c>
      <c r="M343">
        <v>2</v>
      </c>
      <c r="N343">
        <v>0</v>
      </c>
      <c r="O343">
        <v>86</v>
      </c>
      <c r="P343">
        <v>9.3000000000000007</v>
      </c>
      <c r="Q343" s="1">
        <v>0.77222222222222225</v>
      </c>
      <c r="R343">
        <v>22.2</v>
      </c>
      <c r="S343">
        <v>0</v>
      </c>
    </row>
    <row r="344" spans="1:19">
      <c r="A344">
        <v>343</v>
      </c>
      <c r="B344" t="s">
        <v>421</v>
      </c>
      <c r="C344" t="s">
        <v>90</v>
      </c>
      <c r="D344" t="s">
        <v>7</v>
      </c>
      <c r="E344">
        <v>73</v>
      </c>
      <c r="F344">
        <v>5</v>
      </c>
      <c r="G344">
        <v>15</v>
      </c>
      <c r="H344">
        <v>20</v>
      </c>
      <c r="I344">
        <v>12</v>
      </c>
      <c r="J344">
        <v>42</v>
      </c>
      <c r="K344">
        <v>0</v>
      </c>
      <c r="L344">
        <v>1</v>
      </c>
      <c r="M344">
        <v>1</v>
      </c>
      <c r="N344">
        <v>0</v>
      </c>
      <c r="O344">
        <v>117</v>
      </c>
      <c r="P344">
        <v>4.3</v>
      </c>
      <c r="Q344" s="1">
        <v>0.65972222222222221</v>
      </c>
      <c r="R344">
        <v>24.1</v>
      </c>
      <c r="S344">
        <v>56.1</v>
      </c>
    </row>
    <row r="345" spans="1:19">
      <c r="A345">
        <v>344</v>
      </c>
      <c r="B345" t="s">
        <v>1266</v>
      </c>
      <c r="C345" t="s">
        <v>45</v>
      </c>
      <c r="D345" t="s">
        <v>81</v>
      </c>
      <c r="E345">
        <v>76</v>
      </c>
      <c r="F345">
        <v>3</v>
      </c>
      <c r="G345">
        <v>17</v>
      </c>
      <c r="H345">
        <v>20</v>
      </c>
      <c r="I345">
        <v>2</v>
      </c>
      <c r="J345">
        <v>105</v>
      </c>
      <c r="K345">
        <v>1</v>
      </c>
      <c r="L345">
        <v>0</v>
      </c>
      <c r="M345">
        <v>0</v>
      </c>
      <c r="N345">
        <v>0</v>
      </c>
      <c r="O345">
        <v>114</v>
      </c>
      <c r="P345">
        <v>2.6</v>
      </c>
      <c r="Q345" s="1">
        <v>0.80069444444444438</v>
      </c>
      <c r="R345">
        <v>25.9</v>
      </c>
      <c r="S345">
        <v>0</v>
      </c>
    </row>
    <row r="346" spans="1:19">
      <c r="A346">
        <v>345</v>
      </c>
      <c r="B346" t="s">
        <v>1267</v>
      </c>
      <c r="C346" t="s">
        <v>629</v>
      </c>
      <c r="D346" t="s">
        <v>81</v>
      </c>
      <c r="E346">
        <v>67</v>
      </c>
      <c r="F346">
        <v>3</v>
      </c>
      <c r="G346">
        <v>17</v>
      </c>
      <c r="H346">
        <v>20</v>
      </c>
      <c r="I346">
        <v>2</v>
      </c>
      <c r="J346">
        <v>18</v>
      </c>
      <c r="K346">
        <v>0</v>
      </c>
      <c r="L346">
        <v>0</v>
      </c>
      <c r="M346">
        <v>0</v>
      </c>
      <c r="N346">
        <v>0</v>
      </c>
      <c r="O346">
        <v>80</v>
      </c>
      <c r="P346">
        <v>3.8</v>
      </c>
      <c r="Q346" s="1">
        <v>0.72916666666666663</v>
      </c>
      <c r="R346">
        <v>23.3</v>
      </c>
      <c r="S346">
        <v>0</v>
      </c>
    </row>
    <row r="347" spans="1:19">
      <c r="A347">
        <v>346</v>
      </c>
      <c r="B347" t="s">
        <v>819</v>
      </c>
      <c r="C347" t="s">
        <v>21</v>
      </c>
      <c r="D347" t="s">
        <v>81</v>
      </c>
      <c r="E347">
        <v>51</v>
      </c>
      <c r="F347">
        <v>3</v>
      </c>
      <c r="G347">
        <v>17</v>
      </c>
      <c r="H347">
        <v>20</v>
      </c>
      <c r="I347">
        <v>-16</v>
      </c>
      <c r="J347">
        <v>16</v>
      </c>
      <c r="K347">
        <v>2</v>
      </c>
      <c r="L347">
        <v>0</v>
      </c>
      <c r="M347">
        <v>0</v>
      </c>
      <c r="N347">
        <v>0</v>
      </c>
      <c r="O347">
        <v>41</v>
      </c>
      <c r="P347">
        <v>7.3</v>
      </c>
      <c r="Q347" s="1">
        <v>0.87291666666666667</v>
      </c>
      <c r="R347">
        <v>27</v>
      </c>
      <c r="S347">
        <v>0</v>
      </c>
    </row>
    <row r="348" spans="1:19">
      <c r="A348">
        <v>347</v>
      </c>
      <c r="B348" t="s">
        <v>931</v>
      </c>
      <c r="C348" t="s">
        <v>4</v>
      </c>
      <c r="D348" t="s">
        <v>7</v>
      </c>
      <c r="E348">
        <v>74</v>
      </c>
      <c r="F348">
        <v>12</v>
      </c>
      <c r="G348">
        <v>7</v>
      </c>
      <c r="H348">
        <v>19</v>
      </c>
      <c r="I348">
        <v>-19</v>
      </c>
      <c r="J348">
        <v>8</v>
      </c>
      <c r="K348">
        <v>1</v>
      </c>
      <c r="L348">
        <v>0</v>
      </c>
      <c r="M348">
        <v>1</v>
      </c>
      <c r="N348">
        <v>0</v>
      </c>
      <c r="O348">
        <v>95</v>
      </c>
      <c r="P348">
        <v>12.6</v>
      </c>
      <c r="Q348" s="1">
        <v>0.61597222222222225</v>
      </c>
      <c r="R348">
        <v>20.100000000000001</v>
      </c>
      <c r="S348">
        <v>45.6</v>
      </c>
    </row>
    <row r="349" spans="1:19">
      <c r="A349">
        <v>348</v>
      </c>
      <c r="B349" t="s">
        <v>1268</v>
      </c>
      <c r="C349" t="s">
        <v>72</v>
      </c>
      <c r="D349" t="s">
        <v>7</v>
      </c>
      <c r="E349">
        <v>76</v>
      </c>
      <c r="F349">
        <v>9</v>
      </c>
      <c r="G349">
        <v>10</v>
      </c>
      <c r="H349">
        <v>19</v>
      </c>
      <c r="I349">
        <v>-6</v>
      </c>
      <c r="J349">
        <v>29</v>
      </c>
      <c r="K349">
        <v>0</v>
      </c>
      <c r="L349">
        <v>0</v>
      </c>
      <c r="M349">
        <v>0</v>
      </c>
      <c r="N349">
        <v>0</v>
      </c>
      <c r="O349">
        <v>100</v>
      </c>
      <c r="P349">
        <v>9</v>
      </c>
      <c r="Q349" s="1">
        <v>0.5180555555555556</v>
      </c>
      <c r="R349">
        <v>19.100000000000001</v>
      </c>
      <c r="S349">
        <v>43.4</v>
      </c>
    </row>
    <row r="350" spans="1:19">
      <c r="A350">
        <v>349</v>
      </c>
      <c r="B350" t="s">
        <v>908</v>
      </c>
      <c r="C350" t="s">
        <v>38</v>
      </c>
      <c r="D350" t="s">
        <v>7</v>
      </c>
      <c r="E350">
        <v>82</v>
      </c>
      <c r="F350">
        <v>9</v>
      </c>
      <c r="G350">
        <v>10</v>
      </c>
      <c r="H350">
        <v>19</v>
      </c>
      <c r="I350">
        <v>-3</v>
      </c>
      <c r="J350">
        <v>130</v>
      </c>
      <c r="K350">
        <v>0</v>
      </c>
      <c r="L350">
        <v>0</v>
      </c>
      <c r="M350">
        <v>0</v>
      </c>
      <c r="N350">
        <v>0</v>
      </c>
      <c r="O350">
        <v>103</v>
      </c>
      <c r="P350">
        <v>8.6999999999999993</v>
      </c>
      <c r="Q350" s="1">
        <v>0.46736111111111112</v>
      </c>
      <c r="R350">
        <v>17.600000000000001</v>
      </c>
      <c r="S350">
        <v>52.1</v>
      </c>
    </row>
    <row r="351" spans="1:19">
      <c r="A351">
        <v>350</v>
      </c>
      <c r="B351" t="s">
        <v>398</v>
      </c>
      <c r="C351" t="s">
        <v>143</v>
      </c>
      <c r="D351" t="s">
        <v>10</v>
      </c>
      <c r="E351">
        <v>73</v>
      </c>
      <c r="F351">
        <v>9</v>
      </c>
      <c r="G351">
        <v>10</v>
      </c>
      <c r="H351">
        <v>19</v>
      </c>
      <c r="I351">
        <v>-4</v>
      </c>
      <c r="J351">
        <v>23</v>
      </c>
      <c r="K351">
        <v>0</v>
      </c>
      <c r="L351">
        <v>0</v>
      </c>
      <c r="M351">
        <v>1</v>
      </c>
      <c r="N351">
        <v>0</v>
      </c>
      <c r="O351">
        <v>111</v>
      </c>
      <c r="P351">
        <v>8.1</v>
      </c>
      <c r="Q351" s="1">
        <v>0.5131944444444444</v>
      </c>
      <c r="R351">
        <v>15.5</v>
      </c>
      <c r="S351">
        <v>54.5</v>
      </c>
    </row>
    <row r="352" spans="1:19">
      <c r="A352">
        <v>351</v>
      </c>
      <c r="B352" t="s">
        <v>928</v>
      </c>
      <c r="C352" t="s">
        <v>165</v>
      </c>
      <c r="D352" t="s">
        <v>10</v>
      </c>
      <c r="E352">
        <v>43</v>
      </c>
      <c r="F352">
        <v>7</v>
      </c>
      <c r="G352">
        <v>12</v>
      </c>
      <c r="H352">
        <v>19</v>
      </c>
      <c r="I352">
        <v>-2</v>
      </c>
      <c r="J352">
        <v>6</v>
      </c>
      <c r="K352">
        <v>0</v>
      </c>
      <c r="L352">
        <v>0</v>
      </c>
      <c r="M352">
        <v>1</v>
      </c>
      <c r="N352">
        <v>0</v>
      </c>
      <c r="O352">
        <v>59</v>
      </c>
      <c r="P352">
        <v>11.9</v>
      </c>
      <c r="Q352" s="1">
        <v>0.53263888888888888</v>
      </c>
      <c r="R352">
        <v>17.7</v>
      </c>
      <c r="S352">
        <v>0</v>
      </c>
    </row>
    <row r="353" spans="1:19">
      <c r="A353">
        <v>352</v>
      </c>
      <c r="B353" t="s">
        <v>1269</v>
      </c>
      <c r="C353" t="s">
        <v>113</v>
      </c>
      <c r="D353" t="s">
        <v>5</v>
      </c>
      <c r="E353">
        <v>65</v>
      </c>
      <c r="F353">
        <v>6</v>
      </c>
      <c r="G353">
        <v>13</v>
      </c>
      <c r="H353">
        <v>19</v>
      </c>
      <c r="I353">
        <v>6</v>
      </c>
      <c r="J353">
        <v>76</v>
      </c>
      <c r="K353">
        <v>0</v>
      </c>
      <c r="L353">
        <v>0</v>
      </c>
      <c r="M353">
        <v>1</v>
      </c>
      <c r="N353">
        <v>0</v>
      </c>
      <c r="O353">
        <v>82</v>
      </c>
      <c r="P353">
        <v>7.3</v>
      </c>
      <c r="Q353" s="1">
        <v>0.53263888888888888</v>
      </c>
      <c r="R353">
        <v>18</v>
      </c>
      <c r="S353">
        <v>55.8</v>
      </c>
    </row>
    <row r="354" spans="1:19">
      <c r="A354">
        <v>353</v>
      </c>
      <c r="B354" t="s">
        <v>1217</v>
      </c>
      <c r="C354" t="s">
        <v>33</v>
      </c>
      <c r="D354" t="s">
        <v>81</v>
      </c>
      <c r="E354">
        <v>75</v>
      </c>
      <c r="F354">
        <v>5</v>
      </c>
      <c r="G354">
        <v>14</v>
      </c>
      <c r="H354">
        <v>19</v>
      </c>
      <c r="I354">
        <v>-5</v>
      </c>
      <c r="J354">
        <v>26</v>
      </c>
      <c r="K354">
        <v>1</v>
      </c>
      <c r="L354">
        <v>0</v>
      </c>
      <c r="M354">
        <v>0</v>
      </c>
      <c r="N354">
        <v>0</v>
      </c>
      <c r="O354">
        <v>71</v>
      </c>
      <c r="P354">
        <v>7</v>
      </c>
      <c r="Q354" s="1">
        <v>0.97361111111111109</v>
      </c>
      <c r="R354">
        <v>26.7</v>
      </c>
      <c r="S354">
        <v>0</v>
      </c>
    </row>
    <row r="355" spans="1:19">
      <c r="A355">
        <v>354</v>
      </c>
      <c r="B355" t="s">
        <v>1240</v>
      </c>
      <c r="C355" t="s">
        <v>45</v>
      </c>
      <c r="D355" t="s">
        <v>81</v>
      </c>
      <c r="E355">
        <v>81</v>
      </c>
      <c r="F355">
        <v>5</v>
      </c>
      <c r="G355">
        <v>14</v>
      </c>
      <c r="H355">
        <v>19</v>
      </c>
      <c r="I355">
        <v>-17</v>
      </c>
      <c r="J355">
        <v>24</v>
      </c>
      <c r="K355">
        <v>0</v>
      </c>
      <c r="L355">
        <v>0</v>
      </c>
      <c r="M355">
        <v>1</v>
      </c>
      <c r="N355">
        <v>0</v>
      </c>
      <c r="O355">
        <v>78</v>
      </c>
      <c r="P355">
        <v>6.4</v>
      </c>
      <c r="Q355" s="1">
        <v>0.86111111111111116</v>
      </c>
      <c r="R355">
        <v>26.9</v>
      </c>
      <c r="S355">
        <v>100</v>
      </c>
    </row>
    <row r="356" spans="1:19">
      <c r="A356">
        <v>355</v>
      </c>
      <c r="B356" t="s">
        <v>944</v>
      </c>
      <c r="C356" t="s">
        <v>147</v>
      </c>
      <c r="D356" t="s">
        <v>81</v>
      </c>
      <c r="E356">
        <v>80</v>
      </c>
      <c r="F356">
        <v>5</v>
      </c>
      <c r="G356">
        <v>14</v>
      </c>
      <c r="H356">
        <v>19</v>
      </c>
      <c r="I356">
        <v>12</v>
      </c>
      <c r="J356">
        <v>16</v>
      </c>
      <c r="K356">
        <v>4</v>
      </c>
      <c r="L356">
        <v>0</v>
      </c>
      <c r="M356">
        <v>1</v>
      </c>
      <c r="N356">
        <v>0</v>
      </c>
      <c r="O356">
        <v>85</v>
      </c>
      <c r="P356">
        <v>5.9</v>
      </c>
      <c r="Q356" s="1">
        <v>0.79583333333333339</v>
      </c>
      <c r="R356">
        <v>25</v>
      </c>
      <c r="S356">
        <v>0</v>
      </c>
    </row>
    <row r="357" spans="1:19">
      <c r="A357">
        <v>356</v>
      </c>
      <c r="B357" t="s">
        <v>940</v>
      </c>
      <c r="C357" t="s">
        <v>19</v>
      </c>
      <c r="D357" t="s">
        <v>81</v>
      </c>
      <c r="E357">
        <v>76</v>
      </c>
      <c r="F357">
        <v>4</v>
      </c>
      <c r="G357">
        <v>15</v>
      </c>
      <c r="H357">
        <v>19</v>
      </c>
      <c r="I357">
        <v>-9</v>
      </c>
      <c r="J357">
        <v>20</v>
      </c>
      <c r="K357">
        <v>0</v>
      </c>
      <c r="L357">
        <v>0</v>
      </c>
      <c r="M357">
        <v>0</v>
      </c>
      <c r="N357">
        <v>0</v>
      </c>
      <c r="O357">
        <v>89</v>
      </c>
      <c r="P357">
        <v>4.5</v>
      </c>
      <c r="Q357" s="1">
        <v>0.90416666666666667</v>
      </c>
      <c r="R357">
        <v>29.6</v>
      </c>
      <c r="S357">
        <v>0</v>
      </c>
    </row>
    <row r="358" spans="1:19">
      <c r="A358">
        <v>357</v>
      </c>
      <c r="B358" t="s">
        <v>1270</v>
      </c>
      <c r="C358" t="s">
        <v>9</v>
      </c>
      <c r="D358" t="s">
        <v>81</v>
      </c>
      <c r="E358">
        <v>60</v>
      </c>
      <c r="F358">
        <v>3</v>
      </c>
      <c r="G358">
        <v>16</v>
      </c>
      <c r="H358">
        <v>19</v>
      </c>
      <c r="I358">
        <v>1</v>
      </c>
      <c r="J358">
        <v>18</v>
      </c>
      <c r="K358">
        <v>0</v>
      </c>
      <c r="L358">
        <v>0</v>
      </c>
      <c r="M358">
        <v>1</v>
      </c>
      <c r="N358">
        <v>0</v>
      </c>
      <c r="O358">
        <v>51</v>
      </c>
      <c r="P358">
        <v>5.9</v>
      </c>
      <c r="Q358" s="1">
        <v>0.70277777777777783</v>
      </c>
      <c r="R358">
        <v>20.6</v>
      </c>
      <c r="S358">
        <v>0</v>
      </c>
    </row>
    <row r="359" spans="1:19">
      <c r="A359">
        <v>358</v>
      </c>
      <c r="B359" t="s">
        <v>842</v>
      </c>
      <c r="C359" t="s">
        <v>90</v>
      </c>
      <c r="D359" t="s">
        <v>81</v>
      </c>
      <c r="E359">
        <v>64</v>
      </c>
      <c r="F359">
        <v>2</v>
      </c>
      <c r="G359">
        <v>17</v>
      </c>
      <c r="H359">
        <v>19</v>
      </c>
      <c r="I359">
        <v>7</v>
      </c>
      <c r="J359">
        <v>22</v>
      </c>
      <c r="K359">
        <v>0</v>
      </c>
      <c r="L359">
        <v>0</v>
      </c>
      <c r="M359">
        <v>2</v>
      </c>
      <c r="N359">
        <v>1</v>
      </c>
      <c r="O359">
        <v>68</v>
      </c>
      <c r="P359">
        <v>2.9</v>
      </c>
      <c r="Q359" s="1">
        <v>0.79166666666666663</v>
      </c>
      <c r="R359">
        <v>27.2</v>
      </c>
      <c r="S359">
        <v>0</v>
      </c>
    </row>
    <row r="360" spans="1:19">
      <c r="A360">
        <v>359</v>
      </c>
      <c r="B360" t="s">
        <v>705</v>
      </c>
      <c r="C360" t="s">
        <v>29</v>
      </c>
      <c r="D360" t="s">
        <v>7</v>
      </c>
      <c r="E360">
        <v>54</v>
      </c>
      <c r="F360">
        <v>12</v>
      </c>
      <c r="G360">
        <v>6</v>
      </c>
      <c r="H360">
        <v>18</v>
      </c>
      <c r="I360">
        <v>-7</v>
      </c>
      <c r="J360">
        <v>34</v>
      </c>
      <c r="K360">
        <v>4</v>
      </c>
      <c r="L360">
        <v>0</v>
      </c>
      <c r="M360">
        <v>3</v>
      </c>
      <c r="N360">
        <v>0</v>
      </c>
      <c r="O360">
        <v>97</v>
      </c>
      <c r="P360">
        <v>12.4</v>
      </c>
      <c r="Q360" s="1">
        <v>0.58819444444444446</v>
      </c>
      <c r="R360">
        <v>18.5</v>
      </c>
      <c r="S360">
        <v>46.1</v>
      </c>
    </row>
    <row r="361" spans="1:19">
      <c r="A361">
        <v>360</v>
      </c>
      <c r="B361" t="s">
        <v>338</v>
      </c>
      <c r="C361" t="s">
        <v>90</v>
      </c>
      <c r="D361" t="s">
        <v>5</v>
      </c>
      <c r="E361">
        <v>55</v>
      </c>
      <c r="F361">
        <v>9</v>
      </c>
      <c r="G361">
        <v>9</v>
      </c>
      <c r="H361">
        <v>18</v>
      </c>
      <c r="I361">
        <v>12</v>
      </c>
      <c r="J361">
        <v>27</v>
      </c>
      <c r="K361">
        <v>3</v>
      </c>
      <c r="L361">
        <v>0</v>
      </c>
      <c r="M361">
        <v>3</v>
      </c>
      <c r="N361">
        <v>1</v>
      </c>
      <c r="O361">
        <v>101</v>
      </c>
      <c r="P361">
        <v>8.9</v>
      </c>
      <c r="Q361" s="1">
        <v>0.58402777777777781</v>
      </c>
      <c r="R361">
        <v>20.2</v>
      </c>
      <c r="S361">
        <v>27.6</v>
      </c>
    </row>
    <row r="362" spans="1:19">
      <c r="A362">
        <v>361</v>
      </c>
      <c r="B362" t="s">
        <v>800</v>
      </c>
      <c r="C362" t="s">
        <v>19</v>
      </c>
      <c r="D362" t="s">
        <v>7</v>
      </c>
      <c r="E362">
        <v>62</v>
      </c>
      <c r="F362">
        <v>8</v>
      </c>
      <c r="G362">
        <v>10</v>
      </c>
      <c r="H362">
        <v>18</v>
      </c>
      <c r="I362">
        <v>-19</v>
      </c>
      <c r="J362">
        <v>10</v>
      </c>
      <c r="K362">
        <v>0</v>
      </c>
      <c r="L362">
        <v>1</v>
      </c>
      <c r="M362">
        <v>2</v>
      </c>
      <c r="N362">
        <v>0</v>
      </c>
      <c r="O362">
        <v>101</v>
      </c>
      <c r="P362">
        <v>7.9</v>
      </c>
      <c r="Q362" s="1">
        <v>0.56527777777777777</v>
      </c>
      <c r="R362">
        <v>18.3</v>
      </c>
      <c r="S362">
        <v>49.3</v>
      </c>
    </row>
    <row r="363" spans="1:19">
      <c r="A363">
        <v>362</v>
      </c>
      <c r="B363" t="s">
        <v>405</v>
      </c>
      <c r="C363" t="s">
        <v>121</v>
      </c>
      <c r="D363" t="s">
        <v>7</v>
      </c>
      <c r="E363">
        <v>61</v>
      </c>
      <c r="F363">
        <v>8</v>
      </c>
      <c r="G363">
        <v>10</v>
      </c>
      <c r="H363">
        <v>18</v>
      </c>
      <c r="I363">
        <v>-3</v>
      </c>
      <c r="J363">
        <v>29</v>
      </c>
      <c r="K363">
        <v>0</v>
      </c>
      <c r="L363">
        <v>0</v>
      </c>
      <c r="M363">
        <v>1</v>
      </c>
      <c r="N363">
        <v>1</v>
      </c>
      <c r="O363">
        <v>77</v>
      </c>
      <c r="P363">
        <v>10.4</v>
      </c>
      <c r="Q363" s="1">
        <v>0.54166666666666663</v>
      </c>
      <c r="R363">
        <v>17.3</v>
      </c>
      <c r="S363">
        <v>51.8</v>
      </c>
    </row>
    <row r="364" spans="1:19">
      <c r="A364">
        <v>363</v>
      </c>
      <c r="B364" t="s">
        <v>408</v>
      </c>
      <c r="C364" t="s">
        <v>38</v>
      </c>
      <c r="D364" t="s">
        <v>7</v>
      </c>
      <c r="E364">
        <v>78</v>
      </c>
      <c r="F364">
        <v>7</v>
      </c>
      <c r="G364">
        <v>11</v>
      </c>
      <c r="H364">
        <v>18</v>
      </c>
      <c r="I364">
        <v>-11</v>
      </c>
      <c r="J364">
        <v>14</v>
      </c>
      <c r="K364">
        <v>0</v>
      </c>
      <c r="L364">
        <v>0</v>
      </c>
      <c r="M364">
        <v>2</v>
      </c>
      <c r="N364">
        <v>0</v>
      </c>
      <c r="O364">
        <v>60</v>
      </c>
      <c r="P364">
        <v>11.7</v>
      </c>
      <c r="Q364" s="1">
        <v>0.51388888888888895</v>
      </c>
      <c r="R364">
        <v>20.9</v>
      </c>
      <c r="S364">
        <v>58.5</v>
      </c>
    </row>
    <row r="365" spans="1:19">
      <c r="A365">
        <v>364</v>
      </c>
      <c r="B365" t="s">
        <v>352</v>
      </c>
      <c r="C365" t="s">
        <v>9</v>
      </c>
      <c r="D365" t="s">
        <v>5</v>
      </c>
      <c r="E365">
        <v>72</v>
      </c>
      <c r="F365">
        <v>6</v>
      </c>
      <c r="G365">
        <v>12</v>
      </c>
      <c r="H365">
        <v>18</v>
      </c>
      <c r="I365">
        <v>-15</v>
      </c>
      <c r="J365">
        <v>32</v>
      </c>
      <c r="K365">
        <v>0</v>
      </c>
      <c r="L365">
        <v>0</v>
      </c>
      <c r="M365">
        <v>0</v>
      </c>
      <c r="N365">
        <v>0</v>
      </c>
      <c r="O365">
        <v>91</v>
      </c>
      <c r="P365">
        <v>6.6</v>
      </c>
      <c r="Q365" s="1">
        <v>0.5805555555555556</v>
      </c>
      <c r="R365">
        <v>18.600000000000001</v>
      </c>
      <c r="S365">
        <v>51.8</v>
      </c>
    </row>
    <row r="366" spans="1:19">
      <c r="A366">
        <v>365</v>
      </c>
      <c r="B366" t="s">
        <v>416</v>
      </c>
      <c r="C366" t="s">
        <v>9</v>
      </c>
      <c r="D366" t="s">
        <v>5</v>
      </c>
      <c r="E366">
        <v>73</v>
      </c>
      <c r="F366">
        <v>6</v>
      </c>
      <c r="G366">
        <v>12</v>
      </c>
      <c r="H366">
        <v>18</v>
      </c>
      <c r="I366">
        <v>12</v>
      </c>
      <c r="J366">
        <v>20</v>
      </c>
      <c r="K366">
        <v>0</v>
      </c>
      <c r="L366">
        <v>0</v>
      </c>
      <c r="M366">
        <v>0</v>
      </c>
      <c r="N366">
        <v>0</v>
      </c>
      <c r="O366">
        <v>79</v>
      </c>
      <c r="P366">
        <v>7.6</v>
      </c>
      <c r="Q366" s="1">
        <v>0.51736111111111105</v>
      </c>
      <c r="R366">
        <v>17.5</v>
      </c>
      <c r="S366">
        <v>55.8</v>
      </c>
    </row>
    <row r="367" spans="1:19">
      <c r="A367">
        <v>366</v>
      </c>
      <c r="B367" t="s">
        <v>1252</v>
      </c>
      <c r="C367" t="s">
        <v>12</v>
      </c>
      <c r="D367" t="s">
        <v>5</v>
      </c>
      <c r="E367">
        <v>82</v>
      </c>
      <c r="F367">
        <v>5</v>
      </c>
      <c r="G367">
        <v>13</v>
      </c>
      <c r="H367">
        <v>18</v>
      </c>
      <c r="I367">
        <v>-6</v>
      </c>
      <c r="J367">
        <v>34</v>
      </c>
      <c r="K367">
        <v>0</v>
      </c>
      <c r="L367">
        <v>0</v>
      </c>
      <c r="M367">
        <v>0</v>
      </c>
      <c r="N367">
        <v>0</v>
      </c>
      <c r="O367">
        <v>76</v>
      </c>
      <c r="P367">
        <v>6.6</v>
      </c>
      <c r="Q367" s="1">
        <v>0.47013888888888888</v>
      </c>
      <c r="R367">
        <v>14.8</v>
      </c>
      <c r="S367">
        <v>45.2</v>
      </c>
    </row>
    <row r="368" spans="1:19">
      <c r="A368">
        <v>367</v>
      </c>
      <c r="B368" t="s">
        <v>1173</v>
      </c>
      <c r="C368" t="s">
        <v>25</v>
      </c>
      <c r="D368" t="s">
        <v>7</v>
      </c>
      <c r="E368">
        <v>50</v>
      </c>
      <c r="F368">
        <v>5</v>
      </c>
      <c r="G368">
        <v>13</v>
      </c>
      <c r="H368">
        <v>18</v>
      </c>
      <c r="I368">
        <v>1</v>
      </c>
      <c r="J368">
        <v>8</v>
      </c>
      <c r="K368">
        <v>0</v>
      </c>
      <c r="L368">
        <v>0</v>
      </c>
      <c r="M368">
        <v>0</v>
      </c>
      <c r="N368">
        <v>0</v>
      </c>
      <c r="O368">
        <v>63</v>
      </c>
      <c r="P368">
        <v>7.9</v>
      </c>
      <c r="Q368" s="1">
        <v>0.51944444444444449</v>
      </c>
      <c r="R368">
        <v>16.3</v>
      </c>
      <c r="S368">
        <v>43</v>
      </c>
    </row>
    <row r="369" spans="1:19">
      <c r="A369">
        <v>368</v>
      </c>
      <c r="B369" t="s">
        <v>1271</v>
      </c>
      <c r="C369" t="s">
        <v>74</v>
      </c>
      <c r="D369" t="s">
        <v>81</v>
      </c>
      <c r="E369">
        <v>60</v>
      </c>
      <c r="F369">
        <v>4</v>
      </c>
      <c r="G369">
        <v>14</v>
      </c>
      <c r="H369">
        <v>18</v>
      </c>
      <c r="I369">
        <v>-7</v>
      </c>
      <c r="J369">
        <v>30</v>
      </c>
      <c r="K369">
        <v>4</v>
      </c>
      <c r="L369">
        <v>0</v>
      </c>
      <c r="M369">
        <v>0</v>
      </c>
      <c r="N369">
        <v>0</v>
      </c>
      <c r="O369">
        <v>88</v>
      </c>
      <c r="P369">
        <v>4.5</v>
      </c>
      <c r="Q369" s="1">
        <v>0.65069444444444446</v>
      </c>
      <c r="R369">
        <v>21.4</v>
      </c>
      <c r="S369">
        <v>0</v>
      </c>
    </row>
    <row r="370" spans="1:19">
      <c r="A370">
        <v>369</v>
      </c>
      <c r="B370" t="s">
        <v>907</v>
      </c>
      <c r="C370" t="s">
        <v>1272</v>
      </c>
      <c r="D370" t="s">
        <v>81</v>
      </c>
      <c r="E370">
        <v>81</v>
      </c>
      <c r="F370">
        <v>3</v>
      </c>
      <c r="G370">
        <v>15</v>
      </c>
      <c r="H370">
        <v>18</v>
      </c>
      <c r="I370">
        <v>-6</v>
      </c>
      <c r="J370">
        <v>33</v>
      </c>
      <c r="K370">
        <v>0</v>
      </c>
      <c r="L370">
        <v>0</v>
      </c>
      <c r="M370">
        <v>1</v>
      </c>
      <c r="N370">
        <v>1</v>
      </c>
      <c r="O370">
        <v>82</v>
      </c>
      <c r="P370">
        <v>3.7</v>
      </c>
      <c r="Q370" s="1">
        <v>0.8520833333333333</v>
      </c>
      <c r="R370">
        <v>25.7</v>
      </c>
      <c r="S370">
        <v>0</v>
      </c>
    </row>
    <row r="371" spans="1:19">
      <c r="A371">
        <v>370</v>
      </c>
      <c r="B371" t="s">
        <v>1273</v>
      </c>
      <c r="C371" t="s">
        <v>12</v>
      </c>
      <c r="D371" t="s">
        <v>81</v>
      </c>
      <c r="E371">
        <v>73</v>
      </c>
      <c r="F371">
        <v>2</v>
      </c>
      <c r="G371">
        <v>16</v>
      </c>
      <c r="H371">
        <v>18</v>
      </c>
      <c r="I371">
        <v>19</v>
      </c>
      <c r="J371">
        <v>61</v>
      </c>
      <c r="K371">
        <v>0</v>
      </c>
      <c r="L371">
        <v>0</v>
      </c>
      <c r="M371">
        <v>0</v>
      </c>
      <c r="N371">
        <v>0</v>
      </c>
      <c r="O371">
        <v>44</v>
      </c>
      <c r="P371">
        <v>4.5</v>
      </c>
      <c r="Q371" s="1">
        <v>0.93958333333333333</v>
      </c>
      <c r="R371">
        <v>25</v>
      </c>
      <c r="S371">
        <v>0</v>
      </c>
    </row>
    <row r="372" spans="1:19">
      <c r="A372">
        <v>371</v>
      </c>
      <c r="B372" t="s">
        <v>1274</v>
      </c>
      <c r="C372" t="s">
        <v>93</v>
      </c>
      <c r="D372" t="s">
        <v>81</v>
      </c>
      <c r="E372">
        <v>65</v>
      </c>
      <c r="F372">
        <v>2</v>
      </c>
      <c r="G372">
        <v>16</v>
      </c>
      <c r="H372">
        <v>18</v>
      </c>
      <c r="I372">
        <v>-7</v>
      </c>
      <c r="J372">
        <v>20</v>
      </c>
      <c r="K372">
        <v>0</v>
      </c>
      <c r="L372">
        <v>0</v>
      </c>
      <c r="M372">
        <v>0</v>
      </c>
      <c r="N372">
        <v>0</v>
      </c>
      <c r="O372">
        <v>68</v>
      </c>
      <c r="P372">
        <v>2.9</v>
      </c>
      <c r="Q372" s="1">
        <v>0.85902777777777783</v>
      </c>
      <c r="R372">
        <v>23.2</v>
      </c>
      <c r="S372">
        <v>0</v>
      </c>
    </row>
    <row r="373" spans="1:19">
      <c r="A373">
        <v>372</v>
      </c>
      <c r="B373" t="s">
        <v>833</v>
      </c>
      <c r="C373" t="s">
        <v>40</v>
      </c>
      <c r="D373" t="s">
        <v>81</v>
      </c>
      <c r="E373">
        <v>53</v>
      </c>
      <c r="F373">
        <v>2</v>
      </c>
      <c r="G373">
        <v>16</v>
      </c>
      <c r="H373">
        <v>18</v>
      </c>
      <c r="I373">
        <v>9</v>
      </c>
      <c r="J373">
        <v>20</v>
      </c>
      <c r="K373">
        <v>0</v>
      </c>
      <c r="L373">
        <v>0</v>
      </c>
      <c r="M373">
        <v>0</v>
      </c>
      <c r="N373">
        <v>0</v>
      </c>
      <c r="O373">
        <v>55</v>
      </c>
      <c r="P373">
        <v>3.6</v>
      </c>
      <c r="Q373" s="1">
        <v>0.71180555555555547</v>
      </c>
      <c r="R373">
        <v>21.1</v>
      </c>
      <c r="S373">
        <v>0</v>
      </c>
    </row>
    <row r="374" spans="1:19">
      <c r="A374">
        <v>373</v>
      </c>
      <c r="B374" t="s">
        <v>1275</v>
      </c>
      <c r="C374" t="s">
        <v>16</v>
      </c>
      <c r="D374" t="s">
        <v>81</v>
      </c>
      <c r="E374">
        <v>82</v>
      </c>
      <c r="F374">
        <v>1</v>
      </c>
      <c r="G374">
        <v>17</v>
      </c>
      <c r="H374">
        <v>18</v>
      </c>
      <c r="I374">
        <v>12</v>
      </c>
      <c r="J374">
        <v>71</v>
      </c>
      <c r="K374">
        <v>0</v>
      </c>
      <c r="L374">
        <v>0</v>
      </c>
      <c r="M374">
        <v>0</v>
      </c>
      <c r="N374">
        <v>0</v>
      </c>
      <c r="O374">
        <v>65</v>
      </c>
      <c r="P374">
        <v>1.5</v>
      </c>
      <c r="Q374" s="1">
        <v>0.86249999999999993</v>
      </c>
      <c r="R374">
        <v>26.9</v>
      </c>
      <c r="S374">
        <v>0</v>
      </c>
    </row>
    <row r="375" spans="1:19">
      <c r="A375">
        <v>374</v>
      </c>
      <c r="B375" t="s">
        <v>925</v>
      </c>
      <c r="C375" t="s">
        <v>45</v>
      </c>
      <c r="D375" t="s">
        <v>7</v>
      </c>
      <c r="E375">
        <v>80</v>
      </c>
      <c r="F375">
        <v>10</v>
      </c>
      <c r="G375">
        <v>7</v>
      </c>
      <c r="H375">
        <v>17</v>
      </c>
      <c r="I375">
        <v>-8</v>
      </c>
      <c r="J375">
        <v>31</v>
      </c>
      <c r="K375">
        <v>0</v>
      </c>
      <c r="L375">
        <v>1</v>
      </c>
      <c r="M375">
        <v>1</v>
      </c>
      <c r="N375">
        <v>0</v>
      </c>
      <c r="O375">
        <v>95</v>
      </c>
      <c r="P375">
        <v>10.5</v>
      </c>
      <c r="Q375" s="1">
        <v>0.57291666666666663</v>
      </c>
      <c r="R375">
        <v>19.600000000000001</v>
      </c>
      <c r="S375">
        <v>51.3</v>
      </c>
    </row>
    <row r="376" spans="1:19">
      <c r="A376">
        <v>375</v>
      </c>
      <c r="B376" t="s">
        <v>342</v>
      </c>
      <c r="C376" t="s">
        <v>49</v>
      </c>
      <c r="D376" t="s">
        <v>5</v>
      </c>
      <c r="E376">
        <v>65</v>
      </c>
      <c r="F376">
        <v>7</v>
      </c>
      <c r="G376">
        <v>10</v>
      </c>
      <c r="H376">
        <v>17</v>
      </c>
      <c r="I376">
        <v>-7</v>
      </c>
      <c r="J376">
        <v>43</v>
      </c>
      <c r="K376">
        <v>1</v>
      </c>
      <c r="L376">
        <v>0</v>
      </c>
      <c r="M376">
        <v>0</v>
      </c>
      <c r="N376">
        <v>0</v>
      </c>
      <c r="O376">
        <v>119</v>
      </c>
      <c r="P376">
        <v>5.9</v>
      </c>
      <c r="Q376" s="1">
        <v>0.59652777777777777</v>
      </c>
      <c r="R376">
        <v>19.3</v>
      </c>
      <c r="S376">
        <v>43.8</v>
      </c>
    </row>
    <row r="377" spans="1:19">
      <c r="A377">
        <v>376</v>
      </c>
      <c r="B377" t="s">
        <v>353</v>
      </c>
      <c r="C377" t="s">
        <v>49</v>
      </c>
      <c r="D377" t="s">
        <v>10</v>
      </c>
      <c r="E377">
        <v>34</v>
      </c>
      <c r="F377">
        <v>7</v>
      </c>
      <c r="G377">
        <v>10</v>
      </c>
      <c r="H377">
        <v>17</v>
      </c>
      <c r="I377">
        <v>-1</v>
      </c>
      <c r="J377">
        <v>18</v>
      </c>
      <c r="K377">
        <v>0</v>
      </c>
      <c r="L377">
        <v>1</v>
      </c>
      <c r="M377">
        <v>2</v>
      </c>
      <c r="N377">
        <v>0</v>
      </c>
      <c r="O377">
        <v>75</v>
      </c>
      <c r="P377">
        <v>9.3000000000000007</v>
      </c>
      <c r="Q377" s="1">
        <v>0.74930555555555556</v>
      </c>
      <c r="R377">
        <v>22.6</v>
      </c>
      <c r="S377">
        <v>28.6</v>
      </c>
    </row>
    <row r="378" spans="1:19">
      <c r="A378">
        <v>377</v>
      </c>
      <c r="B378" t="s">
        <v>1276</v>
      </c>
      <c r="C378" t="s">
        <v>147</v>
      </c>
      <c r="D378" t="s">
        <v>81</v>
      </c>
      <c r="E378">
        <v>82</v>
      </c>
      <c r="F378">
        <v>5</v>
      </c>
      <c r="G378">
        <v>12</v>
      </c>
      <c r="H378">
        <v>17</v>
      </c>
      <c r="I378">
        <v>-4</v>
      </c>
      <c r="J378">
        <v>56</v>
      </c>
      <c r="K378">
        <v>0</v>
      </c>
      <c r="L378">
        <v>0</v>
      </c>
      <c r="M378">
        <v>1</v>
      </c>
      <c r="N378">
        <v>1</v>
      </c>
      <c r="O378">
        <v>58</v>
      </c>
      <c r="P378">
        <v>8.6</v>
      </c>
      <c r="Q378" s="1">
        <v>0.78680555555555554</v>
      </c>
      <c r="R378">
        <v>23.6</v>
      </c>
      <c r="S378">
        <v>0</v>
      </c>
    </row>
    <row r="379" spans="1:19">
      <c r="A379">
        <v>378</v>
      </c>
      <c r="B379" t="s">
        <v>413</v>
      </c>
      <c r="C379" t="s">
        <v>40</v>
      </c>
      <c r="D379" t="s">
        <v>10</v>
      </c>
      <c r="E379">
        <v>82</v>
      </c>
      <c r="F379">
        <v>5</v>
      </c>
      <c r="G379">
        <v>12</v>
      </c>
      <c r="H379">
        <v>17</v>
      </c>
      <c r="I379">
        <v>-1</v>
      </c>
      <c r="J379">
        <v>156</v>
      </c>
      <c r="K379">
        <v>0</v>
      </c>
      <c r="L379">
        <v>2</v>
      </c>
      <c r="M379">
        <v>2</v>
      </c>
      <c r="N379">
        <v>0</v>
      </c>
      <c r="O379">
        <v>68</v>
      </c>
      <c r="P379">
        <v>7.4</v>
      </c>
      <c r="Q379" s="1">
        <v>0.49722222222222223</v>
      </c>
      <c r="R379">
        <v>15.6</v>
      </c>
      <c r="S379">
        <v>60</v>
      </c>
    </row>
    <row r="380" spans="1:19">
      <c r="A380">
        <v>379</v>
      </c>
      <c r="B380" t="s">
        <v>381</v>
      </c>
      <c r="C380" t="s">
        <v>16</v>
      </c>
      <c r="D380" t="s">
        <v>81</v>
      </c>
      <c r="E380">
        <v>30</v>
      </c>
      <c r="F380">
        <v>5</v>
      </c>
      <c r="G380">
        <v>12</v>
      </c>
      <c r="H380">
        <v>17</v>
      </c>
      <c r="I380">
        <v>-15</v>
      </c>
      <c r="J380">
        <v>16</v>
      </c>
      <c r="K380">
        <v>2</v>
      </c>
      <c r="L380">
        <v>0</v>
      </c>
      <c r="M380">
        <v>2</v>
      </c>
      <c r="N380">
        <v>0</v>
      </c>
      <c r="O380">
        <v>62</v>
      </c>
      <c r="P380">
        <v>8.1</v>
      </c>
      <c r="Q380" s="1">
        <v>0.9291666666666667</v>
      </c>
      <c r="R380">
        <v>27</v>
      </c>
      <c r="S380">
        <v>0</v>
      </c>
    </row>
    <row r="381" spans="1:19">
      <c r="A381">
        <v>380</v>
      </c>
      <c r="B381" t="s">
        <v>1277</v>
      </c>
      <c r="C381" t="s">
        <v>93</v>
      </c>
      <c r="D381" t="s">
        <v>81</v>
      </c>
      <c r="E381">
        <v>82</v>
      </c>
      <c r="F381">
        <v>4</v>
      </c>
      <c r="G381">
        <v>13</v>
      </c>
      <c r="H381">
        <v>17</v>
      </c>
      <c r="I381">
        <v>-4</v>
      </c>
      <c r="J381">
        <v>26</v>
      </c>
      <c r="K381">
        <v>0</v>
      </c>
      <c r="L381">
        <v>0</v>
      </c>
      <c r="M381">
        <v>1</v>
      </c>
      <c r="N381">
        <v>1</v>
      </c>
      <c r="O381">
        <v>94</v>
      </c>
      <c r="P381">
        <v>4.3</v>
      </c>
      <c r="Q381" s="1">
        <v>0.84097222222222223</v>
      </c>
      <c r="R381">
        <v>25.1</v>
      </c>
      <c r="S381">
        <v>0</v>
      </c>
    </row>
    <row r="382" spans="1:19">
      <c r="A382">
        <v>381</v>
      </c>
      <c r="B382" t="s">
        <v>1278</v>
      </c>
      <c r="C382" t="s">
        <v>1279</v>
      </c>
      <c r="D382" t="s">
        <v>7</v>
      </c>
      <c r="E382">
        <v>80</v>
      </c>
      <c r="F382">
        <v>4</v>
      </c>
      <c r="G382">
        <v>13</v>
      </c>
      <c r="H382">
        <v>17</v>
      </c>
      <c r="I382">
        <v>-2</v>
      </c>
      <c r="J382">
        <v>34</v>
      </c>
      <c r="K382">
        <v>0</v>
      </c>
      <c r="L382">
        <v>1</v>
      </c>
      <c r="M382">
        <v>1</v>
      </c>
      <c r="N382">
        <v>0</v>
      </c>
      <c r="O382">
        <v>93</v>
      </c>
      <c r="P382">
        <v>4.3</v>
      </c>
      <c r="Q382" s="1">
        <v>0.61527777777777781</v>
      </c>
      <c r="R382">
        <v>21.4</v>
      </c>
      <c r="S382">
        <v>52.6</v>
      </c>
    </row>
    <row r="383" spans="1:19">
      <c r="A383">
        <v>382</v>
      </c>
      <c r="B383" t="s">
        <v>1280</v>
      </c>
      <c r="C383" t="s">
        <v>12</v>
      </c>
      <c r="D383" t="s">
        <v>81</v>
      </c>
      <c r="E383">
        <v>73</v>
      </c>
      <c r="F383">
        <v>4</v>
      </c>
      <c r="G383">
        <v>13</v>
      </c>
      <c r="H383">
        <v>17</v>
      </c>
      <c r="I383">
        <v>10</v>
      </c>
      <c r="J383">
        <v>56</v>
      </c>
      <c r="K383">
        <v>0</v>
      </c>
      <c r="L383">
        <v>0</v>
      </c>
      <c r="M383">
        <v>1</v>
      </c>
      <c r="N383">
        <v>0</v>
      </c>
      <c r="O383">
        <v>86</v>
      </c>
      <c r="P383">
        <v>4.7</v>
      </c>
      <c r="Q383" s="1">
        <v>0.67222222222222217</v>
      </c>
      <c r="R383">
        <v>19.5</v>
      </c>
      <c r="S383">
        <v>0</v>
      </c>
    </row>
    <row r="384" spans="1:19">
      <c r="A384">
        <v>383</v>
      </c>
      <c r="B384" t="s">
        <v>936</v>
      </c>
      <c r="C384" t="s">
        <v>1281</v>
      </c>
      <c r="D384" t="s">
        <v>81</v>
      </c>
      <c r="E384">
        <v>63</v>
      </c>
      <c r="F384">
        <v>4</v>
      </c>
      <c r="G384">
        <v>13</v>
      </c>
      <c r="H384">
        <v>17</v>
      </c>
      <c r="I384">
        <v>-9</v>
      </c>
      <c r="J384">
        <v>32</v>
      </c>
      <c r="K384">
        <v>1</v>
      </c>
      <c r="L384">
        <v>0</v>
      </c>
      <c r="M384">
        <v>1</v>
      </c>
      <c r="N384">
        <v>0</v>
      </c>
      <c r="O384">
        <v>87</v>
      </c>
      <c r="P384">
        <v>4.5999999999999996</v>
      </c>
      <c r="Q384" s="1">
        <v>0.70833333333333337</v>
      </c>
      <c r="R384">
        <v>21.8</v>
      </c>
      <c r="S384">
        <v>0</v>
      </c>
    </row>
    <row r="385" spans="1:19">
      <c r="A385">
        <v>384</v>
      </c>
      <c r="B385" t="s">
        <v>1282</v>
      </c>
      <c r="C385" t="s">
        <v>72</v>
      </c>
      <c r="D385" t="s">
        <v>7</v>
      </c>
      <c r="E385">
        <v>76</v>
      </c>
      <c r="F385">
        <v>4</v>
      </c>
      <c r="G385">
        <v>13</v>
      </c>
      <c r="H385">
        <v>17</v>
      </c>
      <c r="I385">
        <v>4</v>
      </c>
      <c r="J385">
        <v>47</v>
      </c>
      <c r="K385">
        <v>0</v>
      </c>
      <c r="L385">
        <v>0</v>
      </c>
      <c r="M385">
        <v>3</v>
      </c>
      <c r="N385">
        <v>0</v>
      </c>
      <c r="O385">
        <v>80</v>
      </c>
      <c r="P385">
        <v>5</v>
      </c>
      <c r="Q385" s="1">
        <v>0.39861111111111108</v>
      </c>
      <c r="R385">
        <v>14.5</v>
      </c>
      <c r="S385">
        <v>53</v>
      </c>
    </row>
    <row r="386" spans="1:19">
      <c r="A386">
        <v>385</v>
      </c>
      <c r="B386" t="s">
        <v>1283</v>
      </c>
      <c r="C386" t="s">
        <v>9</v>
      </c>
      <c r="D386" t="s">
        <v>81</v>
      </c>
      <c r="E386">
        <v>82</v>
      </c>
      <c r="F386">
        <v>1</v>
      </c>
      <c r="G386">
        <v>16</v>
      </c>
      <c r="H386">
        <v>17</v>
      </c>
      <c r="I386">
        <v>12</v>
      </c>
      <c r="J386">
        <v>29</v>
      </c>
      <c r="K386">
        <v>0</v>
      </c>
      <c r="L386">
        <v>0</v>
      </c>
      <c r="M386">
        <v>0</v>
      </c>
      <c r="N386">
        <v>0</v>
      </c>
      <c r="O386">
        <v>56</v>
      </c>
      <c r="P386">
        <v>1.8</v>
      </c>
      <c r="Q386" s="1">
        <v>0.86944444444444446</v>
      </c>
      <c r="R386">
        <v>27</v>
      </c>
      <c r="S386">
        <v>0</v>
      </c>
    </row>
    <row r="387" spans="1:19">
      <c r="A387">
        <v>386</v>
      </c>
      <c r="B387" t="s">
        <v>1284</v>
      </c>
      <c r="C387" t="s">
        <v>74</v>
      </c>
      <c r="D387" t="s">
        <v>10</v>
      </c>
      <c r="E387">
        <v>48</v>
      </c>
      <c r="F387">
        <v>9</v>
      </c>
      <c r="G387">
        <v>7</v>
      </c>
      <c r="H387">
        <v>16</v>
      </c>
      <c r="I387">
        <v>-3</v>
      </c>
      <c r="J387">
        <v>41</v>
      </c>
      <c r="K387">
        <v>0</v>
      </c>
      <c r="L387">
        <v>1</v>
      </c>
      <c r="M387">
        <v>0</v>
      </c>
      <c r="N387">
        <v>0</v>
      </c>
      <c r="O387">
        <v>45</v>
      </c>
      <c r="P387">
        <v>20</v>
      </c>
      <c r="Q387" s="1">
        <v>0.65416666666666667</v>
      </c>
      <c r="R387">
        <v>21.9</v>
      </c>
      <c r="S387">
        <v>41.7</v>
      </c>
    </row>
    <row r="388" spans="1:19">
      <c r="A388">
        <v>387</v>
      </c>
      <c r="B388" t="s">
        <v>414</v>
      </c>
      <c r="C388" t="s">
        <v>88</v>
      </c>
      <c r="D388" t="s">
        <v>7</v>
      </c>
      <c r="E388">
        <v>78</v>
      </c>
      <c r="F388">
        <v>8</v>
      </c>
      <c r="G388">
        <v>8</v>
      </c>
      <c r="H388">
        <v>16</v>
      </c>
      <c r="I388">
        <v>-3</v>
      </c>
      <c r="J388">
        <v>80</v>
      </c>
      <c r="K388">
        <v>0</v>
      </c>
      <c r="L388">
        <v>0</v>
      </c>
      <c r="M388">
        <v>0</v>
      </c>
      <c r="N388">
        <v>0</v>
      </c>
      <c r="O388">
        <v>74</v>
      </c>
      <c r="P388">
        <v>10.8</v>
      </c>
      <c r="Q388" s="1">
        <v>0.53263888888888888</v>
      </c>
      <c r="R388">
        <v>16.7</v>
      </c>
      <c r="S388">
        <v>50.7</v>
      </c>
    </row>
    <row r="389" spans="1:19">
      <c r="A389">
        <v>388</v>
      </c>
      <c r="B389" t="s">
        <v>825</v>
      </c>
      <c r="C389" t="s">
        <v>45</v>
      </c>
      <c r="D389" t="s">
        <v>7</v>
      </c>
      <c r="E389">
        <v>32</v>
      </c>
      <c r="F389">
        <v>7</v>
      </c>
      <c r="G389">
        <v>9</v>
      </c>
      <c r="H389">
        <v>16</v>
      </c>
      <c r="I389">
        <v>-3</v>
      </c>
      <c r="J389">
        <v>8</v>
      </c>
      <c r="K389">
        <v>1</v>
      </c>
      <c r="L389">
        <v>0</v>
      </c>
      <c r="M389">
        <v>1</v>
      </c>
      <c r="N389">
        <v>0</v>
      </c>
      <c r="O389">
        <v>82</v>
      </c>
      <c r="P389">
        <v>8.5</v>
      </c>
      <c r="Q389" s="1">
        <v>0.61041666666666672</v>
      </c>
      <c r="R389">
        <v>20.399999999999999</v>
      </c>
      <c r="S389">
        <v>60</v>
      </c>
    </row>
    <row r="390" spans="1:19">
      <c r="A390">
        <v>389</v>
      </c>
      <c r="B390" t="s">
        <v>1226</v>
      </c>
      <c r="C390" t="s">
        <v>147</v>
      </c>
      <c r="D390" t="s">
        <v>5</v>
      </c>
      <c r="E390">
        <v>56</v>
      </c>
      <c r="F390">
        <v>6</v>
      </c>
      <c r="G390">
        <v>10</v>
      </c>
      <c r="H390">
        <v>16</v>
      </c>
      <c r="I390">
        <v>8</v>
      </c>
      <c r="J390">
        <v>12</v>
      </c>
      <c r="K390">
        <v>0</v>
      </c>
      <c r="L390">
        <v>0</v>
      </c>
      <c r="M390">
        <v>4</v>
      </c>
      <c r="N390">
        <v>1</v>
      </c>
      <c r="O390">
        <v>86</v>
      </c>
      <c r="P390">
        <v>7</v>
      </c>
      <c r="Q390" s="1">
        <v>0.4777777777777778</v>
      </c>
      <c r="R390">
        <v>16.600000000000001</v>
      </c>
      <c r="S390">
        <v>100</v>
      </c>
    </row>
    <row r="391" spans="1:19">
      <c r="A391">
        <v>390</v>
      </c>
      <c r="B391" t="s">
        <v>1285</v>
      </c>
      <c r="C391" t="s">
        <v>36</v>
      </c>
      <c r="D391" t="s">
        <v>10</v>
      </c>
      <c r="E391">
        <v>78</v>
      </c>
      <c r="F391">
        <v>5</v>
      </c>
      <c r="G391">
        <v>11</v>
      </c>
      <c r="H391">
        <v>16</v>
      </c>
      <c r="I391">
        <v>-12</v>
      </c>
      <c r="J391">
        <v>73</v>
      </c>
      <c r="K391">
        <v>0</v>
      </c>
      <c r="L391">
        <v>0</v>
      </c>
      <c r="M391">
        <v>1</v>
      </c>
      <c r="N391">
        <v>0</v>
      </c>
      <c r="O391">
        <v>86</v>
      </c>
      <c r="P391">
        <v>5.8</v>
      </c>
      <c r="Q391" s="1">
        <v>0.55902777777777779</v>
      </c>
      <c r="R391">
        <v>19.2</v>
      </c>
      <c r="S391">
        <v>39.700000000000003</v>
      </c>
    </row>
    <row r="392" spans="1:19">
      <c r="A392">
        <v>391</v>
      </c>
      <c r="B392" t="s">
        <v>921</v>
      </c>
      <c r="C392" t="s">
        <v>165</v>
      </c>
      <c r="D392" t="s">
        <v>81</v>
      </c>
      <c r="E392">
        <v>52</v>
      </c>
      <c r="F392">
        <v>5</v>
      </c>
      <c r="G392">
        <v>11</v>
      </c>
      <c r="H392">
        <v>16</v>
      </c>
      <c r="I392">
        <v>1</v>
      </c>
      <c r="J392">
        <v>14</v>
      </c>
      <c r="K392">
        <v>1</v>
      </c>
      <c r="L392">
        <v>0</v>
      </c>
      <c r="M392">
        <v>0</v>
      </c>
      <c r="N392">
        <v>0</v>
      </c>
      <c r="O392">
        <v>64</v>
      </c>
      <c r="P392">
        <v>7.8</v>
      </c>
      <c r="Q392" s="1">
        <v>0.76597222222222217</v>
      </c>
      <c r="R392">
        <v>23.8</v>
      </c>
      <c r="S392">
        <v>0</v>
      </c>
    </row>
    <row r="393" spans="1:19">
      <c r="A393">
        <v>392</v>
      </c>
      <c r="B393" t="s">
        <v>904</v>
      </c>
      <c r="C393" t="s">
        <v>40</v>
      </c>
      <c r="D393" t="s">
        <v>7</v>
      </c>
      <c r="E393">
        <v>63</v>
      </c>
      <c r="F393">
        <v>5</v>
      </c>
      <c r="G393">
        <v>11</v>
      </c>
      <c r="H393">
        <v>16</v>
      </c>
      <c r="I393">
        <v>10</v>
      </c>
      <c r="J393">
        <v>8</v>
      </c>
      <c r="K393">
        <v>0</v>
      </c>
      <c r="L393">
        <v>0</v>
      </c>
      <c r="M393">
        <v>0</v>
      </c>
      <c r="N393">
        <v>0</v>
      </c>
      <c r="O393">
        <v>64</v>
      </c>
      <c r="P393">
        <v>7.8</v>
      </c>
      <c r="Q393" s="1">
        <v>0.42291666666666666</v>
      </c>
      <c r="R393">
        <v>13.2</v>
      </c>
      <c r="S393">
        <v>51.8</v>
      </c>
    </row>
    <row r="394" spans="1:19">
      <c r="A394">
        <v>393</v>
      </c>
      <c r="B394" t="s">
        <v>1286</v>
      </c>
      <c r="C394" t="s">
        <v>12</v>
      </c>
      <c r="D394" t="s">
        <v>5</v>
      </c>
      <c r="E394">
        <v>64</v>
      </c>
      <c r="F394">
        <v>5</v>
      </c>
      <c r="G394">
        <v>11</v>
      </c>
      <c r="H394">
        <v>16</v>
      </c>
      <c r="I394">
        <v>-5</v>
      </c>
      <c r="J394">
        <v>76</v>
      </c>
      <c r="K394">
        <v>0</v>
      </c>
      <c r="L394">
        <v>0</v>
      </c>
      <c r="M394">
        <v>0</v>
      </c>
      <c r="N394">
        <v>0</v>
      </c>
      <c r="O394">
        <v>49</v>
      </c>
      <c r="P394">
        <v>10.199999999999999</v>
      </c>
      <c r="Q394" s="1">
        <v>0.38472222222222219</v>
      </c>
      <c r="R394">
        <v>12.1</v>
      </c>
      <c r="S394">
        <v>54.5</v>
      </c>
    </row>
    <row r="395" spans="1:19">
      <c r="A395">
        <v>394</v>
      </c>
      <c r="B395" t="s">
        <v>354</v>
      </c>
      <c r="C395" t="s">
        <v>21</v>
      </c>
      <c r="D395" t="s">
        <v>7</v>
      </c>
      <c r="E395">
        <v>78</v>
      </c>
      <c r="F395">
        <v>4</v>
      </c>
      <c r="G395">
        <v>12</v>
      </c>
      <c r="H395">
        <v>16</v>
      </c>
      <c r="I395">
        <v>-13</v>
      </c>
      <c r="J395">
        <v>32</v>
      </c>
      <c r="K395">
        <v>1</v>
      </c>
      <c r="L395">
        <v>1</v>
      </c>
      <c r="M395">
        <v>0</v>
      </c>
      <c r="N395">
        <v>0</v>
      </c>
      <c r="O395">
        <v>118</v>
      </c>
      <c r="P395">
        <v>3.4</v>
      </c>
      <c r="Q395" s="1">
        <v>0.61388888888888882</v>
      </c>
      <c r="R395">
        <v>21.8</v>
      </c>
      <c r="S395">
        <v>55.3</v>
      </c>
    </row>
    <row r="396" spans="1:19">
      <c r="A396">
        <v>395</v>
      </c>
      <c r="B396" t="s">
        <v>1287</v>
      </c>
      <c r="C396" t="s">
        <v>9</v>
      </c>
      <c r="D396" t="s">
        <v>7</v>
      </c>
      <c r="E396">
        <v>69</v>
      </c>
      <c r="F396">
        <v>4</v>
      </c>
      <c r="G396">
        <v>12</v>
      </c>
      <c r="H396">
        <v>16</v>
      </c>
      <c r="I396">
        <v>-1</v>
      </c>
      <c r="J396">
        <v>24</v>
      </c>
      <c r="K396">
        <v>0</v>
      </c>
      <c r="L396">
        <v>0</v>
      </c>
      <c r="M396">
        <v>1</v>
      </c>
      <c r="N396">
        <v>0</v>
      </c>
      <c r="O396">
        <v>63</v>
      </c>
      <c r="P396">
        <v>6.3</v>
      </c>
      <c r="Q396" s="1">
        <v>0.52500000000000002</v>
      </c>
      <c r="R396">
        <v>19.2</v>
      </c>
      <c r="S396">
        <v>58.4</v>
      </c>
    </row>
    <row r="397" spans="1:19">
      <c r="A397">
        <v>396</v>
      </c>
      <c r="B397" t="s">
        <v>1159</v>
      </c>
      <c r="C397" t="s">
        <v>74</v>
      </c>
      <c r="D397" t="s">
        <v>81</v>
      </c>
      <c r="E397">
        <v>59</v>
      </c>
      <c r="F397">
        <v>3</v>
      </c>
      <c r="G397">
        <v>13</v>
      </c>
      <c r="H397">
        <v>16</v>
      </c>
      <c r="I397">
        <v>-7</v>
      </c>
      <c r="J397">
        <v>30</v>
      </c>
      <c r="K397">
        <v>0</v>
      </c>
      <c r="L397">
        <v>0</v>
      </c>
      <c r="M397">
        <v>1</v>
      </c>
      <c r="N397">
        <v>0</v>
      </c>
      <c r="O397">
        <v>61</v>
      </c>
      <c r="P397">
        <v>4.9000000000000004</v>
      </c>
      <c r="Q397" s="1">
        <v>0.75</v>
      </c>
      <c r="R397">
        <v>25</v>
      </c>
      <c r="S397">
        <v>50</v>
      </c>
    </row>
    <row r="398" spans="1:19">
      <c r="A398">
        <v>397</v>
      </c>
      <c r="B398" t="s">
        <v>1288</v>
      </c>
      <c r="C398" t="s">
        <v>139</v>
      </c>
      <c r="D398" t="s">
        <v>81</v>
      </c>
      <c r="E398">
        <v>56</v>
      </c>
      <c r="F398">
        <v>3</v>
      </c>
      <c r="G398">
        <v>13</v>
      </c>
      <c r="H398">
        <v>16</v>
      </c>
      <c r="I398">
        <v>-12</v>
      </c>
      <c r="J398">
        <v>26</v>
      </c>
      <c r="K398">
        <v>1</v>
      </c>
      <c r="L398">
        <v>0</v>
      </c>
      <c r="M398">
        <v>0</v>
      </c>
      <c r="N398">
        <v>0</v>
      </c>
      <c r="O398">
        <v>63</v>
      </c>
      <c r="P398">
        <v>4.8</v>
      </c>
      <c r="Q398" s="1">
        <v>0.6875</v>
      </c>
      <c r="R398">
        <v>21.4</v>
      </c>
      <c r="S398">
        <v>0</v>
      </c>
    </row>
    <row r="399" spans="1:19">
      <c r="A399">
        <v>398</v>
      </c>
      <c r="B399" t="s">
        <v>946</v>
      </c>
      <c r="C399" t="s">
        <v>143</v>
      </c>
      <c r="D399" t="s">
        <v>7</v>
      </c>
      <c r="E399">
        <v>53</v>
      </c>
      <c r="F399">
        <v>3</v>
      </c>
      <c r="G399">
        <v>13</v>
      </c>
      <c r="H399">
        <v>16</v>
      </c>
      <c r="I399">
        <v>2</v>
      </c>
      <c r="J399">
        <v>42</v>
      </c>
      <c r="K399">
        <v>0</v>
      </c>
      <c r="L399">
        <v>0</v>
      </c>
      <c r="M399">
        <v>0</v>
      </c>
      <c r="N399">
        <v>0</v>
      </c>
      <c r="O399">
        <v>43</v>
      </c>
      <c r="P399">
        <v>7</v>
      </c>
      <c r="Q399" s="1">
        <v>0.4381944444444445</v>
      </c>
      <c r="R399">
        <v>14.2</v>
      </c>
      <c r="S399">
        <v>47.8</v>
      </c>
    </row>
    <row r="400" spans="1:19">
      <c r="A400">
        <v>399</v>
      </c>
      <c r="B400" t="s">
        <v>1258</v>
      </c>
      <c r="C400" t="s">
        <v>74</v>
      </c>
      <c r="D400" t="s">
        <v>81</v>
      </c>
      <c r="E400">
        <v>82</v>
      </c>
      <c r="F400">
        <v>2</v>
      </c>
      <c r="G400">
        <v>14</v>
      </c>
      <c r="H400">
        <v>16</v>
      </c>
      <c r="I400">
        <v>14</v>
      </c>
      <c r="J400">
        <v>39</v>
      </c>
      <c r="K400">
        <v>0</v>
      </c>
      <c r="L400">
        <v>0</v>
      </c>
      <c r="M400">
        <v>1</v>
      </c>
      <c r="N400">
        <v>1</v>
      </c>
      <c r="O400">
        <v>59</v>
      </c>
      <c r="P400">
        <v>3.4</v>
      </c>
      <c r="Q400" s="1">
        <v>0.94236111111111109</v>
      </c>
      <c r="R400">
        <v>29.4</v>
      </c>
      <c r="S400">
        <v>0</v>
      </c>
    </row>
    <row r="401" spans="1:19">
      <c r="A401">
        <v>400</v>
      </c>
      <c r="B401" t="s">
        <v>827</v>
      </c>
      <c r="C401" t="s">
        <v>93</v>
      </c>
      <c r="D401" t="s">
        <v>81</v>
      </c>
      <c r="E401">
        <v>56</v>
      </c>
      <c r="F401">
        <v>1</v>
      </c>
      <c r="G401">
        <v>15</v>
      </c>
      <c r="H401">
        <v>16</v>
      </c>
      <c r="I401">
        <v>3</v>
      </c>
      <c r="J401">
        <v>16</v>
      </c>
      <c r="K401">
        <v>0</v>
      </c>
      <c r="L401">
        <v>0</v>
      </c>
      <c r="M401">
        <v>0</v>
      </c>
      <c r="N401">
        <v>0</v>
      </c>
      <c r="O401">
        <v>53</v>
      </c>
      <c r="P401">
        <v>1.9</v>
      </c>
      <c r="Q401" s="1">
        <v>0.8125</v>
      </c>
      <c r="R401">
        <v>25.1</v>
      </c>
      <c r="S401">
        <v>0</v>
      </c>
    </row>
    <row r="402" spans="1:19">
      <c r="A402">
        <v>401</v>
      </c>
      <c r="B402" t="s">
        <v>1289</v>
      </c>
      <c r="C402" t="s">
        <v>1290</v>
      </c>
      <c r="D402" t="s">
        <v>81</v>
      </c>
      <c r="E402">
        <v>55</v>
      </c>
      <c r="F402">
        <v>1</v>
      </c>
      <c r="G402">
        <v>15</v>
      </c>
      <c r="H402">
        <v>16</v>
      </c>
      <c r="I402">
        <v>-8</v>
      </c>
      <c r="J402">
        <v>35</v>
      </c>
      <c r="K402">
        <v>0</v>
      </c>
      <c r="L402">
        <v>0</v>
      </c>
      <c r="M402">
        <v>0</v>
      </c>
      <c r="N402">
        <v>0</v>
      </c>
      <c r="O402">
        <v>32</v>
      </c>
      <c r="P402">
        <v>3.1</v>
      </c>
      <c r="Q402" s="1">
        <v>0.64722222222222225</v>
      </c>
      <c r="R402">
        <v>20.5</v>
      </c>
      <c r="S402">
        <v>0</v>
      </c>
    </row>
    <row r="403" spans="1:19">
      <c r="A403">
        <v>402</v>
      </c>
      <c r="B403" t="s">
        <v>1262</v>
      </c>
      <c r="C403" t="s">
        <v>100</v>
      </c>
      <c r="D403" t="s">
        <v>81</v>
      </c>
      <c r="E403">
        <v>82</v>
      </c>
      <c r="F403">
        <v>0</v>
      </c>
      <c r="G403">
        <v>16</v>
      </c>
      <c r="H403">
        <v>16</v>
      </c>
      <c r="I403">
        <v>-2</v>
      </c>
      <c r="J403">
        <v>14</v>
      </c>
      <c r="K403">
        <v>0</v>
      </c>
      <c r="L403">
        <v>0</v>
      </c>
      <c r="M403">
        <v>0</v>
      </c>
      <c r="N403">
        <v>0</v>
      </c>
      <c r="O403">
        <v>51</v>
      </c>
      <c r="P403">
        <v>0</v>
      </c>
      <c r="Q403" s="1">
        <v>0.84652777777777777</v>
      </c>
      <c r="R403">
        <v>26.4</v>
      </c>
      <c r="S403">
        <v>0</v>
      </c>
    </row>
    <row r="404" spans="1:19">
      <c r="A404">
        <v>403</v>
      </c>
      <c r="B404" t="s">
        <v>937</v>
      </c>
      <c r="C404" t="s">
        <v>4</v>
      </c>
      <c r="D404" t="s">
        <v>7</v>
      </c>
      <c r="E404">
        <v>68</v>
      </c>
      <c r="F404">
        <v>9</v>
      </c>
      <c r="G404">
        <v>6</v>
      </c>
      <c r="H404">
        <v>15</v>
      </c>
      <c r="I404">
        <v>-23</v>
      </c>
      <c r="J404">
        <v>21</v>
      </c>
      <c r="K404">
        <v>0</v>
      </c>
      <c r="L404">
        <v>0</v>
      </c>
      <c r="M404">
        <v>1</v>
      </c>
      <c r="N404">
        <v>0</v>
      </c>
      <c r="O404">
        <v>85</v>
      </c>
      <c r="P404">
        <v>10.6</v>
      </c>
      <c r="Q404" s="1">
        <v>0.61736111111111114</v>
      </c>
      <c r="R404">
        <v>20.5</v>
      </c>
      <c r="S404">
        <v>49.5</v>
      </c>
    </row>
    <row r="405" spans="1:19">
      <c r="A405">
        <v>404</v>
      </c>
      <c r="B405" t="s">
        <v>818</v>
      </c>
      <c r="C405" t="s">
        <v>774</v>
      </c>
      <c r="D405" t="s">
        <v>10</v>
      </c>
      <c r="E405">
        <v>69</v>
      </c>
      <c r="F405">
        <v>9</v>
      </c>
      <c r="G405">
        <v>6</v>
      </c>
      <c r="H405">
        <v>15</v>
      </c>
      <c r="I405">
        <v>-8</v>
      </c>
      <c r="J405">
        <v>53</v>
      </c>
      <c r="K405">
        <v>0</v>
      </c>
      <c r="L405">
        <v>1</v>
      </c>
      <c r="M405">
        <v>2</v>
      </c>
      <c r="N405">
        <v>0</v>
      </c>
      <c r="O405">
        <v>113</v>
      </c>
      <c r="P405">
        <v>8</v>
      </c>
      <c r="Q405" s="1">
        <v>0.54305555555555551</v>
      </c>
      <c r="R405">
        <v>18.2</v>
      </c>
      <c r="S405">
        <v>44.9</v>
      </c>
    </row>
    <row r="406" spans="1:19">
      <c r="A406">
        <v>405</v>
      </c>
      <c r="B406" t="s">
        <v>923</v>
      </c>
      <c r="C406" t="s">
        <v>88</v>
      </c>
      <c r="D406" t="s">
        <v>10</v>
      </c>
      <c r="E406">
        <v>69</v>
      </c>
      <c r="F406">
        <v>9</v>
      </c>
      <c r="G406">
        <v>6</v>
      </c>
      <c r="H406">
        <v>15</v>
      </c>
      <c r="I406">
        <v>-5</v>
      </c>
      <c r="J406">
        <v>15</v>
      </c>
      <c r="K406">
        <v>0</v>
      </c>
      <c r="L406">
        <v>2</v>
      </c>
      <c r="M406">
        <v>1</v>
      </c>
      <c r="N406">
        <v>0</v>
      </c>
      <c r="O406">
        <v>86</v>
      </c>
      <c r="P406">
        <v>10.5</v>
      </c>
      <c r="Q406" s="1">
        <v>0.47847222222222219</v>
      </c>
      <c r="R406">
        <v>15</v>
      </c>
      <c r="S406">
        <v>28.6</v>
      </c>
    </row>
    <row r="407" spans="1:19">
      <c r="A407">
        <v>406</v>
      </c>
      <c r="B407" t="s">
        <v>1167</v>
      </c>
      <c r="C407" t="s">
        <v>19</v>
      </c>
      <c r="D407" t="s">
        <v>5</v>
      </c>
      <c r="E407">
        <v>56</v>
      </c>
      <c r="F407">
        <v>8</v>
      </c>
      <c r="G407">
        <v>7</v>
      </c>
      <c r="H407">
        <v>15</v>
      </c>
      <c r="I407">
        <v>-4</v>
      </c>
      <c r="J407">
        <v>25</v>
      </c>
      <c r="K407">
        <v>0</v>
      </c>
      <c r="L407">
        <v>0</v>
      </c>
      <c r="M407">
        <v>2</v>
      </c>
      <c r="N407">
        <v>0</v>
      </c>
      <c r="O407">
        <v>92</v>
      </c>
      <c r="P407">
        <v>8.6999999999999993</v>
      </c>
      <c r="Q407" s="1">
        <v>0.54791666666666672</v>
      </c>
      <c r="R407">
        <v>17.3</v>
      </c>
      <c r="S407">
        <v>25</v>
      </c>
    </row>
    <row r="408" spans="1:19">
      <c r="A408">
        <v>407</v>
      </c>
      <c r="B408" t="s">
        <v>335</v>
      </c>
      <c r="C408" t="s">
        <v>74</v>
      </c>
      <c r="D408" t="s">
        <v>5</v>
      </c>
      <c r="E408">
        <v>31</v>
      </c>
      <c r="F408">
        <v>8</v>
      </c>
      <c r="G408">
        <v>7</v>
      </c>
      <c r="H408">
        <v>15</v>
      </c>
      <c r="I408">
        <v>-7</v>
      </c>
      <c r="J408">
        <v>16</v>
      </c>
      <c r="K408">
        <v>2</v>
      </c>
      <c r="L408">
        <v>0</v>
      </c>
      <c r="M408">
        <v>0</v>
      </c>
      <c r="N408">
        <v>0</v>
      </c>
      <c r="O408">
        <v>75</v>
      </c>
      <c r="P408">
        <v>10.7</v>
      </c>
      <c r="Q408" s="1">
        <v>0.80972222222222223</v>
      </c>
      <c r="R408">
        <v>24.8</v>
      </c>
      <c r="S408">
        <v>42.4</v>
      </c>
    </row>
    <row r="409" spans="1:19">
      <c r="A409">
        <v>408</v>
      </c>
      <c r="B409" t="s">
        <v>1291</v>
      </c>
      <c r="C409" t="s">
        <v>88</v>
      </c>
      <c r="D409" t="s">
        <v>5</v>
      </c>
      <c r="E409">
        <v>48</v>
      </c>
      <c r="F409">
        <v>7</v>
      </c>
      <c r="G409">
        <v>8</v>
      </c>
      <c r="H409">
        <v>15</v>
      </c>
      <c r="I409">
        <v>0</v>
      </c>
      <c r="J409">
        <v>14</v>
      </c>
      <c r="K409">
        <v>0</v>
      </c>
      <c r="L409">
        <v>0</v>
      </c>
      <c r="M409">
        <v>0</v>
      </c>
      <c r="N409">
        <v>0</v>
      </c>
      <c r="O409">
        <v>57</v>
      </c>
      <c r="P409">
        <v>12.3</v>
      </c>
      <c r="Q409" s="1">
        <v>0.47986111111111113</v>
      </c>
      <c r="R409">
        <v>15.5</v>
      </c>
      <c r="S409">
        <v>50</v>
      </c>
    </row>
    <row r="410" spans="1:19">
      <c r="A410">
        <v>409</v>
      </c>
      <c r="B410" t="s">
        <v>1292</v>
      </c>
      <c r="C410" t="s">
        <v>14</v>
      </c>
      <c r="D410" t="s">
        <v>5</v>
      </c>
      <c r="E410">
        <v>81</v>
      </c>
      <c r="F410">
        <v>6</v>
      </c>
      <c r="G410">
        <v>9</v>
      </c>
      <c r="H410">
        <v>15</v>
      </c>
      <c r="I410">
        <v>-4</v>
      </c>
      <c r="J410">
        <v>91</v>
      </c>
      <c r="K410">
        <v>0</v>
      </c>
      <c r="L410">
        <v>0</v>
      </c>
      <c r="M410">
        <v>1</v>
      </c>
      <c r="N410">
        <v>0</v>
      </c>
      <c r="O410">
        <v>70</v>
      </c>
      <c r="P410">
        <v>8.6</v>
      </c>
      <c r="Q410" s="1">
        <v>0.40833333333333338</v>
      </c>
      <c r="R410">
        <v>15.4</v>
      </c>
      <c r="S410">
        <v>56.1</v>
      </c>
    </row>
    <row r="411" spans="1:19">
      <c r="A411">
        <v>410</v>
      </c>
      <c r="B411" t="s">
        <v>1293</v>
      </c>
      <c r="C411" t="s">
        <v>113</v>
      </c>
      <c r="D411" t="s">
        <v>7</v>
      </c>
      <c r="E411">
        <v>72</v>
      </c>
      <c r="F411">
        <v>6</v>
      </c>
      <c r="G411">
        <v>9</v>
      </c>
      <c r="H411">
        <v>15</v>
      </c>
      <c r="I411">
        <v>-5</v>
      </c>
      <c r="J411">
        <v>16</v>
      </c>
      <c r="K411">
        <v>0</v>
      </c>
      <c r="L411">
        <v>0</v>
      </c>
      <c r="M411">
        <v>0</v>
      </c>
      <c r="N411">
        <v>0</v>
      </c>
      <c r="O411">
        <v>103</v>
      </c>
      <c r="P411">
        <v>5.8</v>
      </c>
      <c r="Q411" s="1">
        <v>0.4055555555555555</v>
      </c>
      <c r="R411">
        <v>13.5</v>
      </c>
      <c r="S411">
        <v>43.5</v>
      </c>
    </row>
    <row r="412" spans="1:19">
      <c r="A412">
        <v>411</v>
      </c>
      <c r="B412" t="s">
        <v>1294</v>
      </c>
      <c r="C412" t="s">
        <v>21</v>
      </c>
      <c r="D412" t="s">
        <v>81</v>
      </c>
      <c r="E412">
        <v>78</v>
      </c>
      <c r="F412">
        <v>5</v>
      </c>
      <c r="G412">
        <v>10</v>
      </c>
      <c r="H412">
        <v>15</v>
      </c>
      <c r="I412">
        <v>4</v>
      </c>
      <c r="J412">
        <v>44</v>
      </c>
      <c r="K412">
        <v>0</v>
      </c>
      <c r="L412">
        <v>0</v>
      </c>
      <c r="M412">
        <v>0</v>
      </c>
      <c r="N412">
        <v>0</v>
      </c>
      <c r="O412">
        <v>47</v>
      </c>
      <c r="P412">
        <v>10.6</v>
      </c>
      <c r="Q412" s="1">
        <v>0.87083333333333324</v>
      </c>
      <c r="R412">
        <v>28.5</v>
      </c>
      <c r="S412">
        <v>0</v>
      </c>
    </row>
    <row r="413" spans="1:19">
      <c r="A413">
        <v>412</v>
      </c>
      <c r="B413" t="s">
        <v>1295</v>
      </c>
      <c r="C413" t="s">
        <v>88</v>
      </c>
      <c r="D413" t="s">
        <v>81</v>
      </c>
      <c r="E413">
        <v>77</v>
      </c>
      <c r="F413">
        <v>5</v>
      </c>
      <c r="G413">
        <v>10</v>
      </c>
      <c r="H413">
        <v>15</v>
      </c>
      <c r="I413">
        <v>27</v>
      </c>
      <c r="J413">
        <v>53</v>
      </c>
      <c r="K413">
        <v>0</v>
      </c>
      <c r="L413">
        <v>0</v>
      </c>
      <c r="M413">
        <v>2</v>
      </c>
      <c r="N413">
        <v>0</v>
      </c>
      <c r="O413">
        <v>171</v>
      </c>
      <c r="P413">
        <v>2.9</v>
      </c>
      <c r="Q413" s="1">
        <v>0.85833333333333339</v>
      </c>
      <c r="R413">
        <v>25.4</v>
      </c>
      <c r="S413">
        <v>0</v>
      </c>
    </row>
    <row r="414" spans="1:19">
      <c r="A414">
        <v>413</v>
      </c>
      <c r="B414" t="s">
        <v>336</v>
      </c>
      <c r="C414" t="s">
        <v>1296</v>
      </c>
      <c r="D414" t="s">
        <v>10</v>
      </c>
      <c r="E414">
        <v>74</v>
      </c>
      <c r="F414">
        <v>5</v>
      </c>
      <c r="G414">
        <v>10</v>
      </c>
      <c r="H414">
        <v>15</v>
      </c>
      <c r="I414">
        <v>-11</v>
      </c>
      <c r="J414">
        <v>30</v>
      </c>
      <c r="K414">
        <v>0</v>
      </c>
      <c r="L414">
        <v>0</v>
      </c>
      <c r="M414">
        <v>0</v>
      </c>
      <c r="N414">
        <v>0</v>
      </c>
      <c r="O414">
        <v>137</v>
      </c>
      <c r="P414">
        <v>3.6</v>
      </c>
      <c r="Q414" s="1">
        <v>0.64374999999999993</v>
      </c>
      <c r="R414">
        <v>19.399999999999999</v>
      </c>
      <c r="S414">
        <v>31.9</v>
      </c>
    </row>
    <row r="415" spans="1:19">
      <c r="A415">
        <v>414</v>
      </c>
      <c r="B415" t="s">
        <v>364</v>
      </c>
      <c r="C415" t="s">
        <v>14</v>
      </c>
      <c r="D415" t="s">
        <v>5</v>
      </c>
      <c r="E415">
        <v>63</v>
      </c>
      <c r="F415">
        <v>5</v>
      </c>
      <c r="G415">
        <v>10</v>
      </c>
      <c r="H415">
        <v>15</v>
      </c>
      <c r="I415">
        <v>-10</v>
      </c>
      <c r="J415">
        <v>22</v>
      </c>
      <c r="K415">
        <v>0</v>
      </c>
      <c r="L415">
        <v>0</v>
      </c>
      <c r="M415">
        <v>0</v>
      </c>
      <c r="N415">
        <v>0</v>
      </c>
      <c r="O415">
        <v>117</v>
      </c>
      <c r="P415">
        <v>4.3</v>
      </c>
      <c r="Q415" s="1">
        <v>0.53611111111111109</v>
      </c>
      <c r="R415">
        <v>19.100000000000001</v>
      </c>
      <c r="S415">
        <v>33.299999999999997</v>
      </c>
    </row>
    <row r="416" spans="1:19">
      <c r="A416">
        <v>415</v>
      </c>
      <c r="B416" t="s">
        <v>864</v>
      </c>
      <c r="C416" t="s">
        <v>1297</v>
      </c>
      <c r="D416" t="s">
        <v>81</v>
      </c>
      <c r="E416">
        <v>46</v>
      </c>
      <c r="F416">
        <v>5</v>
      </c>
      <c r="G416">
        <v>10</v>
      </c>
      <c r="H416">
        <v>15</v>
      </c>
      <c r="I416">
        <v>6</v>
      </c>
      <c r="J416">
        <v>8</v>
      </c>
      <c r="K416">
        <v>3</v>
      </c>
      <c r="L416">
        <v>0</v>
      </c>
      <c r="M416">
        <v>1</v>
      </c>
      <c r="N416">
        <v>0</v>
      </c>
      <c r="O416">
        <v>42</v>
      </c>
      <c r="P416">
        <v>11.9</v>
      </c>
      <c r="Q416" s="1">
        <v>0.67013888888888884</v>
      </c>
      <c r="R416">
        <v>21.8</v>
      </c>
      <c r="S416">
        <v>0</v>
      </c>
    </row>
    <row r="417" spans="1:19">
      <c r="A417">
        <v>416</v>
      </c>
      <c r="B417" t="s">
        <v>1298</v>
      </c>
      <c r="C417" t="s">
        <v>49</v>
      </c>
      <c r="D417" t="s">
        <v>81</v>
      </c>
      <c r="E417">
        <v>82</v>
      </c>
      <c r="F417">
        <v>4</v>
      </c>
      <c r="G417">
        <v>11</v>
      </c>
      <c r="H417">
        <v>15</v>
      </c>
      <c r="I417">
        <v>4</v>
      </c>
      <c r="J417">
        <v>58</v>
      </c>
      <c r="K417">
        <v>0</v>
      </c>
      <c r="L417">
        <v>0</v>
      </c>
      <c r="M417">
        <v>2</v>
      </c>
      <c r="N417">
        <v>0</v>
      </c>
      <c r="O417">
        <v>76</v>
      </c>
      <c r="P417">
        <v>5.3</v>
      </c>
      <c r="Q417" s="1">
        <v>0.69444444444444453</v>
      </c>
      <c r="R417">
        <v>22.3</v>
      </c>
      <c r="S417">
        <v>0</v>
      </c>
    </row>
    <row r="418" spans="1:19">
      <c r="A418">
        <v>417</v>
      </c>
      <c r="B418" t="s">
        <v>1299</v>
      </c>
      <c r="C418" t="s">
        <v>4</v>
      </c>
      <c r="D418" t="s">
        <v>5</v>
      </c>
      <c r="E418">
        <v>68</v>
      </c>
      <c r="F418">
        <v>4</v>
      </c>
      <c r="G418">
        <v>11</v>
      </c>
      <c r="H418">
        <v>15</v>
      </c>
      <c r="I418">
        <v>-9</v>
      </c>
      <c r="J418">
        <v>30</v>
      </c>
      <c r="K418">
        <v>1</v>
      </c>
      <c r="L418">
        <v>0</v>
      </c>
      <c r="M418">
        <v>2</v>
      </c>
      <c r="N418">
        <v>1</v>
      </c>
      <c r="O418">
        <v>94</v>
      </c>
      <c r="P418">
        <v>4.3</v>
      </c>
      <c r="Q418" s="1">
        <v>0.4777777777777778</v>
      </c>
      <c r="R418">
        <v>15.2</v>
      </c>
      <c r="S418">
        <v>38.5</v>
      </c>
    </row>
    <row r="419" spans="1:19">
      <c r="A419">
        <v>418</v>
      </c>
      <c r="B419" t="s">
        <v>1166</v>
      </c>
      <c r="C419" t="s">
        <v>25</v>
      </c>
      <c r="D419" t="s">
        <v>10</v>
      </c>
      <c r="E419">
        <v>70</v>
      </c>
      <c r="F419">
        <v>4</v>
      </c>
      <c r="G419">
        <v>11</v>
      </c>
      <c r="H419">
        <v>15</v>
      </c>
      <c r="I419">
        <v>-2</v>
      </c>
      <c r="J419">
        <v>72</v>
      </c>
      <c r="K419">
        <v>0</v>
      </c>
      <c r="L419">
        <v>0</v>
      </c>
      <c r="M419">
        <v>0</v>
      </c>
      <c r="N419">
        <v>0</v>
      </c>
      <c r="O419">
        <v>75</v>
      </c>
      <c r="P419">
        <v>5.3</v>
      </c>
      <c r="Q419" s="1">
        <v>0.42708333333333331</v>
      </c>
      <c r="R419">
        <v>13.4</v>
      </c>
      <c r="S419">
        <v>42.3</v>
      </c>
    </row>
    <row r="420" spans="1:19">
      <c r="A420">
        <v>419</v>
      </c>
      <c r="B420" t="s">
        <v>822</v>
      </c>
      <c r="C420" t="s">
        <v>1300</v>
      </c>
      <c r="D420" t="s">
        <v>81</v>
      </c>
      <c r="E420">
        <v>69</v>
      </c>
      <c r="F420">
        <v>3</v>
      </c>
      <c r="G420">
        <v>12</v>
      </c>
      <c r="H420">
        <v>15</v>
      </c>
      <c r="I420">
        <v>-2</v>
      </c>
      <c r="J420">
        <v>74</v>
      </c>
      <c r="K420">
        <v>0</v>
      </c>
      <c r="L420">
        <v>0</v>
      </c>
      <c r="M420">
        <v>1</v>
      </c>
      <c r="N420">
        <v>0</v>
      </c>
      <c r="O420">
        <v>75</v>
      </c>
      <c r="P420">
        <v>4</v>
      </c>
      <c r="Q420" s="1">
        <v>0.8027777777777777</v>
      </c>
      <c r="R420">
        <v>25.7</v>
      </c>
      <c r="S420">
        <v>0</v>
      </c>
    </row>
    <row r="421" spans="1:19">
      <c r="A421">
        <v>420</v>
      </c>
      <c r="B421" t="s">
        <v>404</v>
      </c>
      <c r="C421" t="s">
        <v>4</v>
      </c>
      <c r="D421" t="s">
        <v>81</v>
      </c>
      <c r="E421">
        <v>82</v>
      </c>
      <c r="F421">
        <v>2</v>
      </c>
      <c r="G421">
        <v>13</v>
      </c>
      <c r="H421">
        <v>15</v>
      </c>
      <c r="I421">
        <v>-26</v>
      </c>
      <c r="J421">
        <v>20</v>
      </c>
      <c r="K421">
        <v>0</v>
      </c>
      <c r="L421">
        <v>0</v>
      </c>
      <c r="M421">
        <v>0</v>
      </c>
      <c r="N421">
        <v>0</v>
      </c>
      <c r="O421">
        <v>61</v>
      </c>
      <c r="P421">
        <v>3.3</v>
      </c>
      <c r="Q421" s="1">
        <v>0.76527777777777783</v>
      </c>
      <c r="R421">
        <v>26.2</v>
      </c>
      <c r="S42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421"/>
  <sheetViews>
    <sheetView workbookViewId="0">
      <selection sqref="A1:XFD1"/>
    </sheetView>
  </sheetViews>
  <sheetFormatPr defaultRowHeight="15"/>
  <sheetData>
    <row r="1" spans="1:19">
      <c r="A1" t="s">
        <v>53</v>
      </c>
      <c r="B1" t="s">
        <v>54</v>
      </c>
      <c r="C1" t="s">
        <v>0</v>
      </c>
      <c r="D1" t="s">
        <v>55</v>
      </c>
      <c r="E1" t="s">
        <v>56</v>
      </c>
      <c r="F1" t="s">
        <v>57</v>
      </c>
      <c r="G1" t="s">
        <v>58</v>
      </c>
      <c r="H1" t="s">
        <v>2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</row>
    <row r="2" spans="1:19">
      <c r="A2">
        <v>1</v>
      </c>
      <c r="B2" t="s">
        <v>37</v>
      </c>
      <c r="C2" t="s">
        <v>38</v>
      </c>
      <c r="D2" t="s">
        <v>7</v>
      </c>
      <c r="E2">
        <v>82</v>
      </c>
      <c r="F2">
        <v>29</v>
      </c>
      <c r="G2">
        <v>83</v>
      </c>
      <c r="H2">
        <v>112</v>
      </c>
      <c r="I2">
        <v>35</v>
      </c>
      <c r="J2">
        <v>48</v>
      </c>
      <c r="K2">
        <v>4</v>
      </c>
      <c r="L2">
        <v>2</v>
      </c>
      <c r="M2">
        <v>5</v>
      </c>
      <c r="N2">
        <v>0</v>
      </c>
      <c r="O2">
        <v>166</v>
      </c>
      <c r="P2">
        <v>17.5</v>
      </c>
      <c r="Q2" s="1">
        <v>0.82013888888888886</v>
      </c>
      <c r="R2">
        <v>25.1</v>
      </c>
      <c r="S2">
        <v>49.5</v>
      </c>
    </row>
    <row r="3" spans="1:19">
      <c r="A3">
        <v>2</v>
      </c>
      <c r="B3" t="s">
        <v>11</v>
      </c>
      <c r="C3" t="s">
        <v>12</v>
      </c>
      <c r="D3" t="s">
        <v>7</v>
      </c>
      <c r="E3">
        <v>81</v>
      </c>
      <c r="F3">
        <v>51</v>
      </c>
      <c r="G3">
        <v>58</v>
      </c>
      <c r="H3">
        <v>109</v>
      </c>
      <c r="I3">
        <v>15</v>
      </c>
      <c r="J3">
        <v>71</v>
      </c>
      <c r="K3">
        <v>13</v>
      </c>
      <c r="L3">
        <v>2</v>
      </c>
      <c r="M3">
        <v>6</v>
      </c>
      <c r="N3">
        <v>1</v>
      </c>
      <c r="O3">
        <v>298</v>
      </c>
      <c r="P3">
        <v>17.100000000000001</v>
      </c>
      <c r="Q3" s="1">
        <v>0.9145833333333333</v>
      </c>
      <c r="R3">
        <v>23.5</v>
      </c>
      <c r="S3">
        <v>55.9</v>
      </c>
    </row>
    <row r="4" spans="1:19">
      <c r="A4">
        <v>3</v>
      </c>
      <c r="B4" t="s">
        <v>8</v>
      </c>
      <c r="C4" t="s">
        <v>9</v>
      </c>
      <c r="D4" t="s">
        <v>10</v>
      </c>
      <c r="E4">
        <v>72</v>
      </c>
      <c r="F4">
        <v>50</v>
      </c>
      <c r="G4">
        <v>59</v>
      </c>
      <c r="H4">
        <v>109</v>
      </c>
      <c r="I4">
        <v>45</v>
      </c>
      <c r="J4">
        <v>89</v>
      </c>
      <c r="K4">
        <v>13</v>
      </c>
      <c r="L4">
        <v>0</v>
      </c>
      <c r="M4">
        <v>7</v>
      </c>
      <c r="N4">
        <v>0</v>
      </c>
      <c r="O4">
        <v>368</v>
      </c>
      <c r="P4">
        <v>13.6</v>
      </c>
      <c r="Q4" s="1">
        <v>0.90763888888888899</v>
      </c>
      <c r="R4">
        <v>19.7</v>
      </c>
      <c r="S4">
        <v>45.4</v>
      </c>
    </row>
    <row r="5" spans="1:19">
      <c r="A5">
        <v>4</v>
      </c>
      <c r="B5" t="s">
        <v>31</v>
      </c>
      <c r="C5" t="s">
        <v>9</v>
      </c>
      <c r="D5" t="s">
        <v>7</v>
      </c>
      <c r="E5">
        <v>82</v>
      </c>
      <c r="F5">
        <v>33</v>
      </c>
      <c r="G5">
        <v>68</v>
      </c>
      <c r="H5">
        <v>101</v>
      </c>
      <c r="I5">
        <v>37</v>
      </c>
      <c r="J5">
        <v>50</v>
      </c>
      <c r="K5">
        <v>11</v>
      </c>
      <c r="L5">
        <v>0</v>
      </c>
      <c r="M5">
        <v>4</v>
      </c>
      <c r="N5">
        <v>1</v>
      </c>
      <c r="O5">
        <v>222</v>
      </c>
      <c r="P5">
        <v>14.9</v>
      </c>
      <c r="Q5" s="1">
        <v>0.85138888888888886</v>
      </c>
      <c r="R5">
        <v>21.5</v>
      </c>
      <c r="S5">
        <v>49.9</v>
      </c>
    </row>
    <row r="6" spans="1:19">
      <c r="A6">
        <v>5</v>
      </c>
      <c r="B6" t="s">
        <v>6</v>
      </c>
      <c r="C6" t="s">
        <v>4</v>
      </c>
      <c r="D6" t="s">
        <v>7</v>
      </c>
      <c r="E6">
        <v>82</v>
      </c>
      <c r="F6">
        <v>51</v>
      </c>
      <c r="G6">
        <v>44</v>
      </c>
      <c r="H6">
        <v>95</v>
      </c>
      <c r="I6">
        <v>-2</v>
      </c>
      <c r="J6">
        <v>38</v>
      </c>
      <c r="K6">
        <v>24</v>
      </c>
      <c r="L6">
        <v>1</v>
      </c>
      <c r="M6">
        <v>5</v>
      </c>
      <c r="N6">
        <v>1</v>
      </c>
      <c r="O6">
        <v>297</v>
      </c>
      <c r="P6">
        <v>17.2</v>
      </c>
      <c r="Q6" s="1">
        <v>0.85625000000000007</v>
      </c>
      <c r="R6">
        <v>25.3</v>
      </c>
      <c r="S6">
        <v>47.9</v>
      </c>
    </row>
    <row r="7" spans="1:19">
      <c r="A7">
        <v>6</v>
      </c>
      <c r="B7" t="s">
        <v>3</v>
      </c>
      <c r="C7" t="s">
        <v>4</v>
      </c>
      <c r="D7" t="s">
        <v>5</v>
      </c>
      <c r="E7">
        <v>82</v>
      </c>
      <c r="F7">
        <v>29</v>
      </c>
      <c r="G7">
        <v>65</v>
      </c>
      <c r="H7">
        <v>94</v>
      </c>
      <c r="I7">
        <v>-8</v>
      </c>
      <c r="J7">
        <v>12</v>
      </c>
      <c r="K7">
        <v>7</v>
      </c>
      <c r="L7">
        <v>1</v>
      </c>
      <c r="M7">
        <v>7</v>
      </c>
      <c r="N7">
        <v>2</v>
      </c>
      <c r="O7">
        <v>242</v>
      </c>
      <c r="P7">
        <v>12</v>
      </c>
      <c r="Q7" s="1">
        <v>0.90833333333333333</v>
      </c>
      <c r="R7">
        <v>26.1</v>
      </c>
      <c r="S7">
        <v>45.2</v>
      </c>
    </row>
    <row r="8" spans="1:19">
      <c r="A8">
        <v>7</v>
      </c>
      <c r="B8" t="s">
        <v>105</v>
      </c>
      <c r="C8" t="s">
        <v>113</v>
      </c>
      <c r="D8" t="s">
        <v>7</v>
      </c>
      <c r="E8">
        <v>80</v>
      </c>
      <c r="F8">
        <v>24</v>
      </c>
      <c r="G8">
        <v>67</v>
      </c>
      <c r="H8">
        <v>91</v>
      </c>
      <c r="I8">
        <v>-12</v>
      </c>
      <c r="J8">
        <v>14</v>
      </c>
      <c r="K8">
        <v>13</v>
      </c>
      <c r="L8">
        <v>0</v>
      </c>
      <c r="M8">
        <v>2</v>
      </c>
      <c r="N8">
        <v>0</v>
      </c>
      <c r="O8">
        <v>284</v>
      </c>
      <c r="P8">
        <v>8.5</v>
      </c>
      <c r="Q8" s="1">
        <v>0.86875000000000002</v>
      </c>
      <c r="R8">
        <v>24.1</v>
      </c>
      <c r="S8">
        <v>51.5</v>
      </c>
    </row>
    <row r="9" spans="1:19">
      <c r="A9">
        <v>8</v>
      </c>
      <c r="B9" t="s">
        <v>71</v>
      </c>
      <c r="C9" t="s">
        <v>72</v>
      </c>
      <c r="D9" t="s">
        <v>7</v>
      </c>
      <c r="E9">
        <v>79</v>
      </c>
      <c r="F9">
        <v>20</v>
      </c>
      <c r="G9">
        <v>69</v>
      </c>
      <c r="H9">
        <v>89</v>
      </c>
      <c r="I9">
        <v>17</v>
      </c>
      <c r="J9">
        <v>54</v>
      </c>
      <c r="K9">
        <v>4</v>
      </c>
      <c r="L9">
        <v>1</v>
      </c>
      <c r="M9">
        <v>2</v>
      </c>
      <c r="N9">
        <v>0</v>
      </c>
      <c r="O9">
        <v>141</v>
      </c>
      <c r="P9">
        <v>14.2</v>
      </c>
      <c r="Q9" s="1">
        <v>0.82708333333333339</v>
      </c>
      <c r="R9">
        <v>25.7</v>
      </c>
      <c r="S9">
        <v>53.9</v>
      </c>
    </row>
    <row r="10" spans="1:19">
      <c r="A10">
        <v>9</v>
      </c>
      <c r="B10" t="s">
        <v>13</v>
      </c>
      <c r="C10" t="s">
        <v>14</v>
      </c>
      <c r="D10" t="s">
        <v>5</v>
      </c>
      <c r="E10">
        <v>82</v>
      </c>
      <c r="F10">
        <v>30</v>
      </c>
      <c r="G10">
        <v>58</v>
      </c>
      <c r="H10">
        <v>88</v>
      </c>
      <c r="I10">
        <v>16</v>
      </c>
      <c r="J10">
        <v>20</v>
      </c>
      <c r="K10">
        <v>9</v>
      </c>
      <c r="L10">
        <v>0</v>
      </c>
      <c r="M10">
        <v>6</v>
      </c>
      <c r="N10">
        <v>0</v>
      </c>
      <c r="O10">
        <v>261</v>
      </c>
      <c r="P10">
        <v>11.5</v>
      </c>
      <c r="Q10" s="1">
        <v>0.7993055555555556</v>
      </c>
      <c r="R10">
        <v>23.3</v>
      </c>
      <c r="S10">
        <v>40.9</v>
      </c>
    </row>
    <row r="11" spans="1:19">
      <c r="A11">
        <v>10</v>
      </c>
      <c r="B11" t="s">
        <v>150</v>
      </c>
      <c r="C11" t="s">
        <v>40</v>
      </c>
      <c r="D11" t="s">
        <v>5</v>
      </c>
      <c r="E11">
        <v>76</v>
      </c>
      <c r="F11">
        <v>42</v>
      </c>
      <c r="G11">
        <v>44</v>
      </c>
      <c r="H11">
        <v>86</v>
      </c>
      <c r="I11">
        <v>15</v>
      </c>
      <c r="J11">
        <v>37</v>
      </c>
      <c r="K11">
        <v>14</v>
      </c>
      <c r="L11">
        <v>1</v>
      </c>
      <c r="M11">
        <v>4</v>
      </c>
      <c r="N11">
        <v>0</v>
      </c>
      <c r="O11">
        <v>272</v>
      </c>
      <c r="P11">
        <v>15.4</v>
      </c>
      <c r="Q11" s="1">
        <v>0.8847222222222223</v>
      </c>
      <c r="R11">
        <v>24.7</v>
      </c>
      <c r="S11">
        <v>28.6</v>
      </c>
    </row>
    <row r="12" spans="1:19">
      <c r="A12">
        <v>11</v>
      </c>
      <c r="B12" t="s">
        <v>135</v>
      </c>
      <c r="C12" t="s">
        <v>794</v>
      </c>
      <c r="D12" t="s">
        <v>10</v>
      </c>
      <c r="E12">
        <v>76</v>
      </c>
      <c r="F12">
        <v>41</v>
      </c>
      <c r="G12">
        <v>44</v>
      </c>
      <c r="H12">
        <v>85</v>
      </c>
      <c r="I12">
        <v>10</v>
      </c>
      <c r="J12">
        <v>53</v>
      </c>
      <c r="K12">
        <v>12</v>
      </c>
      <c r="L12">
        <v>0</v>
      </c>
      <c r="M12">
        <v>4</v>
      </c>
      <c r="N12">
        <v>1</v>
      </c>
      <c r="O12">
        <v>290</v>
      </c>
      <c r="P12">
        <v>14.1</v>
      </c>
      <c r="Q12" s="1">
        <v>0.91805555555555562</v>
      </c>
      <c r="R12">
        <v>20.6</v>
      </c>
      <c r="S12">
        <v>23.3</v>
      </c>
    </row>
    <row r="13" spans="1:19">
      <c r="A13">
        <v>12</v>
      </c>
      <c r="B13" t="s">
        <v>70</v>
      </c>
      <c r="C13" t="s">
        <v>38</v>
      </c>
      <c r="D13" t="s">
        <v>10</v>
      </c>
      <c r="E13">
        <v>63</v>
      </c>
      <c r="F13">
        <v>29</v>
      </c>
      <c r="G13">
        <v>56</v>
      </c>
      <c r="H13">
        <v>85</v>
      </c>
      <c r="I13">
        <v>36</v>
      </c>
      <c r="J13">
        <v>28</v>
      </c>
      <c r="K13">
        <v>8</v>
      </c>
      <c r="L13">
        <v>0</v>
      </c>
      <c r="M13">
        <v>8</v>
      </c>
      <c r="N13">
        <v>1</v>
      </c>
      <c r="O13">
        <v>225</v>
      </c>
      <c r="P13">
        <v>12.9</v>
      </c>
      <c r="Q13" s="1">
        <v>0.79722222222222217</v>
      </c>
      <c r="R13">
        <v>24.9</v>
      </c>
      <c r="S13">
        <v>33.299999999999997</v>
      </c>
    </row>
    <row r="14" spans="1:19">
      <c r="A14">
        <v>13</v>
      </c>
      <c r="B14" t="s">
        <v>43</v>
      </c>
      <c r="C14" t="s">
        <v>9</v>
      </c>
      <c r="D14" t="s">
        <v>5</v>
      </c>
      <c r="E14">
        <v>73</v>
      </c>
      <c r="F14">
        <v>40</v>
      </c>
      <c r="G14">
        <v>44</v>
      </c>
      <c r="H14">
        <v>84</v>
      </c>
      <c r="I14">
        <v>36</v>
      </c>
      <c r="J14">
        <v>66</v>
      </c>
      <c r="K14">
        <v>8</v>
      </c>
      <c r="L14">
        <v>2</v>
      </c>
      <c r="M14">
        <v>5</v>
      </c>
      <c r="N14">
        <v>0</v>
      </c>
      <c r="O14">
        <v>278</v>
      </c>
      <c r="P14">
        <v>14.4</v>
      </c>
      <c r="Q14" s="1">
        <v>0.79652777777777783</v>
      </c>
      <c r="R14">
        <v>20.5</v>
      </c>
      <c r="S14">
        <v>37.5</v>
      </c>
    </row>
    <row r="15" spans="1:19">
      <c r="A15">
        <v>14</v>
      </c>
      <c r="B15" t="s">
        <v>128</v>
      </c>
      <c r="C15" t="s">
        <v>72</v>
      </c>
      <c r="D15" t="s">
        <v>7</v>
      </c>
      <c r="E15">
        <v>82</v>
      </c>
      <c r="F15">
        <v>44</v>
      </c>
      <c r="G15">
        <v>39</v>
      </c>
      <c r="H15">
        <v>83</v>
      </c>
      <c r="I15">
        <v>21</v>
      </c>
      <c r="J15">
        <v>22</v>
      </c>
      <c r="K15">
        <v>12</v>
      </c>
      <c r="L15">
        <v>4</v>
      </c>
      <c r="M15">
        <v>6</v>
      </c>
      <c r="N15">
        <v>0</v>
      </c>
      <c r="O15">
        <v>274</v>
      </c>
      <c r="P15">
        <v>16.100000000000001</v>
      </c>
      <c r="Q15" s="1">
        <v>0.8833333333333333</v>
      </c>
      <c r="R15">
        <v>27.1</v>
      </c>
      <c r="S15">
        <v>51.4</v>
      </c>
    </row>
    <row r="16" spans="1:19">
      <c r="A16">
        <v>15</v>
      </c>
      <c r="B16" t="s">
        <v>171</v>
      </c>
      <c r="C16" t="s">
        <v>72</v>
      </c>
      <c r="D16" t="s">
        <v>10</v>
      </c>
      <c r="E16">
        <v>82</v>
      </c>
      <c r="F16">
        <v>39</v>
      </c>
      <c r="G16">
        <v>43</v>
      </c>
      <c r="H16">
        <v>82</v>
      </c>
      <c r="I16">
        <v>14</v>
      </c>
      <c r="J16">
        <v>54</v>
      </c>
      <c r="K16">
        <v>18</v>
      </c>
      <c r="L16">
        <v>1</v>
      </c>
      <c r="M16">
        <v>9</v>
      </c>
      <c r="N16">
        <v>1</v>
      </c>
      <c r="O16">
        <v>280</v>
      </c>
      <c r="P16">
        <v>13.9</v>
      </c>
      <c r="Q16" s="1">
        <v>0.84236111111111101</v>
      </c>
      <c r="R16">
        <v>25.2</v>
      </c>
      <c r="S16">
        <v>40</v>
      </c>
    </row>
    <row r="17" spans="1:19">
      <c r="A17">
        <v>16</v>
      </c>
      <c r="B17" t="s">
        <v>77</v>
      </c>
      <c r="C17" t="s">
        <v>93</v>
      </c>
      <c r="D17" t="s">
        <v>10</v>
      </c>
      <c r="E17">
        <v>81</v>
      </c>
      <c r="F17">
        <v>38</v>
      </c>
      <c r="G17">
        <v>44</v>
      </c>
      <c r="H17">
        <v>82</v>
      </c>
      <c r="I17">
        <v>24</v>
      </c>
      <c r="J17">
        <v>32</v>
      </c>
      <c r="K17">
        <v>9</v>
      </c>
      <c r="L17">
        <v>1</v>
      </c>
      <c r="M17">
        <v>5</v>
      </c>
      <c r="N17">
        <v>1</v>
      </c>
      <c r="O17">
        <v>347</v>
      </c>
      <c r="P17">
        <v>11</v>
      </c>
      <c r="Q17" s="1">
        <v>0.82361111111111107</v>
      </c>
      <c r="R17">
        <v>25</v>
      </c>
      <c r="S17">
        <v>37.5</v>
      </c>
    </row>
    <row r="18" spans="1:19">
      <c r="A18">
        <v>17</v>
      </c>
      <c r="B18" t="s">
        <v>48</v>
      </c>
      <c r="C18" t="s">
        <v>49</v>
      </c>
      <c r="D18" t="s">
        <v>7</v>
      </c>
      <c r="E18">
        <v>82</v>
      </c>
      <c r="F18">
        <v>34</v>
      </c>
      <c r="G18">
        <v>47</v>
      </c>
      <c r="H18">
        <v>81</v>
      </c>
      <c r="I18">
        <v>6</v>
      </c>
      <c r="J18">
        <v>16</v>
      </c>
      <c r="K18">
        <v>14</v>
      </c>
      <c r="L18">
        <v>1</v>
      </c>
      <c r="M18">
        <v>2</v>
      </c>
      <c r="N18">
        <v>0</v>
      </c>
      <c r="O18">
        <v>259</v>
      </c>
      <c r="P18">
        <v>13.1</v>
      </c>
      <c r="Q18" s="1">
        <v>0.90763888888888899</v>
      </c>
      <c r="R18">
        <v>25.8</v>
      </c>
      <c r="S18">
        <v>49.7</v>
      </c>
    </row>
    <row r="19" spans="1:19">
      <c r="A19">
        <v>18</v>
      </c>
      <c r="B19" t="s">
        <v>172</v>
      </c>
      <c r="C19" t="s">
        <v>45</v>
      </c>
      <c r="D19" t="s">
        <v>7</v>
      </c>
      <c r="E19">
        <v>81</v>
      </c>
      <c r="F19">
        <v>20</v>
      </c>
      <c r="G19">
        <v>59</v>
      </c>
      <c r="H19">
        <v>79</v>
      </c>
      <c r="I19">
        <v>2</v>
      </c>
      <c r="J19">
        <v>50</v>
      </c>
      <c r="K19">
        <v>9</v>
      </c>
      <c r="L19">
        <v>0</v>
      </c>
      <c r="M19">
        <v>2</v>
      </c>
      <c r="N19">
        <v>0</v>
      </c>
      <c r="O19">
        <v>199</v>
      </c>
      <c r="P19">
        <v>10.1</v>
      </c>
      <c r="Q19" s="1">
        <v>0.89097222222222217</v>
      </c>
      <c r="R19">
        <v>27.2</v>
      </c>
      <c r="S19">
        <v>50</v>
      </c>
    </row>
    <row r="20" spans="1:19">
      <c r="A20">
        <v>19</v>
      </c>
      <c r="B20" t="s">
        <v>116</v>
      </c>
      <c r="C20" t="s">
        <v>12</v>
      </c>
      <c r="D20" t="s">
        <v>7</v>
      </c>
      <c r="E20">
        <v>67</v>
      </c>
      <c r="F20">
        <v>28</v>
      </c>
      <c r="G20">
        <v>49</v>
      </c>
      <c r="H20">
        <v>77</v>
      </c>
      <c r="I20">
        <v>-6</v>
      </c>
      <c r="J20">
        <v>100</v>
      </c>
      <c r="K20">
        <v>13</v>
      </c>
      <c r="L20">
        <v>2</v>
      </c>
      <c r="M20">
        <v>7</v>
      </c>
      <c r="N20">
        <v>2</v>
      </c>
      <c r="O20">
        <v>268</v>
      </c>
      <c r="P20">
        <v>10.4</v>
      </c>
      <c r="Q20" s="1">
        <v>0.86805555555555547</v>
      </c>
      <c r="R20">
        <v>21</v>
      </c>
      <c r="S20">
        <v>40</v>
      </c>
    </row>
    <row r="21" spans="1:19">
      <c r="A21">
        <v>20</v>
      </c>
      <c r="B21" t="s">
        <v>91</v>
      </c>
      <c r="C21" t="s">
        <v>25</v>
      </c>
      <c r="D21" t="s">
        <v>5</v>
      </c>
      <c r="E21">
        <v>82</v>
      </c>
      <c r="F21">
        <v>27</v>
      </c>
      <c r="G21">
        <v>49</v>
      </c>
      <c r="H21">
        <v>76</v>
      </c>
      <c r="I21">
        <v>0</v>
      </c>
      <c r="J21">
        <v>111</v>
      </c>
      <c r="K21">
        <v>6</v>
      </c>
      <c r="L21">
        <v>1</v>
      </c>
      <c r="M21">
        <v>2</v>
      </c>
      <c r="N21">
        <v>0</v>
      </c>
      <c r="O21">
        <v>270</v>
      </c>
      <c r="P21">
        <v>10</v>
      </c>
      <c r="Q21" s="1">
        <v>0.87708333333333333</v>
      </c>
      <c r="R21">
        <v>24.7</v>
      </c>
      <c r="S21">
        <v>21.4</v>
      </c>
    </row>
    <row r="22" spans="1:19">
      <c r="A22">
        <v>21</v>
      </c>
      <c r="B22" t="s">
        <v>699</v>
      </c>
      <c r="C22" t="s">
        <v>9</v>
      </c>
      <c r="D22" t="s">
        <v>81</v>
      </c>
      <c r="E22">
        <v>75</v>
      </c>
      <c r="F22">
        <v>19</v>
      </c>
      <c r="G22">
        <v>57</v>
      </c>
      <c r="H22">
        <v>76</v>
      </c>
      <c r="I22">
        <v>39</v>
      </c>
      <c r="J22">
        <v>54</v>
      </c>
      <c r="K22">
        <v>10</v>
      </c>
      <c r="L22">
        <v>0</v>
      </c>
      <c r="M22">
        <v>4</v>
      </c>
      <c r="N22">
        <v>1</v>
      </c>
      <c r="O22">
        <v>205</v>
      </c>
      <c r="P22">
        <v>9.3000000000000007</v>
      </c>
      <c r="Q22" s="2">
        <v>1.0611111111111111</v>
      </c>
      <c r="R22">
        <v>24.5</v>
      </c>
      <c r="S22">
        <v>0</v>
      </c>
    </row>
    <row r="23" spans="1:19">
      <c r="A23">
        <v>22</v>
      </c>
      <c r="B23" t="s">
        <v>187</v>
      </c>
      <c r="C23" t="s">
        <v>38</v>
      </c>
      <c r="D23" t="s">
        <v>7</v>
      </c>
      <c r="E23">
        <v>82</v>
      </c>
      <c r="F23">
        <v>25</v>
      </c>
      <c r="G23">
        <v>50</v>
      </c>
      <c r="H23">
        <v>75</v>
      </c>
      <c r="I23">
        <v>1</v>
      </c>
      <c r="J23">
        <v>104</v>
      </c>
      <c r="K23">
        <v>12</v>
      </c>
      <c r="L23">
        <v>1</v>
      </c>
      <c r="M23">
        <v>5</v>
      </c>
      <c r="N23">
        <v>0</v>
      </c>
      <c r="O23">
        <v>214</v>
      </c>
      <c r="P23">
        <v>11.7</v>
      </c>
      <c r="Q23" s="1">
        <v>0.81736111111111109</v>
      </c>
      <c r="R23">
        <v>25.3</v>
      </c>
      <c r="S23">
        <v>55.1</v>
      </c>
    </row>
    <row r="24" spans="1:19">
      <c r="A24">
        <v>23</v>
      </c>
      <c r="B24" t="s">
        <v>151</v>
      </c>
      <c r="C24" t="s">
        <v>113</v>
      </c>
      <c r="D24" t="s">
        <v>10</v>
      </c>
      <c r="E24">
        <v>82</v>
      </c>
      <c r="F24">
        <v>29</v>
      </c>
      <c r="G24">
        <v>42</v>
      </c>
      <c r="H24">
        <v>71</v>
      </c>
      <c r="I24">
        <v>-4</v>
      </c>
      <c r="J24">
        <v>26</v>
      </c>
      <c r="K24">
        <v>6</v>
      </c>
      <c r="L24">
        <v>2</v>
      </c>
      <c r="M24">
        <v>4</v>
      </c>
      <c r="N24">
        <v>0</v>
      </c>
      <c r="O24">
        <v>214</v>
      </c>
      <c r="P24">
        <v>13.6</v>
      </c>
      <c r="Q24" s="1">
        <v>0.82291666666666663</v>
      </c>
      <c r="R24">
        <v>25.1</v>
      </c>
      <c r="S24">
        <v>36.4</v>
      </c>
    </row>
    <row r="25" spans="1:19">
      <c r="A25">
        <v>24</v>
      </c>
      <c r="B25" t="s">
        <v>85</v>
      </c>
      <c r="C25" t="s">
        <v>78</v>
      </c>
      <c r="D25" t="s">
        <v>7</v>
      </c>
      <c r="E25">
        <v>80</v>
      </c>
      <c r="F25">
        <v>22</v>
      </c>
      <c r="G25">
        <v>49</v>
      </c>
      <c r="H25">
        <v>71</v>
      </c>
      <c r="I25">
        <v>-2</v>
      </c>
      <c r="J25">
        <v>50</v>
      </c>
      <c r="K25">
        <v>8</v>
      </c>
      <c r="L25">
        <v>1</v>
      </c>
      <c r="M25">
        <v>2</v>
      </c>
      <c r="N25">
        <v>0</v>
      </c>
      <c r="O25">
        <v>246</v>
      </c>
      <c r="P25">
        <v>8.9</v>
      </c>
      <c r="Q25" s="1">
        <v>0.86388888888888893</v>
      </c>
      <c r="R25">
        <v>26.2</v>
      </c>
      <c r="S25">
        <v>56.9</v>
      </c>
    </row>
    <row r="26" spans="1:19">
      <c r="A26">
        <v>25</v>
      </c>
      <c r="B26" t="s">
        <v>163</v>
      </c>
      <c r="C26" t="s">
        <v>147</v>
      </c>
      <c r="D26" t="s">
        <v>5</v>
      </c>
      <c r="E26">
        <v>70</v>
      </c>
      <c r="F26">
        <v>20</v>
      </c>
      <c r="G26">
        <v>51</v>
      </c>
      <c r="H26">
        <v>71</v>
      </c>
      <c r="I26">
        <v>8</v>
      </c>
      <c r="J26">
        <v>22</v>
      </c>
      <c r="K26">
        <v>4</v>
      </c>
      <c r="L26">
        <v>1</v>
      </c>
      <c r="M26">
        <v>5</v>
      </c>
      <c r="N26">
        <v>0</v>
      </c>
      <c r="O26">
        <v>168</v>
      </c>
      <c r="P26">
        <v>11.9</v>
      </c>
      <c r="Q26" s="1">
        <v>0.81874999999999998</v>
      </c>
      <c r="R26">
        <v>22.1</v>
      </c>
      <c r="S26">
        <v>35</v>
      </c>
    </row>
    <row r="27" spans="1:19">
      <c r="A27">
        <v>26</v>
      </c>
      <c r="B27" t="s">
        <v>15</v>
      </c>
      <c r="C27" t="s">
        <v>16</v>
      </c>
      <c r="D27" t="s">
        <v>7</v>
      </c>
      <c r="E27">
        <v>70</v>
      </c>
      <c r="F27">
        <v>29</v>
      </c>
      <c r="G27">
        <v>41</v>
      </c>
      <c r="H27">
        <v>70</v>
      </c>
      <c r="I27">
        <v>4</v>
      </c>
      <c r="J27">
        <v>68</v>
      </c>
      <c r="K27">
        <v>13</v>
      </c>
      <c r="L27">
        <v>0</v>
      </c>
      <c r="M27">
        <v>5</v>
      </c>
      <c r="N27">
        <v>0</v>
      </c>
      <c r="O27">
        <v>277</v>
      </c>
      <c r="P27">
        <v>10.5</v>
      </c>
      <c r="Q27" s="1">
        <v>0.86249999999999993</v>
      </c>
      <c r="R27">
        <v>25.1</v>
      </c>
      <c r="S27">
        <v>41.8</v>
      </c>
    </row>
    <row r="28" spans="1:19">
      <c r="A28">
        <v>27</v>
      </c>
      <c r="B28" t="s">
        <v>22</v>
      </c>
      <c r="C28" t="s">
        <v>23</v>
      </c>
      <c r="D28" t="s">
        <v>7</v>
      </c>
      <c r="E28">
        <v>80</v>
      </c>
      <c r="F28">
        <v>27</v>
      </c>
      <c r="G28">
        <v>43</v>
      </c>
      <c r="H28">
        <v>70</v>
      </c>
      <c r="I28">
        <v>17</v>
      </c>
      <c r="J28">
        <v>18</v>
      </c>
      <c r="K28">
        <v>9</v>
      </c>
      <c r="L28">
        <v>0</v>
      </c>
      <c r="M28">
        <v>3</v>
      </c>
      <c r="N28">
        <v>0</v>
      </c>
      <c r="O28">
        <v>203</v>
      </c>
      <c r="P28">
        <v>13.3</v>
      </c>
      <c r="Q28" s="1">
        <v>0.84722222222222221</v>
      </c>
      <c r="R28">
        <v>25.7</v>
      </c>
      <c r="S28">
        <v>55.1</v>
      </c>
    </row>
    <row r="29" spans="1:19">
      <c r="A29">
        <v>28</v>
      </c>
      <c r="B29" t="s">
        <v>109</v>
      </c>
      <c r="C29" t="s">
        <v>74</v>
      </c>
      <c r="D29" t="s">
        <v>7</v>
      </c>
      <c r="E29">
        <v>82</v>
      </c>
      <c r="F29">
        <v>25</v>
      </c>
      <c r="G29">
        <v>45</v>
      </c>
      <c r="H29">
        <v>70</v>
      </c>
      <c r="I29">
        <v>5</v>
      </c>
      <c r="J29">
        <v>50</v>
      </c>
      <c r="K29">
        <v>3</v>
      </c>
      <c r="L29">
        <v>1</v>
      </c>
      <c r="M29">
        <v>4</v>
      </c>
      <c r="N29">
        <v>2</v>
      </c>
      <c r="O29">
        <v>216</v>
      </c>
      <c r="P29">
        <v>11.6</v>
      </c>
      <c r="Q29" s="1">
        <v>0.83124999999999993</v>
      </c>
      <c r="R29">
        <v>27.1</v>
      </c>
      <c r="S29">
        <v>49</v>
      </c>
    </row>
    <row r="30" spans="1:19">
      <c r="A30">
        <v>29</v>
      </c>
      <c r="B30" t="s">
        <v>124</v>
      </c>
      <c r="C30" t="s">
        <v>4</v>
      </c>
      <c r="D30" t="s">
        <v>7</v>
      </c>
      <c r="E30">
        <v>82</v>
      </c>
      <c r="F30">
        <v>24</v>
      </c>
      <c r="G30">
        <v>46</v>
      </c>
      <c r="H30">
        <v>70</v>
      </c>
      <c r="I30">
        <v>-16</v>
      </c>
      <c r="J30">
        <v>63</v>
      </c>
      <c r="K30">
        <v>5</v>
      </c>
      <c r="L30">
        <v>0</v>
      </c>
      <c r="M30">
        <v>3</v>
      </c>
      <c r="N30">
        <v>0</v>
      </c>
      <c r="O30">
        <v>295</v>
      </c>
      <c r="P30">
        <v>8.1</v>
      </c>
      <c r="Q30" s="1">
        <v>0.82430555555555562</v>
      </c>
      <c r="R30">
        <v>24.7</v>
      </c>
      <c r="S30">
        <v>53.2</v>
      </c>
    </row>
    <row r="31" spans="1:19">
      <c r="A31">
        <v>30</v>
      </c>
      <c r="B31" t="s">
        <v>30</v>
      </c>
      <c r="C31" t="s">
        <v>23</v>
      </c>
      <c r="D31" t="s">
        <v>10</v>
      </c>
      <c r="E31">
        <v>74</v>
      </c>
      <c r="F31">
        <v>23</v>
      </c>
      <c r="G31">
        <v>47</v>
      </c>
      <c r="H31">
        <v>70</v>
      </c>
      <c r="I31">
        <v>12</v>
      </c>
      <c r="J31">
        <v>26</v>
      </c>
      <c r="K31">
        <v>3</v>
      </c>
      <c r="L31">
        <v>0</v>
      </c>
      <c r="M31">
        <v>6</v>
      </c>
      <c r="N31">
        <v>1</v>
      </c>
      <c r="O31">
        <v>309</v>
      </c>
      <c r="P31">
        <v>7.4</v>
      </c>
      <c r="Q31" s="1">
        <v>0.83611111111111114</v>
      </c>
      <c r="R31">
        <v>25.2</v>
      </c>
      <c r="S31">
        <v>49.5</v>
      </c>
    </row>
    <row r="32" spans="1:19">
      <c r="A32">
        <v>31</v>
      </c>
      <c r="B32" t="s">
        <v>110</v>
      </c>
      <c r="C32" t="s">
        <v>121</v>
      </c>
      <c r="D32" t="s">
        <v>5</v>
      </c>
      <c r="E32">
        <v>82</v>
      </c>
      <c r="F32">
        <v>32</v>
      </c>
      <c r="G32">
        <v>37</v>
      </c>
      <c r="H32">
        <v>69</v>
      </c>
      <c r="I32">
        <v>-2</v>
      </c>
      <c r="J32">
        <v>58</v>
      </c>
      <c r="K32">
        <v>10</v>
      </c>
      <c r="L32">
        <v>0</v>
      </c>
      <c r="M32">
        <v>5</v>
      </c>
      <c r="N32">
        <v>1</v>
      </c>
      <c r="O32">
        <v>257</v>
      </c>
      <c r="P32">
        <v>12.5</v>
      </c>
      <c r="Q32" s="1">
        <v>0.85833333333333339</v>
      </c>
      <c r="R32">
        <v>23.7</v>
      </c>
      <c r="S32">
        <v>47</v>
      </c>
    </row>
    <row r="33" spans="1:19">
      <c r="A33">
        <v>32</v>
      </c>
      <c r="B33" t="s">
        <v>212</v>
      </c>
      <c r="C33" t="s">
        <v>51</v>
      </c>
      <c r="D33" t="s">
        <v>7</v>
      </c>
      <c r="E33">
        <v>80</v>
      </c>
      <c r="F33">
        <v>26</v>
      </c>
      <c r="G33">
        <v>43</v>
      </c>
      <c r="H33">
        <v>69</v>
      </c>
      <c r="I33">
        <v>9</v>
      </c>
      <c r="J33">
        <v>48</v>
      </c>
      <c r="K33">
        <v>10</v>
      </c>
      <c r="L33">
        <v>1</v>
      </c>
      <c r="M33">
        <v>6</v>
      </c>
      <c r="N33">
        <v>3</v>
      </c>
      <c r="O33">
        <v>215</v>
      </c>
      <c r="P33">
        <v>12.1</v>
      </c>
      <c r="Q33" s="1">
        <v>0.80694444444444446</v>
      </c>
      <c r="R33">
        <v>23.8</v>
      </c>
      <c r="S33">
        <v>50.4</v>
      </c>
    </row>
    <row r="34" spans="1:19">
      <c r="A34">
        <v>33</v>
      </c>
      <c r="B34" t="s">
        <v>24</v>
      </c>
      <c r="C34" t="s">
        <v>25</v>
      </c>
      <c r="D34" t="s">
        <v>7</v>
      </c>
      <c r="E34">
        <v>66</v>
      </c>
      <c r="F34">
        <v>19</v>
      </c>
      <c r="G34">
        <v>50</v>
      </c>
      <c r="H34">
        <v>69</v>
      </c>
      <c r="I34">
        <v>4</v>
      </c>
      <c r="J34">
        <v>79</v>
      </c>
      <c r="K34">
        <v>8</v>
      </c>
      <c r="L34">
        <v>0</v>
      </c>
      <c r="M34">
        <v>5</v>
      </c>
      <c r="N34">
        <v>0</v>
      </c>
      <c r="O34">
        <v>149</v>
      </c>
      <c r="P34">
        <v>12.8</v>
      </c>
      <c r="Q34" s="1">
        <v>0.90277777777777779</v>
      </c>
      <c r="R34">
        <v>25.3</v>
      </c>
      <c r="S34">
        <v>47.4</v>
      </c>
    </row>
    <row r="35" spans="1:19">
      <c r="A35">
        <v>34</v>
      </c>
      <c r="B35" t="s">
        <v>233</v>
      </c>
      <c r="C35" t="s">
        <v>14</v>
      </c>
      <c r="D35" t="s">
        <v>81</v>
      </c>
      <c r="E35">
        <v>82</v>
      </c>
      <c r="F35">
        <v>14</v>
      </c>
      <c r="G35">
        <v>55</v>
      </c>
      <c r="H35">
        <v>69</v>
      </c>
      <c r="I35">
        <v>21</v>
      </c>
      <c r="J35">
        <v>51</v>
      </c>
      <c r="K35">
        <v>3</v>
      </c>
      <c r="L35">
        <v>1</v>
      </c>
      <c r="M35">
        <v>1</v>
      </c>
      <c r="N35">
        <v>0</v>
      </c>
      <c r="O35">
        <v>213</v>
      </c>
      <c r="P35">
        <v>6.6</v>
      </c>
      <c r="Q35" s="2">
        <v>1.1076388888888888</v>
      </c>
      <c r="R35">
        <v>29.5</v>
      </c>
      <c r="S35">
        <v>0</v>
      </c>
    </row>
    <row r="36" spans="1:19">
      <c r="A36">
        <v>35</v>
      </c>
      <c r="B36" t="s">
        <v>27</v>
      </c>
      <c r="C36" t="s">
        <v>14</v>
      </c>
      <c r="D36" t="s">
        <v>7</v>
      </c>
      <c r="E36">
        <v>76</v>
      </c>
      <c r="F36">
        <v>25</v>
      </c>
      <c r="G36">
        <v>43</v>
      </c>
      <c r="H36">
        <v>68</v>
      </c>
      <c r="I36">
        <v>22</v>
      </c>
      <c r="J36">
        <v>47</v>
      </c>
      <c r="K36">
        <v>9</v>
      </c>
      <c r="L36">
        <v>1</v>
      </c>
      <c r="M36">
        <v>3</v>
      </c>
      <c r="N36">
        <v>0</v>
      </c>
      <c r="O36">
        <v>202</v>
      </c>
      <c r="P36">
        <v>12.4</v>
      </c>
      <c r="Q36" s="1">
        <v>0.83333333333333337</v>
      </c>
      <c r="R36">
        <v>25.1</v>
      </c>
      <c r="S36">
        <v>57.3</v>
      </c>
    </row>
    <row r="37" spans="1:19">
      <c r="A37">
        <v>36</v>
      </c>
      <c r="B37" t="s">
        <v>176</v>
      </c>
      <c r="C37" t="s">
        <v>38</v>
      </c>
      <c r="D37" t="s">
        <v>10</v>
      </c>
      <c r="E37">
        <v>82</v>
      </c>
      <c r="F37">
        <v>35</v>
      </c>
      <c r="G37">
        <v>32</v>
      </c>
      <c r="H37">
        <v>67</v>
      </c>
      <c r="I37">
        <v>34</v>
      </c>
      <c r="J37">
        <v>121</v>
      </c>
      <c r="K37">
        <v>4</v>
      </c>
      <c r="L37">
        <v>5</v>
      </c>
      <c r="M37">
        <v>3</v>
      </c>
      <c r="N37">
        <v>0</v>
      </c>
      <c r="O37">
        <v>209</v>
      </c>
      <c r="P37">
        <v>16.7</v>
      </c>
      <c r="Q37" s="1">
        <v>0.74375000000000002</v>
      </c>
      <c r="R37">
        <v>25</v>
      </c>
      <c r="S37">
        <v>41.2</v>
      </c>
    </row>
    <row r="38" spans="1:19">
      <c r="A38">
        <v>37</v>
      </c>
      <c r="B38" t="s">
        <v>47</v>
      </c>
      <c r="C38" t="s">
        <v>139</v>
      </c>
      <c r="D38" t="s">
        <v>10</v>
      </c>
      <c r="E38">
        <v>76</v>
      </c>
      <c r="F38">
        <v>33</v>
      </c>
      <c r="G38">
        <v>34</v>
      </c>
      <c r="H38">
        <v>67</v>
      </c>
      <c r="I38">
        <v>-2</v>
      </c>
      <c r="J38">
        <v>58</v>
      </c>
      <c r="K38">
        <v>10</v>
      </c>
      <c r="L38">
        <v>2</v>
      </c>
      <c r="M38">
        <v>6</v>
      </c>
      <c r="N38">
        <v>0</v>
      </c>
      <c r="O38">
        <v>254</v>
      </c>
      <c r="P38">
        <v>13</v>
      </c>
      <c r="Q38" s="1">
        <v>0.87222222222222223</v>
      </c>
      <c r="R38">
        <v>28.4</v>
      </c>
      <c r="S38">
        <v>50</v>
      </c>
    </row>
    <row r="39" spans="1:19">
      <c r="A39">
        <v>38</v>
      </c>
      <c r="B39" t="s">
        <v>346</v>
      </c>
      <c r="C39" t="s">
        <v>93</v>
      </c>
      <c r="D39" t="s">
        <v>7</v>
      </c>
      <c r="E39">
        <v>82</v>
      </c>
      <c r="F39">
        <v>25</v>
      </c>
      <c r="G39">
        <v>42</v>
      </c>
      <c r="H39">
        <v>67</v>
      </c>
      <c r="I39">
        <v>22</v>
      </c>
      <c r="J39">
        <v>24</v>
      </c>
      <c r="K39">
        <v>6</v>
      </c>
      <c r="L39">
        <v>0</v>
      </c>
      <c r="M39">
        <v>4</v>
      </c>
      <c r="N39">
        <v>1</v>
      </c>
      <c r="O39">
        <v>210</v>
      </c>
      <c r="P39">
        <v>11.9</v>
      </c>
      <c r="Q39" s="1">
        <v>0.84166666666666667</v>
      </c>
      <c r="R39">
        <v>27</v>
      </c>
      <c r="S39">
        <v>52.9</v>
      </c>
    </row>
    <row r="40" spans="1:19">
      <c r="A40">
        <v>39</v>
      </c>
      <c r="B40" t="s">
        <v>268</v>
      </c>
      <c r="C40" t="s">
        <v>322</v>
      </c>
      <c r="D40" t="s">
        <v>7</v>
      </c>
      <c r="E40">
        <v>76</v>
      </c>
      <c r="F40">
        <v>24</v>
      </c>
      <c r="G40">
        <v>43</v>
      </c>
      <c r="H40">
        <v>67</v>
      </c>
      <c r="I40">
        <v>13</v>
      </c>
      <c r="J40">
        <v>44</v>
      </c>
      <c r="K40">
        <v>8</v>
      </c>
      <c r="L40">
        <v>0</v>
      </c>
      <c r="M40">
        <v>4</v>
      </c>
      <c r="N40">
        <v>0</v>
      </c>
      <c r="O40">
        <v>126</v>
      </c>
      <c r="P40">
        <v>19</v>
      </c>
      <c r="Q40" s="1">
        <v>0.75902777777777775</v>
      </c>
      <c r="R40">
        <v>19.2</v>
      </c>
      <c r="S40">
        <v>43.4</v>
      </c>
    </row>
    <row r="41" spans="1:19">
      <c r="A41">
        <v>40</v>
      </c>
      <c r="B41" t="s">
        <v>152</v>
      </c>
      <c r="C41" t="s">
        <v>14</v>
      </c>
      <c r="D41" t="s">
        <v>5</v>
      </c>
      <c r="E41">
        <v>82</v>
      </c>
      <c r="F41">
        <v>25</v>
      </c>
      <c r="G41">
        <v>41</v>
      </c>
      <c r="H41">
        <v>66</v>
      </c>
      <c r="I41">
        <v>24</v>
      </c>
      <c r="J41">
        <v>28</v>
      </c>
      <c r="K41">
        <v>4</v>
      </c>
      <c r="L41">
        <v>2</v>
      </c>
      <c r="M41">
        <v>4</v>
      </c>
      <c r="N41">
        <v>1</v>
      </c>
      <c r="O41">
        <v>266</v>
      </c>
      <c r="P41">
        <v>9.4</v>
      </c>
      <c r="Q41" s="1">
        <v>0.75486111111111109</v>
      </c>
      <c r="R41">
        <v>22.9</v>
      </c>
      <c r="S41">
        <v>51.7</v>
      </c>
    </row>
    <row r="42" spans="1:19">
      <c r="A42">
        <v>41</v>
      </c>
      <c r="B42" t="s">
        <v>205</v>
      </c>
      <c r="C42" t="s">
        <v>16</v>
      </c>
      <c r="D42" t="s">
        <v>10</v>
      </c>
      <c r="E42">
        <v>81</v>
      </c>
      <c r="F42">
        <v>30</v>
      </c>
      <c r="G42">
        <v>35</v>
      </c>
      <c r="H42">
        <v>65</v>
      </c>
      <c r="I42">
        <v>3</v>
      </c>
      <c r="J42">
        <v>36</v>
      </c>
      <c r="K42">
        <v>10</v>
      </c>
      <c r="L42">
        <v>0</v>
      </c>
      <c r="M42">
        <v>6</v>
      </c>
      <c r="N42">
        <v>0</v>
      </c>
      <c r="O42">
        <v>160</v>
      </c>
      <c r="P42">
        <v>18.8</v>
      </c>
      <c r="Q42" s="1">
        <v>0.70000000000000007</v>
      </c>
      <c r="R42">
        <v>22</v>
      </c>
      <c r="S42">
        <v>51.3</v>
      </c>
    </row>
    <row r="43" spans="1:19">
      <c r="A43">
        <v>42</v>
      </c>
      <c r="B43" t="s">
        <v>254</v>
      </c>
      <c r="C43" t="s">
        <v>139</v>
      </c>
      <c r="D43" t="s">
        <v>7</v>
      </c>
      <c r="E43">
        <v>82</v>
      </c>
      <c r="F43">
        <v>27</v>
      </c>
      <c r="G43">
        <v>38</v>
      </c>
      <c r="H43">
        <v>65</v>
      </c>
      <c r="I43">
        <v>2</v>
      </c>
      <c r="J43">
        <v>32</v>
      </c>
      <c r="K43">
        <v>6</v>
      </c>
      <c r="L43">
        <v>2</v>
      </c>
      <c r="M43">
        <v>1</v>
      </c>
      <c r="N43">
        <v>0</v>
      </c>
      <c r="O43">
        <v>156</v>
      </c>
      <c r="P43">
        <v>17.3</v>
      </c>
      <c r="Q43" s="1">
        <v>0.83888888888888891</v>
      </c>
      <c r="R43">
        <v>28.2</v>
      </c>
      <c r="S43">
        <v>54.2</v>
      </c>
    </row>
    <row r="44" spans="1:19">
      <c r="A44">
        <v>43</v>
      </c>
      <c r="B44" t="s">
        <v>376</v>
      </c>
      <c r="C44" t="s">
        <v>795</v>
      </c>
      <c r="D44" t="s">
        <v>10</v>
      </c>
      <c r="E44">
        <v>80</v>
      </c>
      <c r="F44">
        <v>23</v>
      </c>
      <c r="G44">
        <v>42</v>
      </c>
      <c r="H44">
        <v>65</v>
      </c>
      <c r="I44">
        <v>21</v>
      </c>
      <c r="J44">
        <v>27</v>
      </c>
      <c r="K44">
        <v>2</v>
      </c>
      <c r="L44">
        <v>0</v>
      </c>
      <c r="M44">
        <v>5</v>
      </c>
      <c r="N44">
        <v>0</v>
      </c>
      <c r="O44">
        <v>195</v>
      </c>
      <c r="P44">
        <v>11.8</v>
      </c>
      <c r="Q44" s="1">
        <v>0.78055555555555556</v>
      </c>
      <c r="R44">
        <v>22.6</v>
      </c>
      <c r="S44">
        <v>44.4</v>
      </c>
    </row>
    <row r="45" spans="1:19">
      <c r="A45">
        <v>44</v>
      </c>
      <c r="B45" t="s">
        <v>265</v>
      </c>
      <c r="C45" t="s">
        <v>51</v>
      </c>
      <c r="D45" t="s">
        <v>7</v>
      </c>
      <c r="E45">
        <v>73</v>
      </c>
      <c r="F45">
        <v>17</v>
      </c>
      <c r="G45">
        <v>48</v>
      </c>
      <c r="H45">
        <v>65</v>
      </c>
      <c r="I45">
        <v>10</v>
      </c>
      <c r="J45">
        <v>28</v>
      </c>
      <c r="K45">
        <v>7</v>
      </c>
      <c r="L45">
        <v>1</v>
      </c>
      <c r="M45">
        <v>5</v>
      </c>
      <c r="N45">
        <v>2</v>
      </c>
      <c r="O45">
        <v>206</v>
      </c>
      <c r="P45">
        <v>8.3000000000000007</v>
      </c>
      <c r="Q45" s="1">
        <v>0.77569444444444446</v>
      </c>
      <c r="R45">
        <v>24.1</v>
      </c>
      <c r="S45">
        <v>46.8</v>
      </c>
    </row>
    <row r="46" spans="1:19">
      <c r="A46">
        <v>45</v>
      </c>
      <c r="B46" t="s">
        <v>140</v>
      </c>
      <c r="C46" t="s">
        <v>25</v>
      </c>
      <c r="D46" t="s">
        <v>5</v>
      </c>
      <c r="E46">
        <v>81</v>
      </c>
      <c r="F46">
        <v>35</v>
      </c>
      <c r="G46">
        <v>29</v>
      </c>
      <c r="H46">
        <v>64</v>
      </c>
      <c r="I46">
        <v>9</v>
      </c>
      <c r="J46">
        <v>81</v>
      </c>
      <c r="K46">
        <v>11</v>
      </c>
      <c r="L46">
        <v>0</v>
      </c>
      <c r="M46">
        <v>3</v>
      </c>
      <c r="N46">
        <v>0</v>
      </c>
      <c r="O46">
        <v>258</v>
      </c>
      <c r="P46">
        <v>13.6</v>
      </c>
      <c r="Q46" s="1">
        <v>0.77013888888888893</v>
      </c>
      <c r="R46">
        <v>22.9</v>
      </c>
      <c r="S46">
        <v>44.1</v>
      </c>
    </row>
    <row r="47" spans="1:19">
      <c r="A47">
        <v>46</v>
      </c>
      <c r="B47" t="s">
        <v>89</v>
      </c>
      <c r="C47" t="s">
        <v>45</v>
      </c>
      <c r="D47" t="s">
        <v>5</v>
      </c>
      <c r="E47">
        <v>77</v>
      </c>
      <c r="F47">
        <v>28</v>
      </c>
      <c r="G47">
        <v>36</v>
      </c>
      <c r="H47">
        <v>64</v>
      </c>
      <c r="I47">
        <v>4</v>
      </c>
      <c r="J47">
        <v>73</v>
      </c>
      <c r="K47">
        <v>3</v>
      </c>
      <c r="L47">
        <v>0</v>
      </c>
      <c r="M47">
        <v>5</v>
      </c>
      <c r="N47">
        <v>0</v>
      </c>
      <c r="O47">
        <v>221</v>
      </c>
      <c r="P47">
        <v>12.7</v>
      </c>
      <c r="Q47" s="1">
        <v>0.69513888888888886</v>
      </c>
      <c r="R47">
        <v>21.1</v>
      </c>
      <c r="S47">
        <v>37.5</v>
      </c>
    </row>
    <row r="48" spans="1:19">
      <c r="A48">
        <v>47</v>
      </c>
      <c r="B48" t="s">
        <v>342</v>
      </c>
      <c r="C48" t="s">
        <v>21</v>
      </c>
      <c r="D48" t="s">
        <v>5</v>
      </c>
      <c r="E48">
        <v>82</v>
      </c>
      <c r="F48">
        <v>32</v>
      </c>
      <c r="G48">
        <v>31</v>
      </c>
      <c r="H48">
        <v>63</v>
      </c>
      <c r="I48">
        <v>6</v>
      </c>
      <c r="J48">
        <v>38</v>
      </c>
      <c r="K48">
        <v>9</v>
      </c>
      <c r="L48">
        <v>0</v>
      </c>
      <c r="M48">
        <v>1</v>
      </c>
      <c r="N48">
        <v>0</v>
      </c>
      <c r="O48">
        <v>203</v>
      </c>
      <c r="P48">
        <v>15.8</v>
      </c>
      <c r="Q48" s="1">
        <v>0.76527777777777783</v>
      </c>
      <c r="R48">
        <v>23</v>
      </c>
      <c r="S48">
        <v>47.7</v>
      </c>
    </row>
    <row r="49" spans="1:19">
      <c r="A49">
        <v>48</v>
      </c>
      <c r="B49" t="s">
        <v>796</v>
      </c>
      <c r="C49" t="s">
        <v>139</v>
      </c>
      <c r="D49" t="s">
        <v>10</v>
      </c>
      <c r="E49">
        <v>74</v>
      </c>
      <c r="F49">
        <v>23</v>
      </c>
      <c r="G49">
        <v>40</v>
      </c>
      <c r="H49">
        <v>63</v>
      </c>
      <c r="I49">
        <v>-4</v>
      </c>
      <c r="J49">
        <v>36</v>
      </c>
      <c r="K49">
        <v>8</v>
      </c>
      <c r="L49">
        <v>1</v>
      </c>
      <c r="M49">
        <v>5</v>
      </c>
      <c r="N49">
        <v>0</v>
      </c>
      <c r="O49">
        <v>162</v>
      </c>
      <c r="P49">
        <v>14.2</v>
      </c>
      <c r="Q49" s="1">
        <v>0.76597222222222217</v>
      </c>
      <c r="R49">
        <v>23.7</v>
      </c>
      <c r="S49">
        <v>28.6</v>
      </c>
    </row>
    <row r="50" spans="1:19">
      <c r="A50">
        <v>49</v>
      </c>
      <c r="B50" t="s">
        <v>122</v>
      </c>
      <c r="C50" t="s">
        <v>29</v>
      </c>
      <c r="D50" t="s">
        <v>7</v>
      </c>
      <c r="E50">
        <v>82</v>
      </c>
      <c r="F50">
        <v>31</v>
      </c>
      <c r="G50">
        <v>31</v>
      </c>
      <c r="H50">
        <v>62</v>
      </c>
      <c r="I50">
        <v>-2</v>
      </c>
      <c r="J50">
        <v>79</v>
      </c>
      <c r="K50">
        <v>13</v>
      </c>
      <c r="L50">
        <v>1</v>
      </c>
      <c r="M50">
        <v>3</v>
      </c>
      <c r="N50">
        <v>0</v>
      </c>
      <c r="O50">
        <v>237</v>
      </c>
      <c r="P50">
        <v>13.1</v>
      </c>
      <c r="Q50" s="1">
        <v>0.85</v>
      </c>
      <c r="R50">
        <v>26.4</v>
      </c>
      <c r="S50">
        <v>50.7</v>
      </c>
    </row>
    <row r="51" spans="1:19">
      <c r="A51">
        <v>50</v>
      </c>
      <c r="B51" t="s">
        <v>103</v>
      </c>
      <c r="C51" t="s">
        <v>51</v>
      </c>
      <c r="D51" t="s">
        <v>5</v>
      </c>
      <c r="E51">
        <v>82</v>
      </c>
      <c r="F51">
        <v>24</v>
      </c>
      <c r="G51">
        <v>38</v>
      </c>
      <c r="H51">
        <v>62</v>
      </c>
      <c r="I51">
        <v>13</v>
      </c>
      <c r="J51">
        <v>22</v>
      </c>
      <c r="K51">
        <v>8</v>
      </c>
      <c r="L51">
        <v>0</v>
      </c>
      <c r="M51">
        <v>2</v>
      </c>
      <c r="N51">
        <v>0</v>
      </c>
      <c r="O51">
        <v>252</v>
      </c>
      <c r="P51">
        <v>9.5</v>
      </c>
      <c r="Q51" s="1">
        <v>0.78055555555555556</v>
      </c>
      <c r="R51">
        <v>23.8</v>
      </c>
      <c r="S51">
        <v>35</v>
      </c>
    </row>
    <row r="52" spans="1:19">
      <c r="A52">
        <v>51</v>
      </c>
      <c r="B52" t="s">
        <v>106</v>
      </c>
      <c r="C52" t="s">
        <v>29</v>
      </c>
      <c r="D52" t="s">
        <v>7</v>
      </c>
      <c r="E52">
        <v>74</v>
      </c>
      <c r="F52">
        <v>33</v>
      </c>
      <c r="G52">
        <v>28</v>
      </c>
      <c r="H52">
        <v>61</v>
      </c>
      <c r="I52">
        <v>2</v>
      </c>
      <c r="J52">
        <v>38</v>
      </c>
      <c r="K52">
        <v>11</v>
      </c>
      <c r="L52">
        <v>2</v>
      </c>
      <c r="M52">
        <v>6</v>
      </c>
      <c r="N52">
        <v>0</v>
      </c>
      <c r="O52">
        <v>319</v>
      </c>
      <c r="P52">
        <v>10.3</v>
      </c>
      <c r="Q52" s="1">
        <v>0.8041666666666667</v>
      </c>
      <c r="R52">
        <v>25.9</v>
      </c>
      <c r="S52">
        <v>52.4</v>
      </c>
    </row>
    <row r="53" spans="1:19">
      <c r="A53">
        <v>52</v>
      </c>
      <c r="B53" t="s">
        <v>339</v>
      </c>
      <c r="C53" t="s">
        <v>78</v>
      </c>
      <c r="D53" t="s">
        <v>10</v>
      </c>
      <c r="E53">
        <v>82</v>
      </c>
      <c r="F53">
        <v>25</v>
      </c>
      <c r="G53">
        <v>36</v>
      </c>
      <c r="H53">
        <v>61</v>
      </c>
      <c r="I53">
        <v>-5</v>
      </c>
      <c r="J53">
        <v>12</v>
      </c>
      <c r="K53">
        <v>12</v>
      </c>
      <c r="L53">
        <v>0</v>
      </c>
      <c r="M53">
        <v>3</v>
      </c>
      <c r="N53">
        <v>1</v>
      </c>
      <c r="O53">
        <v>129</v>
      </c>
      <c r="P53">
        <v>19.399999999999999</v>
      </c>
      <c r="Q53" s="1">
        <v>0.7090277777777777</v>
      </c>
      <c r="R53">
        <v>21.8</v>
      </c>
      <c r="S53">
        <v>50</v>
      </c>
    </row>
    <row r="54" spans="1:19">
      <c r="A54">
        <v>53</v>
      </c>
      <c r="B54" t="s">
        <v>797</v>
      </c>
      <c r="C54" t="s">
        <v>322</v>
      </c>
      <c r="D54" t="s">
        <v>5</v>
      </c>
      <c r="E54">
        <v>82</v>
      </c>
      <c r="F54">
        <v>24</v>
      </c>
      <c r="G54">
        <v>37</v>
      </c>
      <c r="H54">
        <v>61</v>
      </c>
      <c r="I54">
        <v>-17</v>
      </c>
      <c r="J54">
        <v>46</v>
      </c>
      <c r="K54">
        <v>6</v>
      </c>
      <c r="L54">
        <v>0</v>
      </c>
      <c r="M54">
        <v>3</v>
      </c>
      <c r="N54">
        <v>0</v>
      </c>
      <c r="O54">
        <v>181</v>
      </c>
      <c r="P54">
        <v>13.3</v>
      </c>
      <c r="Q54" s="1">
        <v>0.72430555555555554</v>
      </c>
      <c r="R54">
        <v>18.399999999999999</v>
      </c>
      <c r="S54">
        <v>33.299999999999997</v>
      </c>
    </row>
    <row r="55" spans="1:19">
      <c r="A55">
        <v>54</v>
      </c>
      <c r="B55" t="s">
        <v>394</v>
      </c>
      <c r="C55" t="s">
        <v>93</v>
      </c>
      <c r="D55" t="s">
        <v>5</v>
      </c>
      <c r="E55">
        <v>81</v>
      </c>
      <c r="F55">
        <v>19</v>
      </c>
      <c r="G55">
        <v>42</v>
      </c>
      <c r="H55">
        <v>61</v>
      </c>
      <c r="I55">
        <v>6</v>
      </c>
      <c r="J55">
        <v>44</v>
      </c>
      <c r="K55">
        <v>6</v>
      </c>
      <c r="L55">
        <v>2</v>
      </c>
      <c r="M55">
        <v>4</v>
      </c>
      <c r="N55">
        <v>0</v>
      </c>
      <c r="O55">
        <v>228</v>
      </c>
      <c r="P55">
        <v>8.3000000000000007</v>
      </c>
      <c r="Q55" s="1">
        <v>0.81458333333333333</v>
      </c>
      <c r="R55">
        <v>25.8</v>
      </c>
      <c r="S55">
        <v>48.3</v>
      </c>
    </row>
    <row r="56" spans="1:19">
      <c r="A56">
        <v>55</v>
      </c>
      <c r="B56" t="s">
        <v>166</v>
      </c>
      <c r="C56" t="s">
        <v>100</v>
      </c>
      <c r="D56" t="s">
        <v>7</v>
      </c>
      <c r="E56">
        <v>80</v>
      </c>
      <c r="F56">
        <v>28</v>
      </c>
      <c r="G56">
        <v>32</v>
      </c>
      <c r="H56">
        <v>60</v>
      </c>
      <c r="I56">
        <v>-7</v>
      </c>
      <c r="J56">
        <v>40</v>
      </c>
      <c r="K56">
        <v>12</v>
      </c>
      <c r="L56">
        <v>0</v>
      </c>
      <c r="M56">
        <v>2</v>
      </c>
      <c r="N56">
        <v>0</v>
      </c>
      <c r="O56">
        <v>180</v>
      </c>
      <c r="P56">
        <v>15.6</v>
      </c>
      <c r="Q56" s="1">
        <v>0.83263888888888893</v>
      </c>
      <c r="R56">
        <v>25.9</v>
      </c>
      <c r="S56">
        <v>52.4</v>
      </c>
    </row>
    <row r="57" spans="1:19">
      <c r="A57">
        <v>56</v>
      </c>
      <c r="B57" t="s">
        <v>227</v>
      </c>
      <c r="C57" t="s">
        <v>9</v>
      </c>
      <c r="D57" t="s">
        <v>7</v>
      </c>
      <c r="E57">
        <v>78</v>
      </c>
      <c r="F57">
        <v>25</v>
      </c>
      <c r="G57">
        <v>34</v>
      </c>
      <c r="H57">
        <v>59</v>
      </c>
      <c r="I57">
        <v>16</v>
      </c>
      <c r="J57">
        <v>34</v>
      </c>
      <c r="K57">
        <v>12</v>
      </c>
      <c r="L57">
        <v>1</v>
      </c>
      <c r="M57">
        <v>4</v>
      </c>
      <c r="N57">
        <v>2</v>
      </c>
      <c r="O57">
        <v>222</v>
      </c>
      <c r="P57">
        <v>11.3</v>
      </c>
      <c r="Q57" s="1">
        <v>0.76180555555555562</v>
      </c>
      <c r="R57">
        <v>21.4</v>
      </c>
      <c r="S57">
        <v>45.1</v>
      </c>
    </row>
    <row r="58" spans="1:19">
      <c r="A58">
        <v>57</v>
      </c>
      <c r="B58" t="s">
        <v>266</v>
      </c>
      <c r="C58" t="s">
        <v>49</v>
      </c>
      <c r="D58" t="s">
        <v>81</v>
      </c>
      <c r="E58">
        <v>82</v>
      </c>
      <c r="F58">
        <v>16</v>
      </c>
      <c r="G58">
        <v>43</v>
      </c>
      <c r="H58">
        <v>59</v>
      </c>
      <c r="I58">
        <v>20</v>
      </c>
      <c r="J58">
        <v>54</v>
      </c>
      <c r="K58">
        <v>9</v>
      </c>
      <c r="L58">
        <v>0</v>
      </c>
      <c r="M58">
        <v>5</v>
      </c>
      <c r="N58">
        <v>1</v>
      </c>
      <c r="O58">
        <v>142</v>
      </c>
      <c r="P58">
        <v>11.3</v>
      </c>
      <c r="Q58" s="2">
        <v>1.0402777777777776</v>
      </c>
      <c r="R58">
        <v>26.4</v>
      </c>
      <c r="S58">
        <v>0</v>
      </c>
    </row>
    <row r="59" spans="1:19">
      <c r="A59">
        <v>58</v>
      </c>
      <c r="B59" t="s">
        <v>366</v>
      </c>
      <c r="C59" t="s">
        <v>74</v>
      </c>
      <c r="D59" t="s">
        <v>7</v>
      </c>
      <c r="E59">
        <v>78</v>
      </c>
      <c r="F59">
        <v>12</v>
      </c>
      <c r="G59">
        <v>47</v>
      </c>
      <c r="H59">
        <v>59</v>
      </c>
      <c r="I59">
        <v>1</v>
      </c>
      <c r="J59">
        <v>60</v>
      </c>
      <c r="K59">
        <v>5</v>
      </c>
      <c r="L59">
        <v>0</v>
      </c>
      <c r="M59">
        <v>1</v>
      </c>
      <c r="N59">
        <v>0</v>
      </c>
      <c r="O59">
        <v>180</v>
      </c>
      <c r="P59">
        <v>6.7</v>
      </c>
      <c r="Q59" s="1">
        <v>0.8305555555555556</v>
      </c>
      <c r="R59">
        <v>25.7</v>
      </c>
      <c r="S59">
        <v>50.8</v>
      </c>
    </row>
    <row r="60" spans="1:19">
      <c r="A60">
        <v>59</v>
      </c>
      <c r="B60" t="s">
        <v>330</v>
      </c>
      <c r="C60" t="s">
        <v>121</v>
      </c>
      <c r="D60" t="s">
        <v>5</v>
      </c>
      <c r="E60">
        <v>73</v>
      </c>
      <c r="F60">
        <v>27</v>
      </c>
      <c r="G60">
        <v>31</v>
      </c>
      <c r="H60">
        <v>58</v>
      </c>
      <c r="I60">
        <v>7</v>
      </c>
      <c r="J60">
        <v>88</v>
      </c>
      <c r="K60">
        <v>6</v>
      </c>
      <c r="L60">
        <v>4</v>
      </c>
      <c r="M60">
        <v>5</v>
      </c>
      <c r="N60">
        <v>0</v>
      </c>
      <c r="O60">
        <v>215</v>
      </c>
      <c r="P60">
        <v>12.6</v>
      </c>
      <c r="Q60" s="1">
        <v>0.7631944444444444</v>
      </c>
      <c r="R60">
        <v>23.8</v>
      </c>
      <c r="S60">
        <v>32</v>
      </c>
    </row>
    <row r="61" spans="1:19">
      <c r="A61">
        <v>60</v>
      </c>
      <c r="B61" t="s">
        <v>149</v>
      </c>
      <c r="C61" t="s">
        <v>16</v>
      </c>
      <c r="D61" t="s">
        <v>10</v>
      </c>
      <c r="E61">
        <v>80</v>
      </c>
      <c r="F61">
        <v>21</v>
      </c>
      <c r="G61">
        <v>37</v>
      </c>
      <c r="H61">
        <v>58</v>
      </c>
      <c r="I61">
        <v>-6</v>
      </c>
      <c r="J61">
        <v>26</v>
      </c>
      <c r="K61">
        <v>7</v>
      </c>
      <c r="L61">
        <v>0</v>
      </c>
      <c r="M61">
        <v>5</v>
      </c>
      <c r="N61">
        <v>2</v>
      </c>
      <c r="O61">
        <v>171</v>
      </c>
      <c r="P61">
        <v>12.3</v>
      </c>
      <c r="Q61" s="1">
        <v>0.79722222222222217</v>
      </c>
      <c r="R61">
        <v>23.7</v>
      </c>
      <c r="S61">
        <v>33.299999999999997</v>
      </c>
    </row>
    <row r="62" spans="1:19">
      <c r="A62">
        <v>61</v>
      </c>
      <c r="B62" t="s">
        <v>138</v>
      </c>
      <c r="C62" t="s">
        <v>40</v>
      </c>
      <c r="D62" t="s">
        <v>10</v>
      </c>
      <c r="E62">
        <v>75</v>
      </c>
      <c r="F62">
        <v>20</v>
      </c>
      <c r="G62">
        <v>38</v>
      </c>
      <c r="H62">
        <v>58</v>
      </c>
      <c r="I62">
        <v>8</v>
      </c>
      <c r="J62">
        <v>32</v>
      </c>
      <c r="K62">
        <v>6</v>
      </c>
      <c r="L62">
        <v>1</v>
      </c>
      <c r="M62">
        <v>4</v>
      </c>
      <c r="N62">
        <v>0</v>
      </c>
      <c r="O62">
        <v>180</v>
      </c>
      <c r="P62">
        <v>11.1</v>
      </c>
      <c r="Q62" s="1">
        <v>0.83750000000000002</v>
      </c>
      <c r="R62">
        <v>24.3</v>
      </c>
      <c r="S62">
        <v>51.2</v>
      </c>
    </row>
    <row r="63" spans="1:19">
      <c r="A63">
        <v>62</v>
      </c>
      <c r="B63" t="s">
        <v>195</v>
      </c>
      <c r="C63" t="s">
        <v>72</v>
      </c>
      <c r="D63" t="s">
        <v>81</v>
      </c>
      <c r="E63">
        <v>76</v>
      </c>
      <c r="F63">
        <v>15</v>
      </c>
      <c r="G63">
        <v>43</v>
      </c>
      <c r="H63">
        <v>58</v>
      </c>
      <c r="I63">
        <v>6</v>
      </c>
      <c r="J63">
        <v>70</v>
      </c>
      <c r="K63">
        <v>6</v>
      </c>
      <c r="L63">
        <v>0</v>
      </c>
      <c r="M63">
        <v>3</v>
      </c>
      <c r="N63">
        <v>0</v>
      </c>
      <c r="O63">
        <v>180</v>
      </c>
      <c r="P63">
        <v>8.3000000000000007</v>
      </c>
      <c r="Q63" s="2">
        <v>1.0916666666666666</v>
      </c>
      <c r="R63">
        <v>29.5</v>
      </c>
      <c r="S63">
        <v>0</v>
      </c>
    </row>
    <row r="64" spans="1:19">
      <c r="A64">
        <v>63</v>
      </c>
      <c r="B64" t="s">
        <v>331</v>
      </c>
      <c r="C64" t="s">
        <v>90</v>
      </c>
      <c r="D64" t="s">
        <v>7</v>
      </c>
      <c r="E64">
        <v>79</v>
      </c>
      <c r="F64">
        <v>24</v>
      </c>
      <c r="G64">
        <v>33</v>
      </c>
      <c r="H64">
        <v>57</v>
      </c>
      <c r="I64">
        <v>-9</v>
      </c>
      <c r="J64">
        <v>18</v>
      </c>
      <c r="K64">
        <v>6</v>
      </c>
      <c r="L64">
        <v>0</v>
      </c>
      <c r="M64">
        <v>3</v>
      </c>
      <c r="N64">
        <v>1</v>
      </c>
      <c r="O64">
        <v>191</v>
      </c>
      <c r="P64">
        <v>12.6</v>
      </c>
      <c r="Q64" s="1">
        <v>0.75486111111111109</v>
      </c>
      <c r="R64">
        <v>24.4</v>
      </c>
      <c r="S64">
        <v>53.9</v>
      </c>
    </row>
    <row r="65" spans="1:19">
      <c r="A65">
        <v>64</v>
      </c>
      <c r="B65" t="s">
        <v>146</v>
      </c>
      <c r="C65" t="s">
        <v>147</v>
      </c>
      <c r="D65" t="s">
        <v>7</v>
      </c>
      <c r="E65">
        <v>60</v>
      </c>
      <c r="F65">
        <v>23</v>
      </c>
      <c r="G65">
        <v>34</v>
      </c>
      <c r="H65">
        <v>57</v>
      </c>
      <c r="I65">
        <v>0</v>
      </c>
      <c r="J65">
        <v>20</v>
      </c>
      <c r="K65">
        <v>11</v>
      </c>
      <c r="L65">
        <v>0</v>
      </c>
      <c r="M65">
        <v>5</v>
      </c>
      <c r="N65">
        <v>1</v>
      </c>
      <c r="O65">
        <v>165</v>
      </c>
      <c r="P65">
        <v>13.9</v>
      </c>
      <c r="Q65" s="1">
        <v>0.79375000000000007</v>
      </c>
      <c r="R65">
        <v>21</v>
      </c>
      <c r="S65">
        <v>50.5</v>
      </c>
    </row>
    <row r="66" spans="1:19">
      <c r="A66">
        <v>65</v>
      </c>
      <c r="B66" t="s">
        <v>290</v>
      </c>
      <c r="C66" t="s">
        <v>100</v>
      </c>
      <c r="D66" t="s">
        <v>5</v>
      </c>
      <c r="E66">
        <v>65</v>
      </c>
      <c r="F66">
        <v>20</v>
      </c>
      <c r="G66">
        <v>37</v>
      </c>
      <c r="H66">
        <v>57</v>
      </c>
      <c r="I66">
        <v>-1</v>
      </c>
      <c r="J66">
        <v>42</v>
      </c>
      <c r="K66">
        <v>7</v>
      </c>
      <c r="L66">
        <v>2</v>
      </c>
      <c r="M66">
        <v>4</v>
      </c>
      <c r="N66">
        <v>0</v>
      </c>
      <c r="O66">
        <v>159</v>
      </c>
      <c r="P66">
        <v>12.6</v>
      </c>
      <c r="Q66" s="1">
        <v>0.87013888888888891</v>
      </c>
      <c r="R66">
        <v>25.8</v>
      </c>
      <c r="S66">
        <v>56.5</v>
      </c>
    </row>
    <row r="67" spans="1:19">
      <c r="A67">
        <v>66</v>
      </c>
      <c r="B67" t="s">
        <v>405</v>
      </c>
      <c r="C67" t="s">
        <v>798</v>
      </c>
      <c r="D67" t="s">
        <v>7</v>
      </c>
      <c r="E67">
        <v>82</v>
      </c>
      <c r="F67">
        <v>19</v>
      </c>
      <c r="G67">
        <v>38</v>
      </c>
      <c r="H67">
        <v>57</v>
      </c>
      <c r="I67">
        <v>-6</v>
      </c>
      <c r="J67">
        <v>32</v>
      </c>
      <c r="K67">
        <v>7</v>
      </c>
      <c r="L67">
        <v>0</v>
      </c>
      <c r="M67">
        <v>4</v>
      </c>
      <c r="N67">
        <v>0</v>
      </c>
      <c r="O67">
        <v>132</v>
      </c>
      <c r="P67">
        <v>14.4</v>
      </c>
      <c r="Q67" s="1">
        <v>0.78749999999999998</v>
      </c>
      <c r="R67">
        <v>22.7</v>
      </c>
      <c r="S67">
        <v>51.7</v>
      </c>
    </row>
    <row r="68" spans="1:19">
      <c r="A68">
        <v>67</v>
      </c>
      <c r="B68" t="s">
        <v>208</v>
      </c>
      <c r="C68" t="s">
        <v>72</v>
      </c>
      <c r="D68" t="s">
        <v>10</v>
      </c>
      <c r="E68">
        <v>82</v>
      </c>
      <c r="F68">
        <v>19</v>
      </c>
      <c r="G68">
        <v>38</v>
      </c>
      <c r="H68">
        <v>57</v>
      </c>
      <c r="I68">
        <v>0</v>
      </c>
      <c r="J68">
        <v>131</v>
      </c>
      <c r="K68">
        <v>2</v>
      </c>
      <c r="L68">
        <v>0</v>
      </c>
      <c r="M68">
        <v>2</v>
      </c>
      <c r="N68">
        <v>0</v>
      </c>
      <c r="O68">
        <v>189</v>
      </c>
      <c r="P68">
        <v>10.1</v>
      </c>
      <c r="Q68" s="1">
        <v>0.71527777777777779</v>
      </c>
      <c r="R68">
        <v>22.5</v>
      </c>
      <c r="S68">
        <v>47.9</v>
      </c>
    </row>
    <row r="69" spans="1:19">
      <c r="A69">
        <v>68</v>
      </c>
      <c r="B69" t="s">
        <v>145</v>
      </c>
      <c r="C69" t="s">
        <v>49</v>
      </c>
      <c r="D69" t="s">
        <v>5</v>
      </c>
      <c r="E69">
        <v>82</v>
      </c>
      <c r="F69">
        <v>24</v>
      </c>
      <c r="G69">
        <v>32</v>
      </c>
      <c r="H69">
        <v>56</v>
      </c>
      <c r="I69">
        <v>-6</v>
      </c>
      <c r="J69">
        <v>41</v>
      </c>
      <c r="K69">
        <v>7</v>
      </c>
      <c r="L69">
        <v>0</v>
      </c>
      <c r="M69">
        <v>3</v>
      </c>
      <c r="N69">
        <v>2</v>
      </c>
      <c r="O69">
        <v>248</v>
      </c>
      <c r="P69">
        <v>9.6999999999999993</v>
      </c>
      <c r="Q69" s="1">
        <v>0.80208333333333337</v>
      </c>
      <c r="R69">
        <v>24.7</v>
      </c>
      <c r="S69">
        <v>43.6</v>
      </c>
    </row>
    <row r="70" spans="1:19">
      <c r="A70">
        <v>69</v>
      </c>
      <c r="B70" t="s">
        <v>18</v>
      </c>
      <c r="C70" t="s">
        <v>19</v>
      </c>
      <c r="D70" t="s">
        <v>7</v>
      </c>
      <c r="E70">
        <v>70</v>
      </c>
      <c r="F70">
        <v>30</v>
      </c>
      <c r="G70">
        <v>25</v>
      </c>
      <c r="H70">
        <v>55</v>
      </c>
      <c r="I70">
        <v>-8</v>
      </c>
      <c r="J70">
        <v>21</v>
      </c>
      <c r="K70">
        <v>8</v>
      </c>
      <c r="L70">
        <v>0</v>
      </c>
      <c r="M70">
        <v>5</v>
      </c>
      <c r="N70">
        <v>1</v>
      </c>
      <c r="O70">
        <v>297</v>
      </c>
      <c r="P70">
        <v>10.1</v>
      </c>
      <c r="Q70" s="1">
        <v>0.81388888888888899</v>
      </c>
      <c r="R70">
        <v>21.7</v>
      </c>
      <c r="S70">
        <v>48.4</v>
      </c>
    </row>
    <row r="71" spans="1:19">
      <c r="A71">
        <v>70</v>
      </c>
      <c r="B71" t="s">
        <v>86</v>
      </c>
      <c r="C71" t="s">
        <v>113</v>
      </c>
      <c r="D71" t="s">
        <v>10</v>
      </c>
      <c r="E71">
        <v>78</v>
      </c>
      <c r="F71">
        <v>27</v>
      </c>
      <c r="G71">
        <v>28</v>
      </c>
      <c r="H71">
        <v>55</v>
      </c>
      <c r="I71">
        <v>-5</v>
      </c>
      <c r="J71">
        <v>64</v>
      </c>
      <c r="K71">
        <v>2</v>
      </c>
      <c r="L71">
        <v>1</v>
      </c>
      <c r="M71">
        <v>4</v>
      </c>
      <c r="N71">
        <v>1</v>
      </c>
      <c r="O71">
        <v>200</v>
      </c>
      <c r="P71">
        <v>13.5</v>
      </c>
      <c r="Q71" s="1">
        <v>0.75763888888888886</v>
      </c>
      <c r="R71">
        <v>23.5</v>
      </c>
      <c r="S71">
        <v>31.7</v>
      </c>
    </row>
    <row r="72" spans="1:19">
      <c r="A72">
        <v>71</v>
      </c>
      <c r="B72" t="s">
        <v>46</v>
      </c>
      <c r="C72" t="s">
        <v>45</v>
      </c>
      <c r="D72" t="s">
        <v>7</v>
      </c>
      <c r="E72">
        <v>81</v>
      </c>
      <c r="F72">
        <v>24</v>
      </c>
      <c r="G72">
        <v>31</v>
      </c>
      <c r="H72">
        <v>55</v>
      </c>
      <c r="I72">
        <v>1</v>
      </c>
      <c r="J72">
        <v>16</v>
      </c>
      <c r="K72">
        <v>10</v>
      </c>
      <c r="L72">
        <v>1</v>
      </c>
      <c r="M72">
        <v>2</v>
      </c>
      <c r="N72">
        <v>0</v>
      </c>
      <c r="O72">
        <v>180</v>
      </c>
      <c r="P72">
        <v>13.3</v>
      </c>
      <c r="Q72" s="1">
        <v>0.73819444444444438</v>
      </c>
      <c r="R72">
        <v>23.2</v>
      </c>
      <c r="S72">
        <v>44</v>
      </c>
    </row>
    <row r="73" spans="1:19">
      <c r="A73">
        <v>72</v>
      </c>
      <c r="B73" t="s">
        <v>232</v>
      </c>
      <c r="C73" t="s">
        <v>139</v>
      </c>
      <c r="D73" t="s">
        <v>10</v>
      </c>
      <c r="E73">
        <v>82</v>
      </c>
      <c r="F73">
        <v>23</v>
      </c>
      <c r="G73">
        <v>32</v>
      </c>
      <c r="H73">
        <v>55</v>
      </c>
      <c r="I73">
        <v>-16</v>
      </c>
      <c r="J73">
        <v>40</v>
      </c>
      <c r="K73">
        <v>8</v>
      </c>
      <c r="L73">
        <v>1</v>
      </c>
      <c r="M73">
        <v>4</v>
      </c>
      <c r="N73">
        <v>1</v>
      </c>
      <c r="O73">
        <v>221</v>
      </c>
      <c r="P73">
        <v>10.4</v>
      </c>
      <c r="Q73" s="1">
        <v>0.79861111111111116</v>
      </c>
      <c r="R73">
        <v>26.3</v>
      </c>
      <c r="S73">
        <v>52.8</v>
      </c>
    </row>
    <row r="74" spans="1:19">
      <c r="A74">
        <v>73</v>
      </c>
      <c r="B74" t="s">
        <v>224</v>
      </c>
      <c r="C74" t="s">
        <v>322</v>
      </c>
      <c r="D74" t="s">
        <v>7</v>
      </c>
      <c r="E74">
        <v>82</v>
      </c>
      <c r="F74">
        <v>22</v>
      </c>
      <c r="G74">
        <v>33</v>
      </c>
      <c r="H74">
        <v>55</v>
      </c>
      <c r="I74">
        <v>-14</v>
      </c>
      <c r="J74">
        <v>36</v>
      </c>
      <c r="K74">
        <v>7</v>
      </c>
      <c r="L74">
        <v>2</v>
      </c>
      <c r="M74">
        <v>7</v>
      </c>
      <c r="N74">
        <v>1</v>
      </c>
      <c r="O74">
        <v>166</v>
      </c>
      <c r="P74">
        <v>13.3</v>
      </c>
      <c r="Q74" s="1">
        <v>0.77708333333333324</v>
      </c>
      <c r="R74">
        <v>21.2</v>
      </c>
      <c r="S74">
        <v>54.2</v>
      </c>
    </row>
    <row r="75" spans="1:19">
      <c r="A75">
        <v>74</v>
      </c>
      <c r="B75" t="s">
        <v>185</v>
      </c>
      <c r="C75" t="s">
        <v>143</v>
      </c>
      <c r="D75" t="s">
        <v>5</v>
      </c>
      <c r="E75">
        <v>82</v>
      </c>
      <c r="F75">
        <v>18</v>
      </c>
      <c r="G75">
        <v>37</v>
      </c>
      <c r="H75">
        <v>55</v>
      </c>
      <c r="I75">
        <v>3</v>
      </c>
      <c r="J75">
        <v>41</v>
      </c>
      <c r="K75">
        <v>5</v>
      </c>
      <c r="L75">
        <v>0</v>
      </c>
      <c r="M75">
        <v>4</v>
      </c>
      <c r="N75">
        <v>3</v>
      </c>
      <c r="O75">
        <v>234</v>
      </c>
      <c r="P75">
        <v>7.7</v>
      </c>
      <c r="Q75" s="1">
        <v>0.79791666666666661</v>
      </c>
      <c r="R75">
        <v>22.7</v>
      </c>
      <c r="S75">
        <v>45.8</v>
      </c>
    </row>
    <row r="76" spans="1:19">
      <c r="A76">
        <v>75</v>
      </c>
      <c r="B76" t="s">
        <v>799</v>
      </c>
      <c r="C76" t="s">
        <v>29</v>
      </c>
      <c r="D76" t="s">
        <v>81</v>
      </c>
      <c r="E76">
        <v>82</v>
      </c>
      <c r="F76">
        <v>10</v>
      </c>
      <c r="G76">
        <v>45</v>
      </c>
      <c r="H76">
        <v>55</v>
      </c>
      <c r="I76">
        <v>22</v>
      </c>
      <c r="J76">
        <v>79</v>
      </c>
      <c r="K76">
        <v>5</v>
      </c>
      <c r="L76">
        <v>0</v>
      </c>
      <c r="M76">
        <v>2</v>
      </c>
      <c r="N76">
        <v>0</v>
      </c>
      <c r="O76">
        <v>175</v>
      </c>
      <c r="P76">
        <v>5.7</v>
      </c>
      <c r="Q76" s="2">
        <v>1.0798611111111112</v>
      </c>
      <c r="R76">
        <v>31.1</v>
      </c>
      <c r="S76">
        <v>0</v>
      </c>
    </row>
    <row r="77" spans="1:19">
      <c r="A77">
        <v>76</v>
      </c>
      <c r="B77" t="s">
        <v>32</v>
      </c>
      <c r="C77" t="s">
        <v>33</v>
      </c>
      <c r="D77" t="s">
        <v>7</v>
      </c>
      <c r="E77">
        <v>82</v>
      </c>
      <c r="F77">
        <v>24</v>
      </c>
      <c r="G77">
        <v>30</v>
      </c>
      <c r="H77">
        <v>54</v>
      </c>
      <c r="I77">
        <v>-15</v>
      </c>
      <c r="J77">
        <v>22</v>
      </c>
      <c r="K77">
        <v>11</v>
      </c>
      <c r="L77">
        <v>0</v>
      </c>
      <c r="M77">
        <v>2</v>
      </c>
      <c r="N77">
        <v>0</v>
      </c>
      <c r="O77">
        <v>186</v>
      </c>
      <c r="P77">
        <v>12.9</v>
      </c>
      <c r="Q77" s="1">
        <v>0.75</v>
      </c>
      <c r="R77">
        <v>20.8</v>
      </c>
      <c r="S77">
        <v>47.5</v>
      </c>
    </row>
    <row r="78" spans="1:19">
      <c r="A78">
        <v>77</v>
      </c>
      <c r="B78" t="s">
        <v>321</v>
      </c>
      <c r="C78" t="s">
        <v>78</v>
      </c>
      <c r="D78" t="s">
        <v>5</v>
      </c>
      <c r="E78">
        <v>73</v>
      </c>
      <c r="F78">
        <v>18</v>
      </c>
      <c r="G78">
        <v>36</v>
      </c>
      <c r="H78">
        <v>54</v>
      </c>
      <c r="I78">
        <v>-19</v>
      </c>
      <c r="J78">
        <v>34</v>
      </c>
      <c r="K78">
        <v>4</v>
      </c>
      <c r="L78">
        <v>0</v>
      </c>
      <c r="M78">
        <v>3</v>
      </c>
      <c r="N78">
        <v>1</v>
      </c>
      <c r="O78">
        <v>169</v>
      </c>
      <c r="P78">
        <v>10.7</v>
      </c>
      <c r="Q78" s="1">
        <v>0.74652777777777779</v>
      </c>
      <c r="R78">
        <v>21.5</v>
      </c>
      <c r="S78">
        <v>50</v>
      </c>
    </row>
    <row r="79" spans="1:19">
      <c r="A79">
        <v>78</v>
      </c>
      <c r="B79" t="s">
        <v>302</v>
      </c>
      <c r="C79" t="s">
        <v>38</v>
      </c>
      <c r="D79" t="s">
        <v>5</v>
      </c>
      <c r="E79">
        <v>74</v>
      </c>
      <c r="F79">
        <v>30</v>
      </c>
      <c r="G79">
        <v>23</v>
      </c>
      <c r="H79">
        <v>53</v>
      </c>
      <c r="I79">
        <v>10</v>
      </c>
      <c r="J79">
        <v>64</v>
      </c>
      <c r="K79">
        <v>7</v>
      </c>
      <c r="L79">
        <v>0</v>
      </c>
      <c r="M79">
        <v>4</v>
      </c>
      <c r="N79">
        <v>0</v>
      </c>
      <c r="O79">
        <v>219</v>
      </c>
      <c r="P79">
        <v>13.7</v>
      </c>
      <c r="Q79" s="1">
        <v>0.71527777777777779</v>
      </c>
      <c r="R79">
        <v>21.7</v>
      </c>
      <c r="S79">
        <v>35.5</v>
      </c>
    </row>
    <row r="80" spans="1:19">
      <c r="A80">
        <v>79</v>
      </c>
      <c r="B80" t="s">
        <v>352</v>
      </c>
      <c r="C80" t="s">
        <v>9</v>
      </c>
      <c r="D80" t="s">
        <v>5</v>
      </c>
      <c r="E80">
        <v>69</v>
      </c>
      <c r="F80">
        <v>29</v>
      </c>
      <c r="G80">
        <v>24</v>
      </c>
      <c r="H80">
        <v>53</v>
      </c>
      <c r="I80">
        <v>23</v>
      </c>
      <c r="J80">
        <v>59</v>
      </c>
      <c r="K80">
        <v>6</v>
      </c>
      <c r="L80">
        <v>0</v>
      </c>
      <c r="M80">
        <v>5</v>
      </c>
      <c r="N80">
        <v>1</v>
      </c>
      <c r="O80">
        <v>151</v>
      </c>
      <c r="P80">
        <v>19.2</v>
      </c>
      <c r="Q80" s="1">
        <v>0.70277777777777783</v>
      </c>
      <c r="R80">
        <v>19.2</v>
      </c>
      <c r="S80">
        <v>0</v>
      </c>
    </row>
    <row r="81" spans="1:19">
      <c r="A81">
        <v>80</v>
      </c>
      <c r="B81" t="s">
        <v>50</v>
      </c>
      <c r="C81" t="s">
        <v>51</v>
      </c>
      <c r="D81" t="s">
        <v>10</v>
      </c>
      <c r="E81">
        <v>71</v>
      </c>
      <c r="F81">
        <v>28</v>
      </c>
      <c r="G81">
        <v>25</v>
      </c>
      <c r="H81">
        <v>53</v>
      </c>
      <c r="I81">
        <v>9</v>
      </c>
      <c r="J81">
        <v>42</v>
      </c>
      <c r="K81">
        <v>10</v>
      </c>
      <c r="L81">
        <v>0</v>
      </c>
      <c r="M81">
        <v>6</v>
      </c>
      <c r="N81">
        <v>0</v>
      </c>
      <c r="O81">
        <v>182</v>
      </c>
      <c r="P81">
        <v>15.4</v>
      </c>
      <c r="Q81" s="1">
        <v>0.69791666666666663</v>
      </c>
      <c r="R81">
        <v>21.3</v>
      </c>
      <c r="S81">
        <v>22.2</v>
      </c>
    </row>
    <row r="82" spans="1:19">
      <c r="A82">
        <v>81</v>
      </c>
      <c r="B82" t="s">
        <v>189</v>
      </c>
      <c r="C82" t="s">
        <v>29</v>
      </c>
      <c r="D82" t="s">
        <v>7</v>
      </c>
      <c r="E82">
        <v>75</v>
      </c>
      <c r="F82">
        <v>26</v>
      </c>
      <c r="G82">
        <v>27</v>
      </c>
      <c r="H82">
        <v>53</v>
      </c>
      <c r="I82">
        <v>-2</v>
      </c>
      <c r="J82">
        <v>71</v>
      </c>
      <c r="K82">
        <v>8</v>
      </c>
      <c r="L82">
        <v>0</v>
      </c>
      <c r="M82">
        <v>1</v>
      </c>
      <c r="N82">
        <v>1</v>
      </c>
      <c r="O82">
        <v>193</v>
      </c>
      <c r="P82">
        <v>13.5</v>
      </c>
      <c r="Q82" s="1">
        <v>0.69097222222222221</v>
      </c>
      <c r="R82">
        <v>21.9</v>
      </c>
      <c r="S82">
        <v>44.2</v>
      </c>
    </row>
    <row r="83" spans="1:19">
      <c r="A83">
        <v>82</v>
      </c>
      <c r="B83" t="s">
        <v>180</v>
      </c>
      <c r="C83" t="s">
        <v>147</v>
      </c>
      <c r="D83" t="s">
        <v>7</v>
      </c>
      <c r="E83">
        <v>79</v>
      </c>
      <c r="F83">
        <v>25</v>
      </c>
      <c r="G83">
        <v>28</v>
      </c>
      <c r="H83">
        <v>53</v>
      </c>
      <c r="I83">
        <v>1</v>
      </c>
      <c r="J83">
        <v>59</v>
      </c>
      <c r="K83">
        <v>10</v>
      </c>
      <c r="L83">
        <v>0</v>
      </c>
      <c r="M83">
        <v>6</v>
      </c>
      <c r="N83">
        <v>3</v>
      </c>
      <c r="O83">
        <v>212</v>
      </c>
      <c r="P83">
        <v>11.8</v>
      </c>
      <c r="Q83" s="1">
        <v>0.79027777777777775</v>
      </c>
      <c r="R83">
        <v>21.5</v>
      </c>
      <c r="S83">
        <v>52</v>
      </c>
    </row>
    <row r="84" spans="1:19">
      <c r="A84">
        <v>83</v>
      </c>
      <c r="B84" t="s">
        <v>359</v>
      </c>
      <c r="C84" t="s">
        <v>38</v>
      </c>
      <c r="D84" t="s">
        <v>10</v>
      </c>
      <c r="E84">
        <v>82</v>
      </c>
      <c r="F84">
        <v>25</v>
      </c>
      <c r="G84">
        <v>28</v>
      </c>
      <c r="H84">
        <v>53</v>
      </c>
      <c r="I84">
        <v>0</v>
      </c>
      <c r="J84">
        <v>48</v>
      </c>
      <c r="K84">
        <v>8</v>
      </c>
      <c r="L84">
        <v>0</v>
      </c>
      <c r="M84">
        <v>4</v>
      </c>
      <c r="N84">
        <v>0</v>
      </c>
      <c r="O84">
        <v>217</v>
      </c>
      <c r="P84">
        <v>11.5</v>
      </c>
      <c r="Q84" s="1">
        <v>0.72152777777777777</v>
      </c>
      <c r="R84">
        <v>22.8</v>
      </c>
      <c r="S84">
        <v>34.799999999999997</v>
      </c>
    </row>
    <row r="85" spans="1:19">
      <c r="A85">
        <v>84</v>
      </c>
      <c r="B85" t="s">
        <v>203</v>
      </c>
      <c r="C85" t="s">
        <v>49</v>
      </c>
      <c r="D85" t="s">
        <v>10</v>
      </c>
      <c r="E85">
        <v>67</v>
      </c>
      <c r="F85">
        <v>22</v>
      </c>
      <c r="G85">
        <v>31</v>
      </c>
      <c r="H85">
        <v>53</v>
      </c>
      <c r="I85">
        <v>8</v>
      </c>
      <c r="J85">
        <v>42</v>
      </c>
      <c r="K85">
        <v>11</v>
      </c>
      <c r="L85">
        <v>0</v>
      </c>
      <c r="M85">
        <v>3</v>
      </c>
      <c r="N85">
        <v>0</v>
      </c>
      <c r="O85">
        <v>206</v>
      </c>
      <c r="P85">
        <v>10.7</v>
      </c>
      <c r="Q85" s="1">
        <v>0.81944444444444453</v>
      </c>
      <c r="R85">
        <v>23.8</v>
      </c>
      <c r="S85">
        <v>50</v>
      </c>
    </row>
    <row r="86" spans="1:19">
      <c r="A86">
        <v>85</v>
      </c>
      <c r="B86" t="s">
        <v>800</v>
      </c>
      <c r="C86" t="s">
        <v>143</v>
      </c>
      <c r="D86" t="s">
        <v>7</v>
      </c>
      <c r="E86">
        <v>78</v>
      </c>
      <c r="F86">
        <v>19</v>
      </c>
      <c r="G86">
        <v>34</v>
      </c>
      <c r="H86">
        <v>53</v>
      </c>
      <c r="I86">
        <v>8</v>
      </c>
      <c r="J86">
        <v>36</v>
      </c>
      <c r="K86">
        <v>4</v>
      </c>
      <c r="L86">
        <v>0</v>
      </c>
      <c r="M86">
        <v>2</v>
      </c>
      <c r="N86">
        <v>0</v>
      </c>
      <c r="O86">
        <v>174</v>
      </c>
      <c r="P86">
        <v>10.9</v>
      </c>
      <c r="Q86" s="1">
        <v>0.74722222222222223</v>
      </c>
      <c r="R86">
        <v>21.3</v>
      </c>
      <c r="S86">
        <v>49.7</v>
      </c>
    </row>
    <row r="87" spans="1:19">
      <c r="A87">
        <v>86</v>
      </c>
      <c r="B87" t="s">
        <v>26</v>
      </c>
      <c r="C87" t="s">
        <v>113</v>
      </c>
      <c r="D87" t="s">
        <v>7</v>
      </c>
      <c r="E87">
        <v>66</v>
      </c>
      <c r="F87">
        <v>19</v>
      </c>
      <c r="G87">
        <v>34</v>
      </c>
      <c r="H87">
        <v>53</v>
      </c>
      <c r="I87">
        <v>-5</v>
      </c>
      <c r="J87">
        <v>38</v>
      </c>
      <c r="K87">
        <v>8</v>
      </c>
      <c r="L87">
        <v>2</v>
      </c>
      <c r="M87">
        <v>0</v>
      </c>
      <c r="N87">
        <v>0</v>
      </c>
      <c r="O87">
        <v>155</v>
      </c>
      <c r="P87">
        <v>12.3</v>
      </c>
      <c r="Q87" s="1">
        <v>0.81388888888888899</v>
      </c>
      <c r="R87">
        <v>24.2</v>
      </c>
      <c r="S87">
        <v>44.8</v>
      </c>
    </row>
    <row r="88" spans="1:19">
      <c r="A88">
        <v>87</v>
      </c>
      <c r="B88" t="s">
        <v>207</v>
      </c>
      <c r="C88" t="s">
        <v>33</v>
      </c>
      <c r="D88" t="s">
        <v>5</v>
      </c>
      <c r="E88">
        <v>80</v>
      </c>
      <c r="F88">
        <v>19</v>
      </c>
      <c r="G88">
        <v>33</v>
      </c>
      <c r="H88">
        <v>52</v>
      </c>
      <c r="I88">
        <v>-22</v>
      </c>
      <c r="J88">
        <v>34</v>
      </c>
      <c r="K88">
        <v>4</v>
      </c>
      <c r="L88">
        <v>0</v>
      </c>
      <c r="M88">
        <v>4</v>
      </c>
      <c r="N88">
        <v>2</v>
      </c>
      <c r="O88">
        <v>249</v>
      </c>
      <c r="P88">
        <v>7.6</v>
      </c>
      <c r="Q88" s="1">
        <v>0.85555555555555562</v>
      </c>
      <c r="R88">
        <v>23.8</v>
      </c>
      <c r="S88">
        <v>47.8</v>
      </c>
    </row>
    <row r="89" spans="1:19">
      <c r="A89">
        <v>88</v>
      </c>
      <c r="B89" t="s">
        <v>123</v>
      </c>
      <c r="C89" t="s">
        <v>88</v>
      </c>
      <c r="D89" t="s">
        <v>7</v>
      </c>
      <c r="E89">
        <v>73</v>
      </c>
      <c r="F89">
        <v>19</v>
      </c>
      <c r="G89">
        <v>33</v>
      </c>
      <c r="H89">
        <v>52</v>
      </c>
      <c r="I89">
        <v>6</v>
      </c>
      <c r="J89">
        <v>28</v>
      </c>
      <c r="K89">
        <v>0</v>
      </c>
      <c r="L89">
        <v>1</v>
      </c>
      <c r="M89">
        <v>4</v>
      </c>
      <c r="N89">
        <v>2</v>
      </c>
      <c r="O89">
        <v>184</v>
      </c>
      <c r="P89">
        <v>10.3</v>
      </c>
      <c r="Q89" s="1">
        <v>0.78749999999999998</v>
      </c>
      <c r="R89">
        <v>24.7</v>
      </c>
      <c r="S89">
        <v>58</v>
      </c>
    </row>
    <row r="90" spans="1:19">
      <c r="A90">
        <v>89</v>
      </c>
      <c r="B90" t="s">
        <v>244</v>
      </c>
      <c r="C90" t="s">
        <v>25</v>
      </c>
      <c r="D90" t="s">
        <v>7</v>
      </c>
      <c r="E90">
        <v>71</v>
      </c>
      <c r="F90">
        <v>19</v>
      </c>
      <c r="G90">
        <v>33</v>
      </c>
      <c r="H90">
        <v>52</v>
      </c>
      <c r="I90">
        <v>14</v>
      </c>
      <c r="J90">
        <v>36</v>
      </c>
      <c r="K90">
        <v>5</v>
      </c>
      <c r="L90">
        <v>1</v>
      </c>
      <c r="M90">
        <v>6</v>
      </c>
      <c r="N90">
        <v>2</v>
      </c>
      <c r="O90">
        <v>124</v>
      </c>
      <c r="P90">
        <v>15.3</v>
      </c>
      <c r="Q90" s="1">
        <v>0.77361111111111114</v>
      </c>
      <c r="R90">
        <v>25.3</v>
      </c>
      <c r="S90">
        <v>51.4</v>
      </c>
    </row>
    <row r="91" spans="1:19">
      <c r="A91">
        <v>90</v>
      </c>
      <c r="B91" t="s">
        <v>115</v>
      </c>
      <c r="C91" t="s">
        <v>88</v>
      </c>
      <c r="D91" t="s">
        <v>7</v>
      </c>
      <c r="E91">
        <v>79</v>
      </c>
      <c r="F91">
        <v>17</v>
      </c>
      <c r="G91">
        <v>35</v>
      </c>
      <c r="H91">
        <v>52</v>
      </c>
      <c r="I91">
        <v>8</v>
      </c>
      <c r="J91">
        <v>26</v>
      </c>
      <c r="K91">
        <v>6</v>
      </c>
      <c r="L91">
        <v>0</v>
      </c>
      <c r="M91">
        <v>3</v>
      </c>
      <c r="N91">
        <v>0</v>
      </c>
      <c r="O91">
        <v>156</v>
      </c>
      <c r="P91">
        <v>10.9</v>
      </c>
      <c r="Q91" s="1">
        <v>0.7597222222222223</v>
      </c>
      <c r="R91">
        <v>21.9</v>
      </c>
      <c r="S91">
        <v>50.7</v>
      </c>
    </row>
    <row r="92" spans="1:19">
      <c r="A92">
        <v>91</v>
      </c>
      <c r="B92" t="s">
        <v>216</v>
      </c>
      <c r="C92" t="s">
        <v>165</v>
      </c>
      <c r="D92" t="s">
        <v>5</v>
      </c>
      <c r="E92">
        <v>80</v>
      </c>
      <c r="F92">
        <v>30</v>
      </c>
      <c r="G92">
        <v>21</v>
      </c>
      <c r="H92">
        <v>51</v>
      </c>
      <c r="I92">
        <v>18</v>
      </c>
      <c r="J92">
        <v>40</v>
      </c>
      <c r="K92">
        <v>10</v>
      </c>
      <c r="L92">
        <v>0</v>
      </c>
      <c r="M92">
        <v>8</v>
      </c>
      <c r="N92">
        <v>0</v>
      </c>
      <c r="O92">
        <v>275</v>
      </c>
      <c r="P92">
        <v>10.9</v>
      </c>
      <c r="Q92" s="1">
        <v>0.65347222222222223</v>
      </c>
      <c r="R92">
        <v>19.7</v>
      </c>
      <c r="S92">
        <v>27.8</v>
      </c>
    </row>
    <row r="93" spans="1:19">
      <c r="A93">
        <v>92</v>
      </c>
      <c r="B93" t="s">
        <v>132</v>
      </c>
      <c r="C93" t="s">
        <v>72</v>
      </c>
      <c r="D93" t="s">
        <v>7</v>
      </c>
      <c r="E93">
        <v>67</v>
      </c>
      <c r="F93">
        <v>25</v>
      </c>
      <c r="G93">
        <v>26</v>
      </c>
      <c r="H93">
        <v>51</v>
      </c>
      <c r="I93">
        <v>1</v>
      </c>
      <c r="J93">
        <v>26</v>
      </c>
      <c r="K93">
        <v>3</v>
      </c>
      <c r="L93">
        <v>1</v>
      </c>
      <c r="M93">
        <v>5</v>
      </c>
      <c r="N93">
        <v>0</v>
      </c>
      <c r="O93">
        <v>228</v>
      </c>
      <c r="P93">
        <v>11</v>
      </c>
      <c r="Q93" s="1">
        <v>0.81111111111111101</v>
      </c>
      <c r="R93">
        <v>25.8</v>
      </c>
      <c r="S93">
        <v>58.1</v>
      </c>
    </row>
    <row r="94" spans="1:19">
      <c r="A94">
        <v>93</v>
      </c>
      <c r="B94" t="s">
        <v>129</v>
      </c>
      <c r="C94" t="s">
        <v>14</v>
      </c>
      <c r="D94" t="s">
        <v>5</v>
      </c>
      <c r="E94">
        <v>57</v>
      </c>
      <c r="F94">
        <v>24</v>
      </c>
      <c r="G94">
        <v>27</v>
      </c>
      <c r="H94">
        <v>51</v>
      </c>
      <c r="I94">
        <v>24</v>
      </c>
      <c r="J94">
        <v>18</v>
      </c>
      <c r="K94">
        <v>2</v>
      </c>
      <c r="L94">
        <v>5</v>
      </c>
      <c r="M94">
        <v>2</v>
      </c>
      <c r="N94">
        <v>0</v>
      </c>
      <c r="O94">
        <v>199</v>
      </c>
      <c r="P94">
        <v>12.1</v>
      </c>
      <c r="Q94" s="1">
        <v>0.77986111111111101</v>
      </c>
      <c r="R94">
        <v>24.1</v>
      </c>
      <c r="S94">
        <v>0</v>
      </c>
    </row>
    <row r="95" spans="1:19">
      <c r="A95">
        <v>94</v>
      </c>
      <c r="B95" t="s">
        <v>99</v>
      </c>
      <c r="C95" t="s">
        <v>9</v>
      </c>
      <c r="D95" t="s">
        <v>10</v>
      </c>
      <c r="E95">
        <v>69</v>
      </c>
      <c r="F95">
        <v>23</v>
      </c>
      <c r="G95">
        <v>28</v>
      </c>
      <c r="H95">
        <v>51</v>
      </c>
      <c r="I95">
        <v>9</v>
      </c>
      <c r="J95">
        <v>28</v>
      </c>
      <c r="K95">
        <v>7</v>
      </c>
      <c r="L95">
        <v>0</v>
      </c>
      <c r="M95">
        <v>4</v>
      </c>
      <c r="N95">
        <v>1</v>
      </c>
      <c r="O95">
        <v>121</v>
      </c>
      <c r="P95">
        <v>19</v>
      </c>
      <c r="Q95" s="1">
        <v>0.66805555555555562</v>
      </c>
      <c r="R95">
        <v>19.3</v>
      </c>
      <c r="S95">
        <v>43.1</v>
      </c>
    </row>
    <row r="96" spans="1:19">
      <c r="A96">
        <v>95</v>
      </c>
      <c r="B96" t="s">
        <v>801</v>
      </c>
      <c r="C96" t="s">
        <v>49</v>
      </c>
      <c r="D96" t="s">
        <v>10</v>
      </c>
      <c r="E96">
        <v>81</v>
      </c>
      <c r="F96">
        <v>19</v>
      </c>
      <c r="G96">
        <v>32</v>
      </c>
      <c r="H96">
        <v>51</v>
      </c>
      <c r="I96">
        <v>-1</v>
      </c>
      <c r="J96">
        <v>26</v>
      </c>
      <c r="K96">
        <v>5</v>
      </c>
      <c r="L96">
        <v>0</v>
      </c>
      <c r="M96">
        <v>1</v>
      </c>
      <c r="N96">
        <v>0</v>
      </c>
      <c r="O96">
        <v>182</v>
      </c>
      <c r="P96">
        <v>10.4</v>
      </c>
      <c r="Q96" s="1">
        <v>0.7680555555555556</v>
      </c>
      <c r="R96">
        <v>23.9</v>
      </c>
      <c r="S96">
        <v>58.3</v>
      </c>
    </row>
    <row r="97" spans="1:19">
      <c r="A97">
        <v>96</v>
      </c>
      <c r="B97" t="s">
        <v>194</v>
      </c>
      <c r="C97" t="s">
        <v>165</v>
      </c>
      <c r="D97" t="s">
        <v>10</v>
      </c>
      <c r="E97">
        <v>82</v>
      </c>
      <c r="F97">
        <v>17</v>
      </c>
      <c r="G97">
        <v>34</v>
      </c>
      <c r="H97">
        <v>51</v>
      </c>
      <c r="I97">
        <v>2</v>
      </c>
      <c r="J97">
        <v>35</v>
      </c>
      <c r="K97">
        <v>5</v>
      </c>
      <c r="L97">
        <v>0</v>
      </c>
      <c r="M97">
        <v>4</v>
      </c>
      <c r="N97">
        <v>0</v>
      </c>
      <c r="O97">
        <v>152</v>
      </c>
      <c r="P97">
        <v>11.2</v>
      </c>
      <c r="Q97" s="1">
        <v>0.74652777777777779</v>
      </c>
      <c r="R97">
        <v>23.6</v>
      </c>
      <c r="S97">
        <v>10</v>
      </c>
    </row>
    <row r="98" spans="1:19">
      <c r="A98">
        <v>97</v>
      </c>
      <c r="B98" t="s">
        <v>120</v>
      </c>
      <c r="C98" t="s">
        <v>74</v>
      </c>
      <c r="D98" t="s">
        <v>7</v>
      </c>
      <c r="E98">
        <v>65</v>
      </c>
      <c r="F98">
        <v>26</v>
      </c>
      <c r="G98">
        <v>24</v>
      </c>
      <c r="H98">
        <v>50</v>
      </c>
      <c r="I98">
        <v>7</v>
      </c>
      <c r="J98">
        <v>16</v>
      </c>
      <c r="K98">
        <v>4</v>
      </c>
      <c r="L98">
        <v>0</v>
      </c>
      <c r="M98">
        <v>4</v>
      </c>
      <c r="N98">
        <v>1</v>
      </c>
      <c r="O98">
        <v>218</v>
      </c>
      <c r="P98">
        <v>11.9</v>
      </c>
      <c r="Q98" s="1">
        <v>0.81319444444444444</v>
      </c>
      <c r="R98">
        <v>24.2</v>
      </c>
      <c r="S98">
        <v>51</v>
      </c>
    </row>
    <row r="99" spans="1:19">
      <c r="A99">
        <v>98</v>
      </c>
      <c r="B99" t="s">
        <v>282</v>
      </c>
      <c r="C99" t="s">
        <v>802</v>
      </c>
      <c r="D99" t="s">
        <v>10</v>
      </c>
      <c r="E99">
        <v>77</v>
      </c>
      <c r="F99">
        <v>21</v>
      </c>
      <c r="G99">
        <v>29</v>
      </c>
      <c r="H99">
        <v>50</v>
      </c>
      <c r="I99">
        <v>-1</v>
      </c>
      <c r="J99">
        <v>61</v>
      </c>
      <c r="K99">
        <v>5</v>
      </c>
      <c r="L99">
        <v>0</v>
      </c>
      <c r="M99">
        <v>1</v>
      </c>
      <c r="N99">
        <v>0</v>
      </c>
      <c r="O99">
        <v>184</v>
      </c>
      <c r="P99">
        <v>11.4</v>
      </c>
      <c r="Q99" s="1">
        <v>0.68541666666666667</v>
      </c>
      <c r="R99">
        <v>20.100000000000001</v>
      </c>
      <c r="S99">
        <v>31.6</v>
      </c>
    </row>
    <row r="100" spans="1:19">
      <c r="A100">
        <v>99</v>
      </c>
      <c r="B100" t="s">
        <v>34</v>
      </c>
      <c r="C100" t="s">
        <v>139</v>
      </c>
      <c r="D100" t="s">
        <v>5</v>
      </c>
      <c r="E100">
        <v>81</v>
      </c>
      <c r="F100">
        <v>16</v>
      </c>
      <c r="G100">
        <v>34</v>
      </c>
      <c r="H100">
        <v>50</v>
      </c>
      <c r="I100">
        <v>-7</v>
      </c>
      <c r="J100">
        <v>26</v>
      </c>
      <c r="K100">
        <v>4</v>
      </c>
      <c r="L100">
        <v>0</v>
      </c>
      <c r="M100">
        <v>1</v>
      </c>
      <c r="N100">
        <v>0</v>
      </c>
      <c r="O100">
        <v>154</v>
      </c>
      <c r="P100">
        <v>10.4</v>
      </c>
      <c r="Q100" s="1">
        <v>0.65069444444444446</v>
      </c>
      <c r="R100">
        <v>21.3</v>
      </c>
      <c r="S100">
        <v>33.299999999999997</v>
      </c>
    </row>
    <row r="101" spans="1:19">
      <c r="A101">
        <v>100</v>
      </c>
      <c r="B101" t="s">
        <v>160</v>
      </c>
      <c r="C101" t="s">
        <v>803</v>
      </c>
      <c r="D101" t="s">
        <v>7</v>
      </c>
      <c r="E101">
        <v>82</v>
      </c>
      <c r="F101">
        <v>15</v>
      </c>
      <c r="G101">
        <v>35</v>
      </c>
      <c r="H101">
        <v>50</v>
      </c>
      <c r="I101">
        <v>3</v>
      </c>
      <c r="J101">
        <v>75</v>
      </c>
      <c r="K101">
        <v>3</v>
      </c>
      <c r="L101">
        <v>0</v>
      </c>
      <c r="M101">
        <v>3</v>
      </c>
      <c r="N101">
        <v>1</v>
      </c>
      <c r="O101">
        <v>236</v>
      </c>
      <c r="P101">
        <v>6.4</v>
      </c>
      <c r="Q101" s="1">
        <v>0.74375000000000002</v>
      </c>
      <c r="R101">
        <v>21.9</v>
      </c>
      <c r="S101">
        <v>49.3</v>
      </c>
    </row>
    <row r="102" spans="1:19">
      <c r="A102">
        <v>101</v>
      </c>
      <c r="B102" t="s">
        <v>256</v>
      </c>
      <c r="C102" t="s">
        <v>12</v>
      </c>
      <c r="D102" t="s">
        <v>81</v>
      </c>
      <c r="E102">
        <v>62</v>
      </c>
      <c r="F102">
        <v>11</v>
      </c>
      <c r="G102">
        <v>39</v>
      </c>
      <c r="H102">
        <v>50</v>
      </c>
      <c r="I102">
        <v>-4</v>
      </c>
      <c r="J102">
        <v>49</v>
      </c>
      <c r="K102">
        <v>6</v>
      </c>
      <c r="L102">
        <v>0</v>
      </c>
      <c r="M102">
        <v>3</v>
      </c>
      <c r="N102">
        <v>0</v>
      </c>
      <c r="O102">
        <v>138</v>
      </c>
      <c r="P102">
        <v>8</v>
      </c>
      <c r="Q102" s="2">
        <v>1.0159722222222223</v>
      </c>
      <c r="R102">
        <v>26.5</v>
      </c>
      <c r="S102">
        <v>0</v>
      </c>
    </row>
    <row r="103" spans="1:19">
      <c r="A103">
        <v>102</v>
      </c>
      <c r="B103" t="s">
        <v>286</v>
      </c>
      <c r="C103" t="s">
        <v>322</v>
      </c>
      <c r="D103" t="s">
        <v>81</v>
      </c>
      <c r="E103">
        <v>82</v>
      </c>
      <c r="F103">
        <v>6</v>
      </c>
      <c r="G103">
        <v>44</v>
      </c>
      <c r="H103">
        <v>50</v>
      </c>
      <c r="I103">
        <v>-5</v>
      </c>
      <c r="J103">
        <v>30</v>
      </c>
      <c r="K103">
        <v>2</v>
      </c>
      <c r="L103">
        <v>0</v>
      </c>
      <c r="M103">
        <v>0</v>
      </c>
      <c r="N103">
        <v>0</v>
      </c>
      <c r="O103">
        <v>109</v>
      </c>
      <c r="P103">
        <v>5.5</v>
      </c>
      <c r="Q103" s="1">
        <v>0.9277777777777777</v>
      </c>
      <c r="R103">
        <v>24.9</v>
      </c>
      <c r="S103">
        <v>0</v>
      </c>
    </row>
    <row r="104" spans="1:19">
      <c r="A104">
        <v>103</v>
      </c>
      <c r="B104" t="s">
        <v>136</v>
      </c>
      <c r="C104" t="s">
        <v>12</v>
      </c>
      <c r="D104" t="s">
        <v>7</v>
      </c>
      <c r="E104">
        <v>82</v>
      </c>
      <c r="F104">
        <v>21</v>
      </c>
      <c r="G104">
        <v>28</v>
      </c>
      <c r="H104">
        <v>49</v>
      </c>
      <c r="I104">
        <v>19</v>
      </c>
      <c r="J104">
        <v>57</v>
      </c>
      <c r="K104">
        <v>1</v>
      </c>
      <c r="L104">
        <v>2</v>
      </c>
      <c r="M104">
        <v>1</v>
      </c>
      <c r="N104">
        <v>0</v>
      </c>
      <c r="O104">
        <v>195</v>
      </c>
      <c r="P104">
        <v>10.8</v>
      </c>
      <c r="Q104" s="1">
        <v>0.80763888888888891</v>
      </c>
      <c r="R104">
        <v>23.6</v>
      </c>
      <c r="S104">
        <v>48.3</v>
      </c>
    </row>
    <row r="105" spans="1:19">
      <c r="A105">
        <v>104</v>
      </c>
      <c r="B105" t="s">
        <v>164</v>
      </c>
      <c r="C105" t="s">
        <v>165</v>
      </c>
      <c r="D105" t="s">
        <v>5</v>
      </c>
      <c r="E105">
        <v>74</v>
      </c>
      <c r="F105">
        <v>21</v>
      </c>
      <c r="G105">
        <v>28</v>
      </c>
      <c r="H105">
        <v>49</v>
      </c>
      <c r="I105">
        <v>-7</v>
      </c>
      <c r="J105">
        <v>50</v>
      </c>
      <c r="K105">
        <v>5</v>
      </c>
      <c r="L105">
        <v>0</v>
      </c>
      <c r="M105">
        <v>2</v>
      </c>
      <c r="N105">
        <v>0</v>
      </c>
      <c r="O105">
        <v>168</v>
      </c>
      <c r="P105">
        <v>12.5</v>
      </c>
      <c r="Q105" s="1">
        <v>0.74930555555555556</v>
      </c>
      <c r="R105">
        <v>23.3</v>
      </c>
      <c r="S105">
        <v>32.9</v>
      </c>
    </row>
    <row r="106" spans="1:19">
      <c r="A106">
        <v>105</v>
      </c>
      <c r="B106" t="s">
        <v>385</v>
      </c>
      <c r="C106" t="s">
        <v>147</v>
      </c>
      <c r="D106" t="s">
        <v>5</v>
      </c>
      <c r="E106">
        <v>77</v>
      </c>
      <c r="F106">
        <v>18</v>
      </c>
      <c r="G106">
        <v>31</v>
      </c>
      <c r="H106">
        <v>49</v>
      </c>
      <c r="I106">
        <v>-8</v>
      </c>
      <c r="J106">
        <v>54</v>
      </c>
      <c r="K106">
        <v>4</v>
      </c>
      <c r="L106">
        <v>0</v>
      </c>
      <c r="M106">
        <v>5</v>
      </c>
      <c r="N106">
        <v>1</v>
      </c>
      <c r="O106">
        <v>165</v>
      </c>
      <c r="P106">
        <v>10.9</v>
      </c>
      <c r="Q106" s="1">
        <v>0.75624999999999998</v>
      </c>
      <c r="R106">
        <v>19.3</v>
      </c>
      <c r="S106">
        <v>33.299999999999997</v>
      </c>
    </row>
    <row r="107" spans="1:19">
      <c r="A107">
        <v>106</v>
      </c>
      <c r="B107" t="s">
        <v>201</v>
      </c>
      <c r="C107" t="s">
        <v>33</v>
      </c>
      <c r="D107" t="s">
        <v>81</v>
      </c>
      <c r="E107">
        <v>82</v>
      </c>
      <c r="F107">
        <v>11</v>
      </c>
      <c r="G107">
        <v>38</v>
      </c>
      <c r="H107">
        <v>49</v>
      </c>
      <c r="I107">
        <v>0</v>
      </c>
      <c r="J107">
        <v>48</v>
      </c>
      <c r="K107">
        <v>9</v>
      </c>
      <c r="L107">
        <v>0</v>
      </c>
      <c r="M107">
        <v>2</v>
      </c>
      <c r="N107">
        <v>1</v>
      </c>
      <c r="O107">
        <v>187</v>
      </c>
      <c r="P107">
        <v>5.9</v>
      </c>
      <c r="Q107" s="2">
        <v>1.070138888888889</v>
      </c>
      <c r="R107">
        <v>26.6</v>
      </c>
      <c r="S107">
        <v>0</v>
      </c>
    </row>
    <row r="108" spans="1:19">
      <c r="A108">
        <v>107</v>
      </c>
      <c r="B108" t="s">
        <v>276</v>
      </c>
      <c r="C108" t="s">
        <v>23</v>
      </c>
      <c r="D108" t="s">
        <v>81</v>
      </c>
      <c r="E108">
        <v>82</v>
      </c>
      <c r="F108">
        <v>9</v>
      </c>
      <c r="G108">
        <v>40</v>
      </c>
      <c r="H108">
        <v>49</v>
      </c>
      <c r="I108">
        <v>22</v>
      </c>
      <c r="J108">
        <v>24</v>
      </c>
      <c r="K108">
        <v>5</v>
      </c>
      <c r="L108">
        <v>0</v>
      </c>
      <c r="M108">
        <v>1</v>
      </c>
      <c r="N108">
        <v>0</v>
      </c>
      <c r="O108">
        <v>194</v>
      </c>
      <c r="P108">
        <v>4.5999999999999996</v>
      </c>
      <c r="Q108" s="2">
        <v>1.0590277777777779</v>
      </c>
      <c r="R108">
        <v>29.3</v>
      </c>
      <c r="S108">
        <v>0</v>
      </c>
    </row>
    <row r="109" spans="1:19">
      <c r="A109">
        <v>108</v>
      </c>
      <c r="B109" t="s">
        <v>304</v>
      </c>
      <c r="C109" t="s">
        <v>19</v>
      </c>
      <c r="D109" t="s">
        <v>81</v>
      </c>
      <c r="E109">
        <v>82</v>
      </c>
      <c r="F109">
        <v>7</v>
      </c>
      <c r="G109">
        <v>42</v>
      </c>
      <c r="H109">
        <v>49</v>
      </c>
      <c r="I109">
        <v>-16</v>
      </c>
      <c r="J109">
        <v>24</v>
      </c>
      <c r="K109">
        <v>3</v>
      </c>
      <c r="L109">
        <v>0</v>
      </c>
      <c r="M109">
        <v>1</v>
      </c>
      <c r="N109">
        <v>0</v>
      </c>
      <c r="O109">
        <v>158</v>
      </c>
      <c r="P109">
        <v>4.4000000000000004</v>
      </c>
      <c r="Q109" s="1">
        <v>0.93125000000000002</v>
      </c>
      <c r="R109">
        <v>25.5</v>
      </c>
      <c r="S109">
        <v>0</v>
      </c>
    </row>
    <row r="110" spans="1:19">
      <c r="A110">
        <v>109</v>
      </c>
      <c r="B110" t="s">
        <v>42</v>
      </c>
      <c r="C110" t="s">
        <v>33</v>
      </c>
      <c r="D110" t="s">
        <v>10</v>
      </c>
      <c r="E110">
        <v>82</v>
      </c>
      <c r="F110">
        <v>30</v>
      </c>
      <c r="G110">
        <v>18</v>
      </c>
      <c r="H110">
        <v>48</v>
      </c>
      <c r="I110">
        <v>-1</v>
      </c>
      <c r="J110">
        <v>16</v>
      </c>
      <c r="K110">
        <v>8</v>
      </c>
      <c r="L110">
        <v>0</v>
      </c>
      <c r="M110">
        <v>5</v>
      </c>
      <c r="N110">
        <v>0</v>
      </c>
      <c r="O110">
        <v>208</v>
      </c>
      <c r="P110">
        <v>14.4</v>
      </c>
      <c r="Q110" s="1">
        <v>0.69305555555555554</v>
      </c>
      <c r="R110">
        <v>19.8</v>
      </c>
      <c r="S110">
        <v>75</v>
      </c>
    </row>
    <row r="111" spans="1:19">
      <c r="A111">
        <v>110</v>
      </c>
      <c r="B111" t="s">
        <v>125</v>
      </c>
      <c r="C111" t="s">
        <v>804</v>
      </c>
      <c r="D111" t="s">
        <v>5</v>
      </c>
      <c r="E111">
        <v>80</v>
      </c>
      <c r="F111">
        <v>28</v>
      </c>
      <c r="G111">
        <v>20</v>
      </c>
      <c r="H111">
        <v>48</v>
      </c>
      <c r="I111">
        <v>0</v>
      </c>
      <c r="J111">
        <v>26</v>
      </c>
      <c r="K111">
        <v>9</v>
      </c>
      <c r="L111">
        <v>1</v>
      </c>
      <c r="M111">
        <v>2</v>
      </c>
      <c r="N111">
        <v>0</v>
      </c>
      <c r="O111">
        <v>212</v>
      </c>
      <c r="P111">
        <v>13.2</v>
      </c>
      <c r="Q111" s="1">
        <v>0.72152777777777777</v>
      </c>
      <c r="R111">
        <v>21.1</v>
      </c>
      <c r="S111">
        <v>43.6</v>
      </c>
    </row>
    <row r="112" spans="1:19">
      <c r="A112">
        <v>111</v>
      </c>
      <c r="B112" t="s">
        <v>155</v>
      </c>
      <c r="C112" t="s">
        <v>25</v>
      </c>
      <c r="D112" t="s">
        <v>5</v>
      </c>
      <c r="E112">
        <v>54</v>
      </c>
      <c r="F112">
        <v>27</v>
      </c>
      <c r="G112">
        <v>21</v>
      </c>
      <c r="H112">
        <v>48</v>
      </c>
      <c r="I112">
        <v>3</v>
      </c>
      <c r="J112">
        <v>16</v>
      </c>
      <c r="K112">
        <v>14</v>
      </c>
      <c r="L112">
        <v>0</v>
      </c>
      <c r="M112">
        <v>5</v>
      </c>
      <c r="N112">
        <v>0</v>
      </c>
      <c r="O112">
        <v>173</v>
      </c>
      <c r="P112">
        <v>15.6</v>
      </c>
      <c r="Q112" s="1">
        <v>0.72152777777777777</v>
      </c>
      <c r="R112">
        <v>21.4</v>
      </c>
      <c r="S112">
        <v>47.3</v>
      </c>
    </row>
    <row r="113" spans="1:19">
      <c r="A113">
        <v>112</v>
      </c>
      <c r="B113" t="s">
        <v>92</v>
      </c>
      <c r="C113" t="s">
        <v>93</v>
      </c>
      <c r="D113" t="s">
        <v>10</v>
      </c>
      <c r="E113">
        <v>58</v>
      </c>
      <c r="F113">
        <v>19</v>
      </c>
      <c r="G113">
        <v>29</v>
      </c>
      <c r="H113">
        <v>48</v>
      </c>
      <c r="I113">
        <v>18</v>
      </c>
      <c r="J113">
        <v>40</v>
      </c>
      <c r="K113">
        <v>3</v>
      </c>
      <c r="L113">
        <v>1</v>
      </c>
      <c r="M113">
        <v>4</v>
      </c>
      <c r="N113">
        <v>0</v>
      </c>
      <c r="O113">
        <v>145</v>
      </c>
      <c r="P113">
        <v>13.1</v>
      </c>
      <c r="Q113" s="1">
        <v>0.73402777777777783</v>
      </c>
      <c r="R113">
        <v>24</v>
      </c>
      <c r="S113">
        <v>44.8</v>
      </c>
    </row>
    <row r="114" spans="1:19">
      <c r="A114">
        <v>113</v>
      </c>
      <c r="B114" t="s">
        <v>170</v>
      </c>
      <c r="C114" t="s">
        <v>90</v>
      </c>
      <c r="D114" t="s">
        <v>5</v>
      </c>
      <c r="E114">
        <v>76</v>
      </c>
      <c r="F114">
        <v>18</v>
      </c>
      <c r="G114">
        <v>30</v>
      </c>
      <c r="H114">
        <v>48</v>
      </c>
      <c r="I114">
        <v>-1</v>
      </c>
      <c r="J114">
        <v>36</v>
      </c>
      <c r="K114">
        <v>1</v>
      </c>
      <c r="L114">
        <v>1</v>
      </c>
      <c r="M114">
        <v>3</v>
      </c>
      <c r="N114">
        <v>0</v>
      </c>
      <c r="O114">
        <v>158</v>
      </c>
      <c r="P114">
        <v>11.4</v>
      </c>
      <c r="Q114" s="1">
        <v>0.7631944444444444</v>
      </c>
      <c r="R114">
        <v>25.5</v>
      </c>
      <c r="S114">
        <v>41.8</v>
      </c>
    </row>
    <row r="115" spans="1:19">
      <c r="A115">
        <v>114</v>
      </c>
      <c r="B115" t="s">
        <v>168</v>
      </c>
      <c r="C115" t="s">
        <v>90</v>
      </c>
      <c r="D115" t="s">
        <v>5</v>
      </c>
      <c r="E115">
        <v>79</v>
      </c>
      <c r="F115">
        <v>17</v>
      </c>
      <c r="G115">
        <v>31</v>
      </c>
      <c r="H115">
        <v>48</v>
      </c>
      <c r="I115">
        <v>-4</v>
      </c>
      <c r="J115">
        <v>106</v>
      </c>
      <c r="K115">
        <v>5</v>
      </c>
      <c r="L115">
        <v>0</v>
      </c>
      <c r="M115">
        <v>3</v>
      </c>
      <c r="N115">
        <v>0</v>
      </c>
      <c r="O115">
        <v>163</v>
      </c>
      <c r="P115">
        <v>10.4</v>
      </c>
      <c r="Q115" s="1">
        <v>0.76250000000000007</v>
      </c>
      <c r="R115">
        <v>25.7</v>
      </c>
      <c r="S115">
        <v>47.3</v>
      </c>
    </row>
    <row r="116" spans="1:19">
      <c r="A116">
        <v>115</v>
      </c>
      <c r="B116" t="s">
        <v>270</v>
      </c>
      <c r="C116" t="s">
        <v>805</v>
      </c>
      <c r="D116" t="s">
        <v>7</v>
      </c>
      <c r="E116">
        <v>81</v>
      </c>
      <c r="F116">
        <v>16</v>
      </c>
      <c r="G116">
        <v>32</v>
      </c>
      <c r="H116">
        <v>48</v>
      </c>
      <c r="I116">
        <v>-7</v>
      </c>
      <c r="J116">
        <v>34</v>
      </c>
      <c r="K116">
        <v>2</v>
      </c>
      <c r="L116">
        <v>2</v>
      </c>
      <c r="M116">
        <v>2</v>
      </c>
      <c r="N116">
        <v>0</v>
      </c>
      <c r="O116">
        <v>195</v>
      </c>
      <c r="P116">
        <v>8.1999999999999993</v>
      </c>
      <c r="Q116" s="1">
        <v>0.78125</v>
      </c>
      <c r="R116">
        <v>24</v>
      </c>
      <c r="S116">
        <v>51</v>
      </c>
    </row>
    <row r="117" spans="1:19">
      <c r="A117">
        <v>116</v>
      </c>
      <c r="B117" t="s">
        <v>369</v>
      </c>
      <c r="C117" t="s">
        <v>51</v>
      </c>
      <c r="D117" t="s">
        <v>81</v>
      </c>
      <c r="E117">
        <v>82</v>
      </c>
      <c r="F117">
        <v>11</v>
      </c>
      <c r="G117">
        <v>37</v>
      </c>
      <c r="H117">
        <v>48</v>
      </c>
      <c r="I117">
        <v>13</v>
      </c>
      <c r="J117">
        <v>32</v>
      </c>
      <c r="K117">
        <v>3</v>
      </c>
      <c r="L117">
        <v>0</v>
      </c>
      <c r="M117">
        <v>1</v>
      </c>
      <c r="N117">
        <v>0</v>
      </c>
      <c r="O117">
        <v>104</v>
      </c>
      <c r="P117">
        <v>10.6</v>
      </c>
      <c r="Q117" s="1">
        <v>0.98888888888888893</v>
      </c>
      <c r="R117">
        <v>27.9</v>
      </c>
      <c r="S117">
        <v>0</v>
      </c>
    </row>
    <row r="118" spans="1:19">
      <c r="A118">
        <v>117</v>
      </c>
      <c r="B118" t="s">
        <v>806</v>
      </c>
      <c r="C118" t="s">
        <v>25</v>
      </c>
      <c r="D118" t="s">
        <v>81</v>
      </c>
      <c r="E118">
        <v>80</v>
      </c>
      <c r="F118">
        <v>10</v>
      </c>
      <c r="G118">
        <v>38</v>
      </c>
      <c r="H118">
        <v>48</v>
      </c>
      <c r="I118">
        <v>-9</v>
      </c>
      <c r="J118">
        <v>38</v>
      </c>
      <c r="K118">
        <v>5</v>
      </c>
      <c r="L118">
        <v>0</v>
      </c>
      <c r="M118">
        <v>2</v>
      </c>
      <c r="N118">
        <v>1</v>
      </c>
      <c r="O118">
        <v>168</v>
      </c>
      <c r="P118">
        <v>6</v>
      </c>
      <c r="Q118" s="2">
        <v>1.1041666666666667</v>
      </c>
      <c r="R118">
        <v>27.3</v>
      </c>
      <c r="S118">
        <v>0</v>
      </c>
    </row>
    <row r="119" spans="1:19">
      <c r="A119">
        <v>118</v>
      </c>
      <c r="B119" t="s">
        <v>319</v>
      </c>
      <c r="C119" t="s">
        <v>90</v>
      </c>
      <c r="D119" t="s">
        <v>7</v>
      </c>
      <c r="E119">
        <v>68</v>
      </c>
      <c r="F119">
        <v>24</v>
      </c>
      <c r="G119">
        <v>23</v>
      </c>
      <c r="H119">
        <v>47</v>
      </c>
      <c r="I119">
        <v>6</v>
      </c>
      <c r="J119">
        <v>30</v>
      </c>
      <c r="K119">
        <v>7</v>
      </c>
      <c r="L119">
        <v>2</v>
      </c>
      <c r="M119">
        <v>4</v>
      </c>
      <c r="N119">
        <v>0</v>
      </c>
      <c r="O119">
        <v>189</v>
      </c>
      <c r="P119">
        <v>12.7</v>
      </c>
      <c r="Q119" s="1">
        <v>0.6777777777777777</v>
      </c>
      <c r="R119">
        <v>22.4</v>
      </c>
      <c r="S119">
        <v>41.1</v>
      </c>
    </row>
    <row r="120" spans="1:19">
      <c r="A120">
        <v>119</v>
      </c>
      <c r="B120" t="s">
        <v>193</v>
      </c>
      <c r="C120" t="s">
        <v>4</v>
      </c>
      <c r="D120" t="s">
        <v>10</v>
      </c>
      <c r="E120">
        <v>69</v>
      </c>
      <c r="F120">
        <v>21</v>
      </c>
      <c r="G120">
        <v>26</v>
      </c>
      <c r="H120">
        <v>47</v>
      </c>
      <c r="I120">
        <v>-8</v>
      </c>
      <c r="J120">
        <v>68</v>
      </c>
      <c r="K120">
        <v>7</v>
      </c>
      <c r="L120">
        <v>0</v>
      </c>
      <c r="M120">
        <v>7</v>
      </c>
      <c r="N120">
        <v>1</v>
      </c>
      <c r="O120">
        <v>172</v>
      </c>
      <c r="P120">
        <v>12.2</v>
      </c>
      <c r="Q120" s="1">
        <v>0.78125</v>
      </c>
      <c r="R120">
        <v>25.2</v>
      </c>
      <c r="S120">
        <v>39.200000000000003</v>
      </c>
    </row>
    <row r="121" spans="1:19">
      <c r="A121">
        <v>120</v>
      </c>
      <c r="B121" t="s">
        <v>223</v>
      </c>
      <c r="C121" t="s">
        <v>90</v>
      </c>
      <c r="D121" t="s">
        <v>10</v>
      </c>
      <c r="E121">
        <v>82</v>
      </c>
      <c r="F121">
        <v>20</v>
      </c>
      <c r="G121">
        <v>27</v>
      </c>
      <c r="H121">
        <v>47</v>
      </c>
      <c r="I121">
        <v>-10</v>
      </c>
      <c r="J121">
        <v>60</v>
      </c>
      <c r="K121">
        <v>5</v>
      </c>
      <c r="L121">
        <v>1</v>
      </c>
      <c r="M121">
        <v>2</v>
      </c>
      <c r="N121">
        <v>0</v>
      </c>
      <c r="O121">
        <v>166</v>
      </c>
      <c r="P121">
        <v>12</v>
      </c>
      <c r="Q121" s="1">
        <v>0.67291666666666661</v>
      </c>
      <c r="R121">
        <v>22</v>
      </c>
      <c r="S121">
        <v>38.1</v>
      </c>
    </row>
    <row r="122" spans="1:19">
      <c r="A122">
        <v>121</v>
      </c>
      <c r="B122" t="s">
        <v>28</v>
      </c>
      <c r="C122" t="s">
        <v>29</v>
      </c>
      <c r="D122" t="s">
        <v>5</v>
      </c>
      <c r="E122">
        <v>82</v>
      </c>
      <c r="F122">
        <v>16</v>
      </c>
      <c r="G122">
        <v>31</v>
      </c>
      <c r="H122">
        <v>47</v>
      </c>
      <c r="I122">
        <v>-9</v>
      </c>
      <c r="J122">
        <v>23</v>
      </c>
      <c r="K122">
        <v>8</v>
      </c>
      <c r="L122">
        <v>0</v>
      </c>
      <c r="M122">
        <v>2</v>
      </c>
      <c r="N122">
        <v>0</v>
      </c>
      <c r="O122">
        <v>145</v>
      </c>
      <c r="P122">
        <v>11</v>
      </c>
      <c r="Q122" s="1">
        <v>0.69166666666666676</v>
      </c>
      <c r="R122">
        <v>21.8</v>
      </c>
      <c r="S122">
        <v>49.5</v>
      </c>
    </row>
    <row r="123" spans="1:19">
      <c r="A123">
        <v>122</v>
      </c>
      <c r="B123" t="s">
        <v>347</v>
      </c>
      <c r="C123" t="s">
        <v>49</v>
      </c>
      <c r="D123" t="s">
        <v>7</v>
      </c>
      <c r="E123">
        <v>73</v>
      </c>
      <c r="F123">
        <v>16</v>
      </c>
      <c r="G123">
        <v>31</v>
      </c>
      <c r="H123">
        <v>47</v>
      </c>
      <c r="I123">
        <v>13</v>
      </c>
      <c r="J123">
        <v>40</v>
      </c>
      <c r="K123">
        <v>4</v>
      </c>
      <c r="L123">
        <v>0</v>
      </c>
      <c r="M123">
        <v>4</v>
      </c>
      <c r="N123">
        <v>0</v>
      </c>
      <c r="O123">
        <v>164</v>
      </c>
      <c r="P123">
        <v>9.8000000000000007</v>
      </c>
      <c r="Q123" s="1">
        <v>0.72569444444444453</v>
      </c>
      <c r="R123">
        <v>24.9</v>
      </c>
      <c r="S123">
        <v>56</v>
      </c>
    </row>
    <row r="124" spans="1:19">
      <c r="A124">
        <v>123</v>
      </c>
      <c r="B124" t="s">
        <v>335</v>
      </c>
      <c r="C124" t="s">
        <v>74</v>
      </c>
      <c r="D124" t="s">
        <v>5</v>
      </c>
      <c r="E124">
        <v>61</v>
      </c>
      <c r="F124">
        <v>28</v>
      </c>
      <c r="G124">
        <v>18</v>
      </c>
      <c r="H124">
        <v>46</v>
      </c>
      <c r="I124">
        <v>3</v>
      </c>
      <c r="J124">
        <v>26</v>
      </c>
      <c r="K124">
        <v>10</v>
      </c>
      <c r="L124">
        <v>0</v>
      </c>
      <c r="M124">
        <v>3</v>
      </c>
      <c r="N124">
        <v>1</v>
      </c>
      <c r="O124">
        <v>237</v>
      </c>
      <c r="P124">
        <v>11.8</v>
      </c>
      <c r="Q124" s="1">
        <v>0.86458333333333337</v>
      </c>
      <c r="R124">
        <v>26.3</v>
      </c>
      <c r="S124">
        <v>53.8</v>
      </c>
    </row>
    <row r="125" spans="1:19">
      <c r="A125">
        <v>124</v>
      </c>
      <c r="B125" t="s">
        <v>229</v>
      </c>
      <c r="C125" t="s">
        <v>4</v>
      </c>
      <c r="D125" t="s">
        <v>5</v>
      </c>
      <c r="E125">
        <v>79</v>
      </c>
      <c r="F125">
        <v>22</v>
      </c>
      <c r="G125">
        <v>24</v>
      </c>
      <c r="H125">
        <v>46</v>
      </c>
      <c r="I125">
        <v>14</v>
      </c>
      <c r="J125">
        <v>208</v>
      </c>
      <c r="K125">
        <v>7</v>
      </c>
      <c r="L125">
        <v>0</v>
      </c>
      <c r="M125">
        <v>1</v>
      </c>
      <c r="N125">
        <v>0</v>
      </c>
      <c r="O125">
        <v>116</v>
      </c>
      <c r="P125">
        <v>19</v>
      </c>
      <c r="Q125" s="1">
        <v>0.61249999999999993</v>
      </c>
      <c r="R125">
        <v>19.5</v>
      </c>
      <c r="S125">
        <v>50</v>
      </c>
    </row>
    <row r="126" spans="1:19">
      <c r="A126">
        <v>125</v>
      </c>
      <c r="B126" t="s">
        <v>324</v>
      </c>
      <c r="C126" t="s">
        <v>113</v>
      </c>
      <c r="D126" t="s">
        <v>10</v>
      </c>
      <c r="E126">
        <v>76</v>
      </c>
      <c r="F126">
        <v>20</v>
      </c>
      <c r="G126">
        <v>26</v>
      </c>
      <c r="H126">
        <v>46</v>
      </c>
      <c r="I126">
        <v>-3</v>
      </c>
      <c r="J126">
        <v>69</v>
      </c>
      <c r="K126">
        <v>9</v>
      </c>
      <c r="L126">
        <v>1</v>
      </c>
      <c r="M126">
        <v>2</v>
      </c>
      <c r="N126">
        <v>0</v>
      </c>
      <c r="O126">
        <v>155</v>
      </c>
      <c r="P126">
        <v>12.9</v>
      </c>
      <c r="Q126" s="1">
        <v>0.79861111111111116</v>
      </c>
      <c r="R126">
        <v>24.7</v>
      </c>
      <c r="S126">
        <v>29</v>
      </c>
    </row>
    <row r="127" spans="1:19">
      <c r="A127">
        <v>126</v>
      </c>
      <c r="B127" t="s">
        <v>274</v>
      </c>
      <c r="C127" t="s">
        <v>165</v>
      </c>
      <c r="D127" t="s">
        <v>7</v>
      </c>
      <c r="E127">
        <v>63</v>
      </c>
      <c r="F127">
        <v>19</v>
      </c>
      <c r="G127">
        <v>27</v>
      </c>
      <c r="H127">
        <v>46</v>
      </c>
      <c r="I127">
        <v>0</v>
      </c>
      <c r="J127">
        <v>26</v>
      </c>
      <c r="K127">
        <v>6</v>
      </c>
      <c r="L127">
        <v>0</v>
      </c>
      <c r="M127">
        <v>3</v>
      </c>
      <c r="N127">
        <v>0</v>
      </c>
      <c r="O127">
        <v>216</v>
      </c>
      <c r="P127">
        <v>8.8000000000000007</v>
      </c>
      <c r="Q127" s="1">
        <v>0.77847222222222223</v>
      </c>
      <c r="R127">
        <v>23.5</v>
      </c>
      <c r="S127">
        <v>48.8</v>
      </c>
    </row>
    <row r="128" spans="1:19">
      <c r="A128">
        <v>127</v>
      </c>
      <c r="B128" t="s">
        <v>381</v>
      </c>
      <c r="C128" t="s">
        <v>16</v>
      </c>
      <c r="D128" t="s">
        <v>81</v>
      </c>
      <c r="E128">
        <v>71</v>
      </c>
      <c r="F128">
        <v>6</v>
      </c>
      <c r="G128">
        <v>40</v>
      </c>
      <c r="H128">
        <v>46</v>
      </c>
      <c r="I128">
        <v>-11</v>
      </c>
      <c r="J128">
        <v>72</v>
      </c>
      <c r="K128">
        <v>1</v>
      </c>
      <c r="L128">
        <v>0</v>
      </c>
      <c r="M128">
        <v>1</v>
      </c>
      <c r="N128">
        <v>0</v>
      </c>
      <c r="O128">
        <v>161</v>
      </c>
      <c r="P128">
        <v>3.7</v>
      </c>
      <c r="Q128" s="2">
        <v>1.1402777777777777</v>
      </c>
      <c r="R128">
        <v>27.5</v>
      </c>
      <c r="S128">
        <v>0</v>
      </c>
    </row>
    <row r="129" spans="1:19">
      <c r="A129">
        <v>128</v>
      </c>
      <c r="B129" t="s">
        <v>367</v>
      </c>
      <c r="C129" t="s">
        <v>23</v>
      </c>
      <c r="D129" t="s">
        <v>10</v>
      </c>
      <c r="E129">
        <v>68</v>
      </c>
      <c r="F129">
        <v>25</v>
      </c>
      <c r="G129">
        <v>20</v>
      </c>
      <c r="H129">
        <v>45</v>
      </c>
      <c r="I129">
        <v>5</v>
      </c>
      <c r="J129">
        <v>60</v>
      </c>
      <c r="K129">
        <v>13</v>
      </c>
      <c r="L129">
        <v>0</v>
      </c>
      <c r="M129">
        <v>5</v>
      </c>
      <c r="N129">
        <v>0</v>
      </c>
      <c r="O129">
        <v>131</v>
      </c>
      <c r="P129">
        <v>19.100000000000001</v>
      </c>
      <c r="Q129" s="1">
        <v>0.65833333333333333</v>
      </c>
      <c r="R129">
        <v>20.9</v>
      </c>
      <c r="S129">
        <v>0</v>
      </c>
    </row>
    <row r="130" spans="1:19">
      <c r="A130">
        <v>129</v>
      </c>
      <c r="B130" t="s">
        <v>807</v>
      </c>
      <c r="C130" t="s">
        <v>12</v>
      </c>
      <c r="D130" t="s">
        <v>5</v>
      </c>
      <c r="E130">
        <v>78</v>
      </c>
      <c r="F130">
        <v>21</v>
      </c>
      <c r="G130">
        <v>24</v>
      </c>
      <c r="H130">
        <v>45</v>
      </c>
      <c r="I130">
        <v>-9</v>
      </c>
      <c r="J130">
        <v>75</v>
      </c>
      <c r="K130">
        <v>11</v>
      </c>
      <c r="L130">
        <v>0</v>
      </c>
      <c r="M130">
        <v>4</v>
      </c>
      <c r="N130">
        <v>0</v>
      </c>
      <c r="O130">
        <v>227</v>
      </c>
      <c r="P130">
        <v>9.3000000000000007</v>
      </c>
      <c r="Q130" s="1">
        <v>0.72986111111111107</v>
      </c>
      <c r="R130">
        <v>19.600000000000001</v>
      </c>
      <c r="S130">
        <v>50</v>
      </c>
    </row>
    <row r="131" spans="1:19">
      <c r="A131">
        <v>130</v>
      </c>
      <c r="B131" t="s">
        <v>808</v>
      </c>
      <c r="C131" t="s">
        <v>165</v>
      </c>
      <c r="D131" t="s">
        <v>5</v>
      </c>
      <c r="E131">
        <v>74</v>
      </c>
      <c r="F131">
        <v>17</v>
      </c>
      <c r="G131">
        <v>28</v>
      </c>
      <c r="H131">
        <v>45</v>
      </c>
      <c r="I131">
        <v>8</v>
      </c>
      <c r="J131">
        <v>20</v>
      </c>
      <c r="K131">
        <v>3</v>
      </c>
      <c r="L131">
        <v>1</v>
      </c>
      <c r="M131">
        <v>3</v>
      </c>
      <c r="N131">
        <v>0</v>
      </c>
      <c r="O131">
        <v>112</v>
      </c>
      <c r="P131">
        <v>15.2</v>
      </c>
      <c r="Q131" s="1">
        <v>0.61527777777777781</v>
      </c>
      <c r="R131">
        <v>19.100000000000001</v>
      </c>
      <c r="S131">
        <v>0</v>
      </c>
    </row>
    <row r="132" spans="1:19">
      <c r="A132">
        <v>131</v>
      </c>
      <c r="B132" t="s">
        <v>320</v>
      </c>
      <c r="C132" t="s">
        <v>809</v>
      </c>
      <c r="D132" t="s">
        <v>81</v>
      </c>
      <c r="E132">
        <v>73</v>
      </c>
      <c r="F132">
        <v>15</v>
      </c>
      <c r="G132">
        <v>30</v>
      </c>
      <c r="H132">
        <v>45</v>
      </c>
      <c r="I132">
        <v>-10</v>
      </c>
      <c r="J132">
        <v>20</v>
      </c>
      <c r="K132">
        <v>5</v>
      </c>
      <c r="L132">
        <v>0</v>
      </c>
      <c r="M132">
        <v>2</v>
      </c>
      <c r="N132">
        <v>0</v>
      </c>
      <c r="O132">
        <v>131</v>
      </c>
      <c r="P132">
        <v>11.5</v>
      </c>
      <c r="Q132" s="1">
        <v>0.91249999999999998</v>
      </c>
      <c r="R132">
        <v>23.9</v>
      </c>
      <c r="S132">
        <v>0</v>
      </c>
    </row>
    <row r="133" spans="1:19">
      <c r="A133">
        <v>132</v>
      </c>
      <c r="B133" t="s">
        <v>771</v>
      </c>
      <c r="C133" t="s">
        <v>798</v>
      </c>
      <c r="D133" t="s">
        <v>10</v>
      </c>
      <c r="E133">
        <v>82</v>
      </c>
      <c r="F133">
        <v>25</v>
      </c>
      <c r="G133">
        <v>19</v>
      </c>
      <c r="H133">
        <v>44</v>
      </c>
      <c r="I133">
        <v>-4</v>
      </c>
      <c r="J133">
        <v>25</v>
      </c>
      <c r="K133">
        <v>4</v>
      </c>
      <c r="L133">
        <v>0</v>
      </c>
      <c r="M133">
        <v>2</v>
      </c>
      <c r="N133">
        <v>0</v>
      </c>
      <c r="O133">
        <v>216</v>
      </c>
      <c r="P133">
        <v>11.6</v>
      </c>
      <c r="Q133" s="1">
        <v>0.67152777777777783</v>
      </c>
      <c r="R133">
        <v>20.3</v>
      </c>
      <c r="S133">
        <v>31.6</v>
      </c>
    </row>
    <row r="134" spans="1:19">
      <c r="A134">
        <v>133</v>
      </c>
      <c r="B134" t="s">
        <v>252</v>
      </c>
      <c r="C134" t="s">
        <v>45</v>
      </c>
      <c r="D134" t="s">
        <v>5</v>
      </c>
      <c r="E134">
        <v>56</v>
      </c>
      <c r="F134">
        <v>23</v>
      </c>
      <c r="G134">
        <v>21</v>
      </c>
      <c r="H134">
        <v>44</v>
      </c>
      <c r="I134">
        <v>6</v>
      </c>
      <c r="J134">
        <v>10</v>
      </c>
      <c r="K134">
        <v>8</v>
      </c>
      <c r="L134">
        <v>0</v>
      </c>
      <c r="M134">
        <v>4</v>
      </c>
      <c r="N134">
        <v>0</v>
      </c>
      <c r="O134">
        <v>153</v>
      </c>
      <c r="P134">
        <v>15</v>
      </c>
      <c r="Q134" s="1">
        <v>0.79236111111111107</v>
      </c>
      <c r="R134">
        <v>24.2</v>
      </c>
      <c r="S134">
        <v>28.6</v>
      </c>
    </row>
    <row r="135" spans="1:19">
      <c r="A135">
        <v>134</v>
      </c>
      <c r="B135" t="s">
        <v>371</v>
      </c>
      <c r="C135" t="s">
        <v>810</v>
      </c>
      <c r="D135" t="s">
        <v>5</v>
      </c>
      <c r="E135">
        <v>81</v>
      </c>
      <c r="F135">
        <v>21</v>
      </c>
      <c r="G135">
        <v>23</v>
      </c>
      <c r="H135">
        <v>44</v>
      </c>
      <c r="I135">
        <v>-10</v>
      </c>
      <c r="J135">
        <v>10</v>
      </c>
      <c r="K135">
        <v>9</v>
      </c>
      <c r="L135">
        <v>0</v>
      </c>
      <c r="M135">
        <v>6</v>
      </c>
      <c r="N135">
        <v>0</v>
      </c>
      <c r="O135">
        <v>217</v>
      </c>
      <c r="P135">
        <v>9.6999999999999993</v>
      </c>
      <c r="Q135" s="1">
        <v>0.64236111111111105</v>
      </c>
      <c r="R135">
        <v>19.600000000000001</v>
      </c>
      <c r="S135">
        <v>47.4</v>
      </c>
    </row>
    <row r="136" spans="1:19">
      <c r="A136">
        <v>135</v>
      </c>
      <c r="B136" t="s">
        <v>277</v>
      </c>
      <c r="C136" t="s">
        <v>40</v>
      </c>
      <c r="D136" t="s">
        <v>7</v>
      </c>
      <c r="E136">
        <v>69</v>
      </c>
      <c r="F136">
        <v>20</v>
      </c>
      <c r="G136">
        <v>24</v>
      </c>
      <c r="H136">
        <v>44</v>
      </c>
      <c r="I136">
        <v>9</v>
      </c>
      <c r="J136">
        <v>54</v>
      </c>
      <c r="K136">
        <v>6</v>
      </c>
      <c r="L136">
        <v>2</v>
      </c>
      <c r="M136">
        <v>5</v>
      </c>
      <c r="N136">
        <v>0</v>
      </c>
      <c r="O136">
        <v>165</v>
      </c>
      <c r="P136">
        <v>12.1</v>
      </c>
      <c r="Q136" s="1">
        <v>0.81458333333333333</v>
      </c>
      <c r="R136">
        <v>23.8</v>
      </c>
      <c r="S136">
        <v>51.4</v>
      </c>
    </row>
    <row r="137" spans="1:19">
      <c r="A137">
        <v>136</v>
      </c>
      <c r="B137" t="s">
        <v>169</v>
      </c>
      <c r="C137" t="s">
        <v>14</v>
      </c>
      <c r="D137" t="s">
        <v>5</v>
      </c>
      <c r="E137">
        <v>79</v>
      </c>
      <c r="F137">
        <v>20</v>
      </c>
      <c r="G137">
        <v>24</v>
      </c>
      <c r="H137">
        <v>44</v>
      </c>
      <c r="I137">
        <v>8</v>
      </c>
      <c r="J137">
        <v>35</v>
      </c>
      <c r="K137">
        <v>4</v>
      </c>
      <c r="L137">
        <v>3</v>
      </c>
      <c r="M137">
        <v>4</v>
      </c>
      <c r="N137">
        <v>1</v>
      </c>
      <c r="O137">
        <v>184</v>
      </c>
      <c r="P137">
        <v>10.9</v>
      </c>
      <c r="Q137" s="1">
        <v>0.65486111111111112</v>
      </c>
      <c r="R137">
        <v>20.8</v>
      </c>
      <c r="S137">
        <v>42.1</v>
      </c>
    </row>
    <row r="138" spans="1:19">
      <c r="A138">
        <v>137</v>
      </c>
      <c r="B138" t="s">
        <v>240</v>
      </c>
      <c r="C138" t="s">
        <v>23</v>
      </c>
      <c r="D138" t="s">
        <v>5</v>
      </c>
      <c r="E138">
        <v>82</v>
      </c>
      <c r="F138">
        <v>18</v>
      </c>
      <c r="G138">
        <v>26</v>
      </c>
      <c r="H138">
        <v>44</v>
      </c>
      <c r="I138">
        <v>-7</v>
      </c>
      <c r="J138">
        <v>80</v>
      </c>
      <c r="K138">
        <v>4</v>
      </c>
      <c r="L138">
        <v>0</v>
      </c>
      <c r="M138">
        <v>4</v>
      </c>
      <c r="N138">
        <v>2</v>
      </c>
      <c r="O138">
        <v>216</v>
      </c>
      <c r="P138">
        <v>8.3000000000000007</v>
      </c>
      <c r="Q138" s="1">
        <v>0.69861111111111107</v>
      </c>
      <c r="R138">
        <v>22.5</v>
      </c>
      <c r="S138">
        <v>47.8</v>
      </c>
    </row>
    <row r="139" spans="1:19">
      <c r="A139">
        <v>138</v>
      </c>
      <c r="B139" t="s">
        <v>301</v>
      </c>
      <c r="C139" t="s">
        <v>38</v>
      </c>
      <c r="D139" t="s">
        <v>81</v>
      </c>
      <c r="E139">
        <v>80</v>
      </c>
      <c r="F139">
        <v>14</v>
      </c>
      <c r="G139">
        <v>30</v>
      </c>
      <c r="H139">
        <v>44</v>
      </c>
      <c r="I139">
        <v>36</v>
      </c>
      <c r="J139">
        <v>42</v>
      </c>
      <c r="K139">
        <v>6</v>
      </c>
      <c r="L139">
        <v>0</v>
      </c>
      <c r="M139">
        <v>3</v>
      </c>
      <c r="N139">
        <v>2</v>
      </c>
      <c r="O139">
        <v>181</v>
      </c>
      <c r="P139">
        <v>7.7</v>
      </c>
      <c r="Q139" s="1">
        <v>0.94930555555555562</v>
      </c>
      <c r="R139">
        <v>26.4</v>
      </c>
      <c r="S139">
        <v>0</v>
      </c>
    </row>
    <row r="140" spans="1:19">
      <c r="A140">
        <v>139</v>
      </c>
      <c r="B140" t="s">
        <v>153</v>
      </c>
      <c r="C140" t="s">
        <v>29</v>
      </c>
      <c r="D140" t="s">
        <v>10</v>
      </c>
      <c r="E140">
        <v>81</v>
      </c>
      <c r="F140">
        <v>14</v>
      </c>
      <c r="G140">
        <v>30</v>
      </c>
      <c r="H140">
        <v>44</v>
      </c>
      <c r="I140">
        <v>-6</v>
      </c>
      <c r="J140">
        <v>155</v>
      </c>
      <c r="K140">
        <v>8</v>
      </c>
      <c r="L140">
        <v>0</v>
      </c>
      <c r="M140">
        <v>4</v>
      </c>
      <c r="N140">
        <v>0</v>
      </c>
      <c r="O140">
        <v>171</v>
      </c>
      <c r="P140">
        <v>8.1999999999999993</v>
      </c>
      <c r="Q140" s="1">
        <v>0.65486111111111112</v>
      </c>
      <c r="R140">
        <v>21.4</v>
      </c>
      <c r="S140">
        <v>20</v>
      </c>
    </row>
    <row r="141" spans="1:19">
      <c r="A141">
        <v>140</v>
      </c>
      <c r="B141" t="s">
        <v>179</v>
      </c>
      <c r="C141" t="s">
        <v>88</v>
      </c>
      <c r="D141" t="s">
        <v>81</v>
      </c>
      <c r="E141">
        <v>80</v>
      </c>
      <c r="F141">
        <v>7</v>
      </c>
      <c r="G141">
        <v>37</v>
      </c>
      <c r="H141">
        <v>44</v>
      </c>
      <c r="I141">
        <v>19</v>
      </c>
      <c r="J141">
        <v>87</v>
      </c>
      <c r="K141">
        <v>4</v>
      </c>
      <c r="L141">
        <v>0</v>
      </c>
      <c r="M141">
        <v>1</v>
      </c>
      <c r="N141">
        <v>0</v>
      </c>
      <c r="O141">
        <v>242</v>
      </c>
      <c r="P141">
        <v>2.9</v>
      </c>
      <c r="Q141" s="2">
        <v>1.0569444444444445</v>
      </c>
      <c r="R141">
        <v>29.1</v>
      </c>
      <c r="S141">
        <v>50</v>
      </c>
    </row>
    <row r="142" spans="1:19">
      <c r="A142">
        <v>141</v>
      </c>
      <c r="B142" t="s">
        <v>157</v>
      </c>
      <c r="C142" t="s">
        <v>143</v>
      </c>
      <c r="D142" t="s">
        <v>5</v>
      </c>
      <c r="E142">
        <v>82</v>
      </c>
      <c r="F142">
        <v>24</v>
      </c>
      <c r="G142">
        <v>19</v>
      </c>
      <c r="H142">
        <v>43</v>
      </c>
      <c r="I142">
        <v>6</v>
      </c>
      <c r="J142">
        <v>24</v>
      </c>
      <c r="K142">
        <v>7</v>
      </c>
      <c r="L142">
        <v>0</v>
      </c>
      <c r="M142">
        <v>4</v>
      </c>
      <c r="N142">
        <v>0</v>
      </c>
      <c r="O142">
        <v>266</v>
      </c>
      <c r="P142">
        <v>9</v>
      </c>
      <c r="Q142" s="1">
        <v>0.67569444444444438</v>
      </c>
      <c r="R142">
        <v>21.2</v>
      </c>
      <c r="S142">
        <v>25</v>
      </c>
    </row>
    <row r="143" spans="1:19">
      <c r="A143">
        <v>142</v>
      </c>
      <c r="B143" t="s">
        <v>364</v>
      </c>
      <c r="C143" t="s">
        <v>100</v>
      </c>
      <c r="D143" t="s">
        <v>5</v>
      </c>
      <c r="E143">
        <v>82</v>
      </c>
      <c r="F143">
        <v>21</v>
      </c>
      <c r="G143">
        <v>22</v>
      </c>
      <c r="H143">
        <v>43</v>
      </c>
      <c r="I143">
        <v>-4</v>
      </c>
      <c r="J143">
        <v>43</v>
      </c>
      <c r="K143">
        <v>5</v>
      </c>
      <c r="L143">
        <v>0</v>
      </c>
      <c r="M143">
        <v>1</v>
      </c>
      <c r="N143">
        <v>0</v>
      </c>
      <c r="O143">
        <v>219</v>
      </c>
      <c r="P143">
        <v>9.6</v>
      </c>
      <c r="Q143" s="1">
        <v>0.72777777777777775</v>
      </c>
      <c r="R143">
        <v>22.8</v>
      </c>
      <c r="S143">
        <v>37.1</v>
      </c>
    </row>
    <row r="144" spans="1:19">
      <c r="A144">
        <v>143</v>
      </c>
      <c r="B144" t="s">
        <v>332</v>
      </c>
      <c r="C144" t="s">
        <v>88</v>
      </c>
      <c r="D144" t="s">
        <v>5</v>
      </c>
      <c r="E144">
        <v>81</v>
      </c>
      <c r="F144">
        <v>18</v>
      </c>
      <c r="G144">
        <v>25</v>
      </c>
      <c r="H144">
        <v>43</v>
      </c>
      <c r="I144">
        <v>4</v>
      </c>
      <c r="J144">
        <v>34</v>
      </c>
      <c r="K144">
        <v>8</v>
      </c>
      <c r="L144">
        <v>0</v>
      </c>
      <c r="M144">
        <v>2</v>
      </c>
      <c r="N144">
        <v>0</v>
      </c>
      <c r="O144">
        <v>152</v>
      </c>
      <c r="P144">
        <v>11.8</v>
      </c>
      <c r="Q144" s="1">
        <v>0.7104166666666667</v>
      </c>
      <c r="R144">
        <v>21.3</v>
      </c>
      <c r="S144">
        <v>37</v>
      </c>
    </row>
    <row r="145" spans="1:19">
      <c r="A145">
        <v>144</v>
      </c>
      <c r="B145" t="s">
        <v>811</v>
      </c>
      <c r="C145" t="s">
        <v>90</v>
      </c>
      <c r="D145" t="s">
        <v>10</v>
      </c>
      <c r="E145">
        <v>75</v>
      </c>
      <c r="F145">
        <v>18</v>
      </c>
      <c r="G145">
        <v>25</v>
      </c>
      <c r="H145">
        <v>43</v>
      </c>
      <c r="I145">
        <v>-7</v>
      </c>
      <c r="J145">
        <v>36</v>
      </c>
      <c r="K145">
        <v>3</v>
      </c>
      <c r="L145">
        <v>0</v>
      </c>
      <c r="M145">
        <v>2</v>
      </c>
      <c r="N145">
        <v>0</v>
      </c>
      <c r="O145">
        <v>221</v>
      </c>
      <c r="P145">
        <v>8.1</v>
      </c>
      <c r="Q145" s="1">
        <v>0.71458333333333324</v>
      </c>
      <c r="R145">
        <v>23.9</v>
      </c>
      <c r="S145">
        <v>40</v>
      </c>
    </row>
    <row r="146" spans="1:19">
      <c r="A146">
        <v>145</v>
      </c>
      <c r="B146" t="s">
        <v>188</v>
      </c>
      <c r="C146" t="s">
        <v>165</v>
      </c>
      <c r="D146" t="s">
        <v>81</v>
      </c>
      <c r="E146">
        <v>78</v>
      </c>
      <c r="F146">
        <v>16</v>
      </c>
      <c r="G146">
        <v>27</v>
      </c>
      <c r="H146">
        <v>43</v>
      </c>
      <c r="I146">
        <v>0</v>
      </c>
      <c r="J146">
        <v>36</v>
      </c>
      <c r="K146">
        <v>7</v>
      </c>
      <c r="L146">
        <v>0</v>
      </c>
      <c r="M146">
        <v>3</v>
      </c>
      <c r="N146">
        <v>1</v>
      </c>
      <c r="O146">
        <v>222</v>
      </c>
      <c r="P146">
        <v>7.2</v>
      </c>
      <c r="Q146" s="1">
        <v>0.96527777777777779</v>
      </c>
      <c r="R146">
        <v>28</v>
      </c>
      <c r="S146">
        <v>0</v>
      </c>
    </row>
    <row r="147" spans="1:19">
      <c r="A147">
        <v>146</v>
      </c>
      <c r="B147" t="s">
        <v>424</v>
      </c>
      <c r="C147" t="s">
        <v>100</v>
      </c>
      <c r="D147" t="s">
        <v>81</v>
      </c>
      <c r="E147">
        <v>82</v>
      </c>
      <c r="F147">
        <v>8</v>
      </c>
      <c r="G147">
        <v>35</v>
      </c>
      <c r="H147">
        <v>43</v>
      </c>
      <c r="I147">
        <v>-4</v>
      </c>
      <c r="J147">
        <v>83</v>
      </c>
      <c r="K147">
        <v>3</v>
      </c>
      <c r="L147">
        <v>0</v>
      </c>
      <c r="M147">
        <v>1</v>
      </c>
      <c r="N147">
        <v>1</v>
      </c>
      <c r="O147">
        <v>169</v>
      </c>
      <c r="P147">
        <v>4.7</v>
      </c>
      <c r="Q147" s="1">
        <v>0.97152777777777777</v>
      </c>
      <c r="R147">
        <v>26.9</v>
      </c>
      <c r="S147">
        <v>0</v>
      </c>
    </row>
    <row r="148" spans="1:19">
      <c r="A148">
        <v>147</v>
      </c>
      <c r="B148" t="s">
        <v>784</v>
      </c>
      <c r="C148" t="s">
        <v>78</v>
      </c>
      <c r="D148" t="s">
        <v>81</v>
      </c>
      <c r="E148">
        <v>78</v>
      </c>
      <c r="F148">
        <v>6</v>
      </c>
      <c r="G148">
        <v>37</v>
      </c>
      <c r="H148">
        <v>43</v>
      </c>
      <c r="I148">
        <v>-16</v>
      </c>
      <c r="J148">
        <v>67</v>
      </c>
      <c r="K148">
        <v>4</v>
      </c>
      <c r="L148">
        <v>0</v>
      </c>
      <c r="M148">
        <v>3</v>
      </c>
      <c r="N148">
        <v>0</v>
      </c>
      <c r="O148">
        <v>116</v>
      </c>
      <c r="P148">
        <v>5.2</v>
      </c>
      <c r="Q148" s="2">
        <v>1.0069444444444444</v>
      </c>
      <c r="R148">
        <v>31.7</v>
      </c>
      <c r="S148">
        <v>0</v>
      </c>
    </row>
    <row r="149" spans="1:19">
      <c r="A149">
        <v>148</v>
      </c>
      <c r="B149" t="s">
        <v>415</v>
      </c>
      <c r="C149" t="s">
        <v>51</v>
      </c>
      <c r="D149" t="s">
        <v>7</v>
      </c>
      <c r="E149">
        <v>79</v>
      </c>
      <c r="F149">
        <v>21</v>
      </c>
      <c r="G149">
        <v>21</v>
      </c>
      <c r="H149">
        <v>42</v>
      </c>
      <c r="I149">
        <v>14</v>
      </c>
      <c r="J149">
        <v>35</v>
      </c>
      <c r="K149">
        <v>3</v>
      </c>
      <c r="L149">
        <v>0</v>
      </c>
      <c r="M149">
        <v>2</v>
      </c>
      <c r="N149">
        <v>0</v>
      </c>
      <c r="O149">
        <v>224</v>
      </c>
      <c r="P149">
        <v>9.4</v>
      </c>
      <c r="Q149" s="1">
        <v>0.71597222222222223</v>
      </c>
      <c r="R149">
        <v>22.9</v>
      </c>
      <c r="S149">
        <v>45.3</v>
      </c>
    </row>
    <row r="150" spans="1:19">
      <c r="A150">
        <v>149</v>
      </c>
      <c r="B150" t="s">
        <v>407</v>
      </c>
      <c r="C150" t="s">
        <v>49</v>
      </c>
      <c r="D150" t="s">
        <v>7</v>
      </c>
      <c r="E150">
        <v>81</v>
      </c>
      <c r="F150">
        <v>20</v>
      </c>
      <c r="G150">
        <v>22</v>
      </c>
      <c r="H150">
        <v>42</v>
      </c>
      <c r="I150">
        <v>4</v>
      </c>
      <c r="J150">
        <v>38</v>
      </c>
      <c r="K150">
        <v>5</v>
      </c>
      <c r="L150">
        <v>1</v>
      </c>
      <c r="M150">
        <v>6</v>
      </c>
      <c r="N150">
        <v>1</v>
      </c>
      <c r="O150">
        <v>117</v>
      </c>
      <c r="P150">
        <v>17.100000000000001</v>
      </c>
      <c r="Q150" s="1">
        <v>0.76250000000000007</v>
      </c>
      <c r="R150">
        <v>24.9</v>
      </c>
      <c r="S150">
        <v>50.9</v>
      </c>
    </row>
    <row r="151" spans="1:19">
      <c r="A151">
        <v>150</v>
      </c>
      <c r="B151" t="s">
        <v>374</v>
      </c>
      <c r="C151" t="s">
        <v>78</v>
      </c>
      <c r="D151" t="s">
        <v>5</v>
      </c>
      <c r="E151">
        <v>79</v>
      </c>
      <c r="F151">
        <v>20</v>
      </c>
      <c r="G151">
        <v>22</v>
      </c>
      <c r="H151">
        <v>42</v>
      </c>
      <c r="I151">
        <v>-2</v>
      </c>
      <c r="J151">
        <v>44</v>
      </c>
      <c r="K151">
        <v>5</v>
      </c>
      <c r="L151">
        <v>0</v>
      </c>
      <c r="M151">
        <v>4</v>
      </c>
      <c r="N151">
        <v>0</v>
      </c>
      <c r="O151">
        <v>175</v>
      </c>
      <c r="P151">
        <v>11.4</v>
      </c>
      <c r="Q151" s="1">
        <v>0.75138888888888899</v>
      </c>
      <c r="R151">
        <v>24.3</v>
      </c>
      <c r="S151">
        <v>42.2</v>
      </c>
    </row>
    <row r="152" spans="1:19">
      <c r="A152">
        <v>151</v>
      </c>
      <c r="B152" t="s">
        <v>101</v>
      </c>
      <c r="C152" t="s">
        <v>90</v>
      </c>
      <c r="D152" t="s">
        <v>5</v>
      </c>
      <c r="E152">
        <v>82</v>
      </c>
      <c r="F152">
        <v>14</v>
      </c>
      <c r="G152">
        <v>28</v>
      </c>
      <c r="H152">
        <v>42</v>
      </c>
      <c r="I152">
        <v>1</v>
      </c>
      <c r="J152">
        <v>26</v>
      </c>
      <c r="K152">
        <v>2</v>
      </c>
      <c r="L152">
        <v>0</v>
      </c>
      <c r="M152">
        <v>3</v>
      </c>
      <c r="N152">
        <v>0</v>
      </c>
      <c r="O152">
        <v>197</v>
      </c>
      <c r="P152">
        <v>7.1</v>
      </c>
      <c r="Q152" s="1">
        <v>0.69930555555555562</v>
      </c>
      <c r="R152">
        <v>22.6</v>
      </c>
      <c r="S152">
        <v>44.4</v>
      </c>
    </row>
    <row r="153" spans="1:19">
      <c r="A153">
        <v>152</v>
      </c>
      <c r="B153" t="s">
        <v>348</v>
      </c>
      <c r="C153" t="s">
        <v>9</v>
      </c>
      <c r="D153" t="s">
        <v>7</v>
      </c>
      <c r="E153">
        <v>74</v>
      </c>
      <c r="F153">
        <v>12</v>
      </c>
      <c r="G153">
        <v>30</v>
      </c>
      <c r="H153">
        <v>42</v>
      </c>
      <c r="I153">
        <v>23</v>
      </c>
      <c r="J153">
        <v>40</v>
      </c>
      <c r="K153">
        <v>3</v>
      </c>
      <c r="L153">
        <v>0</v>
      </c>
      <c r="M153">
        <v>3</v>
      </c>
      <c r="N153">
        <v>0</v>
      </c>
      <c r="O153">
        <v>105</v>
      </c>
      <c r="P153">
        <v>11.4</v>
      </c>
      <c r="Q153" s="1">
        <v>0.65555555555555556</v>
      </c>
      <c r="R153">
        <v>17.8</v>
      </c>
      <c r="S153">
        <v>51.2</v>
      </c>
    </row>
    <row r="154" spans="1:19">
      <c r="A154">
        <v>153</v>
      </c>
      <c r="B154" t="s">
        <v>333</v>
      </c>
      <c r="C154" t="s">
        <v>23</v>
      </c>
      <c r="D154" t="s">
        <v>81</v>
      </c>
      <c r="E154">
        <v>78</v>
      </c>
      <c r="F154">
        <v>8</v>
      </c>
      <c r="G154">
        <v>34</v>
      </c>
      <c r="H154">
        <v>42</v>
      </c>
      <c r="I154">
        <v>23</v>
      </c>
      <c r="J154">
        <v>26</v>
      </c>
      <c r="K154">
        <v>5</v>
      </c>
      <c r="L154">
        <v>0</v>
      </c>
      <c r="M154">
        <v>1</v>
      </c>
      <c r="N154">
        <v>1</v>
      </c>
      <c r="O154">
        <v>134</v>
      </c>
      <c r="P154">
        <v>6</v>
      </c>
      <c r="Q154" s="2">
        <v>1.0090277777777776</v>
      </c>
      <c r="R154">
        <v>28.6</v>
      </c>
      <c r="S154">
        <v>0</v>
      </c>
    </row>
    <row r="155" spans="1:19">
      <c r="A155">
        <v>154</v>
      </c>
      <c r="B155" t="s">
        <v>812</v>
      </c>
      <c r="C155" t="s">
        <v>4</v>
      </c>
      <c r="D155" t="s">
        <v>81</v>
      </c>
      <c r="E155">
        <v>71</v>
      </c>
      <c r="F155">
        <v>8</v>
      </c>
      <c r="G155">
        <v>34</v>
      </c>
      <c r="H155">
        <v>42</v>
      </c>
      <c r="I155">
        <v>-5</v>
      </c>
      <c r="J155">
        <v>48</v>
      </c>
      <c r="K155">
        <v>3</v>
      </c>
      <c r="L155">
        <v>0</v>
      </c>
      <c r="M155">
        <v>1</v>
      </c>
      <c r="N155">
        <v>0</v>
      </c>
      <c r="O155">
        <v>165</v>
      </c>
      <c r="P155">
        <v>4.8</v>
      </c>
      <c r="Q155" s="1">
        <v>0.71597222222222223</v>
      </c>
      <c r="R155">
        <v>22.6</v>
      </c>
      <c r="S155">
        <v>0</v>
      </c>
    </row>
    <row r="156" spans="1:19">
      <c r="A156">
        <v>155</v>
      </c>
      <c r="B156" t="s">
        <v>191</v>
      </c>
      <c r="C156" t="s">
        <v>38</v>
      </c>
      <c r="D156" t="s">
        <v>81</v>
      </c>
      <c r="E156">
        <v>76</v>
      </c>
      <c r="F156">
        <v>5</v>
      </c>
      <c r="G156">
        <v>37</v>
      </c>
      <c r="H156">
        <v>42</v>
      </c>
      <c r="I156">
        <v>0</v>
      </c>
      <c r="J156">
        <v>40</v>
      </c>
      <c r="K156">
        <v>2</v>
      </c>
      <c r="L156">
        <v>0</v>
      </c>
      <c r="M156">
        <v>0</v>
      </c>
      <c r="N156">
        <v>0</v>
      </c>
      <c r="O156">
        <v>161</v>
      </c>
      <c r="P156">
        <v>3.1</v>
      </c>
      <c r="Q156" s="1">
        <v>0.94305555555555554</v>
      </c>
      <c r="R156">
        <v>26.8</v>
      </c>
      <c r="S156">
        <v>0</v>
      </c>
    </row>
    <row r="157" spans="1:19">
      <c r="A157">
        <v>156</v>
      </c>
      <c r="B157" t="s">
        <v>112</v>
      </c>
      <c r="C157" t="s">
        <v>113</v>
      </c>
      <c r="D157" t="s">
        <v>7</v>
      </c>
      <c r="E157">
        <v>82</v>
      </c>
      <c r="F157">
        <v>22</v>
      </c>
      <c r="G157">
        <v>19</v>
      </c>
      <c r="H157">
        <v>41</v>
      </c>
      <c r="I157">
        <v>-1</v>
      </c>
      <c r="J157">
        <v>45</v>
      </c>
      <c r="K157">
        <v>2</v>
      </c>
      <c r="L157">
        <v>0</v>
      </c>
      <c r="M157">
        <v>3</v>
      </c>
      <c r="N157">
        <v>0</v>
      </c>
      <c r="O157">
        <v>182</v>
      </c>
      <c r="P157">
        <v>12.1</v>
      </c>
      <c r="Q157" s="1">
        <v>0.61249999999999993</v>
      </c>
      <c r="R157">
        <v>20.9</v>
      </c>
      <c r="S157">
        <v>46.2</v>
      </c>
    </row>
    <row r="158" spans="1:19">
      <c r="A158">
        <v>157</v>
      </c>
      <c r="B158" t="s">
        <v>391</v>
      </c>
      <c r="C158" t="s">
        <v>813</v>
      </c>
      <c r="D158" t="s">
        <v>10</v>
      </c>
      <c r="E158">
        <v>82</v>
      </c>
      <c r="F158">
        <v>16</v>
      </c>
      <c r="G158">
        <v>25</v>
      </c>
      <c r="H158">
        <v>41</v>
      </c>
      <c r="I158">
        <v>-10</v>
      </c>
      <c r="J158">
        <v>36</v>
      </c>
      <c r="K158">
        <v>6</v>
      </c>
      <c r="L158">
        <v>0</v>
      </c>
      <c r="M158">
        <v>2</v>
      </c>
      <c r="N158">
        <v>0</v>
      </c>
      <c r="O158">
        <v>239</v>
      </c>
      <c r="P158">
        <v>6.7</v>
      </c>
      <c r="Q158" s="1">
        <v>0.66249999999999998</v>
      </c>
      <c r="R158">
        <v>20.399999999999999</v>
      </c>
      <c r="S158">
        <v>38.299999999999997</v>
      </c>
    </row>
    <row r="159" spans="1:19">
      <c r="A159">
        <v>158</v>
      </c>
      <c r="B159" t="s">
        <v>354</v>
      </c>
      <c r="C159" t="s">
        <v>814</v>
      </c>
      <c r="D159" t="s">
        <v>7</v>
      </c>
      <c r="E159">
        <v>77</v>
      </c>
      <c r="F159">
        <v>15</v>
      </c>
      <c r="G159">
        <v>26</v>
      </c>
      <c r="H159">
        <v>41</v>
      </c>
      <c r="I159">
        <v>2</v>
      </c>
      <c r="J159">
        <v>32</v>
      </c>
      <c r="K159">
        <v>3</v>
      </c>
      <c r="L159">
        <v>0</v>
      </c>
      <c r="M159">
        <v>3</v>
      </c>
      <c r="N159">
        <v>0</v>
      </c>
      <c r="O159">
        <v>151</v>
      </c>
      <c r="P159">
        <v>9.9</v>
      </c>
      <c r="Q159" s="1">
        <v>0.64583333333333337</v>
      </c>
      <c r="R159">
        <v>22.5</v>
      </c>
      <c r="S159">
        <v>56.4</v>
      </c>
    </row>
    <row r="160" spans="1:19">
      <c r="A160">
        <v>159</v>
      </c>
      <c r="B160" t="s">
        <v>79</v>
      </c>
      <c r="C160" t="s">
        <v>21</v>
      </c>
      <c r="D160" t="s">
        <v>7</v>
      </c>
      <c r="E160">
        <v>68</v>
      </c>
      <c r="F160">
        <v>15</v>
      </c>
      <c r="G160">
        <v>26</v>
      </c>
      <c r="H160">
        <v>41</v>
      </c>
      <c r="I160">
        <v>-8</v>
      </c>
      <c r="J160">
        <v>33</v>
      </c>
      <c r="K160">
        <v>6</v>
      </c>
      <c r="L160">
        <v>0</v>
      </c>
      <c r="M160">
        <v>1</v>
      </c>
      <c r="N160">
        <v>0</v>
      </c>
      <c r="O160">
        <v>170</v>
      </c>
      <c r="P160">
        <v>8.8000000000000007</v>
      </c>
      <c r="Q160" s="1">
        <v>0.67847222222222225</v>
      </c>
      <c r="R160">
        <v>20</v>
      </c>
      <c r="S160">
        <v>47.4</v>
      </c>
    </row>
    <row r="161" spans="1:19">
      <c r="A161">
        <v>160</v>
      </c>
      <c r="B161" t="s">
        <v>142</v>
      </c>
      <c r="C161" t="s">
        <v>143</v>
      </c>
      <c r="D161" t="s">
        <v>81</v>
      </c>
      <c r="E161">
        <v>82</v>
      </c>
      <c r="F161">
        <v>12</v>
      </c>
      <c r="G161">
        <v>29</v>
      </c>
      <c r="H161">
        <v>41</v>
      </c>
      <c r="I161">
        <v>16</v>
      </c>
      <c r="J161">
        <v>45</v>
      </c>
      <c r="K161">
        <v>5</v>
      </c>
      <c r="L161">
        <v>0</v>
      </c>
      <c r="M161">
        <v>2</v>
      </c>
      <c r="N161">
        <v>0</v>
      </c>
      <c r="O161">
        <v>145</v>
      </c>
      <c r="P161">
        <v>8.3000000000000007</v>
      </c>
      <c r="Q161" s="1">
        <v>0.84236111111111101</v>
      </c>
      <c r="R161">
        <v>26.1</v>
      </c>
      <c r="S161">
        <v>0</v>
      </c>
    </row>
    <row r="162" spans="1:19">
      <c r="A162">
        <v>161</v>
      </c>
      <c r="B162" t="s">
        <v>410</v>
      </c>
      <c r="C162" t="s">
        <v>113</v>
      </c>
      <c r="D162" t="s">
        <v>81</v>
      </c>
      <c r="E162">
        <v>82</v>
      </c>
      <c r="F162">
        <v>10</v>
      </c>
      <c r="G162">
        <v>31</v>
      </c>
      <c r="H162">
        <v>41</v>
      </c>
      <c r="I162">
        <v>-10</v>
      </c>
      <c r="J162">
        <v>70</v>
      </c>
      <c r="K162">
        <v>7</v>
      </c>
      <c r="L162">
        <v>0</v>
      </c>
      <c r="M162">
        <v>1</v>
      </c>
      <c r="N162">
        <v>0</v>
      </c>
      <c r="O162">
        <v>199</v>
      </c>
      <c r="P162">
        <v>5</v>
      </c>
      <c r="Q162" s="2">
        <v>1.0201388888888889</v>
      </c>
      <c r="R162">
        <v>29.2</v>
      </c>
      <c r="S162">
        <v>0</v>
      </c>
    </row>
    <row r="163" spans="1:19">
      <c r="A163">
        <v>162</v>
      </c>
      <c r="B163" t="s">
        <v>815</v>
      </c>
      <c r="C163" t="s">
        <v>816</v>
      </c>
      <c r="D163" t="s">
        <v>10</v>
      </c>
      <c r="E163">
        <v>78</v>
      </c>
      <c r="F163">
        <v>27</v>
      </c>
      <c r="G163">
        <v>13</v>
      </c>
      <c r="H163">
        <v>40</v>
      </c>
      <c r="I163">
        <v>-3</v>
      </c>
      <c r="J163">
        <v>16</v>
      </c>
      <c r="K163">
        <v>7</v>
      </c>
      <c r="L163">
        <v>0</v>
      </c>
      <c r="M163">
        <v>4</v>
      </c>
      <c r="N163">
        <v>0</v>
      </c>
      <c r="O163">
        <v>160</v>
      </c>
      <c r="P163">
        <v>16.899999999999999</v>
      </c>
      <c r="Q163" s="1">
        <v>0.62291666666666667</v>
      </c>
      <c r="R163">
        <v>19.2</v>
      </c>
      <c r="S163">
        <v>11.1</v>
      </c>
    </row>
    <row r="164" spans="1:19">
      <c r="A164">
        <v>163</v>
      </c>
      <c r="B164" t="s">
        <v>107</v>
      </c>
      <c r="C164" t="s">
        <v>14</v>
      </c>
      <c r="D164" t="s">
        <v>5</v>
      </c>
      <c r="E164">
        <v>78</v>
      </c>
      <c r="F164">
        <v>22</v>
      </c>
      <c r="G164">
        <v>18</v>
      </c>
      <c r="H164">
        <v>40</v>
      </c>
      <c r="I164">
        <v>9</v>
      </c>
      <c r="J164">
        <v>66</v>
      </c>
      <c r="K164">
        <v>7</v>
      </c>
      <c r="L164">
        <v>1</v>
      </c>
      <c r="M164">
        <v>7</v>
      </c>
      <c r="N164">
        <v>1</v>
      </c>
      <c r="O164">
        <v>116</v>
      </c>
      <c r="P164">
        <v>19</v>
      </c>
      <c r="Q164" s="1">
        <v>0.68194444444444446</v>
      </c>
      <c r="R164">
        <v>22.5</v>
      </c>
      <c r="S164">
        <v>55.6</v>
      </c>
    </row>
    <row r="165" spans="1:19">
      <c r="A165">
        <v>164</v>
      </c>
      <c r="B165" t="s">
        <v>289</v>
      </c>
      <c r="C165" t="s">
        <v>16</v>
      </c>
      <c r="D165" t="s">
        <v>7</v>
      </c>
      <c r="E165">
        <v>72</v>
      </c>
      <c r="F165">
        <v>21</v>
      </c>
      <c r="G165">
        <v>19</v>
      </c>
      <c r="H165">
        <v>40</v>
      </c>
      <c r="I165">
        <v>-1</v>
      </c>
      <c r="J165">
        <v>2</v>
      </c>
      <c r="K165">
        <v>5</v>
      </c>
      <c r="L165">
        <v>0</v>
      </c>
      <c r="M165">
        <v>3</v>
      </c>
      <c r="N165">
        <v>0</v>
      </c>
      <c r="O165">
        <v>168</v>
      </c>
      <c r="P165">
        <v>12.5</v>
      </c>
      <c r="Q165" s="1">
        <v>0.68888888888888899</v>
      </c>
      <c r="R165">
        <v>22.8</v>
      </c>
      <c r="S165">
        <v>49</v>
      </c>
    </row>
    <row r="166" spans="1:19">
      <c r="A166">
        <v>165</v>
      </c>
      <c r="B166" t="s">
        <v>353</v>
      </c>
      <c r="C166" t="s">
        <v>29</v>
      </c>
      <c r="D166" t="s">
        <v>10</v>
      </c>
      <c r="E166">
        <v>58</v>
      </c>
      <c r="F166">
        <v>17</v>
      </c>
      <c r="G166">
        <v>23</v>
      </c>
      <c r="H166">
        <v>40</v>
      </c>
      <c r="I166">
        <v>-1</v>
      </c>
      <c r="J166">
        <v>47</v>
      </c>
      <c r="K166">
        <v>5</v>
      </c>
      <c r="L166">
        <v>0</v>
      </c>
      <c r="M166">
        <v>4</v>
      </c>
      <c r="N166">
        <v>1</v>
      </c>
      <c r="O166">
        <v>183</v>
      </c>
      <c r="P166">
        <v>9.3000000000000007</v>
      </c>
      <c r="Q166" s="1">
        <v>0.77569444444444446</v>
      </c>
      <c r="R166">
        <v>24.8</v>
      </c>
      <c r="S166">
        <v>25</v>
      </c>
    </row>
    <row r="167" spans="1:19">
      <c r="A167">
        <v>166</v>
      </c>
      <c r="B167" t="s">
        <v>119</v>
      </c>
      <c r="C167" t="s">
        <v>49</v>
      </c>
      <c r="D167" t="s">
        <v>5</v>
      </c>
      <c r="E167">
        <v>78</v>
      </c>
      <c r="F167">
        <v>16</v>
      </c>
      <c r="G167">
        <v>24</v>
      </c>
      <c r="H167">
        <v>40</v>
      </c>
      <c r="I167">
        <v>22</v>
      </c>
      <c r="J167">
        <v>116</v>
      </c>
      <c r="K167">
        <v>0</v>
      </c>
      <c r="L167">
        <v>0</v>
      </c>
      <c r="M167">
        <v>2</v>
      </c>
      <c r="N167">
        <v>0</v>
      </c>
      <c r="O167">
        <v>127</v>
      </c>
      <c r="P167">
        <v>12.6</v>
      </c>
      <c r="Q167" s="1">
        <v>0.60277777777777775</v>
      </c>
      <c r="R167">
        <v>19.7</v>
      </c>
      <c r="S167">
        <v>30</v>
      </c>
    </row>
    <row r="168" spans="1:19">
      <c r="A168">
        <v>167</v>
      </c>
      <c r="B168" t="s">
        <v>817</v>
      </c>
      <c r="C168" t="s">
        <v>9</v>
      </c>
      <c r="D168" t="s">
        <v>5</v>
      </c>
      <c r="E168">
        <v>69</v>
      </c>
      <c r="F168">
        <v>21</v>
      </c>
      <c r="G168">
        <v>18</v>
      </c>
      <c r="H168">
        <v>39</v>
      </c>
      <c r="I168">
        <v>18</v>
      </c>
      <c r="J168">
        <v>24</v>
      </c>
      <c r="K168">
        <v>3</v>
      </c>
      <c r="L168">
        <v>0</v>
      </c>
      <c r="M168">
        <v>3</v>
      </c>
      <c r="N168">
        <v>0</v>
      </c>
      <c r="O168">
        <v>145</v>
      </c>
      <c r="P168">
        <v>14.5</v>
      </c>
      <c r="Q168" s="1">
        <v>0.50486111111111109</v>
      </c>
      <c r="R168">
        <v>14.6</v>
      </c>
      <c r="S168">
        <v>50</v>
      </c>
    </row>
    <row r="169" spans="1:19">
      <c r="A169">
        <v>168</v>
      </c>
      <c r="B169" t="s">
        <v>818</v>
      </c>
      <c r="C169" t="s">
        <v>45</v>
      </c>
      <c r="D169" t="s">
        <v>10</v>
      </c>
      <c r="E169">
        <v>70</v>
      </c>
      <c r="F169">
        <v>15</v>
      </c>
      <c r="G169">
        <v>24</v>
      </c>
      <c r="H169">
        <v>39</v>
      </c>
      <c r="I169">
        <v>6</v>
      </c>
      <c r="J169">
        <v>28</v>
      </c>
      <c r="K169">
        <v>2</v>
      </c>
      <c r="L169">
        <v>1</v>
      </c>
      <c r="M169">
        <v>3</v>
      </c>
      <c r="N169">
        <v>0</v>
      </c>
      <c r="O169">
        <v>120</v>
      </c>
      <c r="P169">
        <v>12.5</v>
      </c>
      <c r="Q169" s="1">
        <v>0.75694444444444453</v>
      </c>
      <c r="R169">
        <v>24.3</v>
      </c>
      <c r="S169">
        <v>50.4</v>
      </c>
    </row>
    <row r="170" spans="1:19">
      <c r="A170">
        <v>169</v>
      </c>
      <c r="B170" t="s">
        <v>417</v>
      </c>
      <c r="C170" t="s">
        <v>90</v>
      </c>
      <c r="D170" t="s">
        <v>81</v>
      </c>
      <c r="E170">
        <v>79</v>
      </c>
      <c r="F170">
        <v>10</v>
      </c>
      <c r="G170">
        <v>29</v>
      </c>
      <c r="H170">
        <v>39</v>
      </c>
      <c r="I170">
        <v>1</v>
      </c>
      <c r="J170">
        <v>79</v>
      </c>
      <c r="K170">
        <v>6</v>
      </c>
      <c r="L170">
        <v>0</v>
      </c>
      <c r="M170">
        <v>2</v>
      </c>
      <c r="N170">
        <v>2</v>
      </c>
      <c r="O170">
        <v>186</v>
      </c>
      <c r="P170">
        <v>5.4</v>
      </c>
      <c r="Q170" s="1">
        <v>0.8930555555555556</v>
      </c>
      <c r="R170">
        <v>28.5</v>
      </c>
      <c r="S170">
        <v>0</v>
      </c>
    </row>
    <row r="171" spans="1:19">
      <c r="A171">
        <v>170</v>
      </c>
      <c r="B171" t="s">
        <v>819</v>
      </c>
      <c r="C171" t="s">
        <v>820</v>
      </c>
      <c r="D171" t="s">
        <v>81</v>
      </c>
      <c r="E171">
        <v>81</v>
      </c>
      <c r="F171">
        <v>7</v>
      </c>
      <c r="G171">
        <v>32</v>
      </c>
      <c r="H171">
        <v>39</v>
      </c>
      <c r="I171">
        <v>1</v>
      </c>
      <c r="J171">
        <v>70</v>
      </c>
      <c r="K171">
        <v>3</v>
      </c>
      <c r="L171">
        <v>0</v>
      </c>
      <c r="M171">
        <v>1</v>
      </c>
      <c r="N171">
        <v>1</v>
      </c>
      <c r="O171">
        <v>151</v>
      </c>
      <c r="P171">
        <v>4.5999999999999996</v>
      </c>
      <c r="Q171" s="2">
        <v>1.03125</v>
      </c>
      <c r="R171">
        <v>27.4</v>
      </c>
      <c r="S171">
        <v>0</v>
      </c>
    </row>
    <row r="172" spans="1:19">
      <c r="A172">
        <v>171</v>
      </c>
      <c r="B172" t="s">
        <v>222</v>
      </c>
      <c r="C172" t="s">
        <v>29</v>
      </c>
      <c r="D172" t="s">
        <v>81</v>
      </c>
      <c r="E172">
        <v>82</v>
      </c>
      <c r="F172">
        <v>6</v>
      </c>
      <c r="G172">
        <v>33</v>
      </c>
      <c r="H172">
        <v>39</v>
      </c>
      <c r="I172">
        <v>-2</v>
      </c>
      <c r="J172">
        <v>50</v>
      </c>
      <c r="K172">
        <v>1</v>
      </c>
      <c r="L172">
        <v>2</v>
      </c>
      <c r="M172">
        <v>1</v>
      </c>
      <c r="N172">
        <v>0</v>
      </c>
      <c r="O172">
        <v>121</v>
      </c>
      <c r="P172">
        <v>5</v>
      </c>
      <c r="Q172" s="1">
        <v>0.95277777777777783</v>
      </c>
      <c r="R172">
        <v>30</v>
      </c>
      <c r="S172">
        <v>0</v>
      </c>
    </row>
    <row r="173" spans="1:19">
      <c r="A173">
        <v>172</v>
      </c>
      <c r="B173" t="s">
        <v>52</v>
      </c>
      <c r="C173" t="s">
        <v>88</v>
      </c>
      <c r="D173" t="s">
        <v>5</v>
      </c>
      <c r="E173">
        <v>82</v>
      </c>
      <c r="F173">
        <v>18</v>
      </c>
      <c r="G173">
        <v>20</v>
      </c>
      <c r="H173">
        <v>38</v>
      </c>
      <c r="I173">
        <v>-4</v>
      </c>
      <c r="J173">
        <v>53</v>
      </c>
      <c r="K173">
        <v>3</v>
      </c>
      <c r="L173">
        <v>1</v>
      </c>
      <c r="M173">
        <v>2</v>
      </c>
      <c r="N173">
        <v>0</v>
      </c>
      <c r="O173">
        <v>159</v>
      </c>
      <c r="P173">
        <v>11.3</v>
      </c>
      <c r="Q173" s="1">
        <v>0.65763888888888888</v>
      </c>
      <c r="R173">
        <v>20.5</v>
      </c>
      <c r="S173">
        <v>48.1</v>
      </c>
    </row>
    <row r="174" spans="1:19">
      <c r="A174">
        <v>173</v>
      </c>
      <c r="B174" t="s">
        <v>76</v>
      </c>
      <c r="C174" t="s">
        <v>12</v>
      </c>
      <c r="D174" t="s">
        <v>10</v>
      </c>
      <c r="E174">
        <v>81</v>
      </c>
      <c r="F174">
        <v>18</v>
      </c>
      <c r="G174">
        <v>20</v>
      </c>
      <c r="H174">
        <v>38</v>
      </c>
      <c r="I174">
        <v>5</v>
      </c>
      <c r="J174">
        <v>16</v>
      </c>
      <c r="K174">
        <v>0</v>
      </c>
      <c r="L174">
        <v>0</v>
      </c>
      <c r="M174">
        <v>5</v>
      </c>
      <c r="N174">
        <v>1</v>
      </c>
      <c r="O174">
        <v>157</v>
      </c>
      <c r="P174">
        <v>11.5</v>
      </c>
      <c r="Q174" s="1">
        <v>0.59097222222222223</v>
      </c>
      <c r="R174">
        <v>17.600000000000001</v>
      </c>
      <c r="S174">
        <v>39.4</v>
      </c>
    </row>
    <row r="175" spans="1:19">
      <c r="A175">
        <v>174</v>
      </c>
      <c r="B175" t="s">
        <v>35</v>
      </c>
      <c r="C175" t="s">
        <v>14</v>
      </c>
      <c r="D175" t="s">
        <v>10</v>
      </c>
      <c r="E175">
        <v>82</v>
      </c>
      <c r="F175">
        <v>17</v>
      </c>
      <c r="G175">
        <v>21</v>
      </c>
      <c r="H175">
        <v>38</v>
      </c>
      <c r="I175">
        <v>2</v>
      </c>
      <c r="J175">
        <v>67</v>
      </c>
      <c r="K175">
        <v>0</v>
      </c>
      <c r="L175">
        <v>0</v>
      </c>
      <c r="M175">
        <v>1</v>
      </c>
      <c r="N175">
        <v>0</v>
      </c>
      <c r="O175">
        <v>148</v>
      </c>
      <c r="P175">
        <v>11.5</v>
      </c>
      <c r="Q175" s="1">
        <v>0.57013888888888886</v>
      </c>
      <c r="R175">
        <v>18.7</v>
      </c>
      <c r="S175">
        <v>41.7</v>
      </c>
    </row>
    <row r="176" spans="1:19">
      <c r="A176">
        <v>175</v>
      </c>
      <c r="B176" t="s">
        <v>821</v>
      </c>
      <c r="C176" t="s">
        <v>100</v>
      </c>
      <c r="D176" t="s">
        <v>7</v>
      </c>
      <c r="E176">
        <v>82</v>
      </c>
      <c r="F176">
        <v>16</v>
      </c>
      <c r="G176">
        <v>22</v>
      </c>
      <c r="H176">
        <v>38</v>
      </c>
      <c r="I176">
        <v>-1</v>
      </c>
      <c r="J176">
        <v>18</v>
      </c>
      <c r="K176">
        <v>3</v>
      </c>
      <c r="L176">
        <v>0</v>
      </c>
      <c r="M176">
        <v>1</v>
      </c>
      <c r="N176">
        <v>0</v>
      </c>
      <c r="O176">
        <v>124</v>
      </c>
      <c r="P176">
        <v>12.9</v>
      </c>
      <c r="Q176" s="1">
        <v>0.67013888888888884</v>
      </c>
      <c r="R176">
        <v>21.9</v>
      </c>
      <c r="S176">
        <v>47.7</v>
      </c>
    </row>
    <row r="177" spans="1:19">
      <c r="A177">
        <v>176</v>
      </c>
      <c r="B177" t="s">
        <v>297</v>
      </c>
      <c r="C177" t="s">
        <v>798</v>
      </c>
      <c r="D177" t="s">
        <v>81</v>
      </c>
      <c r="E177">
        <v>83</v>
      </c>
      <c r="F177">
        <v>13</v>
      </c>
      <c r="G177">
        <v>25</v>
      </c>
      <c r="H177">
        <v>38</v>
      </c>
      <c r="I177">
        <v>8</v>
      </c>
      <c r="J177">
        <v>51</v>
      </c>
      <c r="K177">
        <v>3</v>
      </c>
      <c r="L177">
        <v>0</v>
      </c>
      <c r="M177">
        <v>1</v>
      </c>
      <c r="N177">
        <v>0</v>
      </c>
      <c r="O177">
        <v>173</v>
      </c>
      <c r="P177">
        <v>7.5</v>
      </c>
      <c r="Q177" s="1">
        <v>0.94930555555555562</v>
      </c>
      <c r="R177">
        <v>27.4</v>
      </c>
      <c r="S177">
        <v>0</v>
      </c>
    </row>
    <row r="178" spans="1:19">
      <c r="A178">
        <v>177</v>
      </c>
      <c r="B178" t="s">
        <v>199</v>
      </c>
      <c r="C178" t="s">
        <v>33</v>
      </c>
      <c r="D178" t="s">
        <v>7</v>
      </c>
      <c r="E178">
        <v>76</v>
      </c>
      <c r="F178">
        <v>12</v>
      </c>
      <c r="G178">
        <v>26</v>
      </c>
      <c r="H178">
        <v>38</v>
      </c>
      <c r="I178">
        <v>4</v>
      </c>
      <c r="J178">
        <v>6</v>
      </c>
      <c r="K178">
        <v>0</v>
      </c>
      <c r="L178">
        <v>1</v>
      </c>
      <c r="M178">
        <v>1</v>
      </c>
      <c r="N178">
        <v>1</v>
      </c>
      <c r="O178">
        <v>136</v>
      </c>
      <c r="P178">
        <v>8.8000000000000007</v>
      </c>
      <c r="Q178" s="1">
        <v>0.71666666666666667</v>
      </c>
      <c r="R178">
        <v>23.2</v>
      </c>
      <c r="S178">
        <v>50</v>
      </c>
    </row>
    <row r="179" spans="1:19">
      <c r="A179">
        <v>178</v>
      </c>
      <c r="B179" t="s">
        <v>173</v>
      </c>
      <c r="C179" t="s">
        <v>165</v>
      </c>
      <c r="D179" t="s">
        <v>7</v>
      </c>
      <c r="E179">
        <v>82</v>
      </c>
      <c r="F179">
        <v>11</v>
      </c>
      <c r="G179">
        <v>27</v>
      </c>
      <c r="H179">
        <v>38</v>
      </c>
      <c r="I179">
        <v>-5</v>
      </c>
      <c r="J179">
        <v>24</v>
      </c>
      <c r="K179">
        <v>0</v>
      </c>
      <c r="L179">
        <v>1</v>
      </c>
      <c r="M179">
        <v>3</v>
      </c>
      <c r="N179">
        <v>2</v>
      </c>
      <c r="O179">
        <v>151</v>
      </c>
      <c r="P179">
        <v>7.3</v>
      </c>
      <c r="Q179" s="1">
        <v>0.77916666666666667</v>
      </c>
      <c r="R179">
        <v>25.3</v>
      </c>
      <c r="S179">
        <v>47.9</v>
      </c>
    </row>
    <row r="180" spans="1:19">
      <c r="A180">
        <v>179</v>
      </c>
      <c r="B180" t="s">
        <v>175</v>
      </c>
      <c r="C180" t="s">
        <v>14</v>
      </c>
      <c r="D180" t="s">
        <v>81</v>
      </c>
      <c r="E180">
        <v>68</v>
      </c>
      <c r="F180">
        <v>7</v>
      </c>
      <c r="G180">
        <v>31</v>
      </c>
      <c r="H180">
        <v>38</v>
      </c>
      <c r="I180">
        <v>18</v>
      </c>
      <c r="J180">
        <v>18</v>
      </c>
      <c r="K180">
        <v>3</v>
      </c>
      <c r="L180">
        <v>0</v>
      </c>
      <c r="M180">
        <v>2</v>
      </c>
      <c r="N180">
        <v>0</v>
      </c>
      <c r="O180">
        <v>131</v>
      </c>
      <c r="P180">
        <v>5.3</v>
      </c>
      <c r="Q180" s="1">
        <v>0.96666666666666667</v>
      </c>
      <c r="R180">
        <v>26.9</v>
      </c>
      <c r="S180">
        <v>0</v>
      </c>
    </row>
    <row r="181" spans="1:19">
      <c r="A181">
        <v>180</v>
      </c>
      <c r="B181" t="s">
        <v>822</v>
      </c>
      <c r="C181" t="s">
        <v>322</v>
      </c>
      <c r="D181" t="s">
        <v>81</v>
      </c>
      <c r="E181">
        <v>76</v>
      </c>
      <c r="F181">
        <v>6</v>
      </c>
      <c r="G181">
        <v>32</v>
      </c>
      <c r="H181">
        <v>38</v>
      </c>
      <c r="I181">
        <v>0</v>
      </c>
      <c r="J181">
        <v>66</v>
      </c>
      <c r="K181">
        <v>2</v>
      </c>
      <c r="L181">
        <v>0</v>
      </c>
      <c r="M181">
        <v>1</v>
      </c>
      <c r="N181">
        <v>0</v>
      </c>
      <c r="O181">
        <v>159</v>
      </c>
      <c r="P181">
        <v>3.8</v>
      </c>
      <c r="Q181" s="1">
        <v>0.94236111111111109</v>
      </c>
      <c r="R181">
        <v>26.8</v>
      </c>
      <c r="S181">
        <v>0</v>
      </c>
    </row>
    <row r="182" spans="1:19">
      <c r="A182">
        <v>181</v>
      </c>
      <c r="B182" t="s">
        <v>823</v>
      </c>
      <c r="C182" t="s">
        <v>88</v>
      </c>
      <c r="D182" t="s">
        <v>10</v>
      </c>
      <c r="E182">
        <v>76</v>
      </c>
      <c r="F182">
        <v>22</v>
      </c>
      <c r="G182">
        <v>15</v>
      </c>
      <c r="H182">
        <v>37</v>
      </c>
      <c r="I182">
        <v>14</v>
      </c>
      <c r="J182">
        <v>30</v>
      </c>
      <c r="K182">
        <v>4</v>
      </c>
      <c r="L182">
        <v>1</v>
      </c>
      <c r="M182">
        <v>2</v>
      </c>
      <c r="N182">
        <v>1</v>
      </c>
      <c r="O182">
        <v>203</v>
      </c>
      <c r="P182">
        <v>10.8</v>
      </c>
      <c r="Q182" s="1">
        <v>0.69861111111111107</v>
      </c>
      <c r="R182">
        <v>22.7</v>
      </c>
      <c r="S182">
        <v>18.2</v>
      </c>
    </row>
    <row r="183" spans="1:19">
      <c r="A183">
        <v>182</v>
      </c>
      <c r="B183" t="s">
        <v>388</v>
      </c>
      <c r="C183" t="s">
        <v>93</v>
      </c>
      <c r="D183" t="s">
        <v>5</v>
      </c>
      <c r="E183">
        <v>80</v>
      </c>
      <c r="F183">
        <v>20</v>
      </c>
      <c r="G183">
        <v>17</v>
      </c>
      <c r="H183">
        <v>37</v>
      </c>
      <c r="I183">
        <v>2</v>
      </c>
      <c r="J183">
        <v>22</v>
      </c>
      <c r="K183">
        <v>7</v>
      </c>
      <c r="L183">
        <v>0</v>
      </c>
      <c r="M183">
        <v>3</v>
      </c>
      <c r="N183">
        <v>0</v>
      </c>
      <c r="O183">
        <v>232</v>
      </c>
      <c r="P183">
        <v>8.6</v>
      </c>
      <c r="Q183" s="1">
        <v>0.70486111111111116</v>
      </c>
      <c r="R183">
        <v>23.5</v>
      </c>
      <c r="S183">
        <v>50.8</v>
      </c>
    </row>
    <row r="184" spans="1:19">
      <c r="A184">
        <v>183</v>
      </c>
      <c r="B184" t="s">
        <v>131</v>
      </c>
      <c r="C184" t="s">
        <v>40</v>
      </c>
      <c r="D184" t="s">
        <v>5</v>
      </c>
      <c r="E184">
        <v>77</v>
      </c>
      <c r="F184">
        <v>19</v>
      </c>
      <c r="G184">
        <v>18</v>
      </c>
      <c r="H184">
        <v>37</v>
      </c>
      <c r="I184">
        <v>-12</v>
      </c>
      <c r="J184">
        <v>48</v>
      </c>
      <c r="K184">
        <v>9</v>
      </c>
      <c r="L184">
        <v>0</v>
      </c>
      <c r="M184">
        <v>3</v>
      </c>
      <c r="N184">
        <v>0</v>
      </c>
      <c r="O184">
        <v>204</v>
      </c>
      <c r="P184">
        <v>9.3000000000000007</v>
      </c>
      <c r="Q184" s="1">
        <v>0.80833333333333324</v>
      </c>
      <c r="R184">
        <v>23.7</v>
      </c>
      <c r="S184">
        <v>48.6</v>
      </c>
    </row>
    <row r="185" spans="1:19">
      <c r="A185">
        <v>184</v>
      </c>
      <c r="B185" t="s">
        <v>824</v>
      </c>
      <c r="C185" t="s">
        <v>21</v>
      </c>
      <c r="D185" t="s">
        <v>7</v>
      </c>
      <c r="E185">
        <v>65</v>
      </c>
      <c r="F185">
        <v>17</v>
      </c>
      <c r="G185">
        <v>20</v>
      </c>
      <c r="H185">
        <v>37</v>
      </c>
      <c r="I185">
        <v>-8</v>
      </c>
      <c r="J185">
        <v>38</v>
      </c>
      <c r="K185">
        <v>2</v>
      </c>
      <c r="L185">
        <v>0</v>
      </c>
      <c r="M185">
        <v>3</v>
      </c>
      <c r="N185">
        <v>0</v>
      </c>
      <c r="O185">
        <v>121</v>
      </c>
      <c r="P185">
        <v>14</v>
      </c>
      <c r="Q185" s="1">
        <v>0.59236111111111112</v>
      </c>
      <c r="R185">
        <v>18.2</v>
      </c>
      <c r="S185">
        <v>52.6</v>
      </c>
    </row>
    <row r="186" spans="1:19">
      <c r="A186">
        <v>185</v>
      </c>
      <c r="B186" t="s">
        <v>361</v>
      </c>
      <c r="C186" t="s">
        <v>100</v>
      </c>
      <c r="D186" t="s">
        <v>10</v>
      </c>
      <c r="E186">
        <v>58</v>
      </c>
      <c r="F186">
        <v>15</v>
      </c>
      <c r="G186">
        <v>22</v>
      </c>
      <c r="H186">
        <v>37</v>
      </c>
      <c r="I186">
        <v>-3</v>
      </c>
      <c r="J186">
        <v>22</v>
      </c>
      <c r="K186">
        <v>3</v>
      </c>
      <c r="L186">
        <v>0</v>
      </c>
      <c r="M186">
        <v>4</v>
      </c>
      <c r="N186">
        <v>0</v>
      </c>
      <c r="O186">
        <v>126</v>
      </c>
      <c r="P186">
        <v>11.9</v>
      </c>
      <c r="Q186" s="1">
        <v>0.7319444444444444</v>
      </c>
      <c r="R186">
        <v>22.2</v>
      </c>
      <c r="S186">
        <v>62.1</v>
      </c>
    </row>
    <row r="187" spans="1:19">
      <c r="A187">
        <v>186</v>
      </c>
      <c r="B187" t="s">
        <v>309</v>
      </c>
      <c r="C187" t="s">
        <v>121</v>
      </c>
      <c r="D187" t="s">
        <v>7</v>
      </c>
      <c r="E187">
        <v>72</v>
      </c>
      <c r="F187">
        <v>14</v>
      </c>
      <c r="G187">
        <v>23</v>
      </c>
      <c r="H187">
        <v>37</v>
      </c>
      <c r="I187">
        <v>2</v>
      </c>
      <c r="J187">
        <v>30</v>
      </c>
      <c r="K187">
        <v>1</v>
      </c>
      <c r="L187">
        <v>1</v>
      </c>
      <c r="M187">
        <v>2</v>
      </c>
      <c r="N187">
        <v>0</v>
      </c>
      <c r="O187">
        <v>126</v>
      </c>
      <c r="P187">
        <v>11.1</v>
      </c>
      <c r="Q187" s="1">
        <v>0.78749999999999998</v>
      </c>
      <c r="R187">
        <v>24.8</v>
      </c>
      <c r="S187">
        <v>43.5</v>
      </c>
    </row>
    <row r="188" spans="1:19">
      <c r="A188">
        <v>187</v>
      </c>
      <c r="B188" t="s">
        <v>825</v>
      </c>
      <c r="C188" t="s">
        <v>826</v>
      </c>
      <c r="D188" t="s">
        <v>7</v>
      </c>
      <c r="E188">
        <v>69</v>
      </c>
      <c r="F188">
        <v>13</v>
      </c>
      <c r="G188">
        <v>24</v>
      </c>
      <c r="H188">
        <v>37</v>
      </c>
      <c r="I188">
        <v>-1</v>
      </c>
      <c r="J188">
        <v>16</v>
      </c>
      <c r="K188">
        <v>4</v>
      </c>
      <c r="L188">
        <v>0</v>
      </c>
      <c r="M188">
        <v>2</v>
      </c>
      <c r="N188">
        <v>0</v>
      </c>
      <c r="O188">
        <v>124</v>
      </c>
      <c r="P188">
        <v>10.5</v>
      </c>
      <c r="Q188" s="1">
        <v>0.58263888888888882</v>
      </c>
      <c r="R188">
        <v>18.399999999999999</v>
      </c>
      <c r="S188">
        <v>40.9</v>
      </c>
    </row>
    <row r="189" spans="1:19">
      <c r="A189">
        <v>188</v>
      </c>
      <c r="B189" t="s">
        <v>190</v>
      </c>
      <c r="C189" t="s">
        <v>4</v>
      </c>
      <c r="D189" t="s">
        <v>10</v>
      </c>
      <c r="E189">
        <v>80</v>
      </c>
      <c r="F189">
        <v>10</v>
      </c>
      <c r="G189">
        <v>27</v>
      </c>
      <c r="H189">
        <v>37</v>
      </c>
      <c r="I189">
        <v>-2</v>
      </c>
      <c r="J189">
        <v>32</v>
      </c>
      <c r="K189">
        <v>3</v>
      </c>
      <c r="L189">
        <v>0</v>
      </c>
      <c r="M189">
        <v>2</v>
      </c>
      <c r="N189">
        <v>0</v>
      </c>
      <c r="O189">
        <v>91</v>
      </c>
      <c r="P189">
        <v>11</v>
      </c>
      <c r="Q189" s="1">
        <v>0.65763888888888888</v>
      </c>
      <c r="R189">
        <v>21.4</v>
      </c>
      <c r="S189">
        <v>44</v>
      </c>
    </row>
    <row r="190" spans="1:19">
      <c r="A190">
        <v>189</v>
      </c>
      <c r="B190" t="s">
        <v>231</v>
      </c>
      <c r="C190" t="s">
        <v>40</v>
      </c>
      <c r="D190" t="s">
        <v>81</v>
      </c>
      <c r="E190">
        <v>80</v>
      </c>
      <c r="F190">
        <v>9</v>
      </c>
      <c r="G190">
        <v>28</v>
      </c>
      <c r="H190">
        <v>37</v>
      </c>
      <c r="I190">
        <v>-20</v>
      </c>
      <c r="J190">
        <v>32</v>
      </c>
      <c r="K190">
        <v>4</v>
      </c>
      <c r="L190">
        <v>0</v>
      </c>
      <c r="M190">
        <v>1</v>
      </c>
      <c r="N190">
        <v>0</v>
      </c>
      <c r="O190">
        <v>81</v>
      </c>
      <c r="P190">
        <v>11.1</v>
      </c>
      <c r="Q190" s="1">
        <v>0.79027777777777775</v>
      </c>
      <c r="R190">
        <v>22.4</v>
      </c>
      <c r="S190">
        <v>0</v>
      </c>
    </row>
    <row r="191" spans="1:19">
      <c r="A191">
        <v>190</v>
      </c>
      <c r="B191" t="s">
        <v>310</v>
      </c>
      <c r="C191" t="s">
        <v>12</v>
      </c>
      <c r="D191" t="s">
        <v>81</v>
      </c>
      <c r="E191">
        <v>69</v>
      </c>
      <c r="F191">
        <v>8</v>
      </c>
      <c r="G191">
        <v>29</v>
      </c>
      <c r="H191">
        <v>37</v>
      </c>
      <c r="I191">
        <v>7</v>
      </c>
      <c r="J191">
        <v>22</v>
      </c>
      <c r="K191">
        <v>2</v>
      </c>
      <c r="L191">
        <v>0</v>
      </c>
      <c r="M191">
        <v>0</v>
      </c>
      <c r="N191">
        <v>0</v>
      </c>
      <c r="O191">
        <v>98</v>
      </c>
      <c r="P191">
        <v>8.1999999999999993</v>
      </c>
      <c r="Q191" s="1">
        <v>0.89236111111111116</v>
      </c>
      <c r="R191">
        <v>24</v>
      </c>
      <c r="S191">
        <v>0</v>
      </c>
    </row>
    <row r="192" spans="1:19">
      <c r="A192">
        <v>191</v>
      </c>
      <c r="B192" t="s">
        <v>827</v>
      </c>
      <c r="C192" t="s">
        <v>93</v>
      </c>
      <c r="D192" t="s">
        <v>81</v>
      </c>
      <c r="E192">
        <v>78</v>
      </c>
      <c r="F192">
        <v>6</v>
      </c>
      <c r="G192">
        <v>31</v>
      </c>
      <c r="H192">
        <v>37</v>
      </c>
      <c r="I192">
        <v>9</v>
      </c>
      <c r="J192">
        <v>14</v>
      </c>
      <c r="K192">
        <v>4</v>
      </c>
      <c r="L192">
        <v>0</v>
      </c>
      <c r="M192">
        <v>4</v>
      </c>
      <c r="N192">
        <v>0</v>
      </c>
      <c r="O192">
        <v>86</v>
      </c>
      <c r="P192">
        <v>7</v>
      </c>
      <c r="Q192" s="1">
        <v>0.97986111111111107</v>
      </c>
      <c r="R192">
        <v>31.3</v>
      </c>
      <c r="S192">
        <v>0</v>
      </c>
    </row>
    <row r="193" spans="1:19">
      <c r="A193">
        <v>192</v>
      </c>
      <c r="B193" t="s">
        <v>127</v>
      </c>
      <c r="C193" t="s">
        <v>165</v>
      </c>
      <c r="D193" t="s">
        <v>81</v>
      </c>
      <c r="E193">
        <v>82</v>
      </c>
      <c r="F193">
        <v>4</v>
      </c>
      <c r="G193">
        <v>33</v>
      </c>
      <c r="H193">
        <v>37</v>
      </c>
      <c r="I193">
        <v>4</v>
      </c>
      <c r="J193">
        <v>48</v>
      </c>
      <c r="K193">
        <v>2</v>
      </c>
      <c r="L193">
        <v>0</v>
      </c>
      <c r="M193">
        <v>1</v>
      </c>
      <c r="N193">
        <v>1</v>
      </c>
      <c r="O193">
        <v>125</v>
      </c>
      <c r="P193">
        <v>3.2</v>
      </c>
      <c r="Q193" s="1">
        <v>0.99861111111111101</v>
      </c>
      <c r="R193">
        <v>28.6</v>
      </c>
      <c r="S193">
        <v>0</v>
      </c>
    </row>
    <row r="194" spans="1:19">
      <c r="A194">
        <v>193</v>
      </c>
      <c r="B194" t="s">
        <v>237</v>
      </c>
      <c r="C194" t="s">
        <v>113</v>
      </c>
      <c r="D194" t="s">
        <v>7</v>
      </c>
      <c r="E194">
        <v>73</v>
      </c>
      <c r="F194">
        <v>22</v>
      </c>
      <c r="G194">
        <v>14</v>
      </c>
      <c r="H194">
        <v>36</v>
      </c>
      <c r="I194">
        <v>-14</v>
      </c>
      <c r="J194">
        <v>153</v>
      </c>
      <c r="K194">
        <v>8</v>
      </c>
      <c r="L194">
        <v>1</v>
      </c>
      <c r="M194">
        <v>2</v>
      </c>
      <c r="N194">
        <v>0</v>
      </c>
      <c r="O194">
        <v>146</v>
      </c>
      <c r="P194">
        <v>15.1</v>
      </c>
      <c r="Q194" s="1">
        <v>0.68611111111111101</v>
      </c>
      <c r="R194">
        <v>22.4</v>
      </c>
      <c r="S194">
        <v>56.8</v>
      </c>
    </row>
    <row r="195" spans="1:19">
      <c r="A195">
        <v>194</v>
      </c>
      <c r="B195" t="s">
        <v>259</v>
      </c>
      <c r="C195" t="s">
        <v>72</v>
      </c>
      <c r="D195" t="s">
        <v>5</v>
      </c>
      <c r="E195">
        <v>70</v>
      </c>
      <c r="F195">
        <v>20</v>
      </c>
      <c r="G195">
        <v>16</v>
      </c>
      <c r="H195">
        <v>36</v>
      </c>
      <c r="I195">
        <v>0</v>
      </c>
      <c r="J195">
        <v>19</v>
      </c>
      <c r="K195">
        <v>8</v>
      </c>
      <c r="L195">
        <v>0</v>
      </c>
      <c r="M195">
        <v>4</v>
      </c>
      <c r="N195">
        <v>0</v>
      </c>
      <c r="O195">
        <v>165</v>
      </c>
      <c r="P195">
        <v>12.1</v>
      </c>
      <c r="Q195" s="1">
        <v>0.63680555555555551</v>
      </c>
      <c r="R195">
        <v>20.9</v>
      </c>
      <c r="S195">
        <v>30</v>
      </c>
    </row>
    <row r="196" spans="1:19">
      <c r="A196">
        <v>195</v>
      </c>
      <c r="B196" t="s">
        <v>412</v>
      </c>
      <c r="C196" t="s">
        <v>828</v>
      </c>
      <c r="D196" t="s">
        <v>10</v>
      </c>
      <c r="E196">
        <v>74</v>
      </c>
      <c r="F196">
        <v>19</v>
      </c>
      <c r="G196">
        <v>17</v>
      </c>
      <c r="H196">
        <v>36</v>
      </c>
      <c r="I196">
        <v>-11</v>
      </c>
      <c r="J196">
        <v>34</v>
      </c>
      <c r="K196">
        <v>7</v>
      </c>
      <c r="L196">
        <v>0</v>
      </c>
      <c r="M196">
        <v>3</v>
      </c>
      <c r="N196">
        <v>0</v>
      </c>
      <c r="O196">
        <v>120</v>
      </c>
      <c r="P196">
        <v>15.8</v>
      </c>
      <c r="Q196" s="1">
        <v>0.56319444444444444</v>
      </c>
      <c r="R196">
        <v>18.7</v>
      </c>
      <c r="S196">
        <v>36</v>
      </c>
    </row>
    <row r="197" spans="1:19">
      <c r="A197">
        <v>196</v>
      </c>
      <c r="B197" t="s">
        <v>323</v>
      </c>
      <c r="C197" t="s">
        <v>19</v>
      </c>
      <c r="D197" t="s">
        <v>10</v>
      </c>
      <c r="E197">
        <v>78</v>
      </c>
      <c r="F197">
        <v>16</v>
      </c>
      <c r="G197">
        <v>20</v>
      </c>
      <c r="H197">
        <v>36</v>
      </c>
      <c r="I197">
        <v>0</v>
      </c>
      <c r="J197">
        <v>16</v>
      </c>
      <c r="K197">
        <v>0</v>
      </c>
      <c r="L197">
        <v>1</v>
      </c>
      <c r="M197">
        <v>3</v>
      </c>
      <c r="N197">
        <v>2</v>
      </c>
      <c r="O197">
        <v>145</v>
      </c>
      <c r="P197">
        <v>11</v>
      </c>
      <c r="Q197" s="1">
        <v>0.68194444444444446</v>
      </c>
      <c r="R197">
        <v>20.6</v>
      </c>
      <c r="S197">
        <v>40.9</v>
      </c>
    </row>
    <row r="198" spans="1:19">
      <c r="A198">
        <v>197</v>
      </c>
      <c r="B198" t="s">
        <v>275</v>
      </c>
      <c r="C198" t="s">
        <v>21</v>
      </c>
      <c r="D198" t="s">
        <v>7</v>
      </c>
      <c r="E198">
        <v>77</v>
      </c>
      <c r="F198">
        <v>13</v>
      </c>
      <c r="G198">
        <v>23</v>
      </c>
      <c r="H198">
        <v>36</v>
      </c>
      <c r="I198">
        <v>-29</v>
      </c>
      <c r="J198">
        <v>51</v>
      </c>
      <c r="K198">
        <v>4</v>
      </c>
      <c r="L198">
        <v>0</v>
      </c>
      <c r="M198">
        <v>1</v>
      </c>
      <c r="N198">
        <v>0</v>
      </c>
      <c r="O198">
        <v>123</v>
      </c>
      <c r="P198">
        <v>10.6</v>
      </c>
      <c r="Q198" s="1">
        <v>0.80902777777777779</v>
      </c>
      <c r="R198">
        <v>24.9</v>
      </c>
      <c r="S198">
        <v>46.4</v>
      </c>
    </row>
    <row r="199" spans="1:19">
      <c r="A199">
        <v>198</v>
      </c>
      <c r="B199" t="s">
        <v>228</v>
      </c>
      <c r="C199" t="s">
        <v>139</v>
      </c>
      <c r="D199" t="s">
        <v>7</v>
      </c>
      <c r="E199">
        <v>79</v>
      </c>
      <c r="F199">
        <v>9</v>
      </c>
      <c r="G199">
        <v>27</v>
      </c>
      <c r="H199">
        <v>36</v>
      </c>
      <c r="I199">
        <v>-17</v>
      </c>
      <c r="J199">
        <v>48</v>
      </c>
      <c r="K199">
        <v>4</v>
      </c>
      <c r="L199">
        <v>0</v>
      </c>
      <c r="M199">
        <v>0</v>
      </c>
      <c r="N199">
        <v>0</v>
      </c>
      <c r="O199">
        <v>125</v>
      </c>
      <c r="P199">
        <v>7.2</v>
      </c>
      <c r="Q199" s="1">
        <v>0.62222222222222223</v>
      </c>
      <c r="R199">
        <v>20</v>
      </c>
      <c r="S199">
        <v>41.8</v>
      </c>
    </row>
    <row r="200" spans="1:19">
      <c r="A200">
        <v>199</v>
      </c>
      <c r="B200" t="s">
        <v>242</v>
      </c>
      <c r="C200" t="s">
        <v>49</v>
      </c>
      <c r="D200" t="s">
        <v>81</v>
      </c>
      <c r="E200">
        <v>80</v>
      </c>
      <c r="F200">
        <v>8</v>
      </c>
      <c r="G200">
        <v>28</v>
      </c>
      <c r="H200">
        <v>36</v>
      </c>
      <c r="I200">
        <v>-15</v>
      </c>
      <c r="J200">
        <v>48</v>
      </c>
      <c r="K200">
        <v>3</v>
      </c>
      <c r="L200">
        <v>0</v>
      </c>
      <c r="M200">
        <v>0</v>
      </c>
      <c r="N200">
        <v>0</v>
      </c>
      <c r="O200">
        <v>130</v>
      </c>
      <c r="P200">
        <v>6.2</v>
      </c>
      <c r="Q200" s="1">
        <v>0.94166666666666676</v>
      </c>
      <c r="R200">
        <v>24.4</v>
      </c>
      <c r="S200">
        <v>0</v>
      </c>
    </row>
    <row r="201" spans="1:19">
      <c r="A201">
        <v>200</v>
      </c>
      <c r="B201" t="s">
        <v>336</v>
      </c>
      <c r="C201" t="s">
        <v>33</v>
      </c>
      <c r="D201" t="s">
        <v>10</v>
      </c>
      <c r="E201">
        <v>61</v>
      </c>
      <c r="F201">
        <v>17</v>
      </c>
      <c r="G201">
        <v>18</v>
      </c>
      <c r="H201">
        <v>35</v>
      </c>
      <c r="I201">
        <v>-2</v>
      </c>
      <c r="J201">
        <v>40</v>
      </c>
      <c r="K201">
        <v>0</v>
      </c>
      <c r="L201">
        <v>1</v>
      </c>
      <c r="M201">
        <v>2</v>
      </c>
      <c r="N201">
        <v>0</v>
      </c>
      <c r="O201">
        <v>133</v>
      </c>
      <c r="P201">
        <v>12.8</v>
      </c>
      <c r="Q201" s="1">
        <v>0.64166666666666672</v>
      </c>
      <c r="R201">
        <v>19.899999999999999</v>
      </c>
      <c r="S201">
        <v>47.6</v>
      </c>
    </row>
    <row r="202" spans="1:19">
      <c r="A202">
        <v>201</v>
      </c>
      <c r="B202" t="s">
        <v>218</v>
      </c>
      <c r="C202" t="s">
        <v>829</v>
      </c>
      <c r="D202" t="s">
        <v>10</v>
      </c>
      <c r="E202">
        <v>81</v>
      </c>
      <c r="F202">
        <v>16</v>
      </c>
      <c r="G202">
        <v>19</v>
      </c>
      <c r="H202">
        <v>35</v>
      </c>
      <c r="I202">
        <v>-16</v>
      </c>
      <c r="J202">
        <v>49</v>
      </c>
      <c r="K202">
        <v>4</v>
      </c>
      <c r="L202">
        <v>1</v>
      </c>
      <c r="M202">
        <v>3</v>
      </c>
      <c r="N202">
        <v>0</v>
      </c>
      <c r="O202">
        <v>129</v>
      </c>
      <c r="P202">
        <v>12.4</v>
      </c>
      <c r="Q202" s="1">
        <v>0.6118055555555556</v>
      </c>
      <c r="R202">
        <v>18.600000000000001</v>
      </c>
      <c r="S202">
        <v>43.8</v>
      </c>
    </row>
    <row r="203" spans="1:19">
      <c r="A203">
        <v>202</v>
      </c>
      <c r="B203" t="s">
        <v>293</v>
      </c>
      <c r="C203" t="s">
        <v>33</v>
      </c>
      <c r="D203" t="s">
        <v>7</v>
      </c>
      <c r="E203">
        <v>73</v>
      </c>
      <c r="F203">
        <v>16</v>
      </c>
      <c r="G203">
        <v>19</v>
      </c>
      <c r="H203">
        <v>35</v>
      </c>
      <c r="I203">
        <v>5</v>
      </c>
      <c r="J203">
        <v>18</v>
      </c>
      <c r="K203">
        <v>3</v>
      </c>
      <c r="L203">
        <v>1</v>
      </c>
      <c r="M203">
        <v>2</v>
      </c>
      <c r="N203">
        <v>2</v>
      </c>
      <c r="O203">
        <v>112</v>
      </c>
      <c r="P203">
        <v>14.3</v>
      </c>
      <c r="Q203" s="1">
        <v>0.63055555555555554</v>
      </c>
      <c r="R203">
        <v>19.5</v>
      </c>
      <c r="S203">
        <v>40.1</v>
      </c>
    </row>
    <row r="204" spans="1:19">
      <c r="A204">
        <v>203</v>
      </c>
      <c r="B204" t="s">
        <v>117</v>
      </c>
      <c r="C204" t="s">
        <v>29</v>
      </c>
      <c r="D204" t="s">
        <v>10</v>
      </c>
      <c r="E204">
        <v>78</v>
      </c>
      <c r="F204">
        <v>15</v>
      </c>
      <c r="G204">
        <v>20</v>
      </c>
      <c r="H204">
        <v>35</v>
      </c>
      <c r="I204">
        <v>-1</v>
      </c>
      <c r="J204">
        <v>30</v>
      </c>
      <c r="K204">
        <v>4</v>
      </c>
      <c r="L204">
        <v>0</v>
      </c>
      <c r="M204">
        <v>6</v>
      </c>
      <c r="N204">
        <v>0</v>
      </c>
      <c r="O204">
        <v>173</v>
      </c>
      <c r="P204">
        <v>8.6999999999999993</v>
      </c>
      <c r="Q204" s="1">
        <v>0.5395833333333333</v>
      </c>
      <c r="R204">
        <v>17.7</v>
      </c>
      <c r="S204">
        <v>0</v>
      </c>
    </row>
    <row r="205" spans="1:19">
      <c r="A205">
        <v>204</v>
      </c>
      <c r="B205" t="s">
        <v>273</v>
      </c>
      <c r="C205" t="s">
        <v>16</v>
      </c>
      <c r="D205" t="s">
        <v>5</v>
      </c>
      <c r="E205">
        <v>54</v>
      </c>
      <c r="F205">
        <v>14</v>
      </c>
      <c r="G205">
        <v>21</v>
      </c>
      <c r="H205">
        <v>35</v>
      </c>
      <c r="I205">
        <v>-4</v>
      </c>
      <c r="J205">
        <v>50</v>
      </c>
      <c r="K205">
        <v>5</v>
      </c>
      <c r="L205">
        <v>0</v>
      </c>
      <c r="M205">
        <v>1</v>
      </c>
      <c r="N205">
        <v>0</v>
      </c>
      <c r="O205">
        <v>122</v>
      </c>
      <c r="P205">
        <v>11.5</v>
      </c>
      <c r="Q205" s="1">
        <v>0.68263888888888891</v>
      </c>
      <c r="R205">
        <v>21.2</v>
      </c>
      <c r="S205">
        <v>40.4</v>
      </c>
    </row>
    <row r="206" spans="1:19">
      <c r="A206">
        <v>205</v>
      </c>
      <c r="B206" t="s">
        <v>156</v>
      </c>
      <c r="C206" t="s">
        <v>23</v>
      </c>
      <c r="D206" t="s">
        <v>7</v>
      </c>
      <c r="E206">
        <v>55</v>
      </c>
      <c r="F206">
        <v>11</v>
      </c>
      <c r="G206">
        <v>24</v>
      </c>
      <c r="H206">
        <v>35</v>
      </c>
      <c r="I206">
        <v>-4</v>
      </c>
      <c r="J206">
        <v>24</v>
      </c>
      <c r="K206">
        <v>1</v>
      </c>
      <c r="L206">
        <v>1</v>
      </c>
      <c r="M206">
        <v>1</v>
      </c>
      <c r="N206">
        <v>0</v>
      </c>
      <c r="O206">
        <v>114</v>
      </c>
      <c r="P206">
        <v>9.6</v>
      </c>
      <c r="Q206" s="1">
        <v>0.7597222222222223</v>
      </c>
      <c r="R206">
        <v>25</v>
      </c>
      <c r="S206">
        <v>51.6</v>
      </c>
    </row>
    <row r="207" spans="1:19">
      <c r="A207">
        <v>206</v>
      </c>
      <c r="B207" t="s">
        <v>181</v>
      </c>
      <c r="C207" t="s">
        <v>19</v>
      </c>
      <c r="D207" t="s">
        <v>7</v>
      </c>
      <c r="E207">
        <v>59</v>
      </c>
      <c r="F207">
        <v>10</v>
      </c>
      <c r="G207">
        <v>25</v>
      </c>
      <c r="H207">
        <v>35</v>
      </c>
      <c r="I207">
        <v>3</v>
      </c>
      <c r="J207">
        <v>10</v>
      </c>
      <c r="K207">
        <v>2</v>
      </c>
      <c r="L207">
        <v>1</v>
      </c>
      <c r="M207">
        <v>3</v>
      </c>
      <c r="N207">
        <v>1</v>
      </c>
      <c r="O207">
        <v>126</v>
      </c>
      <c r="P207">
        <v>7.9</v>
      </c>
      <c r="Q207" s="1">
        <v>0.69930555555555562</v>
      </c>
      <c r="R207">
        <v>20</v>
      </c>
      <c r="S207">
        <v>49.8</v>
      </c>
    </row>
    <row r="208" spans="1:19">
      <c r="A208">
        <v>207</v>
      </c>
      <c r="B208" t="s">
        <v>245</v>
      </c>
      <c r="C208" t="s">
        <v>29</v>
      </c>
      <c r="D208" t="s">
        <v>81</v>
      </c>
      <c r="E208">
        <v>80</v>
      </c>
      <c r="F208">
        <v>6</v>
      </c>
      <c r="G208">
        <v>29</v>
      </c>
      <c r="H208">
        <v>35</v>
      </c>
      <c r="I208">
        <v>19</v>
      </c>
      <c r="J208">
        <v>16</v>
      </c>
      <c r="K208">
        <v>2</v>
      </c>
      <c r="L208">
        <v>0</v>
      </c>
      <c r="M208">
        <v>1</v>
      </c>
      <c r="N208">
        <v>0</v>
      </c>
      <c r="O208">
        <v>137</v>
      </c>
      <c r="P208">
        <v>4.4000000000000004</v>
      </c>
      <c r="Q208" s="1">
        <v>0.97430555555555554</v>
      </c>
      <c r="R208">
        <v>29.6</v>
      </c>
      <c r="S208">
        <v>0</v>
      </c>
    </row>
    <row r="209" spans="1:19">
      <c r="A209">
        <v>208</v>
      </c>
      <c r="B209" t="s">
        <v>161</v>
      </c>
      <c r="C209" t="s">
        <v>147</v>
      </c>
      <c r="D209" t="s">
        <v>10</v>
      </c>
      <c r="E209">
        <v>66</v>
      </c>
      <c r="F209">
        <v>22</v>
      </c>
      <c r="G209">
        <v>12</v>
      </c>
      <c r="H209">
        <v>34</v>
      </c>
      <c r="I209">
        <v>-12</v>
      </c>
      <c r="J209">
        <v>18</v>
      </c>
      <c r="K209">
        <v>8</v>
      </c>
      <c r="L209">
        <v>2</v>
      </c>
      <c r="M209">
        <v>3</v>
      </c>
      <c r="N209">
        <v>0</v>
      </c>
      <c r="O209">
        <v>163</v>
      </c>
      <c r="P209">
        <v>13.5</v>
      </c>
      <c r="Q209" s="1">
        <v>0.76041666666666663</v>
      </c>
      <c r="R209">
        <v>21.4</v>
      </c>
      <c r="S209">
        <v>50</v>
      </c>
    </row>
    <row r="210" spans="1:19">
      <c r="A210">
        <v>209</v>
      </c>
      <c r="B210" t="s">
        <v>174</v>
      </c>
      <c r="C210" t="s">
        <v>14</v>
      </c>
      <c r="D210" t="s">
        <v>81</v>
      </c>
      <c r="E210">
        <v>82</v>
      </c>
      <c r="F210">
        <v>17</v>
      </c>
      <c r="G210">
        <v>17</v>
      </c>
      <c r="H210">
        <v>34</v>
      </c>
      <c r="I210">
        <v>-7</v>
      </c>
      <c r="J210">
        <v>94</v>
      </c>
      <c r="K210">
        <v>6</v>
      </c>
      <c r="L210">
        <v>0</v>
      </c>
      <c r="M210">
        <v>3</v>
      </c>
      <c r="N210">
        <v>1</v>
      </c>
      <c r="O210">
        <v>211</v>
      </c>
      <c r="P210">
        <v>8.1</v>
      </c>
      <c r="Q210" s="1">
        <v>0.68402777777777779</v>
      </c>
      <c r="R210">
        <v>20.399999999999999</v>
      </c>
      <c r="S210">
        <v>50</v>
      </c>
    </row>
    <row r="211" spans="1:19">
      <c r="A211">
        <v>210</v>
      </c>
      <c r="B211" t="s">
        <v>284</v>
      </c>
      <c r="C211" t="s">
        <v>23</v>
      </c>
      <c r="D211" t="s">
        <v>5</v>
      </c>
      <c r="E211">
        <v>64</v>
      </c>
      <c r="F211">
        <v>15</v>
      </c>
      <c r="G211">
        <v>19</v>
      </c>
      <c r="H211">
        <v>34</v>
      </c>
      <c r="I211">
        <v>-3</v>
      </c>
      <c r="J211">
        <v>29</v>
      </c>
      <c r="K211">
        <v>2</v>
      </c>
      <c r="L211">
        <v>0</v>
      </c>
      <c r="M211">
        <v>2</v>
      </c>
      <c r="N211">
        <v>0</v>
      </c>
      <c r="O211">
        <v>140</v>
      </c>
      <c r="P211">
        <v>10.7</v>
      </c>
      <c r="Q211" s="1">
        <v>0.71736111111111101</v>
      </c>
      <c r="R211">
        <v>23.6</v>
      </c>
      <c r="S211">
        <v>49.6</v>
      </c>
    </row>
    <row r="212" spans="1:19">
      <c r="A212">
        <v>211</v>
      </c>
      <c r="B212" t="s">
        <v>235</v>
      </c>
      <c r="C212" t="s">
        <v>830</v>
      </c>
      <c r="D212" t="s">
        <v>10</v>
      </c>
      <c r="E212">
        <v>78</v>
      </c>
      <c r="F212">
        <v>15</v>
      </c>
      <c r="G212">
        <v>19</v>
      </c>
      <c r="H212">
        <v>34</v>
      </c>
      <c r="I212">
        <v>-1</v>
      </c>
      <c r="J212">
        <v>98</v>
      </c>
      <c r="K212">
        <v>1</v>
      </c>
      <c r="L212">
        <v>0</v>
      </c>
      <c r="M212">
        <v>1</v>
      </c>
      <c r="N212">
        <v>0</v>
      </c>
      <c r="O212">
        <v>160</v>
      </c>
      <c r="P212">
        <v>9.4</v>
      </c>
      <c r="Q212" s="1">
        <v>0.57013888888888886</v>
      </c>
      <c r="R212">
        <v>18.7</v>
      </c>
      <c r="S212">
        <v>55</v>
      </c>
    </row>
    <row r="213" spans="1:19">
      <c r="A213">
        <v>212</v>
      </c>
      <c r="B213" t="s">
        <v>186</v>
      </c>
      <c r="C213" t="s">
        <v>51</v>
      </c>
      <c r="D213" t="s">
        <v>5</v>
      </c>
      <c r="E213">
        <v>71</v>
      </c>
      <c r="F213">
        <v>14</v>
      </c>
      <c r="G213">
        <v>20</v>
      </c>
      <c r="H213">
        <v>34</v>
      </c>
      <c r="I213">
        <v>4</v>
      </c>
      <c r="J213">
        <v>35</v>
      </c>
      <c r="K213">
        <v>5</v>
      </c>
      <c r="L213">
        <v>0</v>
      </c>
      <c r="M213">
        <v>1</v>
      </c>
      <c r="N213">
        <v>0</v>
      </c>
      <c r="O213">
        <v>181</v>
      </c>
      <c r="P213">
        <v>7.7</v>
      </c>
      <c r="Q213" s="1">
        <v>0.60277777777777775</v>
      </c>
      <c r="R213">
        <v>18.8</v>
      </c>
      <c r="S213">
        <v>47.7</v>
      </c>
    </row>
    <row r="214" spans="1:19">
      <c r="A214">
        <v>213</v>
      </c>
      <c r="B214" t="s">
        <v>416</v>
      </c>
      <c r="C214" t="s">
        <v>165</v>
      </c>
      <c r="D214" t="s">
        <v>5</v>
      </c>
      <c r="E214">
        <v>71</v>
      </c>
      <c r="F214">
        <v>13</v>
      </c>
      <c r="G214">
        <v>21</v>
      </c>
      <c r="H214">
        <v>34</v>
      </c>
      <c r="I214">
        <v>-5</v>
      </c>
      <c r="J214">
        <v>18</v>
      </c>
      <c r="K214">
        <v>3</v>
      </c>
      <c r="L214">
        <v>1</v>
      </c>
      <c r="M214">
        <v>1</v>
      </c>
      <c r="N214">
        <v>0</v>
      </c>
      <c r="O214">
        <v>134</v>
      </c>
      <c r="P214">
        <v>9.6999999999999993</v>
      </c>
      <c r="Q214" s="1">
        <v>0.73055555555555562</v>
      </c>
      <c r="R214">
        <v>24.2</v>
      </c>
      <c r="S214">
        <v>38.299999999999997</v>
      </c>
    </row>
    <row r="215" spans="1:19">
      <c r="A215">
        <v>214</v>
      </c>
      <c r="B215" t="s">
        <v>126</v>
      </c>
      <c r="C215" t="s">
        <v>322</v>
      </c>
      <c r="D215" t="s">
        <v>5</v>
      </c>
      <c r="E215">
        <v>79</v>
      </c>
      <c r="F215">
        <v>13</v>
      </c>
      <c r="G215">
        <v>21</v>
      </c>
      <c r="H215">
        <v>34</v>
      </c>
      <c r="I215">
        <v>-6</v>
      </c>
      <c r="J215">
        <v>20</v>
      </c>
      <c r="K215">
        <v>3</v>
      </c>
      <c r="L215">
        <v>0</v>
      </c>
      <c r="M215">
        <v>1</v>
      </c>
      <c r="N215">
        <v>0</v>
      </c>
      <c r="O215">
        <v>165</v>
      </c>
      <c r="P215">
        <v>7.9</v>
      </c>
      <c r="Q215" s="1">
        <v>0.65625</v>
      </c>
      <c r="R215">
        <v>17.399999999999999</v>
      </c>
      <c r="S215">
        <v>44.2</v>
      </c>
    </row>
    <row r="216" spans="1:19">
      <c r="A216">
        <v>215</v>
      </c>
      <c r="B216" t="s">
        <v>767</v>
      </c>
      <c r="C216" t="s">
        <v>74</v>
      </c>
      <c r="D216" t="s">
        <v>81</v>
      </c>
      <c r="E216">
        <v>60</v>
      </c>
      <c r="F216">
        <v>13</v>
      </c>
      <c r="G216">
        <v>21</v>
      </c>
      <c r="H216">
        <v>34</v>
      </c>
      <c r="I216">
        <v>-7</v>
      </c>
      <c r="J216">
        <v>16</v>
      </c>
      <c r="K216">
        <v>7</v>
      </c>
      <c r="L216">
        <v>0</v>
      </c>
      <c r="M216">
        <v>4</v>
      </c>
      <c r="N216">
        <v>1</v>
      </c>
      <c r="O216">
        <v>123</v>
      </c>
      <c r="P216">
        <v>10.6</v>
      </c>
      <c r="Q216" s="1">
        <v>0.62708333333333333</v>
      </c>
      <c r="R216">
        <v>19.600000000000001</v>
      </c>
      <c r="S216">
        <v>0</v>
      </c>
    </row>
    <row r="217" spans="1:19">
      <c r="A217">
        <v>216</v>
      </c>
      <c r="B217" t="s">
        <v>831</v>
      </c>
      <c r="C217" t="s">
        <v>21</v>
      </c>
      <c r="D217" t="s">
        <v>7</v>
      </c>
      <c r="E217">
        <v>73</v>
      </c>
      <c r="F217">
        <v>11</v>
      </c>
      <c r="G217">
        <v>23</v>
      </c>
      <c r="H217">
        <v>34</v>
      </c>
      <c r="I217">
        <v>-35</v>
      </c>
      <c r="J217">
        <v>32</v>
      </c>
      <c r="K217">
        <v>3</v>
      </c>
      <c r="L217">
        <v>1</v>
      </c>
      <c r="M217">
        <v>3</v>
      </c>
      <c r="N217">
        <v>0</v>
      </c>
      <c r="O217">
        <v>191</v>
      </c>
      <c r="P217">
        <v>5.8</v>
      </c>
      <c r="Q217" s="1">
        <v>0.72986111111111107</v>
      </c>
      <c r="R217">
        <v>21.7</v>
      </c>
      <c r="S217">
        <v>36.4</v>
      </c>
    </row>
    <row r="218" spans="1:19">
      <c r="A218">
        <v>217</v>
      </c>
      <c r="B218" t="s">
        <v>832</v>
      </c>
      <c r="C218" t="s">
        <v>143</v>
      </c>
      <c r="D218" t="s">
        <v>81</v>
      </c>
      <c r="E218">
        <v>66</v>
      </c>
      <c r="F218">
        <v>10</v>
      </c>
      <c r="G218">
        <v>24</v>
      </c>
      <c r="H218">
        <v>34</v>
      </c>
      <c r="I218">
        <v>-12</v>
      </c>
      <c r="J218">
        <v>55</v>
      </c>
      <c r="K218">
        <v>5</v>
      </c>
      <c r="L218">
        <v>0</v>
      </c>
      <c r="M218">
        <v>2</v>
      </c>
      <c r="N218">
        <v>1</v>
      </c>
      <c r="O218">
        <v>117</v>
      </c>
      <c r="P218">
        <v>8.5</v>
      </c>
      <c r="Q218" s="1">
        <v>0.90069444444444446</v>
      </c>
      <c r="R218">
        <v>30.4</v>
      </c>
      <c r="S218">
        <v>0</v>
      </c>
    </row>
    <row r="219" spans="1:19">
      <c r="A219">
        <v>218</v>
      </c>
      <c r="B219" t="s">
        <v>833</v>
      </c>
      <c r="C219" t="s">
        <v>139</v>
      </c>
      <c r="D219" t="s">
        <v>81</v>
      </c>
      <c r="E219">
        <v>73</v>
      </c>
      <c r="F219">
        <v>6</v>
      </c>
      <c r="G219">
        <v>28</v>
      </c>
      <c r="H219">
        <v>34</v>
      </c>
      <c r="I219">
        <v>-17</v>
      </c>
      <c r="J219">
        <v>37</v>
      </c>
      <c r="K219">
        <v>4</v>
      </c>
      <c r="L219">
        <v>0</v>
      </c>
      <c r="M219">
        <v>0</v>
      </c>
      <c r="N219">
        <v>0</v>
      </c>
      <c r="O219">
        <v>121</v>
      </c>
      <c r="P219">
        <v>5</v>
      </c>
      <c r="Q219" s="1">
        <v>0.8534722222222223</v>
      </c>
      <c r="R219">
        <v>25.4</v>
      </c>
      <c r="S219">
        <v>0</v>
      </c>
    </row>
    <row r="220" spans="1:19">
      <c r="A220">
        <v>219</v>
      </c>
      <c r="B220" t="s">
        <v>141</v>
      </c>
      <c r="C220" t="s">
        <v>74</v>
      </c>
      <c r="D220" t="s">
        <v>81</v>
      </c>
      <c r="E220">
        <v>45</v>
      </c>
      <c r="F220">
        <v>6</v>
      </c>
      <c r="G220">
        <v>28</v>
      </c>
      <c r="H220">
        <v>34</v>
      </c>
      <c r="I220">
        <v>11</v>
      </c>
      <c r="J220">
        <v>32</v>
      </c>
      <c r="K220">
        <v>4</v>
      </c>
      <c r="L220">
        <v>0</v>
      </c>
      <c r="M220">
        <v>1</v>
      </c>
      <c r="N220">
        <v>0</v>
      </c>
      <c r="O220">
        <v>85</v>
      </c>
      <c r="P220">
        <v>7.1</v>
      </c>
      <c r="Q220" s="1">
        <v>0.9916666666666667</v>
      </c>
      <c r="R220">
        <v>29.3</v>
      </c>
      <c r="S220">
        <v>0</v>
      </c>
    </row>
    <row r="221" spans="1:19">
      <c r="A221">
        <v>220</v>
      </c>
      <c r="B221" t="s">
        <v>97</v>
      </c>
      <c r="C221" t="s">
        <v>88</v>
      </c>
      <c r="D221" t="s">
        <v>5</v>
      </c>
      <c r="E221">
        <v>82</v>
      </c>
      <c r="F221">
        <v>18</v>
      </c>
      <c r="G221">
        <v>15</v>
      </c>
      <c r="H221">
        <v>33</v>
      </c>
      <c r="I221">
        <v>3</v>
      </c>
      <c r="J221">
        <v>35</v>
      </c>
      <c r="K221">
        <v>7</v>
      </c>
      <c r="L221">
        <v>0</v>
      </c>
      <c r="M221">
        <v>1</v>
      </c>
      <c r="N221">
        <v>0</v>
      </c>
      <c r="O221">
        <v>191</v>
      </c>
      <c r="P221">
        <v>9.4</v>
      </c>
      <c r="Q221" s="1">
        <v>0.63680555555555551</v>
      </c>
      <c r="R221">
        <v>18.5</v>
      </c>
      <c r="S221">
        <v>13.3</v>
      </c>
    </row>
    <row r="222" spans="1:19">
      <c r="A222">
        <v>221</v>
      </c>
      <c r="B222" t="s">
        <v>834</v>
      </c>
      <c r="C222" t="s">
        <v>78</v>
      </c>
      <c r="D222" t="s">
        <v>5</v>
      </c>
      <c r="E222">
        <v>73</v>
      </c>
      <c r="F222">
        <v>16</v>
      </c>
      <c r="G222">
        <v>17</v>
      </c>
      <c r="H222">
        <v>33</v>
      </c>
      <c r="I222">
        <v>-12</v>
      </c>
      <c r="J222">
        <v>40</v>
      </c>
      <c r="K222">
        <v>4</v>
      </c>
      <c r="L222">
        <v>1</v>
      </c>
      <c r="M222">
        <v>3</v>
      </c>
      <c r="N222">
        <v>0</v>
      </c>
      <c r="O222">
        <v>151</v>
      </c>
      <c r="P222">
        <v>10.6</v>
      </c>
      <c r="Q222" s="1">
        <v>0.69097222222222221</v>
      </c>
      <c r="R222">
        <v>22.8</v>
      </c>
      <c r="S222">
        <v>47.2</v>
      </c>
    </row>
    <row r="223" spans="1:19">
      <c r="A223">
        <v>222</v>
      </c>
      <c r="B223" t="s">
        <v>192</v>
      </c>
      <c r="C223" t="s">
        <v>121</v>
      </c>
      <c r="D223" t="s">
        <v>10</v>
      </c>
      <c r="E223">
        <v>67</v>
      </c>
      <c r="F223">
        <v>15</v>
      </c>
      <c r="G223">
        <v>18</v>
      </c>
      <c r="H223">
        <v>33</v>
      </c>
      <c r="I223">
        <v>11</v>
      </c>
      <c r="J223">
        <v>58</v>
      </c>
      <c r="K223">
        <v>2</v>
      </c>
      <c r="L223">
        <v>3</v>
      </c>
      <c r="M223">
        <v>2</v>
      </c>
      <c r="N223">
        <v>0</v>
      </c>
      <c r="O223">
        <v>117</v>
      </c>
      <c r="P223">
        <v>12.8</v>
      </c>
      <c r="Q223" s="1">
        <v>0.65486111111111112</v>
      </c>
      <c r="R223">
        <v>21.9</v>
      </c>
      <c r="S223">
        <v>37.5</v>
      </c>
    </row>
    <row r="224" spans="1:19">
      <c r="A224">
        <v>223</v>
      </c>
      <c r="B224" t="s">
        <v>261</v>
      </c>
      <c r="C224" t="s">
        <v>74</v>
      </c>
      <c r="D224" t="s">
        <v>10</v>
      </c>
      <c r="E224">
        <v>59</v>
      </c>
      <c r="F224">
        <v>15</v>
      </c>
      <c r="G224">
        <v>18</v>
      </c>
      <c r="H224">
        <v>33</v>
      </c>
      <c r="I224">
        <v>1</v>
      </c>
      <c r="J224">
        <v>32</v>
      </c>
      <c r="K224">
        <v>6</v>
      </c>
      <c r="L224">
        <v>0</v>
      </c>
      <c r="M224">
        <v>2</v>
      </c>
      <c r="N224">
        <v>1</v>
      </c>
      <c r="O224">
        <v>136</v>
      </c>
      <c r="P224">
        <v>11</v>
      </c>
      <c r="Q224" s="1">
        <v>0.66597222222222219</v>
      </c>
      <c r="R224">
        <v>20.9</v>
      </c>
      <c r="S224">
        <v>16.7</v>
      </c>
    </row>
    <row r="225" spans="1:19">
      <c r="A225">
        <v>224</v>
      </c>
      <c r="B225" t="s">
        <v>408</v>
      </c>
      <c r="C225" t="s">
        <v>72</v>
      </c>
      <c r="D225" t="s">
        <v>7</v>
      </c>
      <c r="E225">
        <v>71</v>
      </c>
      <c r="F225">
        <v>14</v>
      </c>
      <c r="G225">
        <v>19</v>
      </c>
      <c r="H225">
        <v>33</v>
      </c>
      <c r="I225">
        <v>17</v>
      </c>
      <c r="J225">
        <v>41</v>
      </c>
      <c r="K225">
        <v>2</v>
      </c>
      <c r="L225">
        <v>0</v>
      </c>
      <c r="M225">
        <v>4</v>
      </c>
      <c r="N225">
        <v>0</v>
      </c>
      <c r="O225">
        <v>111</v>
      </c>
      <c r="P225">
        <v>12.6</v>
      </c>
      <c r="Q225" s="1">
        <v>0.65069444444444446</v>
      </c>
      <c r="R225">
        <v>22.9</v>
      </c>
      <c r="S225">
        <v>62.5</v>
      </c>
    </row>
    <row r="226" spans="1:19">
      <c r="A226">
        <v>225</v>
      </c>
      <c r="B226" t="s">
        <v>279</v>
      </c>
      <c r="C226" t="s">
        <v>143</v>
      </c>
      <c r="D226" t="s">
        <v>7</v>
      </c>
      <c r="E226">
        <v>81</v>
      </c>
      <c r="F226">
        <v>11</v>
      </c>
      <c r="G226">
        <v>22</v>
      </c>
      <c r="H226">
        <v>33</v>
      </c>
      <c r="I226">
        <v>0</v>
      </c>
      <c r="J226">
        <v>104</v>
      </c>
      <c r="K226">
        <v>2</v>
      </c>
      <c r="L226">
        <v>0</v>
      </c>
      <c r="M226">
        <v>0</v>
      </c>
      <c r="N226">
        <v>0</v>
      </c>
      <c r="O226">
        <v>147</v>
      </c>
      <c r="P226">
        <v>7.5</v>
      </c>
      <c r="Q226" s="1">
        <v>0.76944444444444438</v>
      </c>
      <c r="R226">
        <v>23.9</v>
      </c>
      <c r="S226">
        <v>50.6</v>
      </c>
    </row>
    <row r="227" spans="1:19">
      <c r="A227">
        <v>226</v>
      </c>
      <c r="B227" t="s">
        <v>835</v>
      </c>
      <c r="C227" t="s">
        <v>88</v>
      </c>
      <c r="D227" t="s">
        <v>7</v>
      </c>
      <c r="E227">
        <v>41</v>
      </c>
      <c r="F227">
        <v>10</v>
      </c>
      <c r="G227">
        <v>23</v>
      </c>
      <c r="H227">
        <v>33</v>
      </c>
      <c r="I227">
        <v>2</v>
      </c>
      <c r="J227">
        <v>14</v>
      </c>
      <c r="K227">
        <v>6</v>
      </c>
      <c r="L227">
        <v>0</v>
      </c>
      <c r="M227">
        <v>2</v>
      </c>
      <c r="N227">
        <v>0</v>
      </c>
      <c r="O227">
        <v>90</v>
      </c>
      <c r="P227">
        <v>11.1</v>
      </c>
      <c r="Q227" s="1">
        <v>0.77361111111111114</v>
      </c>
      <c r="R227">
        <v>22</v>
      </c>
      <c r="S227">
        <v>48.8</v>
      </c>
    </row>
    <row r="228" spans="1:19">
      <c r="A228">
        <v>227</v>
      </c>
      <c r="B228" t="s">
        <v>382</v>
      </c>
      <c r="C228" t="s">
        <v>143</v>
      </c>
      <c r="D228" t="s">
        <v>5</v>
      </c>
      <c r="E228">
        <v>49</v>
      </c>
      <c r="F228">
        <v>18</v>
      </c>
      <c r="G228">
        <v>14</v>
      </c>
      <c r="H228">
        <v>32</v>
      </c>
      <c r="I228">
        <v>5</v>
      </c>
      <c r="J228">
        <v>50</v>
      </c>
      <c r="K228">
        <v>2</v>
      </c>
      <c r="L228">
        <v>0</v>
      </c>
      <c r="M228">
        <v>4</v>
      </c>
      <c r="N228">
        <v>0</v>
      </c>
      <c r="O228">
        <v>119</v>
      </c>
      <c r="P228">
        <v>15.1</v>
      </c>
      <c r="Q228" s="1">
        <v>0.62638888888888888</v>
      </c>
      <c r="R228">
        <v>19.100000000000001</v>
      </c>
      <c r="S228">
        <v>41.2</v>
      </c>
    </row>
    <row r="229" spans="1:19">
      <c r="A229">
        <v>228</v>
      </c>
      <c r="B229" t="s">
        <v>234</v>
      </c>
      <c r="C229" t="s">
        <v>147</v>
      </c>
      <c r="D229" t="s">
        <v>7</v>
      </c>
      <c r="E229">
        <v>81</v>
      </c>
      <c r="F229">
        <v>15</v>
      </c>
      <c r="G229">
        <v>17</v>
      </c>
      <c r="H229">
        <v>32</v>
      </c>
      <c r="I229">
        <v>-7</v>
      </c>
      <c r="J229">
        <v>38</v>
      </c>
      <c r="K229">
        <v>0</v>
      </c>
      <c r="L229">
        <v>0</v>
      </c>
      <c r="M229">
        <v>3</v>
      </c>
      <c r="N229">
        <v>0</v>
      </c>
      <c r="O229">
        <v>112</v>
      </c>
      <c r="P229">
        <v>13.4</v>
      </c>
      <c r="Q229" s="1">
        <v>0.62291666666666667</v>
      </c>
      <c r="R229">
        <v>19.3</v>
      </c>
      <c r="S229">
        <v>45.6</v>
      </c>
    </row>
    <row r="230" spans="1:19">
      <c r="A230">
        <v>229</v>
      </c>
      <c r="B230" t="s">
        <v>836</v>
      </c>
      <c r="C230" t="s">
        <v>21</v>
      </c>
      <c r="D230" t="s">
        <v>7</v>
      </c>
      <c r="E230">
        <v>64</v>
      </c>
      <c r="F230">
        <v>15</v>
      </c>
      <c r="G230">
        <v>17</v>
      </c>
      <c r="H230">
        <v>32</v>
      </c>
      <c r="I230">
        <v>-21</v>
      </c>
      <c r="J230">
        <v>28</v>
      </c>
      <c r="K230">
        <v>7</v>
      </c>
      <c r="L230">
        <v>1</v>
      </c>
      <c r="M230">
        <v>2</v>
      </c>
      <c r="N230">
        <v>0</v>
      </c>
      <c r="O230">
        <v>152</v>
      </c>
      <c r="P230">
        <v>9.9</v>
      </c>
      <c r="Q230" s="1">
        <v>0.6777777777777777</v>
      </c>
      <c r="R230">
        <v>21.9</v>
      </c>
      <c r="S230">
        <v>47.4</v>
      </c>
    </row>
    <row r="231" spans="1:19">
      <c r="A231">
        <v>230</v>
      </c>
      <c r="B231" t="s">
        <v>837</v>
      </c>
      <c r="C231" t="s">
        <v>40</v>
      </c>
      <c r="D231" t="s">
        <v>7</v>
      </c>
      <c r="E231">
        <v>77</v>
      </c>
      <c r="F231">
        <v>14</v>
      </c>
      <c r="G231">
        <v>18</v>
      </c>
      <c r="H231">
        <v>32</v>
      </c>
      <c r="I231">
        <v>-10</v>
      </c>
      <c r="J231">
        <v>31</v>
      </c>
      <c r="K231">
        <v>2</v>
      </c>
      <c r="L231">
        <v>0</v>
      </c>
      <c r="M231">
        <v>1</v>
      </c>
      <c r="N231">
        <v>0</v>
      </c>
      <c r="O231">
        <v>148</v>
      </c>
      <c r="P231">
        <v>9.5</v>
      </c>
      <c r="Q231" s="1">
        <v>0.7402777777777777</v>
      </c>
      <c r="R231">
        <v>23.1</v>
      </c>
      <c r="S231">
        <v>52.9</v>
      </c>
    </row>
    <row r="232" spans="1:19">
      <c r="A232">
        <v>231</v>
      </c>
      <c r="B232" t="s">
        <v>838</v>
      </c>
      <c r="C232" t="s">
        <v>100</v>
      </c>
      <c r="D232" t="s">
        <v>5</v>
      </c>
      <c r="E232">
        <v>76</v>
      </c>
      <c r="F232">
        <v>14</v>
      </c>
      <c r="G232">
        <v>18</v>
      </c>
      <c r="H232">
        <v>32</v>
      </c>
      <c r="I232">
        <v>-7</v>
      </c>
      <c r="J232">
        <v>20</v>
      </c>
      <c r="K232">
        <v>1</v>
      </c>
      <c r="L232">
        <v>3</v>
      </c>
      <c r="M232">
        <v>1</v>
      </c>
      <c r="N232">
        <v>0</v>
      </c>
      <c r="O232">
        <v>140</v>
      </c>
      <c r="P232">
        <v>10</v>
      </c>
      <c r="Q232" s="1">
        <v>0.72638888888888886</v>
      </c>
      <c r="R232">
        <v>23.9</v>
      </c>
      <c r="S232">
        <v>17.600000000000001</v>
      </c>
    </row>
    <row r="233" spans="1:19">
      <c r="A233">
        <v>232</v>
      </c>
      <c r="B233" t="s">
        <v>839</v>
      </c>
      <c r="C233" t="s">
        <v>121</v>
      </c>
      <c r="D233" t="s">
        <v>10</v>
      </c>
      <c r="E233">
        <v>66</v>
      </c>
      <c r="F233">
        <v>14</v>
      </c>
      <c r="G233">
        <v>18</v>
      </c>
      <c r="H233">
        <v>32</v>
      </c>
      <c r="I233">
        <v>1</v>
      </c>
      <c r="J233">
        <v>18</v>
      </c>
      <c r="K233">
        <v>4</v>
      </c>
      <c r="L233">
        <v>0</v>
      </c>
      <c r="M233">
        <v>2</v>
      </c>
      <c r="N233">
        <v>0</v>
      </c>
      <c r="O233">
        <v>96</v>
      </c>
      <c r="P233">
        <v>14.6</v>
      </c>
      <c r="Q233" s="1">
        <v>0.60555555555555551</v>
      </c>
      <c r="R233">
        <v>19.7</v>
      </c>
      <c r="S233">
        <v>0</v>
      </c>
    </row>
    <row r="234" spans="1:19">
      <c r="A234">
        <v>233</v>
      </c>
      <c r="B234" t="s">
        <v>840</v>
      </c>
      <c r="C234" t="s">
        <v>90</v>
      </c>
      <c r="D234" t="s">
        <v>7</v>
      </c>
      <c r="E234">
        <v>67</v>
      </c>
      <c r="F234">
        <v>13</v>
      </c>
      <c r="G234">
        <v>19</v>
      </c>
      <c r="H234">
        <v>32</v>
      </c>
      <c r="I234">
        <v>-2</v>
      </c>
      <c r="J234">
        <v>56</v>
      </c>
      <c r="K234">
        <v>5</v>
      </c>
      <c r="L234">
        <v>0</v>
      </c>
      <c r="M234">
        <v>1</v>
      </c>
      <c r="N234">
        <v>0</v>
      </c>
      <c r="O234">
        <v>120</v>
      </c>
      <c r="P234">
        <v>10.8</v>
      </c>
      <c r="Q234" s="1">
        <v>0.5625</v>
      </c>
      <c r="R234">
        <v>21</v>
      </c>
      <c r="S234">
        <v>56</v>
      </c>
    </row>
    <row r="235" spans="1:19">
      <c r="A235">
        <v>234</v>
      </c>
      <c r="B235" t="s">
        <v>17</v>
      </c>
      <c r="C235" t="s">
        <v>12</v>
      </c>
      <c r="D235" t="s">
        <v>10</v>
      </c>
      <c r="E235">
        <v>50</v>
      </c>
      <c r="F235">
        <v>13</v>
      </c>
      <c r="G235">
        <v>19</v>
      </c>
      <c r="H235">
        <v>32</v>
      </c>
      <c r="I235">
        <v>3</v>
      </c>
      <c r="J235">
        <v>39</v>
      </c>
      <c r="K235">
        <v>2</v>
      </c>
      <c r="L235">
        <v>1</v>
      </c>
      <c r="M235">
        <v>0</v>
      </c>
      <c r="N235">
        <v>0</v>
      </c>
      <c r="O235">
        <v>131</v>
      </c>
      <c r="P235">
        <v>9.9</v>
      </c>
      <c r="Q235" s="1">
        <v>0.68472222222222223</v>
      </c>
      <c r="R235">
        <v>19.5</v>
      </c>
      <c r="S235">
        <v>40</v>
      </c>
    </row>
    <row r="236" spans="1:19">
      <c r="A236">
        <v>235</v>
      </c>
      <c r="B236" t="s">
        <v>214</v>
      </c>
      <c r="C236" t="s">
        <v>841</v>
      </c>
      <c r="D236" t="s">
        <v>81</v>
      </c>
      <c r="E236">
        <v>81</v>
      </c>
      <c r="F236">
        <v>12</v>
      </c>
      <c r="G236">
        <v>20</v>
      </c>
      <c r="H236">
        <v>32</v>
      </c>
      <c r="I236">
        <v>1</v>
      </c>
      <c r="J236">
        <v>83</v>
      </c>
      <c r="K236">
        <v>5</v>
      </c>
      <c r="L236">
        <v>0</v>
      </c>
      <c r="M236">
        <v>3</v>
      </c>
      <c r="N236">
        <v>2</v>
      </c>
      <c r="O236">
        <v>225</v>
      </c>
      <c r="P236">
        <v>5.3</v>
      </c>
      <c r="Q236" s="2">
        <v>1.0097222222222222</v>
      </c>
      <c r="R236">
        <v>28.1</v>
      </c>
      <c r="S236">
        <v>0</v>
      </c>
    </row>
    <row r="237" spans="1:19">
      <c r="A237">
        <v>236</v>
      </c>
      <c r="B237" t="s">
        <v>209</v>
      </c>
      <c r="C237" t="s">
        <v>78</v>
      </c>
      <c r="D237" t="s">
        <v>7</v>
      </c>
      <c r="E237">
        <v>82</v>
      </c>
      <c r="F237">
        <v>9</v>
      </c>
      <c r="G237">
        <v>23</v>
      </c>
      <c r="H237">
        <v>32</v>
      </c>
      <c r="I237">
        <v>-3</v>
      </c>
      <c r="J237">
        <v>22</v>
      </c>
      <c r="K237">
        <v>0</v>
      </c>
      <c r="L237">
        <v>0</v>
      </c>
      <c r="M237">
        <v>3</v>
      </c>
      <c r="N237">
        <v>1</v>
      </c>
      <c r="O237">
        <v>140</v>
      </c>
      <c r="P237">
        <v>6.4</v>
      </c>
      <c r="Q237" s="1">
        <v>0.6381944444444444</v>
      </c>
      <c r="R237">
        <v>21.7</v>
      </c>
      <c r="S237">
        <v>48.4</v>
      </c>
    </row>
    <row r="238" spans="1:19">
      <c r="A238">
        <v>237</v>
      </c>
      <c r="B238" t="s">
        <v>842</v>
      </c>
      <c r="C238" t="s">
        <v>90</v>
      </c>
      <c r="D238" t="s">
        <v>81</v>
      </c>
      <c r="E238">
        <v>67</v>
      </c>
      <c r="F238">
        <v>7</v>
      </c>
      <c r="G238">
        <v>25</v>
      </c>
      <c r="H238">
        <v>32</v>
      </c>
      <c r="I238">
        <v>8</v>
      </c>
      <c r="J238">
        <v>60</v>
      </c>
      <c r="K238">
        <v>4</v>
      </c>
      <c r="L238">
        <v>1</v>
      </c>
      <c r="M238">
        <v>1</v>
      </c>
      <c r="N238">
        <v>0</v>
      </c>
      <c r="O238">
        <v>74</v>
      </c>
      <c r="P238">
        <v>9.5</v>
      </c>
      <c r="Q238" s="1">
        <v>0.72083333333333333</v>
      </c>
      <c r="R238">
        <v>23.9</v>
      </c>
      <c r="S238">
        <v>100</v>
      </c>
    </row>
    <row r="239" spans="1:19">
      <c r="A239">
        <v>238</v>
      </c>
      <c r="B239" t="s">
        <v>751</v>
      </c>
      <c r="C239" t="s">
        <v>139</v>
      </c>
      <c r="D239" t="s">
        <v>81</v>
      </c>
      <c r="E239">
        <v>80</v>
      </c>
      <c r="F239">
        <v>6</v>
      </c>
      <c r="G239">
        <v>26</v>
      </c>
      <c r="H239">
        <v>32</v>
      </c>
      <c r="I239">
        <v>-7</v>
      </c>
      <c r="J239">
        <v>49</v>
      </c>
      <c r="K239">
        <v>3</v>
      </c>
      <c r="L239">
        <v>0</v>
      </c>
      <c r="M239">
        <v>2</v>
      </c>
      <c r="N239">
        <v>0</v>
      </c>
      <c r="O239">
        <v>149</v>
      </c>
      <c r="P239">
        <v>4</v>
      </c>
      <c r="Q239" s="1">
        <v>0.97986111111111107</v>
      </c>
      <c r="R239">
        <v>28.9</v>
      </c>
      <c r="S239">
        <v>33.299999999999997</v>
      </c>
    </row>
    <row r="240" spans="1:19">
      <c r="A240">
        <v>239</v>
      </c>
      <c r="B240" t="s">
        <v>397</v>
      </c>
      <c r="C240" t="s">
        <v>843</v>
      </c>
      <c r="D240" t="s">
        <v>81</v>
      </c>
      <c r="E240">
        <v>79</v>
      </c>
      <c r="F240">
        <v>4</v>
      </c>
      <c r="G240">
        <v>28</v>
      </c>
      <c r="H240">
        <v>32</v>
      </c>
      <c r="I240">
        <v>6</v>
      </c>
      <c r="J240">
        <v>39</v>
      </c>
      <c r="K240">
        <v>2</v>
      </c>
      <c r="L240">
        <v>0</v>
      </c>
      <c r="M240">
        <v>1</v>
      </c>
      <c r="N240">
        <v>0</v>
      </c>
      <c r="O240">
        <v>153</v>
      </c>
      <c r="P240">
        <v>2.6</v>
      </c>
      <c r="Q240" s="1">
        <v>0.95486111111111116</v>
      </c>
      <c r="R240">
        <v>26.8</v>
      </c>
      <c r="S240">
        <v>0</v>
      </c>
    </row>
    <row r="241" spans="1:19">
      <c r="A241">
        <v>240</v>
      </c>
      <c r="B241" t="s">
        <v>844</v>
      </c>
      <c r="C241" t="s">
        <v>40</v>
      </c>
      <c r="D241" t="s">
        <v>10</v>
      </c>
      <c r="E241">
        <v>69</v>
      </c>
      <c r="F241">
        <v>11</v>
      </c>
      <c r="G241">
        <v>20</v>
      </c>
      <c r="H241">
        <v>31</v>
      </c>
      <c r="I241">
        <v>0</v>
      </c>
      <c r="J241">
        <v>160</v>
      </c>
      <c r="K241">
        <v>3</v>
      </c>
      <c r="L241">
        <v>0</v>
      </c>
      <c r="M241">
        <v>1</v>
      </c>
      <c r="N241">
        <v>0</v>
      </c>
      <c r="O241">
        <v>139</v>
      </c>
      <c r="P241">
        <v>7.9</v>
      </c>
      <c r="Q241" s="1">
        <v>0.55694444444444446</v>
      </c>
      <c r="R241">
        <v>17.3</v>
      </c>
      <c r="S241">
        <v>28.6</v>
      </c>
    </row>
    <row r="242" spans="1:19">
      <c r="A242">
        <v>241</v>
      </c>
      <c r="B242" t="s">
        <v>405</v>
      </c>
      <c r="C242" t="s">
        <v>121</v>
      </c>
      <c r="D242" t="s">
        <v>7</v>
      </c>
      <c r="E242">
        <v>76</v>
      </c>
      <c r="F242">
        <v>6</v>
      </c>
      <c r="G242">
        <v>25</v>
      </c>
      <c r="H242">
        <v>31</v>
      </c>
      <c r="I242">
        <v>1</v>
      </c>
      <c r="J242">
        <v>32</v>
      </c>
      <c r="K242">
        <v>0</v>
      </c>
      <c r="L242">
        <v>1</v>
      </c>
      <c r="M242">
        <v>0</v>
      </c>
      <c r="N242">
        <v>0</v>
      </c>
      <c r="O242">
        <v>81</v>
      </c>
      <c r="P242">
        <v>7.4</v>
      </c>
      <c r="Q242" s="1">
        <v>0.59236111111111112</v>
      </c>
      <c r="R242">
        <v>18.8</v>
      </c>
      <c r="S242">
        <v>51.6</v>
      </c>
    </row>
    <row r="243" spans="1:19">
      <c r="A243">
        <v>242</v>
      </c>
      <c r="B243" t="s">
        <v>316</v>
      </c>
      <c r="C243" t="s">
        <v>40</v>
      </c>
      <c r="D243" t="s">
        <v>81</v>
      </c>
      <c r="E243">
        <v>80</v>
      </c>
      <c r="F243">
        <v>4</v>
      </c>
      <c r="G243">
        <v>27</v>
      </c>
      <c r="H243">
        <v>31</v>
      </c>
      <c r="I243">
        <v>7</v>
      </c>
      <c r="J243">
        <v>37</v>
      </c>
      <c r="K243">
        <v>2</v>
      </c>
      <c r="L243">
        <v>0</v>
      </c>
      <c r="M243">
        <v>1</v>
      </c>
      <c r="N243">
        <v>0</v>
      </c>
      <c r="O243">
        <v>110</v>
      </c>
      <c r="P243">
        <v>3.6</v>
      </c>
      <c r="Q243" s="2">
        <v>1.023611111111111</v>
      </c>
      <c r="R243">
        <v>28.8</v>
      </c>
      <c r="S243">
        <v>0</v>
      </c>
    </row>
    <row r="244" spans="1:19">
      <c r="A244">
        <v>243</v>
      </c>
      <c r="B244" t="s">
        <v>406</v>
      </c>
      <c r="C244" t="s">
        <v>121</v>
      </c>
      <c r="D244" t="s">
        <v>5</v>
      </c>
      <c r="E244">
        <v>58</v>
      </c>
      <c r="F244">
        <v>17</v>
      </c>
      <c r="G244">
        <v>13</v>
      </c>
      <c r="H244">
        <v>30</v>
      </c>
      <c r="I244">
        <v>9</v>
      </c>
      <c r="J244">
        <v>18</v>
      </c>
      <c r="K244">
        <v>5</v>
      </c>
      <c r="L244">
        <v>0</v>
      </c>
      <c r="M244">
        <v>3</v>
      </c>
      <c r="N244">
        <v>0</v>
      </c>
      <c r="O244">
        <v>127</v>
      </c>
      <c r="P244">
        <v>13.4</v>
      </c>
      <c r="Q244" s="1">
        <v>0.57013888888888886</v>
      </c>
      <c r="R244">
        <v>20.399999999999999</v>
      </c>
      <c r="S244">
        <v>43.1</v>
      </c>
    </row>
    <row r="245" spans="1:19">
      <c r="A245">
        <v>244</v>
      </c>
      <c r="B245" t="s">
        <v>119</v>
      </c>
      <c r="C245" t="s">
        <v>49</v>
      </c>
      <c r="D245" t="s">
        <v>5</v>
      </c>
      <c r="E245">
        <v>80</v>
      </c>
      <c r="F245">
        <v>14</v>
      </c>
      <c r="G245">
        <v>16</v>
      </c>
      <c r="H245">
        <v>30</v>
      </c>
      <c r="I245">
        <v>-2</v>
      </c>
      <c r="J245">
        <v>75</v>
      </c>
      <c r="K245">
        <v>1</v>
      </c>
      <c r="L245">
        <v>0</v>
      </c>
      <c r="M245">
        <v>3</v>
      </c>
      <c r="N245">
        <v>0</v>
      </c>
      <c r="O245">
        <v>117</v>
      </c>
      <c r="P245">
        <v>12</v>
      </c>
      <c r="Q245" s="1">
        <v>0.56041666666666667</v>
      </c>
      <c r="R245">
        <v>18.899999999999999</v>
      </c>
      <c r="S245">
        <v>36.799999999999997</v>
      </c>
    </row>
    <row r="246" spans="1:19">
      <c r="A246">
        <v>245</v>
      </c>
      <c r="B246" t="s">
        <v>213</v>
      </c>
      <c r="C246" t="s">
        <v>93</v>
      </c>
      <c r="D246" t="s">
        <v>7</v>
      </c>
      <c r="E246">
        <v>79</v>
      </c>
      <c r="F246">
        <v>13</v>
      </c>
      <c r="G246">
        <v>17</v>
      </c>
      <c r="H246">
        <v>30</v>
      </c>
      <c r="I246">
        <v>-11</v>
      </c>
      <c r="J246">
        <v>53</v>
      </c>
      <c r="K246">
        <v>1</v>
      </c>
      <c r="L246">
        <v>0</v>
      </c>
      <c r="M246">
        <v>2</v>
      </c>
      <c r="N246">
        <v>0</v>
      </c>
      <c r="O246">
        <v>115</v>
      </c>
      <c r="P246">
        <v>11.3</v>
      </c>
      <c r="Q246" s="1">
        <v>0.71458333333333324</v>
      </c>
      <c r="R246">
        <v>22.8</v>
      </c>
      <c r="S246">
        <v>56.3</v>
      </c>
    </row>
    <row r="247" spans="1:19">
      <c r="A247">
        <v>246</v>
      </c>
      <c r="B247" t="s">
        <v>291</v>
      </c>
      <c r="C247" t="s">
        <v>74</v>
      </c>
      <c r="D247" t="s">
        <v>10</v>
      </c>
      <c r="E247">
        <v>79</v>
      </c>
      <c r="F247">
        <v>13</v>
      </c>
      <c r="G247">
        <v>17</v>
      </c>
      <c r="H247">
        <v>30</v>
      </c>
      <c r="I247">
        <v>2</v>
      </c>
      <c r="J247">
        <v>87</v>
      </c>
      <c r="K247">
        <v>1</v>
      </c>
      <c r="L247">
        <v>0</v>
      </c>
      <c r="M247">
        <v>4</v>
      </c>
      <c r="N247">
        <v>0</v>
      </c>
      <c r="O247">
        <v>129</v>
      </c>
      <c r="P247">
        <v>10.1</v>
      </c>
      <c r="Q247" s="1">
        <v>0.48055555555555557</v>
      </c>
      <c r="R247">
        <v>16</v>
      </c>
      <c r="S247">
        <v>45.4</v>
      </c>
    </row>
    <row r="248" spans="1:19">
      <c r="A248">
        <v>247</v>
      </c>
      <c r="B248" t="s">
        <v>407</v>
      </c>
      <c r="C248" t="s">
        <v>49</v>
      </c>
      <c r="D248" t="s">
        <v>7</v>
      </c>
      <c r="E248">
        <v>82</v>
      </c>
      <c r="F248">
        <v>12</v>
      </c>
      <c r="G248">
        <v>18</v>
      </c>
      <c r="H248">
        <v>30</v>
      </c>
      <c r="I248">
        <v>-5</v>
      </c>
      <c r="J248">
        <v>20</v>
      </c>
      <c r="K248">
        <v>4</v>
      </c>
      <c r="L248">
        <v>0</v>
      </c>
      <c r="M248">
        <v>3</v>
      </c>
      <c r="N248">
        <v>0</v>
      </c>
      <c r="O248">
        <v>94</v>
      </c>
      <c r="P248">
        <v>12.8</v>
      </c>
      <c r="Q248" s="1">
        <v>0.72222222222222221</v>
      </c>
      <c r="R248">
        <v>24.2</v>
      </c>
      <c r="S248">
        <v>51.7</v>
      </c>
    </row>
    <row r="249" spans="1:19">
      <c r="A249">
        <v>248</v>
      </c>
      <c r="B249" t="s">
        <v>239</v>
      </c>
      <c r="C249" t="s">
        <v>12</v>
      </c>
      <c r="D249" t="s">
        <v>10</v>
      </c>
      <c r="E249">
        <v>67</v>
      </c>
      <c r="F249">
        <v>12</v>
      </c>
      <c r="G249">
        <v>18</v>
      </c>
      <c r="H249">
        <v>30</v>
      </c>
      <c r="I249">
        <v>14</v>
      </c>
      <c r="J249">
        <v>129</v>
      </c>
      <c r="K249">
        <v>0</v>
      </c>
      <c r="L249">
        <v>3</v>
      </c>
      <c r="M249">
        <v>2</v>
      </c>
      <c r="N249">
        <v>0</v>
      </c>
      <c r="O249">
        <v>95</v>
      </c>
      <c r="P249">
        <v>12.6</v>
      </c>
      <c r="Q249" s="1">
        <v>0.65138888888888891</v>
      </c>
      <c r="R249">
        <v>20</v>
      </c>
      <c r="S249">
        <v>27.6</v>
      </c>
    </row>
    <row r="250" spans="1:19">
      <c r="A250">
        <v>249</v>
      </c>
      <c r="B250" t="s">
        <v>408</v>
      </c>
      <c r="C250" t="s">
        <v>38</v>
      </c>
      <c r="D250" t="s">
        <v>7</v>
      </c>
      <c r="E250">
        <v>72</v>
      </c>
      <c r="F250">
        <v>11</v>
      </c>
      <c r="G250">
        <v>19</v>
      </c>
      <c r="H250">
        <v>30</v>
      </c>
      <c r="I250">
        <v>9</v>
      </c>
      <c r="J250">
        <v>22</v>
      </c>
      <c r="K250">
        <v>3</v>
      </c>
      <c r="L250">
        <v>1</v>
      </c>
      <c r="M250">
        <v>2</v>
      </c>
      <c r="N250">
        <v>0</v>
      </c>
      <c r="O250">
        <v>111</v>
      </c>
      <c r="P250">
        <v>9.9</v>
      </c>
      <c r="Q250" s="1">
        <v>0.67291666666666661</v>
      </c>
      <c r="R250">
        <v>25.1</v>
      </c>
      <c r="S250">
        <v>61.7</v>
      </c>
    </row>
    <row r="251" spans="1:19">
      <c r="A251">
        <v>250</v>
      </c>
      <c r="B251" t="s">
        <v>136</v>
      </c>
      <c r="C251" t="s">
        <v>12</v>
      </c>
      <c r="D251" t="s">
        <v>7</v>
      </c>
      <c r="E251">
        <v>42</v>
      </c>
      <c r="F251">
        <v>11</v>
      </c>
      <c r="G251">
        <v>19</v>
      </c>
      <c r="H251">
        <v>30</v>
      </c>
      <c r="I251">
        <v>7</v>
      </c>
      <c r="J251">
        <v>24</v>
      </c>
      <c r="K251">
        <v>3</v>
      </c>
      <c r="L251">
        <v>0</v>
      </c>
      <c r="M251">
        <v>4</v>
      </c>
      <c r="N251">
        <v>1</v>
      </c>
      <c r="O251">
        <v>91</v>
      </c>
      <c r="P251">
        <v>12.1</v>
      </c>
      <c r="Q251" s="1">
        <v>0.88958333333333339</v>
      </c>
      <c r="R251">
        <v>24.2</v>
      </c>
      <c r="S251">
        <v>46.9</v>
      </c>
    </row>
    <row r="252" spans="1:19">
      <c r="A252">
        <v>251</v>
      </c>
      <c r="B252" t="s">
        <v>214</v>
      </c>
      <c r="C252" t="s">
        <v>19</v>
      </c>
      <c r="D252" t="s">
        <v>81</v>
      </c>
      <c r="E252">
        <v>66</v>
      </c>
      <c r="F252">
        <v>8</v>
      </c>
      <c r="G252">
        <v>22</v>
      </c>
      <c r="H252">
        <v>30</v>
      </c>
      <c r="I252">
        <v>-2</v>
      </c>
      <c r="J252">
        <v>88</v>
      </c>
      <c r="K252">
        <v>3</v>
      </c>
      <c r="L252">
        <v>0</v>
      </c>
      <c r="M252">
        <v>1</v>
      </c>
      <c r="N252">
        <v>0</v>
      </c>
      <c r="O252">
        <v>190</v>
      </c>
      <c r="P252">
        <v>4.2</v>
      </c>
      <c r="Q252" s="2">
        <v>1.0541666666666667</v>
      </c>
      <c r="R252">
        <v>31.3</v>
      </c>
      <c r="S252">
        <v>0</v>
      </c>
    </row>
    <row r="253" spans="1:19">
      <c r="A253">
        <v>252</v>
      </c>
      <c r="B253" t="s">
        <v>409</v>
      </c>
      <c r="C253" t="s">
        <v>16</v>
      </c>
      <c r="D253" t="s">
        <v>81</v>
      </c>
      <c r="E253">
        <v>76</v>
      </c>
      <c r="F253">
        <v>7</v>
      </c>
      <c r="G253">
        <v>23</v>
      </c>
      <c r="H253">
        <v>30</v>
      </c>
      <c r="I253">
        <v>-8</v>
      </c>
      <c r="J253">
        <v>32</v>
      </c>
      <c r="K253">
        <v>1</v>
      </c>
      <c r="L253">
        <v>0</v>
      </c>
      <c r="M253">
        <v>2</v>
      </c>
      <c r="N253">
        <v>1</v>
      </c>
      <c r="O253">
        <v>95</v>
      </c>
      <c r="P253">
        <v>7.4</v>
      </c>
      <c r="Q253" s="1">
        <v>0.79583333333333339</v>
      </c>
      <c r="R253">
        <v>23.9</v>
      </c>
      <c r="S253">
        <v>0</v>
      </c>
    </row>
    <row r="254" spans="1:19">
      <c r="A254">
        <v>253</v>
      </c>
      <c r="B254" t="s">
        <v>410</v>
      </c>
      <c r="C254" t="s">
        <v>113</v>
      </c>
      <c r="D254" t="s">
        <v>81</v>
      </c>
      <c r="E254">
        <v>81</v>
      </c>
      <c r="F254">
        <v>5</v>
      </c>
      <c r="G254">
        <v>25</v>
      </c>
      <c r="H254">
        <v>30</v>
      </c>
      <c r="I254">
        <v>-7</v>
      </c>
      <c r="J254">
        <v>67</v>
      </c>
      <c r="K254">
        <v>1</v>
      </c>
      <c r="L254">
        <v>0</v>
      </c>
      <c r="M254">
        <v>1</v>
      </c>
      <c r="N254">
        <v>1</v>
      </c>
      <c r="O254">
        <v>106</v>
      </c>
      <c r="P254">
        <v>4.7</v>
      </c>
      <c r="Q254" s="2">
        <v>1.0215277777777778</v>
      </c>
      <c r="R254">
        <v>29.4</v>
      </c>
      <c r="S254">
        <v>0</v>
      </c>
    </row>
    <row r="255" spans="1:19">
      <c r="A255">
        <v>254</v>
      </c>
      <c r="B255" t="s">
        <v>289</v>
      </c>
      <c r="C255" t="s">
        <v>16</v>
      </c>
      <c r="D255" t="s">
        <v>7</v>
      </c>
      <c r="E255">
        <v>82</v>
      </c>
      <c r="F255">
        <v>14</v>
      </c>
      <c r="G255">
        <v>15</v>
      </c>
      <c r="H255">
        <v>29</v>
      </c>
      <c r="I255">
        <v>13</v>
      </c>
      <c r="J255">
        <v>25</v>
      </c>
      <c r="K255">
        <v>1</v>
      </c>
      <c r="L255">
        <v>0</v>
      </c>
      <c r="M255">
        <v>3</v>
      </c>
      <c r="N255">
        <v>1</v>
      </c>
      <c r="O255">
        <v>145</v>
      </c>
      <c r="P255">
        <v>9.6999999999999993</v>
      </c>
      <c r="Q255" s="1">
        <v>0.70138888888888884</v>
      </c>
      <c r="R255">
        <v>24.6</v>
      </c>
      <c r="S255">
        <v>44.3</v>
      </c>
    </row>
    <row r="256" spans="1:19">
      <c r="A256">
        <v>255</v>
      </c>
      <c r="B256" t="s">
        <v>411</v>
      </c>
      <c r="C256" t="s">
        <v>4</v>
      </c>
      <c r="D256" t="s">
        <v>10</v>
      </c>
      <c r="E256">
        <v>80</v>
      </c>
      <c r="F256">
        <v>14</v>
      </c>
      <c r="G256">
        <v>15</v>
      </c>
      <c r="H256">
        <v>29</v>
      </c>
      <c r="I256">
        <v>0</v>
      </c>
      <c r="J256">
        <v>56</v>
      </c>
      <c r="K256">
        <v>2</v>
      </c>
      <c r="L256">
        <v>0</v>
      </c>
      <c r="M256">
        <v>1</v>
      </c>
      <c r="N256">
        <v>0</v>
      </c>
      <c r="O256">
        <v>182</v>
      </c>
      <c r="P256">
        <v>7.7</v>
      </c>
      <c r="Q256" s="1">
        <v>0.58194444444444449</v>
      </c>
      <c r="R256">
        <v>20.399999999999999</v>
      </c>
      <c r="S256">
        <v>49</v>
      </c>
    </row>
    <row r="257" spans="1:19">
      <c r="A257">
        <v>256</v>
      </c>
      <c r="B257" t="s">
        <v>412</v>
      </c>
      <c r="C257" t="s">
        <v>38</v>
      </c>
      <c r="D257" t="s">
        <v>10</v>
      </c>
      <c r="E257">
        <v>80</v>
      </c>
      <c r="F257">
        <v>14</v>
      </c>
      <c r="G257">
        <v>15</v>
      </c>
      <c r="H257">
        <v>29</v>
      </c>
      <c r="I257">
        <v>4</v>
      </c>
      <c r="J257">
        <v>78</v>
      </c>
      <c r="K257">
        <v>3</v>
      </c>
      <c r="L257">
        <v>0</v>
      </c>
      <c r="M257">
        <v>4</v>
      </c>
      <c r="N257">
        <v>0</v>
      </c>
      <c r="O257">
        <v>115</v>
      </c>
      <c r="P257">
        <v>12.2</v>
      </c>
      <c r="Q257" s="1">
        <v>0.52013888888888882</v>
      </c>
      <c r="R257">
        <v>18.5</v>
      </c>
      <c r="S257">
        <v>31.2</v>
      </c>
    </row>
    <row r="258" spans="1:19">
      <c r="A258">
        <v>257</v>
      </c>
      <c r="B258" t="s">
        <v>413</v>
      </c>
      <c r="C258" t="s">
        <v>40</v>
      </c>
      <c r="D258" t="s">
        <v>10</v>
      </c>
      <c r="E258">
        <v>82</v>
      </c>
      <c r="F258">
        <v>13</v>
      </c>
      <c r="G258">
        <v>16</v>
      </c>
      <c r="H258">
        <v>29</v>
      </c>
      <c r="I258">
        <v>2</v>
      </c>
      <c r="J258">
        <v>160</v>
      </c>
      <c r="K258">
        <v>0</v>
      </c>
      <c r="L258">
        <v>5</v>
      </c>
      <c r="M258">
        <v>1</v>
      </c>
      <c r="N258">
        <v>0</v>
      </c>
      <c r="O258">
        <v>87</v>
      </c>
      <c r="P258">
        <v>14.9</v>
      </c>
      <c r="Q258" s="1">
        <v>0.57500000000000007</v>
      </c>
      <c r="R258">
        <v>18</v>
      </c>
      <c r="S258">
        <v>44.4</v>
      </c>
    </row>
    <row r="259" spans="1:19">
      <c r="A259">
        <v>258</v>
      </c>
      <c r="B259" t="s">
        <v>414</v>
      </c>
      <c r="C259" t="s">
        <v>88</v>
      </c>
      <c r="D259" t="s">
        <v>7</v>
      </c>
      <c r="E259">
        <v>80</v>
      </c>
      <c r="F259">
        <v>13</v>
      </c>
      <c r="G259">
        <v>16</v>
      </c>
      <c r="H259">
        <v>29</v>
      </c>
      <c r="I259">
        <v>11</v>
      </c>
      <c r="J259">
        <v>93</v>
      </c>
      <c r="K259">
        <v>1</v>
      </c>
      <c r="L259">
        <v>1</v>
      </c>
      <c r="M259">
        <v>1</v>
      </c>
      <c r="N259">
        <v>0</v>
      </c>
      <c r="O259">
        <v>98</v>
      </c>
      <c r="P259">
        <v>13.3</v>
      </c>
      <c r="Q259" s="1">
        <v>0.55972222222222223</v>
      </c>
      <c r="R259">
        <v>17.7</v>
      </c>
      <c r="S259">
        <v>51.7</v>
      </c>
    </row>
    <row r="260" spans="1:19">
      <c r="A260">
        <v>259</v>
      </c>
      <c r="B260" t="s">
        <v>415</v>
      </c>
      <c r="C260" t="s">
        <v>51</v>
      </c>
      <c r="D260" t="s">
        <v>7</v>
      </c>
      <c r="E260">
        <v>67</v>
      </c>
      <c r="F260">
        <v>12</v>
      </c>
      <c r="G260">
        <v>17</v>
      </c>
      <c r="H260">
        <v>29</v>
      </c>
      <c r="I260">
        <v>4</v>
      </c>
      <c r="J260">
        <v>40</v>
      </c>
      <c r="K260">
        <v>0</v>
      </c>
      <c r="L260">
        <v>0</v>
      </c>
      <c r="M260">
        <v>4</v>
      </c>
      <c r="N260">
        <v>0</v>
      </c>
      <c r="O260">
        <v>172</v>
      </c>
      <c r="P260">
        <v>7</v>
      </c>
      <c r="Q260" s="1">
        <v>0.71111111111111114</v>
      </c>
      <c r="R260">
        <v>22.8</v>
      </c>
      <c r="S260">
        <v>43.1</v>
      </c>
    </row>
    <row r="261" spans="1:19">
      <c r="A261">
        <v>260</v>
      </c>
      <c r="B261" t="s">
        <v>416</v>
      </c>
      <c r="C261" t="s">
        <v>165</v>
      </c>
      <c r="D261" t="s">
        <v>5</v>
      </c>
      <c r="E261">
        <v>80</v>
      </c>
      <c r="F261">
        <v>10</v>
      </c>
      <c r="G261">
        <v>19</v>
      </c>
      <c r="H261">
        <v>29</v>
      </c>
      <c r="I261">
        <v>-1</v>
      </c>
      <c r="J261">
        <v>42</v>
      </c>
      <c r="K261">
        <v>5</v>
      </c>
      <c r="L261">
        <v>0</v>
      </c>
      <c r="M261">
        <v>4</v>
      </c>
      <c r="N261">
        <v>0</v>
      </c>
      <c r="O261">
        <v>157</v>
      </c>
      <c r="P261">
        <v>6.4</v>
      </c>
      <c r="Q261" s="1">
        <v>0.71111111111111114</v>
      </c>
      <c r="R261">
        <v>23.8</v>
      </c>
      <c r="S261">
        <v>48.8</v>
      </c>
    </row>
    <row r="262" spans="1:19">
      <c r="A262">
        <v>261</v>
      </c>
      <c r="B262" t="s">
        <v>236</v>
      </c>
      <c r="C262" t="s">
        <v>38</v>
      </c>
      <c r="D262" t="s">
        <v>5</v>
      </c>
      <c r="E262">
        <v>82</v>
      </c>
      <c r="F262">
        <v>9</v>
      </c>
      <c r="G262">
        <v>20</v>
      </c>
      <c r="H262">
        <v>29</v>
      </c>
      <c r="I262">
        <v>13</v>
      </c>
      <c r="J262">
        <v>32</v>
      </c>
      <c r="K262">
        <v>0</v>
      </c>
      <c r="L262">
        <v>0</v>
      </c>
      <c r="M262">
        <v>2</v>
      </c>
      <c r="N262">
        <v>0</v>
      </c>
      <c r="O262">
        <v>113</v>
      </c>
      <c r="P262">
        <v>8</v>
      </c>
      <c r="Q262" s="1">
        <v>0.61249999999999993</v>
      </c>
      <c r="R262">
        <v>22.2</v>
      </c>
      <c r="S262">
        <v>42.1</v>
      </c>
    </row>
    <row r="263" spans="1:19">
      <c r="A263">
        <v>262</v>
      </c>
      <c r="B263" t="s">
        <v>417</v>
      </c>
      <c r="C263" t="s">
        <v>418</v>
      </c>
      <c r="D263" t="s">
        <v>81</v>
      </c>
      <c r="E263">
        <v>77</v>
      </c>
      <c r="F263">
        <v>8</v>
      </c>
      <c r="G263">
        <v>21</v>
      </c>
      <c r="H263">
        <v>29</v>
      </c>
      <c r="I263">
        <v>-13</v>
      </c>
      <c r="J263">
        <v>56</v>
      </c>
      <c r="K263">
        <v>3</v>
      </c>
      <c r="L263">
        <v>1</v>
      </c>
      <c r="M263">
        <v>2</v>
      </c>
      <c r="N263">
        <v>1</v>
      </c>
      <c r="O263">
        <v>161</v>
      </c>
      <c r="P263">
        <v>5</v>
      </c>
      <c r="Q263" s="1">
        <v>0.9506944444444444</v>
      </c>
      <c r="R263">
        <v>29.2</v>
      </c>
      <c r="S263">
        <v>0</v>
      </c>
    </row>
    <row r="264" spans="1:19">
      <c r="A264">
        <v>263</v>
      </c>
      <c r="B264" t="s">
        <v>419</v>
      </c>
      <c r="C264" t="s">
        <v>165</v>
      </c>
      <c r="D264" t="s">
        <v>81</v>
      </c>
      <c r="E264">
        <v>80</v>
      </c>
      <c r="F264">
        <v>8</v>
      </c>
      <c r="G264">
        <v>21</v>
      </c>
      <c r="H264">
        <v>29</v>
      </c>
      <c r="I264">
        <v>10</v>
      </c>
      <c r="J264">
        <v>30</v>
      </c>
      <c r="K264">
        <v>2</v>
      </c>
      <c r="L264">
        <v>0</v>
      </c>
      <c r="M264">
        <v>2</v>
      </c>
      <c r="N264">
        <v>0</v>
      </c>
      <c r="O264">
        <v>156</v>
      </c>
      <c r="P264">
        <v>5.0999999999999996</v>
      </c>
      <c r="Q264" s="1">
        <v>0.63194444444444442</v>
      </c>
      <c r="R264">
        <v>19.399999999999999</v>
      </c>
      <c r="S264">
        <v>0</v>
      </c>
    </row>
    <row r="265" spans="1:19">
      <c r="A265">
        <v>264</v>
      </c>
      <c r="B265" t="s">
        <v>420</v>
      </c>
      <c r="C265" t="s">
        <v>40</v>
      </c>
      <c r="D265" t="s">
        <v>81</v>
      </c>
      <c r="E265">
        <v>77</v>
      </c>
      <c r="F265">
        <v>7</v>
      </c>
      <c r="G265">
        <v>22</v>
      </c>
      <c r="H265">
        <v>29</v>
      </c>
      <c r="I265">
        <v>8</v>
      </c>
      <c r="J265">
        <v>50</v>
      </c>
      <c r="K265">
        <v>4</v>
      </c>
      <c r="L265">
        <v>2</v>
      </c>
      <c r="M265">
        <v>2</v>
      </c>
      <c r="N265">
        <v>0</v>
      </c>
      <c r="O265">
        <v>116</v>
      </c>
      <c r="P265">
        <v>6</v>
      </c>
      <c r="Q265" s="2">
        <v>1.0722222222222222</v>
      </c>
      <c r="R265">
        <v>29.5</v>
      </c>
      <c r="S265">
        <v>0</v>
      </c>
    </row>
    <row r="266" spans="1:19">
      <c r="A266">
        <v>265</v>
      </c>
      <c r="B266" t="s">
        <v>421</v>
      </c>
      <c r="C266" t="s">
        <v>90</v>
      </c>
      <c r="D266" t="s">
        <v>7</v>
      </c>
      <c r="E266">
        <v>65</v>
      </c>
      <c r="F266">
        <v>7</v>
      </c>
      <c r="G266">
        <v>22</v>
      </c>
      <c r="H266">
        <v>29</v>
      </c>
      <c r="I266">
        <v>-4</v>
      </c>
      <c r="J266">
        <v>69</v>
      </c>
      <c r="K266">
        <v>1</v>
      </c>
      <c r="L266">
        <v>1</v>
      </c>
      <c r="M266">
        <v>0</v>
      </c>
      <c r="N266">
        <v>0</v>
      </c>
      <c r="O266">
        <v>75</v>
      </c>
      <c r="P266">
        <v>9.3000000000000007</v>
      </c>
      <c r="Q266" s="1">
        <v>0.67361111111111116</v>
      </c>
      <c r="R266">
        <v>22.5</v>
      </c>
      <c r="S266">
        <v>51.6</v>
      </c>
    </row>
    <row r="267" spans="1:19">
      <c r="A267">
        <v>266</v>
      </c>
      <c r="B267" t="s">
        <v>422</v>
      </c>
      <c r="C267" t="s">
        <v>51</v>
      </c>
      <c r="D267" t="s">
        <v>81</v>
      </c>
      <c r="E267">
        <v>76</v>
      </c>
      <c r="F267">
        <v>3</v>
      </c>
      <c r="G267">
        <v>26</v>
      </c>
      <c r="H267">
        <v>29</v>
      </c>
      <c r="I267">
        <v>11</v>
      </c>
      <c r="J267">
        <v>34</v>
      </c>
      <c r="K267">
        <v>0</v>
      </c>
      <c r="L267">
        <v>0</v>
      </c>
      <c r="M267">
        <v>0</v>
      </c>
      <c r="N267">
        <v>0</v>
      </c>
      <c r="O267">
        <v>88</v>
      </c>
      <c r="P267">
        <v>3.4</v>
      </c>
      <c r="Q267" s="1">
        <v>0.87847222222222221</v>
      </c>
      <c r="R267">
        <v>27.1</v>
      </c>
      <c r="S267">
        <v>0</v>
      </c>
    </row>
    <row r="268" spans="1:19">
      <c r="A268">
        <v>267</v>
      </c>
      <c r="B268" t="s">
        <v>234</v>
      </c>
      <c r="C268" t="s">
        <v>423</v>
      </c>
      <c r="D268" t="s">
        <v>7</v>
      </c>
      <c r="E268">
        <v>81</v>
      </c>
      <c r="F268">
        <v>14</v>
      </c>
      <c r="G268">
        <v>14</v>
      </c>
      <c r="H268">
        <v>28</v>
      </c>
      <c r="I268">
        <v>-13</v>
      </c>
      <c r="J268">
        <v>33</v>
      </c>
      <c r="K268">
        <v>0</v>
      </c>
      <c r="L268">
        <v>1</v>
      </c>
      <c r="M268">
        <v>2</v>
      </c>
      <c r="N268">
        <v>0</v>
      </c>
      <c r="O268">
        <v>113</v>
      </c>
      <c r="P268">
        <v>12.4</v>
      </c>
      <c r="Q268" s="1">
        <v>0.64166666666666672</v>
      </c>
      <c r="R268">
        <v>20</v>
      </c>
      <c r="S268">
        <v>50.9</v>
      </c>
    </row>
    <row r="269" spans="1:19">
      <c r="A269">
        <v>268</v>
      </c>
      <c r="B269" t="s">
        <v>219</v>
      </c>
      <c r="C269" t="s">
        <v>307</v>
      </c>
      <c r="D269" t="s">
        <v>10</v>
      </c>
      <c r="E269">
        <v>62</v>
      </c>
      <c r="F269">
        <v>13</v>
      </c>
      <c r="G269">
        <v>15</v>
      </c>
      <c r="H269">
        <v>28</v>
      </c>
      <c r="I269">
        <v>5</v>
      </c>
      <c r="J269">
        <v>16</v>
      </c>
      <c r="K269">
        <v>1</v>
      </c>
      <c r="L269">
        <v>0</v>
      </c>
      <c r="M269">
        <v>0</v>
      </c>
      <c r="N269">
        <v>0</v>
      </c>
      <c r="O269">
        <v>160</v>
      </c>
      <c r="P269">
        <v>8.1</v>
      </c>
      <c r="Q269" s="1">
        <v>0.67847222222222225</v>
      </c>
      <c r="R269">
        <v>21.8</v>
      </c>
      <c r="S269">
        <v>48.2</v>
      </c>
    </row>
    <row r="270" spans="1:19">
      <c r="A270">
        <v>269</v>
      </c>
      <c r="B270" t="s">
        <v>293</v>
      </c>
      <c r="C270" t="s">
        <v>33</v>
      </c>
      <c r="D270" t="s">
        <v>7</v>
      </c>
      <c r="E270">
        <v>70</v>
      </c>
      <c r="F270">
        <v>11</v>
      </c>
      <c r="G270">
        <v>17</v>
      </c>
      <c r="H270">
        <v>28</v>
      </c>
      <c r="I270">
        <v>-13</v>
      </c>
      <c r="J270">
        <v>37</v>
      </c>
      <c r="K270">
        <v>5</v>
      </c>
      <c r="L270">
        <v>0</v>
      </c>
      <c r="M270">
        <v>2</v>
      </c>
      <c r="N270">
        <v>0</v>
      </c>
      <c r="O270">
        <v>102</v>
      </c>
      <c r="P270">
        <v>10.8</v>
      </c>
      <c r="Q270" s="1">
        <v>0.74305555555555547</v>
      </c>
      <c r="R270">
        <v>21.9</v>
      </c>
      <c r="S270">
        <v>44.4</v>
      </c>
    </row>
    <row r="271" spans="1:19">
      <c r="A271">
        <v>270</v>
      </c>
      <c r="B271" t="s">
        <v>424</v>
      </c>
      <c r="C271" t="s">
        <v>425</v>
      </c>
      <c r="D271" t="s">
        <v>81</v>
      </c>
      <c r="E271">
        <v>67</v>
      </c>
      <c r="F271">
        <v>7</v>
      </c>
      <c r="G271">
        <v>21</v>
      </c>
      <c r="H271">
        <v>28</v>
      </c>
      <c r="I271">
        <v>2</v>
      </c>
      <c r="J271">
        <v>34</v>
      </c>
      <c r="K271">
        <v>4</v>
      </c>
      <c r="L271">
        <v>0</v>
      </c>
      <c r="M271">
        <v>0</v>
      </c>
      <c r="N271">
        <v>0</v>
      </c>
      <c r="O271">
        <v>122</v>
      </c>
      <c r="P271">
        <v>5.7</v>
      </c>
      <c r="Q271" s="1">
        <v>0.81527777777777777</v>
      </c>
      <c r="R271">
        <v>22.5</v>
      </c>
      <c r="S271">
        <v>0</v>
      </c>
    </row>
    <row r="272" spans="1:19">
      <c r="A272">
        <v>271</v>
      </c>
      <c r="B272" t="s">
        <v>655</v>
      </c>
      <c r="C272" t="s">
        <v>12</v>
      </c>
      <c r="D272" t="s">
        <v>7</v>
      </c>
      <c r="E272">
        <v>64</v>
      </c>
      <c r="F272">
        <v>14</v>
      </c>
      <c r="G272">
        <v>13</v>
      </c>
      <c r="H272">
        <v>27</v>
      </c>
      <c r="I272">
        <v>4</v>
      </c>
      <c r="J272">
        <v>13</v>
      </c>
      <c r="K272">
        <v>4</v>
      </c>
      <c r="L272">
        <v>0</v>
      </c>
      <c r="M272">
        <v>3</v>
      </c>
      <c r="N272">
        <v>0</v>
      </c>
      <c r="O272">
        <v>128</v>
      </c>
      <c r="P272">
        <v>10.9</v>
      </c>
      <c r="Q272" s="1">
        <v>0.59375</v>
      </c>
      <c r="R272">
        <v>17</v>
      </c>
      <c r="S272">
        <v>55.4</v>
      </c>
    </row>
    <row r="273" spans="1:19">
      <c r="A273">
        <v>272</v>
      </c>
      <c r="B273" t="s">
        <v>204</v>
      </c>
      <c r="C273" t="s">
        <v>9</v>
      </c>
      <c r="D273" t="s">
        <v>7</v>
      </c>
      <c r="E273">
        <v>69</v>
      </c>
      <c r="F273">
        <v>13</v>
      </c>
      <c r="G273">
        <v>14</v>
      </c>
      <c r="H273">
        <v>27</v>
      </c>
      <c r="I273">
        <v>2</v>
      </c>
      <c r="J273">
        <v>10</v>
      </c>
      <c r="K273">
        <v>2</v>
      </c>
      <c r="L273">
        <v>1</v>
      </c>
      <c r="M273">
        <v>2</v>
      </c>
      <c r="N273">
        <v>0</v>
      </c>
      <c r="O273">
        <v>102</v>
      </c>
      <c r="P273">
        <v>12.7</v>
      </c>
      <c r="Q273" s="1">
        <v>0.61319444444444449</v>
      </c>
      <c r="R273">
        <v>18.899999999999999</v>
      </c>
      <c r="S273">
        <v>40.5</v>
      </c>
    </row>
    <row r="274" spans="1:19">
      <c r="A274">
        <v>273</v>
      </c>
      <c r="B274" t="s">
        <v>1301</v>
      </c>
      <c r="C274" t="s">
        <v>147</v>
      </c>
      <c r="D274" t="s">
        <v>5</v>
      </c>
      <c r="E274">
        <v>79</v>
      </c>
      <c r="F274">
        <v>11</v>
      </c>
      <c r="G274">
        <v>16</v>
      </c>
      <c r="H274">
        <v>27</v>
      </c>
      <c r="I274">
        <v>3</v>
      </c>
      <c r="J274">
        <v>24</v>
      </c>
      <c r="K274">
        <v>5</v>
      </c>
      <c r="L274">
        <v>1</v>
      </c>
      <c r="M274">
        <v>1</v>
      </c>
      <c r="N274">
        <v>0</v>
      </c>
      <c r="O274">
        <v>118</v>
      </c>
      <c r="P274">
        <v>9.3000000000000007</v>
      </c>
      <c r="Q274" s="1">
        <v>0.53819444444444442</v>
      </c>
      <c r="R274">
        <v>16.600000000000001</v>
      </c>
      <c r="S274">
        <v>42</v>
      </c>
    </row>
    <row r="275" spans="1:19">
      <c r="A275">
        <v>274</v>
      </c>
      <c r="B275" t="s">
        <v>771</v>
      </c>
      <c r="C275" t="s">
        <v>121</v>
      </c>
      <c r="D275" t="s">
        <v>10</v>
      </c>
      <c r="E275">
        <v>71</v>
      </c>
      <c r="F275">
        <v>11</v>
      </c>
      <c r="G275">
        <v>16</v>
      </c>
      <c r="H275">
        <v>27</v>
      </c>
      <c r="I275">
        <v>-2</v>
      </c>
      <c r="J275">
        <v>24</v>
      </c>
      <c r="K275">
        <v>4</v>
      </c>
      <c r="L275">
        <v>0</v>
      </c>
      <c r="M275">
        <v>0</v>
      </c>
      <c r="N275">
        <v>0</v>
      </c>
      <c r="O275">
        <v>140</v>
      </c>
      <c r="P275">
        <v>7.9</v>
      </c>
      <c r="Q275" s="1">
        <v>0.56805555555555554</v>
      </c>
      <c r="R275">
        <v>18.100000000000001</v>
      </c>
      <c r="S275">
        <v>12</v>
      </c>
    </row>
    <row r="276" spans="1:19">
      <c r="A276">
        <v>275</v>
      </c>
      <c r="B276" t="s">
        <v>1302</v>
      </c>
      <c r="C276" t="s">
        <v>40</v>
      </c>
      <c r="D276" t="s">
        <v>7</v>
      </c>
      <c r="E276">
        <v>63</v>
      </c>
      <c r="F276">
        <v>11</v>
      </c>
      <c r="G276">
        <v>16</v>
      </c>
      <c r="H276">
        <v>27</v>
      </c>
      <c r="I276">
        <v>3</v>
      </c>
      <c r="J276">
        <v>18</v>
      </c>
      <c r="K276">
        <v>4</v>
      </c>
      <c r="L276">
        <v>0</v>
      </c>
      <c r="M276">
        <v>1</v>
      </c>
      <c r="N276">
        <v>0</v>
      </c>
      <c r="O276">
        <v>86</v>
      </c>
      <c r="P276">
        <v>12.8</v>
      </c>
      <c r="Q276" s="1">
        <v>0.53125</v>
      </c>
      <c r="R276">
        <v>16.5</v>
      </c>
      <c r="S276">
        <v>49.4</v>
      </c>
    </row>
    <row r="277" spans="1:19">
      <c r="A277">
        <v>276</v>
      </c>
      <c r="B277" t="s">
        <v>275</v>
      </c>
      <c r="C277" t="s">
        <v>21</v>
      </c>
      <c r="D277" t="s">
        <v>7</v>
      </c>
      <c r="E277">
        <v>47</v>
      </c>
      <c r="F277">
        <v>9</v>
      </c>
      <c r="G277">
        <v>18</v>
      </c>
      <c r="H277">
        <v>27</v>
      </c>
      <c r="I277">
        <v>-1</v>
      </c>
      <c r="J277">
        <v>46</v>
      </c>
      <c r="K277">
        <v>5</v>
      </c>
      <c r="L277">
        <v>0</v>
      </c>
      <c r="M277">
        <v>1</v>
      </c>
      <c r="N277">
        <v>0</v>
      </c>
      <c r="O277">
        <v>78</v>
      </c>
      <c r="P277">
        <v>11.5</v>
      </c>
      <c r="Q277" s="1">
        <v>0.77847222222222223</v>
      </c>
      <c r="R277">
        <v>24.8</v>
      </c>
      <c r="S277">
        <v>48.3</v>
      </c>
    </row>
    <row r="278" spans="1:19">
      <c r="A278">
        <v>277</v>
      </c>
      <c r="B278" t="s">
        <v>756</v>
      </c>
      <c r="C278" t="s">
        <v>113</v>
      </c>
      <c r="D278" t="s">
        <v>81</v>
      </c>
      <c r="E278">
        <v>82</v>
      </c>
      <c r="F278">
        <v>8</v>
      </c>
      <c r="G278">
        <v>19</v>
      </c>
      <c r="H278">
        <v>27</v>
      </c>
      <c r="I278">
        <v>7</v>
      </c>
      <c r="J278">
        <v>34</v>
      </c>
      <c r="K278">
        <v>2</v>
      </c>
      <c r="L278">
        <v>0</v>
      </c>
      <c r="M278">
        <v>1</v>
      </c>
      <c r="N278">
        <v>0</v>
      </c>
      <c r="O278">
        <v>131</v>
      </c>
      <c r="P278">
        <v>6.1</v>
      </c>
      <c r="Q278" s="1">
        <v>0.93680555555555556</v>
      </c>
      <c r="R278">
        <v>28.4</v>
      </c>
      <c r="S278">
        <v>0</v>
      </c>
    </row>
    <row r="279" spans="1:19">
      <c r="A279">
        <v>278</v>
      </c>
      <c r="B279" t="s">
        <v>751</v>
      </c>
      <c r="C279" t="s">
        <v>139</v>
      </c>
      <c r="D279" t="s">
        <v>81</v>
      </c>
      <c r="E279">
        <v>80</v>
      </c>
      <c r="F279">
        <v>7</v>
      </c>
      <c r="G279">
        <v>20</v>
      </c>
      <c r="H279">
        <v>27</v>
      </c>
      <c r="I279">
        <v>-12</v>
      </c>
      <c r="J279">
        <v>32</v>
      </c>
      <c r="K279">
        <v>1</v>
      </c>
      <c r="L279">
        <v>0</v>
      </c>
      <c r="M279">
        <v>0</v>
      </c>
      <c r="N279">
        <v>0</v>
      </c>
      <c r="O279">
        <v>128</v>
      </c>
      <c r="P279">
        <v>5.5</v>
      </c>
      <c r="Q279" s="1">
        <v>0.94513888888888886</v>
      </c>
      <c r="R279">
        <v>28.5</v>
      </c>
      <c r="S279">
        <v>50</v>
      </c>
    </row>
    <row r="280" spans="1:19">
      <c r="A280">
        <v>279</v>
      </c>
      <c r="B280" t="s">
        <v>256</v>
      </c>
      <c r="C280" t="s">
        <v>147</v>
      </c>
      <c r="D280" t="s">
        <v>81</v>
      </c>
      <c r="E280">
        <v>67</v>
      </c>
      <c r="F280">
        <v>7</v>
      </c>
      <c r="G280">
        <v>20</v>
      </c>
      <c r="H280">
        <v>27</v>
      </c>
      <c r="I280">
        <v>-15</v>
      </c>
      <c r="J280">
        <v>20</v>
      </c>
      <c r="K280">
        <v>5</v>
      </c>
      <c r="L280">
        <v>0</v>
      </c>
      <c r="M280">
        <v>0</v>
      </c>
      <c r="N280">
        <v>0</v>
      </c>
      <c r="O280">
        <v>107</v>
      </c>
      <c r="P280">
        <v>6.5</v>
      </c>
      <c r="Q280" s="1">
        <v>0.96597222222222223</v>
      </c>
      <c r="R280">
        <v>24.6</v>
      </c>
      <c r="S280">
        <v>0</v>
      </c>
    </row>
    <row r="281" spans="1:19">
      <c r="A281">
        <v>280</v>
      </c>
      <c r="B281" t="s">
        <v>175</v>
      </c>
      <c r="C281" t="s">
        <v>14</v>
      </c>
      <c r="D281" t="s">
        <v>81</v>
      </c>
      <c r="E281">
        <v>65</v>
      </c>
      <c r="F281">
        <v>5</v>
      </c>
      <c r="G281">
        <v>22</v>
      </c>
      <c r="H281">
        <v>27</v>
      </c>
      <c r="I281">
        <v>28</v>
      </c>
      <c r="J281">
        <v>6</v>
      </c>
      <c r="K281">
        <v>2</v>
      </c>
      <c r="L281">
        <v>0</v>
      </c>
      <c r="M281">
        <v>1</v>
      </c>
      <c r="N281">
        <v>0</v>
      </c>
      <c r="O281">
        <v>84</v>
      </c>
      <c r="P281">
        <v>6</v>
      </c>
      <c r="Q281" s="1">
        <v>0.95694444444444438</v>
      </c>
      <c r="R281">
        <v>26.6</v>
      </c>
      <c r="S281">
        <v>0</v>
      </c>
    </row>
    <row r="282" spans="1:19">
      <c r="A282">
        <v>281</v>
      </c>
      <c r="B282" t="s">
        <v>1303</v>
      </c>
      <c r="C282" t="s">
        <v>21</v>
      </c>
      <c r="D282" t="s">
        <v>10</v>
      </c>
      <c r="E282">
        <v>51</v>
      </c>
      <c r="F282">
        <v>5</v>
      </c>
      <c r="G282">
        <v>22</v>
      </c>
      <c r="H282">
        <v>27</v>
      </c>
      <c r="I282">
        <v>-16</v>
      </c>
      <c r="J282">
        <v>26</v>
      </c>
      <c r="K282">
        <v>1</v>
      </c>
      <c r="L282">
        <v>0</v>
      </c>
      <c r="M282">
        <v>0</v>
      </c>
      <c r="N282">
        <v>0</v>
      </c>
      <c r="O282">
        <v>76</v>
      </c>
      <c r="P282">
        <v>6.6</v>
      </c>
      <c r="Q282" s="1">
        <v>0.63958333333333328</v>
      </c>
      <c r="R282">
        <v>18.600000000000001</v>
      </c>
      <c r="S282">
        <v>37.5</v>
      </c>
    </row>
    <row r="283" spans="1:19">
      <c r="A283">
        <v>282</v>
      </c>
      <c r="B283" t="s">
        <v>1217</v>
      </c>
      <c r="C283" t="s">
        <v>33</v>
      </c>
      <c r="D283" t="s">
        <v>81</v>
      </c>
      <c r="E283">
        <v>60</v>
      </c>
      <c r="F283">
        <v>4</v>
      </c>
      <c r="G283">
        <v>23</v>
      </c>
      <c r="H283">
        <v>27</v>
      </c>
      <c r="I283">
        <v>9</v>
      </c>
      <c r="J283">
        <v>37</v>
      </c>
      <c r="K283">
        <v>1</v>
      </c>
      <c r="L283">
        <v>0</v>
      </c>
      <c r="M283">
        <v>1</v>
      </c>
      <c r="N283">
        <v>0</v>
      </c>
      <c r="O283">
        <v>72</v>
      </c>
      <c r="P283">
        <v>5.6</v>
      </c>
      <c r="Q283" s="1">
        <v>0.97499999999999998</v>
      </c>
      <c r="R283">
        <v>27</v>
      </c>
      <c r="S283">
        <v>0</v>
      </c>
    </row>
    <row r="284" spans="1:19">
      <c r="A284">
        <v>283</v>
      </c>
      <c r="B284" t="s">
        <v>819</v>
      </c>
      <c r="C284" t="s">
        <v>21</v>
      </c>
      <c r="D284" t="s">
        <v>81</v>
      </c>
      <c r="E284">
        <v>35</v>
      </c>
      <c r="F284">
        <v>2</v>
      </c>
      <c r="G284">
        <v>25</v>
      </c>
      <c r="H284">
        <v>27</v>
      </c>
      <c r="I284">
        <v>13</v>
      </c>
      <c r="J284">
        <v>33</v>
      </c>
      <c r="K284">
        <v>0</v>
      </c>
      <c r="L284">
        <v>0</v>
      </c>
      <c r="M284">
        <v>0</v>
      </c>
      <c r="N284">
        <v>0</v>
      </c>
      <c r="O284">
        <v>43</v>
      </c>
      <c r="P284">
        <v>4.7</v>
      </c>
      <c r="Q284" s="2">
        <v>1.0555555555555556</v>
      </c>
      <c r="R284">
        <v>31.1</v>
      </c>
      <c r="S284">
        <v>0</v>
      </c>
    </row>
    <row r="285" spans="1:19">
      <c r="A285">
        <v>284</v>
      </c>
      <c r="B285" t="s">
        <v>279</v>
      </c>
      <c r="C285" t="s">
        <v>143</v>
      </c>
      <c r="D285" t="s">
        <v>7</v>
      </c>
      <c r="E285">
        <v>61</v>
      </c>
      <c r="F285">
        <v>16</v>
      </c>
      <c r="G285">
        <v>10</v>
      </c>
      <c r="H285">
        <v>26</v>
      </c>
      <c r="I285">
        <v>4</v>
      </c>
      <c r="J285">
        <v>54</v>
      </c>
      <c r="K285">
        <v>7</v>
      </c>
      <c r="L285">
        <v>0</v>
      </c>
      <c r="M285">
        <v>5</v>
      </c>
      <c r="N285">
        <v>0</v>
      </c>
      <c r="O285">
        <v>149</v>
      </c>
      <c r="P285">
        <v>10.7</v>
      </c>
      <c r="Q285" s="1">
        <v>0.8125</v>
      </c>
      <c r="R285">
        <v>24.1</v>
      </c>
      <c r="S285">
        <v>50.3</v>
      </c>
    </row>
    <row r="286" spans="1:19">
      <c r="A286">
        <v>285</v>
      </c>
      <c r="B286" t="s">
        <v>167</v>
      </c>
      <c r="C286" t="s">
        <v>45</v>
      </c>
      <c r="D286" t="s">
        <v>7</v>
      </c>
      <c r="E286">
        <v>74</v>
      </c>
      <c r="F286">
        <v>13</v>
      </c>
      <c r="G286">
        <v>13</v>
      </c>
      <c r="H286">
        <v>26</v>
      </c>
      <c r="I286">
        <v>-7</v>
      </c>
      <c r="J286">
        <v>16</v>
      </c>
      <c r="K286">
        <v>2</v>
      </c>
      <c r="L286">
        <v>1</v>
      </c>
      <c r="M286">
        <v>0</v>
      </c>
      <c r="N286">
        <v>0</v>
      </c>
      <c r="O286">
        <v>119</v>
      </c>
      <c r="P286">
        <v>10.9</v>
      </c>
      <c r="Q286" s="1">
        <v>0.66875000000000007</v>
      </c>
      <c r="R286">
        <v>21.8</v>
      </c>
      <c r="S286">
        <v>51.8</v>
      </c>
    </row>
    <row r="287" spans="1:19">
      <c r="A287">
        <v>286</v>
      </c>
      <c r="B287" t="s">
        <v>1304</v>
      </c>
      <c r="C287" t="s">
        <v>1305</v>
      </c>
      <c r="D287" t="s">
        <v>7</v>
      </c>
      <c r="E287">
        <v>63</v>
      </c>
      <c r="F287">
        <v>13</v>
      </c>
      <c r="G287">
        <v>13</v>
      </c>
      <c r="H287">
        <v>26</v>
      </c>
      <c r="I287">
        <v>-20</v>
      </c>
      <c r="J287">
        <v>16</v>
      </c>
      <c r="K287">
        <v>4</v>
      </c>
      <c r="L287">
        <v>0</v>
      </c>
      <c r="M287">
        <v>3</v>
      </c>
      <c r="N287">
        <v>0</v>
      </c>
      <c r="O287">
        <v>83</v>
      </c>
      <c r="P287">
        <v>15.7</v>
      </c>
      <c r="Q287" s="1">
        <v>0.58472222222222225</v>
      </c>
      <c r="R287">
        <v>16.7</v>
      </c>
      <c r="S287">
        <v>46.1</v>
      </c>
    </row>
    <row r="288" spans="1:19">
      <c r="A288">
        <v>287</v>
      </c>
      <c r="B288" t="s">
        <v>1306</v>
      </c>
      <c r="C288" t="s">
        <v>74</v>
      </c>
      <c r="D288" t="s">
        <v>10</v>
      </c>
      <c r="E288">
        <v>59</v>
      </c>
      <c r="F288">
        <v>12</v>
      </c>
      <c r="G288">
        <v>14</v>
      </c>
      <c r="H288">
        <v>26</v>
      </c>
      <c r="I288">
        <v>7</v>
      </c>
      <c r="J288">
        <v>10</v>
      </c>
      <c r="K288">
        <v>2</v>
      </c>
      <c r="L288">
        <v>0</v>
      </c>
      <c r="M288">
        <v>1</v>
      </c>
      <c r="N288">
        <v>0</v>
      </c>
      <c r="O288">
        <v>90</v>
      </c>
      <c r="P288">
        <v>13.3</v>
      </c>
      <c r="Q288" s="1">
        <v>0.4694444444444445</v>
      </c>
      <c r="R288">
        <v>15.3</v>
      </c>
      <c r="S288">
        <v>33.299999999999997</v>
      </c>
    </row>
    <row r="289" spans="1:19">
      <c r="A289">
        <v>288</v>
      </c>
      <c r="B289" t="s">
        <v>773</v>
      </c>
      <c r="C289" t="s">
        <v>45</v>
      </c>
      <c r="D289" t="s">
        <v>7</v>
      </c>
      <c r="E289">
        <v>80</v>
      </c>
      <c r="F289">
        <v>11</v>
      </c>
      <c r="G289">
        <v>15</v>
      </c>
      <c r="H289">
        <v>26</v>
      </c>
      <c r="I289">
        <v>-2</v>
      </c>
      <c r="J289">
        <v>35</v>
      </c>
      <c r="K289">
        <v>2</v>
      </c>
      <c r="L289">
        <v>2</v>
      </c>
      <c r="M289">
        <v>1</v>
      </c>
      <c r="N289">
        <v>0</v>
      </c>
      <c r="O289">
        <v>167</v>
      </c>
      <c r="P289">
        <v>6.6</v>
      </c>
      <c r="Q289" s="1">
        <v>0.68888888888888899</v>
      </c>
      <c r="R289">
        <v>21.7</v>
      </c>
      <c r="S289">
        <v>36.200000000000003</v>
      </c>
    </row>
    <row r="290" spans="1:19">
      <c r="A290">
        <v>289</v>
      </c>
      <c r="B290" t="s">
        <v>1287</v>
      </c>
      <c r="C290" t="s">
        <v>74</v>
      </c>
      <c r="D290" t="s">
        <v>7</v>
      </c>
      <c r="E290">
        <v>72</v>
      </c>
      <c r="F290">
        <v>11</v>
      </c>
      <c r="G290">
        <v>15</v>
      </c>
      <c r="H290">
        <v>26</v>
      </c>
      <c r="I290">
        <v>6</v>
      </c>
      <c r="J290">
        <v>29</v>
      </c>
      <c r="K290">
        <v>0</v>
      </c>
      <c r="L290">
        <v>1</v>
      </c>
      <c r="M290">
        <v>3</v>
      </c>
      <c r="N290">
        <v>0</v>
      </c>
      <c r="O290">
        <v>62</v>
      </c>
      <c r="P290">
        <v>17.7</v>
      </c>
      <c r="Q290" s="1">
        <v>0.52986111111111112</v>
      </c>
      <c r="R290">
        <v>19.3</v>
      </c>
      <c r="S290">
        <v>56.9</v>
      </c>
    </row>
    <row r="291" spans="1:19">
      <c r="A291">
        <v>290</v>
      </c>
      <c r="B291" t="s">
        <v>235</v>
      </c>
      <c r="C291" t="s">
        <v>9</v>
      </c>
      <c r="D291" t="s">
        <v>10</v>
      </c>
      <c r="E291">
        <v>81</v>
      </c>
      <c r="F291">
        <v>10</v>
      </c>
      <c r="G291">
        <v>16</v>
      </c>
      <c r="H291">
        <v>26</v>
      </c>
      <c r="I291">
        <v>-10</v>
      </c>
      <c r="J291">
        <v>64</v>
      </c>
      <c r="K291">
        <v>2</v>
      </c>
      <c r="L291">
        <v>0</v>
      </c>
      <c r="M291">
        <v>1</v>
      </c>
      <c r="N291">
        <v>1</v>
      </c>
      <c r="O291">
        <v>162</v>
      </c>
      <c r="P291">
        <v>6.2</v>
      </c>
      <c r="Q291" s="1">
        <v>0.55208333333333337</v>
      </c>
      <c r="R291">
        <v>17.5</v>
      </c>
      <c r="S291">
        <v>51.3</v>
      </c>
    </row>
    <row r="292" spans="1:19">
      <c r="A292">
        <v>291</v>
      </c>
      <c r="B292" t="s">
        <v>782</v>
      </c>
      <c r="C292" t="s">
        <v>21</v>
      </c>
      <c r="D292" t="s">
        <v>81</v>
      </c>
      <c r="E292">
        <v>79</v>
      </c>
      <c r="F292">
        <v>6</v>
      </c>
      <c r="G292">
        <v>20</v>
      </c>
      <c r="H292">
        <v>26</v>
      </c>
      <c r="I292">
        <v>-14</v>
      </c>
      <c r="J292">
        <v>32</v>
      </c>
      <c r="K292">
        <v>3</v>
      </c>
      <c r="L292">
        <v>0</v>
      </c>
      <c r="M292">
        <v>0</v>
      </c>
      <c r="N292">
        <v>0</v>
      </c>
      <c r="O292">
        <v>106</v>
      </c>
      <c r="P292">
        <v>5.7</v>
      </c>
      <c r="Q292" s="2">
        <v>1.0208333333333333</v>
      </c>
      <c r="R292">
        <v>31.3</v>
      </c>
      <c r="S292">
        <v>0</v>
      </c>
    </row>
    <row r="293" spans="1:19">
      <c r="A293">
        <v>292</v>
      </c>
      <c r="B293" t="s">
        <v>740</v>
      </c>
      <c r="C293" t="s">
        <v>100</v>
      </c>
      <c r="D293" t="s">
        <v>81</v>
      </c>
      <c r="E293">
        <v>72</v>
      </c>
      <c r="F293">
        <v>6</v>
      </c>
      <c r="G293">
        <v>20</v>
      </c>
      <c r="H293">
        <v>26</v>
      </c>
      <c r="I293">
        <v>-5</v>
      </c>
      <c r="J293">
        <v>45</v>
      </c>
      <c r="K293">
        <v>1</v>
      </c>
      <c r="L293">
        <v>0</v>
      </c>
      <c r="M293">
        <v>1</v>
      </c>
      <c r="N293">
        <v>1</v>
      </c>
      <c r="O293">
        <v>83</v>
      </c>
      <c r="P293">
        <v>7.2</v>
      </c>
      <c r="Q293" s="1">
        <v>0.83124999999999993</v>
      </c>
      <c r="R293">
        <v>24</v>
      </c>
      <c r="S293">
        <v>0</v>
      </c>
    </row>
    <row r="294" spans="1:19">
      <c r="A294">
        <v>293</v>
      </c>
      <c r="B294" t="s">
        <v>842</v>
      </c>
      <c r="C294" t="s">
        <v>90</v>
      </c>
      <c r="D294" t="s">
        <v>81</v>
      </c>
      <c r="E294">
        <v>65</v>
      </c>
      <c r="F294">
        <v>6</v>
      </c>
      <c r="G294">
        <v>20</v>
      </c>
      <c r="H294">
        <v>26</v>
      </c>
      <c r="I294">
        <v>-4</v>
      </c>
      <c r="J294">
        <v>23</v>
      </c>
      <c r="K294">
        <v>1</v>
      </c>
      <c r="L294">
        <v>0</v>
      </c>
      <c r="M294">
        <v>1</v>
      </c>
      <c r="N294">
        <v>1</v>
      </c>
      <c r="O294">
        <v>81</v>
      </c>
      <c r="P294">
        <v>7.4</v>
      </c>
      <c r="Q294" s="1">
        <v>0.75555555555555554</v>
      </c>
      <c r="R294">
        <v>23.6</v>
      </c>
      <c r="S294">
        <v>0</v>
      </c>
    </row>
    <row r="295" spans="1:19">
      <c r="A295">
        <v>294</v>
      </c>
      <c r="B295" t="s">
        <v>1307</v>
      </c>
      <c r="C295" t="s">
        <v>51</v>
      </c>
      <c r="D295" t="s">
        <v>81</v>
      </c>
      <c r="E295">
        <v>73</v>
      </c>
      <c r="F295">
        <v>5</v>
      </c>
      <c r="G295">
        <v>21</v>
      </c>
      <c r="H295">
        <v>26</v>
      </c>
      <c r="I295">
        <v>16</v>
      </c>
      <c r="J295">
        <v>83</v>
      </c>
      <c r="K295">
        <v>0</v>
      </c>
      <c r="L295">
        <v>0</v>
      </c>
      <c r="M295">
        <v>0</v>
      </c>
      <c r="N295">
        <v>0</v>
      </c>
      <c r="O295">
        <v>118</v>
      </c>
      <c r="P295">
        <v>4.2</v>
      </c>
      <c r="Q295" s="1">
        <v>0.82152777777777775</v>
      </c>
      <c r="R295">
        <v>25.8</v>
      </c>
      <c r="S295">
        <v>0</v>
      </c>
    </row>
    <row r="296" spans="1:19">
      <c r="A296">
        <v>295</v>
      </c>
      <c r="B296" t="s">
        <v>768</v>
      </c>
      <c r="C296" t="s">
        <v>33</v>
      </c>
      <c r="D296" t="s">
        <v>81</v>
      </c>
      <c r="E296">
        <v>62</v>
      </c>
      <c r="F296">
        <v>5</v>
      </c>
      <c r="G296">
        <v>21</v>
      </c>
      <c r="H296">
        <v>26</v>
      </c>
      <c r="I296">
        <v>4</v>
      </c>
      <c r="J296">
        <v>103</v>
      </c>
      <c r="K296">
        <v>1</v>
      </c>
      <c r="L296">
        <v>0</v>
      </c>
      <c r="M296">
        <v>0</v>
      </c>
      <c r="N296">
        <v>0</v>
      </c>
      <c r="O296">
        <v>118</v>
      </c>
      <c r="P296">
        <v>4.2</v>
      </c>
      <c r="Q296" s="1">
        <v>0.89861111111111114</v>
      </c>
      <c r="R296">
        <v>26.3</v>
      </c>
      <c r="S296">
        <v>0</v>
      </c>
    </row>
    <row r="297" spans="1:19">
      <c r="A297">
        <v>296</v>
      </c>
      <c r="B297" t="s">
        <v>297</v>
      </c>
      <c r="C297" t="s">
        <v>1308</v>
      </c>
      <c r="D297" t="s">
        <v>81</v>
      </c>
      <c r="E297">
        <v>78</v>
      </c>
      <c r="F297">
        <v>4</v>
      </c>
      <c r="G297">
        <v>22</v>
      </c>
      <c r="H297">
        <v>26</v>
      </c>
      <c r="I297">
        <v>3</v>
      </c>
      <c r="J297">
        <v>26</v>
      </c>
      <c r="K297">
        <v>1</v>
      </c>
      <c r="L297">
        <v>0</v>
      </c>
      <c r="M297">
        <v>0</v>
      </c>
      <c r="N297">
        <v>0</v>
      </c>
      <c r="O297">
        <v>138</v>
      </c>
      <c r="P297">
        <v>2.9</v>
      </c>
      <c r="Q297" s="1">
        <v>0.83263888888888893</v>
      </c>
      <c r="R297">
        <v>24.8</v>
      </c>
      <c r="S297">
        <v>0</v>
      </c>
    </row>
    <row r="298" spans="1:19">
      <c r="A298">
        <v>297</v>
      </c>
      <c r="B298" t="s">
        <v>776</v>
      </c>
      <c r="C298" t="s">
        <v>4</v>
      </c>
      <c r="D298" t="s">
        <v>81</v>
      </c>
      <c r="E298">
        <v>79</v>
      </c>
      <c r="F298">
        <v>3</v>
      </c>
      <c r="G298">
        <v>23</v>
      </c>
      <c r="H298">
        <v>26</v>
      </c>
      <c r="I298">
        <v>3</v>
      </c>
      <c r="J298">
        <v>70</v>
      </c>
      <c r="K298">
        <v>0</v>
      </c>
      <c r="L298">
        <v>0</v>
      </c>
      <c r="M298">
        <v>0</v>
      </c>
      <c r="N298">
        <v>0</v>
      </c>
      <c r="O298">
        <v>101</v>
      </c>
      <c r="P298">
        <v>3</v>
      </c>
      <c r="Q298" s="1">
        <v>0.875</v>
      </c>
      <c r="R298">
        <v>28.4</v>
      </c>
      <c r="S298">
        <v>0</v>
      </c>
    </row>
    <row r="299" spans="1:19">
      <c r="A299">
        <v>298</v>
      </c>
      <c r="B299" t="s">
        <v>280</v>
      </c>
      <c r="C299" t="s">
        <v>21</v>
      </c>
      <c r="D299" t="s">
        <v>10</v>
      </c>
      <c r="E299">
        <v>81</v>
      </c>
      <c r="F299">
        <v>18</v>
      </c>
      <c r="G299">
        <v>7</v>
      </c>
      <c r="H299">
        <v>25</v>
      </c>
      <c r="I299">
        <v>-5</v>
      </c>
      <c r="J299">
        <v>34</v>
      </c>
      <c r="K299">
        <v>2</v>
      </c>
      <c r="L299">
        <v>1</v>
      </c>
      <c r="M299">
        <v>2</v>
      </c>
      <c r="N299">
        <v>0</v>
      </c>
      <c r="O299">
        <v>126</v>
      </c>
      <c r="P299">
        <v>14.3</v>
      </c>
      <c r="Q299" s="1">
        <v>0.57638888888888895</v>
      </c>
      <c r="R299">
        <v>19.7</v>
      </c>
      <c r="S299">
        <v>34.5</v>
      </c>
    </row>
    <row r="300" spans="1:19">
      <c r="A300">
        <v>299</v>
      </c>
      <c r="B300" t="s">
        <v>1249</v>
      </c>
      <c r="C300" t="s">
        <v>45</v>
      </c>
      <c r="D300" t="s">
        <v>7</v>
      </c>
      <c r="E300">
        <v>74</v>
      </c>
      <c r="F300">
        <v>14</v>
      </c>
      <c r="G300">
        <v>11</v>
      </c>
      <c r="H300">
        <v>25</v>
      </c>
      <c r="I300">
        <v>-11</v>
      </c>
      <c r="J300">
        <v>27</v>
      </c>
      <c r="K300">
        <v>1</v>
      </c>
      <c r="L300">
        <v>0</v>
      </c>
      <c r="M300">
        <v>3</v>
      </c>
      <c r="N300">
        <v>1</v>
      </c>
      <c r="O300">
        <v>102</v>
      </c>
      <c r="P300">
        <v>13.7</v>
      </c>
      <c r="Q300" s="1">
        <v>0.5756944444444444</v>
      </c>
      <c r="R300">
        <v>18.2</v>
      </c>
      <c r="S300">
        <v>32.799999999999997</v>
      </c>
    </row>
    <row r="301" spans="1:19">
      <c r="A301">
        <v>300</v>
      </c>
      <c r="B301" t="s">
        <v>1309</v>
      </c>
      <c r="C301" t="s">
        <v>78</v>
      </c>
      <c r="D301" t="s">
        <v>7</v>
      </c>
      <c r="E301">
        <v>76</v>
      </c>
      <c r="F301">
        <v>12</v>
      </c>
      <c r="G301">
        <v>13</v>
      </c>
      <c r="H301">
        <v>25</v>
      </c>
      <c r="I301">
        <v>-9</v>
      </c>
      <c r="J301">
        <v>10</v>
      </c>
      <c r="K301">
        <v>1</v>
      </c>
      <c r="L301">
        <v>1</v>
      </c>
      <c r="M301">
        <v>4</v>
      </c>
      <c r="N301">
        <v>1</v>
      </c>
      <c r="O301">
        <v>107</v>
      </c>
      <c r="P301">
        <v>11.2</v>
      </c>
      <c r="Q301" s="1">
        <v>0.63888888888888895</v>
      </c>
      <c r="R301">
        <v>21.6</v>
      </c>
      <c r="S301">
        <v>51</v>
      </c>
    </row>
    <row r="302" spans="1:19">
      <c r="A302">
        <v>301</v>
      </c>
      <c r="B302" t="s">
        <v>314</v>
      </c>
      <c r="C302" t="s">
        <v>143</v>
      </c>
      <c r="D302" t="s">
        <v>7</v>
      </c>
      <c r="E302">
        <v>65</v>
      </c>
      <c r="F302">
        <v>11</v>
      </c>
      <c r="G302">
        <v>14</v>
      </c>
      <c r="H302">
        <v>25</v>
      </c>
      <c r="I302">
        <v>0</v>
      </c>
      <c r="J302">
        <v>16</v>
      </c>
      <c r="K302">
        <v>0</v>
      </c>
      <c r="L302">
        <v>0</v>
      </c>
      <c r="M302">
        <v>1</v>
      </c>
      <c r="N302">
        <v>0</v>
      </c>
      <c r="O302">
        <v>116</v>
      </c>
      <c r="P302">
        <v>9.5</v>
      </c>
      <c r="Q302" s="1">
        <v>0.4694444444444445</v>
      </c>
      <c r="R302">
        <v>14.5</v>
      </c>
      <c r="S302">
        <v>50</v>
      </c>
    </row>
    <row r="303" spans="1:19">
      <c r="A303">
        <v>302</v>
      </c>
      <c r="B303" t="s">
        <v>937</v>
      </c>
      <c r="C303" t="s">
        <v>4</v>
      </c>
      <c r="D303" t="s">
        <v>7</v>
      </c>
      <c r="E303">
        <v>79</v>
      </c>
      <c r="F303">
        <v>10</v>
      </c>
      <c r="G303">
        <v>15</v>
      </c>
      <c r="H303">
        <v>25</v>
      </c>
      <c r="I303">
        <v>-6</v>
      </c>
      <c r="J303">
        <v>29</v>
      </c>
      <c r="K303">
        <v>0</v>
      </c>
      <c r="L303">
        <v>1</v>
      </c>
      <c r="M303">
        <v>2</v>
      </c>
      <c r="N303">
        <v>1</v>
      </c>
      <c r="O303">
        <v>123</v>
      </c>
      <c r="P303">
        <v>8.1</v>
      </c>
      <c r="Q303" s="1">
        <v>0.62847222222222221</v>
      </c>
      <c r="R303">
        <v>22.9</v>
      </c>
      <c r="S303">
        <v>54.2</v>
      </c>
    </row>
    <row r="304" spans="1:19">
      <c r="A304">
        <v>303</v>
      </c>
      <c r="B304" t="s">
        <v>877</v>
      </c>
      <c r="C304" t="s">
        <v>40</v>
      </c>
      <c r="D304" t="s">
        <v>10</v>
      </c>
      <c r="E304">
        <v>66</v>
      </c>
      <c r="F304">
        <v>10</v>
      </c>
      <c r="G304">
        <v>15</v>
      </c>
      <c r="H304">
        <v>25</v>
      </c>
      <c r="I304">
        <v>9</v>
      </c>
      <c r="J304">
        <v>25</v>
      </c>
      <c r="K304">
        <v>0</v>
      </c>
      <c r="L304">
        <v>1</v>
      </c>
      <c r="M304">
        <v>0</v>
      </c>
      <c r="N304">
        <v>0</v>
      </c>
      <c r="O304">
        <v>120</v>
      </c>
      <c r="P304">
        <v>8.3000000000000007</v>
      </c>
      <c r="Q304" s="1">
        <v>0.62430555555555556</v>
      </c>
      <c r="R304">
        <v>19.3</v>
      </c>
      <c r="S304">
        <v>37.5</v>
      </c>
    </row>
    <row r="305" spans="1:19">
      <c r="A305">
        <v>304</v>
      </c>
      <c r="B305" t="s">
        <v>932</v>
      </c>
      <c r="C305" t="s">
        <v>121</v>
      </c>
      <c r="D305" t="s">
        <v>7</v>
      </c>
      <c r="E305">
        <v>73</v>
      </c>
      <c r="F305">
        <v>10</v>
      </c>
      <c r="G305">
        <v>15</v>
      </c>
      <c r="H305">
        <v>25</v>
      </c>
      <c r="I305">
        <v>4</v>
      </c>
      <c r="J305">
        <v>18</v>
      </c>
      <c r="K305">
        <v>2</v>
      </c>
      <c r="L305">
        <v>0</v>
      </c>
      <c r="M305">
        <v>1</v>
      </c>
      <c r="N305">
        <v>0</v>
      </c>
      <c r="O305">
        <v>144</v>
      </c>
      <c r="P305">
        <v>6.9</v>
      </c>
      <c r="Q305" s="1">
        <v>0.50277777777777777</v>
      </c>
      <c r="R305">
        <v>16.7</v>
      </c>
      <c r="S305">
        <v>48</v>
      </c>
    </row>
    <row r="306" spans="1:19">
      <c r="A306">
        <v>305</v>
      </c>
      <c r="B306" t="s">
        <v>1310</v>
      </c>
      <c r="C306" t="s">
        <v>9</v>
      </c>
      <c r="D306" t="s">
        <v>7</v>
      </c>
      <c r="E306">
        <v>77</v>
      </c>
      <c r="F306">
        <v>9</v>
      </c>
      <c r="G306">
        <v>16</v>
      </c>
      <c r="H306">
        <v>25</v>
      </c>
      <c r="I306">
        <v>-2</v>
      </c>
      <c r="J306">
        <v>110</v>
      </c>
      <c r="K306">
        <v>1</v>
      </c>
      <c r="L306">
        <v>0</v>
      </c>
      <c r="M306">
        <v>3</v>
      </c>
      <c r="N306">
        <v>0</v>
      </c>
      <c r="O306">
        <v>113</v>
      </c>
      <c r="P306">
        <v>8</v>
      </c>
      <c r="Q306" s="1">
        <v>0.4770833333333333</v>
      </c>
      <c r="R306">
        <v>15.8</v>
      </c>
      <c r="S306">
        <v>53.1</v>
      </c>
    </row>
    <row r="307" spans="1:19">
      <c r="A307">
        <v>306</v>
      </c>
      <c r="B307" t="s">
        <v>799</v>
      </c>
      <c r="C307" t="s">
        <v>29</v>
      </c>
      <c r="D307" t="s">
        <v>81</v>
      </c>
      <c r="E307">
        <v>50</v>
      </c>
      <c r="F307">
        <v>4</v>
      </c>
      <c r="G307">
        <v>21</v>
      </c>
      <c r="H307">
        <v>25</v>
      </c>
      <c r="I307">
        <v>7</v>
      </c>
      <c r="J307">
        <v>44</v>
      </c>
      <c r="K307">
        <v>3</v>
      </c>
      <c r="L307">
        <v>0</v>
      </c>
      <c r="M307">
        <v>1</v>
      </c>
      <c r="N307">
        <v>0</v>
      </c>
      <c r="O307">
        <v>112</v>
      </c>
      <c r="P307">
        <v>3.6</v>
      </c>
      <c r="Q307" s="1">
        <v>0.93680555555555556</v>
      </c>
      <c r="R307">
        <v>27.8</v>
      </c>
      <c r="S307">
        <v>0</v>
      </c>
    </row>
    <row r="308" spans="1:19">
      <c r="A308">
        <v>307</v>
      </c>
      <c r="B308" t="s">
        <v>1311</v>
      </c>
      <c r="C308" t="s">
        <v>25</v>
      </c>
      <c r="D308" t="s">
        <v>81</v>
      </c>
      <c r="E308">
        <v>78</v>
      </c>
      <c r="F308">
        <v>3</v>
      </c>
      <c r="G308">
        <v>22</v>
      </c>
      <c r="H308">
        <v>25</v>
      </c>
      <c r="I308">
        <v>32</v>
      </c>
      <c r="J308">
        <v>42</v>
      </c>
      <c r="K308">
        <v>0</v>
      </c>
      <c r="L308">
        <v>0</v>
      </c>
      <c r="M308">
        <v>0</v>
      </c>
      <c r="N308">
        <v>0</v>
      </c>
      <c r="O308">
        <v>99</v>
      </c>
      <c r="P308">
        <v>3</v>
      </c>
      <c r="Q308" s="1">
        <v>0.92361111111111116</v>
      </c>
      <c r="R308">
        <v>26.5</v>
      </c>
      <c r="S308">
        <v>0</v>
      </c>
    </row>
    <row r="309" spans="1:19">
      <c r="A309">
        <v>308</v>
      </c>
      <c r="B309" t="s">
        <v>73</v>
      </c>
      <c r="C309" t="s">
        <v>74</v>
      </c>
      <c r="D309" t="s">
        <v>10</v>
      </c>
      <c r="E309">
        <v>37</v>
      </c>
      <c r="F309">
        <v>14</v>
      </c>
      <c r="G309">
        <v>10</v>
      </c>
      <c r="H309">
        <v>24</v>
      </c>
      <c r="I309">
        <v>-1</v>
      </c>
      <c r="J309">
        <v>39</v>
      </c>
      <c r="K309">
        <v>7</v>
      </c>
      <c r="L309">
        <v>0</v>
      </c>
      <c r="M309">
        <v>2</v>
      </c>
      <c r="N309">
        <v>1</v>
      </c>
      <c r="O309">
        <v>112</v>
      </c>
      <c r="P309">
        <v>12.5</v>
      </c>
      <c r="Q309" s="1">
        <v>0.66180555555555554</v>
      </c>
      <c r="R309">
        <v>20.2</v>
      </c>
      <c r="S309">
        <v>0</v>
      </c>
    </row>
    <row r="310" spans="1:19">
      <c r="A310">
        <v>309</v>
      </c>
      <c r="B310" t="s">
        <v>217</v>
      </c>
      <c r="C310" t="s">
        <v>14</v>
      </c>
      <c r="D310" t="s">
        <v>10</v>
      </c>
      <c r="E310">
        <v>77</v>
      </c>
      <c r="F310">
        <v>12</v>
      </c>
      <c r="G310">
        <v>12</v>
      </c>
      <c r="H310">
        <v>24</v>
      </c>
      <c r="I310">
        <v>2</v>
      </c>
      <c r="J310">
        <v>43</v>
      </c>
      <c r="K310">
        <v>0</v>
      </c>
      <c r="L310">
        <v>0</v>
      </c>
      <c r="M310">
        <v>3</v>
      </c>
      <c r="N310">
        <v>1</v>
      </c>
      <c r="O310">
        <v>135</v>
      </c>
      <c r="P310">
        <v>8.9</v>
      </c>
      <c r="Q310" s="1">
        <v>0.44513888888888892</v>
      </c>
      <c r="R310">
        <v>15.5</v>
      </c>
      <c r="S310">
        <v>55.6</v>
      </c>
    </row>
    <row r="311" spans="1:19">
      <c r="A311">
        <v>310</v>
      </c>
      <c r="B311" t="s">
        <v>742</v>
      </c>
      <c r="C311" t="s">
        <v>165</v>
      </c>
      <c r="D311" t="s">
        <v>7</v>
      </c>
      <c r="E311">
        <v>51</v>
      </c>
      <c r="F311">
        <v>9</v>
      </c>
      <c r="G311">
        <v>15</v>
      </c>
      <c r="H311">
        <v>24</v>
      </c>
      <c r="I311">
        <v>10</v>
      </c>
      <c r="J311">
        <v>6</v>
      </c>
      <c r="K311">
        <v>0</v>
      </c>
      <c r="L311">
        <v>1</v>
      </c>
      <c r="M311">
        <v>2</v>
      </c>
      <c r="N311">
        <v>0</v>
      </c>
      <c r="O311">
        <v>111</v>
      </c>
      <c r="P311">
        <v>8.1</v>
      </c>
      <c r="Q311" s="1">
        <v>0.66805555555555562</v>
      </c>
      <c r="R311">
        <v>21.8</v>
      </c>
      <c r="S311">
        <v>49.9</v>
      </c>
    </row>
    <row r="312" spans="1:19">
      <c r="A312">
        <v>311</v>
      </c>
      <c r="B312" t="s">
        <v>699</v>
      </c>
      <c r="C312" t="s">
        <v>9</v>
      </c>
      <c r="D312" t="s">
        <v>81</v>
      </c>
      <c r="E312">
        <v>49</v>
      </c>
      <c r="F312">
        <v>8</v>
      </c>
      <c r="G312">
        <v>16</v>
      </c>
      <c r="H312">
        <v>24</v>
      </c>
      <c r="I312">
        <v>6</v>
      </c>
      <c r="J312">
        <v>48</v>
      </c>
      <c r="K312">
        <v>5</v>
      </c>
      <c r="L312">
        <v>0</v>
      </c>
      <c r="M312">
        <v>1</v>
      </c>
      <c r="N312">
        <v>1</v>
      </c>
      <c r="O312">
        <v>115</v>
      </c>
      <c r="P312">
        <v>7</v>
      </c>
      <c r="Q312" s="2">
        <v>1.0493055555555555</v>
      </c>
      <c r="R312">
        <v>24.4</v>
      </c>
      <c r="S312">
        <v>0</v>
      </c>
    </row>
    <row r="313" spans="1:19">
      <c r="A313">
        <v>312</v>
      </c>
      <c r="B313" t="s">
        <v>784</v>
      </c>
      <c r="C313" t="s">
        <v>78</v>
      </c>
      <c r="D313" t="s">
        <v>81</v>
      </c>
      <c r="E313">
        <v>46</v>
      </c>
      <c r="F313">
        <v>7</v>
      </c>
      <c r="G313">
        <v>17</v>
      </c>
      <c r="H313">
        <v>24</v>
      </c>
      <c r="I313">
        <v>-6</v>
      </c>
      <c r="J313">
        <v>30</v>
      </c>
      <c r="K313">
        <v>3</v>
      </c>
      <c r="L313">
        <v>0</v>
      </c>
      <c r="M313">
        <v>0</v>
      </c>
      <c r="N313">
        <v>0</v>
      </c>
      <c r="O313">
        <v>53</v>
      </c>
      <c r="P313">
        <v>13.2</v>
      </c>
      <c r="Q313" s="1">
        <v>0.90694444444444444</v>
      </c>
      <c r="R313">
        <v>28.5</v>
      </c>
      <c r="S313">
        <v>0</v>
      </c>
    </row>
    <row r="314" spans="1:19">
      <c r="A314">
        <v>313</v>
      </c>
      <c r="B314" t="s">
        <v>317</v>
      </c>
      <c r="C314" t="s">
        <v>121</v>
      </c>
      <c r="D314" t="s">
        <v>81</v>
      </c>
      <c r="E314">
        <v>82</v>
      </c>
      <c r="F314">
        <v>4</v>
      </c>
      <c r="G314">
        <v>20</v>
      </c>
      <c r="H314">
        <v>24</v>
      </c>
      <c r="I314">
        <v>-2</v>
      </c>
      <c r="J314">
        <v>44</v>
      </c>
      <c r="K314">
        <v>1</v>
      </c>
      <c r="L314">
        <v>0</v>
      </c>
      <c r="M314">
        <v>1</v>
      </c>
      <c r="N314">
        <v>0</v>
      </c>
      <c r="O314">
        <v>121</v>
      </c>
      <c r="P314">
        <v>3.3</v>
      </c>
      <c r="Q314" s="2">
        <v>1.0826388888888889</v>
      </c>
      <c r="R314">
        <v>31.1</v>
      </c>
      <c r="S314">
        <v>0</v>
      </c>
    </row>
    <row r="315" spans="1:19">
      <c r="A315">
        <v>314</v>
      </c>
      <c r="B315" t="s">
        <v>744</v>
      </c>
      <c r="C315" t="s">
        <v>12</v>
      </c>
      <c r="D315" t="s">
        <v>81</v>
      </c>
      <c r="E315">
        <v>77</v>
      </c>
      <c r="F315">
        <v>3</v>
      </c>
      <c r="G315">
        <v>21</v>
      </c>
      <c r="H315">
        <v>24</v>
      </c>
      <c r="I315">
        <v>9</v>
      </c>
      <c r="J315">
        <v>16</v>
      </c>
      <c r="K315">
        <v>2</v>
      </c>
      <c r="L315">
        <v>0</v>
      </c>
      <c r="M315">
        <v>1</v>
      </c>
      <c r="N315">
        <v>0</v>
      </c>
      <c r="O315">
        <v>104</v>
      </c>
      <c r="P315">
        <v>2.9</v>
      </c>
      <c r="Q315" s="1">
        <v>0.97291666666666676</v>
      </c>
      <c r="R315">
        <v>26.7</v>
      </c>
      <c r="S315">
        <v>0</v>
      </c>
    </row>
    <row r="316" spans="1:19">
      <c r="A316">
        <v>315</v>
      </c>
      <c r="B316" t="s">
        <v>844</v>
      </c>
      <c r="C316" t="s">
        <v>40</v>
      </c>
      <c r="D316" t="s">
        <v>10</v>
      </c>
      <c r="E316">
        <v>76</v>
      </c>
      <c r="F316">
        <v>3</v>
      </c>
      <c r="G316">
        <v>21</v>
      </c>
      <c r="H316">
        <v>24</v>
      </c>
      <c r="I316">
        <v>-4</v>
      </c>
      <c r="J316">
        <v>174</v>
      </c>
      <c r="K316">
        <v>0</v>
      </c>
      <c r="L316">
        <v>0</v>
      </c>
      <c r="M316">
        <v>1</v>
      </c>
      <c r="N316">
        <v>0</v>
      </c>
      <c r="O316">
        <v>137</v>
      </c>
      <c r="P316">
        <v>2.2000000000000002</v>
      </c>
      <c r="Q316" s="1">
        <v>0.4680555555555555</v>
      </c>
      <c r="R316">
        <v>14.5</v>
      </c>
      <c r="S316">
        <v>62.5</v>
      </c>
    </row>
    <row r="317" spans="1:19">
      <c r="A317">
        <v>316</v>
      </c>
      <c r="B317" t="s">
        <v>1312</v>
      </c>
      <c r="C317" t="s">
        <v>72</v>
      </c>
      <c r="D317" t="s">
        <v>81</v>
      </c>
      <c r="E317">
        <v>75</v>
      </c>
      <c r="F317">
        <v>2</v>
      </c>
      <c r="G317">
        <v>22</v>
      </c>
      <c r="H317">
        <v>24</v>
      </c>
      <c r="I317">
        <v>19</v>
      </c>
      <c r="J317">
        <v>28</v>
      </c>
      <c r="K317">
        <v>0</v>
      </c>
      <c r="L317">
        <v>0</v>
      </c>
      <c r="M317">
        <v>0</v>
      </c>
      <c r="N317">
        <v>0</v>
      </c>
      <c r="O317">
        <v>105</v>
      </c>
      <c r="P317">
        <v>1.9</v>
      </c>
      <c r="Q317" s="1">
        <v>0.81180555555555556</v>
      </c>
      <c r="R317">
        <v>24.9</v>
      </c>
      <c r="S317">
        <v>0</v>
      </c>
    </row>
    <row r="318" spans="1:19">
      <c r="A318">
        <v>317</v>
      </c>
      <c r="B318" t="s">
        <v>796</v>
      </c>
      <c r="C318" t="s">
        <v>139</v>
      </c>
      <c r="D318" t="s">
        <v>10</v>
      </c>
      <c r="E318">
        <v>39</v>
      </c>
      <c r="F318">
        <v>14</v>
      </c>
      <c r="G318">
        <v>9</v>
      </c>
      <c r="H318">
        <v>23</v>
      </c>
      <c r="I318">
        <v>-17</v>
      </c>
      <c r="J318">
        <v>10</v>
      </c>
      <c r="K318">
        <v>6</v>
      </c>
      <c r="L318">
        <v>0</v>
      </c>
      <c r="M318">
        <v>1</v>
      </c>
      <c r="N318">
        <v>0</v>
      </c>
      <c r="O318">
        <v>94</v>
      </c>
      <c r="P318">
        <v>14.9</v>
      </c>
      <c r="Q318" s="1">
        <v>0.68194444444444446</v>
      </c>
      <c r="R318">
        <v>20.5</v>
      </c>
      <c r="S318">
        <v>0</v>
      </c>
    </row>
    <row r="319" spans="1:19">
      <c r="A319">
        <v>318</v>
      </c>
      <c r="B319" t="s">
        <v>1313</v>
      </c>
      <c r="C319" t="s">
        <v>121</v>
      </c>
      <c r="D319" t="s">
        <v>5</v>
      </c>
      <c r="E319">
        <v>82</v>
      </c>
      <c r="F319">
        <v>10</v>
      </c>
      <c r="G319">
        <v>13</v>
      </c>
      <c r="H319">
        <v>23</v>
      </c>
      <c r="I319">
        <v>4</v>
      </c>
      <c r="J319">
        <v>86</v>
      </c>
      <c r="K319">
        <v>1</v>
      </c>
      <c r="L319">
        <v>0</v>
      </c>
      <c r="M319">
        <v>1</v>
      </c>
      <c r="N319">
        <v>0</v>
      </c>
      <c r="O319">
        <v>131</v>
      </c>
      <c r="P319">
        <v>7.6</v>
      </c>
      <c r="Q319" s="1">
        <v>0.40902777777777777</v>
      </c>
      <c r="R319">
        <v>14.1</v>
      </c>
      <c r="S319">
        <v>37.5</v>
      </c>
    </row>
    <row r="320" spans="1:19">
      <c r="A320">
        <v>319</v>
      </c>
      <c r="B320" t="s">
        <v>1268</v>
      </c>
      <c r="C320" t="s">
        <v>72</v>
      </c>
      <c r="D320" t="s">
        <v>7</v>
      </c>
      <c r="E320">
        <v>66</v>
      </c>
      <c r="F320">
        <v>9</v>
      </c>
      <c r="G320">
        <v>14</v>
      </c>
      <c r="H320">
        <v>23</v>
      </c>
      <c r="I320">
        <v>10</v>
      </c>
      <c r="J320">
        <v>46</v>
      </c>
      <c r="K320">
        <v>0</v>
      </c>
      <c r="L320">
        <v>0</v>
      </c>
      <c r="M320">
        <v>1</v>
      </c>
      <c r="N320">
        <v>0</v>
      </c>
      <c r="O320">
        <v>116</v>
      </c>
      <c r="P320">
        <v>7.8</v>
      </c>
      <c r="Q320" s="1">
        <v>0.55555555555555558</v>
      </c>
      <c r="R320">
        <v>20.100000000000001</v>
      </c>
      <c r="S320">
        <v>48.8</v>
      </c>
    </row>
    <row r="321" spans="1:19">
      <c r="A321">
        <v>320</v>
      </c>
      <c r="B321" t="s">
        <v>1314</v>
      </c>
      <c r="C321" t="s">
        <v>139</v>
      </c>
      <c r="D321" t="s">
        <v>7</v>
      </c>
      <c r="E321">
        <v>63</v>
      </c>
      <c r="F321">
        <v>9</v>
      </c>
      <c r="G321">
        <v>14</v>
      </c>
      <c r="H321">
        <v>23</v>
      </c>
      <c r="I321">
        <v>14</v>
      </c>
      <c r="J321">
        <v>22</v>
      </c>
      <c r="K321">
        <v>0</v>
      </c>
      <c r="L321">
        <v>1</v>
      </c>
      <c r="M321">
        <v>1</v>
      </c>
      <c r="N321">
        <v>0</v>
      </c>
      <c r="O321">
        <v>76</v>
      </c>
      <c r="P321">
        <v>11.8</v>
      </c>
      <c r="Q321" s="1">
        <v>0.4513888888888889</v>
      </c>
      <c r="R321">
        <v>16.5</v>
      </c>
      <c r="S321">
        <v>52</v>
      </c>
    </row>
    <row r="322" spans="1:19">
      <c r="A322">
        <v>321</v>
      </c>
      <c r="B322" t="s">
        <v>138</v>
      </c>
      <c r="C322" t="s">
        <v>40</v>
      </c>
      <c r="D322" t="s">
        <v>10</v>
      </c>
      <c r="E322">
        <v>29</v>
      </c>
      <c r="F322">
        <v>9</v>
      </c>
      <c r="G322">
        <v>14</v>
      </c>
      <c r="H322">
        <v>23</v>
      </c>
      <c r="I322">
        <v>4</v>
      </c>
      <c r="J322">
        <v>8</v>
      </c>
      <c r="K322">
        <v>2</v>
      </c>
      <c r="L322">
        <v>0</v>
      </c>
      <c r="M322">
        <v>0</v>
      </c>
      <c r="N322">
        <v>0</v>
      </c>
      <c r="O322">
        <v>61</v>
      </c>
      <c r="P322">
        <v>14.8</v>
      </c>
      <c r="Q322" s="1">
        <v>0.6381944444444444</v>
      </c>
      <c r="R322">
        <v>19.399999999999999</v>
      </c>
      <c r="S322">
        <v>53.9</v>
      </c>
    </row>
    <row r="323" spans="1:19">
      <c r="A323">
        <v>322</v>
      </c>
      <c r="B323" t="s">
        <v>874</v>
      </c>
      <c r="C323" t="s">
        <v>19</v>
      </c>
      <c r="D323" t="s">
        <v>5</v>
      </c>
      <c r="E323">
        <v>50</v>
      </c>
      <c r="F323">
        <v>8</v>
      </c>
      <c r="G323">
        <v>15</v>
      </c>
      <c r="H323">
        <v>23</v>
      </c>
      <c r="I323">
        <v>-1</v>
      </c>
      <c r="J323">
        <v>38</v>
      </c>
      <c r="K323">
        <v>0</v>
      </c>
      <c r="L323">
        <v>0</v>
      </c>
      <c r="M323">
        <v>0</v>
      </c>
      <c r="N323">
        <v>0</v>
      </c>
      <c r="O323">
        <v>69</v>
      </c>
      <c r="P323">
        <v>11.6</v>
      </c>
      <c r="Q323" s="1">
        <v>0.67152777777777783</v>
      </c>
      <c r="R323">
        <v>20.9</v>
      </c>
      <c r="S323">
        <v>37.5</v>
      </c>
    </row>
    <row r="324" spans="1:19">
      <c r="A324">
        <v>323</v>
      </c>
      <c r="B324" t="s">
        <v>257</v>
      </c>
      <c r="C324" t="s">
        <v>38</v>
      </c>
      <c r="D324" t="s">
        <v>81</v>
      </c>
      <c r="E324">
        <v>64</v>
      </c>
      <c r="F324">
        <v>6</v>
      </c>
      <c r="G324">
        <v>17</v>
      </c>
      <c r="H324">
        <v>23</v>
      </c>
      <c r="I324">
        <v>29</v>
      </c>
      <c r="J324">
        <v>34</v>
      </c>
      <c r="K324">
        <v>2</v>
      </c>
      <c r="L324">
        <v>0</v>
      </c>
      <c r="M324">
        <v>1</v>
      </c>
      <c r="N324">
        <v>1</v>
      </c>
      <c r="O324">
        <v>109</v>
      </c>
      <c r="P324">
        <v>5.5</v>
      </c>
      <c r="Q324" s="1">
        <v>0.94444444444444453</v>
      </c>
      <c r="R324">
        <v>27.7</v>
      </c>
      <c r="S324">
        <v>0</v>
      </c>
    </row>
    <row r="325" spans="1:19">
      <c r="A325">
        <v>324</v>
      </c>
      <c r="B325" t="s">
        <v>1315</v>
      </c>
      <c r="C325" t="s">
        <v>40</v>
      </c>
      <c r="D325" t="s">
        <v>7</v>
      </c>
      <c r="E325">
        <v>42</v>
      </c>
      <c r="F325">
        <v>6</v>
      </c>
      <c r="G325">
        <v>17</v>
      </c>
      <c r="H325">
        <v>23</v>
      </c>
      <c r="I325">
        <v>3</v>
      </c>
      <c r="J325">
        <v>4</v>
      </c>
      <c r="K325">
        <v>0</v>
      </c>
      <c r="L325">
        <v>0</v>
      </c>
      <c r="M325">
        <v>2</v>
      </c>
      <c r="N325">
        <v>1</v>
      </c>
      <c r="O325">
        <v>74</v>
      </c>
      <c r="P325">
        <v>8.1</v>
      </c>
      <c r="Q325" s="1">
        <v>0.59027777777777779</v>
      </c>
      <c r="R325">
        <v>16.899999999999999</v>
      </c>
      <c r="S325">
        <v>53.3</v>
      </c>
    </row>
    <row r="326" spans="1:19">
      <c r="A326">
        <v>325</v>
      </c>
      <c r="B326" t="s">
        <v>1316</v>
      </c>
      <c r="C326" t="s">
        <v>139</v>
      </c>
      <c r="D326" t="s">
        <v>81</v>
      </c>
      <c r="E326">
        <v>73</v>
      </c>
      <c r="F326">
        <v>5</v>
      </c>
      <c r="G326">
        <v>18</v>
      </c>
      <c r="H326">
        <v>23</v>
      </c>
      <c r="I326">
        <v>-9</v>
      </c>
      <c r="J326">
        <v>37</v>
      </c>
      <c r="K326">
        <v>1</v>
      </c>
      <c r="L326">
        <v>0</v>
      </c>
      <c r="M326">
        <v>0</v>
      </c>
      <c r="N326">
        <v>0</v>
      </c>
      <c r="O326">
        <v>88</v>
      </c>
      <c r="P326">
        <v>5.7</v>
      </c>
      <c r="Q326" s="1">
        <v>0.72986111111111107</v>
      </c>
      <c r="R326">
        <v>22.9</v>
      </c>
      <c r="S326">
        <v>0</v>
      </c>
    </row>
    <row r="327" spans="1:19">
      <c r="A327">
        <v>326</v>
      </c>
      <c r="B327" t="s">
        <v>827</v>
      </c>
      <c r="C327" t="s">
        <v>93</v>
      </c>
      <c r="D327" t="s">
        <v>81</v>
      </c>
      <c r="E327">
        <v>82</v>
      </c>
      <c r="F327">
        <v>4</v>
      </c>
      <c r="G327">
        <v>19</v>
      </c>
      <c r="H327">
        <v>23</v>
      </c>
      <c r="I327">
        <v>-23</v>
      </c>
      <c r="J327">
        <v>22</v>
      </c>
      <c r="K327">
        <v>1</v>
      </c>
      <c r="L327">
        <v>0</v>
      </c>
      <c r="M327">
        <v>1</v>
      </c>
      <c r="N327">
        <v>0</v>
      </c>
      <c r="O327">
        <v>91</v>
      </c>
      <c r="P327">
        <v>4.4000000000000004</v>
      </c>
      <c r="Q327" s="1">
        <v>0.93125000000000002</v>
      </c>
      <c r="R327">
        <v>28.5</v>
      </c>
      <c r="S327">
        <v>0</v>
      </c>
    </row>
    <row r="328" spans="1:19">
      <c r="A328">
        <v>327</v>
      </c>
      <c r="B328" t="s">
        <v>822</v>
      </c>
      <c r="C328" t="s">
        <v>4</v>
      </c>
      <c r="D328" t="s">
        <v>81</v>
      </c>
      <c r="E328">
        <v>79</v>
      </c>
      <c r="F328">
        <v>4</v>
      </c>
      <c r="G328">
        <v>19</v>
      </c>
      <c r="H328">
        <v>23</v>
      </c>
      <c r="I328">
        <v>2</v>
      </c>
      <c r="J328">
        <v>62</v>
      </c>
      <c r="K328">
        <v>1</v>
      </c>
      <c r="L328">
        <v>0</v>
      </c>
      <c r="M328">
        <v>2</v>
      </c>
      <c r="N328">
        <v>0</v>
      </c>
      <c r="O328">
        <v>78</v>
      </c>
      <c r="P328">
        <v>5.0999999999999996</v>
      </c>
      <c r="Q328" s="1">
        <v>0.80069444444444438</v>
      </c>
      <c r="R328">
        <v>25</v>
      </c>
      <c r="S328">
        <v>0</v>
      </c>
    </row>
    <row r="329" spans="1:19">
      <c r="A329">
        <v>328</v>
      </c>
      <c r="B329" t="s">
        <v>850</v>
      </c>
      <c r="C329" t="s">
        <v>29</v>
      </c>
      <c r="D329" t="s">
        <v>5</v>
      </c>
      <c r="E329">
        <v>56</v>
      </c>
      <c r="F329">
        <v>16</v>
      </c>
      <c r="G329">
        <v>6</v>
      </c>
      <c r="H329">
        <v>22</v>
      </c>
      <c r="I329">
        <v>5</v>
      </c>
      <c r="J329">
        <v>22</v>
      </c>
      <c r="K329">
        <v>1</v>
      </c>
      <c r="L329">
        <v>0</v>
      </c>
      <c r="M329">
        <v>1</v>
      </c>
      <c r="N329">
        <v>0</v>
      </c>
      <c r="O329">
        <v>135</v>
      </c>
      <c r="P329">
        <v>11.9</v>
      </c>
      <c r="Q329" s="1">
        <v>0.53541666666666665</v>
      </c>
      <c r="R329">
        <v>16.7</v>
      </c>
      <c r="S329">
        <v>28.6</v>
      </c>
    </row>
    <row r="330" spans="1:19">
      <c r="A330">
        <v>329</v>
      </c>
      <c r="B330" t="s">
        <v>1317</v>
      </c>
      <c r="C330" t="s">
        <v>45</v>
      </c>
      <c r="D330" t="s">
        <v>5</v>
      </c>
      <c r="E330">
        <v>71</v>
      </c>
      <c r="F330">
        <v>12</v>
      </c>
      <c r="G330">
        <v>10</v>
      </c>
      <c r="H330">
        <v>22</v>
      </c>
      <c r="I330">
        <v>-22</v>
      </c>
      <c r="J330">
        <v>54</v>
      </c>
      <c r="K330">
        <v>3</v>
      </c>
      <c r="L330">
        <v>1</v>
      </c>
      <c r="M330">
        <v>1</v>
      </c>
      <c r="N330">
        <v>0</v>
      </c>
      <c r="O330">
        <v>127</v>
      </c>
      <c r="P330">
        <v>9.4</v>
      </c>
      <c r="Q330" s="1">
        <v>0.57152777777777775</v>
      </c>
      <c r="R330">
        <v>17.600000000000001</v>
      </c>
      <c r="S330">
        <v>35.700000000000003</v>
      </c>
    </row>
    <row r="331" spans="1:19">
      <c r="A331">
        <v>330</v>
      </c>
      <c r="B331" t="s">
        <v>118</v>
      </c>
      <c r="C331" t="s">
        <v>88</v>
      </c>
      <c r="D331" t="s">
        <v>7</v>
      </c>
      <c r="E331">
        <v>74</v>
      </c>
      <c r="F331">
        <v>11</v>
      </c>
      <c r="G331">
        <v>11</v>
      </c>
      <c r="H331">
        <v>22</v>
      </c>
      <c r="I331">
        <v>-4</v>
      </c>
      <c r="J331">
        <v>18</v>
      </c>
      <c r="K331">
        <v>1</v>
      </c>
      <c r="L331">
        <v>0</v>
      </c>
      <c r="M331">
        <v>0</v>
      </c>
      <c r="N331">
        <v>0</v>
      </c>
      <c r="O331">
        <v>131</v>
      </c>
      <c r="P331">
        <v>8.4</v>
      </c>
      <c r="Q331" s="1">
        <v>0.5083333333333333</v>
      </c>
      <c r="R331">
        <v>15.2</v>
      </c>
      <c r="S331">
        <v>49.5</v>
      </c>
    </row>
    <row r="332" spans="1:19">
      <c r="A332">
        <v>331</v>
      </c>
      <c r="B332" t="s">
        <v>1318</v>
      </c>
      <c r="C332" t="s">
        <v>29</v>
      </c>
      <c r="D332" t="s">
        <v>5</v>
      </c>
      <c r="E332">
        <v>67</v>
      </c>
      <c r="F332">
        <v>11</v>
      </c>
      <c r="G332">
        <v>11</v>
      </c>
      <c r="H332">
        <v>22</v>
      </c>
      <c r="I332">
        <v>14</v>
      </c>
      <c r="J332">
        <v>16</v>
      </c>
      <c r="K332">
        <v>1</v>
      </c>
      <c r="L332">
        <v>1</v>
      </c>
      <c r="M332">
        <v>2</v>
      </c>
      <c r="N332">
        <v>0</v>
      </c>
      <c r="O332">
        <v>100</v>
      </c>
      <c r="P332">
        <v>11</v>
      </c>
      <c r="Q332" s="1">
        <v>0.55277777777777781</v>
      </c>
      <c r="R332">
        <v>18.3</v>
      </c>
      <c r="S332">
        <v>57.9</v>
      </c>
    </row>
    <row r="333" spans="1:19">
      <c r="A333">
        <v>332</v>
      </c>
      <c r="B333" t="s">
        <v>194</v>
      </c>
      <c r="C333" t="s">
        <v>165</v>
      </c>
      <c r="D333" t="s">
        <v>10</v>
      </c>
      <c r="E333">
        <v>44</v>
      </c>
      <c r="F333">
        <v>10</v>
      </c>
      <c r="G333">
        <v>12</v>
      </c>
      <c r="H333">
        <v>22</v>
      </c>
      <c r="I333">
        <v>4</v>
      </c>
      <c r="J333">
        <v>28</v>
      </c>
      <c r="K333">
        <v>3</v>
      </c>
      <c r="L333">
        <v>0</v>
      </c>
      <c r="M333">
        <v>1</v>
      </c>
      <c r="N333">
        <v>0</v>
      </c>
      <c r="O333">
        <v>79</v>
      </c>
      <c r="P333">
        <v>12.7</v>
      </c>
      <c r="Q333" s="1">
        <v>0.66736111111111107</v>
      </c>
      <c r="R333">
        <v>21.8</v>
      </c>
      <c r="S333">
        <v>38.5</v>
      </c>
    </row>
    <row r="334" spans="1:19">
      <c r="A334">
        <v>333</v>
      </c>
      <c r="B334" t="s">
        <v>812</v>
      </c>
      <c r="C334" t="s">
        <v>21</v>
      </c>
      <c r="D334" t="s">
        <v>81</v>
      </c>
      <c r="E334">
        <v>74</v>
      </c>
      <c r="F334">
        <v>8</v>
      </c>
      <c r="G334">
        <v>14</v>
      </c>
      <c r="H334">
        <v>22</v>
      </c>
      <c r="I334">
        <v>-12</v>
      </c>
      <c r="J334">
        <v>45</v>
      </c>
      <c r="K334">
        <v>5</v>
      </c>
      <c r="L334">
        <v>0</v>
      </c>
      <c r="M334">
        <v>0</v>
      </c>
      <c r="N334">
        <v>0</v>
      </c>
      <c r="O334">
        <v>182</v>
      </c>
      <c r="P334">
        <v>4.4000000000000004</v>
      </c>
      <c r="Q334" s="1">
        <v>0.73541666666666661</v>
      </c>
      <c r="R334">
        <v>23.8</v>
      </c>
      <c r="S334">
        <v>0</v>
      </c>
    </row>
    <row r="335" spans="1:19">
      <c r="A335">
        <v>334</v>
      </c>
      <c r="B335" t="s">
        <v>1319</v>
      </c>
      <c r="C335" t="s">
        <v>93</v>
      </c>
      <c r="D335" t="s">
        <v>5</v>
      </c>
      <c r="E335">
        <v>58</v>
      </c>
      <c r="F335">
        <v>8</v>
      </c>
      <c r="G335">
        <v>14</v>
      </c>
      <c r="H335">
        <v>22</v>
      </c>
      <c r="I335">
        <v>3</v>
      </c>
      <c r="J335">
        <v>14</v>
      </c>
      <c r="K335">
        <v>2</v>
      </c>
      <c r="L335">
        <v>0</v>
      </c>
      <c r="M335">
        <v>2</v>
      </c>
      <c r="N335">
        <v>1</v>
      </c>
      <c r="O335">
        <v>87</v>
      </c>
      <c r="P335">
        <v>9.1999999999999993</v>
      </c>
      <c r="Q335" s="1">
        <v>0.52222222222222225</v>
      </c>
      <c r="R335">
        <v>17.3</v>
      </c>
      <c r="S335">
        <v>0</v>
      </c>
    </row>
    <row r="336" spans="1:19">
      <c r="A336">
        <v>335</v>
      </c>
      <c r="B336" t="s">
        <v>162</v>
      </c>
      <c r="C336" t="s">
        <v>74</v>
      </c>
      <c r="D336" t="s">
        <v>7</v>
      </c>
      <c r="E336">
        <v>43</v>
      </c>
      <c r="F336">
        <v>8</v>
      </c>
      <c r="G336">
        <v>14</v>
      </c>
      <c r="H336">
        <v>22</v>
      </c>
      <c r="I336">
        <v>-3</v>
      </c>
      <c r="J336">
        <v>12</v>
      </c>
      <c r="K336">
        <v>4</v>
      </c>
      <c r="L336">
        <v>0</v>
      </c>
      <c r="M336">
        <v>0</v>
      </c>
      <c r="N336">
        <v>0</v>
      </c>
      <c r="O336">
        <v>55</v>
      </c>
      <c r="P336">
        <v>14.5</v>
      </c>
      <c r="Q336" s="1">
        <v>0.53611111111111109</v>
      </c>
      <c r="R336">
        <v>18.100000000000001</v>
      </c>
      <c r="S336">
        <v>49.7</v>
      </c>
    </row>
    <row r="337" spans="1:19">
      <c r="A337">
        <v>336</v>
      </c>
      <c r="B337" t="s">
        <v>838</v>
      </c>
      <c r="C337" t="s">
        <v>1320</v>
      </c>
      <c r="D337" t="s">
        <v>5</v>
      </c>
      <c r="E337">
        <v>66</v>
      </c>
      <c r="F337">
        <v>7</v>
      </c>
      <c r="G337">
        <v>15</v>
      </c>
      <c r="H337">
        <v>22</v>
      </c>
      <c r="I337">
        <v>2</v>
      </c>
      <c r="J337">
        <v>24</v>
      </c>
      <c r="K337">
        <v>0</v>
      </c>
      <c r="L337">
        <v>1</v>
      </c>
      <c r="M337">
        <v>3</v>
      </c>
      <c r="N337">
        <v>0</v>
      </c>
      <c r="O337">
        <v>109</v>
      </c>
      <c r="P337">
        <v>6.4</v>
      </c>
      <c r="Q337" s="1">
        <v>0.6694444444444444</v>
      </c>
      <c r="R337">
        <v>21.7</v>
      </c>
      <c r="S337">
        <v>36.799999999999997</v>
      </c>
    </row>
    <row r="338" spans="1:19">
      <c r="A338">
        <v>337</v>
      </c>
      <c r="B338" t="s">
        <v>215</v>
      </c>
      <c r="C338" t="s">
        <v>38</v>
      </c>
      <c r="D338" t="s">
        <v>81</v>
      </c>
      <c r="E338">
        <v>66</v>
      </c>
      <c r="F338">
        <v>6</v>
      </c>
      <c r="G338">
        <v>16</v>
      </c>
      <c r="H338">
        <v>22</v>
      </c>
      <c r="I338">
        <v>32</v>
      </c>
      <c r="J338">
        <v>73</v>
      </c>
      <c r="K338">
        <v>1</v>
      </c>
      <c r="L338">
        <v>0</v>
      </c>
      <c r="M338">
        <v>2</v>
      </c>
      <c r="N338">
        <v>0</v>
      </c>
      <c r="O338">
        <v>105</v>
      </c>
      <c r="P338">
        <v>5.7</v>
      </c>
      <c r="Q338" s="1">
        <v>0.93611111111111101</v>
      </c>
      <c r="R338">
        <v>27.3</v>
      </c>
      <c r="S338">
        <v>0</v>
      </c>
    </row>
    <row r="339" spans="1:19">
      <c r="A339">
        <v>338</v>
      </c>
      <c r="B339" t="s">
        <v>790</v>
      </c>
      <c r="C339" t="s">
        <v>143</v>
      </c>
      <c r="D339" t="s">
        <v>7</v>
      </c>
      <c r="E339">
        <v>71</v>
      </c>
      <c r="F339">
        <v>6</v>
      </c>
      <c r="G339">
        <v>16</v>
      </c>
      <c r="H339">
        <v>22</v>
      </c>
      <c r="I339">
        <v>3</v>
      </c>
      <c r="J339">
        <v>46</v>
      </c>
      <c r="K339">
        <v>0</v>
      </c>
      <c r="L339">
        <v>1</v>
      </c>
      <c r="M339">
        <v>2</v>
      </c>
      <c r="N339">
        <v>0</v>
      </c>
      <c r="O339">
        <v>97</v>
      </c>
      <c r="P339">
        <v>6.2</v>
      </c>
      <c r="Q339" s="1">
        <v>0.64722222222222225</v>
      </c>
      <c r="R339">
        <v>22.4</v>
      </c>
      <c r="S339">
        <v>53.9</v>
      </c>
    </row>
    <row r="340" spans="1:19">
      <c r="A340">
        <v>339</v>
      </c>
      <c r="B340" t="s">
        <v>786</v>
      </c>
      <c r="C340" t="s">
        <v>19</v>
      </c>
      <c r="D340" t="s">
        <v>81</v>
      </c>
      <c r="E340">
        <v>82</v>
      </c>
      <c r="F340">
        <v>5</v>
      </c>
      <c r="G340">
        <v>17</v>
      </c>
      <c r="H340">
        <v>22</v>
      </c>
      <c r="I340">
        <v>-7</v>
      </c>
      <c r="J340">
        <v>34</v>
      </c>
      <c r="K340">
        <v>0</v>
      </c>
      <c r="L340">
        <v>0</v>
      </c>
      <c r="M340">
        <v>0</v>
      </c>
      <c r="N340">
        <v>0</v>
      </c>
      <c r="O340">
        <v>128</v>
      </c>
      <c r="P340">
        <v>3.9</v>
      </c>
      <c r="Q340" s="1">
        <v>0.93194444444444446</v>
      </c>
      <c r="R340">
        <v>31</v>
      </c>
      <c r="S340">
        <v>0</v>
      </c>
    </row>
    <row r="341" spans="1:19">
      <c r="A341">
        <v>340</v>
      </c>
      <c r="B341" t="s">
        <v>1254</v>
      </c>
      <c r="C341" t="s">
        <v>33</v>
      </c>
      <c r="D341" t="s">
        <v>81</v>
      </c>
      <c r="E341">
        <v>64</v>
      </c>
      <c r="F341">
        <v>4</v>
      </c>
      <c r="G341">
        <v>18</v>
      </c>
      <c r="H341">
        <v>22</v>
      </c>
      <c r="I341">
        <v>-5</v>
      </c>
      <c r="J341">
        <v>45</v>
      </c>
      <c r="K341">
        <v>0</v>
      </c>
      <c r="L341">
        <v>0</v>
      </c>
      <c r="M341">
        <v>1</v>
      </c>
      <c r="N341">
        <v>0</v>
      </c>
      <c r="O341">
        <v>81</v>
      </c>
      <c r="P341">
        <v>4.9000000000000004</v>
      </c>
      <c r="Q341" s="1">
        <v>0.78402777777777777</v>
      </c>
      <c r="R341">
        <v>23.2</v>
      </c>
      <c r="S341">
        <v>0</v>
      </c>
    </row>
    <row r="342" spans="1:19">
      <c r="A342">
        <v>341</v>
      </c>
      <c r="B342" t="s">
        <v>885</v>
      </c>
      <c r="C342" t="s">
        <v>143</v>
      </c>
      <c r="D342" t="s">
        <v>81</v>
      </c>
      <c r="E342">
        <v>75</v>
      </c>
      <c r="F342">
        <v>3</v>
      </c>
      <c r="G342">
        <v>19</v>
      </c>
      <c r="H342">
        <v>22</v>
      </c>
      <c r="I342">
        <v>18</v>
      </c>
      <c r="J342">
        <v>52</v>
      </c>
      <c r="K342">
        <v>0</v>
      </c>
      <c r="L342">
        <v>0</v>
      </c>
      <c r="M342">
        <v>0</v>
      </c>
      <c r="N342">
        <v>0</v>
      </c>
      <c r="O342">
        <v>99</v>
      </c>
      <c r="P342">
        <v>3</v>
      </c>
      <c r="Q342" s="1">
        <v>0.90208333333333324</v>
      </c>
      <c r="R342">
        <v>28.7</v>
      </c>
      <c r="S342">
        <v>100</v>
      </c>
    </row>
    <row r="343" spans="1:19">
      <c r="A343">
        <v>342</v>
      </c>
      <c r="B343" t="s">
        <v>1321</v>
      </c>
      <c r="C343" t="s">
        <v>25</v>
      </c>
      <c r="D343" t="s">
        <v>7</v>
      </c>
      <c r="E343">
        <v>60</v>
      </c>
      <c r="F343">
        <v>11</v>
      </c>
      <c r="G343">
        <v>10</v>
      </c>
      <c r="H343">
        <v>21</v>
      </c>
      <c r="I343">
        <v>-5</v>
      </c>
      <c r="J343">
        <v>18</v>
      </c>
      <c r="K343">
        <v>2</v>
      </c>
      <c r="L343">
        <v>2</v>
      </c>
      <c r="M343">
        <v>2</v>
      </c>
      <c r="N343">
        <v>0</v>
      </c>
      <c r="O343">
        <v>77</v>
      </c>
      <c r="P343">
        <v>14.3</v>
      </c>
      <c r="Q343" s="1">
        <v>0.58611111111111114</v>
      </c>
      <c r="R343">
        <v>20.399999999999999</v>
      </c>
      <c r="S343">
        <v>38.9</v>
      </c>
    </row>
    <row r="344" spans="1:19">
      <c r="A344">
        <v>343</v>
      </c>
      <c r="B344" t="s">
        <v>1226</v>
      </c>
      <c r="C344" t="s">
        <v>147</v>
      </c>
      <c r="D344" t="s">
        <v>5</v>
      </c>
      <c r="E344">
        <v>36</v>
      </c>
      <c r="F344">
        <v>10</v>
      </c>
      <c r="G344">
        <v>11</v>
      </c>
      <c r="H344">
        <v>21</v>
      </c>
      <c r="I344">
        <v>-16</v>
      </c>
      <c r="J344">
        <v>10</v>
      </c>
      <c r="K344">
        <v>1</v>
      </c>
      <c r="L344">
        <v>0</v>
      </c>
      <c r="M344">
        <v>3</v>
      </c>
      <c r="N344">
        <v>0</v>
      </c>
      <c r="O344">
        <v>73</v>
      </c>
      <c r="P344">
        <v>13.7</v>
      </c>
      <c r="Q344" s="1">
        <v>0.64236111111111105</v>
      </c>
      <c r="R344">
        <v>17.899999999999999</v>
      </c>
      <c r="S344">
        <v>0</v>
      </c>
    </row>
    <row r="345" spans="1:19">
      <c r="A345">
        <v>344</v>
      </c>
      <c r="B345" t="s">
        <v>272</v>
      </c>
      <c r="C345" t="s">
        <v>12</v>
      </c>
      <c r="D345" t="s">
        <v>7</v>
      </c>
      <c r="E345">
        <v>82</v>
      </c>
      <c r="F345">
        <v>8</v>
      </c>
      <c r="G345">
        <v>13</v>
      </c>
      <c r="H345">
        <v>21</v>
      </c>
      <c r="I345">
        <v>-3</v>
      </c>
      <c r="J345">
        <v>66</v>
      </c>
      <c r="K345">
        <v>0</v>
      </c>
      <c r="L345">
        <v>2</v>
      </c>
      <c r="M345">
        <v>2</v>
      </c>
      <c r="N345">
        <v>0</v>
      </c>
      <c r="O345">
        <v>117</v>
      </c>
      <c r="P345">
        <v>6.8</v>
      </c>
      <c r="Q345" s="1">
        <v>0.62777777777777777</v>
      </c>
      <c r="R345">
        <v>19.5</v>
      </c>
      <c r="S345">
        <v>48.6</v>
      </c>
    </row>
    <row r="346" spans="1:19">
      <c r="A346">
        <v>345</v>
      </c>
      <c r="B346" t="s">
        <v>900</v>
      </c>
      <c r="C346" t="s">
        <v>1322</v>
      </c>
      <c r="D346" t="s">
        <v>81</v>
      </c>
      <c r="E346">
        <v>65</v>
      </c>
      <c r="F346">
        <v>6</v>
      </c>
      <c r="G346">
        <v>15</v>
      </c>
      <c r="H346">
        <v>21</v>
      </c>
      <c r="I346">
        <v>6</v>
      </c>
      <c r="J346">
        <v>42</v>
      </c>
      <c r="K346">
        <v>2</v>
      </c>
      <c r="L346">
        <v>0</v>
      </c>
      <c r="M346">
        <v>3</v>
      </c>
      <c r="N346">
        <v>0</v>
      </c>
      <c r="O346">
        <v>55</v>
      </c>
      <c r="P346">
        <v>10.9</v>
      </c>
      <c r="Q346" s="1">
        <v>0.875</v>
      </c>
      <c r="R346">
        <v>26.7</v>
      </c>
      <c r="S346">
        <v>0</v>
      </c>
    </row>
    <row r="347" spans="1:19">
      <c r="A347">
        <v>346</v>
      </c>
      <c r="B347" t="s">
        <v>1323</v>
      </c>
      <c r="C347" t="s">
        <v>14</v>
      </c>
      <c r="D347" t="s">
        <v>7</v>
      </c>
      <c r="E347">
        <v>79</v>
      </c>
      <c r="F347">
        <v>6</v>
      </c>
      <c r="G347">
        <v>15</v>
      </c>
      <c r="H347">
        <v>21</v>
      </c>
      <c r="I347">
        <v>5</v>
      </c>
      <c r="J347">
        <v>63</v>
      </c>
      <c r="K347">
        <v>0</v>
      </c>
      <c r="L347">
        <v>0</v>
      </c>
      <c r="M347">
        <v>0</v>
      </c>
      <c r="N347">
        <v>0</v>
      </c>
      <c r="O347">
        <v>74</v>
      </c>
      <c r="P347">
        <v>8.1</v>
      </c>
      <c r="Q347" s="1">
        <v>0.4916666666666667</v>
      </c>
      <c r="R347">
        <v>17.5</v>
      </c>
      <c r="S347">
        <v>48.9</v>
      </c>
    </row>
    <row r="348" spans="1:19">
      <c r="A348">
        <v>347</v>
      </c>
      <c r="B348" t="s">
        <v>898</v>
      </c>
      <c r="C348" t="s">
        <v>1324</v>
      </c>
      <c r="D348" t="s">
        <v>81</v>
      </c>
      <c r="E348">
        <v>77</v>
      </c>
      <c r="F348">
        <v>4</v>
      </c>
      <c r="G348">
        <v>17</v>
      </c>
      <c r="H348">
        <v>21</v>
      </c>
      <c r="I348">
        <v>0</v>
      </c>
      <c r="J348">
        <v>36</v>
      </c>
      <c r="K348">
        <v>1</v>
      </c>
      <c r="L348">
        <v>0</v>
      </c>
      <c r="M348">
        <v>1</v>
      </c>
      <c r="N348">
        <v>0</v>
      </c>
      <c r="O348">
        <v>84</v>
      </c>
      <c r="P348">
        <v>4.8</v>
      </c>
      <c r="Q348" s="1">
        <v>0.79722222222222217</v>
      </c>
      <c r="R348">
        <v>23.6</v>
      </c>
      <c r="S348">
        <v>0</v>
      </c>
    </row>
    <row r="349" spans="1:19">
      <c r="A349">
        <v>348</v>
      </c>
      <c r="B349" t="s">
        <v>1325</v>
      </c>
      <c r="C349" t="s">
        <v>23</v>
      </c>
      <c r="D349" t="s">
        <v>5</v>
      </c>
      <c r="E349">
        <v>63</v>
      </c>
      <c r="F349">
        <v>13</v>
      </c>
      <c r="G349">
        <v>7</v>
      </c>
      <c r="H349">
        <v>20</v>
      </c>
      <c r="I349">
        <v>-2</v>
      </c>
      <c r="J349">
        <v>14</v>
      </c>
      <c r="K349">
        <v>2</v>
      </c>
      <c r="L349">
        <v>1</v>
      </c>
      <c r="M349">
        <v>1</v>
      </c>
      <c r="N349">
        <v>0</v>
      </c>
      <c r="O349">
        <v>108</v>
      </c>
      <c r="P349">
        <v>12</v>
      </c>
      <c r="Q349" s="1">
        <v>0.52847222222222223</v>
      </c>
      <c r="R349">
        <v>19.2</v>
      </c>
      <c r="S349">
        <v>30</v>
      </c>
    </row>
    <row r="350" spans="1:19">
      <c r="A350">
        <v>349</v>
      </c>
      <c r="B350" t="s">
        <v>929</v>
      </c>
      <c r="C350" t="s">
        <v>139</v>
      </c>
      <c r="D350" t="s">
        <v>10</v>
      </c>
      <c r="E350">
        <v>42</v>
      </c>
      <c r="F350">
        <v>11</v>
      </c>
      <c r="G350">
        <v>9</v>
      </c>
      <c r="H350">
        <v>20</v>
      </c>
      <c r="I350">
        <v>3</v>
      </c>
      <c r="J350">
        <v>12</v>
      </c>
      <c r="K350">
        <v>3</v>
      </c>
      <c r="L350">
        <v>0</v>
      </c>
      <c r="M350">
        <v>1</v>
      </c>
      <c r="N350">
        <v>0</v>
      </c>
      <c r="O350">
        <v>50</v>
      </c>
      <c r="P350">
        <v>22</v>
      </c>
      <c r="Q350" s="1">
        <v>0.46180555555555558</v>
      </c>
      <c r="R350">
        <v>15.8</v>
      </c>
      <c r="S350">
        <v>33.299999999999997</v>
      </c>
    </row>
    <row r="351" spans="1:19">
      <c r="A351">
        <v>350</v>
      </c>
      <c r="B351" t="s">
        <v>1326</v>
      </c>
      <c r="C351" t="s">
        <v>88</v>
      </c>
      <c r="D351" t="s">
        <v>10</v>
      </c>
      <c r="E351">
        <v>79</v>
      </c>
      <c r="F351">
        <v>10</v>
      </c>
      <c r="G351">
        <v>10</v>
      </c>
      <c r="H351">
        <v>20</v>
      </c>
      <c r="I351">
        <v>8</v>
      </c>
      <c r="J351">
        <v>122</v>
      </c>
      <c r="K351">
        <v>0</v>
      </c>
      <c r="L351">
        <v>0</v>
      </c>
      <c r="M351">
        <v>2</v>
      </c>
      <c r="N351">
        <v>0</v>
      </c>
      <c r="O351">
        <v>151</v>
      </c>
      <c r="P351">
        <v>6.6</v>
      </c>
      <c r="Q351" s="1">
        <v>0.41944444444444445</v>
      </c>
      <c r="R351">
        <v>12.8</v>
      </c>
      <c r="S351">
        <v>54.8</v>
      </c>
    </row>
    <row r="352" spans="1:19">
      <c r="A352">
        <v>351</v>
      </c>
      <c r="B352" t="s">
        <v>817</v>
      </c>
      <c r="C352" t="s">
        <v>9</v>
      </c>
      <c r="D352" t="s">
        <v>5</v>
      </c>
      <c r="E352">
        <v>52</v>
      </c>
      <c r="F352">
        <v>10</v>
      </c>
      <c r="G352">
        <v>10</v>
      </c>
      <c r="H352">
        <v>20</v>
      </c>
      <c r="I352">
        <v>0</v>
      </c>
      <c r="J352">
        <v>16</v>
      </c>
      <c r="K352">
        <v>3</v>
      </c>
      <c r="L352">
        <v>0</v>
      </c>
      <c r="M352">
        <v>1</v>
      </c>
      <c r="N352">
        <v>0</v>
      </c>
      <c r="O352">
        <v>120</v>
      </c>
      <c r="P352">
        <v>8.3000000000000007</v>
      </c>
      <c r="Q352" s="1">
        <v>0.52430555555555558</v>
      </c>
      <c r="R352">
        <v>16.5</v>
      </c>
      <c r="S352">
        <v>0</v>
      </c>
    </row>
    <row r="353" spans="1:19">
      <c r="A353">
        <v>352</v>
      </c>
      <c r="B353" t="s">
        <v>760</v>
      </c>
      <c r="C353" t="s">
        <v>19</v>
      </c>
      <c r="D353" t="s">
        <v>7</v>
      </c>
      <c r="E353">
        <v>79</v>
      </c>
      <c r="F353">
        <v>8</v>
      </c>
      <c r="G353">
        <v>12</v>
      </c>
      <c r="H353">
        <v>20</v>
      </c>
      <c r="I353">
        <v>-4</v>
      </c>
      <c r="J353">
        <v>33</v>
      </c>
      <c r="K353">
        <v>0</v>
      </c>
      <c r="L353">
        <v>1</v>
      </c>
      <c r="M353">
        <v>1</v>
      </c>
      <c r="N353">
        <v>0</v>
      </c>
      <c r="O353">
        <v>60</v>
      </c>
      <c r="P353">
        <v>13.3</v>
      </c>
      <c r="Q353" s="1">
        <v>0.48541666666666666</v>
      </c>
      <c r="R353">
        <v>16.3</v>
      </c>
      <c r="S353">
        <v>52</v>
      </c>
    </row>
    <row r="354" spans="1:19">
      <c r="A354">
        <v>353</v>
      </c>
      <c r="B354" t="s">
        <v>1327</v>
      </c>
      <c r="C354" t="s">
        <v>51</v>
      </c>
      <c r="D354" t="s">
        <v>7</v>
      </c>
      <c r="E354">
        <v>81</v>
      </c>
      <c r="F354">
        <v>8</v>
      </c>
      <c r="G354">
        <v>12</v>
      </c>
      <c r="H354">
        <v>20</v>
      </c>
      <c r="I354">
        <v>2</v>
      </c>
      <c r="J354">
        <v>142</v>
      </c>
      <c r="K354">
        <v>0</v>
      </c>
      <c r="L354">
        <v>0</v>
      </c>
      <c r="M354">
        <v>1</v>
      </c>
      <c r="N354">
        <v>0</v>
      </c>
      <c r="O354">
        <v>104</v>
      </c>
      <c r="P354">
        <v>7.7</v>
      </c>
      <c r="Q354" s="1">
        <v>0.45624999999999999</v>
      </c>
      <c r="R354">
        <v>15</v>
      </c>
      <c r="S354">
        <v>41.8</v>
      </c>
    </row>
    <row r="355" spans="1:19">
      <c r="A355">
        <v>354</v>
      </c>
      <c r="B355" t="s">
        <v>925</v>
      </c>
      <c r="C355" t="s">
        <v>418</v>
      </c>
      <c r="D355" t="s">
        <v>7</v>
      </c>
      <c r="E355">
        <v>80</v>
      </c>
      <c r="F355">
        <v>7</v>
      </c>
      <c r="G355">
        <v>13</v>
      </c>
      <c r="H355">
        <v>20</v>
      </c>
      <c r="I355">
        <v>-21</v>
      </c>
      <c r="J355">
        <v>30</v>
      </c>
      <c r="K355">
        <v>1</v>
      </c>
      <c r="L355">
        <v>0</v>
      </c>
      <c r="M355">
        <v>1</v>
      </c>
      <c r="N355">
        <v>0</v>
      </c>
      <c r="O355">
        <v>127</v>
      </c>
      <c r="P355">
        <v>5.5</v>
      </c>
      <c r="Q355" s="1">
        <v>0.69513888888888886</v>
      </c>
      <c r="R355">
        <v>22.4</v>
      </c>
      <c r="S355">
        <v>51.6</v>
      </c>
    </row>
    <row r="356" spans="1:19">
      <c r="A356">
        <v>355</v>
      </c>
      <c r="B356" t="s">
        <v>1278</v>
      </c>
      <c r="C356" t="s">
        <v>139</v>
      </c>
      <c r="D356" t="s">
        <v>7</v>
      </c>
      <c r="E356">
        <v>82</v>
      </c>
      <c r="F356">
        <v>7</v>
      </c>
      <c r="G356">
        <v>13</v>
      </c>
      <c r="H356">
        <v>20</v>
      </c>
      <c r="I356">
        <v>-13</v>
      </c>
      <c r="J356">
        <v>30</v>
      </c>
      <c r="K356">
        <v>0</v>
      </c>
      <c r="L356">
        <v>1</v>
      </c>
      <c r="M356">
        <v>1</v>
      </c>
      <c r="N356">
        <v>0</v>
      </c>
      <c r="O356">
        <v>108</v>
      </c>
      <c r="P356">
        <v>6.5</v>
      </c>
      <c r="Q356" s="1">
        <v>0.63888888888888895</v>
      </c>
      <c r="R356">
        <v>22.1</v>
      </c>
      <c r="S356">
        <v>52</v>
      </c>
    </row>
    <row r="357" spans="1:19">
      <c r="A357">
        <v>356</v>
      </c>
      <c r="B357" t="s">
        <v>738</v>
      </c>
      <c r="C357" t="s">
        <v>322</v>
      </c>
      <c r="D357" t="s">
        <v>7</v>
      </c>
      <c r="E357">
        <v>74</v>
      </c>
      <c r="F357">
        <v>6</v>
      </c>
      <c r="G357">
        <v>14</v>
      </c>
      <c r="H357">
        <v>20</v>
      </c>
      <c r="I357">
        <v>-12</v>
      </c>
      <c r="J357">
        <v>27</v>
      </c>
      <c r="K357">
        <v>0</v>
      </c>
      <c r="L357">
        <v>0</v>
      </c>
      <c r="M357">
        <v>2</v>
      </c>
      <c r="N357">
        <v>0</v>
      </c>
      <c r="O357">
        <v>92</v>
      </c>
      <c r="P357">
        <v>6.5</v>
      </c>
      <c r="Q357" s="1">
        <v>0.55069444444444449</v>
      </c>
      <c r="R357">
        <v>18.100000000000001</v>
      </c>
      <c r="S357">
        <v>41.5</v>
      </c>
    </row>
    <row r="358" spans="1:19">
      <c r="A358">
        <v>357</v>
      </c>
      <c r="B358" t="s">
        <v>1240</v>
      </c>
      <c r="C358" t="s">
        <v>139</v>
      </c>
      <c r="D358" t="s">
        <v>81</v>
      </c>
      <c r="E358">
        <v>77</v>
      </c>
      <c r="F358">
        <v>5</v>
      </c>
      <c r="G358">
        <v>15</v>
      </c>
      <c r="H358">
        <v>20</v>
      </c>
      <c r="I358">
        <v>-6</v>
      </c>
      <c r="J358">
        <v>28</v>
      </c>
      <c r="K358">
        <v>0</v>
      </c>
      <c r="L358">
        <v>0</v>
      </c>
      <c r="M358">
        <v>0</v>
      </c>
      <c r="N358">
        <v>0</v>
      </c>
      <c r="O358">
        <v>79</v>
      </c>
      <c r="P358">
        <v>6.3</v>
      </c>
      <c r="Q358" s="1">
        <v>0.87986111111111109</v>
      </c>
      <c r="R358">
        <v>27.4</v>
      </c>
      <c r="S358">
        <v>100</v>
      </c>
    </row>
    <row r="359" spans="1:19">
      <c r="A359">
        <v>358</v>
      </c>
      <c r="B359" t="s">
        <v>207</v>
      </c>
      <c r="C359" t="s">
        <v>33</v>
      </c>
      <c r="D359" t="s">
        <v>5</v>
      </c>
      <c r="E359">
        <v>38</v>
      </c>
      <c r="F359">
        <v>5</v>
      </c>
      <c r="G359">
        <v>15</v>
      </c>
      <c r="H359">
        <v>20</v>
      </c>
      <c r="I359">
        <v>3</v>
      </c>
      <c r="J359">
        <v>40</v>
      </c>
      <c r="K359">
        <v>0</v>
      </c>
      <c r="L359">
        <v>0</v>
      </c>
      <c r="M359">
        <v>2</v>
      </c>
      <c r="N359">
        <v>0</v>
      </c>
      <c r="O359">
        <v>72</v>
      </c>
      <c r="P359">
        <v>6.9</v>
      </c>
      <c r="Q359" s="1">
        <v>0.69027777777777777</v>
      </c>
      <c r="R359">
        <v>19.5</v>
      </c>
      <c r="S359">
        <v>41.4</v>
      </c>
    </row>
    <row r="360" spans="1:19">
      <c r="A360">
        <v>359</v>
      </c>
      <c r="B360" t="s">
        <v>940</v>
      </c>
      <c r="C360" t="s">
        <v>19</v>
      </c>
      <c r="D360" t="s">
        <v>81</v>
      </c>
      <c r="E360">
        <v>68</v>
      </c>
      <c r="F360">
        <v>4</v>
      </c>
      <c r="G360">
        <v>16</v>
      </c>
      <c r="H360">
        <v>20</v>
      </c>
      <c r="I360">
        <v>-2</v>
      </c>
      <c r="J360">
        <v>14</v>
      </c>
      <c r="K360">
        <v>1</v>
      </c>
      <c r="L360">
        <v>0</v>
      </c>
      <c r="M360">
        <v>1</v>
      </c>
      <c r="N360">
        <v>0</v>
      </c>
      <c r="O360">
        <v>69</v>
      </c>
      <c r="P360">
        <v>5.8</v>
      </c>
      <c r="Q360" s="1">
        <v>0.7597222222222223</v>
      </c>
      <c r="R360">
        <v>26</v>
      </c>
      <c r="S360">
        <v>0</v>
      </c>
    </row>
    <row r="361" spans="1:19">
      <c r="A361">
        <v>360</v>
      </c>
      <c r="B361" t="s">
        <v>792</v>
      </c>
      <c r="C361" t="s">
        <v>23</v>
      </c>
      <c r="D361" t="s">
        <v>81</v>
      </c>
      <c r="E361">
        <v>67</v>
      </c>
      <c r="F361">
        <v>3</v>
      </c>
      <c r="G361">
        <v>17</v>
      </c>
      <c r="H361">
        <v>20</v>
      </c>
      <c r="I361">
        <v>4</v>
      </c>
      <c r="J361">
        <v>40</v>
      </c>
      <c r="K361">
        <v>1</v>
      </c>
      <c r="L361">
        <v>0</v>
      </c>
      <c r="M361">
        <v>1</v>
      </c>
      <c r="N361">
        <v>0</v>
      </c>
      <c r="O361">
        <v>81</v>
      </c>
      <c r="P361">
        <v>3.7</v>
      </c>
      <c r="Q361" s="1">
        <v>0.8965277777777777</v>
      </c>
      <c r="R361">
        <v>26.4</v>
      </c>
      <c r="S361">
        <v>0</v>
      </c>
    </row>
    <row r="362" spans="1:19">
      <c r="A362">
        <v>361</v>
      </c>
      <c r="B362" t="s">
        <v>808</v>
      </c>
      <c r="C362" t="s">
        <v>165</v>
      </c>
      <c r="D362" t="s">
        <v>5</v>
      </c>
      <c r="E362">
        <v>70</v>
      </c>
      <c r="F362">
        <v>10</v>
      </c>
      <c r="G362">
        <v>9</v>
      </c>
      <c r="H362">
        <v>19</v>
      </c>
      <c r="I362">
        <v>2</v>
      </c>
      <c r="J362">
        <v>16</v>
      </c>
      <c r="K362">
        <v>1</v>
      </c>
      <c r="L362">
        <v>0</v>
      </c>
      <c r="M362">
        <v>2</v>
      </c>
      <c r="N362">
        <v>0</v>
      </c>
      <c r="O362">
        <v>89</v>
      </c>
      <c r="P362">
        <v>11.2</v>
      </c>
      <c r="Q362" s="1">
        <v>0.46527777777777773</v>
      </c>
      <c r="R362">
        <v>14.8</v>
      </c>
      <c r="S362">
        <v>50</v>
      </c>
    </row>
    <row r="363" spans="1:19">
      <c r="A363">
        <v>362</v>
      </c>
      <c r="B363" t="s">
        <v>1328</v>
      </c>
      <c r="C363" t="s">
        <v>322</v>
      </c>
      <c r="D363" t="s">
        <v>5</v>
      </c>
      <c r="E363">
        <v>82</v>
      </c>
      <c r="F363">
        <v>9</v>
      </c>
      <c r="G363">
        <v>10</v>
      </c>
      <c r="H363">
        <v>19</v>
      </c>
      <c r="I363">
        <v>-4</v>
      </c>
      <c r="J363">
        <v>77</v>
      </c>
      <c r="K363">
        <v>2</v>
      </c>
      <c r="L363">
        <v>0</v>
      </c>
      <c r="M363">
        <v>0</v>
      </c>
      <c r="N363">
        <v>0</v>
      </c>
      <c r="O363">
        <v>114</v>
      </c>
      <c r="P363">
        <v>7.9</v>
      </c>
      <c r="Q363" s="1">
        <v>0.57430555555555551</v>
      </c>
      <c r="R363">
        <v>20.6</v>
      </c>
      <c r="S363">
        <v>49.8</v>
      </c>
    </row>
    <row r="364" spans="1:19">
      <c r="A364">
        <v>363</v>
      </c>
      <c r="B364" t="s">
        <v>1220</v>
      </c>
      <c r="C364" t="s">
        <v>1329</v>
      </c>
      <c r="D364" t="s">
        <v>5</v>
      </c>
      <c r="E364">
        <v>62</v>
      </c>
      <c r="F364">
        <v>8</v>
      </c>
      <c r="G364">
        <v>11</v>
      </c>
      <c r="H364">
        <v>19</v>
      </c>
      <c r="I364">
        <v>-9</v>
      </c>
      <c r="J364">
        <v>29</v>
      </c>
      <c r="K364">
        <v>1</v>
      </c>
      <c r="L364">
        <v>0</v>
      </c>
      <c r="M364">
        <v>1</v>
      </c>
      <c r="N364">
        <v>0</v>
      </c>
      <c r="O364">
        <v>154</v>
      </c>
      <c r="P364">
        <v>5.2</v>
      </c>
      <c r="Q364" s="1">
        <v>0.49652777777777773</v>
      </c>
      <c r="R364">
        <v>17</v>
      </c>
      <c r="S364">
        <v>30</v>
      </c>
    </row>
    <row r="365" spans="1:19">
      <c r="A365">
        <v>364</v>
      </c>
      <c r="B365" t="s">
        <v>781</v>
      </c>
      <c r="C365" t="s">
        <v>23</v>
      </c>
      <c r="D365" t="s">
        <v>10</v>
      </c>
      <c r="E365">
        <v>74</v>
      </c>
      <c r="F365">
        <v>7</v>
      </c>
      <c r="G365">
        <v>12</v>
      </c>
      <c r="H365">
        <v>19</v>
      </c>
      <c r="I365">
        <v>15</v>
      </c>
      <c r="J365">
        <v>61</v>
      </c>
      <c r="K365">
        <v>0</v>
      </c>
      <c r="L365">
        <v>0</v>
      </c>
      <c r="M365">
        <v>1</v>
      </c>
      <c r="N365">
        <v>0</v>
      </c>
      <c r="O365">
        <v>129</v>
      </c>
      <c r="P365">
        <v>5.4</v>
      </c>
      <c r="Q365" s="1">
        <v>0.51250000000000007</v>
      </c>
      <c r="R365">
        <v>17.5</v>
      </c>
      <c r="S365">
        <v>52.8</v>
      </c>
    </row>
    <row r="366" spans="1:19">
      <c r="A366">
        <v>365</v>
      </c>
      <c r="B366" t="s">
        <v>1330</v>
      </c>
      <c r="C366" t="s">
        <v>49</v>
      </c>
      <c r="D366" t="s">
        <v>5</v>
      </c>
      <c r="E366">
        <v>68</v>
      </c>
      <c r="F366">
        <v>7</v>
      </c>
      <c r="G366">
        <v>12</v>
      </c>
      <c r="H366">
        <v>19</v>
      </c>
      <c r="I366">
        <v>-13</v>
      </c>
      <c r="J366">
        <v>47</v>
      </c>
      <c r="K366">
        <v>0</v>
      </c>
      <c r="L366">
        <v>1</v>
      </c>
      <c r="M366">
        <v>1</v>
      </c>
      <c r="N366">
        <v>0</v>
      </c>
      <c r="O366">
        <v>103</v>
      </c>
      <c r="P366">
        <v>6.8</v>
      </c>
      <c r="Q366" s="1">
        <v>0.48958333333333331</v>
      </c>
      <c r="R366">
        <v>16.8</v>
      </c>
      <c r="S366">
        <v>50.8</v>
      </c>
    </row>
    <row r="367" spans="1:19">
      <c r="A367">
        <v>366</v>
      </c>
      <c r="B367" t="s">
        <v>1331</v>
      </c>
      <c r="C367" t="s">
        <v>12</v>
      </c>
      <c r="D367" t="s">
        <v>81</v>
      </c>
      <c r="E367">
        <v>73</v>
      </c>
      <c r="F367">
        <v>5</v>
      </c>
      <c r="G367">
        <v>14</v>
      </c>
      <c r="H367">
        <v>19</v>
      </c>
      <c r="I367">
        <v>0</v>
      </c>
      <c r="J367">
        <v>30</v>
      </c>
      <c r="K367">
        <v>1</v>
      </c>
      <c r="L367">
        <v>0</v>
      </c>
      <c r="M367">
        <v>2</v>
      </c>
      <c r="N367">
        <v>0</v>
      </c>
      <c r="O367">
        <v>104</v>
      </c>
      <c r="P367">
        <v>4.8</v>
      </c>
      <c r="Q367" s="1">
        <v>0.90972222222222221</v>
      </c>
      <c r="R367">
        <v>25.5</v>
      </c>
      <c r="S367">
        <v>0</v>
      </c>
    </row>
    <row r="368" spans="1:19">
      <c r="A368">
        <v>367</v>
      </c>
      <c r="B368" t="s">
        <v>1332</v>
      </c>
      <c r="C368" t="s">
        <v>51</v>
      </c>
      <c r="D368" t="s">
        <v>7</v>
      </c>
      <c r="E368">
        <v>71</v>
      </c>
      <c r="F368">
        <v>5</v>
      </c>
      <c r="G368">
        <v>14</v>
      </c>
      <c r="H368">
        <v>19</v>
      </c>
      <c r="I368">
        <v>-8</v>
      </c>
      <c r="J368">
        <v>22</v>
      </c>
      <c r="K368">
        <v>0</v>
      </c>
      <c r="L368">
        <v>0</v>
      </c>
      <c r="M368">
        <v>1</v>
      </c>
      <c r="N368">
        <v>0</v>
      </c>
      <c r="O368">
        <v>80</v>
      </c>
      <c r="P368">
        <v>6.3</v>
      </c>
      <c r="Q368" s="1">
        <v>0.53125</v>
      </c>
      <c r="R368">
        <v>17.5</v>
      </c>
      <c r="S368">
        <v>46.7</v>
      </c>
    </row>
    <row r="369" spans="1:19">
      <c r="A369">
        <v>368</v>
      </c>
      <c r="B369" t="s">
        <v>936</v>
      </c>
      <c r="C369" t="s">
        <v>139</v>
      </c>
      <c r="D369" t="s">
        <v>81</v>
      </c>
      <c r="E369">
        <v>31</v>
      </c>
      <c r="F369">
        <v>4</v>
      </c>
      <c r="G369">
        <v>15</v>
      </c>
      <c r="H369">
        <v>19</v>
      </c>
      <c r="I369">
        <v>2</v>
      </c>
      <c r="J369">
        <v>16</v>
      </c>
      <c r="K369">
        <v>2</v>
      </c>
      <c r="L369">
        <v>0</v>
      </c>
      <c r="M369">
        <v>0</v>
      </c>
      <c r="N369">
        <v>0</v>
      </c>
      <c r="O369">
        <v>50</v>
      </c>
      <c r="P369">
        <v>8</v>
      </c>
      <c r="Q369" s="1">
        <v>0.88611111111111107</v>
      </c>
      <c r="R369">
        <v>26.4</v>
      </c>
      <c r="S369">
        <v>0</v>
      </c>
    </row>
    <row r="370" spans="1:19">
      <c r="A370">
        <v>369</v>
      </c>
      <c r="B370" t="s">
        <v>879</v>
      </c>
      <c r="C370" t="s">
        <v>322</v>
      </c>
      <c r="D370" t="s">
        <v>81</v>
      </c>
      <c r="E370">
        <v>82</v>
      </c>
      <c r="F370">
        <v>3</v>
      </c>
      <c r="G370">
        <v>16</v>
      </c>
      <c r="H370">
        <v>19</v>
      </c>
      <c r="I370">
        <v>3</v>
      </c>
      <c r="J370">
        <v>24</v>
      </c>
      <c r="K370">
        <v>0</v>
      </c>
      <c r="L370">
        <v>0</v>
      </c>
      <c r="M370">
        <v>2</v>
      </c>
      <c r="N370">
        <v>2</v>
      </c>
      <c r="O370">
        <v>83</v>
      </c>
      <c r="P370">
        <v>3.6</v>
      </c>
      <c r="Q370" s="1">
        <v>0.75347222222222221</v>
      </c>
      <c r="R370">
        <v>24.2</v>
      </c>
      <c r="S370">
        <v>0</v>
      </c>
    </row>
    <row r="371" spans="1:19">
      <c r="A371">
        <v>370</v>
      </c>
      <c r="B371" t="s">
        <v>202</v>
      </c>
      <c r="C371" t="s">
        <v>93</v>
      </c>
      <c r="D371" t="s">
        <v>5</v>
      </c>
      <c r="E371">
        <v>82</v>
      </c>
      <c r="F371">
        <v>12</v>
      </c>
      <c r="G371">
        <v>6</v>
      </c>
      <c r="H371">
        <v>18</v>
      </c>
      <c r="I371">
        <v>-20</v>
      </c>
      <c r="J371">
        <v>116</v>
      </c>
      <c r="K371">
        <v>1</v>
      </c>
      <c r="L371">
        <v>0</v>
      </c>
      <c r="M371">
        <v>1</v>
      </c>
      <c r="N371">
        <v>0</v>
      </c>
      <c r="O371">
        <v>192</v>
      </c>
      <c r="P371">
        <v>6.3</v>
      </c>
      <c r="Q371" s="1">
        <v>0.56736111111111109</v>
      </c>
      <c r="R371">
        <v>18.2</v>
      </c>
      <c r="S371">
        <v>42.2</v>
      </c>
    </row>
    <row r="372" spans="1:19">
      <c r="A372">
        <v>371</v>
      </c>
      <c r="B372" t="s">
        <v>752</v>
      </c>
      <c r="C372" t="s">
        <v>23</v>
      </c>
      <c r="D372" t="s">
        <v>10</v>
      </c>
      <c r="E372">
        <v>67</v>
      </c>
      <c r="F372">
        <v>10</v>
      </c>
      <c r="G372">
        <v>8</v>
      </c>
      <c r="H372">
        <v>18</v>
      </c>
      <c r="I372">
        <v>-2</v>
      </c>
      <c r="J372">
        <v>13</v>
      </c>
      <c r="K372">
        <v>0</v>
      </c>
      <c r="L372">
        <v>1</v>
      </c>
      <c r="M372">
        <v>2</v>
      </c>
      <c r="N372">
        <v>0</v>
      </c>
      <c r="O372">
        <v>85</v>
      </c>
      <c r="P372">
        <v>11.8</v>
      </c>
      <c r="Q372" s="1">
        <v>0.48888888888888887</v>
      </c>
      <c r="R372">
        <v>16.399999999999999</v>
      </c>
      <c r="S372">
        <v>23.5</v>
      </c>
    </row>
    <row r="373" spans="1:19">
      <c r="A373">
        <v>372</v>
      </c>
      <c r="B373" t="s">
        <v>930</v>
      </c>
      <c r="C373" t="s">
        <v>16</v>
      </c>
      <c r="D373" t="s">
        <v>5</v>
      </c>
      <c r="E373">
        <v>80</v>
      </c>
      <c r="F373">
        <v>8</v>
      </c>
      <c r="G373">
        <v>10</v>
      </c>
      <c r="H373">
        <v>18</v>
      </c>
      <c r="I373">
        <v>-6</v>
      </c>
      <c r="J373">
        <v>12</v>
      </c>
      <c r="K373">
        <v>0</v>
      </c>
      <c r="L373">
        <v>1</v>
      </c>
      <c r="M373">
        <v>2</v>
      </c>
      <c r="N373">
        <v>0</v>
      </c>
      <c r="O373">
        <v>104</v>
      </c>
      <c r="P373">
        <v>7.7</v>
      </c>
      <c r="Q373" s="1">
        <v>0.52361111111111114</v>
      </c>
      <c r="R373">
        <v>18.8</v>
      </c>
      <c r="S373">
        <v>33.6</v>
      </c>
    </row>
    <row r="374" spans="1:19">
      <c r="A374">
        <v>373</v>
      </c>
      <c r="B374" t="s">
        <v>1333</v>
      </c>
      <c r="C374" t="s">
        <v>380</v>
      </c>
      <c r="D374" t="s">
        <v>5</v>
      </c>
      <c r="E374">
        <v>76</v>
      </c>
      <c r="F374">
        <v>8</v>
      </c>
      <c r="G374">
        <v>10</v>
      </c>
      <c r="H374">
        <v>18</v>
      </c>
      <c r="I374">
        <v>-4</v>
      </c>
      <c r="J374">
        <v>74</v>
      </c>
      <c r="K374">
        <v>2</v>
      </c>
      <c r="L374">
        <v>0</v>
      </c>
      <c r="M374">
        <v>0</v>
      </c>
      <c r="N374">
        <v>0</v>
      </c>
      <c r="O374">
        <v>79</v>
      </c>
      <c r="P374">
        <v>10.1</v>
      </c>
      <c r="Q374" s="1">
        <v>0.51388888888888895</v>
      </c>
      <c r="R374">
        <v>17.2</v>
      </c>
      <c r="S374">
        <v>26.9</v>
      </c>
    </row>
    <row r="375" spans="1:19">
      <c r="A375">
        <v>374</v>
      </c>
      <c r="B375" t="s">
        <v>312</v>
      </c>
      <c r="C375" t="s">
        <v>165</v>
      </c>
      <c r="D375" t="s">
        <v>5</v>
      </c>
      <c r="E375">
        <v>54</v>
      </c>
      <c r="F375">
        <v>8</v>
      </c>
      <c r="G375">
        <v>10</v>
      </c>
      <c r="H375">
        <v>18</v>
      </c>
      <c r="I375">
        <v>8</v>
      </c>
      <c r="J375">
        <v>61</v>
      </c>
      <c r="K375">
        <v>0</v>
      </c>
      <c r="L375">
        <v>0</v>
      </c>
      <c r="M375">
        <v>1</v>
      </c>
      <c r="N375">
        <v>0</v>
      </c>
      <c r="O375">
        <v>85</v>
      </c>
      <c r="P375">
        <v>9.4</v>
      </c>
      <c r="Q375" s="1">
        <v>0.49444444444444446</v>
      </c>
      <c r="R375">
        <v>16.100000000000001</v>
      </c>
      <c r="S375">
        <v>66.7</v>
      </c>
    </row>
    <row r="376" spans="1:19">
      <c r="A376">
        <v>375</v>
      </c>
      <c r="B376" t="s">
        <v>1334</v>
      </c>
      <c r="C376" t="s">
        <v>4</v>
      </c>
      <c r="D376" t="s">
        <v>5</v>
      </c>
      <c r="E376">
        <v>82</v>
      </c>
      <c r="F376">
        <v>7</v>
      </c>
      <c r="G376">
        <v>11</v>
      </c>
      <c r="H376">
        <v>18</v>
      </c>
      <c r="I376">
        <v>-12</v>
      </c>
      <c r="J376">
        <v>32</v>
      </c>
      <c r="K376">
        <v>0</v>
      </c>
      <c r="L376">
        <v>0</v>
      </c>
      <c r="M376">
        <v>1</v>
      </c>
      <c r="N376">
        <v>0</v>
      </c>
      <c r="O376">
        <v>167</v>
      </c>
      <c r="P376">
        <v>4.2</v>
      </c>
      <c r="Q376" s="1">
        <v>0.61805555555555558</v>
      </c>
      <c r="R376">
        <v>23</v>
      </c>
      <c r="S376">
        <v>55</v>
      </c>
    </row>
    <row r="377" spans="1:19">
      <c r="A377">
        <v>376</v>
      </c>
      <c r="B377" t="s">
        <v>1335</v>
      </c>
      <c r="C377" t="s">
        <v>165</v>
      </c>
      <c r="D377" t="s">
        <v>7</v>
      </c>
      <c r="E377">
        <v>38</v>
      </c>
      <c r="F377">
        <v>6</v>
      </c>
      <c r="G377">
        <v>12</v>
      </c>
      <c r="H377">
        <v>18</v>
      </c>
      <c r="I377">
        <v>4</v>
      </c>
      <c r="J377">
        <v>2</v>
      </c>
      <c r="K377">
        <v>1</v>
      </c>
      <c r="L377">
        <v>0</v>
      </c>
      <c r="M377">
        <v>1</v>
      </c>
      <c r="N377">
        <v>0</v>
      </c>
      <c r="O377">
        <v>44</v>
      </c>
      <c r="P377">
        <v>13.6</v>
      </c>
      <c r="Q377" s="1">
        <v>0.70416666666666661</v>
      </c>
      <c r="R377">
        <v>21.3</v>
      </c>
      <c r="S377">
        <v>46.5</v>
      </c>
    </row>
    <row r="378" spans="1:19">
      <c r="A378">
        <v>377</v>
      </c>
      <c r="B378" t="s">
        <v>281</v>
      </c>
      <c r="C378" t="s">
        <v>100</v>
      </c>
      <c r="D378" t="s">
        <v>81</v>
      </c>
      <c r="E378">
        <v>73</v>
      </c>
      <c r="F378">
        <v>5</v>
      </c>
      <c r="G378">
        <v>13</v>
      </c>
      <c r="H378">
        <v>18</v>
      </c>
      <c r="I378">
        <v>-2</v>
      </c>
      <c r="J378">
        <v>26</v>
      </c>
      <c r="K378">
        <v>0</v>
      </c>
      <c r="L378">
        <v>0</v>
      </c>
      <c r="M378">
        <v>3</v>
      </c>
      <c r="N378">
        <v>1</v>
      </c>
      <c r="O378">
        <v>116</v>
      </c>
      <c r="P378">
        <v>4.3</v>
      </c>
      <c r="Q378" s="1">
        <v>0.92847222222222225</v>
      </c>
      <c r="R378">
        <v>26.5</v>
      </c>
      <c r="S378">
        <v>0</v>
      </c>
    </row>
    <row r="379" spans="1:19">
      <c r="A379">
        <v>378</v>
      </c>
      <c r="B379" t="s">
        <v>777</v>
      </c>
      <c r="C379" t="s">
        <v>72</v>
      </c>
      <c r="D379" t="s">
        <v>81</v>
      </c>
      <c r="E379">
        <v>80</v>
      </c>
      <c r="F379">
        <v>4</v>
      </c>
      <c r="G379">
        <v>14</v>
      </c>
      <c r="H379">
        <v>18</v>
      </c>
      <c r="I379">
        <v>14</v>
      </c>
      <c r="J379">
        <v>18</v>
      </c>
      <c r="K379">
        <v>0</v>
      </c>
      <c r="L379">
        <v>0</v>
      </c>
      <c r="M379">
        <v>2</v>
      </c>
      <c r="N379">
        <v>0</v>
      </c>
      <c r="O379">
        <v>116</v>
      </c>
      <c r="P379">
        <v>3.4</v>
      </c>
      <c r="Q379" s="1">
        <v>0.86875000000000002</v>
      </c>
      <c r="R379">
        <v>26</v>
      </c>
      <c r="S379">
        <v>0</v>
      </c>
    </row>
    <row r="380" spans="1:19">
      <c r="A380">
        <v>379</v>
      </c>
      <c r="B380" t="s">
        <v>948</v>
      </c>
      <c r="C380" t="s">
        <v>165</v>
      </c>
      <c r="D380" t="s">
        <v>81</v>
      </c>
      <c r="E380">
        <v>81</v>
      </c>
      <c r="F380">
        <v>2</v>
      </c>
      <c r="G380">
        <v>16</v>
      </c>
      <c r="H380">
        <v>18</v>
      </c>
      <c r="I380">
        <v>9</v>
      </c>
      <c r="J380">
        <v>24</v>
      </c>
      <c r="K380">
        <v>0</v>
      </c>
      <c r="L380">
        <v>0</v>
      </c>
      <c r="M380">
        <v>0</v>
      </c>
      <c r="N380">
        <v>0</v>
      </c>
      <c r="O380">
        <v>99</v>
      </c>
      <c r="P380">
        <v>2</v>
      </c>
      <c r="Q380" s="1">
        <v>0.86597222222222225</v>
      </c>
      <c r="R380">
        <v>25.9</v>
      </c>
      <c r="S380">
        <v>0</v>
      </c>
    </row>
    <row r="381" spans="1:19">
      <c r="A381">
        <v>380</v>
      </c>
      <c r="B381" t="s">
        <v>1336</v>
      </c>
      <c r="C381" t="s">
        <v>29</v>
      </c>
      <c r="D381" t="s">
        <v>81</v>
      </c>
      <c r="E381">
        <v>81</v>
      </c>
      <c r="F381">
        <v>1</v>
      </c>
      <c r="G381">
        <v>17</v>
      </c>
      <c r="H381">
        <v>18</v>
      </c>
      <c r="I381">
        <v>8</v>
      </c>
      <c r="J381">
        <v>87</v>
      </c>
      <c r="K381">
        <v>0</v>
      </c>
      <c r="L381">
        <v>0</v>
      </c>
      <c r="M381">
        <v>0</v>
      </c>
      <c r="N381">
        <v>0</v>
      </c>
      <c r="O381">
        <v>34</v>
      </c>
      <c r="P381">
        <v>2.9</v>
      </c>
      <c r="Q381" s="1">
        <v>0.64722222222222225</v>
      </c>
      <c r="R381">
        <v>21.7</v>
      </c>
      <c r="S381">
        <v>0</v>
      </c>
    </row>
    <row r="382" spans="1:19">
      <c r="A382">
        <v>381</v>
      </c>
      <c r="B382" t="s">
        <v>833</v>
      </c>
      <c r="C382" t="s">
        <v>139</v>
      </c>
      <c r="D382" t="s">
        <v>81</v>
      </c>
      <c r="E382">
        <v>51</v>
      </c>
      <c r="F382">
        <v>1</v>
      </c>
      <c r="G382">
        <v>17</v>
      </c>
      <c r="H382">
        <v>18</v>
      </c>
      <c r="I382">
        <v>-11</v>
      </c>
      <c r="J382">
        <v>22</v>
      </c>
      <c r="K382">
        <v>1</v>
      </c>
      <c r="L382">
        <v>0</v>
      </c>
      <c r="M382">
        <v>1</v>
      </c>
      <c r="N382">
        <v>0</v>
      </c>
      <c r="O382">
        <v>80</v>
      </c>
      <c r="P382">
        <v>1.3</v>
      </c>
      <c r="Q382" s="1">
        <v>0.8222222222222223</v>
      </c>
      <c r="R382">
        <v>24.6</v>
      </c>
      <c r="S382">
        <v>0</v>
      </c>
    </row>
    <row r="383" spans="1:19">
      <c r="A383">
        <v>382</v>
      </c>
      <c r="B383" t="s">
        <v>1337</v>
      </c>
      <c r="C383" t="s">
        <v>12</v>
      </c>
      <c r="D383" t="s">
        <v>7</v>
      </c>
      <c r="E383">
        <v>81</v>
      </c>
      <c r="F383">
        <v>9</v>
      </c>
      <c r="G383">
        <v>8</v>
      </c>
      <c r="H383">
        <v>17</v>
      </c>
      <c r="I383">
        <v>-4</v>
      </c>
      <c r="J383">
        <v>124</v>
      </c>
      <c r="K383">
        <v>0</v>
      </c>
      <c r="L383">
        <v>0</v>
      </c>
      <c r="M383">
        <v>1</v>
      </c>
      <c r="N383">
        <v>0</v>
      </c>
      <c r="O383">
        <v>81</v>
      </c>
      <c r="P383">
        <v>11.1</v>
      </c>
      <c r="Q383" s="1">
        <v>0.41875000000000001</v>
      </c>
      <c r="R383">
        <v>12.9</v>
      </c>
      <c r="S383">
        <v>50.6</v>
      </c>
    </row>
    <row r="384" spans="1:19">
      <c r="A384">
        <v>383</v>
      </c>
      <c r="B384" t="s">
        <v>1338</v>
      </c>
      <c r="C384" t="s">
        <v>38</v>
      </c>
      <c r="D384" t="s">
        <v>10</v>
      </c>
      <c r="E384">
        <v>62</v>
      </c>
      <c r="F384">
        <v>9</v>
      </c>
      <c r="G384">
        <v>8</v>
      </c>
      <c r="H384">
        <v>17</v>
      </c>
      <c r="I384">
        <v>10</v>
      </c>
      <c r="J384">
        <v>18</v>
      </c>
      <c r="K384">
        <v>1</v>
      </c>
      <c r="L384">
        <v>0</v>
      </c>
      <c r="M384">
        <v>0</v>
      </c>
      <c r="N384">
        <v>0</v>
      </c>
      <c r="O384">
        <v>114</v>
      </c>
      <c r="P384">
        <v>7.9</v>
      </c>
      <c r="Q384" s="1">
        <v>0.4909722222222222</v>
      </c>
      <c r="R384">
        <v>16.8</v>
      </c>
      <c r="S384">
        <v>54.3</v>
      </c>
    </row>
    <row r="385" spans="1:19">
      <c r="A385">
        <v>384</v>
      </c>
      <c r="B385" t="s">
        <v>1339</v>
      </c>
      <c r="C385" t="s">
        <v>93</v>
      </c>
      <c r="D385" t="s">
        <v>5</v>
      </c>
      <c r="E385">
        <v>43</v>
      </c>
      <c r="F385">
        <v>9</v>
      </c>
      <c r="G385">
        <v>8</v>
      </c>
      <c r="H385">
        <v>17</v>
      </c>
      <c r="I385">
        <v>9</v>
      </c>
      <c r="J385">
        <v>6</v>
      </c>
      <c r="K385">
        <v>1</v>
      </c>
      <c r="L385">
        <v>0</v>
      </c>
      <c r="M385">
        <v>2</v>
      </c>
      <c r="N385">
        <v>0</v>
      </c>
      <c r="O385">
        <v>66</v>
      </c>
      <c r="P385">
        <v>13.6</v>
      </c>
      <c r="Q385" s="1">
        <v>0.59652777777777777</v>
      </c>
      <c r="R385">
        <v>19.7</v>
      </c>
      <c r="S385">
        <v>100</v>
      </c>
    </row>
    <row r="386" spans="1:19">
      <c r="A386">
        <v>385</v>
      </c>
      <c r="B386" t="s">
        <v>1340</v>
      </c>
      <c r="C386" t="s">
        <v>100</v>
      </c>
      <c r="D386" t="s">
        <v>5</v>
      </c>
      <c r="E386">
        <v>36</v>
      </c>
      <c r="F386">
        <v>8</v>
      </c>
      <c r="G386">
        <v>9</v>
      </c>
      <c r="H386">
        <v>17</v>
      </c>
      <c r="I386">
        <v>0</v>
      </c>
      <c r="J386">
        <v>14</v>
      </c>
      <c r="K386">
        <v>1</v>
      </c>
      <c r="L386">
        <v>0</v>
      </c>
      <c r="M386">
        <v>0</v>
      </c>
      <c r="N386">
        <v>0</v>
      </c>
      <c r="O386">
        <v>60</v>
      </c>
      <c r="P386">
        <v>13.3</v>
      </c>
      <c r="Q386" s="1">
        <v>0.59375</v>
      </c>
      <c r="R386">
        <v>19.100000000000001</v>
      </c>
      <c r="S386">
        <v>20</v>
      </c>
    </row>
    <row r="387" spans="1:19">
      <c r="A387">
        <v>386</v>
      </c>
      <c r="B387" t="s">
        <v>1341</v>
      </c>
      <c r="C387" t="s">
        <v>29</v>
      </c>
      <c r="D387" t="s">
        <v>7</v>
      </c>
      <c r="E387">
        <v>81</v>
      </c>
      <c r="F387">
        <v>7</v>
      </c>
      <c r="G387">
        <v>10</v>
      </c>
      <c r="H387">
        <v>17</v>
      </c>
      <c r="I387">
        <v>-6</v>
      </c>
      <c r="J387">
        <v>41</v>
      </c>
      <c r="K387">
        <v>0</v>
      </c>
      <c r="L387">
        <v>2</v>
      </c>
      <c r="M387">
        <v>2</v>
      </c>
      <c r="N387">
        <v>0</v>
      </c>
      <c r="O387">
        <v>87</v>
      </c>
      <c r="P387">
        <v>8</v>
      </c>
      <c r="Q387" s="1">
        <v>0.51180555555555551</v>
      </c>
      <c r="R387">
        <v>17.7</v>
      </c>
      <c r="S387">
        <v>49.2</v>
      </c>
    </row>
    <row r="388" spans="1:19">
      <c r="A388">
        <v>387</v>
      </c>
      <c r="B388" t="s">
        <v>144</v>
      </c>
      <c r="C388" t="s">
        <v>74</v>
      </c>
      <c r="D388" t="s">
        <v>7</v>
      </c>
      <c r="E388">
        <v>77</v>
      </c>
      <c r="F388">
        <v>7</v>
      </c>
      <c r="G388">
        <v>10</v>
      </c>
      <c r="H388">
        <v>17</v>
      </c>
      <c r="I388">
        <v>-4</v>
      </c>
      <c r="J388">
        <v>48</v>
      </c>
      <c r="K388">
        <v>0</v>
      </c>
      <c r="L388">
        <v>0</v>
      </c>
      <c r="M388">
        <v>2</v>
      </c>
      <c r="N388">
        <v>0</v>
      </c>
      <c r="O388">
        <v>79</v>
      </c>
      <c r="P388">
        <v>8.9</v>
      </c>
      <c r="Q388" s="1">
        <v>0.46388888888888885</v>
      </c>
      <c r="R388">
        <v>14.9</v>
      </c>
      <c r="S388">
        <v>42.4</v>
      </c>
    </row>
    <row r="389" spans="1:19">
      <c r="A389">
        <v>388</v>
      </c>
      <c r="B389" t="s">
        <v>1342</v>
      </c>
      <c r="C389" t="s">
        <v>1343</v>
      </c>
      <c r="D389" t="s">
        <v>10</v>
      </c>
      <c r="E389">
        <v>68</v>
      </c>
      <c r="F389">
        <v>7</v>
      </c>
      <c r="G389">
        <v>10</v>
      </c>
      <c r="H389">
        <v>17</v>
      </c>
      <c r="I389">
        <v>4</v>
      </c>
      <c r="J389">
        <v>120</v>
      </c>
      <c r="K389">
        <v>0</v>
      </c>
      <c r="L389">
        <v>0</v>
      </c>
      <c r="M389">
        <v>1</v>
      </c>
      <c r="N389">
        <v>0</v>
      </c>
      <c r="O389">
        <v>84</v>
      </c>
      <c r="P389">
        <v>8.3000000000000007</v>
      </c>
      <c r="Q389" s="1">
        <v>0.44305555555555554</v>
      </c>
      <c r="R389">
        <v>15.1</v>
      </c>
      <c r="S389">
        <v>0</v>
      </c>
    </row>
    <row r="390" spans="1:19">
      <c r="A390">
        <v>389</v>
      </c>
      <c r="B390" t="s">
        <v>1344</v>
      </c>
      <c r="C390" t="s">
        <v>45</v>
      </c>
      <c r="D390" t="s">
        <v>7</v>
      </c>
      <c r="E390">
        <v>74</v>
      </c>
      <c r="F390">
        <v>6</v>
      </c>
      <c r="G390">
        <v>11</v>
      </c>
      <c r="H390">
        <v>17</v>
      </c>
      <c r="I390">
        <v>-4</v>
      </c>
      <c r="J390">
        <v>40</v>
      </c>
      <c r="K390">
        <v>0</v>
      </c>
      <c r="L390">
        <v>1</v>
      </c>
      <c r="M390">
        <v>0</v>
      </c>
      <c r="N390">
        <v>0</v>
      </c>
      <c r="O390">
        <v>101</v>
      </c>
      <c r="P390">
        <v>5.9</v>
      </c>
      <c r="Q390" s="1">
        <v>0.37916666666666665</v>
      </c>
      <c r="R390">
        <v>14</v>
      </c>
      <c r="S390">
        <v>46.2</v>
      </c>
    </row>
    <row r="391" spans="1:19">
      <c r="A391">
        <v>390</v>
      </c>
      <c r="B391" t="s">
        <v>1345</v>
      </c>
      <c r="C391" t="s">
        <v>100</v>
      </c>
      <c r="D391" t="s">
        <v>10</v>
      </c>
      <c r="E391">
        <v>44</v>
      </c>
      <c r="F391">
        <v>6</v>
      </c>
      <c r="G391">
        <v>11</v>
      </c>
      <c r="H391">
        <v>17</v>
      </c>
      <c r="I391">
        <v>-1</v>
      </c>
      <c r="J391">
        <v>8</v>
      </c>
      <c r="K391">
        <v>1</v>
      </c>
      <c r="L391">
        <v>0</v>
      </c>
      <c r="M391">
        <v>1</v>
      </c>
      <c r="N391">
        <v>1</v>
      </c>
      <c r="O391">
        <v>71</v>
      </c>
      <c r="P391">
        <v>8.5</v>
      </c>
      <c r="Q391" s="1">
        <v>0.57777777777777783</v>
      </c>
      <c r="R391">
        <v>19.2</v>
      </c>
      <c r="S391">
        <v>20</v>
      </c>
    </row>
    <row r="392" spans="1:19">
      <c r="A392">
        <v>391</v>
      </c>
      <c r="B392" t="s">
        <v>734</v>
      </c>
      <c r="C392" t="s">
        <v>813</v>
      </c>
      <c r="D392" t="s">
        <v>81</v>
      </c>
      <c r="E392">
        <v>81</v>
      </c>
      <c r="F392">
        <v>5</v>
      </c>
      <c r="G392">
        <v>12</v>
      </c>
      <c r="H392">
        <v>17</v>
      </c>
      <c r="I392">
        <v>-8</v>
      </c>
      <c r="J392">
        <v>32</v>
      </c>
      <c r="K392">
        <v>1</v>
      </c>
      <c r="L392">
        <v>0</v>
      </c>
      <c r="M392">
        <v>0</v>
      </c>
      <c r="N392">
        <v>0</v>
      </c>
      <c r="O392">
        <v>106</v>
      </c>
      <c r="P392">
        <v>4.7</v>
      </c>
      <c r="Q392" s="1">
        <v>0.96111111111111114</v>
      </c>
      <c r="R392">
        <v>29.1</v>
      </c>
      <c r="S392">
        <v>0</v>
      </c>
    </row>
    <row r="393" spans="1:19">
      <c r="A393">
        <v>392</v>
      </c>
      <c r="B393" t="s">
        <v>313</v>
      </c>
      <c r="C393" t="s">
        <v>322</v>
      </c>
      <c r="D393" t="s">
        <v>81</v>
      </c>
      <c r="E393">
        <v>71</v>
      </c>
      <c r="F393">
        <v>5</v>
      </c>
      <c r="G393">
        <v>12</v>
      </c>
      <c r="H393">
        <v>17</v>
      </c>
      <c r="I393">
        <v>-27</v>
      </c>
      <c r="J393">
        <v>29</v>
      </c>
      <c r="K393">
        <v>0</v>
      </c>
      <c r="L393">
        <v>0</v>
      </c>
      <c r="M393">
        <v>1</v>
      </c>
      <c r="N393">
        <v>1</v>
      </c>
      <c r="O393">
        <v>155</v>
      </c>
      <c r="P393">
        <v>3.2</v>
      </c>
      <c r="Q393" s="1">
        <v>0.93333333333333324</v>
      </c>
      <c r="R393">
        <v>26.7</v>
      </c>
      <c r="S393">
        <v>0</v>
      </c>
    </row>
    <row r="394" spans="1:19">
      <c r="A394">
        <v>393</v>
      </c>
      <c r="B394" t="s">
        <v>1346</v>
      </c>
      <c r="C394" t="s">
        <v>121</v>
      </c>
      <c r="D394" t="s">
        <v>81</v>
      </c>
      <c r="E394">
        <v>76</v>
      </c>
      <c r="F394">
        <v>4</v>
      </c>
      <c r="G394">
        <v>13</v>
      </c>
      <c r="H394">
        <v>17</v>
      </c>
      <c r="I394">
        <v>11</v>
      </c>
      <c r="J394">
        <v>75</v>
      </c>
      <c r="K394">
        <v>0</v>
      </c>
      <c r="L394">
        <v>0</v>
      </c>
      <c r="M394">
        <v>1</v>
      </c>
      <c r="N394">
        <v>0</v>
      </c>
      <c r="O394">
        <v>75</v>
      </c>
      <c r="P394">
        <v>5.3</v>
      </c>
      <c r="Q394" s="1">
        <v>0.74444444444444446</v>
      </c>
      <c r="R394">
        <v>26.1</v>
      </c>
      <c r="S394">
        <v>0</v>
      </c>
    </row>
    <row r="395" spans="1:19">
      <c r="A395">
        <v>394</v>
      </c>
      <c r="B395" t="s">
        <v>1347</v>
      </c>
      <c r="C395" t="s">
        <v>362</v>
      </c>
      <c r="D395" t="s">
        <v>81</v>
      </c>
      <c r="E395">
        <v>72</v>
      </c>
      <c r="F395">
        <v>4</v>
      </c>
      <c r="G395">
        <v>13</v>
      </c>
      <c r="H395">
        <v>17</v>
      </c>
      <c r="I395">
        <v>-1</v>
      </c>
      <c r="J395">
        <v>82</v>
      </c>
      <c r="K395">
        <v>0</v>
      </c>
      <c r="L395">
        <v>0</v>
      </c>
      <c r="M395">
        <v>1</v>
      </c>
      <c r="N395">
        <v>1</v>
      </c>
      <c r="O395">
        <v>58</v>
      </c>
      <c r="P395">
        <v>6.9</v>
      </c>
      <c r="Q395" s="1">
        <v>0.7631944444444444</v>
      </c>
      <c r="R395">
        <v>23.1</v>
      </c>
      <c r="S395">
        <v>0</v>
      </c>
    </row>
    <row r="396" spans="1:19">
      <c r="A396">
        <v>395</v>
      </c>
      <c r="B396" t="s">
        <v>1257</v>
      </c>
      <c r="C396" t="s">
        <v>139</v>
      </c>
      <c r="D396" t="s">
        <v>5</v>
      </c>
      <c r="E396">
        <v>76</v>
      </c>
      <c r="F396">
        <v>4</v>
      </c>
      <c r="G396">
        <v>13</v>
      </c>
      <c r="H396">
        <v>17</v>
      </c>
      <c r="I396">
        <v>-15</v>
      </c>
      <c r="J396">
        <v>184</v>
      </c>
      <c r="K396">
        <v>0</v>
      </c>
      <c r="L396">
        <v>0</v>
      </c>
      <c r="M396">
        <v>0</v>
      </c>
      <c r="N396">
        <v>0</v>
      </c>
      <c r="O396">
        <v>112</v>
      </c>
      <c r="P396">
        <v>3.6</v>
      </c>
      <c r="Q396" s="1">
        <v>0.54999999999999993</v>
      </c>
      <c r="R396">
        <v>18.7</v>
      </c>
      <c r="S396">
        <v>37.200000000000003</v>
      </c>
    </row>
    <row r="397" spans="1:19">
      <c r="A397">
        <v>396</v>
      </c>
      <c r="B397" t="s">
        <v>1348</v>
      </c>
      <c r="C397" t="s">
        <v>51</v>
      </c>
      <c r="D397" t="s">
        <v>81</v>
      </c>
      <c r="E397">
        <v>58</v>
      </c>
      <c r="F397">
        <v>4</v>
      </c>
      <c r="G397">
        <v>13</v>
      </c>
      <c r="H397">
        <v>17</v>
      </c>
      <c r="I397">
        <v>13</v>
      </c>
      <c r="J397">
        <v>69</v>
      </c>
      <c r="K397">
        <v>0</v>
      </c>
      <c r="L397">
        <v>0</v>
      </c>
      <c r="M397">
        <v>0</v>
      </c>
      <c r="N397">
        <v>0</v>
      </c>
      <c r="O397">
        <v>53</v>
      </c>
      <c r="P397">
        <v>7.5</v>
      </c>
      <c r="Q397" s="1">
        <v>0.70347222222222217</v>
      </c>
      <c r="R397">
        <v>22.9</v>
      </c>
      <c r="S397">
        <v>0</v>
      </c>
    </row>
    <row r="398" spans="1:19">
      <c r="A398">
        <v>397</v>
      </c>
      <c r="B398" t="s">
        <v>1349</v>
      </c>
      <c r="C398" t="s">
        <v>33</v>
      </c>
      <c r="D398" t="s">
        <v>81</v>
      </c>
      <c r="E398">
        <v>46</v>
      </c>
      <c r="F398">
        <v>4</v>
      </c>
      <c r="G398">
        <v>13</v>
      </c>
      <c r="H398">
        <v>17</v>
      </c>
      <c r="I398">
        <v>-4</v>
      </c>
      <c r="J398">
        <v>30</v>
      </c>
      <c r="K398">
        <v>1</v>
      </c>
      <c r="L398">
        <v>1</v>
      </c>
      <c r="M398">
        <v>0</v>
      </c>
      <c r="N398">
        <v>0</v>
      </c>
      <c r="O398">
        <v>76</v>
      </c>
      <c r="P398">
        <v>5.3</v>
      </c>
      <c r="Q398" s="1">
        <v>0.75277777777777777</v>
      </c>
      <c r="R398">
        <v>23.5</v>
      </c>
      <c r="S398">
        <v>0</v>
      </c>
    </row>
    <row r="399" spans="1:19">
      <c r="A399">
        <v>398</v>
      </c>
      <c r="B399" t="s">
        <v>1260</v>
      </c>
      <c r="C399" t="s">
        <v>78</v>
      </c>
      <c r="D399" t="s">
        <v>81</v>
      </c>
      <c r="E399">
        <v>74</v>
      </c>
      <c r="F399">
        <v>3</v>
      </c>
      <c r="G399">
        <v>14</v>
      </c>
      <c r="H399">
        <v>17</v>
      </c>
      <c r="I399">
        <v>-4</v>
      </c>
      <c r="J399">
        <v>38</v>
      </c>
      <c r="K399">
        <v>0</v>
      </c>
      <c r="L399">
        <v>0</v>
      </c>
      <c r="M399">
        <v>0</v>
      </c>
      <c r="N399">
        <v>0</v>
      </c>
      <c r="O399">
        <v>46</v>
      </c>
      <c r="P399">
        <v>6.5</v>
      </c>
      <c r="Q399" s="1">
        <v>0.84236111111111101</v>
      </c>
      <c r="R399">
        <v>28.9</v>
      </c>
      <c r="S399">
        <v>100</v>
      </c>
    </row>
    <row r="400" spans="1:19">
      <c r="A400">
        <v>399</v>
      </c>
      <c r="B400" t="s">
        <v>1350</v>
      </c>
      <c r="C400" t="s">
        <v>147</v>
      </c>
      <c r="D400" t="s">
        <v>7</v>
      </c>
      <c r="E400">
        <v>55</v>
      </c>
      <c r="F400">
        <v>3</v>
      </c>
      <c r="G400">
        <v>14</v>
      </c>
      <c r="H400">
        <v>17</v>
      </c>
      <c r="I400">
        <v>-4</v>
      </c>
      <c r="J400">
        <v>12</v>
      </c>
      <c r="K400">
        <v>0</v>
      </c>
      <c r="L400">
        <v>0</v>
      </c>
      <c r="M400">
        <v>1</v>
      </c>
      <c r="N400">
        <v>0</v>
      </c>
      <c r="O400">
        <v>87</v>
      </c>
      <c r="P400">
        <v>3.4</v>
      </c>
      <c r="Q400" s="1">
        <v>0.55763888888888891</v>
      </c>
      <c r="R400">
        <v>16.399999999999999</v>
      </c>
      <c r="S400">
        <v>41.8</v>
      </c>
    </row>
    <row r="401" spans="1:19">
      <c r="A401">
        <v>400</v>
      </c>
      <c r="B401" t="s">
        <v>1242</v>
      </c>
      <c r="C401" t="s">
        <v>12</v>
      </c>
      <c r="D401" t="s">
        <v>81</v>
      </c>
      <c r="E401">
        <v>47</v>
      </c>
      <c r="F401">
        <v>3</v>
      </c>
      <c r="G401">
        <v>14</v>
      </c>
      <c r="H401">
        <v>17</v>
      </c>
      <c r="I401">
        <v>11</v>
      </c>
      <c r="J401">
        <v>48</v>
      </c>
      <c r="K401">
        <v>0</v>
      </c>
      <c r="L401">
        <v>0</v>
      </c>
      <c r="M401">
        <v>0</v>
      </c>
      <c r="N401">
        <v>0</v>
      </c>
      <c r="O401">
        <v>60</v>
      </c>
      <c r="P401">
        <v>5</v>
      </c>
      <c r="Q401" s="1">
        <v>0.625</v>
      </c>
      <c r="R401">
        <v>19.899999999999999</v>
      </c>
      <c r="S401">
        <v>0</v>
      </c>
    </row>
    <row r="402" spans="1:19">
      <c r="A402">
        <v>401</v>
      </c>
      <c r="B402" t="s">
        <v>907</v>
      </c>
      <c r="C402" t="s">
        <v>322</v>
      </c>
      <c r="D402" t="s">
        <v>81</v>
      </c>
      <c r="E402">
        <v>82</v>
      </c>
      <c r="F402">
        <v>2</v>
      </c>
      <c r="G402">
        <v>15</v>
      </c>
      <c r="H402">
        <v>17</v>
      </c>
      <c r="I402">
        <v>-15</v>
      </c>
      <c r="J402">
        <v>22</v>
      </c>
      <c r="K402">
        <v>0</v>
      </c>
      <c r="L402">
        <v>0</v>
      </c>
      <c r="M402">
        <v>0</v>
      </c>
      <c r="N402">
        <v>0</v>
      </c>
      <c r="O402">
        <v>90</v>
      </c>
      <c r="P402">
        <v>2.2000000000000002</v>
      </c>
      <c r="Q402" s="1">
        <v>0.86319444444444438</v>
      </c>
      <c r="R402">
        <v>26</v>
      </c>
      <c r="S402">
        <v>0</v>
      </c>
    </row>
    <row r="403" spans="1:19">
      <c r="A403">
        <v>402</v>
      </c>
      <c r="B403" t="s">
        <v>1351</v>
      </c>
      <c r="C403" t="s">
        <v>121</v>
      </c>
      <c r="D403" t="s">
        <v>81</v>
      </c>
      <c r="E403">
        <v>79</v>
      </c>
      <c r="F403">
        <v>2</v>
      </c>
      <c r="G403">
        <v>15</v>
      </c>
      <c r="H403">
        <v>17</v>
      </c>
      <c r="I403">
        <v>2</v>
      </c>
      <c r="J403">
        <v>58</v>
      </c>
      <c r="K403">
        <v>1</v>
      </c>
      <c r="L403">
        <v>0</v>
      </c>
      <c r="M403">
        <v>0</v>
      </c>
      <c r="N403">
        <v>0</v>
      </c>
      <c r="O403">
        <v>72</v>
      </c>
      <c r="P403">
        <v>2.8</v>
      </c>
      <c r="Q403" s="1">
        <v>0.89513888888888893</v>
      </c>
      <c r="R403">
        <v>29.1</v>
      </c>
      <c r="S403">
        <v>0</v>
      </c>
    </row>
    <row r="404" spans="1:19">
      <c r="A404">
        <v>403</v>
      </c>
      <c r="B404" t="s">
        <v>1352</v>
      </c>
      <c r="C404" t="s">
        <v>1353</v>
      </c>
      <c r="D404" t="s">
        <v>10</v>
      </c>
      <c r="E404">
        <v>76</v>
      </c>
      <c r="F404">
        <v>10</v>
      </c>
      <c r="G404">
        <v>6</v>
      </c>
      <c r="H404">
        <v>16</v>
      </c>
      <c r="I404">
        <v>-18</v>
      </c>
      <c r="J404">
        <v>114</v>
      </c>
      <c r="K404">
        <v>3</v>
      </c>
      <c r="L404">
        <v>0</v>
      </c>
      <c r="M404">
        <v>1</v>
      </c>
      <c r="N404">
        <v>0</v>
      </c>
      <c r="O404">
        <v>90</v>
      </c>
      <c r="P404">
        <v>11.1</v>
      </c>
      <c r="Q404" s="1">
        <v>0.4368055555555555</v>
      </c>
      <c r="R404">
        <v>15.6</v>
      </c>
      <c r="S404">
        <v>25</v>
      </c>
    </row>
    <row r="405" spans="1:19">
      <c r="A405">
        <v>404</v>
      </c>
      <c r="B405" t="s">
        <v>1216</v>
      </c>
      <c r="C405" t="s">
        <v>1354</v>
      </c>
      <c r="D405" t="s">
        <v>81</v>
      </c>
      <c r="E405">
        <v>76</v>
      </c>
      <c r="F405">
        <v>9</v>
      </c>
      <c r="G405">
        <v>7</v>
      </c>
      <c r="H405">
        <v>16</v>
      </c>
      <c r="I405">
        <v>6</v>
      </c>
      <c r="J405">
        <v>81</v>
      </c>
      <c r="K405">
        <v>0</v>
      </c>
      <c r="L405">
        <v>0</v>
      </c>
      <c r="M405">
        <v>1</v>
      </c>
      <c r="N405">
        <v>0</v>
      </c>
      <c r="O405">
        <v>110</v>
      </c>
      <c r="P405">
        <v>8.1999999999999993</v>
      </c>
      <c r="Q405" s="1">
        <v>0.91805555555555562</v>
      </c>
      <c r="R405">
        <v>28.8</v>
      </c>
      <c r="S405">
        <v>0</v>
      </c>
    </row>
    <row r="406" spans="1:19">
      <c r="A406">
        <v>405</v>
      </c>
      <c r="B406" t="s">
        <v>870</v>
      </c>
      <c r="C406" t="s">
        <v>78</v>
      </c>
      <c r="D406" t="s">
        <v>5</v>
      </c>
      <c r="E406">
        <v>63</v>
      </c>
      <c r="F406">
        <v>9</v>
      </c>
      <c r="G406">
        <v>7</v>
      </c>
      <c r="H406">
        <v>16</v>
      </c>
      <c r="I406">
        <v>-6</v>
      </c>
      <c r="J406">
        <v>19</v>
      </c>
      <c r="K406">
        <v>0</v>
      </c>
      <c r="L406">
        <v>0</v>
      </c>
      <c r="M406">
        <v>1</v>
      </c>
      <c r="N406">
        <v>0</v>
      </c>
      <c r="O406">
        <v>74</v>
      </c>
      <c r="P406">
        <v>12.2</v>
      </c>
      <c r="Q406" s="1">
        <v>0.49305555555555558</v>
      </c>
      <c r="R406">
        <v>16.399999999999999</v>
      </c>
      <c r="S406">
        <v>46.2</v>
      </c>
    </row>
    <row r="407" spans="1:19">
      <c r="A407">
        <v>406</v>
      </c>
      <c r="B407" t="s">
        <v>1355</v>
      </c>
      <c r="C407" t="s">
        <v>14</v>
      </c>
      <c r="D407" t="s">
        <v>5</v>
      </c>
      <c r="E407">
        <v>60</v>
      </c>
      <c r="F407">
        <v>7</v>
      </c>
      <c r="G407">
        <v>9</v>
      </c>
      <c r="H407">
        <v>16</v>
      </c>
      <c r="I407">
        <v>0</v>
      </c>
      <c r="J407">
        <v>10</v>
      </c>
      <c r="K407">
        <v>1</v>
      </c>
      <c r="L407">
        <v>0</v>
      </c>
      <c r="M407">
        <v>1</v>
      </c>
      <c r="N407">
        <v>0</v>
      </c>
      <c r="O407">
        <v>72</v>
      </c>
      <c r="P407">
        <v>9.6999999999999993</v>
      </c>
      <c r="Q407" s="1">
        <v>0.52361111111111114</v>
      </c>
      <c r="R407">
        <v>19.2</v>
      </c>
      <c r="S407">
        <v>51.5</v>
      </c>
    </row>
    <row r="408" spans="1:19">
      <c r="A408">
        <v>407</v>
      </c>
      <c r="B408" t="s">
        <v>1356</v>
      </c>
      <c r="C408" t="s">
        <v>12</v>
      </c>
      <c r="D408" t="s">
        <v>5</v>
      </c>
      <c r="E408">
        <v>60</v>
      </c>
      <c r="F408">
        <v>7</v>
      </c>
      <c r="G408">
        <v>9</v>
      </c>
      <c r="H408">
        <v>16</v>
      </c>
      <c r="I408">
        <v>5</v>
      </c>
      <c r="J408">
        <v>10</v>
      </c>
      <c r="K408">
        <v>0</v>
      </c>
      <c r="L408">
        <v>0</v>
      </c>
      <c r="M408">
        <v>3</v>
      </c>
      <c r="N408">
        <v>0</v>
      </c>
      <c r="O408">
        <v>91</v>
      </c>
      <c r="P408">
        <v>7.7</v>
      </c>
      <c r="Q408" s="1">
        <v>0.49236111111111108</v>
      </c>
      <c r="R408">
        <v>15</v>
      </c>
      <c r="S408">
        <v>25</v>
      </c>
    </row>
    <row r="409" spans="1:19">
      <c r="A409">
        <v>408</v>
      </c>
      <c r="B409" t="s">
        <v>801</v>
      </c>
      <c r="C409" t="s">
        <v>40</v>
      </c>
      <c r="D409" t="s">
        <v>10</v>
      </c>
      <c r="E409">
        <v>43</v>
      </c>
      <c r="F409">
        <v>7</v>
      </c>
      <c r="G409">
        <v>9</v>
      </c>
      <c r="H409">
        <v>16</v>
      </c>
      <c r="I409">
        <v>4</v>
      </c>
      <c r="J409">
        <v>8</v>
      </c>
      <c r="K409">
        <v>0</v>
      </c>
      <c r="L409">
        <v>0</v>
      </c>
      <c r="M409">
        <v>2</v>
      </c>
      <c r="N409">
        <v>0</v>
      </c>
      <c r="O409">
        <v>78</v>
      </c>
      <c r="P409">
        <v>9</v>
      </c>
      <c r="Q409" s="1">
        <v>0.60069444444444442</v>
      </c>
      <c r="R409">
        <v>17.899999999999999</v>
      </c>
      <c r="S409">
        <v>14.3</v>
      </c>
    </row>
    <row r="410" spans="1:19">
      <c r="A410">
        <v>409</v>
      </c>
      <c r="B410" t="s">
        <v>1284</v>
      </c>
      <c r="C410" t="s">
        <v>74</v>
      </c>
      <c r="D410" t="s">
        <v>10</v>
      </c>
      <c r="E410">
        <v>79</v>
      </c>
      <c r="F410">
        <v>6</v>
      </c>
      <c r="G410">
        <v>10</v>
      </c>
      <c r="H410">
        <v>16</v>
      </c>
      <c r="I410">
        <v>-4</v>
      </c>
      <c r="J410">
        <v>96</v>
      </c>
      <c r="K410">
        <v>0</v>
      </c>
      <c r="L410">
        <v>1</v>
      </c>
      <c r="M410">
        <v>0</v>
      </c>
      <c r="N410">
        <v>0</v>
      </c>
      <c r="O410">
        <v>99</v>
      </c>
      <c r="P410">
        <v>6.1</v>
      </c>
      <c r="Q410" s="1">
        <v>0.5493055555555556</v>
      </c>
      <c r="R410">
        <v>18.600000000000001</v>
      </c>
      <c r="S410">
        <v>36.4</v>
      </c>
    </row>
    <row r="411" spans="1:19">
      <c r="A411">
        <v>410</v>
      </c>
      <c r="B411" t="s">
        <v>739</v>
      </c>
      <c r="C411" t="s">
        <v>147</v>
      </c>
      <c r="D411" t="s">
        <v>5</v>
      </c>
      <c r="E411">
        <v>80</v>
      </c>
      <c r="F411">
        <v>6</v>
      </c>
      <c r="G411">
        <v>10</v>
      </c>
      <c r="H411">
        <v>16</v>
      </c>
      <c r="I411">
        <v>-14</v>
      </c>
      <c r="J411">
        <v>210</v>
      </c>
      <c r="K411">
        <v>0</v>
      </c>
      <c r="L411">
        <v>0</v>
      </c>
      <c r="M411">
        <v>2</v>
      </c>
      <c r="N411">
        <v>0</v>
      </c>
      <c r="O411">
        <v>105</v>
      </c>
      <c r="P411">
        <v>5.7</v>
      </c>
      <c r="Q411" s="1">
        <v>0.53125</v>
      </c>
      <c r="R411">
        <v>16.3</v>
      </c>
      <c r="S411">
        <v>50</v>
      </c>
    </row>
    <row r="412" spans="1:19">
      <c r="A412">
        <v>411</v>
      </c>
      <c r="B412" t="s">
        <v>761</v>
      </c>
      <c r="C412" t="s">
        <v>100</v>
      </c>
      <c r="D412" t="s">
        <v>7</v>
      </c>
      <c r="E412">
        <v>51</v>
      </c>
      <c r="F412">
        <v>6</v>
      </c>
      <c r="G412">
        <v>10</v>
      </c>
      <c r="H412">
        <v>16</v>
      </c>
      <c r="I412">
        <v>0</v>
      </c>
      <c r="J412">
        <v>16</v>
      </c>
      <c r="K412">
        <v>0</v>
      </c>
      <c r="L412">
        <v>0</v>
      </c>
      <c r="M412">
        <v>0</v>
      </c>
      <c r="N412">
        <v>0</v>
      </c>
      <c r="O412">
        <v>90</v>
      </c>
      <c r="P412">
        <v>6.7</v>
      </c>
      <c r="Q412" s="1">
        <v>0.49305555555555558</v>
      </c>
      <c r="R412">
        <v>16.3</v>
      </c>
      <c r="S412">
        <v>50.8</v>
      </c>
    </row>
    <row r="413" spans="1:19">
      <c r="A413">
        <v>412</v>
      </c>
      <c r="B413" t="s">
        <v>1357</v>
      </c>
      <c r="C413" t="s">
        <v>93</v>
      </c>
      <c r="D413" t="s">
        <v>81</v>
      </c>
      <c r="E413">
        <v>82</v>
      </c>
      <c r="F413">
        <v>5</v>
      </c>
      <c r="G413">
        <v>11</v>
      </c>
      <c r="H413">
        <v>16</v>
      </c>
      <c r="I413">
        <v>-6</v>
      </c>
      <c r="J413">
        <v>40</v>
      </c>
      <c r="K413">
        <v>0</v>
      </c>
      <c r="L413">
        <v>1</v>
      </c>
      <c r="M413">
        <v>2</v>
      </c>
      <c r="N413">
        <v>0</v>
      </c>
      <c r="O413">
        <v>102</v>
      </c>
      <c r="P413">
        <v>4.9000000000000004</v>
      </c>
      <c r="Q413" s="1">
        <v>0.93888888888888899</v>
      </c>
      <c r="R413">
        <v>27.9</v>
      </c>
      <c r="S413">
        <v>0</v>
      </c>
    </row>
    <row r="414" spans="1:19">
      <c r="A414">
        <v>413</v>
      </c>
      <c r="B414" t="s">
        <v>1230</v>
      </c>
      <c r="C414" t="s">
        <v>143</v>
      </c>
      <c r="D414" t="s">
        <v>81</v>
      </c>
      <c r="E414">
        <v>77</v>
      </c>
      <c r="F414">
        <v>5</v>
      </c>
      <c r="G414">
        <v>11</v>
      </c>
      <c r="H414">
        <v>16</v>
      </c>
      <c r="I414">
        <v>-2</v>
      </c>
      <c r="J414">
        <v>58</v>
      </c>
      <c r="K414">
        <v>1</v>
      </c>
      <c r="L414">
        <v>0</v>
      </c>
      <c r="M414">
        <v>1</v>
      </c>
      <c r="N414">
        <v>0</v>
      </c>
      <c r="O414">
        <v>83</v>
      </c>
      <c r="P414">
        <v>6</v>
      </c>
      <c r="Q414" s="1">
        <v>0.87708333333333333</v>
      </c>
      <c r="R414">
        <v>29.1</v>
      </c>
      <c r="S414">
        <v>66.7</v>
      </c>
    </row>
    <row r="415" spans="1:19">
      <c r="A415">
        <v>414</v>
      </c>
      <c r="B415" t="s">
        <v>1358</v>
      </c>
      <c r="C415" t="s">
        <v>51</v>
      </c>
      <c r="D415" t="s">
        <v>5</v>
      </c>
      <c r="E415">
        <v>73</v>
      </c>
      <c r="F415">
        <v>5</v>
      </c>
      <c r="G415">
        <v>11</v>
      </c>
      <c r="H415">
        <v>16</v>
      </c>
      <c r="I415">
        <v>0</v>
      </c>
      <c r="J415">
        <v>12</v>
      </c>
      <c r="K415">
        <v>0</v>
      </c>
      <c r="L415">
        <v>0</v>
      </c>
      <c r="M415">
        <v>0</v>
      </c>
      <c r="N415">
        <v>0</v>
      </c>
      <c r="O415">
        <v>107</v>
      </c>
      <c r="P415">
        <v>4.7</v>
      </c>
      <c r="Q415" s="1">
        <v>0.59930555555555554</v>
      </c>
      <c r="R415">
        <v>18.8</v>
      </c>
      <c r="S415">
        <v>32.200000000000003</v>
      </c>
    </row>
    <row r="416" spans="1:19">
      <c r="A416">
        <v>415</v>
      </c>
      <c r="B416" t="s">
        <v>1359</v>
      </c>
      <c r="C416" t="s">
        <v>49</v>
      </c>
      <c r="D416" t="s">
        <v>81</v>
      </c>
      <c r="E416">
        <v>60</v>
      </c>
      <c r="F416">
        <v>5</v>
      </c>
      <c r="G416">
        <v>11</v>
      </c>
      <c r="H416">
        <v>16</v>
      </c>
      <c r="I416">
        <v>11</v>
      </c>
      <c r="J416">
        <v>18</v>
      </c>
      <c r="K416">
        <v>1</v>
      </c>
      <c r="L416">
        <v>0</v>
      </c>
      <c r="M416">
        <v>0</v>
      </c>
      <c r="N416">
        <v>0</v>
      </c>
      <c r="O416">
        <v>74</v>
      </c>
      <c r="P416">
        <v>6.8</v>
      </c>
      <c r="Q416" s="1">
        <v>0.63611111111111118</v>
      </c>
      <c r="R416">
        <v>20.6</v>
      </c>
      <c r="S416">
        <v>0</v>
      </c>
    </row>
    <row r="417" spans="1:19">
      <c r="A417">
        <v>416</v>
      </c>
      <c r="B417" t="s">
        <v>823</v>
      </c>
      <c r="C417" t="s">
        <v>1360</v>
      </c>
      <c r="D417" t="s">
        <v>10</v>
      </c>
      <c r="E417">
        <v>35</v>
      </c>
      <c r="F417">
        <v>5</v>
      </c>
      <c r="G417">
        <v>11</v>
      </c>
      <c r="H417">
        <v>16</v>
      </c>
      <c r="I417">
        <v>6</v>
      </c>
      <c r="J417">
        <v>23</v>
      </c>
      <c r="K417">
        <v>1</v>
      </c>
      <c r="L417">
        <v>0</v>
      </c>
      <c r="M417">
        <v>1</v>
      </c>
      <c r="N417">
        <v>0</v>
      </c>
      <c r="O417">
        <v>57</v>
      </c>
      <c r="P417">
        <v>8.8000000000000007</v>
      </c>
      <c r="Q417" s="1">
        <v>0.59305555555555556</v>
      </c>
      <c r="R417">
        <v>19.600000000000001</v>
      </c>
      <c r="S417">
        <v>40</v>
      </c>
    </row>
    <row r="418" spans="1:19">
      <c r="A418">
        <v>417</v>
      </c>
      <c r="B418" t="s">
        <v>1361</v>
      </c>
      <c r="C418" t="s">
        <v>383</v>
      </c>
      <c r="D418" t="s">
        <v>81</v>
      </c>
      <c r="E418">
        <v>70</v>
      </c>
      <c r="F418">
        <v>4</v>
      </c>
      <c r="G418">
        <v>12</v>
      </c>
      <c r="H418">
        <v>16</v>
      </c>
      <c r="I418">
        <v>10</v>
      </c>
      <c r="J418">
        <v>55</v>
      </c>
      <c r="K418">
        <v>0</v>
      </c>
      <c r="L418">
        <v>0</v>
      </c>
      <c r="M418">
        <v>0</v>
      </c>
      <c r="N418">
        <v>0</v>
      </c>
      <c r="O418">
        <v>56</v>
      </c>
      <c r="P418">
        <v>7.1</v>
      </c>
      <c r="Q418" s="1">
        <v>0.73125000000000007</v>
      </c>
      <c r="R418">
        <v>22.8</v>
      </c>
      <c r="S418">
        <v>100</v>
      </c>
    </row>
    <row r="419" spans="1:19">
      <c r="A419">
        <v>418</v>
      </c>
      <c r="B419" t="s">
        <v>1295</v>
      </c>
      <c r="C419" t="s">
        <v>88</v>
      </c>
      <c r="D419" t="s">
        <v>81</v>
      </c>
      <c r="E419">
        <v>69</v>
      </c>
      <c r="F419">
        <v>3</v>
      </c>
      <c r="G419">
        <v>13</v>
      </c>
      <c r="H419">
        <v>16</v>
      </c>
      <c r="I419">
        <v>15</v>
      </c>
      <c r="J419">
        <v>45</v>
      </c>
      <c r="K419">
        <v>1</v>
      </c>
      <c r="L419">
        <v>0</v>
      </c>
      <c r="M419">
        <v>1</v>
      </c>
      <c r="N419">
        <v>0</v>
      </c>
      <c r="O419">
        <v>154</v>
      </c>
      <c r="P419">
        <v>1.9</v>
      </c>
      <c r="Q419" s="1">
        <v>0.85416666666666663</v>
      </c>
      <c r="R419">
        <v>25.3</v>
      </c>
      <c r="S419">
        <v>0</v>
      </c>
    </row>
    <row r="420" spans="1:19">
      <c r="A420">
        <v>419</v>
      </c>
      <c r="B420" t="s">
        <v>1362</v>
      </c>
      <c r="C420" t="s">
        <v>33</v>
      </c>
      <c r="D420" t="s">
        <v>81</v>
      </c>
      <c r="E420">
        <v>64</v>
      </c>
      <c r="F420">
        <v>3</v>
      </c>
      <c r="G420">
        <v>13</v>
      </c>
      <c r="H420">
        <v>16</v>
      </c>
      <c r="I420">
        <v>-5</v>
      </c>
      <c r="J420">
        <v>35</v>
      </c>
      <c r="K420">
        <v>1</v>
      </c>
      <c r="L420">
        <v>0</v>
      </c>
      <c r="M420">
        <v>0</v>
      </c>
      <c r="N420">
        <v>0</v>
      </c>
      <c r="O420">
        <v>97</v>
      </c>
      <c r="P420">
        <v>3.1</v>
      </c>
      <c r="Q420" s="1">
        <v>0.86805555555555547</v>
      </c>
      <c r="R420">
        <v>25.2</v>
      </c>
      <c r="S420">
        <v>0</v>
      </c>
    </row>
    <row r="421" spans="1:19">
      <c r="A421">
        <v>420</v>
      </c>
      <c r="B421" t="s">
        <v>1264</v>
      </c>
      <c r="C421" t="s">
        <v>45</v>
      </c>
      <c r="D421" t="s">
        <v>81</v>
      </c>
      <c r="E421">
        <v>67</v>
      </c>
      <c r="F421">
        <v>3</v>
      </c>
      <c r="G421">
        <v>13</v>
      </c>
      <c r="H421">
        <v>16</v>
      </c>
      <c r="I421">
        <v>-8</v>
      </c>
      <c r="J421">
        <v>68</v>
      </c>
      <c r="K421">
        <v>1</v>
      </c>
      <c r="L421">
        <v>0</v>
      </c>
      <c r="M421">
        <v>0</v>
      </c>
      <c r="N421">
        <v>0</v>
      </c>
      <c r="O421">
        <v>62</v>
      </c>
      <c r="P421">
        <v>4.8</v>
      </c>
      <c r="Q421" s="1">
        <v>0.82500000000000007</v>
      </c>
      <c r="R421">
        <v>26.3</v>
      </c>
      <c r="S4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421"/>
  <sheetViews>
    <sheetView workbookViewId="0">
      <selection sqref="A1:XFD1"/>
    </sheetView>
  </sheetViews>
  <sheetFormatPr defaultRowHeight="15"/>
  <sheetData>
    <row r="1" spans="1:19">
      <c r="A1" t="s">
        <v>53</v>
      </c>
      <c r="B1" t="s">
        <v>54</v>
      </c>
      <c r="C1" t="s">
        <v>0</v>
      </c>
      <c r="D1" t="s">
        <v>55</v>
      </c>
      <c r="E1" t="s">
        <v>56</v>
      </c>
      <c r="F1" t="s">
        <v>57</v>
      </c>
      <c r="G1" t="s">
        <v>58</v>
      </c>
      <c r="H1" t="s">
        <v>2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</row>
    <row r="2" spans="1:19">
      <c r="A2">
        <v>1</v>
      </c>
      <c r="B2" t="s">
        <v>116</v>
      </c>
      <c r="C2" t="s">
        <v>12</v>
      </c>
      <c r="D2" t="s">
        <v>7</v>
      </c>
      <c r="E2">
        <v>82</v>
      </c>
      <c r="F2">
        <v>35</v>
      </c>
      <c r="G2">
        <v>78</v>
      </c>
      <c r="H2">
        <v>113</v>
      </c>
      <c r="I2">
        <v>17</v>
      </c>
      <c r="J2">
        <v>80</v>
      </c>
      <c r="K2">
        <v>14</v>
      </c>
      <c r="L2">
        <v>2</v>
      </c>
      <c r="M2">
        <v>4</v>
      </c>
      <c r="N2">
        <v>2</v>
      </c>
      <c r="O2">
        <v>290</v>
      </c>
      <c r="P2">
        <v>12.1</v>
      </c>
      <c r="Q2" s="1">
        <v>0.93819444444444444</v>
      </c>
      <c r="R2">
        <v>23.7</v>
      </c>
      <c r="S2">
        <v>42.4</v>
      </c>
    </row>
    <row r="3" spans="1:19">
      <c r="A3">
        <v>2</v>
      </c>
      <c r="B3" t="s">
        <v>8</v>
      </c>
      <c r="C3" t="s">
        <v>9</v>
      </c>
      <c r="D3" t="s">
        <v>10</v>
      </c>
      <c r="E3">
        <v>79</v>
      </c>
      <c r="F3">
        <v>56</v>
      </c>
      <c r="G3">
        <v>54</v>
      </c>
      <c r="H3">
        <v>110</v>
      </c>
      <c r="I3">
        <v>8</v>
      </c>
      <c r="J3">
        <v>72</v>
      </c>
      <c r="K3">
        <v>19</v>
      </c>
      <c r="L3">
        <v>1</v>
      </c>
      <c r="M3">
        <v>10</v>
      </c>
      <c r="N3">
        <v>2</v>
      </c>
      <c r="O3">
        <v>528</v>
      </c>
      <c r="P3">
        <v>10.6</v>
      </c>
      <c r="Q3" s="1">
        <v>0.95833333333333337</v>
      </c>
      <c r="R3">
        <v>21.4</v>
      </c>
      <c r="S3">
        <v>25</v>
      </c>
    </row>
    <row r="4" spans="1:19">
      <c r="A4">
        <v>3</v>
      </c>
      <c r="B4" t="s">
        <v>11</v>
      </c>
      <c r="C4" t="s">
        <v>12</v>
      </c>
      <c r="D4" t="s">
        <v>7</v>
      </c>
      <c r="E4">
        <v>77</v>
      </c>
      <c r="F4">
        <v>33</v>
      </c>
      <c r="G4">
        <v>70</v>
      </c>
      <c r="H4">
        <v>103</v>
      </c>
      <c r="I4">
        <v>3</v>
      </c>
      <c r="J4">
        <v>76</v>
      </c>
      <c r="K4">
        <v>7</v>
      </c>
      <c r="L4">
        <v>0</v>
      </c>
      <c r="M4">
        <v>3</v>
      </c>
      <c r="N4">
        <v>1</v>
      </c>
      <c r="O4">
        <v>238</v>
      </c>
      <c r="P4">
        <v>13.9</v>
      </c>
      <c r="Q4" s="1">
        <v>0.91388888888888886</v>
      </c>
      <c r="R4">
        <v>23.8</v>
      </c>
      <c r="S4">
        <v>51.3</v>
      </c>
    </row>
    <row r="5" spans="1:19">
      <c r="A5">
        <v>4</v>
      </c>
      <c r="B5" t="s">
        <v>22</v>
      </c>
      <c r="C5" t="s">
        <v>23</v>
      </c>
      <c r="D5" t="s">
        <v>7</v>
      </c>
      <c r="E5">
        <v>81</v>
      </c>
      <c r="F5">
        <v>32</v>
      </c>
      <c r="G5">
        <v>65</v>
      </c>
      <c r="H5">
        <v>97</v>
      </c>
      <c r="I5">
        <v>34</v>
      </c>
      <c r="J5">
        <v>22</v>
      </c>
      <c r="K5">
        <v>11</v>
      </c>
      <c r="L5">
        <v>1</v>
      </c>
      <c r="M5">
        <v>3</v>
      </c>
      <c r="N5">
        <v>0</v>
      </c>
      <c r="O5">
        <v>248</v>
      </c>
      <c r="P5">
        <v>12.9</v>
      </c>
      <c r="Q5" s="1">
        <v>0.79999999999999993</v>
      </c>
      <c r="R5">
        <v>25</v>
      </c>
      <c r="S5">
        <v>56</v>
      </c>
    </row>
    <row r="6" spans="1:19">
      <c r="A6">
        <v>5</v>
      </c>
      <c r="B6" t="s">
        <v>77</v>
      </c>
      <c r="C6" t="s">
        <v>93</v>
      </c>
      <c r="D6" t="s">
        <v>10</v>
      </c>
      <c r="E6">
        <v>82</v>
      </c>
      <c r="F6">
        <v>45</v>
      </c>
      <c r="G6">
        <v>49</v>
      </c>
      <c r="H6">
        <v>94</v>
      </c>
      <c r="I6">
        <v>30</v>
      </c>
      <c r="J6">
        <v>24</v>
      </c>
      <c r="K6">
        <v>14</v>
      </c>
      <c r="L6">
        <v>0</v>
      </c>
      <c r="M6">
        <v>8</v>
      </c>
      <c r="N6">
        <v>3</v>
      </c>
      <c r="O6">
        <v>364</v>
      </c>
      <c r="P6">
        <v>12.4</v>
      </c>
      <c r="Q6" s="1">
        <v>0.78125</v>
      </c>
      <c r="R6">
        <v>21.5</v>
      </c>
      <c r="S6">
        <v>44.6</v>
      </c>
    </row>
    <row r="7" spans="1:19">
      <c r="A7">
        <v>6</v>
      </c>
      <c r="B7" t="s">
        <v>135</v>
      </c>
      <c r="C7" t="s">
        <v>322</v>
      </c>
      <c r="D7" t="s">
        <v>10</v>
      </c>
      <c r="E7">
        <v>79</v>
      </c>
      <c r="F7">
        <v>43</v>
      </c>
      <c r="G7">
        <v>48</v>
      </c>
      <c r="H7">
        <v>91</v>
      </c>
      <c r="I7">
        <v>-12</v>
      </c>
      <c r="J7">
        <v>50</v>
      </c>
      <c r="K7">
        <v>12</v>
      </c>
      <c r="L7">
        <v>0</v>
      </c>
      <c r="M7">
        <v>6</v>
      </c>
      <c r="N7">
        <v>1</v>
      </c>
      <c r="O7">
        <v>275</v>
      </c>
      <c r="P7">
        <v>15.6</v>
      </c>
      <c r="Q7" s="1">
        <v>0.90833333333333333</v>
      </c>
      <c r="R7">
        <v>19.7</v>
      </c>
      <c r="S7">
        <v>35.700000000000003</v>
      </c>
    </row>
    <row r="8" spans="1:19">
      <c r="A8">
        <v>7</v>
      </c>
      <c r="B8" t="s">
        <v>24</v>
      </c>
      <c r="C8" t="s">
        <v>25</v>
      </c>
      <c r="D8" t="s">
        <v>7</v>
      </c>
      <c r="E8">
        <v>81</v>
      </c>
      <c r="F8">
        <v>25</v>
      </c>
      <c r="G8">
        <v>66</v>
      </c>
      <c r="H8">
        <v>91</v>
      </c>
      <c r="I8">
        <v>5</v>
      </c>
      <c r="J8">
        <v>121</v>
      </c>
      <c r="K8">
        <v>9</v>
      </c>
      <c r="L8">
        <v>0</v>
      </c>
      <c r="M8">
        <v>2</v>
      </c>
      <c r="N8">
        <v>0</v>
      </c>
      <c r="O8">
        <v>227</v>
      </c>
      <c r="P8">
        <v>11</v>
      </c>
      <c r="Q8" s="1">
        <v>0.83819444444444446</v>
      </c>
      <c r="R8">
        <v>23.2</v>
      </c>
      <c r="S8">
        <v>50.2</v>
      </c>
    </row>
    <row r="9" spans="1:19">
      <c r="A9">
        <v>8</v>
      </c>
      <c r="B9" t="s">
        <v>110</v>
      </c>
      <c r="C9" t="s">
        <v>121</v>
      </c>
      <c r="D9" t="s">
        <v>5</v>
      </c>
      <c r="E9">
        <v>82</v>
      </c>
      <c r="F9">
        <v>35</v>
      </c>
      <c r="G9">
        <v>54</v>
      </c>
      <c r="H9">
        <v>89</v>
      </c>
      <c r="I9">
        <v>-2</v>
      </c>
      <c r="J9">
        <v>37</v>
      </c>
      <c r="K9">
        <v>10</v>
      </c>
      <c r="L9">
        <v>0</v>
      </c>
      <c r="M9">
        <v>4</v>
      </c>
      <c r="N9">
        <v>0</v>
      </c>
      <c r="O9">
        <v>289</v>
      </c>
      <c r="P9">
        <v>12.1</v>
      </c>
      <c r="Q9" s="1">
        <v>0.9</v>
      </c>
      <c r="R9">
        <v>23.7</v>
      </c>
      <c r="S9">
        <v>52.5</v>
      </c>
    </row>
    <row r="10" spans="1:19">
      <c r="A10">
        <v>9</v>
      </c>
      <c r="B10" t="s">
        <v>835</v>
      </c>
      <c r="C10" t="s">
        <v>88</v>
      </c>
      <c r="D10" t="s">
        <v>7</v>
      </c>
      <c r="E10">
        <v>82</v>
      </c>
      <c r="F10">
        <v>25</v>
      </c>
      <c r="G10">
        <v>63</v>
      </c>
      <c r="H10">
        <v>88</v>
      </c>
      <c r="I10">
        <v>25</v>
      </c>
      <c r="J10">
        <v>70</v>
      </c>
      <c r="K10">
        <v>9</v>
      </c>
      <c r="L10">
        <v>0</v>
      </c>
      <c r="M10">
        <v>5</v>
      </c>
      <c r="N10">
        <v>0</v>
      </c>
      <c r="O10">
        <v>213</v>
      </c>
      <c r="P10">
        <v>11.7</v>
      </c>
      <c r="Q10" s="1">
        <v>0.81388888888888899</v>
      </c>
      <c r="R10">
        <v>22.9</v>
      </c>
      <c r="S10">
        <v>49.9</v>
      </c>
    </row>
    <row r="11" spans="1:19">
      <c r="A11">
        <v>10</v>
      </c>
      <c r="B11" t="s">
        <v>31</v>
      </c>
      <c r="C11" t="s">
        <v>9</v>
      </c>
      <c r="D11" t="s">
        <v>7</v>
      </c>
      <c r="E11">
        <v>82</v>
      </c>
      <c r="F11">
        <v>22</v>
      </c>
      <c r="G11">
        <v>66</v>
      </c>
      <c r="H11">
        <v>88</v>
      </c>
      <c r="I11">
        <v>16</v>
      </c>
      <c r="J11">
        <v>46</v>
      </c>
      <c r="K11">
        <v>14</v>
      </c>
      <c r="L11">
        <v>0</v>
      </c>
      <c r="M11">
        <v>1</v>
      </c>
      <c r="N11">
        <v>0</v>
      </c>
      <c r="O11">
        <v>174</v>
      </c>
      <c r="P11">
        <v>12.6</v>
      </c>
      <c r="Q11" s="1">
        <v>0.8305555555555556</v>
      </c>
      <c r="R11">
        <v>21.1</v>
      </c>
      <c r="S11">
        <v>48.7</v>
      </c>
    </row>
    <row r="12" spans="1:19">
      <c r="A12">
        <v>11</v>
      </c>
      <c r="B12" t="s">
        <v>71</v>
      </c>
      <c r="C12" t="s">
        <v>72</v>
      </c>
      <c r="D12" t="s">
        <v>7</v>
      </c>
      <c r="E12">
        <v>82</v>
      </c>
      <c r="F12">
        <v>25</v>
      </c>
      <c r="G12">
        <v>61</v>
      </c>
      <c r="H12">
        <v>86</v>
      </c>
      <c r="I12">
        <v>16</v>
      </c>
      <c r="J12">
        <v>56</v>
      </c>
      <c r="K12">
        <v>11</v>
      </c>
      <c r="L12">
        <v>0</v>
      </c>
      <c r="M12">
        <v>3</v>
      </c>
      <c r="N12">
        <v>1</v>
      </c>
      <c r="O12">
        <v>139</v>
      </c>
      <c r="P12">
        <v>18</v>
      </c>
      <c r="Q12" s="1">
        <v>0.81041666666666667</v>
      </c>
      <c r="R12">
        <v>25</v>
      </c>
      <c r="S12">
        <v>55.4</v>
      </c>
    </row>
    <row r="13" spans="1:19">
      <c r="A13">
        <v>12</v>
      </c>
      <c r="B13" t="s">
        <v>106</v>
      </c>
      <c r="C13" t="s">
        <v>29</v>
      </c>
      <c r="D13" t="s">
        <v>7</v>
      </c>
      <c r="E13">
        <v>82</v>
      </c>
      <c r="F13">
        <v>46</v>
      </c>
      <c r="G13">
        <v>38</v>
      </c>
      <c r="H13">
        <v>84</v>
      </c>
      <c r="I13">
        <v>23</v>
      </c>
      <c r="J13">
        <v>68</v>
      </c>
      <c r="K13">
        <v>13</v>
      </c>
      <c r="L13">
        <v>4</v>
      </c>
      <c r="M13">
        <v>12</v>
      </c>
      <c r="N13">
        <v>3</v>
      </c>
      <c r="O13">
        <v>342</v>
      </c>
      <c r="P13">
        <v>13.5</v>
      </c>
      <c r="Q13" s="1">
        <v>0.87291666666666667</v>
      </c>
      <c r="R13">
        <v>27.1</v>
      </c>
      <c r="S13">
        <v>48.3</v>
      </c>
    </row>
    <row r="14" spans="1:19">
      <c r="A14">
        <v>13</v>
      </c>
      <c r="B14" t="s">
        <v>120</v>
      </c>
      <c r="C14" t="s">
        <v>121</v>
      </c>
      <c r="D14" t="s">
        <v>7</v>
      </c>
      <c r="E14">
        <v>81</v>
      </c>
      <c r="F14">
        <v>39</v>
      </c>
      <c r="G14">
        <v>43</v>
      </c>
      <c r="H14">
        <v>82</v>
      </c>
      <c r="I14">
        <v>-2</v>
      </c>
      <c r="J14">
        <v>44</v>
      </c>
      <c r="K14">
        <v>19</v>
      </c>
      <c r="L14">
        <v>0</v>
      </c>
      <c r="M14">
        <v>6</v>
      </c>
      <c r="N14">
        <v>1</v>
      </c>
      <c r="O14">
        <v>255</v>
      </c>
      <c r="P14">
        <v>15.3</v>
      </c>
      <c r="Q14" s="1">
        <v>0.73125000000000007</v>
      </c>
      <c r="R14">
        <v>21.5</v>
      </c>
      <c r="S14">
        <v>60.3</v>
      </c>
    </row>
    <row r="15" spans="1:19">
      <c r="A15">
        <v>14</v>
      </c>
      <c r="B15" t="s">
        <v>70</v>
      </c>
      <c r="C15" t="s">
        <v>38</v>
      </c>
      <c r="D15" t="s">
        <v>10</v>
      </c>
      <c r="E15">
        <v>82</v>
      </c>
      <c r="F15">
        <v>31</v>
      </c>
      <c r="G15">
        <v>51</v>
      </c>
      <c r="H15">
        <v>82</v>
      </c>
      <c r="I15">
        <v>24</v>
      </c>
      <c r="J15">
        <v>36</v>
      </c>
      <c r="K15">
        <v>9</v>
      </c>
      <c r="L15">
        <v>0</v>
      </c>
      <c r="M15">
        <v>7</v>
      </c>
      <c r="N15">
        <v>0</v>
      </c>
      <c r="O15">
        <v>285</v>
      </c>
      <c r="P15">
        <v>10.9</v>
      </c>
      <c r="Q15" s="1">
        <v>0.78263888888888899</v>
      </c>
      <c r="R15">
        <v>23.7</v>
      </c>
      <c r="S15">
        <v>40</v>
      </c>
    </row>
    <row r="16" spans="1:19">
      <c r="A16">
        <v>15</v>
      </c>
      <c r="B16" t="s">
        <v>37</v>
      </c>
      <c r="C16" t="s">
        <v>38</v>
      </c>
      <c r="D16" t="s">
        <v>7</v>
      </c>
      <c r="E16">
        <v>82</v>
      </c>
      <c r="F16">
        <v>22</v>
      </c>
      <c r="G16">
        <v>60</v>
      </c>
      <c r="H16">
        <v>82</v>
      </c>
      <c r="I16">
        <v>22</v>
      </c>
      <c r="J16">
        <v>48</v>
      </c>
      <c r="K16">
        <v>4</v>
      </c>
      <c r="L16">
        <v>0</v>
      </c>
      <c r="M16">
        <v>8</v>
      </c>
      <c r="N16">
        <v>2</v>
      </c>
      <c r="O16">
        <v>143</v>
      </c>
      <c r="P16">
        <v>15.4</v>
      </c>
      <c r="Q16" s="1">
        <v>0.81319444444444444</v>
      </c>
      <c r="R16">
        <v>24.7</v>
      </c>
      <c r="S16">
        <v>49.6</v>
      </c>
    </row>
    <row r="17" spans="1:19">
      <c r="A17">
        <v>16</v>
      </c>
      <c r="B17" t="s">
        <v>3</v>
      </c>
      <c r="C17" t="s">
        <v>4</v>
      </c>
      <c r="D17" t="s">
        <v>5</v>
      </c>
      <c r="E17">
        <v>82</v>
      </c>
      <c r="F17">
        <v>30</v>
      </c>
      <c r="G17">
        <v>50</v>
      </c>
      <c r="H17">
        <v>80</v>
      </c>
      <c r="I17">
        <v>4</v>
      </c>
      <c r="J17">
        <v>14</v>
      </c>
      <c r="K17">
        <v>7</v>
      </c>
      <c r="L17">
        <v>2</v>
      </c>
      <c r="M17">
        <v>3</v>
      </c>
      <c r="N17">
        <v>1</v>
      </c>
      <c r="O17">
        <v>262</v>
      </c>
      <c r="P17">
        <v>11.5</v>
      </c>
      <c r="Q17" s="1">
        <v>0.88680555555555562</v>
      </c>
      <c r="R17">
        <v>25.7</v>
      </c>
      <c r="S17">
        <v>46.7</v>
      </c>
    </row>
    <row r="18" spans="1:19">
      <c r="A18">
        <v>17</v>
      </c>
      <c r="B18" t="s">
        <v>122</v>
      </c>
      <c r="C18" t="s">
        <v>29</v>
      </c>
      <c r="D18" t="s">
        <v>7</v>
      </c>
      <c r="E18">
        <v>79</v>
      </c>
      <c r="F18">
        <v>30</v>
      </c>
      <c r="G18">
        <v>50</v>
      </c>
      <c r="H18">
        <v>80</v>
      </c>
      <c r="I18">
        <v>22</v>
      </c>
      <c r="J18">
        <v>63</v>
      </c>
      <c r="K18">
        <v>8</v>
      </c>
      <c r="L18">
        <v>7</v>
      </c>
      <c r="M18">
        <v>4</v>
      </c>
      <c r="N18">
        <v>2</v>
      </c>
      <c r="O18">
        <v>238</v>
      </c>
      <c r="P18">
        <v>12.6</v>
      </c>
      <c r="Q18" s="1">
        <v>0.90555555555555556</v>
      </c>
      <c r="R18">
        <v>27.1</v>
      </c>
      <c r="S18">
        <v>49</v>
      </c>
    </row>
    <row r="19" spans="1:19">
      <c r="A19">
        <v>18</v>
      </c>
      <c r="B19" t="s">
        <v>47</v>
      </c>
      <c r="C19" t="s">
        <v>139</v>
      </c>
      <c r="D19" t="s">
        <v>10</v>
      </c>
      <c r="E19">
        <v>78</v>
      </c>
      <c r="F19">
        <v>40</v>
      </c>
      <c r="G19">
        <v>39</v>
      </c>
      <c r="H19">
        <v>79</v>
      </c>
      <c r="I19">
        <v>11</v>
      </c>
      <c r="J19">
        <v>52</v>
      </c>
      <c r="K19">
        <v>6</v>
      </c>
      <c r="L19">
        <v>5</v>
      </c>
      <c r="M19">
        <v>5</v>
      </c>
      <c r="N19">
        <v>2</v>
      </c>
      <c r="O19">
        <v>263</v>
      </c>
      <c r="P19">
        <v>15.2</v>
      </c>
      <c r="Q19" s="1">
        <v>0.88124999999999998</v>
      </c>
      <c r="R19">
        <v>28.7</v>
      </c>
      <c r="S19">
        <v>27.8</v>
      </c>
    </row>
    <row r="20" spans="1:19">
      <c r="A20">
        <v>19</v>
      </c>
      <c r="B20" t="s">
        <v>43</v>
      </c>
      <c r="C20" t="s">
        <v>9</v>
      </c>
      <c r="D20" t="s">
        <v>5</v>
      </c>
      <c r="E20">
        <v>62</v>
      </c>
      <c r="F20">
        <v>34</v>
      </c>
      <c r="G20">
        <v>45</v>
      </c>
      <c r="H20">
        <v>79</v>
      </c>
      <c r="I20">
        <v>25</v>
      </c>
      <c r="J20">
        <v>77</v>
      </c>
      <c r="K20">
        <v>8</v>
      </c>
      <c r="L20">
        <v>0</v>
      </c>
      <c r="M20">
        <v>8</v>
      </c>
      <c r="N20">
        <v>2</v>
      </c>
      <c r="O20">
        <v>223</v>
      </c>
      <c r="P20">
        <v>15.2</v>
      </c>
      <c r="Q20" s="1">
        <v>0.80138888888888893</v>
      </c>
      <c r="R20">
        <v>20.5</v>
      </c>
      <c r="S20">
        <v>50</v>
      </c>
    </row>
    <row r="21" spans="1:19">
      <c r="A21">
        <v>20</v>
      </c>
      <c r="B21" t="s">
        <v>92</v>
      </c>
      <c r="C21" t="s">
        <v>93</v>
      </c>
      <c r="D21" t="s">
        <v>10</v>
      </c>
      <c r="E21">
        <v>77</v>
      </c>
      <c r="F21">
        <v>31</v>
      </c>
      <c r="G21">
        <v>47</v>
      </c>
      <c r="H21">
        <v>78</v>
      </c>
      <c r="I21">
        <v>18</v>
      </c>
      <c r="J21">
        <v>32</v>
      </c>
      <c r="K21">
        <v>12</v>
      </c>
      <c r="L21">
        <v>2</v>
      </c>
      <c r="M21">
        <v>6</v>
      </c>
      <c r="N21">
        <v>1</v>
      </c>
      <c r="O21">
        <v>247</v>
      </c>
      <c r="P21">
        <v>12.6</v>
      </c>
      <c r="Q21" s="1">
        <v>0.77361111111111114</v>
      </c>
      <c r="R21">
        <v>22.6</v>
      </c>
      <c r="S21">
        <v>29.9</v>
      </c>
    </row>
    <row r="22" spans="1:19">
      <c r="A22">
        <v>21</v>
      </c>
      <c r="B22" t="s">
        <v>26</v>
      </c>
      <c r="C22" t="s">
        <v>113</v>
      </c>
      <c r="D22" t="s">
        <v>7</v>
      </c>
      <c r="E22">
        <v>82</v>
      </c>
      <c r="F22">
        <v>22</v>
      </c>
      <c r="G22">
        <v>56</v>
      </c>
      <c r="H22">
        <v>78</v>
      </c>
      <c r="I22">
        <v>-4</v>
      </c>
      <c r="J22">
        <v>52</v>
      </c>
      <c r="K22">
        <v>7</v>
      </c>
      <c r="L22">
        <v>0</v>
      </c>
      <c r="M22">
        <v>1</v>
      </c>
      <c r="N22">
        <v>0</v>
      </c>
      <c r="O22">
        <v>163</v>
      </c>
      <c r="P22">
        <v>13.5</v>
      </c>
      <c r="Q22" s="1">
        <v>0.87291666666666667</v>
      </c>
      <c r="R22">
        <v>21.7</v>
      </c>
      <c r="S22">
        <v>45.5</v>
      </c>
    </row>
    <row r="23" spans="1:19">
      <c r="A23">
        <v>22</v>
      </c>
      <c r="B23" t="s">
        <v>321</v>
      </c>
      <c r="C23" t="s">
        <v>14</v>
      </c>
      <c r="D23" t="s">
        <v>5</v>
      </c>
      <c r="E23">
        <v>81</v>
      </c>
      <c r="F23">
        <v>29</v>
      </c>
      <c r="G23">
        <v>48</v>
      </c>
      <c r="H23">
        <v>77</v>
      </c>
      <c r="I23">
        <v>29</v>
      </c>
      <c r="J23">
        <v>30</v>
      </c>
      <c r="K23">
        <v>5</v>
      </c>
      <c r="L23">
        <v>0</v>
      </c>
      <c r="M23">
        <v>5</v>
      </c>
      <c r="N23">
        <v>2</v>
      </c>
      <c r="O23">
        <v>249</v>
      </c>
      <c r="P23">
        <v>11.6</v>
      </c>
      <c r="Q23" s="1">
        <v>0.72499999999999998</v>
      </c>
      <c r="R23">
        <v>24</v>
      </c>
      <c r="S23">
        <v>25</v>
      </c>
    </row>
    <row r="24" spans="1:19">
      <c r="A24">
        <v>23</v>
      </c>
      <c r="B24" t="s">
        <v>149</v>
      </c>
      <c r="C24" t="s">
        <v>16</v>
      </c>
      <c r="D24" t="s">
        <v>10</v>
      </c>
      <c r="E24">
        <v>82</v>
      </c>
      <c r="F24">
        <v>24</v>
      </c>
      <c r="G24">
        <v>53</v>
      </c>
      <c r="H24">
        <v>77</v>
      </c>
      <c r="I24">
        <v>2</v>
      </c>
      <c r="J24">
        <v>32</v>
      </c>
      <c r="K24">
        <v>7</v>
      </c>
      <c r="L24">
        <v>0</v>
      </c>
      <c r="M24">
        <v>2</v>
      </c>
      <c r="N24">
        <v>1</v>
      </c>
      <c r="O24">
        <v>219</v>
      </c>
      <c r="P24">
        <v>11</v>
      </c>
      <c r="Q24" s="1">
        <v>0.76666666666666661</v>
      </c>
      <c r="R24">
        <v>23</v>
      </c>
      <c r="S24">
        <v>50</v>
      </c>
    </row>
    <row r="25" spans="1:19">
      <c r="A25">
        <v>24</v>
      </c>
      <c r="B25" t="s">
        <v>846</v>
      </c>
      <c r="C25" t="s">
        <v>322</v>
      </c>
      <c r="D25" t="s">
        <v>10</v>
      </c>
      <c r="E25">
        <v>82</v>
      </c>
      <c r="F25">
        <v>26</v>
      </c>
      <c r="G25">
        <v>50</v>
      </c>
      <c r="H25">
        <v>76</v>
      </c>
      <c r="I25">
        <v>-14</v>
      </c>
      <c r="J25">
        <v>44</v>
      </c>
      <c r="K25">
        <v>12</v>
      </c>
      <c r="L25">
        <v>0</v>
      </c>
      <c r="M25">
        <v>3</v>
      </c>
      <c r="N25">
        <v>0</v>
      </c>
      <c r="O25">
        <v>165</v>
      </c>
      <c r="P25">
        <v>15.8</v>
      </c>
      <c r="Q25" s="1">
        <v>0.71805555555555556</v>
      </c>
      <c r="R25">
        <v>18.7</v>
      </c>
      <c r="S25">
        <v>37.5</v>
      </c>
    </row>
    <row r="26" spans="1:19">
      <c r="A26">
        <v>25</v>
      </c>
      <c r="B26" t="s">
        <v>15</v>
      </c>
      <c r="C26" t="s">
        <v>16</v>
      </c>
      <c r="D26" t="s">
        <v>7</v>
      </c>
      <c r="E26">
        <v>82</v>
      </c>
      <c r="F26">
        <v>40</v>
      </c>
      <c r="G26">
        <v>35</v>
      </c>
      <c r="H26">
        <v>75</v>
      </c>
      <c r="I26">
        <v>15</v>
      </c>
      <c r="J26">
        <v>50</v>
      </c>
      <c r="K26">
        <v>14</v>
      </c>
      <c r="L26">
        <v>1</v>
      </c>
      <c r="M26">
        <v>8</v>
      </c>
      <c r="N26">
        <v>1</v>
      </c>
      <c r="O26">
        <v>372</v>
      </c>
      <c r="P26">
        <v>10.8</v>
      </c>
      <c r="Q26" s="1">
        <v>0.87638888888888899</v>
      </c>
      <c r="R26">
        <v>26</v>
      </c>
      <c r="S26">
        <v>45.3</v>
      </c>
    </row>
    <row r="27" spans="1:19">
      <c r="A27">
        <v>26</v>
      </c>
      <c r="B27" t="s">
        <v>353</v>
      </c>
      <c r="C27" t="s">
        <v>29</v>
      </c>
      <c r="D27" t="s">
        <v>10</v>
      </c>
      <c r="E27">
        <v>79</v>
      </c>
      <c r="F27">
        <v>34</v>
      </c>
      <c r="G27">
        <v>40</v>
      </c>
      <c r="H27">
        <v>74</v>
      </c>
      <c r="I27">
        <v>21</v>
      </c>
      <c r="J27">
        <v>42</v>
      </c>
      <c r="K27">
        <v>12</v>
      </c>
      <c r="L27">
        <v>4</v>
      </c>
      <c r="M27">
        <v>3</v>
      </c>
      <c r="N27">
        <v>0</v>
      </c>
      <c r="O27">
        <v>221</v>
      </c>
      <c r="P27">
        <v>15.4</v>
      </c>
      <c r="Q27" s="1">
        <v>0.79236111111111107</v>
      </c>
      <c r="R27">
        <v>24.2</v>
      </c>
      <c r="S27">
        <v>30</v>
      </c>
    </row>
    <row r="28" spans="1:19">
      <c r="A28">
        <v>27</v>
      </c>
      <c r="B28" t="s">
        <v>163</v>
      </c>
      <c r="C28" t="s">
        <v>147</v>
      </c>
      <c r="D28" t="s">
        <v>5</v>
      </c>
      <c r="E28">
        <v>79</v>
      </c>
      <c r="F28">
        <v>24</v>
      </c>
      <c r="G28">
        <v>50</v>
      </c>
      <c r="H28">
        <v>74</v>
      </c>
      <c r="I28">
        <v>7</v>
      </c>
      <c r="J28">
        <v>24</v>
      </c>
      <c r="K28">
        <v>8</v>
      </c>
      <c r="L28">
        <v>1</v>
      </c>
      <c r="M28">
        <v>3</v>
      </c>
      <c r="N28">
        <v>0</v>
      </c>
      <c r="O28">
        <v>204</v>
      </c>
      <c r="P28">
        <v>11.8</v>
      </c>
      <c r="Q28" s="1">
        <v>0.86944444444444446</v>
      </c>
      <c r="R28">
        <v>24</v>
      </c>
      <c r="S28">
        <v>23.5</v>
      </c>
    </row>
    <row r="29" spans="1:19">
      <c r="A29">
        <v>28</v>
      </c>
      <c r="B29" t="s">
        <v>146</v>
      </c>
      <c r="C29" t="s">
        <v>147</v>
      </c>
      <c r="D29" t="s">
        <v>7</v>
      </c>
      <c r="E29">
        <v>82</v>
      </c>
      <c r="F29">
        <v>32</v>
      </c>
      <c r="G29">
        <v>41</v>
      </c>
      <c r="H29">
        <v>73</v>
      </c>
      <c r="I29">
        <v>-14</v>
      </c>
      <c r="J29">
        <v>79</v>
      </c>
      <c r="K29">
        <v>13</v>
      </c>
      <c r="L29">
        <v>1</v>
      </c>
      <c r="M29">
        <v>3</v>
      </c>
      <c r="N29">
        <v>0</v>
      </c>
      <c r="O29">
        <v>246</v>
      </c>
      <c r="P29">
        <v>13</v>
      </c>
      <c r="Q29" s="1">
        <v>0.82013888888888886</v>
      </c>
      <c r="R29">
        <v>21.7</v>
      </c>
      <c r="S29">
        <v>53.3</v>
      </c>
    </row>
    <row r="30" spans="1:19">
      <c r="A30">
        <v>29</v>
      </c>
      <c r="B30" t="s">
        <v>699</v>
      </c>
      <c r="C30" t="s">
        <v>9</v>
      </c>
      <c r="D30" t="s">
        <v>81</v>
      </c>
      <c r="E30">
        <v>68</v>
      </c>
      <c r="F30">
        <v>31</v>
      </c>
      <c r="G30">
        <v>42</v>
      </c>
      <c r="H30">
        <v>73</v>
      </c>
      <c r="I30">
        <v>24</v>
      </c>
      <c r="J30">
        <v>68</v>
      </c>
      <c r="K30">
        <v>18</v>
      </c>
      <c r="L30">
        <v>1</v>
      </c>
      <c r="M30">
        <v>4</v>
      </c>
      <c r="N30">
        <v>0</v>
      </c>
      <c r="O30">
        <v>243</v>
      </c>
      <c r="P30">
        <v>12.8</v>
      </c>
      <c r="Q30" s="2">
        <v>1.0729166666666667</v>
      </c>
      <c r="R30">
        <v>27.2</v>
      </c>
      <c r="S30">
        <v>0</v>
      </c>
    </row>
    <row r="31" spans="1:19">
      <c r="A31">
        <v>30</v>
      </c>
      <c r="B31" t="s">
        <v>185</v>
      </c>
      <c r="C31" t="s">
        <v>143</v>
      </c>
      <c r="D31" t="s">
        <v>5</v>
      </c>
      <c r="E31">
        <v>82</v>
      </c>
      <c r="F31">
        <v>31</v>
      </c>
      <c r="G31">
        <v>42</v>
      </c>
      <c r="H31">
        <v>73</v>
      </c>
      <c r="I31">
        <v>5</v>
      </c>
      <c r="J31">
        <v>72</v>
      </c>
      <c r="K31">
        <v>10</v>
      </c>
      <c r="L31">
        <v>0</v>
      </c>
      <c r="M31">
        <v>4</v>
      </c>
      <c r="N31">
        <v>0</v>
      </c>
      <c r="O31">
        <v>230</v>
      </c>
      <c r="P31">
        <v>13.5</v>
      </c>
      <c r="Q31" s="1">
        <v>0.84305555555555556</v>
      </c>
      <c r="R31">
        <v>25.5</v>
      </c>
      <c r="S31">
        <v>44.2</v>
      </c>
    </row>
    <row r="32" spans="1:19">
      <c r="A32">
        <v>31</v>
      </c>
      <c r="B32" t="s">
        <v>30</v>
      </c>
      <c r="C32" t="s">
        <v>23</v>
      </c>
      <c r="D32" t="s">
        <v>10</v>
      </c>
      <c r="E32">
        <v>77</v>
      </c>
      <c r="F32">
        <v>31</v>
      </c>
      <c r="G32">
        <v>42</v>
      </c>
      <c r="H32">
        <v>73</v>
      </c>
      <c r="I32">
        <v>13</v>
      </c>
      <c r="J32">
        <v>36</v>
      </c>
      <c r="K32">
        <v>12</v>
      </c>
      <c r="L32">
        <v>2</v>
      </c>
      <c r="M32">
        <v>5</v>
      </c>
      <c r="N32">
        <v>0</v>
      </c>
      <c r="O32">
        <v>309</v>
      </c>
      <c r="P32">
        <v>10</v>
      </c>
      <c r="Q32" s="1">
        <v>0.82777777777777783</v>
      </c>
      <c r="R32">
        <v>25.5</v>
      </c>
      <c r="S32">
        <v>53.3</v>
      </c>
    </row>
    <row r="33" spans="1:19">
      <c r="A33">
        <v>32</v>
      </c>
      <c r="B33" t="s">
        <v>847</v>
      </c>
      <c r="C33" t="s">
        <v>322</v>
      </c>
      <c r="D33" t="s">
        <v>7</v>
      </c>
      <c r="E33">
        <v>82</v>
      </c>
      <c r="F33">
        <v>22</v>
      </c>
      <c r="G33">
        <v>51</v>
      </c>
      <c r="H33">
        <v>73</v>
      </c>
      <c r="I33">
        <v>-9</v>
      </c>
      <c r="J33">
        <v>24</v>
      </c>
      <c r="K33">
        <v>12</v>
      </c>
      <c r="L33">
        <v>1</v>
      </c>
      <c r="M33">
        <v>0</v>
      </c>
      <c r="N33">
        <v>0</v>
      </c>
      <c r="O33">
        <v>150</v>
      </c>
      <c r="P33">
        <v>14.7</v>
      </c>
      <c r="Q33" s="1">
        <v>0.75208333333333333</v>
      </c>
      <c r="R33">
        <v>20.100000000000001</v>
      </c>
      <c r="S33">
        <v>50.6</v>
      </c>
    </row>
    <row r="34" spans="1:19">
      <c r="A34">
        <v>33</v>
      </c>
      <c r="B34" t="s">
        <v>115</v>
      </c>
      <c r="C34" t="s">
        <v>88</v>
      </c>
      <c r="D34" t="s">
        <v>7</v>
      </c>
      <c r="E34">
        <v>82</v>
      </c>
      <c r="F34">
        <v>22</v>
      </c>
      <c r="G34">
        <v>51</v>
      </c>
      <c r="H34">
        <v>73</v>
      </c>
      <c r="I34">
        <v>37</v>
      </c>
      <c r="J34">
        <v>26</v>
      </c>
      <c r="K34">
        <v>5</v>
      </c>
      <c r="L34">
        <v>2</v>
      </c>
      <c r="M34">
        <v>6</v>
      </c>
      <c r="N34">
        <v>1</v>
      </c>
      <c r="O34">
        <v>146</v>
      </c>
      <c r="P34">
        <v>15.1</v>
      </c>
      <c r="Q34" s="1">
        <v>0.70208333333333339</v>
      </c>
      <c r="R34">
        <v>21.2</v>
      </c>
      <c r="S34">
        <v>50.3</v>
      </c>
    </row>
    <row r="35" spans="1:19">
      <c r="A35">
        <v>34</v>
      </c>
      <c r="B35" t="s">
        <v>171</v>
      </c>
      <c r="C35" t="s">
        <v>147</v>
      </c>
      <c r="D35" t="s">
        <v>10</v>
      </c>
      <c r="E35">
        <v>82</v>
      </c>
      <c r="F35">
        <v>39</v>
      </c>
      <c r="G35">
        <v>33</v>
      </c>
      <c r="H35">
        <v>72</v>
      </c>
      <c r="I35">
        <v>-11</v>
      </c>
      <c r="J35">
        <v>88</v>
      </c>
      <c r="K35">
        <v>15</v>
      </c>
      <c r="L35">
        <v>0</v>
      </c>
      <c r="M35">
        <v>6</v>
      </c>
      <c r="N35">
        <v>0</v>
      </c>
      <c r="O35">
        <v>258</v>
      </c>
      <c r="P35">
        <v>15.1</v>
      </c>
      <c r="Q35" s="1">
        <v>0.83750000000000002</v>
      </c>
      <c r="R35">
        <v>22.1</v>
      </c>
      <c r="S35">
        <v>46.7</v>
      </c>
    </row>
    <row r="36" spans="1:19">
      <c r="A36">
        <v>35</v>
      </c>
      <c r="B36" t="s">
        <v>101</v>
      </c>
      <c r="C36" t="s">
        <v>90</v>
      </c>
      <c r="D36" t="s">
        <v>5</v>
      </c>
      <c r="E36">
        <v>82</v>
      </c>
      <c r="F36">
        <v>33</v>
      </c>
      <c r="G36">
        <v>39</v>
      </c>
      <c r="H36">
        <v>72</v>
      </c>
      <c r="I36">
        <v>-20</v>
      </c>
      <c r="J36">
        <v>26</v>
      </c>
      <c r="K36">
        <v>16</v>
      </c>
      <c r="L36">
        <v>0</v>
      </c>
      <c r="M36">
        <v>11</v>
      </c>
      <c r="N36">
        <v>1</v>
      </c>
      <c r="O36">
        <v>220</v>
      </c>
      <c r="P36">
        <v>15</v>
      </c>
      <c r="Q36" s="1">
        <v>0.79722222222222217</v>
      </c>
      <c r="R36">
        <v>25</v>
      </c>
      <c r="S36">
        <v>49.2</v>
      </c>
    </row>
    <row r="37" spans="1:19">
      <c r="A37">
        <v>36</v>
      </c>
      <c r="B37" t="s">
        <v>91</v>
      </c>
      <c r="C37" t="s">
        <v>25</v>
      </c>
      <c r="D37" t="s">
        <v>5</v>
      </c>
      <c r="E37">
        <v>78</v>
      </c>
      <c r="F37">
        <v>32</v>
      </c>
      <c r="G37">
        <v>40</v>
      </c>
      <c r="H37">
        <v>72</v>
      </c>
      <c r="I37">
        <v>10</v>
      </c>
      <c r="J37">
        <v>109</v>
      </c>
      <c r="K37">
        <v>10</v>
      </c>
      <c r="L37">
        <v>0</v>
      </c>
      <c r="M37">
        <v>8</v>
      </c>
      <c r="N37">
        <v>0</v>
      </c>
      <c r="O37">
        <v>283</v>
      </c>
      <c r="P37">
        <v>11.3</v>
      </c>
      <c r="Q37" s="1">
        <v>0.77500000000000002</v>
      </c>
      <c r="R37">
        <v>22.4</v>
      </c>
      <c r="S37">
        <v>29</v>
      </c>
    </row>
    <row r="38" spans="1:19">
      <c r="A38">
        <v>37</v>
      </c>
      <c r="B38" t="s">
        <v>129</v>
      </c>
      <c r="C38" t="s">
        <v>23</v>
      </c>
      <c r="D38" t="s">
        <v>5</v>
      </c>
      <c r="E38">
        <v>74</v>
      </c>
      <c r="F38">
        <v>40</v>
      </c>
      <c r="G38">
        <v>31</v>
      </c>
      <c r="H38">
        <v>71</v>
      </c>
      <c r="I38">
        <v>27</v>
      </c>
      <c r="J38">
        <v>63</v>
      </c>
      <c r="K38">
        <v>10</v>
      </c>
      <c r="L38">
        <v>0</v>
      </c>
      <c r="M38">
        <v>8</v>
      </c>
      <c r="N38">
        <v>1</v>
      </c>
      <c r="O38">
        <v>307</v>
      </c>
      <c r="P38">
        <v>13</v>
      </c>
      <c r="Q38" s="1">
        <v>0.74097222222222225</v>
      </c>
      <c r="R38">
        <v>23.4</v>
      </c>
      <c r="S38">
        <v>21</v>
      </c>
    </row>
    <row r="39" spans="1:19">
      <c r="A39">
        <v>38</v>
      </c>
      <c r="B39" t="s">
        <v>128</v>
      </c>
      <c r="C39" t="s">
        <v>72</v>
      </c>
      <c r="D39" t="s">
        <v>7</v>
      </c>
      <c r="E39">
        <v>76</v>
      </c>
      <c r="F39">
        <v>38</v>
      </c>
      <c r="G39">
        <v>33</v>
      </c>
      <c r="H39">
        <v>71</v>
      </c>
      <c r="I39">
        <v>16</v>
      </c>
      <c r="J39">
        <v>18</v>
      </c>
      <c r="K39">
        <v>11</v>
      </c>
      <c r="L39">
        <v>5</v>
      </c>
      <c r="M39">
        <v>10</v>
      </c>
      <c r="N39">
        <v>1</v>
      </c>
      <c r="O39">
        <v>251</v>
      </c>
      <c r="P39">
        <v>15.1</v>
      </c>
      <c r="Q39" s="1">
        <v>0.88958333333333339</v>
      </c>
      <c r="R39">
        <v>27.5</v>
      </c>
      <c r="S39">
        <v>52.4</v>
      </c>
    </row>
    <row r="40" spans="1:19">
      <c r="A40">
        <v>39</v>
      </c>
      <c r="B40" t="s">
        <v>212</v>
      </c>
      <c r="C40" t="s">
        <v>51</v>
      </c>
      <c r="D40" t="s">
        <v>7</v>
      </c>
      <c r="E40">
        <v>82</v>
      </c>
      <c r="F40">
        <v>28</v>
      </c>
      <c r="G40">
        <v>42</v>
      </c>
      <c r="H40">
        <v>70</v>
      </c>
      <c r="I40">
        <v>-5</v>
      </c>
      <c r="J40">
        <v>38</v>
      </c>
      <c r="K40">
        <v>9</v>
      </c>
      <c r="L40">
        <v>1</v>
      </c>
      <c r="M40">
        <v>9</v>
      </c>
      <c r="N40">
        <v>1</v>
      </c>
      <c r="O40">
        <v>221</v>
      </c>
      <c r="P40">
        <v>12.7</v>
      </c>
      <c r="Q40" s="1">
        <v>0.88263888888888886</v>
      </c>
      <c r="R40">
        <v>25.5</v>
      </c>
      <c r="S40">
        <v>50.7</v>
      </c>
    </row>
    <row r="41" spans="1:19">
      <c r="A41">
        <v>40</v>
      </c>
      <c r="B41" t="s">
        <v>13</v>
      </c>
      <c r="C41" t="s">
        <v>14</v>
      </c>
      <c r="D41" t="s">
        <v>5</v>
      </c>
      <c r="E41">
        <v>80</v>
      </c>
      <c r="F41">
        <v>25</v>
      </c>
      <c r="G41">
        <v>45</v>
      </c>
      <c r="H41">
        <v>70</v>
      </c>
      <c r="I41">
        <v>-2</v>
      </c>
      <c r="J41">
        <v>42</v>
      </c>
      <c r="K41">
        <v>13</v>
      </c>
      <c r="L41">
        <v>0</v>
      </c>
      <c r="M41">
        <v>4</v>
      </c>
      <c r="N41">
        <v>0</v>
      </c>
      <c r="O41">
        <v>254</v>
      </c>
      <c r="P41">
        <v>9.8000000000000007</v>
      </c>
      <c r="Q41" s="1">
        <v>0.77708333333333324</v>
      </c>
      <c r="R41">
        <v>23.3</v>
      </c>
      <c r="S41">
        <v>41.9</v>
      </c>
    </row>
    <row r="42" spans="1:19">
      <c r="A42">
        <v>41</v>
      </c>
      <c r="B42" t="s">
        <v>27</v>
      </c>
      <c r="C42" t="s">
        <v>14</v>
      </c>
      <c r="D42" t="s">
        <v>7</v>
      </c>
      <c r="E42">
        <v>82</v>
      </c>
      <c r="F42">
        <v>34</v>
      </c>
      <c r="G42">
        <v>35</v>
      </c>
      <c r="H42">
        <v>69</v>
      </c>
      <c r="I42">
        <v>12</v>
      </c>
      <c r="J42">
        <v>51</v>
      </c>
      <c r="K42">
        <v>12</v>
      </c>
      <c r="L42">
        <v>0</v>
      </c>
      <c r="M42">
        <v>7</v>
      </c>
      <c r="N42">
        <v>0</v>
      </c>
      <c r="O42">
        <v>195</v>
      </c>
      <c r="P42">
        <v>17.399999999999999</v>
      </c>
      <c r="Q42" s="1">
        <v>0.77569444444444446</v>
      </c>
      <c r="R42">
        <v>24.4</v>
      </c>
      <c r="S42">
        <v>54.7</v>
      </c>
    </row>
    <row r="43" spans="1:19">
      <c r="A43">
        <v>42</v>
      </c>
      <c r="B43" t="s">
        <v>394</v>
      </c>
      <c r="C43" t="s">
        <v>93</v>
      </c>
      <c r="D43" t="s">
        <v>5</v>
      </c>
      <c r="E43">
        <v>81</v>
      </c>
      <c r="F43">
        <v>29</v>
      </c>
      <c r="G43">
        <v>40</v>
      </c>
      <c r="H43">
        <v>69</v>
      </c>
      <c r="I43">
        <v>25</v>
      </c>
      <c r="J43">
        <v>56</v>
      </c>
      <c r="K43">
        <v>6</v>
      </c>
      <c r="L43">
        <v>3</v>
      </c>
      <c r="M43">
        <v>7</v>
      </c>
      <c r="N43">
        <v>2</v>
      </c>
      <c r="O43">
        <v>229</v>
      </c>
      <c r="P43">
        <v>12.7</v>
      </c>
      <c r="Q43" s="1">
        <v>0.75347222222222221</v>
      </c>
      <c r="R43">
        <v>22</v>
      </c>
      <c r="S43">
        <v>40</v>
      </c>
    </row>
    <row r="44" spans="1:19">
      <c r="A44">
        <v>43</v>
      </c>
      <c r="B44" t="s">
        <v>124</v>
      </c>
      <c r="C44" t="s">
        <v>4</v>
      </c>
      <c r="D44" t="s">
        <v>7</v>
      </c>
      <c r="E44">
        <v>77</v>
      </c>
      <c r="F44">
        <v>29</v>
      </c>
      <c r="G44">
        <v>38</v>
      </c>
      <c r="H44">
        <v>67</v>
      </c>
      <c r="I44">
        <v>-9</v>
      </c>
      <c r="J44">
        <v>54</v>
      </c>
      <c r="K44">
        <v>10</v>
      </c>
      <c r="L44">
        <v>1</v>
      </c>
      <c r="M44">
        <v>6</v>
      </c>
      <c r="N44">
        <v>1</v>
      </c>
      <c r="O44">
        <v>291</v>
      </c>
      <c r="P44">
        <v>10</v>
      </c>
      <c r="Q44" s="1">
        <v>0.84375</v>
      </c>
      <c r="R44">
        <v>25.2</v>
      </c>
      <c r="S44">
        <v>50.9</v>
      </c>
    </row>
    <row r="45" spans="1:19">
      <c r="A45">
        <v>44</v>
      </c>
      <c r="B45" t="s">
        <v>85</v>
      </c>
      <c r="C45" t="s">
        <v>78</v>
      </c>
      <c r="D45" t="s">
        <v>7</v>
      </c>
      <c r="E45">
        <v>79</v>
      </c>
      <c r="F45">
        <v>20</v>
      </c>
      <c r="G45">
        <v>47</v>
      </c>
      <c r="H45">
        <v>67</v>
      </c>
      <c r="I45">
        <v>2</v>
      </c>
      <c r="J45">
        <v>66</v>
      </c>
      <c r="K45">
        <v>5</v>
      </c>
      <c r="L45">
        <v>4</v>
      </c>
      <c r="M45">
        <v>3</v>
      </c>
      <c r="N45">
        <v>1</v>
      </c>
      <c r="O45">
        <v>236</v>
      </c>
      <c r="P45">
        <v>8.5</v>
      </c>
      <c r="Q45" s="1">
        <v>0.89513888888888893</v>
      </c>
      <c r="R45">
        <v>29.7</v>
      </c>
      <c r="S45">
        <v>52.7</v>
      </c>
    </row>
    <row r="46" spans="1:19">
      <c r="A46">
        <v>45</v>
      </c>
      <c r="B46" t="s">
        <v>48</v>
      </c>
      <c r="C46" t="s">
        <v>49</v>
      </c>
      <c r="D46" t="s">
        <v>7</v>
      </c>
      <c r="E46">
        <v>82</v>
      </c>
      <c r="F46">
        <v>27</v>
      </c>
      <c r="G46">
        <v>39</v>
      </c>
      <c r="H46">
        <v>66</v>
      </c>
      <c r="I46">
        <v>-17</v>
      </c>
      <c r="J46">
        <v>32</v>
      </c>
      <c r="K46">
        <v>7</v>
      </c>
      <c r="L46">
        <v>1</v>
      </c>
      <c r="M46">
        <v>3</v>
      </c>
      <c r="N46">
        <v>0</v>
      </c>
      <c r="O46">
        <v>234</v>
      </c>
      <c r="P46">
        <v>11.5</v>
      </c>
      <c r="Q46" s="1">
        <v>0.8520833333333333</v>
      </c>
      <c r="R46">
        <v>24.6</v>
      </c>
      <c r="S46">
        <v>49.5</v>
      </c>
    </row>
    <row r="47" spans="1:19">
      <c r="A47">
        <v>46</v>
      </c>
      <c r="B47" t="s">
        <v>267</v>
      </c>
      <c r="C47" t="s">
        <v>21</v>
      </c>
      <c r="D47" t="s">
        <v>5</v>
      </c>
      <c r="E47">
        <v>72</v>
      </c>
      <c r="F47">
        <v>23</v>
      </c>
      <c r="G47">
        <v>43</v>
      </c>
      <c r="H47">
        <v>66</v>
      </c>
      <c r="I47">
        <v>1</v>
      </c>
      <c r="J47">
        <v>32</v>
      </c>
      <c r="K47">
        <v>4</v>
      </c>
      <c r="L47">
        <v>0</v>
      </c>
      <c r="M47">
        <v>2</v>
      </c>
      <c r="N47">
        <v>0</v>
      </c>
      <c r="O47">
        <v>185</v>
      </c>
      <c r="P47">
        <v>12.4</v>
      </c>
      <c r="Q47" s="1">
        <v>0.77638888888888891</v>
      </c>
      <c r="R47">
        <v>23.6</v>
      </c>
      <c r="S47">
        <v>0</v>
      </c>
    </row>
    <row r="48" spans="1:19">
      <c r="A48">
        <v>47</v>
      </c>
      <c r="B48" t="s">
        <v>103</v>
      </c>
      <c r="C48" t="s">
        <v>51</v>
      </c>
      <c r="D48" t="s">
        <v>5</v>
      </c>
      <c r="E48">
        <v>82</v>
      </c>
      <c r="F48">
        <v>20</v>
      </c>
      <c r="G48">
        <v>46</v>
      </c>
      <c r="H48">
        <v>66</v>
      </c>
      <c r="I48">
        <v>-4</v>
      </c>
      <c r="J48">
        <v>18</v>
      </c>
      <c r="K48">
        <v>6</v>
      </c>
      <c r="L48">
        <v>1</v>
      </c>
      <c r="M48">
        <v>2</v>
      </c>
      <c r="N48">
        <v>1</v>
      </c>
      <c r="O48">
        <v>239</v>
      </c>
      <c r="P48">
        <v>8.4</v>
      </c>
      <c r="Q48" s="1">
        <v>0.82291666666666663</v>
      </c>
      <c r="R48">
        <v>25.4</v>
      </c>
      <c r="S48">
        <v>37.299999999999997</v>
      </c>
    </row>
    <row r="49" spans="1:19">
      <c r="A49">
        <v>48</v>
      </c>
      <c r="B49" t="s">
        <v>259</v>
      </c>
      <c r="C49" t="s">
        <v>72</v>
      </c>
      <c r="D49" t="s">
        <v>5</v>
      </c>
      <c r="E49">
        <v>81</v>
      </c>
      <c r="F49">
        <v>31</v>
      </c>
      <c r="G49">
        <v>34</v>
      </c>
      <c r="H49">
        <v>65</v>
      </c>
      <c r="I49">
        <v>16</v>
      </c>
      <c r="J49">
        <v>25</v>
      </c>
      <c r="K49">
        <v>11</v>
      </c>
      <c r="L49">
        <v>0</v>
      </c>
      <c r="M49">
        <v>3</v>
      </c>
      <c r="N49">
        <v>0</v>
      </c>
      <c r="O49">
        <v>246</v>
      </c>
      <c r="P49">
        <v>12.6</v>
      </c>
      <c r="Q49" s="1">
        <v>0.67499999999999993</v>
      </c>
      <c r="R49">
        <v>21.9</v>
      </c>
      <c r="S49">
        <v>28.6</v>
      </c>
    </row>
    <row r="50" spans="1:19">
      <c r="A50">
        <v>49</v>
      </c>
      <c r="B50" t="s">
        <v>385</v>
      </c>
      <c r="C50" t="s">
        <v>74</v>
      </c>
      <c r="D50" t="s">
        <v>5</v>
      </c>
      <c r="E50">
        <v>78</v>
      </c>
      <c r="F50">
        <v>26</v>
      </c>
      <c r="G50">
        <v>39</v>
      </c>
      <c r="H50">
        <v>65</v>
      </c>
      <c r="I50">
        <v>-5</v>
      </c>
      <c r="J50">
        <v>74</v>
      </c>
      <c r="K50">
        <v>11</v>
      </c>
      <c r="L50">
        <v>1</v>
      </c>
      <c r="M50">
        <v>4</v>
      </c>
      <c r="N50">
        <v>1</v>
      </c>
      <c r="O50">
        <v>209</v>
      </c>
      <c r="P50">
        <v>12.4</v>
      </c>
      <c r="Q50" s="1">
        <v>0.80902777777777779</v>
      </c>
      <c r="R50">
        <v>21.5</v>
      </c>
      <c r="S50">
        <v>32</v>
      </c>
    </row>
    <row r="51" spans="1:19">
      <c r="A51">
        <v>50</v>
      </c>
      <c r="B51" t="s">
        <v>808</v>
      </c>
      <c r="C51" t="s">
        <v>165</v>
      </c>
      <c r="D51" t="s">
        <v>5</v>
      </c>
      <c r="E51">
        <v>82</v>
      </c>
      <c r="F51">
        <v>16</v>
      </c>
      <c r="G51">
        <v>49</v>
      </c>
      <c r="H51">
        <v>65</v>
      </c>
      <c r="I51">
        <v>1</v>
      </c>
      <c r="J51">
        <v>20</v>
      </c>
      <c r="K51">
        <v>5</v>
      </c>
      <c r="L51">
        <v>0</v>
      </c>
      <c r="M51">
        <v>4</v>
      </c>
      <c r="N51">
        <v>0</v>
      </c>
      <c r="O51">
        <v>176</v>
      </c>
      <c r="P51">
        <v>9.1</v>
      </c>
      <c r="Q51" s="1">
        <v>0.7284722222222223</v>
      </c>
      <c r="R51">
        <v>21.9</v>
      </c>
      <c r="S51">
        <v>50</v>
      </c>
    </row>
    <row r="52" spans="1:19">
      <c r="A52">
        <v>51</v>
      </c>
      <c r="B52" t="s">
        <v>50</v>
      </c>
      <c r="C52" t="s">
        <v>51</v>
      </c>
      <c r="D52" t="s">
        <v>10</v>
      </c>
      <c r="E52">
        <v>73</v>
      </c>
      <c r="F52">
        <v>40</v>
      </c>
      <c r="G52">
        <v>24</v>
      </c>
      <c r="H52">
        <v>64</v>
      </c>
      <c r="I52">
        <v>-1</v>
      </c>
      <c r="J52">
        <v>44</v>
      </c>
      <c r="K52">
        <v>20</v>
      </c>
      <c r="L52">
        <v>2</v>
      </c>
      <c r="M52">
        <v>5</v>
      </c>
      <c r="N52">
        <v>0</v>
      </c>
      <c r="O52">
        <v>211</v>
      </c>
      <c r="P52">
        <v>19</v>
      </c>
      <c r="Q52" s="1">
        <v>0.71597222222222223</v>
      </c>
      <c r="R52">
        <v>22.1</v>
      </c>
      <c r="S52">
        <v>16.7</v>
      </c>
    </row>
    <row r="53" spans="1:19">
      <c r="A53">
        <v>52</v>
      </c>
      <c r="B53" t="s">
        <v>141</v>
      </c>
      <c r="C53" t="s">
        <v>74</v>
      </c>
      <c r="D53" t="s">
        <v>81</v>
      </c>
      <c r="E53">
        <v>78</v>
      </c>
      <c r="F53">
        <v>12</v>
      </c>
      <c r="G53">
        <v>52</v>
      </c>
      <c r="H53">
        <v>64</v>
      </c>
      <c r="I53">
        <v>-2</v>
      </c>
      <c r="J53">
        <v>36</v>
      </c>
      <c r="K53">
        <v>7</v>
      </c>
      <c r="L53">
        <v>0</v>
      </c>
      <c r="M53">
        <v>3</v>
      </c>
      <c r="N53">
        <v>0</v>
      </c>
      <c r="O53">
        <v>165</v>
      </c>
      <c r="P53">
        <v>7.3</v>
      </c>
      <c r="Q53" s="2">
        <v>1.0256944444444445</v>
      </c>
      <c r="R53">
        <v>28.2</v>
      </c>
      <c r="S53">
        <v>0</v>
      </c>
    </row>
    <row r="54" spans="1:19">
      <c r="A54">
        <v>53</v>
      </c>
      <c r="B54" t="s">
        <v>151</v>
      </c>
      <c r="C54" t="s">
        <v>113</v>
      </c>
      <c r="D54" t="s">
        <v>10</v>
      </c>
      <c r="E54">
        <v>82</v>
      </c>
      <c r="F54">
        <v>36</v>
      </c>
      <c r="G54">
        <v>27</v>
      </c>
      <c r="H54">
        <v>63</v>
      </c>
      <c r="I54">
        <v>14</v>
      </c>
      <c r="J54">
        <v>14</v>
      </c>
      <c r="K54">
        <v>7</v>
      </c>
      <c r="L54">
        <v>1</v>
      </c>
      <c r="M54">
        <v>4</v>
      </c>
      <c r="N54">
        <v>1</v>
      </c>
      <c r="O54">
        <v>178</v>
      </c>
      <c r="P54">
        <v>20.2</v>
      </c>
      <c r="Q54" s="1">
        <v>0.8256944444444444</v>
      </c>
      <c r="R54">
        <v>23.2</v>
      </c>
      <c r="S54">
        <v>18.2</v>
      </c>
    </row>
    <row r="55" spans="1:19">
      <c r="A55">
        <v>54</v>
      </c>
      <c r="B55" t="s">
        <v>391</v>
      </c>
      <c r="C55" t="s">
        <v>19</v>
      </c>
      <c r="D55" t="s">
        <v>10</v>
      </c>
      <c r="E55">
        <v>78</v>
      </c>
      <c r="F55">
        <v>25</v>
      </c>
      <c r="G55">
        <v>38</v>
      </c>
      <c r="H55">
        <v>63</v>
      </c>
      <c r="I55">
        <v>-2</v>
      </c>
      <c r="J55">
        <v>40</v>
      </c>
      <c r="K55">
        <v>5</v>
      </c>
      <c r="L55">
        <v>1</v>
      </c>
      <c r="M55">
        <v>5</v>
      </c>
      <c r="N55">
        <v>0</v>
      </c>
      <c r="O55">
        <v>302</v>
      </c>
      <c r="P55">
        <v>8.3000000000000007</v>
      </c>
      <c r="Q55" s="1">
        <v>0.76388888888888884</v>
      </c>
      <c r="R55">
        <v>22.6</v>
      </c>
      <c r="S55">
        <v>46.8</v>
      </c>
    </row>
    <row r="56" spans="1:19">
      <c r="A56">
        <v>55</v>
      </c>
      <c r="B56" t="s">
        <v>346</v>
      </c>
      <c r="C56" t="s">
        <v>93</v>
      </c>
      <c r="D56" t="s">
        <v>7</v>
      </c>
      <c r="E56">
        <v>82</v>
      </c>
      <c r="F56">
        <v>20</v>
      </c>
      <c r="G56">
        <v>42</v>
      </c>
      <c r="H56">
        <v>62</v>
      </c>
      <c r="I56">
        <v>33</v>
      </c>
      <c r="J56">
        <v>29</v>
      </c>
      <c r="K56">
        <v>5</v>
      </c>
      <c r="L56">
        <v>1</v>
      </c>
      <c r="M56">
        <v>2</v>
      </c>
      <c r="N56">
        <v>0</v>
      </c>
      <c r="O56">
        <v>185</v>
      </c>
      <c r="P56">
        <v>10.8</v>
      </c>
      <c r="Q56" s="1">
        <v>0.77638888888888891</v>
      </c>
      <c r="R56">
        <v>23.1</v>
      </c>
      <c r="S56">
        <v>53.1</v>
      </c>
    </row>
    <row r="57" spans="1:19">
      <c r="A57">
        <v>56</v>
      </c>
      <c r="B57" t="s">
        <v>332</v>
      </c>
      <c r="C57" t="s">
        <v>848</v>
      </c>
      <c r="D57" t="s">
        <v>5</v>
      </c>
      <c r="E57">
        <v>80</v>
      </c>
      <c r="F57">
        <v>23</v>
      </c>
      <c r="G57">
        <v>38</v>
      </c>
      <c r="H57">
        <v>61</v>
      </c>
      <c r="I57">
        <v>-18</v>
      </c>
      <c r="J57">
        <v>22</v>
      </c>
      <c r="K57">
        <v>6</v>
      </c>
      <c r="L57">
        <v>0</v>
      </c>
      <c r="M57">
        <v>3</v>
      </c>
      <c r="N57">
        <v>1</v>
      </c>
      <c r="O57">
        <v>129</v>
      </c>
      <c r="P57">
        <v>17.8</v>
      </c>
      <c r="Q57" s="1">
        <v>0.69861111111111107</v>
      </c>
      <c r="R57">
        <v>22.1</v>
      </c>
      <c r="S57">
        <v>42.8</v>
      </c>
    </row>
    <row r="58" spans="1:19">
      <c r="A58">
        <v>57</v>
      </c>
      <c r="B58" t="s">
        <v>282</v>
      </c>
      <c r="C58" t="s">
        <v>19</v>
      </c>
      <c r="D58" t="s">
        <v>10</v>
      </c>
      <c r="E58">
        <v>82</v>
      </c>
      <c r="F58">
        <v>23</v>
      </c>
      <c r="G58">
        <v>38</v>
      </c>
      <c r="H58">
        <v>61</v>
      </c>
      <c r="I58">
        <v>6</v>
      </c>
      <c r="J58">
        <v>38</v>
      </c>
      <c r="K58">
        <v>5</v>
      </c>
      <c r="L58">
        <v>0</v>
      </c>
      <c r="M58">
        <v>3</v>
      </c>
      <c r="N58">
        <v>0</v>
      </c>
      <c r="O58">
        <v>185</v>
      </c>
      <c r="P58">
        <v>12.4</v>
      </c>
      <c r="Q58" s="1">
        <v>0.65763888888888888</v>
      </c>
      <c r="R58">
        <v>20.7</v>
      </c>
      <c r="S58">
        <v>54.5</v>
      </c>
    </row>
    <row r="59" spans="1:19">
      <c r="A59">
        <v>58</v>
      </c>
      <c r="B59" t="s">
        <v>166</v>
      </c>
      <c r="C59" t="s">
        <v>100</v>
      </c>
      <c r="D59" t="s">
        <v>7</v>
      </c>
      <c r="E59">
        <v>78</v>
      </c>
      <c r="F59">
        <v>14</v>
      </c>
      <c r="G59">
        <v>47</v>
      </c>
      <c r="H59">
        <v>61</v>
      </c>
      <c r="I59">
        <v>19</v>
      </c>
      <c r="J59">
        <v>22</v>
      </c>
      <c r="K59">
        <v>4</v>
      </c>
      <c r="L59">
        <v>1</v>
      </c>
      <c r="M59">
        <v>4</v>
      </c>
      <c r="N59">
        <v>1</v>
      </c>
      <c r="O59">
        <v>154</v>
      </c>
      <c r="P59">
        <v>9.1</v>
      </c>
      <c r="Q59" s="1">
        <v>0.7416666666666667</v>
      </c>
      <c r="R59">
        <v>23.7</v>
      </c>
      <c r="S59">
        <v>50.9</v>
      </c>
    </row>
    <row r="60" spans="1:19">
      <c r="A60">
        <v>59</v>
      </c>
      <c r="B60" t="s">
        <v>18</v>
      </c>
      <c r="C60" t="s">
        <v>88</v>
      </c>
      <c r="D60" t="s">
        <v>7</v>
      </c>
      <c r="E60">
        <v>70</v>
      </c>
      <c r="F60">
        <v>36</v>
      </c>
      <c r="G60">
        <v>24</v>
      </c>
      <c r="H60">
        <v>60</v>
      </c>
      <c r="I60">
        <v>23</v>
      </c>
      <c r="J60">
        <v>16</v>
      </c>
      <c r="K60">
        <v>8</v>
      </c>
      <c r="L60">
        <v>0</v>
      </c>
      <c r="M60">
        <v>6</v>
      </c>
      <c r="N60">
        <v>0</v>
      </c>
      <c r="O60">
        <v>232</v>
      </c>
      <c r="P60">
        <v>15.5</v>
      </c>
      <c r="Q60" s="1">
        <v>0.68958333333333333</v>
      </c>
      <c r="R60">
        <v>19.3</v>
      </c>
      <c r="S60">
        <v>48.3</v>
      </c>
    </row>
    <row r="61" spans="1:19">
      <c r="A61">
        <v>60</v>
      </c>
      <c r="B61" t="s">
        <v>306</v>
      </c>
      <c r="C61" t="s">
        <v>100</v>
      </c>
      <c r="D61" t="s">
        <v>10</v>
      </c>
      <c r="E61">
        <v>72</v>
      </c>
      <c r="F61">
        <v>31</v>
      </c>
      <c r="G61">
        <v>29</v>
      </c>
      <c r="H61">
        <v>60</v>
      </c>
      <c r="I61">
        <v>10</v>
      </c>
      <c r="J61">
        <v>38</v>
      </c>
      <c r="K61">
        <v>11</v>
      </c>
      <c r="L61">
        <v>0</v>
      </c>
      <c r="M61">
        <v>5</v>
      </c>
      <c r="N61">
        <v>1</v>
      </c>
      <c r="O61">
        <v>246</v>
      </c>
      <c r="P61">
        <v>12.6</v>
      </c>
      <c r="Q61" s="1">
        <v>0.71180555555555547</v>
      </c>
      <c r="R61">
        <v>22.7</v>
      </c>
      <c r="S61">
        <v>41.2</v>
      </c>
    </row>
    <row r="62" spans="1:19">
      <c r="A62">
        <v>61</v>
      </c>
      <c r="B62" t="s">
        <v>153</v>
      </c>
      <c r="C62" t="s">
        <v>29</v>
      </c>
      <c r="D62" t="s">
        <v>10</v>
      </c>
      <c r="E62">
        <v>82</v>
      </c>
      <c r="F62">
        <v>30</v>
      </c>
      <c r="G62">
        <v>30</v>
      </c>
      <c r="H62">
        <v>60</v>
      </c>
      <c r="I62">
        <v>14</v>
      </c>
      <c r="J62">
        <v>143</v>
      </c>
      <c r="K62">
        <v>6</v>
      </c>
      <c r="L62">
        <v>1</v>
      </c>
      <c r="M62">
        <v>5</v>
      </c>
      <c r="N62">
        <v>0</v>
      </c>
      <c r="O62">
        <v>210</v>
      </c>
      <c r="P62">
        <v>14.3</v>
      </c>
      <c r="Q62" s="1">
        <v>0.7416666666666667</v>
      </c>
      <c r="R62">
        <v>23.4</v>
      </c>
      <c r="S62">
        <v>50</v>
      </c>
    </row>
    <row r="63" spans="1:19">
      <c r="A63">
        <v>62</v>
      </c>
      <c r="B63" t="s">
        <v>335</v>
      </c>
      <c r="C63" t="s">
        <v>93</v>
      </c>
      <c r="D63" t="s">
        <v>5</v>
      </c>
      <c r="E63">
        <v>81</v>
      </c>
      <c r="F63">
        <v>20</v>
      </c>
      <c r="G63">
        <v>40</v>
      </c>
      <c r="H63">
        <v>60</v>
      </c>
      <c r="I63">
        <v>12</v>
      </c>
      <c r="J63">
        <v>32</v>
      </c>
      <c r="K63">
        <v>3</v>
      </c>
      <c r="L63">
        <v>3</v>
      </c>
      <c r="M63">
        <v>1</v>
      </c>
      <c r="N63">
        <v>0</v>
      </c>
      <c r="O63">
        <v>248</v>
      </c>
      <c r="P63">
        <v>8.1</v>
      </c>
      <c r="Q63" s="1">
        <v>0.70694444444444438</v>
      </c>
      <c r="R63">
        <v>21.2</v>
      </c>
      <c r="S63">
        <v>38.6</v>
      </c>
    </row>
    <row r="64" spans="1:19">
      <c r="A64">
        <v>63</v>
      </c>
      <c r="B64" t="s">
        <v>134</v>
      </c>
      <c r="C64" t="s">
        <v>23</v>
      </c>
      <c r="D64" t="s">
        <v>7</v>
      </c>
      <c r="E64">
        <v>71</v>
      </c>
      <c r="F64">
        <v>34</v>
      </c>
      <c r="G64">
        <v>25</v>
      </c>
      <c r="H64">
        <v>59</v>
      </c>
      <c r="I64">
        <v>21</v>
      </c>
      <c r="J64">
        <v>44</v>
      </c>
      <c r="K64">
        <v>11</v>
      </c>
      <c r="L64">
        <v>1</v>
      </c>
      <c r="M64">
        <v>8</v>
      </c>
      <c r="N64">
        <v>1</v>
      </c>
      <c r="O64">
        <v>246</v>
      </c>
      <c r="P64">
        <v>13.8</v>
      </c>
      <c r="Q64" s="1">
        <v>0.75416666666666676</v>
      </c>
      <c r="R64">
        <v>23.4</v>
      </c>
      <c r="S64">
        <v>56</v>
      </c>
    </row>
    <row r="65" spans="1:19">
      <c r="A65">
        <v>64</v>
      </c>
      <c r="B65" t="s">
        <v>801</v>
      </c>
      <c r="C65" t="s">
        <v>49</v>
      </c>
      <c r="D65" t="s">
        <v>10</v>
      </c>
      <c r="E65">
        <v>77</v>
      </c>
      <c r="F65">
        <v>32</v>
      </c>
      <c r="G65">
        <v>27</v>
      </c>
      <c r="H65">
        <v>59</v>
      </c>
      <c r="I65">
        <v>-6</v>
      </c>
      <c r="J65">
        <v>30</v>
      </c>
      <c r="K65">
        <v>12</v>
      </c>
      <c r="L65">
        <v>1</v>
      </c>
      <c r="M65">
        <v>1</v>
      </c>
      <c r="N65">
        <v>0</v>
      </c>
      <c r="O65">
        <v>176</v>
      </c>
      <c r="P65">
        <v>18.2</v>
      </c>
      <c r="Q65" s="1">
        <v>0.82986111111111116</v>
      </c>
      <c r="R65">
        <v>25.4</v>
      </c>
      <c r="S65">
        <v>45.4</v>
      </c>
    </row>
    <row r="66" spans="1:19">
      <c r="A66">
        <v>65</v>
      </c>
      <c r="B66" t="s">
        <v>268</v>
      </c>
      <c r="C66" t="s">
        <v>849</v>
      </c>
      <c r="D66" t="s">
        <v>7</v>
      </c>
      <c r="E66">
        <v>81</v>
      </c>
      <c r="F66">
        <v>28</v>
      </c>
      <c r="G66">
        <v>31</v>
      </c>
      <c r="H66">
        <v>59</v>
      </c>
      <c r="I66">
        <v>-14</v>
      </c>
      <c r="J66">
        <v>30</v>
      </c>
      <c r="K66">
        <v>8</v>
      </c>
      <c r="L66">
        <v>0</v>
      </c>
      <c r="M66">
        <v>4</v>
      </c>
      <c r="N66">
        <v>0</v>
      </c>
      <c r="O66">
        <v>224</v>
      </c>
      <c r="P66">
        <v>12.5</v>
      </c>
      <c r="Q66" s="1">
        <v>0.71597222222222223</v>
      </c>
      <c r="R66">
        <v>22.8</v>
      </c>
      <c r="S66">
        <v>40.200000000000003</v>
      </c>
    </row>
    <row r="67" spans="1:19">
      <c r="A67">
        <v>66</v>
      </c>
      <c r="B67" t="s">
        <v>252</v>
      </c>
      <c r="C67" t="s">
        <v>45</v>
      </c>
      <c r="D67" t="s">
        <v>5</v>
      </c>
      <c r="E67">
        <v>82</v>
      </c>
      <c r="F67">
        <v>27</v>
      </c>
      <c r="G67">
        <v>32</v>
      </c>
      <c r="H67">
        <v>59</v>
      </c>
      <c r="I67">
        <v>-19</v>
      </c>
      <c r="J67">
        <v>16</v>
      </c>
      <c r="K67">
        <v>10</v>
      </c>
      <c r="L67">
        <v>1</v>
      </c>
      <c r="M67">
        <v>2</v>
      </c>
      <c r="N67">
        <v>0</v>
      </c>
      <c r="O67">
        <v>211</v>
      </c>
      <c r="P67">
        <v>12.8</v>
      </c>
      <c r="Q67" s="1">
        <v>0.82986111111111116</v>
      </c>
      <c r="R67">
        <v>25.7</v>
      </c>
      <c r="S67">
        <v>45</v>
      </c>
    </row>
    <row r="68" spans="1:19">
      <c r="A68">
        <v>67</v>
      </c>
      <c r="B68" t="s">
        <v>187</v>
      </c>
      <c r="C68" t="s">
        <v>38</v>
      </c>
      <c r="D68" t="s">
        <v>7</v>
      </c>
      <c r="E68">
        <v>82</v>
      </c>
      <c r="F68">
        <v>26</v>
      </c>
      <c r="G68">
        <v>33</v>
      </c>
      <c r="H68">
        <v>59</v>
      </c>
      <c r="I68">
        <v>8</v>
      </c>
      <c r="J68">
        <v>61</v>
      </c>
      <c r="K68">
        <v>10</v>
      </c>
      <c r="L68">
        <v>2</v>
      </c>
      <c r="M68">
        <v>2</v>
      </c>
      <c r="N68">
        <v>0</v>
      </c>
      <c r="O68">
        <v>179</v>
      </c>
      <c r="P68">
        <v>14.5</v>
      </c>
      <c r="Q68" s="1">
        <v>0.81041666666666667</v>
      </c>
      <c r="R68">
        <v>25.7</v>
      </c>
      <c r="S68">
        <v>54</v>
      </c>
    </row>
    <row r="69" spans="1:19">
      <c r="A69">
        <v>68</v>
      </c>
      <c r="B69" t="s">
        <v>203</v>
      </c>
      <c r="C69" t="s">
        <v>45</v>
      </c>
      <c r="D69" t="s">
        <v>10</v>
      </c>
      <c r="E69">
        <v>77</v>
      </c>
      <c r="F69">
        <v>26</v>
      </c>
      <c r="G69">
        <v>33</v>
      </c>
      <c r="H69">
        <v>59</v>
      </c>
      <c r="I69">
        <v>-15</v>
      </c>
      <c r="J69">
        <v>62</v>
      </c>
      <c r="K69">
        <v>10</v>
      </c>
      <c r="L69">
        <v>1</v>
      </c>
      <c r="M69">
        <v>3</v>
      </c>
      <c r="N69">
        <v>0</v>
      </c>
      <c r="O69">
        <v>257</v>
      </c>
      <c r="P69">
        <v>10.1</v>
      </c>
      <c r="Q69" s="1">
        <v>0.84513888888888899</v>
      </c>
      <c r="R69">
        <v>25.1</v>
      </c>
      <c r="S69">
        <v>51.1</v>
      </c>
    </row>
    <row r="70" spans="1:19">
      <c r="A70">
        <v>69</v>
      </c>
      <c r="B70" t="s">
        <v>132</v>
      </c>
      <c r="C70" t="s">
        <v>72</v>
      </c>
      <c r="D70" t="s">
        <v>7</v>
      </c>
      <c r="E70">
        <v>80</v>
      </c>
      <c r="F70">
        <v>25</v>
      </c>
      <c r="G70">
        <v>34</v>
      </c>
      <c r="H70">
        <v>59</v>
      </c>
      <c r="I70">
        <v>5</v>
      </c>
      <c r="J70">
        <v>46</v>
      </c>
      <c r="K70">
        <v>8</v>
      </c>
      <c r="L70">
        <v>3</v>
      </c>
      <c r="M70">
        <v>3</v>
      </c>
      <c r="N70">
        <v>0</v>
      </c>
      <c r="O70">
        <v>266</v>
      </c>
      <c r="P70">
        <v>9.4</v>
      </c>
      <c r="Q70" s="1">
        <v>0.7895833333333333</v>
      </c>
      <c r="R70">
        <v>25.9</v>
      </c>
      <c r="S70">
        <v>56.3</v>
      </c>
    </row>
    <row r="71" spans="1:19">
      <c r="A71">
        <v>70</v>
      </c>
      <c r="B71" t="s">
        <v>276</v>
      </c>
      <c r="C71" t="s">
        <v>23</v>
      </c>
      <c r="D71" t="s">
        <v>81</v>
      </c>
      <c r="E71">
        <v>78</v>
      </c>
      <c r="F71">
        <v>16</v>
      </c>
      <c r="G71">
        <v>43</v>
      </c>
      <c r="H71">
        <v>59</v>
      </c>
      <c r="I71">
        <v>31</v>
      </c>
      <c r="J71">
        <v>30</v>
      </c>
      <c r="K71">
        <v>10</v>
      </c>
      <c r="L71">
        <v>0</v>
      </c>
      <c r="M71">
        <v>4</v>
      </c>
      <c r="N71">
        <v>1</v>
      </c>
      <c r="O71">
        <v>180</v>
      </c>
      <c r="P71">
        <v>8.9</v>
      </c>
      <c r="Q71" s="2">
        <v>1.0340277777777778</v>
      </c>
      <c r="R71">
        <v>28.8</v>
      </c>
      <c r="S71">
        <v>0</v>
      </c>
    </row>
    <row r="72" spans="1:19">
      <c r="A72">
        <v>71</v>
      </c>
      <c r="B72" t="s">
        <v>806</v>
      </c>
      <c r="C72" t="s">
        <v>25</v>
      </c>
      <c r="D72" t="s">
        <v>81</v>
      </c>
      <c r="E72">
        <v>82</v>
      </c>
      <c r="F72">
        <v>14</v>
      </c>
      <c r="G72">
        <v>45</v>
      </c>
      <c r="H72">
        <v>59</v>
      </c>
      <c r="I72">
        <v>-8</v>
      </c>
      <c r="J72">
        <v>70</v>
      </c>
      <c r="K72">
        <v>9</v>
      </c>
      <c r="L72">
        <v>0</v>
      </c>
      <c r="M72">
        <v>2</v>
      </c>
      <c r="N72">
        <v>2</v>
      </c>
      <c r="O72">
        <v>178</v>
      </c>
      <c r="P72">
        <v>7.9</v>
      </c>
      <c r="Q72" s="2">
        <v>1.1215277777777779</v>
      </c>
      <c r="R72">
        <v>26.9</v>
      </c>
      <c r="S72">
        <v>0</v>
      </c>
    </row>
    <row r="73" spans="1:19">
      <c r="A73">
        <v>72</v>
      </c>
      <c r="B73" t="s">
        <v>333</v>
      </c>
      <c r="C73" t="s">
        <v>23</v>
      </c>
      <c r="D73" t="s">
        <v>81</v>
      </c>
      <c r="E73">
        <v>78</v>
      </c>
      <c r="F73">
        <v>10</v>
      </c>
      <c r="G73">
        <v>49</v>
      </c>
      <c r="H73">
        <v>59</v>
      </c>
      <c r="I73">
        <v>17</v>
      </c>
      <c r="J73">
        <v>20</v>
      </c>
      <c r="K73">
        <v>5</v>
      </c>
      <c r="L73">
        <v>0</v>
      </c>
      <c r="M73">
        <v>1</v>
      </c>
      <c r="N73">
        <v>0</v>
      </c>
      <c r="O73">
        <v>141</v>
      </c>
      <c r="P73">
        <v>7.1</v>
      </c>
      <c r="Q73" s="1">
        <v>0.96527777777777779</v>
      </c>
      <c r="R73">
        <v>27.7</v>
      </c>
      <c r="S73">
        <v>0</v>
      </c>
    </row>
    <row r="74" spans="1:19">
      <c r="A74">
        <v>73</v>
      </c>
      <c r="B74" t="s">
        <v>850</v>
      </c>
      <c r="C74" t="s">
        <v>40</v>
      </c>
      <c r="D74" t="s">
        <v>5</v>
      </c>
      <c r="E74">
        <v>82</v>
      </c>
      <c r="F74">
        <v>23</v>
      </c>
      <c r="G74">
        <v>35</v>
      </c>
      <c r="H74">
        <v>58</v>
      </c>
      <c r="I74">
        <v>6</v>
      </c>
      <c r="J74">
        <v>39</v>
      </c>
      <c r="K74">
        <v>4</v>
      </c>
      <c r="L74">
        <v>1</v>
      </c>
      <c r="M74">
        <v>3</v>
      </c>
      <c r="N74">
        <v>0</v>
      </c>
      <c r="O74">
        <v>219</v>
      </c>
      <c r="P74">
        <v>10.5</v>
      </c>
      <c r="Q74" s="1">
        <v>0.7006944444444444</v>
      </c>
      <c r="R74">
        <v>21.1</v>
      </c>
      <c r="S74">
        <v>9.1</v>
      </c>
    </row>
    <row r="75" spans="1:19">
      <c r="A75">
        <v>74</v>
      </c>
      <c r="B75" t="s">
        <v>366</v>
      </c>
      <c r="C75" t="s">
        <v>40</v>
      </c>
      <c r="D75" t="s">
        <v>7</v>
      </c>
      <c r="E75">
        <v>77</v>
      </c>
      <c r="F75">
        <v>16</v>
      </c>
      <c r="G75">
        <v>42</v>
      </c>
      <c r="H75">
        <v>58</v>
      </c>
      <c r="I75">
        <v>-2</v>
      </c>
      <c r="J75">
        <v>60</v>
      </c>
      <c r="K75">
        <v>3</v>
      </c>
      <c r="L75">
        <v>1</v>
      </c>
      <c r="M75">
        <v>7</v>
      </c>
      <c r="N75">
        <v>1</v>
      </c>
      <c r="O75">
        <v>271</v>
      </c>
      <c r="P75">
        <v>5.9</v>
      </c>
      <c r="Q75" s="1">
        <v>0.87708333333333333</v>
      </c>
      <c r="R75">
        <v>25.7</v>
      </c>
      <c r="S75">
        <v>52.4</v>
      </c>
    </row>
    <row r="76" spans="1:19">
      <c r="A76">
        <v>75</v>
      </c>
      <c r="B76" t="s">
        <v>274</v>
      </c>
      <c r="C76" t="s">
        <v>165</v>
      </c>
      <c r="D76" t="s">
        <v>7</v>
      </c>
      <c r="E76">
        <v>65</v>
      </c>
      <c r="F76">
        <v>33</v>
      </c>
      <c r="G76">
        <v>24</v>
      </c>
      <c r="H76">
        <v>57</v>
      </c>
      <c r="I76">
        <v>2</v>
      </c>
      <c r="J76">
        <v>49</v>
      </c>
      <c r="K76">
        <v>9</v>
      </c>
      <c r="L76">
        <v>0</v>
      </c>
      <c r="M76">
        <v>5</v>
      </c>
      <c r="N76">
        <v>1</v>
      </c>
      <c r="O76">
        <v>196</v>
      </c>
      <c r="P76">
        <v>16.8</v>
      </c>
      <c r="Q76" s="1">
        <v>0.78749999999999998</v>
      </c>
      <c r="R76">
        <v>22.8</v>
      </c>
      <c r="S76">
        <v>50.6</v>
      </c>
    </row>
    <row r="77" spans="1:19">
      <c r="A77">
        <v>76</v>
      </c>
      <c r="B77" t="s">
        <v>140</v>
      </c>
      <c r="C77" t="s">
        <v>25</v>
      </c>
      <c r="D77" t="s">
        <v>5</v>
      </c>
      <c r="E77">
        <v>64</v>
      </c>
      <c r="F77">
        <v>31</v>
      </c>
      <c r="G77">
        <v>26</v>
      </c>
      <c r="H77">
        <v>57</v>
      </c>
      <c r="I77">
        <v>13</v>
      </c>
      <c r="J77">
        <v>33</v>
      </c>
      <c r="K77">
        <v>12</v>
      </c>
      <c r="L77">
        <v>0</v>
      </c>
      <c r="M77">
        <v>3</v>
      </c>
      <c r="N77">
        <v>0</v>
      </c>
      <c r="O77">
        <v>174</v>
      </c>
      <c r="P77">
        <v>17.8</v>
      </c>
      <c r="Q77" s="1">
        <v>0.6430555555555556</v>
      </c>
      <c r="R77">
        <v>19.100000000000001</v>
      </c>
      <c r="S77">
        <v>46.2</v>
      </c>
    </row>
    <row r="78" spans="1:19">
      <c r="A78">
        <v>77</v>
      </c>
      <c r="B78" t="s">
        <v>160</v>
      </c>
      <c r="C78" t="s">
        <v>851</v>
      </c>
      <c r="D78" t="s">
        <v>7</v>
      </c>
      <c r="E78">
        <v>76</v>
      </c>
      <c r="F78">
        <v>29</v>
      </c>
      <c r="G78">
        <v>28</v>
      </c>
      <c r="H78">
        <v>57</v>
      </c>
      <c r="I78">
        <v>-12</v>
      </c>
      <c r="J78">
        <v>67</v>
      </c>
      <c r="K78">
        <v>9</v>
      </c>
      <c r="L78">
        <v>2</v>
      </c>
      <c r="M78">
        <v>3</v>
      </c>
      <c r="N78">
        <v>0</v>
      </c>
      <c r="O78">
        <v>236</v>
      </c>
      <c r="P78">
        <v>12.3</v>
      </c>
      <c r="Q78" s="1">
        <v>0.78680555555555554</v>
      </c>
      <c r="R78">
        <v>22.8</v>
      </c>
      <c r="S78">
        <v>43.4</v>
      </c>
    </row>
    <row r="79" spans="1:19">
      <c r="A79">
        <v>78</v>
      </c>
      <c r="B79" t="s">
        <v>161</v>
      </c>
      <c r="C79" t="s">
        <v>72</v>
      </c>
      <c r="D79" t="s">
        <v>10</v>
      </c>
      <c r="E79">
        <v>77</v>
      </c>
      <c r="F79">
        <v>23</v>
      </c>
      <c r="G79">
        <v>34</v>
      </c>
      <c r="H79">
        <v>57</v>
      </c>
      <c r="I79">
        <v>11</v>
      </c>
      <c r="J79">
        <v>52</v>
      </c>
      <c r="K79">
        <v>6</v>
      </c>
      <c r="L79">
        <v>0</v>
      </c>
      <c r="M79">
        <v>6</v>
      </c>
      <c r="N79">
        <v>0</v>
      </c>
      <c r="O79">
        <v>179</v>
      </c>
      <c r="P79">
        <v>12.8</v>
      </c>
      <c r="Q79" s="1">
        <v>0.76874999999999993</v>
      </c>
      <c r="R79">
        <v>25.5</v>
      </c>
      <c r="S79">
        <v>46.7</v>
      </c>
    </row>
    <row r="80" spans="1:19">
      <c r="A80">
        <v>79</v>
      </c>
      <c r="B80" t="s">
        <v>184</v>
      </c>
      <c r="C80" t="s">
        <v>23</v>
      </c>
      <c r="D80" t="s">
        <v>7</v>
      </c>
      <c r="E80">
        <v>82</v>
      </c>
      <c r="F80">
        <v>23</v>
      </c>
      <c r="G80">
        <v>34</v>
      </c>
      <c r="H80">
        <v>57</v>
      </c>
      <c r="I80">
        <v>7</v>
      </c>
      <c r="J80">
        <v>16</v>
      </c>
      <c r="K80">
        <v>6</v>
      </c>
      <c r="L80">
        <v>0</v>
      </c>
      <c r="M80">
        <v>2</v>
      </c>
      <c r="N80">
        <v>0</v>
      </c>
      <c r="O80">
        <v>155</v>
      </c>
      <c r="P80">
        <v>14.8</v>
      </c>
      <c r="Q80" s="1">
        <v>0.56874999999999998</v>
      </c>
      <c r="R80">
        <v>18.2</v>
      </c>
      <c r="S80">
        <v>44.8</v>
      </c>
    </row>
    <row r="81" spans="1:19">
      <c r="A81">
        <v>80</v>
      </c>
      <c r="B81" t="s">
        <v>195</v>
      </c>
      <c r="C81" t="s">
        <v>72</v>
      </c>
      <c r="D81" t="s">
        <v>81</v>
      </c>
      <c r="E81">
        <v>77</v>
      </c>
      <c r="F81">
        <v>16</v>
      </c>
      <c r="G81">
        <v>41</v>
      </c>
      <c r="H81">
        <v>57</v>
      </c>
      <c r="I81">
        <v>6</v>
      </c>
      <c r="J81">
        <v>52</v>
      </c>
      <c r="K81">
        <v>8</v>
      </c>
      <c r="L81">
        <v>0</v>
      </c>
      <c r="M81">
        <v>4</v>
      </c>
      <c r="N81">
        <v>1</v>
      </c>
      <c r="O81">
        <v>213</v>
      </c>
      <c r="P81">
        <v>7.5</v>
      </c>
      <c r="Q81" s="2">
        <v>1.0319444444444443</v>
      </c>
      <c r="R81">
        <v>26.9</v>
      </c>
      <c r="S81">
        <v>0</v>
      </c>
    </row>
    <row r="82" spans="1:19">
      <c r="A82">
        <v>81</v>
      </c>
      <c r="B82" t="s">
        <v>837</v>
      </c>
      <c r="C82" t="s">
        <v>40</v>
      </c>
      <c r="D82" t="s">
        <v>7</v>
      </c>
      <c r="E82">
        <v>81</v>
      </c>
      <c r="F82">
        <v>22</v>
      </c>
      <c r="G82">
        <v>34</v>
      </c>
      <c r="H82">
        <v>56</v>
      </c>
      <c r="I82">
        <v>-8</v>
      </c>
      <c r="J82">
        <v>32</v>
      </c>
      <c r="K82">
        <v>10</v>
      </c>
      <c r="L82">
        <v>1</v>
      </c>
      <c r="M82">
        <v>2</v>
      </c>
      <c r="N82">
        <v>1</v>
      </c>
      <c r="O82">
        <v>219</v>
      </c>
      <c r="P82">
        <v>10</v>
      </c>
      <c r="Q82" s="1">
        <v>0.84305555555555556</v>
      </c>
      <c r="R82">
        <v>26.9</v>
      </c>
      <c r="S82">
        <v>51</v>
      </c>
    </row>
    <row r="83" spans="1:19">
      <c r="A83">
        <v>82</v>
      </c>
      <c r="B83" t="s">
        <v>796</v>
      </c>
      <c r="C83" t="s">
        <v>139</v>
      </c>
      <c r="D83" t="s">
        <v>10</v>
      </c>
      <c r="E83">
        <v>74</v>
      </c>
      <c r="F83">
        <v>21</v>
      </c>
      <c r="G83">
        <v>35</v>
      </c>
      <c r="H83">
        <v>56</v>
      </c>
      <c r="I83">
        <v>1</v>
      </c>
      <c r="J83">
        <v>44</v>
      </c>
      <c r="K83">
        <v>5</v>
      </c>
      <c r="L83">
        <v>0</v>
      </c>
      <c r="M83">
        <v>2</v>
      </c>
      <c r="N83">
        <v>0</v>
      </c>
      <c r="O83">
        <v>212</v>
      </c>
      <c r="P83">
        <v>9.9</v>
      </c>
      <c r="Q83" s="1">
        <v>0.81319444444444444</v>
      </c>
      <c r="R83">
        <v>24.2</v>
      </c>
      <c r="S83">
        <v>28.9</v>
      </c>
    </row>
    <row r="84" spans="1:19">
      <c r="A84">
        <v>83</v>
      </c>
      <c r="B84" t="s">
        <v>201</v>
      </c>
      <c r="C84" t="s">
        <v>33</v>
      </c>
      <c r="D84" t="s">
        <v>81</v>
      </c>
      <c r="E84">
        <v>74</v>
      </c>
      <c r="F84">
        <v>16</v>
      </c>
      <c r="G84">
        <v>40</v>
      </c>
      <c r="H84">
        <v>56</v>
      </c>
      <c r="I84">
        <v>5</v>
      </c>
      <c r="J84">
        <v>62</v>
      </c>
      <c r="K84">
        <v>10</v>
      </c>
      <c r="L84">
        <v>1</v>
      </c>
      <c r="M84">
        <v>1</v>
      </c>
      <c r="N84">
        <v>0</v>
      </c>
      <c r="O84">
        <v>150</v>
      </c>
      <c r="P84">
        <v>10.7</v>
      </c>
      <c r="Q84" s="2">
        <v>1.0506944444444444</v>
      </c>
      <c r="R84">
        <v>27.2</v>
      </c>
      <c r="S84">
        <v>0</v>
      </c>
    </row>
    <row r="85" spans="1:19">
      <c r="A85">
        <v>84</v>
      </c>
      <c r="B85" t="s">
        <v>405</v>
      </c>
      <c r="C85" t="s">
        <v>19</v>
      </c>
      <c r="D85" t="s">
        <v>7</v>
      </c>
      <c r="E85">
        <v>76</v>
      </c>
      <c r="F85">
        <v>15</v>
      </c>
      <c r="G85">
        <v>40</v>
      </c>
      <c r="H85">
        <v>55</v>
      </c>
      <c r="I85">
        <v>-4</v>
      </c>
      <c r="J85">
        <v>54</v>
      </c>
      <c r="K85">
        <v>5</v>
      </c>
      <c r="L85">
        <v>1</v>
      </c>
      <c r="M85">
        <v>1</v>
      </c>
      <c r="N85">
        <v>0</v>
      </c>
      <c r="O85">
        <v>114</v>
      </c>
      <c r="P85">
        <v>13.2</v>
      </c>
      <c r="Q85" s="1">
        <v>0.70486111111111116</v>
      </c>
      <c r="R85">
        <v>22</v>
      </c>
      <c r="S85">
        <v>51.4</v>
      </c>
    </row>
    <row r="86" spans="1:19">
      <c r="A86">
        <v>85</v>
      </c>
      <c r="B86" t="s">
        <v>168</v>
      </c>
      <c r="C86" t="s">
        <v>90</v>
      </c>
      <c r="D86" t="s">
        <v>5</v>
      </c>
      <c r="E86">
        <v>82</v>
      </c>
      <c r="F86">
        <v>31</v>
      </c>
      <c r="G86">
        <v>23</v>
      </c>
      <c r="H86">
        <v>54</v>
      </c>
      <c r="I86">
        <v>-3</v>
      </c>
      <c r="J86">
        <v>165</v>
      </c>
      <c r="K86">
        <v>6</v>
      </c>
      <c r="L86">
        <v>2</v>
      </c>
      <c r="M86">
        <v>1</v>
      </c>
      <c r="N86">
        <v>0</v>
      </c>
      <c r="O86">
        <v>208</v>
      </c>
      <c r="P86">
        <v>14.9</v>
      </c>
      <c r="Q86" s="1">
        <v>0.7368055555555556</v>
      </c>
      <c r="R86">
        <v>25</v>
      </c>
      <c r="S86">
        <v>44.4</v>
      </c>
    </row>
    <row r="87" spans="1:19">
      <c r="A87">
        <v>86</v>
      </c>
      <c r="B87" t="s">
        <v>155</v>
      </c>
      <c r="C87" t="s">
        <v>25</v>
      </c>
      <c r="D87" t="s">
        <v>5</v>
      </c>
      <c r="E87">
        <v>65</v>
      </c>
      <c r="F87">
        <v>27</v>
      </c>
      <c r="G87">
        <v>27</v>
      </c>
      <c r="H87">
        <v>54</v>
      </c>
      <c r="I87">
        <v>-3</v>
      </c>
      <c r="J87">
        <v>36</v>
      </c>
      <c r="K87">
        <v>16</v>
      </c>
      <c r="L87">
        <v>0</v>
      </c>
      <c r="M87">
        <v>5</v>
      </c>
      <c r="N87">
        <v>1</v>
      </c>
      <c r="O87">
        <v>186</v>
      </c>
      <c r="P87">
        <v>14.5</v>
      </c>
      <c r="Q87" s="1">
        <v>0.68680555555555556</v>
      </c>
      <c r="R87">
        <v>19.7</v>
      </c>
      <c r="S87">
        <v>49.1</v>
      </c>
    </row>
    <row r="88" spans="1:19">
      <c r="A88">
        <v>87</v>
      </c>
      <c r="B88" t="s">
        <v>273</v>
      </c>
      <c r="C88" t="s">
        <v>16</v>
      </c>
      <c r="D88" t="s">
        <v>5</v>
      </c>
      <c r="E88">
        <v>79</v>
      </c>
      <c r="F88">
        <v>26</v>
      </c>
      <c r="G88">
        <v>28</v>
      </c>
      <c r="H88">
        <v>54</v>
      </c>
      <c r="I88">
        <v>0</v>
      </c>
      <c r="J88">
        <v>79</v>
      </c>
      <c r="K88">
        <v>10</v>
      </c>
      <c r="L88">
        <v>0</v>
      </c>
      <c r="M88">
        <v>4</v>
      </c>
      <c r="N88">
        <v>1</v>
      </c>
      <c r="O88">
        <v>190</v>
      </c>
      <c r="P88">
        <v>13.7</v>
      </c>
      <c r="Q88" s="1">
        <v>0.76250000000000007</v>
      </c>
      <c r="R88">
        <v>23</v>
      </c>
      <c r="S88">
        <v>51.4</v>
      </c>
    </row>
    <row r="89" spans="1:19">
      <c r="A89">
        <v>88</v>
      </c>
      <c r="B89" t="s">
        <v>97</v>
      </c>
      <c r="C89" t="s">
        <v>88</v>
      </c>
      <c r="D89" t="s">
        <v>5</v>
      </c>
      <c r="E89">
        <v>74</v>
      </c>
      <c r="F89">
        <v>27</v>
      </c>
      <c r="G89">
        <v>26</v>
      </c>
      <c r="H89">
        <v>53</v>
      </c>
      <c r="I89">
        <v>28</v>
      </c>
      <c r="J89">
        <v>26</v>
      </c>
      <c r="K89">
        <v>10</v>
      </c>
      <c r="L89">
        <v>0</v>
      </c>
      <c r="M89">
        <v>7</v>
      </c>
      <c r="N89">
        <v>0</v>
      </c>
      <c r="O89">
        <v>185</v>
      </c>
      <c r="P89">
        <v>14.6</v>
      </c>
      <c r="Q89" s="1">
        <v>0.62152777777777779</v>
      </c>
      <c r="R89">
        <v>18.2</v>
      </c>
      <c r="S89">
        <v>46.7</v>
      </c>
    </row>
    <row r="90" spans="1:19">
      <c r="A90">
        <v>89</v>
      </c>
      <c r="B90" t="s">
        <v>145</v>
      </c>
      <c r="C90" t="s">
        <v>49</v>
      </c>
      <c r="D90" t="s">
        <v>5</v>
      </c>
      <c r="E90">
        <v>80</v>
      </c>
      <c r="F90">
        <v>24</v>
      </c>
      <c r="G90">
        <v>29</v>
      </c>
      <c r="H90">
        <v>53</v>
      </c>
      <c r="I90">
        <v>-15</v>
      </c>
      <c r="J90">
        <v>64</v>
      </c>
      <c r="K90">
        <v>7</v>
      </c>
      <c r="L90">
        <v>0</v>
      </c>
      <c r="M90">
        <v>6</v>
      </c>
      <c r="N90">
        <v>1</v>
      </c>
      <c r="O90">
        <v>292</v>
      </c>
      <c r="P90">
        <v>8.1999999999999993</v>
      </c>
      <c r="Q90" s="1">
        <v>0.80833333333333324</v>
      </c>
      <c r="R90">
        <v>24.7</v>
      </c>
      <c r="S90">
        <v>46.3</v>
      </c>
    </row>
    <row r="91" spans="1:19">
      <c r="A91">
        <v>90</v>
      </c>
      <c r="B91" t="s">
        <v>793</v>
      </c>
      <c r="C91" t="s">
        <v>21</v>
      </c>
      <c r="D91" t="s">
        <v>81</v>
      </c>
      <c r="E91">
        <v>81</v>
      </c>
      <c r="F91">
        <v>23</v>
      </c>
      <c r="G91">
        <v>30</v>
      </c>
      <c r="H91">
        <v>53</v>
      </c>
      <c r="I91">
        <v>1</v>
      </c>
      <c r="J91">
        <v>98</v>
      </c>
      <c r="K91">
        <v>12</v>
      </c>
      <c r="L91">
        <v>1</v>
      </c>
      <c r="M91">
        <v>5</v>
      </c>
      <c r="N91">
        <v>0</v>
      </c>
      <c r="O91">
        <v>268</v>
      </c>
      <c r="P91">
        <v>8.6</v>
      </c>
      <c r="Q91" s="2">
        <v>1.0347222222222221</v>
      </c>
      <c r="R91">
        <v>26.7</v>
      </c>
      <c r="S91">
        <v>0</v>
      </c>
    </row>
    <row r="92" spans="1:19">
      <c r="A92">
        <v>91</v>
      </c>
      <c r="B92" t="s">
        <v>188</v>
      </c>
      <c r="C92" t="s">
        <v>165</v>
      </c>
      <c r="D92" t="s">
        <v>81</v>
      </c>
      <c r="E92">
        <v>81</v>
      </c>
      <c r="F92">
        <v>23</v>
      </c>
      <c r="G92">
        <v>30</v>
      </c>
      <c r="H92">
        <v>53</v>
      </c>
      <c r="I92">
        <v>1</v>
      </c>
      <c r="J92">
        <v>80</v>
      </c>
      <c r="K92">
        <v>10</v>
      </c>
      <c r="L92">
        <v>1</v>
      </c>
      <c r="M92">
        <v>4</v>
      </c>
      <c r="N92">
        <v>1</v>
      </c>
      <c r="O92">
        <v>251</v>
      </c>
      <c r="P92">
        <v>9.1999999999999993</v>
      </c>
      <c r="Q92" s="1">
        <v>0.99861111111111101</v>
      </c>
      <c r="R92">
        <v>27.1</v>
      </c>
      <c r="S92">
        <v>0</v>
      </c>
    </row>
    <row r="93" spans="1:19">
      <c r="A93">
        <v>92</v>
      </c>
      <c r="B93" t="s">
        <v>227</v>
      </c>
      <c r="C93" t="s">
        <v>9</v>
      </c>
      <c r="D93" t="s">
        <v>7</v>
      </c>
      <c r="E93">
        <v>82</v>
      </c>
      <c r="F93">
        <v>23</v>
      </c>
      <c r="G93">
        <v>30</v>
      </c>
      <c r="H93">
        <v>53</v>
      </c>
      <c r="I93">
        <v>-1</v>
      </c>
      <c r="J93">
        <v>31</v>
      </c>
      <c r="K93">
        <v>9</v>
      </c>
      <c r="L93">
        <v>1</v>
      </c>
      <c r="M93">
        <v>3</v>
      </c>
      <c r="N93">
        <v>0</v>
      </c>
      <c r="O93">
        <v>185</v>
      </c>
      <c r="P93">
        <v>12.4</v>
      </c>
      <c r="Q93" s="1">
        <v>0.71944444444444444</v>
      </c>
      <c r="R93">
        <v>21.7</v>
      </c>
      <c r="S93">
        <v>51.1</v>
      </c>
    </row>
    <row r="94" spans="1:19">
      <c r="A94">
        <v>93</v>
      </c>
      <c r="B94" t="s">
        <v>17</v>
      </c>
      <c r="C94" t="s">
        <v>852</v>
      </c>
      <c r="D94" t="s">
        <v>10</v>
      </c>
      <c r="E94">
        <v>82</v>
      </c>
      <c r="F94">
        <v>23</v>
      </c>
      <c r="G94">
        <v>30</v>
      </c>
      <c r="H94">
        <v>53</v>
      </c>
      <c r="I94">
        <v>12</v>
      </c>
      <c r="J94">
        <v>71</v>
      </c>
      <c r="K94">
        <v>6</v>
      </c>
      <c r="L94">
        <v>0</v>
      </c>
      <c r="M94">
        <v>3</v>
      </c>
      <c r="N94">
        <v>0</v>
      </c>
      <c r="O94">
        <v>178</v>
      </c>
      <c r="P94">
        <v>12.9</v>
      </c>
      <c r="Q94" s="1">
        <v>0.68472222222222223</v>
      </c>
      <c r="R94">
        <v>20.8</v>
      </c>
      <c r="S94">
        <v>48.1</v>
      </c>
    </row>
    <row r="95" spans="1:19">
      <c r="A95">
        <v>94</v>
      </c>
      <c r="B95" t="s">
        <v>169</v>
      </c>
      <c r="C95" t="s">
        <v>14</v>
      </c>
      <c r="D95" t="s">
        <v>5</v>
      </c>
      <c r="E95">
        <v>78</v>
      </c>
      <c r="F95">
        <v>22</v>
      </c>
      <c r="G95">
        <v>31</v>
      </c>
      <c r="H95">
        <v>53</v>
      </c>
      <c r="I95">
        <v>15</v>
      </c>
      <c r="J95">
        <v>55</v>
      </c>
      <c r="K95">
        <v>6</v>
      </c>
      <c r="L95">
        <v>4</v>
      </c>
      <c r="M95">
        <v>3</v>
      </c>
      <c r="N95">
        <v>1</v>
      </c>
      <c r="O95">
        <v>139</v>
      </c>
      <c r="P95">
        <v>15.8</v>
      </c>
      <c r="Q95" s="1">
        <v>0.70972222222222225</v>
      </c>
      <c r="R95">
        <v>23.4</v>
      </c>
      <c r="S95">
        <v>46.6</v>
      </c>
    </row>
    <row r="96" spans="1:19">
      <c r="A96">
        <v>95</v>
      </c>
      <c r="B96" t="s">
        <v>853</v>
      </c>
      <c r="C96" t="s">
        <v>38</v>
      </c>
      <c r="D96" t="s">
        <v>5</v>
      </c>
      <c r="E96">
        <v>69</v>
      </c>
      <c r="F96">
        <v>20</v>
      </c>
      <c r="G96">
        <v>33</v>
      </c>
      <c r="H96">
        <v>53</v>
      </c>
      <c r="I96">
        <v>6</v>
      </c>
      <c r="J96">
        <v>20</v>
      </c>
      <c r="K96">
        <v>4</v>
      </c>
      <c r="L96">
        <v>0</v>
      </c>
      <c r="M96">
        <v>1</v>
      </c>
      <c r="N96">
        <v>1</v>
      </c>
      <c r="O96">
        <v>143</v>
      </c>
      <c r="P96">
        <v>14</v>
      </c>
      <c r="Q96" s="1">
        <v>0.72777777777777775</v>
      </c>
      <c r="R96">
        <v>21.8</v>
      </c>
      <c r="S96">
        <v>54.5</v>
      </c>
    </row>
    <row r="97" spans="1:19">
      <c r="A97">
        <v>96</v>
      </c>
      <c r="B97" t="s">
        <v>275</v>
      </c>
      <c r="C97" t="s">
        <v>21</v>
      </c>
      <c r="D97" t="s">
        <v>7</v>
      </c>
      <c r="E97">
        <v>80</v>
      </c>
      <c r="F97">
        <v>17</v>
      </c>
      <c r="G97">
        <v>36</v>
      </c>
      <c r="H97">
        <v>53</v>
      </c>
      <c r="I97">
        <v>7</v>
      </c>
      <c r="J97">
        <v>39</v>
      </c>
      <c r="K97">
        <v>8</v>
      </c>
      <c r="L97">
        <v>0</v>
      </c>
      <c r="M97">
        <v>2</v>
      </c>
      <c r="N97">
        <v>0</v>
      </c>
      <c r="O97">
        <v>178</v>
      </c>
      <c r="P97">
        <v>9.6</v>
      </c>
      <c r="Q97" s="1">
        <v>0.88958333333333339</v>
      </c>
      <c r="R97">
        <v>27.6</v>
      </c>
      <c r="S97">
        <v>53.9</v>
      </c>
    </row>
    <row r="98" spans="1:19">
      <c r="A98">
        <v>97</v>
      </c>
      <c r="B98" t="s">
        <v>208</v>
      </c>
      <c r="C98" t="s">
        <v>72</v>
      </c>
      <c r="D98" t="s">
        <v>10</v>
      </c>
      <c r="E98">
        <v>71</v>
      </c>
      <c r="F98">
        <v>22</v>
      </c>
      <c r="G98">
        <v>30</v>
      </c>
      <c r="H98">
        <v>52</v>
      </c>
      <c r="I98">
        <v>8</v>
      </c>
      <c r="J98">
        <v>51</v>
      </c>
      <c r="K98">
        <v>11</v>
      </c>
      <c r="L98">
        <v>0</v>
      </c>
      <c r="M98">
        <v>1</v>
      </c>
      <c r="N98">
        <v>0</v>
      </c>
      <c r="O98">
        <v>161</v>
      </c>
      <c r="P98">
        <v>13.7</v>
      </c>
      <c r="Q98" s="1">
        <v>0.7402777777777777</v>
      </c>
      <c r="R98">
        <v>23</v>
      </c>
      <c r="S98">
        <v>40.799999999999997</v>
      </c>
    </row>
    <row r="99" spans="1:19">
      <c r="A99">
        <v>98</v>
      </c>
      <c r="B99" t="s">
        <v>175</v>
      </c>
      <c r="C99" t="s">
        <v>14</v>
      </c>
      <c r="D99" t="s">
        <v>81</v>
      </c>
      <c r="E99">
        <v>82</v>
      </c>
      <c r="F99">
        <v>7</v>
      </c>
      <c r="G99">
        <v>45</v>
      </c>
      <c r="H99">
        <v>52</v>
      </c>
      <c r="I99">
        <v>5</v>
      </c>
      <c r="J99">
        <v>22</v>
      </c>
      <c r="K99">
        <v>4</v>
      </c>
      <c r="L99">
        <v>0</v>
      </c>
      <c r="M99">
        <v>1</v>
      </c>
      <c r="N99">
        <v>0</v>
      </c>
      <c r="O99">
        <v>108</v>
      </c>
      <c r="P99">
        <v>6.5</v>
      </c>
      <c r="Q99" s="1">
        <v>0.94027777777777777</v>
      </c>
      <c r="R99">
        <v>25.3</v>
      </c>
      <c r="S99">
        <v>0</v>
      </c>
    </row>
    <row r="100" spans="1:19">
      <c r="A100">
        <v>99</v>
      </c>
      <c r="B100" t="s">
        <v>126</v>
      </c>
      <c r="C100" t="s">
        <v>322</v>
      </c>
      <c r="D100" t="s">
        <v>5</v>
      </c>
      <c r="E100">
        <v>79</v>
      </c>
      <c r="F100">
        <v>31</v>
      </c>
      <c r="G100">
        <v>20</v>
      </c>
      <c r="H100">
        <v>51</v>
      </c>
      <c r="I100">
        <v>-5</v>
      </c>
      <c r="J100">
        <v>24</v>
      </c>
      <c r="K100">
        <v>12</v>
      </c>
      <c r="L100">
        <v>0</v>
      </c>
      <c r="M100">
        <v>4</v>
      </c>
      <c r="N100">
        <v>0</v>
      </c>
      <c r="O100">
        <v>172</v>
      </c>
      <c r="P100">
        <v>18</v>
      </c>
      <c r="Q100" s="1">
        <v>0.70486111111111116</v>
      </c>
      <c r="R100">
        <v>18.8</v>
      </c>
      <c r="S100">
        <v>43.4</v>
      </c>
    </row>
    <row r="101" spans="1:19">
      <c r="A101">
        <v>100</v>
      </c>
      <c r="B101" t="s">
        <v>176</v>
      </c>
      <c r="C101" t="s">
        <v>38</v>
      </c>
      <c r="D101" t="s">
        <v>10</v>
      </c>
      <c r="E101">
        <v>82</v>
      </c>
      <c r="F101">
        <v>28</v>
      </c>
      <c r="G101">
        <v>23</v>
      </c>
      <c r="H101">
        <v>51</v>
      </c>
      <c r="I101">
        <v>23</v>
      </c>
      <c r="J101">
        <v>150</v>
      </c>
      <c r="K101">
        <v>0</v>
      </c>
      <c r="L101">
        <v>4</v>
      </c>
      <c r="M101">
        <v>3</v>
      </c>
      <c r="N101">
        <v>1</v>
      </c>
      <c r="O101">
        <v>175</v>
      </c>
      <c r="P101">
        <v>16</v>
      </c>
      <c r="Q101" s="1">
        <v>0.70138888888888884</v>
      </c>
      <c r="R101">
        <v>23.9</v>
      </c>
      <c r="S101">
        <v>46.2</v>
      </c>
    </row>
    <row r="102" spans="1:19">
      <c r="A102">
        <v>101</v>
      </c>
      <c r="B102" t="s">
        <v>854</v>
      </c>
      <c r="C102" t="s">
        <v>16</v>
      </c>
      <c r="D102" t="s">
        <v>7</v>
      </c>
      <c r="E102">
        <v>80</v>
      </c>
      <c r="F102">
        <v>16</v>
      </c>
      <c r="G102">
        <v>35</v>
      </c>
      <c r="H102">
        <v>51</v>
      </c>
      <c r="I102">
        <v>-23</v>
      </c>
      <c r="J102">
        <v>36</v>
      </c>
      <c r="K102">
        <v>6</v>
      </c>
      <c r="L102">
        <v>1</v>
      </c>
      <c r="M102">
        <v>1</v>
      </c>
      <c r="N102">
        <v>0</v>
      </c>
      <c r="O102">
        <v>135</v>
      </c>
      <c r="P102">
        <v>11.9</v>
      </c>
      <c r="Q102" s="1">
        <v>0.79027777777777775</v>
      </c>
      <c r="R102">
        <v>23.7</v>
      </c>
      <c r="S102">
        <v>61</v>
      </c>
    </row>
    <row r="103" spans="1:19">
      <c r="A103">
        <v>102</v>
      </c>
      <c r="B103" t="s">
        <v>263</v>
      </c>
      <c r="C103" t="s">
        <v>23</v>
      </c>
      <c r="D103" t="s">
        <v>81</v>
      </c>
      <c r="E103">
        <v>80</v>
      </c>
      <c r="F103">
        <v>6</v>
      </c>
      <c r="G103">
        <v>45</v>
      </c>
      <c r="H103">
        <v>51</v>
      </c>
      <c r="I103">
        <v>2</v>
      </c>
      <c r="J103">
        <v>50</v>
      </c>
      <c r="K103">
        <v>4</v>
      </c>
      <c r="L103">
        <v>0</v>
      </c>
      <c r="M103">
        <v>1</v>
      </c>
      <c r="N103">
        <v>0</v>
      </c>
      <c r="O103">
        <v>121</v>
      </c>
      <c r="P103">
        <v>5</v>
      </c>
      <c r="Q103" s="1">
        <v>0.95347222222222217</v>
      </c>
      <c r="R103">
        <v>29.3</v>
      </c>
      <c r="S103">
        <v>100</v>
      </c>
    </row>
    <row r="104" spans="1:19">
      <c r="A104">
        <v>103</v>
      </c>
      <c r="B104" t="s">
        <v>154</v>
      </c>
      <c r="C104" t="s">
        <v>29</v>
      </c>
      <c r="D104" t="s">
        <v>5</v>
      </c>
      <c r="E104">
        <v>79</v>
      </c>
      <c r="F104">
        <v>25</v>
      </c>
      <c r="G104">
        <v>25</v>
      </c>
      <c r="H104">
        <v>50</v>
      </c>
      <c r="I104">
        <v>1</v>
      </c>
      <c r="J104">
        <v>58</v>
      </c>
      <c r="K104">
        <v>6</v>
      </c>
      <c r="L104">
        <v>0</v>
      </c>
      <c r="M104">
        <v>4</v>
      </c>
      <c r="N104">
        <v>0</v>
      </c>
      <c r="O104">
        <v>194</v>
      </c>
      <c r="P104">
        <v>12.9</v>
      </c>
      <c r="Q104" s="1">
        <v>0.65347222222222223</v>
      </c>
      <c r="R104">
        <v>21.1</v>
      </c>
      <c r="S104">
        <v>47.6</v>
      </c>
    </row>
    <row r="105" spans="1:19">
      <c r="A105">
        <v>104</v>
      </c>
      <c r="B105" t="s">
        <v>339</v>
      </c>
      <c r="C105" t="s">
        <v>78</v>
      </c>
      <c r="D105" t="s">
        <v>10</v>
      </c>
      <c r="E105">
        <v>80</v>
      </c>
      <c r="F105">
        <v>22</v>
      </c>
      <c r="G105">
        <v>28</v>
      </c>
      <c r="H105">
        <v>50</v>
      </c>
      <c r="I105">
        <v>-5</v>
      </c>
      <c r="J105">
        <v>18</v>
      </c>
      <c r="K105">
        <v>9</v>
      </c>
      <c r="L105">
        <v>0</v>
      </c>
      <c r="M105">
        <v>3</v>
      </c>
      <c r="N105">
        <v>0</v>
      </c>
      <c r="O105">
        <v>118</v>
      </c>
      <c r="P105">
        <v>18.600000000000001</v>
      </c>
      <c r="Q105" s="1">
        <v>0.7055555555555556</v>
      </c>
      <c r="R105">
        <v>23.2</v>
      </c>
      <c r="S105">
        <v>22.2</v>
      </c>
    </row>
    <row r="106" spans="1:19">
      <c r="A106">
        <v>105</v>
      </c>
      <c r="B106" t="s">
        <v>179</v>
      </c>
      <c r="C106" t="s">
        <v>88</v>
      </c>
      <c r="D106" t="s">
        <v>81</v>
      </c>
      <c r="E106">
        <v>80</v>
      </c>
      <c r="F106">
        <v>19</v>
      </c>
      <c r="G106">
        <v>31</v>
      </c>
      <c r="H106">
        <v>50</v>
      </c>
      <c r="I106">
        <v>23</v>
      </c>
      <c r="J106">
        <v>95</v>
      </c>
      <c r="K106">
        <v>11</v>
      </c>
      <c r="L106">
        <v>0</v>
      </c>
      <c r="M106">
        <v>3</v>
      </c>
      <c r="N106">
        <v>0</v>
      </c>
      <c r="O106">
        <v>216</v>
      </c>
      <c r="P106">
        <v>8.8000000000000007</v>
      </c>
      <c r="Q106" s="2">
        <v>1.086111111111111</v>
      </c>
      <c r="R106">
        <v>27.5</v>
      </c>
      <c r="S106">
        <v>25</v>
      </c>
    </row>
    <row r="107" spans="1:19">
      <c r="A107">
        <v>106</v>
      </c>
      <c r="B107" t="s">
        <v>164</v>
      </c>
      <c r="C107" t="s">
        <v>165</v>
      </c>
      <c r="D107" t="s">
        <v>5</v>
      </c>
      <c r="E107">
        <v>71</v>
      </c>
      <c r="F107">
        <v>17</v>
      </c>
      <c r="G107">
        <v>33</v>
      </c>
      <c r="H107">
        <v>50</v>
      </c>
      <c r="I107">
        <v>-7</v>
      </c>
      <c r="J107">
        <v>48</v>
      </c>
      <c r="K107">
        <v>3</v>
      </c>
      <c r="L107">
        <v>0</v>
      </c>
      <c r="M107">
        <v>3</v>
      </c>
      <c r="N107">
        <v>0</v>
      </c>
      <c r="O107">
        <v>149</v>
      </c>
      <c r="P107">
        <v>11.4</v>
      </c>
      <c r="Q107" s="1">
        <v>0.7729166666666667</v>
      </c>
      <c r="R107">
        <v>23.9</v>
      </c>
      <c r="S107">
        <v>28.9</v>
      </c>
    </row>
    <row r="108" spans="1:19">
      <c r="A108">
        <v>107</v>
      </c>
      <c r="B108" t="s">
        <v>244</v>
      </c>
      <c r="C108" t="s">
        <v>74</v>
      </c>
      <c r="D108" t="s">
        <v>7</v>
      </c>
      <c r="E108">
        <v>65</v>
      </c>
      <c r="F108">
        <v>16</v>
      </c>
      <c r="G108">
        <v>34</v>
      </c>
      <c r="H108">
        <v>50</v>
      </c>
      <c r="I108">
        <v>4</v>
      </c>
      <c r="J108">
        <v>44</v>
      </c>
      <c r="K108">
        <v>5</v>
      </c>
      <c r="L108">
        <v>0</v>
      </c>
      <c r="M108">
        <v>5</v>
      </c>
      <c r="N108">
        <v>2</v>
      </c>
      <c r="O108">
        <v>123</v>
      </c>
      <c r="P108">
        <v>13</v>
      </c>
      <c r="Q108" s="1">
        <v>0.7104166666666667</v>
      </c>
      <c r="R108">
        <v>21.5</v>
      </c>
      <c r="S108">
        <v>54.1</v>
      </c>
    </row>
    <row r="109" spans="1:19">
      <c r="A109">
        <v>108</v>
      </c>
      <c r="B109" t="s">
        <v>223</v>
      </c>
      <c r="C109" t="s">
        <v>90</v>
      </c>
      <c r="D109" t="s">
        <v>10</v>
      </c>
      <c r="E109">
        <v>81</v>
      </c>
      <c r="F109">
        <v>15</v>
      </c>
      <c r="G109">
        <v>35</v>
      </c>
      <c r="H109">
        <v>50</v>
      </c>
      <c r="I109">
        <v>13</v>
      </c>
      <c r="J109">
        <v>50</v>
      </c>
      <c r="K109">
        <v>4</v>
      </c>
      <c r="L109">
        <v>0</v>
      </c>
      <c r="M109">
        <v>3</v>
      </c>
      <c r="N109">
        <v>0</v>
      </c>
      <c r="O109">
        <v>161</v>
      </c>
      <c r="P109">
        <v>9.3000000000000007</v>
      </c>
      <c r="Q109" s="1">
        <v>0.60486111111111118</v>
      </c>
      <c r="R109">
        <v>19.7</v>
      </c>
      <c r="S109">
        <v>16.7</v>
      </c>
    </row>
    <row r="110" spans="1:19">
      <c r="A110">
        <v>109</v>
      </c>
      <c r="B110" t="s">
        <v>206</v>
      </c>
      <c r="C110" t="s">
        <v>88</v>
      </c>
      <c r="D110" t="s">
        <v>81</v>
      </c>
      <c r="E110">
        <v>79</v>
      </c>
      <c r="F110">
        <v>13</v>
      </c>
      <c r="G110">
        <v>37</v>
      </c>
      <c r="H110">
        <v>50</v>
      </c>
      <c r="I110">
        <v>32</v>
      </c>
      <c r="J110">
        <v>34</v>
      </c>
      <c r="K110">
        <v>6</v>
      </c>
      <c r="L110">
        <v>1</v>
      </c>
      <c r="M110">
        <v>2</v>
      </c>
      <c r="N110">
        <v>1</v>
      </c>
      <c r="O110">
        <v>169</v>
      </c>
      <c r="P110">
        <v>7.7</v>
      </c>
      <c r="Q110" s="2">
        <v>1.0263888888888888</v>
      </c>
      <c r="R110">
        <v>27.2</v>
      </c>
      <c r="S110">
        <v>0</v>
      </c>
    </row>
    <row r="111" spans="1:19">
      <c r="A111">
        <v>110</v>
      </c>
      <c r="B111" t="s">
        <v>840</v>
      </c>
      <c r="C111" t="s">
        <v>90</v>
      </c>
      <c r="D111" t="s">
        <v>7</v>
      </c>
      <c r="E111">
        <v>79</v>
      </c>
      <c r="F111">
        <v>25</v>
      </c>
      <c r="G111">
        <v>24</v>
      </c>
      <c r="H111">
        <v>49</v>
      </c>
      <c r="I111">
        <v>-11</v>
      </c>
      <c r="J111">
        <v>61</v>
      </c>
      <c r="K111">
        <v>14</v>
      </c>
      <c r="L111">
        <v>0</v>
      </c>
      <c r="M111">
        <v>4</v>
      </c>
      <c r="N111">
        <v>1</v>
      </c>
      <c r="O111">
        <v>185</v>
      </c>
      <c r="P111">
        <v>13.5</v>
      </c>
      <c r="Q111" s="1">
        <v>0.70624999999999993</v>
      </c>
      <c r="R111">
        <v>25.2</v>
      </c>
      <c r="S111">
        <v>51.4</v>
      </c>
    </row>
    <row r="112" spans="1:19">
      <c r="A112">
        <v>111</v>
      </c>
      <c r="B112" t="s">
        <v>136</v>
      </c>
      <c r="C112" t="s">
        <v>12</v>
      </c>
      <c r="D112" t="s">
        <v>7</v>
      </c>
      <c r="E112">
        <v>82</v>
      </c>
      <c r="F112">
        <v>22</v>
      </c>
      <c r="G112">
        <v>27</v>
      </c>
      <c r="H112">
        <v>49</v>
      </c>
      <c r="I112">
        <v>5</v>
      </c>
      <c r="J112">
        <v>37</v>
      </c>
      <c r="K112">
        <v>2</v>
      </c>
      <c r="L112">
        <v>1</v>
      </c>
      <c r="M112">
        <v>3</v>
      </c>
      <c r="N112">
        <v>0</v>
      </c>
      <c r="O112">
        <v>166</v>
      </c>
      <c r="P112">
        <v>13.3</v>
      </c>
      <c r="Q112" s="1">
        <v>0.82638888888888884</v>
      </c>
      <c r="R112">
        <v>24.8</v>
      </c>
      <c r="S112">
        <v>47</v>
      </c>
    </row>
    <row r="113" spans="1:19">
      <c r="A113">
        <v>112</v>
      </c>
      <c r="B113" t="s">
        <v>309</v>
      </c>
      <c r="C113" t="s">
        <v>121</v>
      </c>
      <c r="D113" t="s">
        <v>7</v>
      </c>
      <c r="E113">
        <v>73</v>
      </c>
      <c r="F113">
        <v>21</v>
      </c>
      <c r="G113">
        <v>28</v>
      </c>
      <c r="H113">
        <v>49</v>
      </c>
      <c r="I113">
        <v>1</v>
      </c>
      <c r="J113">
        <v>20</v>
      </c>
      <c r="K113">
        <v>4</v>
      </c>
      <c r="L113">
        <v>0</v>
      </c>
      <c r="M113">
        <v>3</v>
      </c>
      <c r="N113">
        <v>0</v>
      </c>
      <c r="O113">
        <v>161</v>
      </c>
      <c r="P113">
        <v>13</v>
      </c>
      <c r="Q113" s="1">
        <v>0.71597222222222223</v>
      </c>
      <c r="R113">
        <v>21.1</v>
      </c>
      <c r="S113">
        <v>46.9</v>
      </c>
    </row>
    <row r="114" spans="1:19">
      <c r="A114">
        <v>113</v>
      </c>
      <c r="B114" t="s">
        <v>361</v>
      </c>
      <c r="C114" t="s">
        <v>100</v>
      </c>
      <c r="D114" t="s">
        <v>10</v>
      </c>
      <c r="E114">
        <v>63</v>
      </c>
      <c r="F114">
        <v>17</v>
      </c>
      <c r="G114">
        <v>32</v>
      </c>
      <c r="H114">
        <v>49</v>
      </c>
      <c r="I114">
        <v>1</v>
      </c>
      <c r="J114">
        <v>37</v>
      </c>
      <c r="K114">
        <v>8</v>
      </c>
      <c r="L114">
        <v>0</v>
      </c>
      <c r="M114">
        <v>2</v>
      </c>
      <c r="N114">
        <v>0</v>
      </c>
      <c r="O114">
        <v>115</v>
      </c>
      <c r="P114">
        <v>14.8</v>
      </c>
      <c r="Q114" s="1">
        <v>0.69097222222222221</v>
      </c>
      <c r="R114">
        <v>21</v>
      </c>
      <c r="S114">
        <v>36.700000000000003</v>
      </c>
    </row>
    <row r="115" spans="1:19">
      <c r="A115">
        <v>114</v>
      </c>
      <c r="B115" t="s">
        <v>35</v>
      </c>
      <c r="C115" t="s">
        <v>14</v>
      </c>
      <c r="D115" t="s">
        <v>10</v>
      </c>
      <c r="E115">
        <v>82</v>
      </c>
      <c r="F115">
        <v>15</v>
      </c>
      <c r="G115">
        <v>34</v>
      </c>
      <c r="H115">
        <v>49</v>
      </c>
      <c r="I115">
        <v>26</v>
      </c>
      <c r="J115">
        <v>28</v>
      </c>
      <c r="K115">
        <v>0</v>
      </c>
      <c r="L115">
        <v>0</v>
      </c>
      <c r="M115">
        <v>2</v>
      </c>
      <c r="N115">
        <v>0</v>
      </c>
      <c r="O115">
        <v>195</v>
      </c>
      <c r="P115">
        <v>7.7</v>
      </c>
      <c r="Q115" s="1">
        <v>0.59930555555555554</v>
      </c>
      <c r="R115">
        <v>22</v>
      </c>
      <c r="S115">
        <v>23.8</v>
      </c>
    </row>
    <row r="116" spans="1:19">
      <c r="A116">
        <v>115</v>
      </c>
      <c r="B116" t="s">
        <v>807</v>
      </c>
      <c r="C116" t="s">
        <v>855</v>
      </c>
      <c r="D116" t="s">
        <v>5</v>
      </c>
      <c r="E116">
        <v>78</v>
      </c>
      <c r="F116">
        <v>21</v>
      </c>
      <c r="G116">
        <v>27</v>
      </c>
      <c r="H116">
        <v>48</v>
      </c>
      <c r="I116">
        <v>-12</v>
      </c>
      <c r="J116">
        <v>81</v>
      </c>
      <c r="K116">
        <v>5</v>
      </c>
      <c r="L116">
        <v>0</v>
      </c>
      <c r="M116">
        <v>4</v>
      </c>
      <c r="N116">
        <v>0</v>
      </c>
      <c r="O116">
        <v>226</v>
      </c>
      <c r="P116">
        <v>9.3000000000000007</v>
      </c>
      <c r="Q116" s="1">
        <v>0.69444444444444453</v>
      </c>
      <c r="R116">
        <v>19.8</v>
      </c>
      <c r="S116">
        <v>46.9</v>
      </c>
    </row>
    <row r="117" spans="1:19">
      <c r="A117">
        <v>116</v>
      </c>
      <c r="B117" t="s">
        <v>181</v>
      </c>
      <c r="C117" t="s">
        <v>19</v>
      </c>
      <c r="D117" t="s">
        <v>7</v>
      </c>
      <c r="E117">
        <v>78</v>
      </c>
      <c r="F117">
        <v>20</v>
      </c>
      <c r="G117">
        <v>28</v>
      </c>
      <c r="H117">
        <v>48</v>
      </c>
      <c r="I117">
        <v>-8</v>
      </c>
      <c r="J117">
        <v>92</v>
      </c>
      <c r="K117">
        <v>6</v>
      </c>
      <c r="L117">
        <v>0</v>
      </c>
      <c r="M117">
        <v>2</v>
      </c>
      <c r="N117">
        <v>1</v>
      </c>
      <c r="O117">
        <v>120</v>
      </c>
      <c r="P117">
        <v>16.7</v>
      </c>
      <c r="Q117" s="1">
        <v>0.67569444444444438</v>
      </c>
      <c r="R117">
        <v>19.5</v>
      </c>
      <c r="S117">
        <v>44.5</v>
      </c>
    </row>
    <row r="118" spans="1:19">
      <c r="A118">
        <v>117</v>
      </c>
      <c r="B118" t="s">
        <v>355</v>
      </c>
      <c r="C118" t="s">
        <v>16</v>
      </c>
      <c r="D118" t="s">
        <v>10</v>
      </c>
      <c r="E118">
        <v>81</v>
      </c>
      <c r="F118">
        <v>16</v>
      </c>
      <c r="G118">
        <v>32</v>
      </c>
      <c r="H118">
        <v>48</v>
      </c>
      <c r="I118">
        <v>-8</v>
      </c>
      <c r="J118">
        <v>28</v>
      </c>
      <c r="K118">
        <v>3</v>
      </c>
      <c r="L118">
        <v>0</v>
      </c>
      <c r="M118">
        <v>3</v>
      </c>
      <c r="N118">
        <v>1</v>
      </c>
      <c r="O118">
        <v>155</v>
      </c>
      <c r="P118">
        <v>10.3</v>
      </c>
      <c r="Q118" s="1">
        <v>0.72152777777777777</v>
      </c>
      <c r="R118">
        <v>21.9</v>
      </c>
      <c r="S118">
        <v>57.1</v>
      </c>
    </row>
    <row r="119" spans="1:19">
      <c r="A119">
        <v>118</v>
      </c>
      <c r="B119" t="s">
        <v>105</v>
      </c>
      <c r="C119" t="s">
        <v>113</v>
      </c>
      <c r="D119" t="s">
        <v>7</v>
      </c>
      <c r="E119">
        <v>56</v>
      </c>
      <c r="F119">
        <v>16</v>
      </c>
      <c r="G119">
        <v>32</v>
      </c>
      <c r="H119">
        <v>48</v>
      </c>
      <c r="I119">
        <v>-4</v>
      </c>
      <c r="J119">
        <v>6</v>
      </c>
      <c r="K119">
        <v>5</v>
      </c>
      <c r="L119">
        <v>0</v>
      </c>
      <c r="M119">
        <v>2</v>
      </c>
      <c r="N119">
        <v>0</v>
      </c>
      <c r="O119">
        <v>180</v>
      </c>
      <c r="P119">
        <v>8.9</v>
      </c>
      <c r="Q119" s="1">
        <v>0.85277777777777775</v>
      </c>
      <c r="R119">
        <v>22.9</v>
      </c>
      <c r="S119">
        <v>50.6</v>
      </c>
    </row>
    <row r="120" spans="1:19">
      <c r="A120">
        <v>119</v>
      </c>
      <c r="B120" t="s">
        <v>856</v>
      </c>
      <c r="C120" t="s">
        <v>121</v>
      </c>
      <c r="D120" t="s">
        <v>7</v>
      </c>
      <c r="E120">
        <v>82</v>
      </c>
      <c r="F120">
        <v>12</v>
      </c>
      <c r="G120">
        <v>36</v>
      </c>
      <c r="H120">
        <v>48</v>
      </c>
      <c r="I120">
        <v>20</v>
      </c>
      <c r="J120">
        <v>28</v>
      </c>
      <c r="K120">
        <v>0</v>
      </c>
      <c r="L120">
        <v>1</v>
      </c>
      <c r="M120">
        <v>1</v>
      </c>
      <c r="N120">
        <v>0</v>
      </c>
      <c r="O120">
        <v>104</v>
      </c>
      <c r="P120">
        <v>11.5</v>
      </c>
      <c r="Q120" s="1">
        <v>0.64027777777777783</v>
      </c>
      <c r="R120">
        <v>23.3</v>
      </c>
      <c r="S120">
        <v>52.8</v>
      </c>
    </row>
    <row r="121" spans="1:19">
      <c r="A121">
        <v>120</v>
      </c>
      <c r="B121" t="s">
        <v>799</v>
      </c>
      <c r="C121" t="s">
        <v>25</v>
      </c>
      <c r="D121" t="s">
        <v>81</v>
      </c>
      <c r="E121">
        <v>82</v>
      </c>
      <c r="F121">
        <v>11</v>
      </c>
      <c r="G121">
        <v>37</v>
      </c>
      <c r="H121">
        <v>48</v>
      </c>
      <c r="I121">
        <v>0</v>
      </c>
      <c r="J121">
        <v>88</v>
      </c>
      <c r="K121">
        <v>4</v>
      </c>
      <c r="L121">
        <v>0</v>
      </c>
      <c r="M121">
        <v>2</v>
      </c>
      <c r="N121">
        <v>1</v>
      </c>
      <c r="O121">
        <v>196</v>
      </c>
      <c r="P121">
        <v>5.6</v>
      </c>
      <c r="Q121" s="2">
        <v>1.1222222222222222</v>
      </c>
      <c r="R121">
        <v>28.9</v>
      </c>
      <c r="S121">
        <v>28.6</v>
      </c>
    </row>
    <row r="122" spans="1:19">
      <c r="A122">
        <v>121</v>
      </c>
      <c r="B122" t="s">
        <v>352</v>
      </c>
      <c r="C122" t="s">
        <v>29</v>
      </c>
      <c r="D122" t="s">
        <v>5</v>
      </c>
      <c r="E122">
        <v>82</v>
      </c>
      <c r="F122">
        <v>27</v>
      </c>
      <c r="G122">
        <v>20</v>
      </c>
      <c r="H122">
        <v>47</v>
      </c>
      <c r="I122">
        <v>5</v>
      </c>
      <c r="J122">
        <v>62</v>
      </c>
      <c r="K122">
        <v>11</v>
      </c>
      <c r="L122">
        <v>0</v>
      </c>
      <c r="M122">
        <v>6</v>
      </c>
      <c r="N122">
        <v>0</v>
      </c>
      <c r="O122">
        <v>173</v>
      </c>
      <c r="P122">
        <v>15.6</v>
      </c>
      <c r="Q122" s="1">
        <v>0.75694444444444453</v>
      </c>
      <c r="R122">
        <v>22.9</v>
      </c>
      <c r="S122">
        <v>35.299999999999997</v>
      </c>
    </row>
    <row r="123" spans="1:19">
      <c r="A123">
        <v>122</v>
      </c>
      <c r="B123" t="s">
        <v>238</v>
      </c>
      <c r="C123" t="s">
        <v>90</v>
      </c>
      <c r="D123" t="s">
        <v>7</v>
      </c>
      <c r="E123">
        <v>76</v>
      </c>
      <c r="F123">
        <v>21</v>
      </c>
      <c r="G123">
        <v>26</v>
      </c>
      <c r="H123">
        <v>47</v>
      </c>
      <c r="I123">
        <v>19</v>
      </c>
      <c r="J123">
        <v>16</v>
      </c>
      <c r="K123">
        <v>7</v>
      </c>
      <c r="L123">
        <v>0</v>
      </c>
      <c r="M123">
        <v>1</v>
      </c>
      <c r="N123">
        <v>0</v>
      </c>
      <c r="O123">
        <v>143</v>
      </c>
      <c r="P123">
        <v>14.7</v>
      </c>
      <c r="Q123" s="1">
        <v>0.61319444444444449</v>
      </c>
      <c r="R123">
        <v>19.8</v>
      </c>
      <c r="S123">
        <v>39.799999999999997</v>
      </c>
    </row>
    <row r="124" spans="1:19">
      <c r="A124">
        <v>123</v>
      </c>
      <c r="B124" t="s">
        <v>249</v>
      </c>
      <c r="C124" t="s">
        <v>14</v>
      </c>
      <c r="D124" t="s">
        <v>7</v>
      </c>
      <c r="E124">
        <v>81</v>
      </c>
      <c r="F124">
        <v>19</v>
      </c>
      <c r="G124">
        <v>28</v>
      </c>
      <c r="H124">
        <v>47</v>
      </c>
      <c r="I124">
        <v>19</v>
      </c>
      <c r="J124">
        <v>52</v>
      </c>
      <c r="K124">
        <v>2</v>
      </c>
      <c r="L124">
        <v>2</v>
      </c>
      <c r="M124">
        <v>4</v>
      </c>
      <c r="N124">
        <v>1</v>
      </c>
      <c r="O124">
        <v>111</v>
      </c>
      <c r="P124">
        <v>17.100000000000001</v>
      </c>
      <c r="Q124" s="1">
        <v>0.68541666666666667</v>
      </c>
      <c r="R124">
        <v>25.7</v>
      </c>
      <c r="S124">
        <v>44.4</v>
      </c>
    </row>
    <row r="125" spans="1:19">
      <c r="A125">
        <v>124</v>
      </c>
      <c r="B125" t="s">
        <v>857</v>
      </c>
      <c r="C125" t="s">
        <v>858</v>
      </c>
      <c r="D125" t="s">
        <v>7</v>
      </c>
      <c r="E125">
        <v>80</v>
      </c>
      <c r="F125">
        <v>19</v>
      </c>
      <c r="G125">
        <v>28</v>
      </c>
      <c r="H125">
        <v>47</v>
      </c>
      <c r="I125">
        <v>-4</v>
      </c>
      <c r="J125">
        <v>24</v>
      </c>
      <c r="K125">
        <v>7</v>
      </c>
      <c r="L125">
        <v>0</v>
      </c>
      <c r="M125">
        <v>4</v>
      </c>
      <c r="N125">
        <v>1</v>
      </c>
      <c r="O125">
        <v>153</v>
      </c>
      <c r="P125">
        <v>12.4</v>
      </c>
      <c r="Q125" s="1">
        <v>0.66041666666666665</v>
      </c>
      <c r="R125">
        <v>18.7</v>
      </c>
      <c r="S125">
        <v>46</v>
      </c>
    </row>
    <row r="126" spans="1:19">
      <c r="A126">
        <v>125</v>
      </c>
      <c r="B126" t="s">
        <v>265</v>
      </c>
      <c r="C126" t="s">
        <v>51</v>
      </c>
      <c r="D126" t="s">
        <v>7</v>
      </c>
      <c r="E126">
        <v>48</v>
      </c>
      <c r="F126">
        <v>18</v>
      </c>
      <c r="G126">
        <v>29</v>
      </c>
      <c r="H126">
        <v>47</v>
      </c>
      <c r="I126">
        <v>12</v>
      </c>
      <c r="J126">
        <v>22</v>
      </c>
      <c r="K126">
        <v>5</v>
      </c>
      <c r="L126">
        <v>1</v>
      </c>
      <c r="M126">
        <v>5</v>
      </c>
      <c r="N126">
        <v>0</v>
      </c>
      <c r="O126">
        <v>126</v>
      </c>
      <c r="P126">
        <v>14.3</v>
      </c>
      <c r="Q126" s="1">
        <v>0.79652777777777783</v>
      </c>
      <c r="R126">
        <v>24.7</v>
      </c>
      <c r="S126">
        <v>42.1</v>
      </c>
    </row>
    <row r="127" spans="1:19">
      <c r="A127">
        <v>126</v>
      </c>
      <c r="B127" t="s">
        <v>214</v>
      </c>
      <c r="C127" t="s">
        <v>121</v>
      </c>
      <c r="D127" t="s">
        <v>81</v>
      </c>
      <c r="E127">
        <v>80</v>
      </c>
      <c r="F127">
        <v>11</v>
      </c>
      <c r="G127">
        <v>36</v>
      </c>
      <c r="H127">
        <v>47</v>
      </c>
      <c r="I127">
        <v>-11</v>
      </c>
      <c r="J127">
        <v>100</v>
      </c>
      <c r="K127">
        <v>4</v>
      </c>
      <c r="L127">
        <v>0</v>
      </c>
      <c r="M127">
        <v>4</v>
      </c>
      <c r="N127">
        <v>0</v>
      </c>
      <c r="O127">
        <v>277</v>
      </c>
      <c r="P127">
        <v>4</v>
      </c>
      <c r="Q127" s="2">
        <v>1.1048611111111111</v>
      </c>
      <c r="R127">
        <v>29.3</v>
      </c>
      <c r="S127">
        <v>0</v>
      </c>
    </row>
    <row r="128" spans="1:19">
      <c r="A128">
        <v>127</v>
      </c>
      <c r="B128" t="s">
        <v>232</v>
      </c>
      <c r="C128" t="s">
        <v>139</v>
      </c>
      <c r="D128" t="s">
        <v>10</v>
      </c>
      <c r="E128">
        <v>82</v>
      </c>
      <c r="F128">
        <v>26</v>
      </c>
      <c r="G128">
        <v>20</v>
      </c>
      <c r="H128">
        <v>46</v>
      </c>
      <c r="I128">
        <v>-10</v>
      </c>
      <c r="J128">
        <v>53</v>
      </c>
      <c r="K128">
        <v>9</v>
      </c>
      <c r="L128">
        <v>0</v>
      </c>
      <c r="M128">
        <v>2</v>
      </c>
      <c r="N128">
        <v>1</v>
      </c>
      <c r="O128">
        <v>234</v>
      </c>
      <c r="P128">
        <v>11.1</v>
      </c>
      <c r="Q128" s="1">
        <v>0.78194444444444444</v>
      </c>
      <c r="R128">
        <v>26.6</v>
      </c>
      <c r="S128">
        <v>48</v>
      </c>
    </row>
    <row r="129" spans="1:19">
      <c r="A129">
        <v>128</v>
      </c>
      <c r="B129" t="s">
        <v>210</v>
      </c>
      <c r="C129" t="s">
        <v>12</v>
      </c>
      <c r="D129" t="s">
        <v>5</v>
      </c>
      <c r="E129">
        <v>76</v>
      </c>
      <c r="F129">
        <v>25</v>
      </c>
      <c r="G129">
        <v>21</v>
      </c>
      <c r="H129">
        <v>46</v>
      </c>
      <c r="I129">
        <v>3</v>
      </c>
      <c r="J129">
        <v>36</v>
      </c>
      <c r="K129">
        <v>13</v>
      </c>
      <c r="L129">
        <v>0</v>
      </c>
      <c r="M129">
        <v>10</v>
      </c>
      <c r="N129">
        <v>0</v>
      </c>
      <c r="O129">
        <v>180</v>
      </c>
      <c r="P129">
        <v>13.9</v>
      </c>
      <c r="Q129" s="1">
        <v>0.67847222222222225</v>
      </c>
      <c r="R129">
        <v>19.3</v>
      </c>
      <c r="S129">
        <v>41.7</v>
      </c>
    </row>
    <row r="130" spans="1:19">
      <c r="A130">
        <v>129</v>
      </c>
      <c r="B130" t="s">
        <v>859</v>
      </c>
      <c r="C130" t="s">
        <v>40</v>
      </c>
      <c r="D130" t="s">
        <v>10</v>
      </c>
      <c r="E130">
        <v>82</v>
      </c>
      <c r="F130">
        <v>24</v>
      </c>
      <c r="G130">
        <v>22</v>
      </c>
      <c r="H130">
        <v>46</v>
      </c>
      <c r="I130">
        <v>-10</v>
      </c>
      <c r="J130">
        <v>57</v>
      </c>
      <c r="K130">
        <v>8</v>
      </c>
      <c r="L130">
        <v>0</v>
      </c>
      <c r="M130">
        <v>0</v>
      </c>
      <c r="N130">
        <v>0</v>
      </c>
      <c r="O130">
        <v>215</v>
      </c>
      <c r="P130">
        <v>11.2</v>
      </c>
      <c r="Q130" s="1">
        <v>0.71527777777777779</v>
      </c>
      <c r="R130">
        <v>21.9</v>
      </c>
      <c r="S130">
        <v>50</v>
      </c>
    </row>
    <row r="131" spans="1:19">
      <c r="A131">
        <v>130</v>
      </c>
      <c r="B131" t="s">
        <v>6</v>
      </c>
      <c r="C131" t="s">
        <v>4</v>
      </c>
      <c r="D131" t="s">
        <v>7</v>
      </c>
      <c r="E131">
        <v>79</v>
      </c>
      <c r="F131">
        <v>23</v>
      </c>
      <c r="G131">
        <v>23</v>
      </c>
      <c r="H131">
        <v>46</v>
      </c>
      <c r="I131">
        <v>-13</v>
      </c>
      <c r="J131">
        <v>39</v>
      </c>
      <c r="K131">
        <v>9</v>
      </c>
      <c r="L131">
        <v>0</v>
      </c>
      <c r="M131">
        <v>1</v>
      </c>
      <c r="N131">
        <v>0</v>
      </c>
      <c r="O131">
        <v>181</v>
      </c>
      <c r="P131">
        <v>12.7</v>
      </c>
      <c r="Q131" s="1">
        <v>0.62222222222222223</v>
      </c>
      <c r="R131">
        <v>19</v>
      </c>
      <c r="S131">
        <v>45.4</v>
      </c>
    </row>
    <row r="132" spans="1:19">
      <c r="A132">
        <v>131</v>
      </c>
      <c r="B132" t="s">
        <v>237</v>
      </c>
      <c r="C132" t="s">
        <v>113</v>
      </c>
      <c r="D132" t="s">
        <v>7</v>
      </c>
      <c r="E132">
        <v>64</v>
      </c>
      <c r="F132">
        <v>19</v>
      </c>
      <c r="G132">
        <v>27</v>
      </c>
      <c r="H132">
        <v>46</v>
      </c>
      <c r="I132">
        <v>3</v>
      </c>
      <c r="J132">
        <v>135</v>
      </c>
      <c r="K132">
        <v>5</v>
      </c>
      <c r="L132">
        <v>0</v>
      </c>
      <c r="M132">
        <v>0</v>
      </c>
      <c r="N132">
        <v>0</v>
      </c>
      <c r="O132">
        <v>132</v>
      </c>
      <c r="P132">
        <v>14.4</v>
      </c>
      <c r="Q132" s="1">
        <v>0.7319444444444444</v>
      </c>
      <c r="R132">
        <v>20.399999999999999</v>
      </c>
      <c r="S132">
        <v>46.5</v>
      </c>
    </row>
    <row r="133" spans="1:19">
      <c r="A133">
        <v>132</v>
      </c>
      <c r="B133" t="s">
        <v>363</v>
      </c>
      <c r="C133" t="s">
        <v>78</v>
      </c>
      <c r="D133" t="s">
        <v>7</v>
      </c>
      <c r="E133">
        <v>71</v>
      </c>
      <c r="F133">
        <v>16</v>
      </c>
      <c r="G133">
        <v>30</v>
      </c>
      <c r="H133">
        <v>46</v>
      </c>
      <c r="I133">
        <v>-5</v>
      </c>
      <c r="J133">
        <v>20</v>
      </c>
      <c r="K133">
        <v>2</v>
      </c>
      <c r="L133">
        <v>0</v>
      </c>
      <c r="M133">
        <v>1</v>
      </c>
      <c r="N133">
        <v>0</v>
      </c>
      <c r="O133">
        <v>142</v>
      </c>
      <c r="P133">
        <v>11.3</v>
      </c>
      <c r="Q133" s="1">
        <v>0.70694444444444438</v>
      </c>
      <c r="R133">
        <v>23.1</v>
      </c>
      <c r="S133">
        <v>57.9</v>
      </c>
    </row>
    <row r="134" spans="1:19">
      <c r="A134">
        <v>133</v>
      </c>
      <c r="B134" t="s">
        <v>860</v>
      </c>
      <c r="C134" t="s">
        <v>113</v>
      </c>
      <c r="D134" t="s">
        <v>7</v>
      </c>
      <c r="E134">
        <v>80</v>
      </c>
      <c r="F134">
        <v>15</v>
      </c>
      <c r="G134">
        <v>31</v>
      </c>
      <c r="H134">
        <v>46</v>
      </c>
      <c r="I134">
        <v>-13</v>
      </c>
      <c r="J134">
        <v>46</v>
      </c>
      <c r="K134">
        <v>4</v>
      </c>
      <c r="L134">
        <v>0</v>
      </c>
      <c r="M134">
        <v>4</v>
      </c>
      <c r="N134">
        <v>1</v>
      </c>
      <c r="O134">
        <v>197</v>
      </c>
      <c r="P134">
        <v>7.6</v>
      </c>
      <c r="Q134" s="1">
        <v>0.76250000000000007</v>
      </c>
      <c r="R134">
        <v>22.4</v>
      </c>
      <c r="S134">
        <v>52.5</v>
      </c>
    </row>
    <row r="135" spans="1:19">
      <c r="A135">
        <v>134</v>
      </c>
      <c r="B135" t="s">
        <v>800</v>
      </c>
      <c r="C135" t="s">
        <v>861</v>
      </c>
      <c r="D135" t="s">
        <v>7</v>
      </c>
      <c r="E135">
        <v>69</v>
      </c>
      <c r="F135">
        <v>14</v>
      </c>
      <c r="G135">
        <v>32</v>
      </c>
      <c r="H135">
        <v>46</v>
      </c>
      <c r="I135">
        <v>13</v>
      </c>
      <c r="J135">
        <v>44</v>
      </c>
      <c r="K135">
        <v>1</v>
      </c>
      <c r="L135">
        <v>1</v>
      </c>
      <c r="M135">
        <v>2</v>
      </c>
      <c r="N135">
        <v>0</v>
      </c>
      <c r="O135">
        <v>177</v>
      </c>
      <c r="P135">
        <v>7.9</v>
      </c>
      <c r="Q135" s="1">
        <v>0.73611111111111116</v>
      </c>
      <c r="R135">
        <v>23.3</v>
      </c>
      <c r="S135">
        <v>52</v>
      </c>
    </row>
    <row r="136" spans="1:19">
      <c r="A136">
        <v>135</v>
      </c>
      <c r="B136" t="s">
        <v>193</v>
      </c>
      <c r="C136" t="s">
        <v>4</v>
      </c>
      <c r="D136" t="s">
        <v>10</v>
      </c>
      <c r="E136">
        <v>70</v>
      </c>
      <c r="F136">
        <v>26</v>
      </c>
      <c r="G136">
        <v>19</v>
      </c>
      <c r="H136">
        <v>45</v>
      </c>
      <c r="I136">
        <v>4</v>
      </c>
      <c r="J136">
        <v>98</v>
      </c>
      <c r="K136">
        <v>7</v>
      </c>
      <c r="L136">
        <v>0</v>
      </c>
      <c r="M136">
        <v>3</v>
      </c>
      <c r="N136">
        <v>0</v>
      </c>
      <c r="O136">
        <v>124</v>
      </c>
      <c r="P136">
        <v>21</v>
      </c>
      <c r="Q136" s="1">
        <v>0.73958333333333337</v>
      </c>
      <c r="R136">
        <v>23.7</v>
      </c>
      <c r="S136">
        <v>29.8</v>
      </c>
    </row>
    <row r="137" spans="1:19">
      <c r="A137">
        <v>136</v>
      </c>
      <c r="B137" t="s">
        <v>834</v>
      </c>
      <c r="C137" t="s">
        <v>78</v>
      </c>
      <c r="D137" t="s">
        <v>5</v>
      </c>
      <c r="E137">
        <v>59</v>
      </c>
      <c r="F137">
        <v>25</v>
      </c>
      <c r="G137">
        <v>20</v>
      </c>
      <c r="H137">
        <v>45</v>
      </c>
      <c r="I137">
        <v>5</v>
      </c>
      <c r="J137">
        <v>26</v>
      </c>
      <c r="K137">
        <v>12</v>
      </c>
      <c r="L137">
        <v>0</v>
      </c>
      <c r="M137">
        <v>5</v>
      </c>
      <c r="N137">
        <v>0</v>
      </c>
      <c r="O137">
        <v>148</v>
      </c>
      <c r="P137">
        <v>16.899999999999999</v>
      </c>
      <c r="Q137" s="1">
        <v>0.68263888888888891</v>
      </c>
      <c r="R137">
        <v>22.4</v>
      </c>
      <c r="S137">
        <v>46.6</v>
      </c>
    </row>
    <row r="138" spans="1:19">
      <c r="A138">
        <v>137</v>
      </c>
      <c r="B138" t="s">
        <v>290</v>
      </c>
      <c r="C138" t="s">
        <v>100</v>
      </c>
      <c r="D138" t="s">
        <v>5</v>
      </c>
      <c r="E138">
        <v>67</v>
      </c>
      <c r="F138">
        <v>22</v>
      </c>
      <c r="G138">
        <v>23</v>
      </c>
      <c r="H138">
        <v>45</v>
      </c>
      <c r="I138">
        <v>-5</v>
      </c>
      <c r="J138">
        <v>48</v>
      </c>
      <c r="K138">
        <v>5</v>
      </c>
      <c r="L138">
        <v>1</v>
      </c>
      <c r="M138">
        <v>5</v>
      </c>
      <c r="N138">
        <v>0</v>
      </c>
      <c r="O138">
        <v>131</v>
      </c>
      <c r="P138">
        <v>16.8</v>
      </c>
      <c r="Q138" s="1">
        <v>0.74375000000000002</v>
      </c>
      <c r="R138">
        <v>23.1</v>
      </c>
      <c r="S138">
        <v>43.7</v>
      </c>
    </row>
    <row r="139" spans="1:19">
      <c r="A139">
        <v>138</v>
      </c>
      <c r="B139" t="s">
        <v>364</v>
      </c>
      <c r="C139" t="s">
        <v>100</v>
      </c>
      <c r="D139" t="s">
        <v>5</v>
      </c>
      <c r="E139">
        <v>79</v>
      </c>
      <c r="F139">
        <v>21</v>
      </c>
      <c r="G139">
        <v>24</v>
      </c>
      <c r="H139">
        <v>45</v>
      </c>
      <c r="I139">
        <v>10</v>
      </c>
      <c r="J139">
        <v>22</v>
      </c>
      <c r="K139">
        <v>1</v>
      </c>
      <c r="L139">
        <v>0</v>
      </c>
      <c r="M139">
        <v>2</v>
      </c>
      <c r="N139">
        <v>0</v>
      </c>
      <c r="O139">
        <v>158</v>
      </c>
      <c r="P139">
        <v>13.3</v>
      </c>
      <c r="Q139" s="1">
        <v>0.6166666666666667</v>
      </c>
      <c r="R139">
        <v>19.5</v>
      </c>
      <c r="S139">
        <v>40.299999999999997</v>
      </c>
    </row>
    <row r="140" spans="1:19">
      <c r="A140">
        <v>139</v>
      </c>
      <c r="B140" t="s">
        <v>52</v>
      </c>
      <c r="C140" t="s">
        <v>88</v>
      </c>
      <c r="D140" t="s">
        <v>5</v>
      </c>
      <c r="E140">
        <v>81</v>
      </c>
      <c r="F140">
        <v>21</v>
      </c>
      <c r="G140">
        <v>24</v>
      </c>
      <c r="H140">
        <v>45</v>
      </c>
      <c r="I140">
        <v>36</v>
      </c>
      <c r="J140">
        <v>46</v>
      </c>
      <c r="K140">
        <v>3</v>
      </c>
      <c r="L140">
        <v>2</v>
      </c>
      <c r="M140">
        <v>3</v>
      </c>
      <c r="N140">
        <v>0</v>
      </c>
      <c r="O140">
        <v>150</v>
      </c>
      <c r="P140">
        <v>14</v>
      </c>
      <c r="Q140" s="1">
        <v>0.57013888888888886</v>
      </c>
      <c r="R140">
        <v>18</v>
      </c>
      <c r="S140">
        <v>38.200000000000003</v>
      </c>
    </row>
    <row r="141" spans="1:19">
      <c r="A141">
        <v>140</v>
      </c>
      <c r="B141" t="s">
        <v>186</v>
      </c>
      <c r="C141" t="s">
        <v>51</v>
      </c>
      <c r="D141" t="s">
        <v>5</v>
      </c>
      <c r="E141">
        <v>79</v>
      </c>
      <c r="F141">
        <v>20</v>
      </c>
      <c r="G141">
        <v>25</v>
      </c>
      <c r="H141">
        <v>45</v>
      </c>
      <c r="I141">
        <v>3</v>
      </c>
      <c r="J141">
        <v>29</v>
      </c>
      <c r="K141">
        <v>9</v>
      </c>
      <c r="L141">
        <v>0</v>
      </c>
      <c r="M141">
        <v>0</v>
      </c>
      <c r="N141">
        <v>0</v>
      </c>
      <c r="O141">
        <v>183</v>
      </c>
      <c r="P141">
        <v>10.9</v>
      </c>
      <c r="Q141" s="1">
        <v>0.65069444444444446</v>
      </c>
      <c r="R141">
        <v>20.5</v>
      </c>
      <c r="S141">
        <v>20</v>
      </c>
    </row>
    <row r="142" spans="1:19">
      <c r="A142">
        <v>141</v>
      </c>
      <c r="B142" t="s">
        <v>138</v>
      </c>
      <c r="C142" t="s">
        <v>4</v>
      </c>
      <c r="D142" t="s">
        <v>10</v>
      </c>
      <c r="E142">
        <v>82</v>
      </c>
      <c r="F142">
        <v>19</v>
      </c>
      <c r="G142">
        <v>26</v>
      </c>
      <c r="H142">
        <v>45</v>
      </c>
      <c r="I142">
        <v>-20</v>
      </c>
      <c r="J142">
        <v>52</v>
      </c>
      <c r="K142">
        <v>7</v>
      </c>
      <c r="L142">
        <v>0</v>
      </c>
      <c r="M142">
        <v>2</v>
      </c>
      <c r="N142">
        <v>0</v>
      </c>
      <c r="O142">
        <v>194</v>
      </c>
      <c r="P142">
        <v>9.8000000000000007</v>
      </c>
      <c r="Q142" s="1">
        <v>0.73611111111111116</v>
      </c>
      <c r="R142">
        <v>22.2</v>
      </c>
      <c r="S142">
        <v>53</v>
      </c>
    </row>
    <row r="143" spans="1:19">
      <c r="A143">
        <v>142</v>
      </c>
      <c r="B143" t="s">
        <v>390</v>
      </c>
      <c r="C143" t="s">
        <v>862</v>
      </c>
      <c r="D143" t="s">
        <v>7</v>
      </c>
      <c r="E143">
        <v>81</v>
      </c>
      <c r="F143">
        <v>13</v>
      </c>
      <c r="G143">
        <v>32</v>
      </c>
      <c r="H143">
        <v>45</v>
      </c>
      <c r="I143">
        <v>-2</v>
      </c>
      <c r="J143">
        <v>92</v>
      </c>
      <c r="K143">
        <v>4</v>
      </c>
      <c r="L143">
        <v>1</v>
      </c>
      <c r="M143">
        <v>1</v>
      </c>
      <c r="N143">
        <v>0</v>
      </c>
      <c r="O143">
        <v>165</v>
      </c>
      <c r="P143">
        <v>7.9</v>
      </c>
      <c r="Q143" s="1">
        <v>0.70138888888888884</v>
      </c>
      <c r="R143">
        <v>22.6</v>
      </c>
      <c r="S143">
        <v>54.1</v>
      </c>
    </row>
    <row r="144" spans="1:19">
      <c r="A144">
        <v>143</v>
      </c>
      <c r="B144" t="s">
        <v>863</v>
      </c>
      <c r="C144" t="s">
        <v>72</v>
      </c>
      <c r="D144" t="s">
        <v>81</v>
      </c>
      <c r="E144">
        <v>73</v>
      </c>
      <c r="F144">
        <v>10</v>
      </c>
      <c r="G144">
        <v>35</v>
      </c>
      <c r="H144">
        <v>45</v>
      </c>
      <c r="I144">
        <v>15</v>
      </c>
      <c r="J144">
        <v>110</v>
      </c>
      <c r="K144">
        <v>6</v>
      </c>
      <c r="L144">
        <v>0</v>
      </c>
      <c r="M144">
        <v>1</v>
      </c>
      <c r="N144">
        <v>0</v>
      </c>
      <c r="O144">
        <v>198</v>
      </c>
      <c r="P144">
        <v>5.0999999999999996</v>
      </c>
      <c r="Q144" s="1">
        <v>0.88611111111111107</v>
      </c>
      <c r="R144">
        <v>26.8</v>
      </c>
      <c r="S144">
        <v>0</v>
      </c>
    </row>
    <row r="145" spans="1:19">
      <c r="A145">
        <v>144</v>
      </c>
      <c r="B145" t="s">
        <v>864</v>
      </c>
      <c r="C145" t="s">
        <v>51</v>
      </c>
      <c r="D145" t="s">
        <v>81</v>
      </c>
      <c r="E145">
        <v>80</v>
      </c>
      <c r="F145">
        <v>8</v>
      </c>
      <c r="G145">
        <v>37</v>
      </c>
      <c r="H145">
        <v>45</v>
      </c>
      <c r="I145">
        <v>2</v>
      </c>
      <c r="J145">
        <v>38</v>
      </c>
      <c r="K145">
        <v>4</v>
      </c>
      <c r="L145">
        <v>0</v>
      </c>
      <c r="M145">
        <v>0</v>
      </c>
      <c r="N145">
        <v>0</v>
      </c>
      <c r="O145">
        <v>130</v>
      </c>
      <c r="P145">
        <v>6.2</v>
      </c>
      <c r="Q145" s="1">
        <v>0.9277777777777777</v>
      </c>
      <c r="R145">
        <v>28</v>
      </c>
      <c r="S145">
        <v>0</v>
      </c>
    </row>
    <row r="146" spans="1:19">
      <c r="A146">
        <v>145</v>
      </c>
      <c r="B146" t="s">
        <v>127</v>
      </c>
      <c r="C146" t="s">
        <v>165</v>
      </c>
      <c r="D146" t="s">
        <v>81</v>
      </c>
      <c r="E146">
        <v>82</v>
      </c>
      <c r="F146">
        <v>7</v>
      </c>
      <c r="G146">
        <v>38</v>
      </c>
      <c r="H146">
        <v>45</v>
      </c>
      <c r="I146">
        <v>-16</v>
      </c>
      <c r="J146">
        <v>73</v>
      </c>
      <c r="K146">
        <v>3</v>
      </c>
      <c r="L146">
        <v>0</v>
      </c>
      <c r="M146">
        <v>3</v>
      </c>
      <c r="N146">
        <v>1</v>
      </c>
      <c r="O146">
        <v>143</v>
      </c>
      <c r="P146">
        <v>4.9000000000000004</v>
      </c>
      <c r="Q146" s="2">
        <v>1.0104166666666667</v>
      </c>
      <c r="R146">
        <v>27.7</v>
      </c>
      <c r="S146">
        <v>0</v>
      </c>
    </row>
    <row r="147" spans="1:19">
      <c r="A147">
        <v>146</v>
      </c>
      <c r="B147" t="s">
        <v>782</v>
      </c>
      <c r="C147" t="s">
        <v>21</v>
      </c>
      <c r="D147" t="s">
        <v>81</v>
      </c>
      <c r="E147">
        <v>82</v>
      </c>
      <c r="F147">
        <v>5</v>
      </c>
      <c r="G147">
        <v>40</v>
      </c>
      <c r="H147">
        <v>45</v>
      </c>
      <c r="I147">
        <v>6</v>
      </c>
      <c r="J147">
        <v>26</v>
      </c>
      <c r="K147">
        <v>2</v>
      </c>
      <c r="L147">
        <v>0</v>
      </c>
      <c r="M147">
        <v>1</v>
      </c>
      <c r="N147">
        <v>0</v>
      </c>
      <c r="O147">
        <v>107</v>
      </c>
      <c r="P147">
        <v>4.7</v>
      </c>
      <c r="Q147" s="1">
        <v>0.91527777777777775</v>
      </c>
      <c r="R147">
        <v>25.6</v>
      </c>
      <c r="S147">
        <v>0</v>
      </c>
    </row>
    <row r="148" spans="1:19">
      <c r="A148">
        <v>147</v>
      </c>
      <c r="B148" t="s">
        <v>152</v>
      </c>
      <c r="C148" t="s">
        <v>14</v>
      </c>
      <c r="D148" t="s">
        <v>5</v>
      </c>
      <c r="E148">
        <v>61</v>
      </c>
      <c r="F148">
        <v>26</v>
      </c>
      <c r="G148">
        <v>18</v>
      </c>
      <c r="H148">
        <v>44</v>
      </c>
      <c r="I148">
        <v>6</v>
      </c>
      <c r="J148">
        <v>41</v>
      </c>
      <c r="K148">
        <v>9</v>
      </c>
      <c r="L148">
        <v>0</v>
      </c>
      <c r="M148">
        <v>4</v>
      </c>
      <c r="N148">
        <v>0</v>
      </c>
      <c r="O148">
        <v>184</v>
      </c>
      <c r="P148">
        <v>14.1</v>
      </c>
      <c r="Q148" s="1">
        <v>0.74791666666666667</v>
      </c>
      <c r="R148">
        <v>23.1</v>
      </c>
      <c r="S148">
        <v>45.8</v>
      </c>
    </row>
    <row r="149" spans="1:19">
      <c r="A149">
        <v>148</v>
      </c>
      <c r="B149" t="s">
        <v>374</v>
      </c>
      <c r="C149" t="s">
        <v>78</v>
      </c>
      <c r="D149" t="s">
        <v>5</v>
      </c>
      <c r="E149">
        <v>82</v>
      </c>
      <c r="F149">
        <v>15</v>
      </c>
      <c r="G149">
        <v>29</v>
      </c>
      <c r="H149">
        <v>44</v>
      </c>
      <c r="I149">
        <v>-1</v>
      </c>
      <c r="J149">
        <v>32</v>
      </c>
      <c r="K149">
        <v>4</v>
      </c>
      <c r="L149">
        <v>2</v>
      </c>
      <c r="M149">
        <v>3</v>
      </c>
      <c r="N149">
        <v>0</v>
      </c>
      <c r="O149">
        <v>186</v>
      </c>
      <c r="P149">
        <v>8.1</v>
      </c>
      <c r="Q149" s="1">
        <v>0.76111111111111107</v>
      </c>
      <c r="R149">
        <v>28</v>
      </c>
      <c r="S149">
        <v>46.7</v>
      </c>
    </row>
    <row r="150" spans="1:19">
      <c r="A150">
        <v>149</v>
      </c>
      <c r="B150" t="s">
        <v>240</v>
      </c>
      <c r="C150" t="s">
        <v>121</v>
      </c>
      <c r="D150" t="s">
        <v>5</v>
      </c>
      <c r="E150">
        <v>66</v>
      </c>
      <c r="F150">
        <v>15</v>
      </c>
      <c r="G150">
        <v>29</v>
      </c>
      <c r="H150">
        <v>44</v>
      </c>
      <c r="I150">
        <v>-13</v>
      </c>
      <c r="J150">
        <v>74</v>
      </c>
      <c r="K150">
        <v>6</v>
      </c>
      <c r="L150">
        <v>0</v>
      </c>
      <c r="M150">
        <v>4</v>
      </c>
      <c r="N150">
        <v>1</v>
      </c>
      <c r="O150">
        <v>127</v>
      </c>
      <c r="P150">
        <v>11.8</v>
      </c>
      <c r="Q150" s="1">
        <v>0.77500000000000002</v>
      </c>
      <c r="R150">
        <v>22.2</v>
      </c>
      <c r="S150">
        <v>46.7</v>
      </c>
    </row>
    <row r="151" spans="1:19">
      <c r="A151">
        <v>150</v>
      </c>
      <c r="B151" t="s">
        <v>224</v>
      </c>
      <c r="C151" t="s">
        <v>865</v>
      </c>
      <c r="D151" t="s">
        <v>7</v>
      </c>
      <c r="E151">
        <v>66</v>
      </c>
      <c r="F151">
        <v>15</v>
      </c>
      <c r="G151">
        <v>29</v>
      </c>
      <c r="H151">
        <v>44</v>
      </c>
      <c r="I151">
        <v>13</v>
      </c>
      <c r="J151">
        <v>33</v>
      </c>
      <c r="K151">
        <v>2</v>
      </c>
      <c r="L151">
        <v>1</v>
      </c>
      <c r="M151">
        <v>5</v>
      </c>
      <c r="N151">
        <v>1</v>
      </c>
      <c r="O151">
        <v>117</v>
      </c>
      <c r="P151">
        <v>12.8</v>
      </c>
      <c r="Q151" s="1">
        <v>0.67013888888888884</v>
      </c>
      <c r="R151">
        <v>18.8</v>
      </c>
      <c r="S151">
        <v>51.8</v>
      </c>
    </row>
    <row r="152" spans="1:19">
      <c r="A152">
        <v>151</v>
      </c>
      <c r="B152" t="s">
        <v>331</v>
      </c>
      <c r="C152" t="s">
        <v>90</v>
      </c>
      <c r="D152" t="s">
        <v>7</v>
      </c>
      <c r="E152">
        <v>46</v>
      </c>
      <c r="F152">
        <v>15</v>
      </c>
      <c r="G152">
        <v>29</v>
      </c>
      <c r="H152">
        <v>44</v>
      </c>
      <c r="I152">
        <v>-13</v>
      </c>
      <c r="J152">
        <v>24</v>
      </c>
      <c r="K152">
        <v>6</v>
      </c>
      <c r="L152">
        <v>1</v>
      </c>
      <c r="M152">
        <v>1</v>
      </c>
      <c r="N152">
        <v>1</v>
      </c>
      <c r="O152">
        <v>128</v>
      </c>
      <c r="P152">
        <v>11.7</v>
      </c>
      <c r="Q152" s="1">
        <v>0.7944444444444444</v>
      </c>
      <c r="R152">
        <v>25</v>
      </c>
      <c r="S152">
        <v>58</v>
      </c>
    </row>
    <row r="153" spans="1:19">
      <c r="A153">
        <v>152</v>
      </c>
      <c r="B153" t="s">
        <v>125</v>
      </c>
      <c r="C153" t="s">
        <v>866</v>
      </c>
      <c r="D153" t="s">
        <v>5</v>
      </c>
      <c r="E153">
        <v>75</v>
      </c>
      <c r="F153">
        <v>14</v>
      </c>
      <c r="G153">
        <v>30</v>
      </c>
      <c r="H153">
        <v>44</v>
      </c>
      <c r="I153">
        <v>-12</v>
      </c>
      <c r="J153">
        <v>33</v>
      </c>
      <c r="K153">
        <v>3</v>
      </c>
      <c r="L153">
        <v>0</v>
      </c>
      <c r="M153">
        <v>1</v>
      </c>
      <c r="N153">
        <v>1</v>
      </c>
      <c r="O153">
        <v>171</v>
      </c>
      <c r="P153">
        <v>8.1999999999999993</v>
      </c>
      <c r="Q153" s="1">
        <v>0.68888888888888899</v>
      </c>
      <c r="R153">
        <v>20.399999999999999</v>
      </c>
      <c r="S153">
        <v>30.8</v>
      </c>
    </row>
    <row r="154" spans="1:19">
      <c r="A154">
        <v>153</v>
      </c>
      <c r="B154" t="s">
        <v>233</v>
      </c>
      <c r="C154" t="s">
        <v>14</v>
      </c>
      <c r="D154" t="s">
        <v>81</v>
      </c>
      <c r="E154">
        <v>77</v>
      </c>
      <c r="F154">
        <v>8</v>
      </c>
      <c r="G154">
        <v>36</v>
      </c>
      <c r="H154">
        <v>44</v>
      </c>
      <c r="I154">
        <v>33</v>
      </c>
      <c r="J154">
        <v>60</v>
      </c>
      <c r="K154">
        <v>2</v>
      </c>
      <c r="L154">
        <v>1</v>
      </c>
      <c r="M154">
        <v>1</v>
      </c>
      <c r="N154">
        <v>1</v>
      </c>
      <c r="O154">
        <v>173</v>
      </c>
      <c r="P154">
        <v>4.5999999999999996</v>
      </c>
      <c r="Q154" s="2">
        <v>1.0652777777777778</v>
      </c>
      <c r="R154">
        <v>29.1</v>
      </c>
      <c r="S154">
        <v>0</v>
      </c>
    </row>
    <row r="155" spans="1:19">
      <c r="A155">
        <v>154</v>
      </c>
      <c r="B155" t="s">
        <v>270</v>
      </c>
      <c r="C155" t="s">
        <v>16</v>
      </c>
      <c r="D155" t="s">
        <v>7</v>
      </c>
      <c r="E155">
        <v>69</v>
      </c>
      <c r="F155">
        <v>22</v>
      </c>
      <c r="G155">
        <v>21</v>
      </c>
      <c r="H155">
        <v>43</v>
      </c>
      <c r="I155">
        <v>11</v>
      </c>
      <c r="J155">
        <v>20</v>
      </c>
      <c r="K155">
        <v>4</v>
      </c>
      <c r="L155">
        <v>2</v>
      </c>
      <c r="M155">
        <v>2</v>
      </c>
      <c r="N155">
        <v>0</v>
      </c>
      <c r="O155">
        <v>139</v>
      </c>
      <c r="P155">
        <v>15.8</v>
      </c>
      <c r="Q155" s="1">
        <v>0.70000000000000007</v>
      </c>
      <c r="R155">
        <v>22.6</v>
      </c>
      <c r="S155">
        <v>51.7</v>
      </c>
    </row>
    <row r="156" spans="1:19">
      <c r="A156">
        <v>155</v>
      </c>
      <c r="B156" t="s">
        <v>867</v>
      </c>
      <c r="C156" t="s">
        <v>868</v>
      </c>
      <c r="D156" t="s">
        <v>5</v>
      </c>
      <c r="E156">
        <v>75</v>
      </c>
      <c r="F156">
        <v>20</v>
      </c>
      <c r="G156">
        <v>23</v>
      </c>
      <c r="H156">
        <v>43</v>
      </c>
      <c r="I156">
        <v>-5</v>
      </c>
      <c r="J156">
        <v>34</v>
      </c>
      <c r="K156">
        <v>9</v>
      </c>
      <c r="L156">
        <v>0</v>
      </c>
      <c r="M156">
        <v>1</v>
      </c>
      <c r="N156">
        <v>0</v>
      </c>
      <c r="O156">
        <v>208</v>
      </c>
      <c r="P156">
        <v>9.6</v>
      </c>
      <c r="Q156" s="1">
        <v>0.64374999999999993</v>
      </c>
      <c r="R156">
        <v>20.5</v>
      </c>
      <c r="S156">
        <v>42.4</v>
      </c>
    </row>
    <row r="157" spans="1:19">
      <c r="A157">
        <v>156</v>
      </c>
      <c r="B157" t="s">
        <v>831</v>
      </c>
      <c r="C157" t="s">
        <v>869</v>
      </c>
      <c r="D157" t="s">
        <v>7</v>
      </c>
      <c r="E157">
        <v>81</v>
      </c>
      <c r="F157">
        <v>16</v>
      </c>
      <c r="G157">
        <v>27</v>
      </c>
      <c r="H157">
        <v>43</v>
      </c>
      <c r="I157">
        <v>-6</v>
      </c>
      <c r="J157">
        <v>28</v>
      </c>
      <c r="K157">
        <v>2</v>
      </c>
      <c r="L157">
        <v>1</v>
      </c>
      <c r="M157">
        <v>1</v>
      </c>
      <c r="N157">
        <v>0</v>
      </c>
      <c r="O157">
        <v>259</v>
      </c>
      <c r="P157">
        <v>6.2</v>
      </c>
      <c r="Q157" s="1">
        <v>0.79722222222222217</v>
      </c>
      <c r="R157">
        <v>24.4</v>
      </c>
      <c r="S157">
        <v>41.4</v>
      </c>
    </row>
    <row r="158" spans="1:19">
      <c r="A158">
        <v>157</v>
      </c>
      <c r="B158" t="s">
        <v>215</v>
      </c>
      <c r="C158" t="s">
        <v>38</v>
      </c>
      <c r="D158" t="s">
        <v>81</v>
      </c>
      <c r="E158">
        <v>72</v>
      </c>
      <c r="F158">
        <v>11</v>
      </c>
      <c r="G158">
        <v>32</v>
      </c>
      <c r="H158">
        <v>43</v>
      </c>
      <c r="I158">
        <v>-4</v>
      </c>
      <c r="J158">
        <v>97</v>
      </c>
      <c r="K158">
        <v>5</v>
      </c>
      <c r="L158">
        <v>0</v>
      </c>
      <c r="M158">
        <v>2</v>
      </c>
      <c r="N158">
        <v>0</v>
      </c>
      <c r="O158">
        <v>153</v>
      </c>
      <c r="P158">
        <v>7.2</v>
      </c>
      <c r="Q158" s="1">
        <v>0.9784722222222223</v>
      </c>
      <c r="R158">
        <v>26.7</v>
      </c>
      <c r="S158">
        <v>0</v>
      </c>
    </row>
    <row r="159" spans="1:19">
      <c r="A159">
        <v>158</v>
      </c>
      <c r="B159" t="s">
        <v>222</v>
      </c>
      <c r="C159" t="s">
        <v>29</v>
      </c>
      <c r="D159" t="s">
        <v>81</v>
      </c>
      <c r="E159">
        <v>77</v>
      </c>
      <c r="F159">
        <v>3</v>
      </c>
      <c r="G159">
        <v>40</v>
      </c>
      <c r="H159">
        <v>43</v>
      </c>
      <c r="I159">
        <v>19</v>
      </c>
      <c r="J159">
        <v>54</v>
      </c>
      <c r="K159">
        <v>2</v>
      </c>
      <c r="L159">
        <v>0</v>
      </c>
      <c r="M159">
        <v>0</v>
      </c>
      <c r="N159">
        <v>0</v>
      </c>
      <c r="O159">
        <v>104</v>
      </c>
      <c r="P159">
        <v>2.9</v>
      </c>
      <c r="Q159" s="2">
        <v>1.0215277777777778</v>
      </c>
      <c r="R159">
        <v>30.1</v>
      </c>
      <c r="S159">
        <v>0</v>
      </c>
    </row>
    <row r="160" spans="1:19">
      <c r="A160">
        <v>159</v>
      </c>
      <c r="B160" t="s">
        <v>771</v>
      </c>
      <c r="C160" t="s">
        <v>19</v>
      </c>
      <c r="D160" t="s">
        <v>10</v>
      </c>
      <c r="E160">
        <v>65</v>
      </c>
      <c r="F160">
        <v>22</v>
      </c>
      <c r="G160">
        <v>20</v>
      </c>
      <c r="H160">
        <v>42</v>
      </c>
      <c r="I160">
        <v>-5</v>
      </c>
      <c r="J160">
        <v>4</v>
      </c>
      <c r="K160">
        <v>6</v>
      </c>
      <c r="L160">
        <v>0</v>
      </c>
      <c r="M160">
        <v>3</v>
      </c>
      <c r="N160">
        <v>1</v>
      </c>
      <c r="O160">
        <v>168</v>
      </c>
      <c r="P160">
        <v>13.1</v>
      </c>
      <c r="Q160" s="1">
        <v>0.71111111111111114</v>
      </c>
      <c r="R160">
        <v>21.2</v>
      </c>
      <c r="S160">
        <v>0</v>
      </c>
    </row>
    <row r="161" spans="1:19">
      <c r="A161">
        <v>160</v>
      </c>
      <c r="B161" t="s">
        <v>870</v>
      </c>
      <c r="C161" t="s">
        <v>88</v>
      </c>
      <c r="D161" t="s">
        <v>5</v>
      </c>
      <c r="E161">
        <v>68</v>
      </c>
      <c r="F161">
        <v>21</v>
      </c>
      <c r="G161">
        <v>21</v>
      </c>
      <c r="H161">
        <v>42</v>
      </c>
      <c r="I161">
        <v>5</v>
      </c>
      <c r="J161">
        <v>56</v>
      </c>
      <c r="K161">
        <v>6</v>
      </c>
      <c r="L161">
        <v>0</v>
      </c>
      <c r="M161">
        <v>3</v>
      </c>
      <c r="N161">
        <v>0</v>
      </c>
      <c r="O161">
        <v>129</v>
      </c>
      <c r="P161">
        <v>16.3</v>
      </c>
      <c r="Q161" s="1">
        <v>0.6118055555555556</v>
      </c>
      <c r="R161">
        <v>18.5</v>
      </c>
      <c r="S161">
        <v>23.1</v>
      </c>
    </row>
    <row r="162" spans="1:19">
      <c r="A162">
        <v>161</v>
      </c>
      <c r="B162" t="s">
        <v>173</v>
      </c>
      <c r="C162" t="s">
        <v>165</v>
      </c>
      <c r="D162" t="s">
        <v>7</v>
      </c>
      <c r="E162">
        <v>73</v>
      </c>
      <c r="F162">
        <v>20</v>
      </c>
      <c r="G162">
        <v>22</v>
      </c>
      <c r="H162">
        <v>42</v>
      </c>
      <c r="I162">
        <v>-3</v>
      </c>
      <c r="J162">
        <v>32</v>
      </c>
      <c r="K162">
        <v>1</v>
      </c>
      <c r="L162">
        <v>3</v>
      </c>
      <c r="M162">
        <v>1</v>
      </c>
      <c r="N162">
        <v>0</v>
      </c>
      <c r="O162">
        <v>175</v>
      </c>
      <c r="P162">
        <v>11.4</v>
      </c>
      <c r="Q162" s="1">
        <v>0.80972222222222223</v>
      </c>
      <c r="R162">
        <v>25.5</v>
      </c>
      <c r="S162">
        <v>49.8</v>
      </c>
    </row>
    <row r="163" spans="1:19">
      <c r="A163">
        <v>162</v>
      </c>
      <c r="B163" t="s">
        <v>407</v>
      </c>
      <c r="C163" t="s">
        <v>49</v>
      </c>
      <c r="D163" t="s">
        <v>7</v>
      </c>
      <c r="E163">
        <v>82</v>
      </c>
      <c r="F163">
        <v>18</v>
      </c>
      <c r="G163">
        <v>24</v>
      </c>
      <c r="H163">
        <v>42</v>
      </c>
      <c r="I163">
        <v>-7</v>
      </c>
      <c r="J163">
        <v>32</v>
      </c>
      <c r="K163">
        <v>7</v>
      </c>
      <c r="L163">
        <v>1</v>
      </c>
      <c r="M163">
        <v>4</v>
      </c>
      <c r="N163">
        <v>2</v>
      </c>
      <c r="O163">
        <v>143</v>
      </c>
      <c r="P163">
        <v>12.6</v>
      </c>
      <c r="Q163" s="1">
        <v>0.78749999999999998</v>
      </c>
      <c r="R163">
        <v>25.1</v>
      </c>
      <c r="S163">
        <v>54.5</v>
      </c>
    </row>
    <row r="164" spans="1:19">
      <c r="A164">
        <v>163</v>
      </c>
      <c r="B164" t="s">
        <v>158</v>
      </c>
      <c r="C164" t="s">
        <v>871</v>
      </c>
      <c r="D164" t="s">
        <v>10</v>
      </c>
      <c r="E164">
        <v>80</v>
      </c>
      <c r="F164">
        <v>18</v>
      </c>
      <c r="G164">
        <v>24</v>
      </c>
      <c r="H164">
        <v>42</v>
      </c>
      <c r="I164">
        <v>0</v>
      </c>
      <c r="J164">
        <v>73</v>
      </c>
      <c r="K164">
        <v>5</v>
      </c>
      <c r="L164">
        <v>0</v>
      </c>
      <c r="M164">
        <v>1</v>
      </c>
      <c r="N164">
        <v>0</v>
      </c>
      <c r="O164">
        <v>178</v>
      </c>
      <c r="P164">
        <v>10.1</v>
      </c>
      <c r="Q164" s="1">
        <v>0.73402777777777783</v>
      </c>
      <c r="R164">
        <v>23.4</v>
      </c>
      <c r="S164">
        <v>40.799999999999997</v>
      </c>
    </row>
    <row r="165" spans="1:19">
      <c r="A165">
        <v>164</v>
      </c>
      <c r="B165" t="s">
        <v>159</v>
      </c>
      <c r="C165" t="s">
        <v>88</v>
      </c>
      <c r="D165" t="s">
        <v>10</v>
      </c>
      <c r="E165">
        <v>72</v>
      </c>
      <c r="F165">
        <v>17</v>
      </c>
      <c r="G165">
        <v>25</v>
      </c>
      <c r="H165">
        <v>42</v>
      </c>
      <c r="I165">
        <v>17</v>
      </c>
      <c r="J165">
        <v>136</v>
      </c>
      <c r="K165">
        <v>2</v>
      </c>
      <c r="L165">
        <v>0</v>
      </c>
      <c r="M165">
        <v>3</v>
      </c>
      <c r="N165">
        <v>0</v>
      </c>
      <c r="O165">
        <v>97</v>
      </c>
      <c r="P165">
        <v>17.5</v>
      </c>
      <c r="Q165" s="1">
        <v>0.62222222222222223</v>
      </c>
      <c r="R165">
        <v>17.600000000000001</v>
      </c>
      <c r="S165">
        <v>60</v>
      </c>
    </row>
    <row r="166" spans="1:19">
      <c r="A166">
        <v>165</v>
      </c>
      <c r="B166" t="s">
        <v>317</v>
      </c>
      <c r="C166" t="s">
        <v>100</v>
      </c>
      <c r="D166" t="s">
        <v>81</v>
      </c>
      <c r="E166">
        <v>82</v>
      </c>
      <c r="F166">
        <v>15</v>
      </c>
      <c r="G166">
        <v>27</v>
      </c>
      <c r="H166">
        <v>42</v>
      </c>
      <c r="I166">
        <v>-2</v>
      </c>
      <c r="J166">
        <v>68</v>
      </c>
      <c r="K166">
        <v>9</v>
      </c>
      <c r="L166">
        <v>0</v>
      </c>
      <c r="M166">
        <v>2</v>
      </c>
      <c r="N166">
        <v>0</v>
      </c>
      <c r="O166">
        <v>182</v>
      </c>
      <c r="P166">
        <v>8.1999999999999993</v>
      </c>
      <c r="Q166" s="2">
        <v>1.1243055555555557</v>
      </c>
      <c r="R166">
        <v>30.8</v>
      </c>
      <c r="S166">
        <v>0</v>
      </c>
    </row>
    <row r="167" spans="1:19">
      <c r="A167">
        <v>166</v>
      </c>
      <c r="B167" t="s">
        <v>376</v>
      </c>
      <c r="C167" t="s">
        <v>45</v>
      </c>
      <c r="D167" t="s">
        <v>10</v>
      </c>
      <c r="E167">
        <v>78</v>
      </c>
      <c r="F167">
        <v>14</v>
      </c>
      <c r="G167">
        <v>28</v>
      </c>
      <c r="H167">
        <v>42</v>
      </c>
      <c r="I167">
        <v>-13</v>
      </c>
      <c r="J167">
        <v>28</v>
      </c>
      <c r="K167">
        <v>2</v>
      </c>
      <c r="L167">
        <v>1</v>
      </c>
      <c r="M167">
        <v>3</v>
      </c>
      <c r="N167">
        <v>1</v>
      </c>
      <c r="O167">
        <v>169</v>
      </c>
      <c r="P167">
        <v>8.3000000000000007</v>
      </c>
      <c r="Q167" s="1">
        <v>0.76597222222222217</v>
      </c>
      <c r="R167">
        <v>24.5</v>
      </c>
      <c r="S167">
        <v>48.2</v>
      </c>
    </row>
    <row r="168" spans="1:19">
      <c r="A168">
        <v>167</v>
      </c>
      <c r="B168" t="s">
        <v>784</v>
      </c>
      <c r="C168" t="s">
        <v>78</v>
      </c>
      <c r="D168" t="s">
        <v>81</v>
      </c>
      <c r="E168">
        <v>76</v>
      </c>
      <c r="F168">
        <v>12</v>
      </c>
      <c r="G168">
        <v>30</v>
      </c>
      <c r="H168">
        <v>42</v>
      </c>
      <c r="I168">
        <v>-12</v>
      </c>
      <c r="J168">
        <v>76</v>
      </c>
      <c r="K168">
        <v>10</v>
      </c>
      <c r="L168">
        <v>0</v>
      </c>
      <c r="M168">
        <v>3</v>
      </c>
      <c r="N168">
        <v>0</v>
      </c>
      <c r="O168">
        <v>147</v>
      </c>
      <c r="P168">
        <v>8.1999999999999993</v>
      </c>
      <c r="Q168" s="1">
        <v>0.92083333333333339</v>
      </c>
      <c r="R168">
        <v>28.9</v>
      </c>
      <c r="S168">
        <v>0</v>
      </c>
    </row>
    <row r="169" spans="1:19">
      <c r="A169">
        <v>168</v>
      </c>
      <c r="B169" t="s">
        <v>301</v>
      </c>
      <c r="C169" t="s">
        <v>72</v>
      </c>
      <c r="D169" t="s">
        <v>81</v>
      </c>
      <c r="E169">
        <v>77</v>
      </c>
      <c r="F169">
        <v>8</v>
      </c>
      <c r="G169">
        <v>34</v>
      </c>
      <c r="H169">
        <v>42</v>
      </c>
      <c r="I169">
        <v>-12</v>
      </c>
      <c r="J169">
        <v>63</v>
      </c>
      <c r="K169">
        <v>5</v>
      </c>
      <c r="L169">
        <v>0</v>
      </c>
      <c r="M169">
        <v>2</v>
      </c>
      <c r="N169">
        <v>1</v>
      </c>
      <c r="O169">
        <v>165</v>
      </c>
      <c r="P169">
        <v>4.8</v>
      </c>
      <c r="Q169" s="1">
        <v>0.8847222222222223</v>
      </c>
      <c r="R169">
        <v>25.7</v>
      </c>
      <c r="S169">
        <v>0</v>
      </c>
    </row>
    <row r="170" spans="1:19">
      <c r="A170">
        <v>169</v>
      </c>
      <c r="B170" t="s">
        <v>261</v>
      </c>
      <c r="C170" t="s">
        <v>74</v>
      </c>
      <c r="D170" t="s">
        <v>10</v>
      </c>
      <c r="E170">
        <v>74</v>
      </c>
      <c r="F170">
        <v>23</v>
      </c>
      <c r="G170">
        <v>18</v>
      </c>
      <c r="H170">
        <v>41</v>
      </c>
      <c r="I170">
        <v>-7</v>
      </c>
      <c r="J170">
        <v>50</v>
      </c>
      <c r="K170">
        <v>6</v>
      </c>
      <c r="L170">
        <v>0</v>
      </c>
      <c r="M170">
        <v>2</v>
      </c>
      <c r="N170">
        <v>0</v>
      </c>
      <c r="O170">
        <v>169</v>
      </c>
      <c r="P170">
        <v>13.6</v>
      </c>
      <c r="Q170" s="1">
        <v>0.64930555555555558</v>
      </c>
      <c r="R170">
        <v>18.2</v>
      </c>
      <c r="S170">
        <v>50</v>
      </c>
    </row>
    <row r="171" spans="1:19">
      <c r="A171">
        <v>170</v>
      </c>
      <c r="B171" t="s">
        <v>347</v>
      </c>
      <c r="C171" t="s">
        <v>49</v>
      </c>
      <c r="D171" t="s">
        <v>7</v>
      </c>
      <c r="E171">
        <v>74</v>
      </c>
      <c r="F171">
        <v>18</v>
      </c>
      <c r="G171">
        <v>23</v>
      </c>
      <c r="H171">
        <v>41</v>
      </c>
      <c r="I171">
        <v>-7</v>
      </c>
      <c r="J171">
        <v>68</v>
      </c>
      <c r="K171">
        <v>10</v>
      </c>
      <c r="L171">
        <v>0</v>
      </c>
      <c r="M171">
        <v>1</v>
      </c>
      <c r="N171">
        <v>0</v>
      </c>
      <c r="O171">
        <v>155</v>
      </c>
      <c r="P171">
        <v>11.6</v>
      </c>
      <c r="Q171" s="1">
        <v>0.71180555555555547</v>
      </c>
      <c r="R171">
        <v>24.1</v>
      </c>
      <c r="S171">
        <v>57.2</v>
      </c>
    </row>
    <row r="172" spans="1:19">
      <c r="A172">
        <v>171</v>
      </c>
      <c r="B172" t="s">
        <v>254</v>
      </c>
      <c r="C172" t="s">
        <v>872</v>
      </c>
      <c r="D172" t="s">
        <v>7</v>
      </c>
      <c r="E172">
        <v>79</v>
      </c>
      <c r="F172">
        <v>16</v>
      </c>
      <c r="G172">
        <v>25</v>
      </c>
      <c r="H172">
        <v>41</v>
      </c>
      <c r="I172">
        <v>-7</v>
      </c>
      <c r="J172">
        <v>50</v>
      </c>
      <c r="K172">
        <v>3</v>
      </c>
      <c r="L172">
        <v>1</v>
      </c>
      <c r="M172">
        <v>1</v>
      </c>
      <c r="N172">
        <v>1</v>
      </c>
      <c r="O172">
        <v>174</v>
      </c>
      <c r="P172">
        <v>9.1999999999999993</v>
      </c>
      <c r="Q172" s="1">
        <v>0.76458333333333339</v>
      </c>
      <c r="R172">
        <v>23.6</v>
      </c>
      <c r="S172">
        <v>57.7</v>
      </c>
    </row>
    <row r="173" spans="1:19">
      <c r="A173">
        <v>172</v>
      </c>
      <c r="B173" t="s">
        <v>79</v>
      </c>
      <c r="C173" t="s">
        <v>21</v>
      </c>
      <c r="D173" t="s">
        <v>7</v>
      </c>
      <c r="E173">
        <v>76</v>
      </c>
      <c r="F173">
        <v>16</v>
      </c>
      <c r="G173">
        <v>25</v>
      </c>
      <c r="H173">
        <v>41</v>
      </c>
      <c r="I173">
        <v>-1</v>
      </c>
      <c r="J173">
        <v>51</v>
      </c>
      <c r="K173">
        <v>6</v>
      </c>
      <c r="L173">
        <v>0</v>
      </c>
      <c r="M173">
        <v>1</v>
      </c>
      <c r="N173">
        <v>0</v>
      </c>
      <c r="O173">
        <v>156</v>
      </c>
      <c r="P173">
        <v>10.3</v>
      </c>
      <c r="Q173" s="1">
        <v>0.69791666666666663</v>
      </c>
      <c r="R173">
        <v>20.8</v>
      </c>
      <c r="S173">
        <v>42</v>
      </c>
    </row>
    <row r="174" spans="1:19">
      <c r="A174">
        <v>173</v>
      </c>
      <c r="B174" t="s">
        <v>190</v>
      </c>
      <c r="C174" t="s">
        <v>74</v>
      </c>
      <c r="D174" t="s">
        <v>10</v>
      </c>
      <c r="E174">
        <v>50</v>
      </c>
      <c r="F174">
        <v>16</v>
      </c>
      <c r="G174">
        <v>25</v>
      </c>
      <c r="H174">
        <v>41</v>
      </c>
      <c r="I174">
        <v>13</v>
      </c>
      <c r="J174">
        <v>34</v>
      </c>
      <c r="K174">
        <v>5</v>
      </c>
      <c r="L174">
        <v>0</v>
      </c>
      <c r="M174">
        <v>3</v>
      </c>
      <c r="N174">
        <v>0</v>
      </c>
      <c r="O174">
        <v>76</v>
      </c>
      <c r="P174">
        <v>21.1</v>
      </c>
      <c r="Q174" s="1">
        <v>0.67013888888888884</v>
      </c>
      <c r="R174">
        <v>19.399999999999999</v>
      </c>
      <c r="S174">
        <v>33.299999999999997</v>
      </c>
    </row>
    <row r="175" spans="1:19">
      <c r="A175">
        <v>174</v>
      </c>
      <c r="B175" t="s">
        <v>821</v>
      </c>
      <c r="C175" t="s">
        <v>143</v>
      </c>
      <c r="D175" t="s">
        <v>7</v>
      </c>
      <c r="E175">
        <v>73</v>
      </c>
      <c r="F175">
        <v>14</v>
      </c>
      <c r="G175">
        <v>27</v>
      </c>
      <c r="H175">
        <v>41</v>
      </c>
      <c r="I175">
        <v>0</v>
      </c>
      <c r="J175">
        <v>20</v>
      </c>
      <c r="K175">
        <v>3</v>
      </c>
      <c r="L175">
        <v>0</v>
      </c>
      <c r="M175">
        <v>3</v>
      </c>
      <c r="N175">
        <v>0</v>
      </c>
      <c r="O175">
        <v>95</v>
      </c>
      <c r="P175">
        <v>14.7</v>
      </c>
      <c r="Q175" s="1">
        <v>0.66249999999999998</v>
      </c>
      <c r="R175">
        <v>21.3</v>
      </c>
      <c r="S175">
        <v>46.3</v>
      </c>
    </row>
    <row r="176" spans="1:19">
      <c r="A176">
        <v>175</v>
      </c>
      <c r="B176" t="s">
        <v>277</v>
      </c>
      <c r="C176" t="s">
        <v>40</v>
      </c>
      <c r="D176" t="s">
        <v>7</v>
      </c>
      <c r="E176">
        <v>82</v>
      </c>
      <c r="F176">
        <v>13</v>
      </c>
      <c r="G176">
        <v>28</v>
      </c>
      <c r="H176">
        <v>41</v>
      </c>
      <c r="I176">
        <v>-6</v>
      </c>
      <c r="J176">
        <v>112</v>
      </c>
      <c r="K176">
        <v>3</v>
      </c>
      <c r="L176">
        <v>1</v>
      </c>
      <c r="M176">
        <v>7</v>
      </c>
      <c r="N176">
        <v>0</v>
      </c>
      <c r="O176">
        <v>188</v>
      </c>
      <c r="P176">
        <v>6.9</v>
      </c>
      <c r="Q176" s="1">
        <v>0.69305555555555554</v>
      </c>
      <c r="R176">
        <v>21.8</v>
      </c>
      <c r="S176">
        <v>53.6</v>
      </c>
    </row>
    <row r="177" spans="1:19">
      <c r="A177">
        <v>176</v>
      </c>
      <c r="B177" t="s">
        <v>873</v>
      </c>
      <c r="C177" t="s">
        <v>9</v>
      </c>
      <c r="D177" t="s">
        <v>7</v>
      </c>
      <c r="E177">
        <v>67</v>
      </c>
      <c r="F177">
        <v>13</v>
      </c>
      <c r="G177">
        <v>28</v>
      </c>
      <c r="H177">
        <v>41</v>
      </c>
      <c r="I177">
        <v>-9</v>
      </c>
      <c r="J177">
        <v>16</v>
      </c>
      <c r="K177">
        <v>2</v>
      </c>
      <c r="L177">
        <v>0</v>
      </c>
      <c r="M177">
        <v>0</v>
      </c>
      <c r="N177">
        <v>0</v>
      </c>
      <c r="O177">
        <v>153</v>
      </c>
      <c r="P177">
        <v>8.5</v>
      </c>
      <c r="Q177" s="1">
        <v>0.65208333333333335</v>
      </c>
      <c r="R177">
        <v>17.600000000000001</v>
      </c>
      <c r="S177">
        <v>30.3</v>
      </c>
    </row>
    <row r="178" spans="1:19">
      <c r="A178">
        <v>177</v>
      </c>
      <c r="B178" t="s">
        <v>131</v>
      </c>
      <c r="C178" t="s">
        <v>40</v>
      </c>
      <c r="D178" t="s">
        <v>5</v>
      </c>
      <c r="E178">
        <v>81</v>
      </c>
      <c r="F178">
        <v>22</v>
      </c>
      <c r="G178">
        <v>18</v>
      </c>
      <c r="H178">
        <v>40</v>
      </c>
      <c r="I178">
        <v>7</v>
      </c>
      <c r="J178">
        <v>45</v>
      </c>
      <c r="K178">
        <v>2</v>
      </c>
      <c r="L178">
        <v>1</v>
      </c>
      <c r="M178">
        <v>1</v>
      </c>
      <c r="N178">
        <v>0</v>
      </c>
      <c r="O178">
        <v>237</v>
      </c>
      <c r="P178">
        <v>9.3000000000000007</v>
      </c>
      <c r="Q178" s="1">
        <v>0.7104166666666667</v>
      </c>
      <c r="R178">
        <v>23.5</v>
      </c>
      <c r="S178">
        <v>70</v>
      </c>
    </row>
    <row r="179" spans="1:19">
      <c r="A179">
        <v>178</v>
      </c>
      <c r="B179" t="s">
        <v>874</v>
      </c>
      <c r="C179" t="s">
        <v>322</v>
      </c>
      <c r="D179" t="s">
        <v>5</v>
      </c>
      <c r="E179">
        <v>82</v>
      </c>
      <c r="F179">
        <v>22</v>
      </c>
      <c r="G179">
        <v>18</v>
      </c>
      <c r="H179">
        <v>40</v>
      </c>
      <c r="I179">
        <v>5</v>
      </c>
      <c r="J179">
        <v>75</v>
      </c>
      <c r="K179">
        <v>3</v>
      </c>
      <c r="L179">
        <v>0</v>
      </c>
      <c r="M179">
        <v>2</v>
      </c>
      <c r="N179">
        <v>0</v>
      </c>
      <c r="O179">
        <v>141</v>
      </c>
      <c r="P179">
        <v>15.6</v>
      </c>
      <c r="Q179" s="1">
        <v>0.63124999999999998</v>
      </c>
      <c r="R179">
        <v>17.7</v>
      </c>
      <c r="S179">
        <v>28.6</v>
      </c>
    </row>
    <row r="180" spans="1:19">
      <c r="A180">
        <v>179</v>
      </c>
      <c r="B180" t="s">
        <v>330</v>
      </c>
      <c r="C180" t="s">
        <v>121</v>
      </c>
      <c r="D180" t="s">
        <v>5</v>
      </c>
      <c r="E180">
        <v>58</v>
      </c>
      <c r="F180">
        <v>21</v>
      </c>
      <c r="G180">
        <v>19</v>
      </c>
      <c r="H180">
        <v>40</v>
      </c>
      <c r="I180">
        <v>18</v>
      </c>
      <c r="J180">
        <v>70</v>
      </c>
      <c r="K180">
        <v>0</v>
      </c>
      <c r="L180">
        <v>1</v>
      </c>
      <c r="M180">
        <v>0</v>
      </c>
      <c r="N180">
        <v>0</v>
      </c>
      <c r="O180">
        <v>149</v>
      </c>
      <c r="P180">
        <v>14.1</v>
      </c>
      <c r="Q180" s="1">
        <v>0.67013888888888884</v>
      </c>
      <c r="R180">
        <v>22.3</v>
      </c>
      <c r="S180">
        <v>50</v>
      </c>
    </row>
    <row r="181" spans="1:19">
      <c r="A181">
        <v>180</v>
      </c>
      <c r="B181" t="s">
        <v>302</v>
      </c>
      <c r="C181" t="s">
        <v>23</v>
      </c>
      <c r="D181" t="s">
        <v>5</v>
      </c>
      <c r="E181">
        <v>81</v>
      </c>
      <c r="F181">
        <v>19</v>
      </c>
      <c r="G181">
        <v>21</v>
      </c>
      <c r="H181">
        <v>40</v>
      </c>
      <c r="I181">
        <v>0</v>
      </c>
      <c r="J181">
        <v>50</v>
      </c>
      <c r="K181">
        <v>7</v>
      </c>
      <c r="L181">
        <v>0</v>
      </c>
      <c r="M181">
        <v>1</v>
      </c>
      <c r="N181">
        <v>0</v>
      </c>
      <c r="O181">
        <v>257</v>
      </c>
      <c r="P181">
        <v>7.4</v>
      </c>
      <c r="Q181" s="1">
        <v>0.64027777777777783</v>
      </c>
      <c r="R181">
        <v>20.6</v>
      </c>
      <c r="S181">
        <v>25</v>
      </c>
    </row>
    <row r="182" spans="1:19">
      <c r="A182">
        <v>181</v>
      </c>
      <c r="B182" t="s">
        <v>213</v>
      </c>
      <c r="C182" t="s">
        <v>93</v>
      </c>
      <c r="D182" t="s">
        <v>7</v>
      </c>
      <c r="E182">
        <v>82</v>
      </c>
      <c r="F182">
        <v>15</v>
      </c>
      <c r="G182">
        <v>25</v>
      </c>
      <c r="H182">
        <v>40</v>
      </c>
      <c r="I182">
        <v>6</v>
      </c>
      <c r="J182">
        <v>69</v>
      </c>
      <c r="K182">
        <v>1</v>
      </c>
      <c r="L182">
        <v>0</v>
      </c>
      <c r="M182">
        <v>3</v>
      </c>
      <c r="N182">
        <v>0</v>
      </c>
      <c r="O182">
        <v>130</v>
      </c>
      <c r="P182">
        <v>11.5</v>
      </c>
      <c r="Q182" s="1">
        <v>0.63541666666666663</v>
      </c>
      <c r="R182">
        <v>19.399999999999999</v>
      </c>
      <c r="S182">
        <v>51.2</v>
      </c>
    </row>
    <row r="183" spans="1:19">
      <c r="A183">
        <v>182</v>
      </c>
      <c r="B183" t="s">
        <v>822</v>
      </c>
      <c r="C183" t="s">
        <v>19</v>
      </c>
      <c r="D183" t="s">
        <v>81</v>
      </c>
      <c r="E183">
        <v>82</v>
      </c>
      <c r="F183">
        <v>14</v>
      </c>
      <c r="G183">
        <v>26</v>
      </c>
      <c r="H183">
        <v>40</v>
      </c>
      <c r="I183">
        <v>-15</v>
      </c>
      <c r="J183">
        <v>94</v>
      </c>
      <c r="K183">
        <v>9</v>
      </c>
      <c r="L183">
        <v>0</v>
      </c>
      <c r="M183">
        <v>4</v>
      </c>
      <c r="N183">
        <v>2</v>
      </c>
      <c r="O183">
        <v>184</v>
      </c>
      <c r="P183">
        <v>7.6</v>
      </c>
      <c r="Q183" s="1">
        <v>0.91875000000000007</v>
      </c>
      <c r="R183">
        <v>28.4</v>
      </c>
      <c r="S183">
        <v>0</v>
      </c>
    </row>
    <row r="184" spans="1:19">
      <c r="A184">
        <v>183</v>
      </c>
      <c r="B184" t="s">
        <v>284</v>
      </c>
      <c r="C184" t="s">
        <v>23</v>
      </c>
      <c r="D184" t="s">
        <v>5</v>
      </c>
      <c r="E184">
        <v>74</v>
      </c>
      <c r="F184">
        <v>14</v>
      </c>
      <c r="G184">
        <v>26</v>
      </c>
      <c r="H184">
        <v>40</v>
      </c>
      <c r="I184">
        <v>0</v>
      </c>
      <c r="J184">
        <v>46</v>
      </c>
      <c r="K184">
        <v>3</v>
      </c>
      <c r="L184">
        <v>0</v>
      </c>
      <c r="M184">
        <v>3</v>
      </c>
      <c r="N184">
        <v>0</v>
      </c>
      <c r="O184">
        <v>163</v>
      </c>
      <c r="P184">
        <v>8.6</v>
      </c>
      <c r="Q184" s="1">
        <v>0.7055555555555556</v>
      </c>
      <c r="R184">
        <v>23.9</v>
      </c>
      <c r="S184">
        <v>55.4</v>
      </c>
    </row>
    <row r="185" spans="1:19">
      <c r="A185">
        <v>184</v>
      </c>
      <c r="B185" t="s">
        <v>192</v>
      </c>
      <c r="C185" t="s">
        <v>121</v>
      </c>
      <c r="D185" t="s">
        <v>10</v>
      </c>
      <c r="E185">
        <v>74</v>
      </c>
      <c r="F185">
        <v>13</v>
      </c>
      <c r="G185">
        <v>27</v>
      </c>
      <c r="H185">
        <v>40</v>
      </c>
      <c r="I185">
        <v>14</v>
      </c>
      <c r="J185">
        <v>42</v>
      </c>
      <c r="K185">
        <v>1</v>
      </c>
      <c r="L185">
        <v>1</v>
      </c>
      <c r="M185">
        <v>3</v>
      </c>
      <c r="N185">
        <v>0</v>
      </c>
      <c r="O185">
        <v>152</v>
      </c>
      <c r="P185">
        <v>8.6</v>
      </c>
      <c r="Q185" s="1">
        <v>0.61111111111111105</v>
      </c>
      <c r="R185">
        <v>21</v>
      </c>
      <c r="S185">
        <v>48.4</v>
      </c>
    </row>
    <row r="186" spans="1:19">
      <c r="A186">
        <v>185</v>
      </c>
      <c r="B186" t="s">
        <v>156</v>
      </c>
      <c r="C186" t="s">
        <v>23</v>
      </c>
      <c r="D186" t="s">
        <v>7</v>
      </c>
      <c r="E186">
        <v>80</v>
      </c>
      <c r="F186">
        <v>12</v>
      </c>
      <c r="G186">
        <v>28</v>
      </c>
      <c r="H186">
        <v>40</v>
      </c>
      <c r="I186">
        <v>9</v>
      </c>
      <c r="J186">
        <v>42</v>
      </c>
      <c r="K186">
        <v>1</v>
      </c>
      <c r="L186">
        <v>0</v>
      </c>
      <c r="M186">
        <v>1</v>
      </c>
      <c r="N186">
        <v>0</v>
      </c>
      <c r="O186">
        <v>129</v>
      </c>
      <c r="P186">
        <v>9.3000000000000007</v>
      </c>
      <c r="Q186" s="1">
        <v>0.67083333333333339</v>
      </c>
      <c r="R186">
        <v>22.9</v>
      </c>
      <c r="S186">
        <v>52.1</v>
      </c>
    </row>
    <row r="187" spans="1:19">
      <c r="A187">
        <v>186</v>
      </c>
      <c r="B187" t="s">
        <v>875</v>
      </c>
      <c r="C187" t="s">
        <v>14</v>
      </c>
      <c r="D187" t="s">
        <v>81</v>
      </c>
      <c r="E187">
        <v>68</v>
      </c>
      <c r="F187">
        <v>6</v>
      </c>
      <c r="G187">
        <v>34</v>
      </c>
      <c r="H187">
        <v>40</v>
      </c>
      <c r="I187">
        <v>-6</v>
      </c>
      <c r="J187">
        <v>65</v>
      </c>
      <c r="K187">
        <v>5</v>
      </c>
      <c r="L187">
        <v>0</v>
      </c>
      <c r="M187">
        <v>1</v>
      </c>
      <c r="N187">
        <v>0</v>
      </c>
      <c r="O187">
        <v>101</v>
      </c>
      <c r="P187">
        <v>5.9</v>
      </c>
      <c r="Q187" s="1">
        <v>0.76388888888888884</v>
      </c>
      <c r="R187">
        <v>24.3</v>
      </c>
      <c r="S187">
        <v>0</v>
      </c>
    </row>
    <row r="188" spans="1:19">
      <c r="A188">
        <v>187</v>
      </c>
      <c r="B188" t="s">
        <v>300</v>
      </c>
      <c r="C188" t="s">
        <v>147</v>
      </c>
      <c r="D188" t="s">
        <v>81</v>
      </c>
      <c r="E188">
        <v>71</v>
      </c>
      <c r="F188">
        <v>3</v>
      </c>
      <c r="G188">
        <v>37</v>
      </c>
      <c r="H188">
        <v>40</v>
      </c>
      <c r="I188">
        <v>4</v>
      </c>
      <c r="J188">
        <v>28</v>
      </c>
      <c r="K188">
        <v>2</v>
      </c>
      <c r="L188">
        <v>0</v>
      </c>
      <c r="M188">
        <v>0</v>
      </c>
      <c r="N188">
        <v>0</v>
      </c>
      <c r="O188">
        <v>111</v>
      </c>
      <c r="P188">
        <v>2.7</v>
      </c>
      <c r="Q188" s="1">
        <v>0.96944444444444444</v>
      </c>
      <c r="R188">
        <v>26.7</v>
      </c>
      <c r="S188">
        <v>0</v>
      </c>
    </row>
    <row r="189" spans="1:19">
      <c r="A189">
        <v>188</v>
      </c>
      <c r="B189" t="s">
        <v>109</v>
      </c>
      <c r="C189" t="s">
        <v>74</v>
      </c>
      <c r="D189" t="s">
        <v>7</v>
      </c>
      <c r="E189">
        <v>80</v>
      </c>
      <c r="F189">
        <v>20</v>
      </c>
      <c r="G189">
        <v>19</v>
      </c>
      <c r="H189">
        <v>39</v>
      </c>
      <c r="I189">
        <v>-9</v>
      </c>
      <c r="J189">
        <v>54</v>
      </c>
      <c r="K189">
        <v>6</v>
      </c>
      <c r="L189">
        <v>3</v>
      </c>
      <c r="M189">
        <v>2</v>
      </c>
      <c r="N189">
        <v>0</v>
      </c>
      <c r="O189">
        <v>202</v>
      </c>
      <c r="P189">
        <v>9.9</v>
      </c>
      <c r="Q189" s="1">
        <v>0.71875</v>
      </c>
      <c r="R189">
        <v>21</v>
      </c>
      <c r="S189">
        <v>50.6</v>
      </c>
    </row>
    <row r="190" spans="1:19">
      <c r="A190">
        <v>189</v>
      </c>
      <c r="B190" t="s">
        <v>406</v>
      </c>
      <c r="C190" t="s">
        <v>121</v>
      </c>
      <c r="D190" t="s">
        <v>5</v>
      </c>
      <c r="E190">
        <v>81</v>
      </c>
      <c r="F190">
        <v>20</v>
      </c>
      <c r="G190">
        <v>19</v>
      </c>
      <c r="H190">
        <v>39</v>
      </c>
      <c r="I190">
        <v>-5</v>
      </c>
      <c r="J190">
        <v>22</v>
      </c>
      <c r="K190">
        <v>8</v>
      </c>
      <c r="L190">
        <v>0</v>
      </c>
      <c r="M190">
        <v>4</v>
      </c>
      <c r="N190">
        <v>0</v>
      </c>
      <c r="O190">
        <v>194</v>
      </c>
      <c r="P190">
        <v>10.3</v>
      </c>
      <c r="Q190" s="1">
        <v>0.56597222222222221</v>
      </c>
      <c r="R190">
        <v>20.6</v>
      </c>
      <c r="S190">
        <v>50</v>
      </c>
    </row>
    <row r="191" spans="1:19">
      <c r="A191">
        <v>190</v>
      </c>
      <c r="B191" t="s">
        <v>207</v>
      </c>
      <c r="C191" t="s">
        <v>33</v>
      </c>
      <c r="D191" t="s">
        <v>5</v>
      </c>
      <c r="E191">
        <v>65</v>
      </c>
      <c r="F191">
        <v>18</v>
      </c>
      <c r="G191">
        <v>21</v>
      </c>
      <c r="H191">
        <v>39</v>
      </c>
      <c r="I191">
        <v>-6</v>
      </c>
      <c r="J191">
        <v>36</v>
      </c>
      <c r="K191">
        <v>9</v>
      </c>
      <c r="L191">
        <v>0</v>
      </c>
      <c r="M191">
        <v>3</v>
      </c>
      <c r="N191">
        <v>1</v>
      </c>
      <c r="O191">
        <v>165</v>
      </c>
      <c r="P191">
        <v>10.9</v>
      </c>
      <c r="Q191" s="1">
        <v>0.75</v>
      </c>
      <c r="R191">
        <v>21.4</v>
      </c>
      <c r="S191">
        <v>33.299999999999997</v>
      </c>
    </row>
    <row r="192" spans="1:19">
      <c r="A192">
        <v>191</v>
      </c>
      <c r="B192" t="s">
        <v>876</v>
      </c>
      <c r="C192" t="s">
        <v>74</v>
      </c>
      <c r="D192" t="s">
        <v>7</v>
      </c>
      <c r="E192">
        <v>50</v>
      </c>
      <c r="F192">
        <v>18</v>
      </c>
      <c r="G192">
        <v>21</v>
      </c>
      <c r="H192">
        <v>39</v>
      </c>
      <c r="I192">
        <v>6</v>
      </c>
      <c r="J192">
        <v>36</v>
      </c>
      <c r="K192">
        <v>8</v>
      </c>
      <c r="L192">
        <v>1</v>
      </c>
      <c r="M192">
        <v>3</v>
      </c>
      <c r="N192">
        <v>0</v>
      </c>
      <c r="O192">
        <v>101</v>
      </c>
      <c r="P192">
        <v>17.8</v>
      </c>
      <c r="Q192" s="1">
        <v>0.70277777777777783</v>
      </c>
      <c r="R192">
        <v>20.8</v>
      </c>
      <c r="S192">
        <v>48.8</v>
      </c>
    </row>
    <row r="193" spans="1:19">
      <c r="A193">
        <v>192</v>
      </c>
      <c r="B193" t="s">
        <v>877</v>
      </c>
      <c r="C193" t="s">
        <v>12</v>
      </c>
      <c r="D193" t="s">
        <v>10</v>
      </c>
      <c r="E193">
        <v>65</v>
      </c>
      <c r="F193">
        <v>16</v>
      </c>
      <c r="G193">
        <v>23</v>
      </c>
      <c r="H193">
        <v>39</v>
      </c>
      <c r="I193">
        <v>18</v>
      </c>
      <c r="J193">
        <v>44</v>
      </c>
      <c r="K193">
        <v>1</v>
      </c>
      <c r="L193">
        <v>0</v>
      </c>
      <c r="M193">
        <v>3</v>
      </c>
      <c r="N193">
        <v>1</v>
      </c>
      <c r="O193">
        <v>117</v>
      </c>
      <c r="P193">
        <v>13.7</v>
      </c>
      <c r="Q193" s="1">
        <v>0.58750000000000002</v>
      </c>
      <c r="R193">
        <v>17.600000000000001</v>
      </c>
      <c r="S193">
        <v>22.2</v>
      </c>
    </row>
    <row r="194" spans="1:19">
      <c r="A194">
        <v>193</v>
      </c>
      <c r="B194" t="s">
        <v>424</v>
      </c>
      <c r="C194" t="s">
        <v>100</v>
      </c>
      <c r="D194" t="s">
        <v>81</v>
      </c>
      <c r="E194">
        <v>69</v>
      </c>
      <c r="F194">
        <v>15</v>
      </c>
      <c r="G194">
        <v>24</v>
      </c>
      <c r="H194">
        <v>39</v>
      </c>
      <c r="I194">
        <v>-1</v>
      </c>
      <c r="J194">
        <v>41</v>
      </c>
      <c r="K194">
        <v>8</v>
      </c>
      <c r="L194">
        <v>0</v>
      </c>
      <c r="M194">
        <v>3</v>
      </c>
      <c r="N194">
        <v>1</v>
      </c>
      <c r="O194">
        <v>153</v>
      </c>
      <c r="P194">
        <v>9.8000000000000007</v>
      </c>
      <c r="Q194" s="1">
        <v>0.96388888888888891</v>
      </c>
      <c r="R194">
        <v>26.2</v>
      </c>
      <c r="S194">
        <v>0</v>
      </c>
    </row>
    <row r="195" spans="1:19">
      <c r="A195">
        <v>194</v>
      </c>
      <c r="B195" t="s">
        <v>170</v>
      </c>
      <c r="C195" t="s">
        <v>90</v>
      </c>
      <c r="D195" t="s">
        <v>5</v>
      </c>
      <c r="E195">
        <v>57</v>
      </c>
      <c r="F195">
        <v>14</v>
      </c>
      <c r="G195">
        <v>25</v>
      </c>
      <c r="H195">
        <v>39</v>
      </c>
      <c r="I195">
        <v>16</v>
      </c>
      <c r="J195">
        <v>30</v>
      </c>
      <c r="K195">
        <v>6</v>
      </c>
      <c r="L195">
        <v>1</v>
      </c>
      <c r="M195">
        <v>1</v>
      </c>
      <c r="N195">
        <v>0</v>
      </c>
      <c r="O195">
        <v>101</v>
      </c>
      <c r="P195">
        <v>13.9</v>
      </c>
      <c r="Q195" s="1">
        <v>0.69027777777777777</v>
      </c>
      <c r="R195">
        <v>23.4</v>
      </c>
      <c r="S195">
        <v>43.1</v>
      </c>
    </row>
    <row r="196" spans="1:19">
      <c r="A196">
        <v>195</v>
      </c>
      <c r="B196" t="s">
        <v>341</v>
      </c>
      <c r="C196" t="s">
        <v>45</v>
      </c>
      <c r="D196" t="s">
        <v>81</v>
      </c>
      <c r="E196">
        <v>75</v>
      </c>
      <c r="F196">
        <v>12</v>
      </c>
      <c r="G196">
        <v>27</v>
      </c>
      <c r="H196">
        <v>39</v>
      </c>
      <c r="I196">
        <v>-19</v>
      </c>
      <c r="J196">
        <v>31</v>
      </c>
      <c r="K196">
        <v>6</v>
      </c>
      <c r="L196">
        <v>0</v>
      </c>
      <c r="M196">
        <v>1</v>
      </c>
      <c r="N196">
        <v>1</v>
      </c>
      <c r="O196">
        <v>146</v>
      </c>
      <c r="P196">
        <v>8.1999999999999993</v>
      </c>
      <c r="Q196" s="1">
        <v>0.89722222222222225</v>
      </c>
      <c r="R196">
        <v>26.1</v>
      </c>
      <c r="S196">
        <v>0</v>
      </c>
    </row>
    <row r="197" spans="1:19">
      <c r="A197">
        <v>196</v>
      </c>
      <c r="B197" t="s">
        <v>123</v>
      </c>
      <c r="C197" t="s">
        <v>88</v>
      </c>
      <c r="D197" t="s">
        <v>7</v>
      </c>
      <c r="E197">
        <v>64</v>
      </c>
      <c r="F197">
        <v>8</v>
      </c>
      <c r="G197">
        <v>31</v>
      </c>
      <c r="H197">
        <v>39</v>
      </c>
      <c r="I197">
        <v>2</v>
      </c>
      <c r="J197">
        <v>16</v>
      </c>
      <c r="K197">
        <v>1</v>
      </c>
      <c r="L197">
        <v>1</v>
      </c>
      <c r="M197">
        <v>1</v>
      </c>
      <c r="N197">
        <v>0</v>
      </c>
      <c r="O197">
        <v>155</v>
      </c>
      <c r="P197">
        <v>5.2</v>
      </c>
      <c r="Q197" s="1">
        <v>0.74930555555555556</v>
      </c>
      <c r="R197">
        <v>23.6</v>
      </c>
      <c r="S197">
        <v>54.5</v>
      </c>
    </row>
    <row r="198" spans="1:19">
      <c r="A198">
        <v>197</v>
      </c>
      <c r="B198" t="s">
        <v>878</v>
      </c>
      <c r="C198" t="s">
        <v>21</v>
      </c>
      <c r="D198" t="s">
        <v>81</v>
      </c>
      <c r="E198">
        <v>72</v>
      </c>
      <c r="F198">
        <v>7</v>
      </c>
      <c r="G198">
        <v>32</v>
      </c>
      <c r="H198">
        <v>39</v>
      </c>
      <c r="I198">
        <v>12</v>
      </c>
      <c r="J198">
        <v>38</v>
      </c>
      <c r="K198">
        <v>2</v>
      </c>
      <c r="L198">
        <v>0</v>
      </c>
      <c r="M198">
        <v>0</v>
      </c>
      <c r="N198">
        <v>0</v>
      </c>
      <c r="O198">
        <v>62</v>
      </c>
      <c r="P198">
        <v>11.3</v>
      </c>
      <c r="Q198" s="1">
        <v>0.88194444444444453</v>
      </c>
      <c r="R198">
        <v>24.5</v>
      </c>
      <c r="S198">
        <v>0</v>
      </c>
    </row>
    <row r="199" spans="1:19">
      <c r="A199">
        <v>198</v>
      </c>
      <c r="B199" t="s">
        <v>879</v>
      </c>
      <c r="C199" t="s">
        <v>322</v>
      </c>
      <c r="D199" t="s">
        <v>81</v>
      </c>
      <c r="E199">
        <v>81</v>
      </c>
      <c r="F199">
        <v>6</v>
      </c>
      <c r="G199">
        <v>33</v>
      </c>
      <c r="H199">
        <v>39</v>
      </c>
      <c r="I199">
        <v>-16</v>
      </c>
      <c r="J199">
        <v>32</v>
      </c>
      <c r="K199">
        <v>4</v>
      </c>
      <c r="L199">
        <v>0</v>
      </c>
      <c r="M199">
        <v>0</v>
      </c>
      <c r="N199">
        <v>0</v>
      </c>
      <c r="O199">
        <v>148</v>
      </c>
      <c r="P199">
        <v>4.0999999999999996</v>
      </c>
      <c r="Q199" s="1">
        <v>0.93194444444444446</v>
      </c>
      <c r="R199">
        <v>26</v>
      </c>
      <c r="S199">
        <v>0</v>
      </c>
    </row>
    <row r="200" spans="1:19">
      <c r="A200">
        <v>199</v>
      </c>
      <c r="B200" t="s">
        <v>378</v>
      </c>
      <c r="C200" t="s">
        <v>21</v>
      </c>
      <c r="D200" t="s">
        <v>7</v>
      </c>
      <c r="E200">
        <v>82</v>
      </c>
      <c r="F200">
        <v>18</v>
      </c>
      <c r="G200">
        <v>20</v>
      </c>
      <c r="H200">
        <v>38</v>
      </c>
      <c r="I200">
        <v>-6</v>
      </c>
      <c r="J200">
        <v>22</v>
      </c>
      <c r="K200">
        <v>4</v>
      </c>
      <c r="L200">
        <v>0</v>
      </c>
      <c r="M200">
        <v>4</v>
      </c>
      <c r="N200">
        <v>0</v>
      </c>
      <c r="O200">
        <v>116</v>
      </c>
      <c r="P200">
        <v>15.5</v>
      </c>
      <c r="Q200" s="1">
        <v>0.6</v>
      </c>
      <c r="R200">
        <v>19.600000000000001</v>
      </c>
      <c r="S200">
        <v>37.200000000000003</v>
      </c>
    </row>
    <row r="201" spans="1:19">
      <c r="A201">
        <v>200</v>
      </c>
      <c r="B201" t="s">
        <v>357</v>
      </c>
      <c r="C201" t="s">
        <v>16</v>
      </c>
      <c r="D201" t="s">
        <v>81</v>
      </c>
      <c r="E201">
        <v>81</v>
      </c>
      <c r="F201">
        <v>14</v>
      </c>
      <c r="G201">
        <v>24</v>
      </c>
      <c r="H201">
        <v>38</v>
      </c>
      <c r="I201">
        <v>-1</v>
      </c>
      <c r="J201">
        <v>18</v>
      </c>
      <c r="K201">
        <v>8</v>
      </c>
      <c r="L201">
        <v>1</v>
      </c>
      <c r="M201">
        <v>6</v>
      </c>
      <c r="N201">
        <v>1</v>
      </c>
      <c r="O201">
        <v>213</v>
      </c>
      <c r="P201">
        <v>6.6</v>
      </c>
      <c r="Q201" s="2">
        <v>1.0131944444444445</v>
      </c>
      <c r="R201">
        <v>27.9</v>
      </c>
      <c r="S201">
        <v>0</v>
      </c>
    </row>
    <row r="202" spans="1:19">
      <c r="A202">
        <v>201</v>
      </c>
      <c r="B202" t="s">
        <v>880</v>
      </c>
      <c r="C202" t="s">
        <v>33</v>
      </c>
      <c r="D202" t="s">
        <v>7</v>
      </c>
      <c r="E202">
        <v>53</v>
      </c>
      <c r="F202">
        <v>10</v>
      </c>
      <c r="G202">
        <v>28</v>
      </c>
      <c r="H202">
        <v>38</v>
      </c>
      <c r="I202">
        <v>-15</v>
      </c>
      <c r="J202">
        <v>55</v>
      </c>
      <c r="K202">
        <v>5</v>
      </c>
      <c r="L202">
        <v>0</v>
      </c>
      <c r="M202">
        <v>0</v>
      </c>
      <c r="N202">
        <v>0</v>
      </c>
      <c r="O202">
        <v>96</v>
      </c>
      <c r="P202">
        <v>10.4</v>
      </c>
      <c r="Q202" s="1">
        <v>0.76180555555555562</v>
      </c>
      <c r="R202">
        <v>21</v>
      </c>
      <c r="S202">
        <v>45.1</v>
      </c>
    </row>
    <row r="203" spans="1:19">
      <c r="A203">
        <v>202</v>
      </c>
      <c r="B203" t="s">
        <v>34</v>
      </c>
      <c r="C203" t="s">
        <v>139</v>
      </c>
      <c r="D203" t="s">
        <v>5</v>
      </c>
      <c r="E203">
        <v>80</v>
      </c>
      <c r="F203">
        <v>9</v>
      </c>
      <c r="G203">
        <v>29</v>
      </c>
      <c r="H203">
        <v>38</v>
      </c>
      <c r="I203">
        <v>11</v>
      </c>
      <c r="J203">
        <v>44</v>
      </c>
      <c r="K203">
        <v>0</v>
      </c>
      <c r="L203">
        <v>0</v>
      </c>
      <c r="M203">
        <v>1</v>
      </c>
      <c r="N203">
        <v>0</v>
      </c>
      <c r="O203">
        <v>101</v>
      </c>
      <c r="P203">
        <v>8.9</v>
      </c>
      <c r="Q203" s="1">
        <v>0.52708333333333335</v>
      </c>
      <c r="R203">
        <v>18.3</v>
      </c>
      <c r="S203">
        <v>0</v>
      </c>
    </row>
    <row r="204" spans="1:19">
      <c r="A204">
        <v>203</v>
      </c>
      <c r="B204" t="s">
        <v>749</v>
      </c>
      <c r="C204" t="s">
        <v>49</v>
      </c>
      <c r="D204" t="s">
        <v>81</v>
      </c>
      <c r="E204">
        <v>72</v>
      </c>
      <c r="F204">
        <v>4</v>
      </c>
      <c r="G204">
        <v>34</v>
      </c>
      <c r="H204">
        <v>38</v>
      </c>
      <c r="I204">
        <v>-5</v>
      </c>
      <c r="J204">
        <v>63</v>
      </c>
      <c r="K204">
        <v>2</v>
      </c>
      <c r="L204">
        <v>0</v>
      </c>
      <c r="M204">
        <v>2</v>
      </c>
      <c r="N204">
        <v>0</v>
      </c>
      <c r="O204">
        <v>150</v>
      </c>
      <c r="P204">
        <v>2.7</v>
      </c>
      <c r="Q204" s="1">
        <v>0.87361111111111101</v>
      </c>
      <c r="R204">
        <v>24.8</v>
      </c>
      <c r="S204">
        <v>0</v>
      </c>
    </row>
    <row r="205" spans="1:19">
      <c r="A205">
        <v>204</v>
      </c>
      <c r="B205" t="s">
        <v>86</v>
      </c>
      <c r="C205" t="s">
        <v>113</v>
      </c>
      <c r="D205" t="s">
        <v>10</v>
      </c>
      <c r="E205">
        <v>77</v>
      </c>
      <c r="F205">
        <v>24</v>
      </c>
      <c r="G205">
        <v>13</v>
      </c>
      <c r="H205">
        <v>37</v>
      </c>
      <c r="I205">
        <v>-11</v>
      </c>
      <c r="J205">
        <v>51</v>
      </c>
      <c r="K205">
        <v>9</v>
      </c>
      <c r="L205">
        <v>0</v>
      </c>
      <c r="M205">
        <v>2</v>
      </c>
      <c r="N205">
        <v>0</v>
      </c>
      <c r="O205">
        <v>171</v>
      </c>
      <c r="P205">
        <v>14</v>
      </c>
      <c r="Q205" s="1">
        <v>0.66111111111111109</v>
      </c>
      <c r="R205">
        <v>19</v>
      </c>
      <c r="S205">
        <v>35.5</v>
      </c>
    </row>
    <row r="206" spans="1:19">
      <c r="A206">
        <v>205</v>
      </c>
      <c r="B206" t="s">
        <v>99</v>
      </c>
      <c r="C206" t="s">
        <v>9</v>
      </c>
      <c r="D206" t="s">
        <v>10</v>
      </c>
      <c r="E206">
        <v>73</v>
      </c>
      <c r="F206">
        <v>19</v>
      </c>
      <c r="G206">
        <v>18</v>
      </c>
      <c r="H206">
        <v>37</v>
      </c>
      <c r="I206">
        <v>-3</v>
      </c>
      <c r="J206">
        <v>20</v>
      </c>
      <c r="K206">
        <v>7</v>
      </c>
      <c r="L206">
        <v>0</v>
      </c>
      <c r="M206">
        <v>4</v>
      </c>
      <c r="N206">
        <v>0</v>
      </c>
      <c r="O206">
        <v>131</v>
      </c>
      <c r="P206">
        <v>14.5</v>
      </c>
      <c r="Q206" s="1">
        <v>0.62777777777777777</v>
      </c>
      <c r="R206">
        <v>18.899999999999999</v>
      </c>
      <c r="S206">
        <v>26.5</v>
      </c>
    </row>
    <row r="207" spans="1:19">
      <c r="A207">
        <v>206</v>
      </c>
      <c r="B207" t="s">
        <v>342</v>
      </c>
      <c r="C207" t="s">
        <v>21</v>
      </c>
      <c r="D207" t="s">
        <v>5</v>
      </c>
      <c r="E207">
        <v>78</v>
      </c>
      <c r="F207">
        <v>17</v>
      </c>
      <c r="G207">
        <v>20</v>
      </c>
      <c r="H207">
        <v>37</v>
      </c>
      <c r="I207">
        <v>7</v>
      </c>
      <c r="J207">
        <v>61</v>
      </c>
      <c r="K207">
        <v>5</v>
      </c>
      <c r="L207">
        <v>0</v>
      </c>
      <c r="M207">
        <v>5</v>
      </c>
      <c r="N207">
        <v>0</v>
      </c>
      <c r="O207">
        <v>137</v>
      </c>
      <c r="P207">
        <v>12.4</v>
      </c>
      <c r="Q207" s="1">
        <v>0.64027777777777783</v>
      </c>
      <c r="R207">
        <v>20.100000000000001</v>
      </c>
      <c r="S207">
        <v>47.4</v>
      </c>
    </row>
    <row r="208" spans="1:19">
      <c r="A208">
        <v>207</v>
      </c>
      <c r="B208" t="s">
        <v>367</v>
      </c>
      <c r="C208" t="s">
        <v>23</v>
      </c>
      <c r="D208" t="s">
        <v>10</v>
      </c>
      <c r="E208">
        <v>53</v>
      </c>
      <c r="F208">
        <v>14</v>
      </c>
      <c r="G208">
        <v>23</v>
      </c>
      <c r="H208">
        <v>37</v>
      </c>
      <c r="I208">
        <v>18</v>
      </c>
      <c r="J208">
        <v>38</v>
      </c>
      <c r="K208">
        <v>8</v>
      </c>
      <c r="L208">
        <v>0</v>
      </c>
      <c r="M208">
        <v>1</v>
      </c>
      <c r="N208">
        <v>0</v>
      </c>
      <c r="O208">
        <v>75</v>
      </c>
      <c r="P208">
        <v>18.7</v>
      </c>
      <c r="Q208" s="1">
        <v>0.63541666666666663</v>
      </c>
      <c r="R208">
        <v>20.5</v>
      </c>
      <c r="S208">
        <v>37.5</v>
      </c>
    </row>
    <row r="209" spans="1:19">
      <c r="A209">
        <v>208</v>
      </c>
      <c r="B209" t="s">
        <v>191</v>
      </c>
      <c r="C209" t="s">
        <v>38</v>
      </c>
      <c r="D209" t="s">
        <v>81</v>
      </c>
      <c r="E209">
        <v>80</v>
      </c>
      <c r="F209">
        <v>10</v>
      </c>
      <c r="G209">
        <v>27</v>
      </c>
      <c r="H209">
        <v>37</v>
      </c>
      <c r="I209">
        <v>11</v>
      </c>
      <c r="J209">
        <v>54</v>
      </c>
      <c r="K209">
        <v>5</v>
      </c>
      <c r="L209">
        <v>0</v>
      </c>
      <c r="M209">
        <v>1</v>
      </c>
      <c r="N209">
        <v>0</v>
      </c>
      <c r="O209">
        <v>145</v>
      </c>
      <c r="P209">
        <v>6.9</v>
      </c>
      <c r="Q209" s="1">
        <v>0.87986111111111109</v>
      </c>
      <c r="R209">
        <v>25.7</v>
      </c>
      <c r="S209">
        <v>100</v>
      </c>
    </row>
    <row r="210" spans="1:19">
      <c r="A210">
        <v>209</v>
      </c>
      <c r="B210" t="s">
        <v>881</v>
      </c>
      <c r="C210" t="s">
        <v>12</v>
      </c>
      <c r="D210" t="s">
        <v>5</v>
      </c>
      <c r="E210">
        <v>65</v>
      </c>
      <c r="F210">
        <v>17</v>
      </c>
      <c r="G210">
        <v>19</v>
      </c>
      <c r="H210">
        <v>36</v>
      </c>
      <c r="I210">
        <v>3</v>
      </c>
      <c r="J210">
        <v>36</v>
      </c>
      <c r="K210">
        <v>6</v>
      </c>
      <c r="L210">
        <v>0</v>
      </c>
      <c r="M210">
        <v>2</v>
      </c>
      <c r="N210">
        <v>0</v>
      </c>
      <c r="O210">
        <v>120</v>
      </c>
      <c r="P210">
        <v>14.2</v>
      </c>
      <c r="Q210" s="1">
        <v>0.65625</v>
      </c>
      <c r="R210">
        <v>18.100000000000001</v>
      </c>
      <c r="S210">
        <v>41.7</v>
      </c>
    </row>
    <row r="211" spans="1:19">
      <c r="A211">
        <v>210</v>
      </c>
      <c r="B211" t="s">
        <v>838</v>
      </c>
      <c r="C211" t="s">
        <v>100</v>
      </c>
      <c r="D211" t="s">
        <v>5</v>
      </c>
      <c r="E211">
        <v>81</v>
      </c>
      <c r="F211">
        <v>15</v>
      </c>
      <c r="G211">
        <v>21</v>
      </c>
      <c r="H211">
        <v>36</v>
      </c>
      <c r="I211">
        <v>0</v>
      </c>
      <c r="J211">
        <v>42</v>
      </c>
      <c r="K211">
        <v>0</v>
      </c>
      <c r="L211">
        <v>4</v>
      </c>
      <c r="M211">
        <v>3</v>
      </c>
      <c r="N211">
        <v>0</v>
      </c>
      <c r="O211">
        <v>136</v>
      </c>
      <c r="P211">
        <v>11</v>
      </c>
      <c r="Q211" s="1">
        <v>0.68472222222222223</v>
      </c>
      <c r="R211">
        <v>22.5</v>
      </c>
      <c r="S211">
        <v>35.299999999999997</v>
      </c>
    </row>
    <row r="212" spans="1:19">
      <c r="A212">
        <v>211</v>
      </c>
      <c r="B212" t="s">
        <v>354</v>
      </c>
      <c r="C212" t="s">
        <v>78</v>
      </c>
      <c r="D212" t="s">
        <v>7</v>
      </c>
      <c r="E212">
        <v>79</v>
      </c>
      <c r="F212">
        <v>13</v>
      </c>
      <c r="G212">
        <v>23</v>
      </c>
      <c r="H212">
        <v>36</v>
      </c>
      <c r="I212">
        <v>-5</v>
      </c>
      <c r="J212">
        <v>26</v>
      </c>
      <c r="K212">
        <v>4</v>
      </c>
      <c r="L212">
        <v>0</v>
      </c>
      <c r="M212">
        <v>4</v>
      </c>
      <c r="N212">
        <v>0</v>
      </c>
      <c r="O212">
        <v>147</v>
      </c>
      <c r="P212">
        <v>8.8000000000000007</v>
      </c>
      <c r="Q212" s="1">
        <v>0.74305555555555547</v>
      </c>
      <c r="R212">
        <v>27.7</v>
      </c>
      <c r="S212">
        <v>52</v>
      </c>
    </row>
    <row r="213" spans="1:19">
      <c r="A213">
        <v>212</v>
      </c>
      <c r="B213" t="s">
        <v>825</v>
      </c>
      <c r="C213" t="s">
        <v>143</v>
      </c>
      <c r="D213" t="s">
        <v>7</v>
      </c>
      <c r="E213">
        <v>72</v>
      </c>
      <c r="F213">
        <v>13</v>
      </c>
      <c r="G213">
        <v>23</v>
      </c>
      <c r="H213">
        <v>36</v>
      </c>
      <c r="I213">
        <v>-7</v>
      </c>
      <c r="J213">
        <v>24</v>
      </c>
      <c r="K213">
        <v>5</v>
      </c>
      <c r="L213">
        <v>0</v>
      </c>
      <c r="M213">
        <v>4</v>
      </c>
      <c r="N213">
        <v>0</v>
      </c>
      <c r="O213">
        <v>138</v>
      </c>
      <c r="P213">
        <v>9.4</v>
      </c>
      <c r="Q213" s="1">
        <v>0.6694444444444444</v>
      </c>
      <c r="R213">
        <v>20.399999999999999</v>
      </c>
      <c r="S213">
        <v>44.6</v>
      </c>
    </row>
    <row r="214" spans="1:19">
      <c r="A214">
        <v>213</v>
      </c>
      <c r="B214" t="s">
        <v>172</v>
      </c>
      <c r="C214" t="s">
        <v>45</v>
      </c>
      <c r="D214" t="s">
        <v>7</v>
      </c>
      <c r="E214">
        <v>45</v>
      </c>
      <c r="F214">
        <v>11</v>
      </c>
      <c r="G214">
        <v>25</v>
      </c>
      <c r="H214">
        <v>36</v>
      </c>
      <c r="I214">
        <v>-9</v>
      </c>
      <c r="J214">
        <v>22</v>
      </c>
      <c r="K214">
        <v>7</v>
      </c>
      <c r="L214">
        <v>0</v>
      </c>
      <c r="M214">
        <v>2</v>
      </c>
      <c r="N214">
        <v>0</v>
      </c>
      <c r="O214">
        <v>118</v>
      </c>
      <c r="P214">
        <v>9.3000000000000007</v>
      </c>
      <c r="Q214" s="1">
        <v>0.8847222222222223</v>
      </c>
      <c r="R214">
        <v>27.5</v>
      </c>
      <c r="S214">
        <v>51.8</v>
      </c>
    </row>
    <row r="215" spans="1:19">
      <c r="A215">
        <v>214</v>
      </c>
      <c r="B215" t="s">
        <v>832</v>
      </c>
      <c r="C215" t="s">
        <v>143</v>
      </c>
      <c r="D215" t="s">
        <v>81</v>
      </c>
      <c r="E215">
        <v>82</v>
      </c>
      <c r="F215">
        <v>9</v>
      </c>
      <c r="G215">
        <v>27</v>
      </c>
      <c r="H215">
        <v>36</v>
      </c>
      <c r="I215">
        <v>-15</v>
      </c>
      <c r="J215">
        <v>106</v>
      </c>
      <c r="K215">
        <v>6</v>
      </c>
      <c r="L215">
        <v>0</v>
      </c>
      <c r="M215">
        <v>3</v>
      </c>
      <c r="N215">
        <v>0</v>
      </c>
      <c r="O215">
        <v>194</v>
      </c>
      <c r="P215">
        <v>4.5999999999999996</v>
      </c>
      <c r="Q215" s="1">
        <v>0.92291666666666661</v>
      </c>
      <c r="R215">
        <v>30.4</v>
      </c>
      <c r="S215">
        <v>0</v>
      </c>
    </row>
    <row r="216" spans="1:19">
      <c r="A216">
        <v>215</v>
      </c>
      <c r="B216" t="s">
        <v>777</v>
      </c>
      <c r="C216" t="s">
        <v>72</v>
      </c>
      <c r="D216" t="s">
        <v>81</v>
      </c>
      <c r="E216">
        <v>82</v>
      </c>
      <c r="F216">
        <v>6</v>
      </c>
      <c r="G216">
        <v>30</v>
      </c>
      <c r="H216">
        <v>36</v>
      </c>
      <c r="I216">
        <v>15</v>
      </c>
      <c r="J216">
        <v>42</v>
      </c>
      <c r="K216">
        <v>3</v>
      </c>
      <c r="L216">
        <v>0</v>
      </c>
      <c r="M216">
        <v>1</v>
      </c>
      <c r="N216">
        <v>0</v>
      </c>
      <c r="O216">
        <v>104</v>
      </c>
      <c r="P216">
        <v>5.8</v>
      </c>
      <c r="Q216" s="1">
        <v>0.99583333333333324</v>
      </c>
      <c r="R216">
        <v>28</v>
      </c>
      <c r="S216">
        <v>0</v>
      </c>
    </row>
    <row r="217" spans="1:19">
      <c r="A217">
        <v>216</v>
      </c>
      <c r="B217" t="s">
        <v>416</v>
      </c>
      <c r="C217" t="s">
        <v>165</v>
      </c>
      <c r="D217" t="s">
        <v>5</v>
      </c>
      <c r="E217">
        <v>79</v>
      </c>
      <c r="F217">
        <v>17</v>
      </c>
      <c r="G217">
        <v>18</v>
      </c>
      <c r="H217">
        <v>35</v>
      </c>
      <c r="I217">
        <v>1</v>
      </c>
      <c r="J217">
        <v>29</v>
      </c>
      <c r="K217">
        <v>3</v>
      </c>
      <c r="L217">
        <v>2</v>
      </c>
      <c r="M217">
        <v>2</v>
      </c>
      <c r="N217">
        <v>0</v>
      </c>
      <c r="O217">
        <v>133</v>
      </c>
      <c r="P217">
        <v>12.8</v>
      </c>
      <c r="Q217" s="1">
        <v>0.66666666666666663</v>
      </c>
      <c r="R217">
        <v>22.8</v>
      </c>
      <c r="S217">
        <v>43.5</v>
      </c>
    </row>
    <row r="218" spans="1:19">
      <c r="A218">
        <v>217</v>
      </c>
      <c r="B218" t="s">
        <v>379</v>
      </c>
      <c r="C218" t="s">
        <v>16</v>
      </c>
      <c r="D218" t="s">
        <v>81</v>
      </c>
      <c r="E218">
        <v>72</v>
      </c>
      <c r="F218">
        <v>16</v>
      </c>
      <c r="G218">
        <v>19</v>
      </c>
      <c r="H218">
        <v>35</v>
      </c>
      <c r="I218">
        <v>13</v>
      </c>
      <c r="J218">
        <v>16</v>
      </c>
      <c r="K218">
        <v>9</v>
      </c>
      <c r="L218">
        <v>0</v>
      </c>
      <c r="M218">
        <v>4</v>
      </c>
      <c r="N218">
        <v>1</v>
      </c>
      <c r="O218">
        <v>127</v>
      </c>
      <c r="P218">
        <v>12.6</v>
      </c>
      <c r="Q218" s="1">
        <v>0.75277777777777777</v>
      </c>
      <c r="R218">
        <v>21.9</v>
      </c>
      <c r="S218">
        <v>0</v>
      </c>
    </row>
    <row r="219" spans="1:19">
      <c r="A219">
        <v>218</v>
      </c>
      <c r="B219" t="s">
        <v>285</v>
      </c>
      <c r="C219" t="s">
        <v>12</v>
      </c>
      <c r="D219" t="s">
        <v>5</v>
      </c>
      <c r="E219">
        <v>67</v>
      </c>
      <c r="F219">
        <v>15</v>
      </c>
      <c r="G219">
        <v>20</v>
      </c>
      <c r="H219">
        <v>35</v>
      </c>
      <c r="I219">
        <v>15</v>
      </c>
      <c r="J219">
        <v>30</v>
      </c>
      <c r="K219">
        <v>0</v>
      </c>
      <c r="L219">
        <v>0</v>
      </c>
      <c r="M219">
        <v>3</v>
      </c>
      <c r="N219">
        <v>1</v>
      </c>
      <c r="O219">
        <v>171</v>
      </c>
      <c r="P219">
        <v>8.8000000000000007</v>
      </c>
      <c r="Q219" s="1">
        <v>0.57361111111111118</v>
      </c>
      <c r="R219">
        <v>17.600000000000001</v>
      </c>
      <c r="S219">
        <v>53.8</v>
      </c>
    </row>
    <row r="220" spans="1:19">
      <c r="A220">
        <v>219</v>
      </c>
      <c r="B220" t="s">
        <v>408</v>
      </c>
      <c r="C220" t="s">
        <v>139</v>
      </c>
      <c r="D220" t="s">
        <v>7</v>
      </c>
      <c r="E220">
        <v>77</v>
      </c>
      <c r="F220">
        <v>11</v>
      </c>
      <c r="G220">
        <v>24</v>
      </c>
      <c r="H220">
        <v>35</v>
      </c>
      <c r="I220">
        <v>9</v>
      </c>
      <c r="J220">
        <v>28</v>
      </c>
      <c r="K220">
        <v>0</v>
      </c>
      <c r="L220">
        <v>0</v>
      </c>
      <c r="M220">
        <v>3</v>
      </c>
      <c r="N220">
        <v>0</v>
      </c>
      <c r="O220">
        <v>116</v>
      </c>
      <c r="P220">
        <v>9.5</v>
      </c>
      <c r="Q220" s="1">
        <v>0.75</v>
      </c>
      <c r="R220">
        <v>26.5</v>
      </c>
      <c r="S220">
        <v>58</v>
      </c>
    </row>
    <row r="221" spans="1:19">
      <c r="A221">
        <v>220</v>
      </c>
      <c r="B221" t="s">
        <v>882</v>
      </c>
      <c r="C221" t="s">
        <v>113</v>
      </c>
      <c r="D221" t="s">
        <v>81</v>
      </c>
      <c r="E221">
        <v>80</v>
      </c>
      <c r="F221">
        <v>6</v>
      </c>
      <c r="G221">
        <v>29</v>
      </c>
      <c r="H221">
        <v>35</v>
      </c>
      <c r="I221">
        <v>-11</v>
      </c>
      <c r="J221">
        <v>52</v>
      </c>
      <c r="K221">
        <v>2</v>
      </c>
      <c r="L221">
        <v>0</v>
      </c>
      <c r="M221">
        <v>0</v>
      </c>
      <c r="N221">
        <v>0</v>
      </c>
      <c r="O221">
        <v>111</v>
      </c>
      <c r="P221">
        <v>5.4</v>
      </c>
      <c r="Q221" s="1">
        <v>0.83194444444444438</v>
      </c>
      <c r="R221">
        <v>25.3</v>
      </c>
      <c r="S221">
        <v>0</v>
      </c>
    </row>
    <row r="222" spans="1:19">
      <c r="A222">
        <v>221</v>
      </c>
      <c r="B222" t="s">
        <v>382</v>
      </c>
      <c r="C222" t="s">
        <v>883</v>
      </c>
      <c r="D222" t="s">
        <v>5</v>
      </c>
      <c r="E222">
        <v>74</v>
      </c>
      <c r="F222">
        <v>15</v>
      </c>
      <c r="G222">
        <v>19</v>
      </c>
      <c r="H222">
        <v>34</v>
      </c>
      <c r="I222">
        <v>7</v>
      </c>
      <c r="J222">
        <v>89</v>
      </c>
      <c r="K222">
        <v>5</v>
      </c>
      <c r="L222">
        <v>0</v>
      </c>
      <c r="M222">
        <v>1</v>
      </c>
      <c r="N222">
        <v>0</v>
      </c>
      <c r="O222">
        <v>192</v>
      </c>
      <c r="P222">
        <v>7.8</v>
      </c>
      <c r="Q222" s="1">
        <v>0.60763888888888895</v>
      </c>
      <c r="R222">
        <v>19.600000000000001</v>
      </c>
      <c r="S222">
        <v>26.3</v>
      </c>
    </row>
    <row r="223" spans="1:19">
      <c r="A223">
        <v>222</v>
      </c>
      <c r="B223" t="s">
        <v>884</v>
      </c>
      <c r="C223" t="s">
        <v>45</v>
      </c>
      <c r="D223" t="s">
        <v>5</v>
      </c>
      <c r="E223">
        <v>69</v>
      </c>
      <c r="F223">
        <v>14</v>
      </c>
      <c r="G223">
        <v>20</v>
      </c>
      <c r="H223">
        <v>34</v>
      </c>
      <c r="I223">
        <v>-6</v>
      </c>
      <c r="J223">
        <v>34</v>
      </c>
      <c r="K223">
        <v>6</v>
      </c>
      <c r="L223">
        <v>0</v>
      </c>
      <c r="M223">
        <v>1</v>
      </c>
      <c r="N223">
        <v>0</v>
      </c>
      <c r="O223">
        <v>140</v>
      </c>
      <c r="P223">
        <v>10</v>
      </c>
      <c r="Q223" s="1">
        <v>0.54583333333333328</v>
      </c>
      <c r="R223">
        <v>19.7</v>
      </c>
      <c r="S223">
        <v>0</v>
      </c>
    </row>
    <row r="224" spans="1:19">
      <c r="A224">
        <v>223</v>
      </c>
      <c r="B224" t="s">
        <v>885</v>
      </c>
      <c r="C224" t="s">
        <v>121</v>
      </c>
      <c r="D224" t="s">
        <v>81</v>
      </c>
      <c r="E224">
        <v>81</v>
      </c>
      <c r="F224">
        <v>10</v>
      </c>
      <c r="G224">
        <v>24</v>
      </c>
      <c r="H224">
        <v>34</v>
      </c>
      <c r="I224">
        <v>-8</v>
      </c>
      <c r="J224">
        <v>46</v>
      </c>
      <c r="K224">
        <v>3</v>
      </c>
      <c r="L224">
        <v>0</v>
      </c>
      <c r="M224">
        <v>3</v>
      </c>
      <c r="N224">
        <v>1</v>
      </c>
      <c r="O224">
        <v>126</v>
      </c>
      <c r="P224">
        <v>7.9</v>
      </c>
      <c r="Q224" s="1">
        <v>0.92847222222222225</v>
      </c>
      <c r="R224">
        <v>28.9</v>
      </c>
      <c r="S224">
        <v>0</v>
      </c>
    </row>
    <row r="225" spans="1:19">
      <c r="A225">
        <v>224</v>
      </c>
      <c r="B225" t="s">
        <v>751</v>
      </c>
      <c r="C225" t="s">
        <v>139</v>
      </c>
      <c r="D225" t="s">
        <v>81</v>
      </c>
      <c r="E225">
        <v>82</v>
      </c>
      <c r="F225">
        <v>9</v>
      </c>
      <c r="G225">
        <v>25</v>
      </c>
      <c r="H225">
        <v>34</v>
      </c>
      <c r="I225">
        <v>1</v>
      </c>
      <c r="J225">
        <v>81</v>
      </c>
      <c r="K225">
        <v>5</v>
      </c>
      <c r="L225">
        <v>1</v>
      </c>
      <c r="M225">
        <v>0</v>
      </c>
      <c r="N225">
        <v>0</v>
      </c>
      <c r="O225">
        <v>167</v>
      </c>
      <c r="P225">
        <v>5.4</v>
      </c>
      <c r="Q225" s="1">
        <v>0.97916666666666663</v>
      </c>
      <c r="R225">
        <v>29.9</v>
      </c>
      <c r="S225">
        <v>100</v>
      </c>
    </row>
    <row r="226" spans="1:19">
      <c r="A226">
        <v>225</v>
      </c>
      <c r="B226" t="s">
        <v>886</v>
      </c>
      <c r="C226" t="s">
        <v>100</v>
      </c>
      <c r="D226" t="s">
        <v>81</v>
      </c>
      <c r="E226">
        <v>82</v>
      </c>
      <c r="F226">
        <v>6</v>
      </c>
      <c r="G226">
        <v>28</v>
      </c>
      <c r="H226">
        <v>34</v>
      </c>
      <c r="I226">
        <v>14</v>
      </c>
      <c r="J226">
        <v>72</v>
      </c>
      <c r="K226">
        <v>1</v>
      </c>
      <c r="L226">
        <v>0</v>
      </c>
      <c r="M226">
        <v>1</v>
      </c>
      <c r="N226">
        <v>0</v>
      </c>
      <c r="O226">
        <v>106</v>
      </c>
      <c r="P226">
        <v>5.7</v>
      </c>
      <c r="Q226" s="1">
        <v>0.93263888888888891</v>
      </c>
      <c r="R226">
        <v>27.7</v>
      </c>
      <c r="S226">
        <v>0</v>
      </c>
    </row>
    <row r="227" spans="1:19">
      <c r="A227">
        <v>226</v>
      </c>
      <c r="B227" t="s">
        <v>887</v>
      </c>
      <c r="C227" t="s">
        <v>100</v>
      </c>
      <c r="D227" t="s">
        <v>5</v>
      </c>
      <c r="E227">
        <v>70</v>
      </c>
      <c r="F227">
        <v>17</v>
      </c>
      <c r="G227">
        <v>16</v>
      </c>
      <c r="H227">
        <v>33</v>
      </c>
      <c r="I227">
        <v>2</v>
      </c>
      <c r="J227">
        <v>46</v>
      </c>
      <c r="K227">
        <v>3</v>
      </c>
      <c r="L227">
        <v>0</v>
      </c>
      <c r="M227">
        <v>4</v>
      </c>
      <c r="N227">
        <v>1</v>
      </c>
      <c r="O227">
        <v>153</v>
      </c>
      <c r="P227">
        <v>11.1</v>
      </c>
      <c r="Q227" s="1">
        <v>0.64930555555555558</v>
      </c>
      <c r="R227">
        <v>20.5</v>
      </c>
      <c r="S227">
        <v>0</v>
      </c>
    </row>
    <row r="228" spans="1:19">
      <c r="A228">
        <v>227</v>
      </c>
      <c r="B228" t="s">
        <v>888</v>
      </c>
      <c r="C228" t="s">
        <v>9</v>
      </c>
      <c r="D228" t="s">
        <v>7</v>
      </c>
      <c r="E228">
        <v>52</v>
      </c>
      <c r="F228">
        <v>11</v>
      </c>
      <c r="G228">
        <v>22</v>
      </c>
      <c r="H228">
        <v>33</v>
      </c>
      <c r="I228">
        <v>4</v>
      </c>
      <c r="J228">
        <v>50</v>
      </c>
      <c r="K228">
        <v>2</v>
      </c>
      <c r="L228">
        <v>0</v>
      </c>
      <c r="M228">
        <v>2</v>
      </c>
      <c r="N228">
        <v>1</v>
      </c>
      <c r="O228">
        <v>118</v>
      </c>
      <c r="P228">
        <v>9.3000000000000007</v>
      </c>
      <c r="Q228" s="1">
        <v>0.6875</v>
      </c>
      <c r="R228">
        <v>20</v>
      </c>
      <c r="S228">
        <v>56.2</v>
      </c>
    </row>
    <row r="229" spans="1:19">
      <c r="A229">
        <v>228</v>
      </c>
      <c r="B229" t="s">
        <v>82</v>
      </c>
      <c r="C229" t="s">
        <v>12</v>
      </c>
      <c r="D229" t="s">
        <v>81</v>
      </c>
      <c r="E229">
        <v>74</v>
      </c>
      <c r="F229">
        <v>10</v>
      </c>
      <c r="G229">
        <v>23</v>
      </c>
      <c r="H229">
        <v>33</v>
      </c>
      <c r="I229">
        <v>-7</v>
      </c>
      <c r="J229">
        <v>24</v>
      </c>
      <c r="K229">
        <v>4</v>
      </c>
      <c r="L229">
        <v>1</v>
      </c>
      <c r="M229">
        <v>3</v>
      </c>
      <c r="N229">
        <v>0</v>
      </c>
      <c r="O229">
        <v>138</v>
      </c>
      <c r="P229">
        <v>7.2</v>
      </c>
      <c r="Q229" s="1">
        <v>0.88055555555555554</v>
      </c>
      <c r="R229">
        <v>23.9</v>
      </c>
      <c r="S229">
        <v>0</v>
      </c>
    </row>
    <row r="230" spans="1:19">
      <c r="A230">
        <v>229</v>
      </c>
      <c r="B230" t="s">
        <v>889</v>
      </c>
      <c r="C230" t="s">
        <v>9</v>
      </c>
      <c r="D230" t="s">
        <v>7</v>
      </c>
      <c r="E230">
        <v>72</v>
      </c>
      <c r="F230">
        <v>9</v>
      </c>
      <c r="G230">
        <v>24</v>
      </c>
      <c r="H230">
        <v>33</v>
      </c>
      <c r="I230">
        <v>0</v>
      </c>
      <c r="J230">
        <v>32</v>
      </c>
      <c r="K230">
        <v>4</v>
      </c>
      <c r="L230">
        <v>0</v>
      </c>
      <c r="M230">
        <v>2</v>
      </c>
      <c r="N230">
        <v>0</v>
      </c>
      <c r="O230">
        <v>87</v>
      </c>
      <c r="P230">
        <v>10.3</v>
      </c>
      <c r="Q230" s="1">
        <v>0.58472222222222225</v>
      </c>
      <c r="R230">
        <v>15.6</v>
      </c>
      <c r="S230">
        <v>45.9</v>
      </c>
    </row>
    <row r="231" spans="1:19">
      <c r="A231">
        <v>230</v>
      </c>
      <c r="B231" t="s">
        <v>199</v>
      </c>
      <c r="C231" t="s">
        <v>33</v>
      </c>
      <c r="D231" t="s">
        <v>7</v>
      </c>
      <c r="E231">
        <v>59</v>
      </c>
      <c r="F231">
        <v>9</v>
      </c>
      <c r="G231">
        <v>24</v>
      </c>
      <c r="H231">
        <v>33</v>
      </c>
      <c r="I231">
        <v>-4</v>
      </c>
      <c r="J231">
        <v>18</v>
      </c>
      <c r="K231">
        <v>3</v>
      </c>
      <c r="L231">
        <v>1</v>
      </c>
      <c r="M231">
        <v>2</v>
      </c>
      <c r="N231">
        <v>0</v>
      </c>
      <c r="O231">
        <v>101</v>
      </c>
      <c r="P231">
        <v>8.9</v>
      </c>
      <c r="Q231" s="1">
        <v>0.68888888888888899</v>
      </c>
      <c r="R231">
        <v>22.1</v>
      </c>
      <c r="S231">
        <v>47.2</v>
      </c>
    </row>
    <row r="232" spans="1:19">
      <c r="A232">
        <v>231</v>
      </c>
      <c r="B232" t="s">
        <v>381</v>
      </c>
      <c r="C232" t="s">
        <v>16</v>
      </c>
      <c r="D232" t="s">
        <v>81</v>
      </c>
      <c r="E232">
        <v>71</v>
      </c>
      <c r="F232">
        <v>7</v>
      </c>
      <c r="G232">
        <v>26</v>
      </c>
      <c r="H232">
        <v>33</v>
      </c>
      <c r="I232">
        <v>11</v>
      </c>
      <c r="J232">
        <v>58</v>
      </c>
      <c r="K232">
        <v>2</v>
      </c>
      <c r="L232">
        <v>0</v>
      </c>
      <c r="M232">
        <v>3</v>
      </c>
      <c r="N232">
        <v>0</v>
      </c>
      <c r="O232">
        <v>147</v>
      </c>
      <c r="P232">
        <v>4.8</v>
      </c>
      <c r="Q232" s="2">
        <v>1.0333333333333334</v>
      </c>
      <c r="R232">
        <v>26.8</v>
      </c>
      <c r="S232">
        <v>0</v>
      </c>
    </row>
    <row r="233" spans="1:19">
      <c r="A233">
        <v>232</v>
      </c>
      <c r="B233" t="s">
        <v>389</v>
      </c>
      <c r="C233" t="s">
        <v>74</v>
      </c>
      <c r="D233" t="s">
        <v>81</v>
      </c>
      <c r="E233">
        <v>81</v>
      </c>
      <c r="F233">
        <v>6</v>
      </c>
      <c r="G233">
        <v>27</v>
      </c>
      <c r="H233">
        <v>33</v>
      </c>
      <c r="I233">
        <v>4</v>
      </c>
      <c r="J233">
        <v>62</v>
      </c>
      <c r="K233">
        <v>0</v>
      </c>
      <c r="L233">
        <v>0</v>
      </c>
      <c r="M233">
        <v>0</v>
      </c>
      <c r="N233">
        <v>0</v>
      </c>
      <c r="O233">
        <v>143</v>
      </c>
      <c r="P233">
        <v>4.2</v>
      </c>
      <c r="Q233" s="1">
        <v>0.91249999999999998</v>
      </c>
      <c r="R233">
        <v>26.3</v>
      </c>
      <c r="S233">
        <v>0</v>
      </c>
    </row>
    <row r="234" spans="1:19">
      <c r="A234">
        <v>233</v>
      </c>
      <c r="B234" t="s">
        <v>744</v>
      </c>
      <c r="C234" t="s">
        <v>93</v>
      </c>
      <c r="D234" t="s">
        <v>81</v>
      </c>
      <c r="E234">
        <v>73</v>
      </c>
      <c r="F234">
        <v>5</v>
      </c>
      <c r="G234">
        <v>28</v>
      </c>
      <c r="H234">
        <v>33</v>
      </c>
      <c r="I234">
        <v>21</v>
      </c>
      <c r="J234">
        <v>36</v>
      </c>
      <c r="K234">
        <v>2</v>
      </c>
      <c r="L234">
        <v>0</v>
      </c>
      <c r="M234">
        <v>1</v>
      </c>
      <c r="N234">
        <v>0</v>
      </c>
      <c r="O234">
        <v>107</v>
      </c>
      <c r="P234">
        <v>4.7</v>
      </c>
      <c r="Q234" s="2">
        <v>1.0152777777777777</v>
      </c>
      <c r="R234">
        <v>27.4</v>
      </c>
      <c r="S234">
        <v>0</v>
      </c>
    </row>
    <row r="235" spans="1:19">
      <c r="A235">
        <v>234</v>
      </c>
      <c r="B235" t="s">
        <v>200</v>
      </c>
      <c r="C235" t="s">
        <v>147</v>
      </c>
      <c r="D235" t="s">
        <v>10</v>
      </c>
      <c r="E235">
        <v>81</v>
      </c>
      <c r="F235">
        <v>17</v>
      </c>
      <c r="G235">
        <v>15</v>
      </c>
      <c r="H235">
        <v>32</v>
      </c>
      <c r="I235">
        <v>-10</v>
      </c>
      <c r="J235">
        <v>59</v>
      </c>
      <c r="K235">
        <v>7</v>
      </c>
      <c r="L235">
        <v>0</v>
      </c>
      <c r="M235">
        <v>2</v>
      </c>
      <c r="N235">
        <v>0</v>
      </c>
      <c r="O235">
        <v>145</v>
      </c>
      <c r="P235">
        <v>11.7</v>
      </c>
      <c r="Q235" s="1">
        <v>0.56944444444444442</v>
      </c>
      <c r="R235">
        <v>16.7</v>
      </c>
      <c r="S235">
        <v>44.7</v>
      </c>
    </row>
    <row r="236" spans="1:19">
      <c r="A236">
        <v>235</v>
      </c>
      <c r="B236" t="s">
        <v>202</v>
      </c>
      <c r="C236" t="s">
        <v>93</v>
      </c>
      <c r="D236" t="s">
        <v>5</v>
      </c>
      <c r="E236">
        <v>82</v>
      </c>
      <c r="F236">
        <v>17</v>
      </c>
      <c r="G236">
        <v>15</v>
      </c>
      <c r="H236">
        <v>32</v>
      </c>
      <c r="I236">
        <v>-1</v>
      </c>
      <c r="J236">
        <v>164</v>
      </c>
      <c r="K236">
        <v>4</v>
      </c>
      <c r="L236">
        <v>0</v>
      </c>
      <c r="M236">
        <v>3</v>
      </c>
      <c r="N236">
        <v>0</v>
      </c>
      <c r="O236">
        <v>158</v>
      </c>
      <c r="P236">
        <v>10.8</v>
      </c>
      <c r="Q236" s="1">
        <v>0.50208333333333333</v>
      </c>
      <c r="R236">
        <v>15.4</v>
      </c>
      <c r="S236">
        <v>28.6</v>
      </c>
    </row>
    <row r="237" spans="1:19">
      <c r="A237">
        <v>236</v>
      </c>
      <c r="B237" t="s">
        <v>890</v>
      </c>
      <c r="C237" t="s">
        <v>38</v>
      </c>
      <c r="D237" t="s">
        <v>5</v>
      </c>
      <c r="E237">
        <v>81</v>
      </c>
      <c r="F237">
        <v>15</v>
      </c>
      <c r="G237">
        <v>17</v>
      </c>
      <c r="H237">
        <v>32</v>
      </c>
      <c r="I237">
        <v>4</v>
      </c>
      <c r="J237">
        <v>27</v>
      </c>
      <c r="K237">
        <v>2</v>
      </c>
      <c r="L237">
        <v>0</v>
      </c>
      <c r="M237">
        <v>4</v>
      </c>
      <c r="N237">
        <v>0</v>
      </c>
      <c r="O237">
        <v>137</v>
      </c>
      <c r="P237">
        <v>10.9</v>
      </c>
      <c r="Q237" s="1">
        <v>0.57638888888888895</v>
      </c>
      <c r="R237">
        <v>18.7</v>
      </c>
      <c r="S237">
        <v>23.8</v>
      </c>
    </row>
    <row r="238" spans="1:19">
      <c r="A238">
        <v>237</v>
      </c>
      <c r="B238" t="s">
        <v>388</v>
      </c>
      <c r="C238" t="s">
        <v>93</v>
      </c>
      <c r="D238" t="s">
        <v>5</v>
      </c>
      <c r="E238">
        <v>64</v>
      </c>
      <c r="F238">
        <v>15</v>
      </c>
      <c r="G238">
        <v>17</v>
      </c>
      <c r="H238">
        <v>32</v>
      </c>
      <c r="I238">
        <v>2</v>
      </c>
      <c r="J238">
        <v>30</v>
      </c>
      <c r="K238">
        <v>8</v>
      </c>
      <c r="L238">
        <v>0</v>
      </c>
      <c r="M238">
        <v>3</v>
      </c>
      <c r="N238">
        <v>1</v>
      </c>
      <c r="O238">
        <v>174</v>
      </c>
      <c r="P238">
        <v>8.6</v>
      </c>
      <c r="Q238" s="1">
        <v>0.62916666666666665</v>
      </c>
      <c r="R238">
        <v>18.600000000000001</v>
      </c>
      <c r="S238">
        <v>46.1</v>
      </c>
    </row>
    <row r="239" spans="1:19">
      <c r="A239">
        <v>238</v>
      </c>
      <c r="B239" t="s">
        <v>767</v>
      </c>
      <c r="C239" t="s">
        <v>78</v>
      </c>
      <c r="D239" t="s">
        <v>81</v>
      </c>
      <c r="E239">
        <v>72</v>
      </c>
      <c r="F239">
        <v>14</v>
      </c>
      <c r="G239">
        <v>18</v>
      </c>
      <c r="H239">
        <v>32</v>
      </c>
      <c r="I239">
        <v>5</v>
      </c>
      <c r="J239">
        <v>30</v>
      </c>
      <c r="K239">
        <v>7</v>
      </c>
      <c r="L239">
        <v>0</v>
      </c>
      <c r="M239">
        <v>3</v>
      </c>
      <c r="N239">
        <v>1</v>
      </c>
      <c r="O239">
        <v>140</v>
      </c>
      <c r="P239">
        <v>10</v>
      </c>
      <c r="Q239" s="1">
        <v>0.70416666666666661</v>
      </c>
      <c r="R239">
        <v>23.4</v>
      </c>
      <c r="S239">
        <v>0</v>
      </c>
    </row>
    <row r="240" spans="1:19">
      <c r="A240">
        <v>239</v>
      </c>
      <c r="B240" t="s">
        <v>180</v>
      </c>
      <c r="C240" t="s">
        <v>147</v>
      </c>
      <c r="D240" t="s">
        <v>7</v>
      </c>
      <c r="E240">
        <v>78</v>
      </c>
      <c r="F240">
        <v>13</v>
      </c>
      <c r="G240">
        <v>19</v>
      </c>
      <c r="H240">
        <v>32</v>
      </c>
      <c r="I240">
        <v>0</v>
      </c>
      <c r="J240">
        <v>66</v>
      </c>
      <c r="K240">
        <v>1</v>
      </c>
      <c r="L240">
        <v>2</v>
      </c>
      <c r="M240">
        <v>3</v>
      </c>
      <c r="N240">
        <v>2</v>
      </c>
      <c r="O240">
        <v>182</v>
      </c>
      <c r="P240">
        <v>7.1</v>
      </c>
      <c r="Q240" s="1">
        <v>0.77013888888888893</v>
      </c>
      <c r="R240">
        <v>22.4</v>
      </c>
      <c r="S240">
        <v>51.2</v>
      </c>
    </row>
    <row r="241" spans="1:19">
      <c r="A241">
        <v>240</v>
      </c>
      <c r="B241" t="s">
        <v>414</v>
      </c>
      <c r="C241" t="s">
        <v>100</v>
      </c>
      <c r="D241" t="s">
        <v>7</v>
      </c>
      <c r="E241">
        <v>77</v>
      </c>
      <c r="F241">
        <v>13</v>
      </c>
      <c r="G241">
        <v>19</v>
      </c>
      <c r="H241">
        <v>32</v>
      </c>
      <c r="I241">
        <v>0</v>
      </c>
      <c r="J241">
        <v>76</v>
      </c>
      <c r="K241">
        <v>1</v>
      </c>
      <c r="L241">
        <v>0</v>
      </c>
      <c r="M241">
        <v>1</v>
      </c>
      <c r="N241">
        <v>0</v>
      </c>
      <c r="O241">
        <v>135</v>
      </c>
      <c r="P241">
        <v>9.6</v>
      </c>
      <c r="Q241" s="1">
        <v>0.69930555555555562</v>
      </c>
      <c r="R241">
        <v>23</v>
      </c>
      <c r="S241">
        <v>50</v>
      </c>
    </row>
    <row r="242" spans="1:19">
      <c r="A242">
        <v>241</v>
      </c>
      <c r="B242" t="s">
        <v>194</v>
      </c>
      <c r="C242" t="s">
        <v>165</v>
      </c>
      <c r="D242" t="s">
        <v>10</v>
      </c>
      <c r="E242">
        <v>41</v>
      </c>
      <c r="F242">
        <v>11</v>
      </c>
      <c r="G242">
        <v>21</v>
      </c>
      <c r="H242">
        <v>32</v>
      </c>
      <c r="I242">
        <v>2</v>
      </c>
      <c r="J242">
        <v>30</v>
      </c>
      <c r="K242">
        <v>3</v>
      </c>
      <c r="L242">
        <v>0</v>
      </c>
      <c r="M242">
        <v>2</v>
      </c>
      <c r="N242">
        <v>1</v>
      </c>
      <c r="O242">
        <v>83</v>
      </c>
      <c r="P242">
        <v>13.3</v>
      </c>
      <c r="Q242" s="1">
        <v>0.77013888888888893</v>
      </c>
      <c r="R242">
        <v>25.1</v>
      </c>
      <c r="S242">
        <v>0</v>
      </c>
    </row>
    <row r="243" spans="1:19">
      <c r="A243">
        <v>242</v>
      </c>
      <c r="B243" t="s">
        <v>891</v>
      </c>
      <c r="C243" t="s">
        <v>892</v>
      </c>
      <c r="D243" t="s">
        <v>81</v>
      </c>
      <c r="E243">
        <v>67</v>
      </c>
      <c r="F243">
        <v>9</v>
      </c>
      <c r="G243">
        <v>23</v>
      </c>
      <c r="H243">
        <v>32</v>
      </c>
      <c r="I243">
        <v>-12</v>
      </c>
      <c r="J243">
        <v>64</v>
      </c>
      <c r="K243">
        <v>6</v>
      </c>
      <c r="L243">
        <v>0</v>
      </c>
      <c r="M243">
        <v>2</v>
      </c>
      <c r="N243">
        <v>1</v>
      </c>
      <c r="O243">
        <v>128</v>
      </c>
      <c r="P243">
        <v>7</v>
      </c>
      <c r="Q243" s="1">
        <v>0.875</v>
      </c>
      <c r="R243">
        <v>23.5</v>
      </c>
      <c r="S243">
        <v>0</v>
      </c>
    </row>
    <row r="244" spans="1:19">
      <c r="A244">
        <v>243</v>
      </c>
      <c r="B244" t="s">
        <v>893</v>
      </c>
      <c r="C244" t="s">
        <v>25</v>
      </c>
      <c r="D244" t="s">
        <v>7</v>
      </c>
      <c r="E244">
        <v>48</v>
      </c>
      <c r="F244">
        <v>8</v>
      </c>
      <c r="G244">
        <v>24</v>
      </c>
      <c r="H244">
        <v>32</v>
      </c>
      <c r="I244">
        <v>8</v>
      </c>
      <c r="J244">
        <v>24</v>
      </c>
      <c r="K244">
        <v>6</v>
      </c>
      <c r="L244">
        <v>0</v>
      </c>
      <c r="M244">
        <v>0</v>
      </c>
      <c r="N244">
        <v>0</v>
      </c>
      <c r="O244">
        <v>100</v>
      </c>
      <c r="P244">
        <v>8</v>
      </c>
      <c r="Q244" s="1">
        <v>0.57777777777777783</v>
      </c>
      <c r="R244">
        <v>18.2</v>
      </c>
      <c r="S244">
        <v>48.6</v>
      </c>
    </row>
    <row r="245" spans="1:19">
      <c r="A245">
        <v>244</v>
      </c>
      <c r="B245" t="s">
        <v>286</v>
      </c>
      <c r="C245" t="s">
        <v>322</v>
      </c>
      <c r="D245" t="s">
        <v>81</v>
      </c>
      <c r="E245">
        <v>82</v>
      </c>
      <c r="F245">
        <v>5</v>
      </c>
      <c r="G245">
        <v>27</v>
      </c>
      <c r="H245">
        <v>32</v>
      </c>
      <c r="I245">
        <v>14</v>
      </c>
      <c r="J245">
        <v>52</v>
      </c>
      <c r="K245">
        <v>2</v>
      </c>
      <c r="L245">
        <v>1</v>
      </c>
      <c r="M245">
        <v>1</v>
      </c>
      <c r="N245">
        <v>0</v>
      </c>
      <c r="O245">
        <v>86</v>
      </c>
      <c r="P245">
        <v>5.8</v>
      </c>
      <c r="Q245" s="1">
        <v>0.97986111111111107</v>
      </c>
      <c r="R245">
        <v>27.5</v>
      </c>
      <c r="S245">
        <v>50</v>
      </c>
    </row>
    <row r="246" spans="1:19">
      <c r="A246">
        <v>245</v>
      </c>
      <c r="B246" t="s">
        <v>288</v>
      </c>
      <c r="C246" t="s">
        <v>16</v>
      </c>
      <c r="D246" t="s">
        <v>5</v>
      </c>
      <c r="E246">
        <v>81</v>
      </c>
      <c r="F246">
        <v>19</v>
      </c>
      <c r="G246">
        <v>12</v>
      </c>
      <c r="H246">
        <v>31</v>
      </c>
      <c r="I246">
        <v>6</v>
      </c>
      <c r="J246">
        <v>35</v>
      </c>
      <c r="K246">
        <v>0</v>
      </c>
      <c r="L246">
        <v>2</v>
      </c>
      <c r="M246">
        <v>4</v>
      </c>
      <c r="N246">
        <v>0</v>
      </c>
      <c r="O246">
        <v>171</v>
      </c>
      <c r="P246">
        <v>11.1</v>
      </c>
      <c r="Q246" s="1">
        <v>0.63055555555555554</v>
      </c>
      <c r="R246">
        <v>20</v>
      </c>
      <c r="S246">
        <v>27.8</v>
      </c>
    </row>
    <row r="247" spans="1:19">
      <c r="A247">
        <v>246</v>
      </c>
      <c r="B247" t="s">
        <v>218</v>
      </c>
      <c r="C247" t="s">
        <v>51</v>
      </c>
      <c r="D247" t="s">
        <v>10</v>
      </c>
      <c r="E247">
        <v>71</v>
      </c>
      <c r="F247">
        <v>17</v>
      </c>
      <c r="G247">
        <v>14</v>
      </c>
      <c r="H247">
        <v>31</v>
      </c>
      <c r="I247">
        <v>-4</v>
      </c>
      <c r="J247">
        <v>56</v>
      </c>
      <c r="K247">
        <v>5</v>
      </c>
      <c r="L247">
        <v>0</v>
      </c>
      <c r="M247">
        <v>0</v>
      </c>
      <c r="N247">
        <v>0</v>
      </c>
      <c r="O247">
        <v>108</v>
      </c>
      <c r="P247">
        <v>15.7</v>
      </c>
      <c r="Q247" s="1">
        <v>0.57638888888888895</v>
      </c>
      <c r="R247">
        <v>19</v>
      </c>
      <c r="S247">
        <v>34.9</v>
      </c>
    </row>
    <row r="248" spans="1:19">
      <c r="A248">
        <v>247</v>
      </c>
      <c r="B248" t="s">
        <v>348</v>
      </c>
      <c r="C248" t="s">
        <v>894</v>
      </c>
      <c r="D248" t="s">
        <v>7</v>
      </c>
      <c r="E248">
        <v>81</v>
      </c>
      <c r="F248">
        <v>16</v>
      </c>
      <c r="G248">
        <v>15</v>
      </c>
      <c r="H248">
        <v>31</v>
      </c>
      <c r="I248">
        <v>3</v>
      </c>
      <c r="J248">
        <v>32</v>
      </c>
      <c r="K248">
        <v>3</v>
      </c>
      <c r="L248">
        <v>0</v>
      </c>
      <c r="M248">
        <v>4</v>
      </c>
      <c r="N248">
        <v>0</v>
      </c>
      <c r="O248">
        <v>111</v>
      </c>
      <c r="P248">
        <v>14.4</v>
      </c>
      <c r="Q248" s="1">
        <v>0.59166666666666667</v>
      </c>
      <c r="R248">
        <v>18.100000000000001</v>
      </c>
      <c r="S248">
        <v>45.3</v>
      </c>
    </row>
    <row r="249" spans="1:19">
      <c r="A249">
        <v>248</v>
      </c>
      <c r="B249" t="s">
        <v>174</v>
      </c>
      <c r="C249" t="s">
        <v>14</v>
      </c>
      <c r="D249" t="s">
        <v>81</v>
      </c>
      <c r="E249">
        <v>77</v>
      </c>
      <c r="F249">
        <v>15</v>
      </c>
      <c r="G249">
        <v>16</v>
      </c>
      <c r="H249">
        <v>31</v>
      </c>
      <c r="I249">
        <v>7</v>
      </c>
      <c r="J249">
        <v>81</v>
      </c>
      <c r="K249">
        <v>3</v>
      </c>
      <c r="L249">
        <v>0</v>
      </c>
      <c r="M249">
        <v>4</v>
      </c>
      <c r="N249">
        <v>0</v>
      </c>
      <c r="O249">
        <v>202</v>
      </c>
      <c r="P249">
        <v>7.4</v>
      </c>
      <c r="Q249" s="1">
        <v>0.61944444444444446</v>
      </c>
      <c r="R249">
        <v>20.100000000000001</v>
      </c>
      <c r="S249">
        <v>18.2</v>
      </c>
    </row>
    <row r="250" spans="1:19">
      <c r="A250">
        <v>249</v>
      </c>
      <c r="B250" t="s">
        <v>323</v>
      </c>
      <c r="C250" t="s">
        <v>19</v>
      </c>
      <c r="D250" t="s">
        <v>10</v>
      </c>
      <c r="E250">
        <v>73</v>
      </c>
      <c r="F250">
        <v>15</v>
      </c>
      <c r="G250">
        <v>16</v>
      </c>
      <c r="H250">
        <v>31</v>
      </c>
      <c r="I250">
        <v>-8</v>
      </c>
      <c r="J250">
        <v>18</v>
      </c>
      <c r="K250">
        <v>2</v>
      </c>
      <c r="L250">
        <v>0</v>
      </c>
      <c r="M250">
        <v>1</v>
      </c>
      <c r="N250">
        <v>0</v>
      </c>
      <c r="O250">
        <v>129</v>
      </c>
      <c r="P250">
        <v>11.6</v>
      </c>
      <c r="Q250" s="1">
        <v>0.57500000000000007</v>
      </c>
      <c r="R250">
        <v>17.8</v>
      </c>
      <c r="S250">
        <v>53</v>
      </c>
    </row>
    <row r="251" spans="1:19">
      <c r="A251">
        <v>250</v>
      </c>
      <c r="B251" t="s">
        <v>895</v>
      </c>
      <c r="C251" t="s">
        <v>33</v>
      </c>
      <c r="D251" t="s">
        <v>5</v>
      </c>
      <c r="E251">
        <v>71</v>
      </c>
      <c r="F251">
        <v>14</v>
      </c>
      <c r="G251">
        <v>17</v>
      </c>
      <c r="H251">
        <v>31</v>
      </c>
      <c r="I251">
        <v>-13</v>
      </c>
      <c r="J251">
        <v>34</v>
      </c>
      <c r="K251">
        <v>4</v>
      </c>
      <c r="L251">
        <v>2</v>
      </c>
      <c r="M251">
        <v>1</v>
      </c>
      <c r="N251">
        <v>0</v>
      </c>
      <c r="O251">
        <v>138</v>
      </c>
      <c r="P251">
        <v>10.1</v>
      </c>
      <c r="Q251" s="1">
        <v>0.71527777777777779</v>
      </c>
      <c r="R251">
        <v>24</v>
      </c>
      <c r="S251">
        <v>48.9</v>
      </c>
    </row>
    <row r="252" spans="1:19">
      <c r="A252">
        <v>251</v>
      </c>
      <c r="B252" t="s">
        <v>896</v>
      </c>
      <c r="C252" t="s">
        <v>33</v>
      </c>
      <c r="D252" t="s">
        <v>5</v>
      </c>
      <c r="E252">
        <v>55</v>
      </c>
      <c r="F252">
        <v>14</v>
      </c>
      <c r="G252">
        <v>17</v>
      </c>
      <c r="H252">
        <v>31</v>
      </c>
      <c r="I252">
        <v>-8</v>
      </c>
      <c r="J252">
        <v>41</v>
      </c>
      <c r="K252">
        <v>5</v>
      </c>
      <c r="L252">
        <v>0</v>
      </c>
      <c r="M252">
        <v>2</v>
      </c>
      <c r="N252">
        <v>1</v>
      </c>
      <c r="O252">
        <v>154</v>
      </c>
      <c r="P252">
        <v>9.1</v>
      </c>
      <c r="Q252" s="1">
        <v>0.68194444444444446</v>
      </c>
      <c r="R252">
        <v>20.7</v>
      </c>
      <c r="S252">
        <v>25</v>
      </c>
    </row>
    <row r="253" spans="1:19">
      <c r="A253">
        <v>252</v>
      </c>
      <c r="B253" t="s">
        <v>239</v>
      </c>
      <c r="C253" t="s">
        <v>12</v>
      </c>
      <c r="D253" t="s">
        <v>10</v>
      </c>
      <c r="E253">
        <v>76</v>
      </c>
      <c r="F253">
        <v>13</v>
      </c>
      <c r="G253">
        <v>18</v>
      </c>
      <c r="H253">
        <v>31</v>
      </c>
      <c r="I253">
        <v>0</v>
      </c>
      <c r="J253">
        <v>101</v>
      </c>
      <c r="K253">
        <v>0</v>
      </c>
      <c r="L253">
        <v>0</v>
      </c>
      <c r="M253">
        <v>1</v>
      </c>
      <c r="N253">
        <v>0</v>
      </c>
      <c r="O253">
        <v>86</v>
      </c>
      <c r="P253">
        <v>15.1</v>
      </c>
      <c r="Q253" s="1">
        <v>0.59166666666666667</v>
      </c>
      <c r="R253">
        <v>18.8</v>
      </c>
      <c r="S253">
        <v>36.799999999999997</v>
      </c>
    </row>
    <row r="254" spans="1:19">
      <c r="A254">
        <v>253</v>
      </c>
      <c r="B254" t="s">
        <v>897</v>
      </c>
      <c r="C254" t="s">
        <v>100</v>
      </c>
      <c r="D254" t="s">
        <v>10</v>
      </c>
      <c r="E254">
        <v>79</v>
      </c>
      <c r="F254">
        <v>12</v>
      </c>
      <c r="G254">
        <v>19</v>
      </c>
      <c r="H254">
        <v>31</v>
      </c>
      <c r="I254">
        <v>6</v>
      </c>
      <c r="J254">
        <v>31</v>
      </c>
      <c r="K254">
        <v>0</v>
      </c>
      <c r="L254">
        <v>0</v>
      </c>
      <c r="M254">
        <v>1</v>
      </c>
      <c r="N254">
        <v>0</v>
      </c>
      <c r="O254">
        <v>121</v>
      </c>
      <c r="P254">
        <v>9.9</v>
      </c>
      <c r="Q254" s="1">
        <v>0.63541666666666663</v>
      </c>
      <c r="R254">
        <v>21.3</v>
      </c>
      <c r="S254">
        <v>28.1</v>
      </c>
    </row>
    <row r="255" spans="1:19">
      <c r="A255">
        <v>254</v>
      </c>
      <c r="B255" t="s">
        <v>279</v>
      </c>
      <c r="C255" t="s">
        <v>143</v>
      </c>
      <c r="D255" t="s">
        <v>7</v>
      </c>
      <c r="E255">
        <v>74</v>
      </c>
      <c r="F255">
        <v>11</v>
      </c>
      <c r="G255">
        <v>20</v>
      </c>
      <c r="H255">
        <v>31</v>
      </c>
      <c r="I255">
        <v>-4</v>
      </c>
      <c r="J255">
        <v>40</v>
      </c>
      <c r="K255">
        <v>0</v>
      </c>
      <c r="L255">
        <v>2</v>
      </c>
      <c r="M255">
        <v>2</v>
      </c>
      <c r="N255">
        <v>0</v>
      </c>
      <c r="O255">
        <v>97</v>
      </c>
      <c r="P255">
        <v>11.3</v>
      </c>
      <c r="Q255" s="1">
        <v>0.68125000000000002</v>
      </c>
      <c r="R255">
        <v>22.6</v>
      </c>
      <c r="S255">
        <v>48.3</v>
      </c>
    </row>
    <row r="256" spans="1:19">
      <c r="A256">
        <v>255</v>
      </c>
      <c r="B256" t="s">
        <v>320</v>
      </c>
      <c r="C256" t="s">
        <v>21</v>
      </c>
      <c r="D256" t="s">
        <v>81</v>
      </c>
      <c r="E256">
        <v>50</v>
      </c>
      <c r="F256">
        <v>8</v>
      </c>
      <c r="G256">
        <v>23</v>
      </c>
      <c r="H256">
        <v>31</v>
      </c>
      <c r="I256">
        <v>6</v>
      </c>
      <c r="J256">
        <v>30</v>
      </c>
      <c r="K256">
        <v>5</v>
      </c>
      <c r="L256">
        <v>0</v>
      </c>
      <c r="M256">
        <v>1</v>
      </c>
      <c r="N256">
        <v>0</v>
      </c>
      <c r="O256">
        <v>86</v>
      </c>
      <c r="P256">
        <v>9.3000000000000007</v>
      </c>
      <c r="Q256" s="1">
        <v>0.95833333333333337</v>
      </c>
      <c r="R256">
        <v>23.7</v>
      </c>
      <c r="S256">
        <v>0</v>
      </c>
    </row>
    <row r="257" spans="1:19">
      <c r="A257">
        <v>256</v>
      </c>
      <c r="B257" t="s">
        <v>304</v>
      </c>
      <c r="C257" t="s">
        <v>19</v>
      </c>
      <c r="D257" t="s">
        <v>81</v>
      </c>
      <c r="E257">
        <v>57</v>
      </c>
      <c r="F257">
        <v>4</v>
      </c>
      <c r="G257">
        <v>27</v>
      </c>
      <c r="H257">
        <v>31</v>
      </c>
      <c r="I257">
        <v>-8</v>
      </c>
      <c r="J257">
        <v>8</v>
      </c>
      <c r="K257">
        <v>3</v>
      </c>
      <c r="L257">
        <v>0</v>
      </c>
      <c r="M257">
        <v>1</v>
      </c>
      <c r="N257">
        <v>0</v>
      </c>
      <c r="O257">
        <v>93</v>
      </c>
      <c r="P257">
        <v>4.3</v>
      </c>
      <c r="Q257" s="1">
        <v>0.9770833333333333</v>
      </c>
      <c r="R257">
        <v>28.1</v>
      </c>
      <c r="S257">
        <v>0</v>
      </c>
    </row>
    <row r="258" spans="1:19">
      <c r="A258">
        <v>257</v>
      </c>
      <c r="B258" t="s">
        <v>392</v>
      </c>
      <c r="C258" t="s">
        <v>322</v>
      </c>
      <c r="D258" t="s">
        <v>7</v>
      </c>
      <c r="E258">
        <v>79</v>
      </c>
      <c r="F258">
        <v>14</v>
      </c>
      <c r="G258">
        <v>16</v>
      </c>
      <c r="H258">
        <v>30</v>
      </c>
      <c r="I258">
        <v>11</v>
      </c>
      <c r="J258">
        <v>36</v>
      </c>
      <c r="K258">
        <v>0</v>
      </c>
      <c r="L258">
        <v>1</v>
      </c>
      <c r="M258">
        <v>2</v>
      </c>
      <c r="N258">
        <v>1</v>
      </c>
      <c r="O258">
        <v>131</v>
      </c>
      <c r="P258">
        <v>10.7</v>
      </c>
      <c r="Q258" s="1">
        <v>0.63750000000000007</v>
      </c>
      <c r="R258">
        <v>19.3</v>
      </c>
      <c r="S258">
        <v>52.8</v>
      </c>
    </row>
    <row r="259" spans="1:19">
      <c r="A259">
        <v>258</v>
      </c>
      <c r="B259" t="s">
        <v>898</v>
      </c>
      <c r="C259" t="s">
        <v>899</v>
      </c>
      <c r="D259" t="s">
        <v>81</v>
      </c>
      <c r="E259">
        <v>76</v>
      </c>
      <c r="F259">
        <v>11</v>
      </c>
      <c r="G259">
        <v>19</v>
      </c>
      <c r="H259">
        <v>30</v>
      </c>
      <c r="I259">
        <v>-16</v>
      </c>
      <c r="J259">
        <v>55</v>
      </c>
      <c r="K259">
        <v>2</v>
      </c>
      <c r="L259">
        <v>1</v>
      </c>
      <c r="M259">
        <v>4</v>
      </c>
      <c r="N259">
        <v>1</v>
      </c>
      <c r="O259">
        <v>91</v>
      </c>
      <c r="P259">
        <v>12.1</v>
      </c>
      <c r="Q259" s="1">
        <v>0.81388888888888899</v>
      </c>
      <c r="R259">
        <v>23.7</v>
      </c>
      <c r="S259">
        <v>0</v>
      </c>
    </row>
    <row r="260" spans="1:19">
      <c r="A260">
        <v>259</v>
      </c>
      <c r="B260" t="s">
        <v>900</v>
      </c>
      <c r="C260" t="s">
        <v>40</v>
      </c>
      <c r="D260" t="s">
        <v>81</v>
      </c>
      <c r="E260">
        <v>76</v>
      </c>
      <c r="F260">
        <v>8</v>
      </c>
      <c r="G260">
        <v>22</v>
      </c>
      <c r="H260">
        <v>30</v>
      </c>
      <c r="I260">
        <v>-7</v>
      </c>
      <c r="J260">
        <v>52</v>
      </c>
      <c r="K260">
        <v>3</v>
      </c>
      <c r="L260">
        <v>0</v>
      </c>
      <c r="M260">
        <v>2</v>
      </c>
      <c r="N260">
        <v>1</v>
      </c>
      <c r="O260">
        <v>120</v>
      </c>
      <c r="P260">
        <v>6.7</v>
      </c>
      <c r="Q260" s="1">
        <v>0.9375</v>
      </c>
      <c r="R260">
        <v>27.7</v>
      </c>
      <c r="S260">
        <v>0</v>
      </c>
    </row>
    <row r="261" spans="1:19">
      <c r="A261">
        <v>260</v>
      </c>
      <c r="B261" t="s">
        <v>901</v>
      </c>
      <c r="C261" t="s">
        <v>88</v>
      </c>
      <c r="D261" t="s">
        <v>10</v>
      </c>
      <c r="E261">
        <v>75</v>
      </c>
      <c r="F261">
        <v>6</v>
      </c>
      <c r="G261">
        <v>24</v>
      </c>
      <c r="H261">
        <v>30</v>
      </c>
      <c r="I261">
        <v>-1</v>
      </c>
      <c r="J261">
        <v>16</v>
      </c>
      <c r="K261">
        <v>2</v>
      </c>
      <c r="L261">
        <v>0</v>
      </c>
      <c r="M261">
        <v>0</v>
      </c>
      <c r="N261">
        <v>0</v>
      </c>
      <c r="O261">
        <v>87</v>
      </c>
      <c r="P261">
        <v>6.9</v>
      </c>
      <c r="Q261" s="1">
        <v>0.67569444444444438</v>
      </c>
      <c r="R261">
        <v>21.2</v>
      </c>
      <c r="S261">
        <v>34</v>
      </c>
    </row>
    <row r="262" spans="1:19">
      <c r="A262">
        <v>261</v>
      </c>
      <c r="B262" t="s">
        <v>397</v>
      </c>
      <c r="C262" t="s">
        <v>16</v>
      </c>
      <c r="D262" t="s">
        <v>81</v>
      </c>
      <c r="E262">
        <v>70</v>
      </c>
      <c r="F262">
        <v>5</v>
      </c>
      <c r="G262">
        <v>25</v>
      </c>
      <c r="H262">
        <v>30</v>
      </c>
      <c r="I262">
        <v>-9</v>
      </c>
      <c r="J262">
        <v>37</v>
      </c>
      <c r="K262">
        <v>2</v>
      </c>
      <c r="L262">
        <v>0</v>
      </c>
      <c r="M262">
        <v>1</v>
      </c>
      <c r="N262">
        <v>0</v>
      </c>
      <c r="O262">
        <v>129</v>
      </c>
      <c r="P262">
        <v>3.9</v>
      </c>
      <c r="Q262" s="1">
        <v>0.92986111111111114</v>
      </c>
      <c r="R262">
        <v>26.3</v>
      </c>
      <c r="S262">
        <v>0</v>
      </c>
    </row>
    <row r="263" spans="1:19">
      <c r="A263">
        <v>262</v>
      </c>
      <c r="B263" t="s">
        <v>142</v>
      </c>
      <c r="C263" t="s">
        <v>143</v>
      </c>
      <c r="D263" t="s">
        <v>81</v>
      </c>
      <c r="E263">
        <v>69</v>
      </c>
      <c r="F263">
        <v>4</v>
      </c>
      <c r="G263">
        <v>26</v>
      </c>
      <c r="H263">
        <v>30</v>
      </c>
      <c r="I263">
        <v>-4</v>
      </c>
      <c r="J263">
        <v>37</v>
      </c>
      <c r="K263">
        <v>1</v>
      </c>
      <c r="L263">
        <v>0</v>
      </c>
      <c r="M263">
        <v>0</v>
      </c>
      <c r="N263">
        <v>0</v>
      </c>
      <c r="O263">
        <v>118</v>
      </c>
      <c r="P263">
        <v>3.4</v>
      </c>
      <c r="Q263" s="1">
        <v>0.69236111111111109</v>
      </c>
      <c r="R263">
        <v>23.2</v>
      </c>
      <c r="S263">
        <v>0</v>
      </c>
    </row>
    <row r="264" spans="1:19">
      <c r="A264">
        <v>263</v>
      </c>
      <c r="B264" t="s">
        <v>842</v>
      </c>
      <c r="C264" t="s">
        <v>902</v>
      </c>
      <c r="D264" t="s">
        <v>81</v>
      </c>
      <c r="E264">
        <v>73</v>
      </c>
      <c r="F264">
        <v>3</v>
      </c>
      <c r="G264">
        <v>27</v>
      </c>
      <c r="H264">
        <v>30</v>
      </c>
      <c r="I264">
        <v>0</v>
      </c>
      <c r="J264">
        <v>35</v>
      </c>
      <c r="K264">
        <v>0</v>
      </c>
      <c r="L264">
        <v>0</v>
      </c>
      <c r="M264">
        <v>0</v>
      </c>
      <c r="N264">
        <v>0</v>
      </c>
      <c r="O264">
        <v>87</v>
      </c>
      <c r="P264">
        <v>3.4</v>
      </c>
      <c r="Q264" s="1">
        <v>0.76041666666666663</v>
      </c>
      <c r="R264">
        <v>23.6</v>
      </c>
      <c r="S264">
        <v>0</v>
      </c>
    </row>
    <row r="265" spans="1:19">
      <c r="A265">
        <v>264</v>
      </c>
      <c r="B265" t="s">
        <v>903</v>
      </c>
      <c r="C265" t="s">
        <v>113</v>
      </c>
      <c r="D265" t="s">
        <v>10</v>
      </c>
      <c r="E265">
        <v>55</v>
      </c>
      <c r="F265">
        <v>17</v>
      </c>
      <c r="G265">
        <v>12</v>
      </c>
      <c r="H265">
        <v>29</v>
      </c>
      <c r="I265">
        <v>-8</v>
      </c>
      <c r="J265">
        <v>8</v>
      </c>
      <c r="K265">
        <v>4</v>
      </c>
      <c r="L265">
        <v>0</v>
      </c>
      <c r="M265">
        <v>5</v>
      </c>
      <c r="N265">
        <v>0</v>
      </c>
      <c r="O265">
        <v>81</v>
      </c>
      <c r="P265">
        <v>21</v>
      </c>
      <c r="Q265" s="1">
        <v>0.48402777777777778</v>
      </c>
      <c r="R265">
        <v>14.3</v>
      </c>
      <c r="S265">
        <v>0</v>
      </c>
    </row>
    <row r="266" spans="1:19">
      <c r="A266">
        <v>265</v>
      </c>
      <c r="B266" t="s">
        <v>904</v>
      </c>
      <c r="C266" t="s">
        <v>19</v>
      </c>
      <c r="D266" t="s">
        <v>7</v>
      </c>
      <c r="E266">
        <v>76</v>
      </c>
      <c r="F266">
        <v>12</v>
      </c>
      <c r="G266">
        <v>17</v>
      </c>
      <c r="H266">
        <v>29</v>
      </c>
      <c r="I266">
        <v>-16</v>
      </c>
      <c r="J266">
        <v>33</v>
      </c>
      <c r="K266">
        <v>2</v>
      </c>
      <c r="L266">
        <v>0</v>
      </c>
      <c r="M266">
        <v>0</v>
      </c>
      <c r="N266">
        <v>0</v>
      </c>
      <c r="O266">
        <v>98</v>
      </c>
      <c r="P266">
        <v>12.2</v>
      </c>
      <c r="Q266" s="1">
        <v>0.57500000000000007</v>
      </c>
      <c r="R266">
        <v>17.8</v>
      </c>
      <c r="S266">
        <v>48.7</v>
      </c>
    </row>
    <row r="267" spans="1:19">
      <c r="A267">
        <v>266</v>
      </c>
      <c r="B267" t="s">
        <v>905</v>
      </c>
      <c r="C267" t="s">
        <v>72</v>
      </c>
      <c r="D267" t="s">
        <v>5</v>
      </c>
      <c r="E267">
        <v>66</v>
      </c>
      <c r="F267">
        <v>12</v>
      </c>
      <c r="G267">
        <v>17</v>
      </c>
      <c r="H267">
        <v>29</v>
      </c>
      <c r="I267">
        <v>-3</v>
      </c>
      <c r="J267">
        <v>59</v>
      </c>
      <c r="K267">
        <v>5</v>
      </c>
      <c r="L267">
        <v>1</v>
      </c>
      <c r="M267">
        <v>4</v>
      </c>
      <c r="N267">
        <v>0</v>
      </c>
      <c r="O267">
        <v>152</v>
      </c>
      <c r="P267">
        <v>7.9</v>
      </c>
      <c r="Q267" s="1">
        <v>0.6381944444444444</v>
      </c>
      <c r="R267">
        <v>21.2</v>
      </c>
      <c r="S267">
        <v>25</v>
      </c>
    </row>
    <row r="268" spans="1:19">
      <c r="A268">
        <v>267</v>
      </c>
      <c r="B268" t="s">
        <v>402</v>
      </c>
      <c r="C268" t="s">
        <v>51</v>
      </c>
      <c r="D268" t="s">
        <v>7</v>
      </c>
      <c r="E268">
        <v>62</v>
      </c>
      <c r="F268">
        <v>12</v>
      </c>
      <c r="G268">
        <v>17</v>
      </c>
      <c r="H268">
        <v>29</v>
      </c>
      <c r="I268">
        <v>4</v>
      </c>
      <c r="J268">
        <v>108</v>
      </c>
      <c r="K268">
        <v>3</v>
      </c>
      <c r="L268">
        <v>1</v>
      </c>
      <c r="M268">
        <v>1</v>
      </c>
      <c r="N268">
        <v>0</v>
      </c>
      <c r="O268">
        <v>122</v>
      </c>
      <c r="P268">
        <v>9.8000000000000007</v>
      </c>
      <c r="Q268" s="1">
        <v>0.67083333333333339</v>
      </c>
      <c r="R268">
        <v>22.8</v>
      </c>
      <c r="S268">
        <v>52.7</v>
      </c>
    </row>
    <row r="269" spans="1:19">
      <c r="A269">
        <v>268</v>
      </c>
      <c r="B269" t="s">
        <v>906</v>
      </c>
      <c r="C269" t="s">
        <v>21</v>
      </c>
      <c r="D269" t="s">
        <v>7</v>
      </c>
      <c r="E269">
        <v>64</v>
      </c>
      <c r="F269">
        <v>9</v>
      </c>
      <c r="G269">
        <v>20</v>
      </c>
      <c r="H269">
        <v>29</v>
      </c>
      <c r="I269">
        <v>1</v>
      </c>
      <c r="J269">
        <v>26</v>
      </c>
      <c r="K269">
        <v>4</v>
      </c>
      <c r="L269">
        <v>0</v>
      </c>
      <c r="M269">
        <v>1</v>
      </c>
      <c r="N269">
        <v>0</v>
      </c>
      <c r="O269">
        <v>77</v>
      </c>
      <c r="P269">
        <v>11.7</v>
      </c>
      <c r="Q269" s="1">
        <v>0.63263888888888886</v>
      </c>
      <c r="R269">
        <v>19.600000000000001</v>
      </c>
      <c r="S269">
        <v>40</v>
      </c>
    </row>
    <row r="270" spans="1:19">
      <c r="A270">
        <v>269</v>
      </c>
      <c r="B270" t="s">
        <v>907</v>
      </c>
      <c r="C270" t="s">
        <v>93</v>
      </c>
      <c r="D270" t="s">
        <v>81</v>
      </c>
      <c r="E270">
        <v>82</v>
      </c>
      <c r="F270">
        <v>7</v>
      </c>
      <c r="G270">
        <v>22</v>
      </c>
      <c r="H270">
        <v>29</v>
      </c>
      <c r="I270">
        <v>21</v>
      </c>
      <c r="J270">
        <v>30</v>
      </c>
      <c r="K270">
        <v>1</v>
      </c>
      <c r="L270">
        <v>1</v>
      </c>
      <c r="M270">
        <v>4</v>
      </c>
      <c r="N270">
        <v>2</v>
      </c>
      <c r="O270">
        <v>108</v>
      </c>
      <c r="P270">
        <v>6.5</v>
      </c>
      <c r="Q270" s="1">
        <v>0.86944444444444446</v>
      </c>
      <c r="R270">
        <v>25.2</v>
      </c>
      <c r="S270">
        <v>0</v>
      </c>
    </row>
    <row r="271" spans="1:19">
      <c r="A271">
        <v>270</v>
      </c>
      <c r="B271" t="s">
        <v>908</v>
      </c>
      <c r="C271" t="s">
        <v>74</v>
      </c>
      <c r="D271" t="s">
        <v>7</v>
      </c>
      <c r="E271">
        <v>79</v>
      </c>
      <c r="F271">
        <v>15</v>
      </c>
      <c r="G271">
        <v>13</v>
      </c>
      <c r="H271">
        <v>28</v>
      </c>
      <c r="I271">
        <v>9</v>
      </c>
      <c r="J271">
        <v>76</v>
      </c>
      <c r="K271">
        <v>1</v>
      </c>
      <c r="L271">
        <v>2</v>
      </c>
      <c r="M271">
        <v>2</v>
      </c>
      <c r="N271">
        <v>0</v>
      </c>
      <c r="O271">
        <v>165</v>
      </c>
      <c r="P271">
        <v>9.1</v>
      </c>
      <c r="Q271" s="1">
        <v>0.61597222222222225</v>
      </c>
      <c r="R271">
        <v>18.899999999999999</v>
      </c>
      <c r="S271">
        <v>53.2</v>
      </c>
    </row>
    <row r="272" spans="1:19">
      <c r="A272">
        <v>271</v>
      </c>
      <c r="B272" t="s">
        <v>754</v>
      </c>
      <c r="C272" t="s">
        <v>38</v>
      </c>
      <c r="D272" t="s">
        <v>81</v>
      </c>
      <c r="E272">
        <v>68</v>
      </c>
      <c r="F272">
        <v>9</v>
      </c>
      <c r="G272">
        <v>19</v>
      </c>
      <c r="H272">
        <v>28</v>
      </c>
      <c r="I272">
        <v>14</v>
      </c>
      <c r="J272">
        <v>18</v>
      </c>
      <c r="K272">
        <v>6</v>
      </c>
      <c r="L272">
        <v>0</v>
      </c>
      <c r="M272">
        <v>3</v>
      </c>
      <c r="N272">
        <v>1</v>
      </c>
      <c r="O272">
        <v>119</v>
      </c>
      <c r="P272">
        <v>7.6</v>
      </c>
      <c r="Q272" s="1">
        <v>0.86111111111111116</v>
      </c>
      <c r="R272">
        <v>27.2</v>
      </c>
      <c r="S272">
        <v>0</v>
      </c>
    </row>
    <row r="273" spans="1:19">
      <c r="A273">
        <v>272</v>
      </c>
      <c r="B273" t="s">
        <v>885</v>
      </c>
      <c r="C273" t="s">
        <v>143</v>
      </c>
      <c r="D273" t="s">
        <v>81</v>
      </c>
      <c r="E273">
        <v>82</v>
      </c>
      <c r="F273">
        <v>8</v>
      </c>
      <c r="G273">
        <v>20</v>
      </c>
      <c r="H273">
        <v>28</v>
      </c>
      <c r="I273">
        <v>2</v>
      </c>
      <c r="J273">
        <v>56</v>
      </c>
      <c r="K273">
        <v>1</v>
      </c>
      <c r="L273">
        <v>0</v>
      </c>
      <c r="M273">
        <v>2</v>
      </c>
      <c r="N273">
        <v>1</v>
      </c>
      <c r="O273">
        <v>144</v>
      </c>
      <c r="P273">
        <v>5.6</v>
      </c>
      <c r="Q273" s="1">
        <v>0.93958333333333333</v>
      </c>
      <c r="R273">
        <v>29.3</v>
      </c>
      <c r="S273">
        <v>100</v>
      </c>
    </row>
    <row r="274" spans="1:19">
      <c r="A274">
        <v>273</v>
      </c>
      <c r="B274" t="s">
        <v>886</v>
      </c>
      <c r="C274" t="s">
        <v>100</v>
      </c>
      <c r="D274" t="s">
        <v>81</v>
      </c>
      <c r="E274">
        <v>82</v>
      </c>
      <c r="F274">
        <v>8</v>
      </c>
      <c r="G274">
        <v>20</v>
      </c>
      <c r="H274">
        <v>28</v>
      </c>
      <c r="I274">
        <v>-7</v>
      </c>
      <c r="J274">
        <v>88</v>
      </c>
      <c r="K274">
        <v>1</v>
      </c>
      <c r="L274">
        <v>0</v>
      </c>
      <c r="M274">
        <v>1</v>
      </c>
      <c r="N274">
        <v>0</v>
      </c>
      <c r="O274">
        <v>90</v>
      </c>
      <c r="P274">
        <v>8.9</v>
      </c>
      <c r="Q274" s="1">
        <v>0.93333333333333324</v>
      </c>
      <c r="R274">
        <v>28</v>
      </c>
      <c r="S274">
        <v>0</v>
      </c>
    </row>
    <row r="275" spans="1:19">
      <c r="A275">
        <v>274</v>
      </c>
      <c r="B275" t="s">
        <v>300</v>
      </c>
      <c r="C275" t="s">
        <v>147</v>
      </c>
      <c r="D275" t="s">
        <v>81</v>
      </c>
      <c r="E275">
        <v>53</v>
      </c>
      <c r="F275">
        <v>3</v>
      </c>
      <c r="G275">
        <v>25</v>
      </c>
      <c r="H275">
        <v>28</v>
      </c>
      <c r="I275">
        <v>-5</v>
      </c>
      <c r="J275">
        <v>28</v>
      </c>
      <c r="K275">
        <v>2</v>
      </c>
      <c r="L275">
        <v>0</v>
      </c>
      <c r="M275">
        <v>0</v>
      </c>
      <c r="N275">
        <v>0</v>
      </c>
      <c r="O275">
        <v>90</v>
      </c>
      <c r="P275">
        <v>3.3</v>
      </c>
      <c r="Q275" s="1">
        <v>0.95208333333333339</v>
      </c>
      <c r="R275">
        <v>26.4</v>
      </c>
      <c r="S275">
        <v>0</v>
      </c>
    </row>
    <row r="276" spans="1:19">
      <c r="A276">
        <v>275</v>
      </c>
      <c r="B276" t="s">
        <v>1330</v>
      </c>
      <c r="C276" t="s">
        <v>49</v>
      </c>
      <c r="D276" t="s">
        <v>5</v>
      </c>
      <c r="E276">
        <v>81</v>
      </c>
      <c r="F276">
        <v>11</v>
      </c>
      <c r="G276">
        <v>16</v>
      </c>
      <c r="H276">
        <v>27</v>
      </c>
      <c r="I276">
        <v>1</v>
      </c>
      <c r="J276">
        <v>37</v>
      </c>
      <c r="K276">
        <v>0</v>
      </c>
      <c r="L276">
        <v>1</v>
      </c>
      <c r="M276">
        <v>4</v>
      </c>
      <c r="N276">
        <v>0</v>
      </c>
      <c r="O276">
        <v>148</v>
      </c>
      <c r="P276">
        <v>7.4</v>
      </c>
      <c r="Q276" s="1">
        <v>0.53472222222222221</v>
      </c>
      <c r="R276">
        <v>18.600000000000001</v>
      </c>
      <c r="S276">
        <v>48.1</v>
      </c>
    </row>
    <row r="277" spans="1:19">
      <c r="A277">
        <v>276</v>
      </c>
      <c r="B277" t="s">
        <v>867</v>
      </c>
      <c r="C277" t="s">
        <v>1363</v>
      </c>
      <c r="D277" t="s">
        <v>5</v>
      </c>
      <c r="E277">
        <v>71</v>
      </c>
      <c r="F277">
        <v>11</v>
      </c>
      <c r="G277">
        <v>16</v>
      </c>
      <c r="H277">
        <v>27</v>
      </c>
      <c r="I277">
        <v>-17</v>
      </c>
      <c r="J277">
        <v>67</v>
      </c>
      <c r="K277">
        <v>5</v>
      </c>
      <c r="L277">
        <v>0</v>
      </c>
      <c r="M277">
        <v>4</v>
      </c>
      <c r="N277">
        <v>0</v>
      </c>
      <c r="O277">
        <v>172</v>
      </c>
      <c r="P277">
        <v>6.4</v>
      </c>
      <c r="Q277" s="1">
        <v>0.59027777777777779</v>
      </c>
      <c r="R277">
        <v>18</v>
      </c>
      <c r="S277">
        <v>50</v>
      </c>
    </row>
    <row r="278" spans="1:19">
      <c r="A278">
        <v>277</v>
      </c>
      <c r="B278" t="s">
        <v>906</v>
      </c>
      <c r="C278" t="s">
        <v>21</v>
      </c>
      <c r="D278" t="s">
        <v>7</v>
      </c>
      <c r="E278">
        <v>60</v>
      </c>
      <c r="F278">
        <v>11</v>
      </c>
      <c r="G278">
        <v>16</v>
      </c>
      <c r="H278">
        <v>27</v>
      </c>
      <c r="I278">
        <v>-17</v>
      </c>
      <c r="J278">
        <v>12</v>
      </c>
      <c r="K278">
        <v>3</v>
      </c>
      <c r="L278">
        <v>0</v>
      </c>
      <c r="M278">
        <v>1</v>
      </c>
      <c r="N278">
        <v>0</v>
      </c>
      <c r="O278">
        <v>104</v>
      </c>
      <c r="P278">
        <v>10.6</v>
      </c>
      <c r="Q278" s="1">
        <v>0.61388888888888882</v>
      </c>
      <c r="R278">
        <v>18.399999999999999</v>
      </c>
      <c r="S278">
        <v>33.299999999999997</v>
      </c>
    </row>
    <row r="279" spans="1:19">
      <c r="A279">
        <v>278</v>
      </c>
      <c r="B279" t="s">
        <v>213</v>
      </c>
      <c r="C279" t="s">
        <v>93</v>
      </c>
      <c r="D279" t="s">
        <v>7</v>
      </c>
      <c r="E279">
        <v>51</v>
      </c>
      <c r="F279">
        <v>10</v>
      </c>
      <c r="G279">
        <v>17</v>
      </c>
      <c r="H279">
        <v>27</v>
      </c>
      <c r="I279">
        <v>4</v>
      </c>
      <c r="J279">
        <v>28</v>
      </c>
      <c r="K279">
        <v>1</v>
      </c>
      <c r="L279">
        <v>0</v>
      </c>
      <c r="M279">
        <v>4</v>
      </c>
      <c r="N279">
        <v>0</v>
      </c>
      <c r="O279">
        <v>86</v>
      </c>
      <c r="P279">
        <v>11.6</v>
      </c>
      <c r="Q279" s="1">
        <v>0.68611111111111101</v>
      </c>
      <c r="R279">
        <v>22.6</v>
      </c>
      <c r="S279">
        <v>48.5</v>
      </c>
    </row>
    <row r="280" spans="1:19">
      <c r="A280">
        <v>279</v>
      </c>
      <c r="B280" t="s">
        <v>420</v>
      </c>
      <c r="C280" t="s">
        <v>40</v>
      </c>
      <c r="D280" t="s">
        <v>81</v>
      </c>
      <c r="E280">
        <v>82</v>
      </c>
      <c r="F280">
        <v>8</v>
      </c>
      <c r="G280">
        <v>19</v>
      </c>
      <c r="H280">
        <v>27</v>
      </c>
      <c r="I280">
        <v>11</v>
      </c>
      <c r="J280">
        <v>44</v>
      </c>
      <c r="K280">
        <v>0</v>
      </c>
      <c r="L280">
        <v>0</v>
      </c>
      <c r="M280">
        <v>2</v>
      </c>
      <c r="N280">
        <v>0</v>
      </c>
      <c r="O280">
        <v>78</v>
      </c>
      <c r="P280">
        <v>10.3</v>
      </c>
      <c r="Q280" s="1">
        <v>0.96319444444444446</v>
      </c>
      <c r="R280">
        <v>29</v>
      </c>
      <c r="S280">
        <v>0</v>
      </c>
    </row>
    <row r="281" spans="1:19">
      <c r="A281">
        <v>280</v>
      </c>
      <c r="B281" t="s">
        <v>197</v>
      </c>
      <c r="C281" t="s">
        <v>19</v>
      </c>
      <c r="D281" t="s">
        <v>7</v>
      </c>
      <c r="E281">
        <v>37</v>
      </c>
      <c r="F281">
        <v>8</v>
      </c>
      <c r="G281">
        <v>19</v>
      </c>
      <c r="H281">
        <v>27</v>
      </c>
      <c r="I281">
        <v>-5</v>
      </c>
      <c r="J281">
        <v>6</v>
      </c>
      <c r="K281">
        <v>2</v>
      </c>
      <c r="L281">
        <v>0</v>
      </c>
      <c r="M281">
        <v>1</v>
      </c>
      <c r="N281">
        <v>0</v>
      </c>
      <c r="O281">
        <v>51</v>
      </c>
      <c r="P281">
        <v>15.7</v>
      </c>
      <c r="Q281" s="1">
        <v>0.80069444444444438</v>
      </c>
      <c r="R281">
        <v>23.1</v>
      </c>
      <c r="S281">
        <v>55.2</v>
      </c>
    </row>
    <row r="282" spans="1:19">
      <c r="A282">
        <v>281</v>
      </c>
      <c r="B282" t="s">
        <v>82</v>
      </c>
      <c r="C282" t="s">
        <v>12</v>
      </c>
      <c r="D282" t="s">
        <v>81</v>
      </c>
      <c r="E282">
        <v>73</v>
      </c>
      <c r="F282">
        <v>3</v>
      </c>
      <c r="G282">
        <v>24</v>
      </c>
      <c r="H282">
        <v>27</v>
      </c>
      <c r="I282">
        <v>1</v>
      </c>
      <c r="J282">
        <v>51</v>
      </c>
      <c r="K282">
        <v>0</v>
      </c>
      <c r="L282">
        <v>0</v>
      </c>
      <c r="M282">
        <v>0</v>
      </c>
      <c r="N282">
        <v>0</v>
      </c>
      <c r="O282">
        <v>174</v>
      </c>
      <c r="P282">
        <v>1.7</v>
      </c>
      <c r="Q282" s="1">
        <v>0.8979166666666667</v>
      </c>
      <c r="R282">
        <v>25.4</v>
      </c>
      <c r="S282">
        <v>0</v>
      </c>
    </row>
    <row r="283" spans="1:19">
      <c r="A283">
        <v>282</v>
      </c>
      <c r="B283" t="s">
        <v>108</v>
      </c>
      <c r="C283" t="s">
        <v>322</v>
      </c>
      <c r="D283" t="s">
        <v>10</v>
      </c>
      <c r="E283">
        <v>66</v>
      </c>
      <c r="F283">
        <v>14</v>
      </c>
      <c r="G283">
        <v>12</v>
      </c>
      <c r="H283">
        <v>26</v>
      </c>
      <c r="I283">
        <v>2</v>
      </c>
      <c r="J283">
        <v>62</v>
      </c>
      <c r="K283">
        <v>0</v>
      </c>
      <c r="L283">
        <v>1</v>
      </c>
      <c r="M283">
        <v>3</v>
      </c>
      <c r="N283">
        <v>0</v>
      </c>
      <c r="O283">
        <v>127</v>
      </c>
      <c r="P283">
        <v>11</v>
      </c>
      <c r="Q283" s="1">
        <v>0.58263888888888882</v>
      </c>
      <c r="R283">
        <v>17.7</v>
      </c>
      <c r="S283">
        <v>53.8</v>
      </c>
    </row>
    <row r="284" spans="1:19">
      <c r="A284">
        <v>283</v>
      </c>
      <c r="B284" t="s">
        <v>238</v>
      </c>
      <c r="C284" t="s">
        <v>90</v>
      </c>
      <c r="D284" t="s">
        <v>7</v>
      </c>
      <c r="E284">
        <v>71</v>
      </c>
      <c r="F284">
        <v>13</v>
      </c>
      <c r="G284">
        <v>13</v>
      </c>
      <c r="H284">
        <v>26</v>
      </c>
      <c r="I284">
        <v>-5</v>
      </c>
      <c r="J284">
        <v>16</v>
      </c>
      <c r="K284">
        <v>6</v>
      </c>
      <c r="L284">
        <v>0</v>
      </c>
      <c r="M284">
        <v>4</v>
      </c>
      <c r="N284">
        <v>0</v>
      </c>
      <c r="O284">
        <v>129</v>
      </c>
      <c r="P284">
        <v>10.1</v>
      </c>
      <c r="Q284" s="1">
        <v>0.5625</v>
      </c>
      <c r="R284">
        <v>18.600000000000001</v>
      </c>
      <c r="S284">
        <v>43.6</v>
      </c>
    </row>
    <row r="285" spans="1:19">
      <c r="A285">
        <v>284</v>
      </c>
      <c r="B285" t="s">
        <v>1364</v>
      </c>
      <c r="C285" t="s">
        <v>147</v>
      </c>
      <c r="D285" t="s">
        <v>10</v>
      </c>
      <c r="E285">
        <v>82</v>
      </c>
      <c r="F285">
        <v>12</v>
      </c>
      <c r="G285">
        <v>14</v>
      </c>
      <c r="H285">
        <v>26</v>
      </c>
      <c r="I285">
        <v>-2</v>
      </c>
      <c r="J285">
        <v>121</v>
      </c>
      <c r="K285">
        <v>0</v>
      </c>
      <c r="L285">
        <v>0</v>
      </c>
      <c r="M285">
        <v>1</v>
      </c>
      <c r="N285">
        <v>0</v>
      </c>
      <c r="O285">
        <v>106</v>
      </c>
      <c r="P285">
        <v>11.3</v>
      </c>
      <c r="Q285" s="1">
        <v>0.55625000000000002</v>
      </c>
      <c r="R285">
        <v>16.899999999999999</v>
      </c>
      <c r="S285">
        <v>20.8</v>
      </c>
    </row>
    <row r="286" spans="1:19">
      <c r="A286">
        <v>285</v>
      </c>
      <c r="B286" t="s">
        <v>375</v>
      </c>
      <c r="C286" t="s">
        <v>1365</v>
      </c>
      <c r="D286" t="s">
        <v>81</v>
      </c>
      <c r="E286">
        <v>81</v>
      </c>
      <c r="F286">
        <v>11</v>
      </c>
      <c r="G286">
        <v>15</v>
      </c>
      <c r="H286">
        <v>26</v>
      </c>
      <c r="I286">
        <v>-2</v>
      </c>
      <c r="J286">
        <v>28</v>
      </c>
      <c r="K286">
        <v>1</v>
      </c>
      <c r="L286">
        <v>0</v>
      </c>
      <c r="M286">
        <v>3</v>
      </c>
      <c r="N286">
        <v>2</v>
      </c>
      <c r="O286">
        <v>95</v>
      </c>
      <c r="P286">
        <v>11.6</v>
      </c>
      <c r="Q286" s="1">
        <v>0.91319444444444453</v>
      </c>
      <c r="R286">
        <v>26.9</v>
      </c>
      <c r="S286">
        <v>0</v>
      </c>
    </row>
    <row r="287" spans="1:19">
      <c r="A287">
        <v>286</v>
      </c>
      <c r="B287" t="s">
        <v>1366</v>
      </c>
      <c r="C287" t="s">
        <v>51</v>
      </c>
      <c r="D287" t="s">
        <v>10</v>
      </c>
      <c r="E287">
        <v>78</v>
      </c>
      <c r="F287">
        <v>10</v>
      </c>
      <c r="G287">
        <v>16</v>
      </c>
      <c r="H287">
        <v>26</v>
      </c>
      <c r="I287">
        <v>-3</v>
      </c>
      <c r="J287">
        <v>50</v>
      </c>
      <c r="K287">
        <v>1</v>
      </c>
      <c r="L287">
        <v>0</v>
      </c>
      <c r="M287">
        <v>3</v>
      </c>
      <c r="N287">
        <v>0</v>
      </c>
      <c r="O287">
        <v>98</v>
      </c>
      <c r="P287">
        <v>10.199999999999999</v>
      </c>
      <c r="Q287" s="1">
        <v>0.5395833333333333</v>
      </c>
      <c r="R287">
        <v>17.8</v>
      </c>
      <c r="S287">
        <v>33.5</v>
      </c>
    </row>
    <row r="288" spans="1:19">
      <c r="A288">
        <v>287</v>
      </c>
      <c r="B288" t="s">
        <v>200</v>
      </c>
      <c r="C288" t="s">
        <v>147</v>
      </c>
      <c r="D288" t="s">
        <v>10</v>
      </c>
      <c r="E288">
        <v>61</v>
      </c>
      <c r="F288">
        <v>9</v>
      </c>
      <c r="G288">
        <v>17</v>
      </c>
      <c r="H288">
        <v>26</v>
      </c>
      <c r="I288">
        <v>6</v>
      </c>
      <c r="J288">
        <v>53</v>
      </c>
      <c r="K288">
        <v>2</v>
      </c>
      <c r="L288">
        <v>0</v>
      </c>
      <c r="M288">
        <v>2</v>
      </c>
      <c r="N288">
        <v>0</v>
      </c>
      <c r="O288">
        <v>83</v>
      </c>
      <c r="P288">
        <v>10.8</v>
      </c>
      <c r="Q288" s="1">
        <v>0.59583333333333333</v>
      </c>
      <c r="R288">
        <v>16.7</v>
      </c>
      <c r="S288">
        <v>34</v>
      </c>
    </row>
    <row r="289" spans="1:19">
      <c r="A289">
        <v>288</v>
      </c>
      <c r="B289" t="s">
        <v>167</v>
      </c>
      <c r="C289" t="s">
        <v>45</v>
      </c>
      <c r="D289" t="s">
        <v>7</v>
      </c>
      <c r="E289">
        <v>81</v>
      </c>
      <c r="F289">
        <v>8</v>
      </c>
      <c r="G289">
        <v>18</v>
      </c>
      <c r="H289">
        <v>26</v>
      </c>
      <c r="I289">
        <v>4</v>
      </c>
      <c r="J289">
        <v>18</v>
      </c>
      <c r="K289">
        <v>0</v>
      </c>
      <c r="L289">
        <v>2</v>
      </c>
      <c r="M289">
        <v>2</v>
      </c>
      <c r="N289">
        <v>0</v>
      </c>
      <c r="O289">
        <v>135</v>
      </c>
      <c r="P289">
        <v>5.9</v>
      </c>
      <c r="Q289" s="1">
        <v>0.69791666666666663</v>
      </c>
      <c r="R289">
        <v>23</v>
      </c>
      <c r="S289">
        <v>47.8</v>
      </c>
    </row>
    <row r="290" spans="1:19">
      <c r="A290">
        <v>289</v>
      </c>
      <c r="B290" t="s">
        <v>1302</v>
      </c>
      <c r="C290" t="s">
        <v>1367</v>
      </c>
      <c r="D290" t="s">
        <v>7</v>
      </c>
      <c r="E290">
        <v>58</v>
      </c>
      <c r="F290">
        <v>8</v>
      </c>
      <c r="G290">
        <v>18</v>
      </c>
      <c r="H290">
        <v>26</v>
      </c>
      <c r="I290">
        <v>11</v>
      </c>
      <c r="J290">
        <v>26</v>
      </c>
      <c r="K290">
        <v>1</v>
      </c>
      <c r="L290">
        <v>0</v>
      </c>
      <c r="M290">
        <v>1</v>
      </c>
      <c r="N290">
        <v>0</v>
      </c>
      <c r="O290">
        <v>86</v>
      </c>
      <c r="P290">
        <v>9.3000000000000007</v>
      </c>
      <c r="Q290" s="1">
        <v>0.61805555555555558</v>
      </c>
      <c r="R290">
        <v>19.5</v>
      </c>
      <c r="S290">
        <v>48.8</v>
      </c>
    </row>
    <row r="291" spans="1:19">
      <c r="A291">
        <v>290</v>
      </c>
      <c r="B291" t="s">
        <v>846</v>
      </c>
      <c r="C291" t="s">
        <v>322</v>
      </c>
      <c r="D291" t="s">
        <v>10</v>
      </c>
      <c r="E291">
        <v>55</v>
      </c>
      <c r="F291">
        <v>8</v>
      </c>
      <c r="G291">
        <v>18</v>
      </c>
      <c r="H291">
        <v>26</v>
      </c>
      <c r="I291">
        <v>-15</v>
      </c>
      <c r="J291">
        <v>33</v>
      </c>
      <c r="K291">
        <v>3</v>
      </c>
      <c r="L291">
        <v>0</v>
      </c>
      <c r="M291">
        <v>1</v>
      </c>
      <c r="N291">
        <v>0</v>
      </c>
      <c r="O291">
        <v>113</v>
      </c>
      <c r="P291">
        <v>7.1</v>
      </c>
      <c r="Q291" s="1">
        <v>0.63541666666666663</v>
      </c>
      <c r="R291">
        <v>16.7</v>
      </c>
      <c r="S291">
        <v>40</v>
      </c>
    </row>
    <row r="292" spans="1:19">
      <c r="A292">
        <v>291</v>
      </c>
      <c r="B292" t="s">
        <v>847</v>
      </c>
      <c r="C292" t="s">
        <v>322</v>
      </c>
      <c r="D292" t="s">
        <v>7</v>
      </c>
      <c r="E292">
        <v>65</v>
      </c>
      <c r="F292">
        <v>7</v>
      </c>
      <c r="G292">
        <v>19</v>
      </c>
      <c r="H292">
        <v>26</v>
      </c>
      <c r="I292">
        <v>-11</v>
      </c>
      <c r="J292">
        <v>24</v>
      </c>
      <c r="K292">
        <v>2</v>
      </c>
      <c r="L292">
        <v>0</v>
      </c>
      <c r="M292">
        <v>3</v>
      </c>
      <c r="N292">
        <v>0</v>
      </c>
      <c r="O292">
        <v>92</v>
      </c>
      <c r="P292">
        <v>7.6</v>
      </c>
      <c r="Q292" s="1">
        <v>0.63472222222222219</v>
      </c>
      <c r="R292">
        <v>18.5</v>
      </c>
      <c r="S292">
        <v>53.8</v>
      </c>
    </row>
    <row r="293" spans="1:19">
      <c r="A293">
        <v>292</v>
      </c>
      <c r="B293" t="s">
        <v>389</v>
      </c>
      <c r="C293" t="s">
        <v>74</v>
      </c>
      <c r="D293" t="s">
        <v>81</v>
      </c>
      <c r="E293">
        <v>75</v>
      </c>
      <c r="F293">
        <v>6</v>
      </c>
      <c r="G293">
        <v>20</v>
      </c>
      <c r="H293">
        <v>26</v>
      </c>
      <c r="I293">
        <v>-2</v>
      </c>
      <c r="J293">
        <v>56</v>
      </c>
      <c r="K293">
        <v>2</v>
      </c>
      <c r="L293">
        <v>0</v>
      </c>
      <c r="M293">
        <v>1</v>
      </c>
      <c r="N293">
        <v>1</v>
      </c>
      <c r="O293">
        <v>100</v>
      </c>
      <c r="P293">
        <v>6</v>
      </c>
      <c r="Q293" s="1">
        <v>0.97638888888888886</v>
      </c>
      <c r="R293">
        <v>28.7</v>
      </c>
      <c r="S293">
        <v>0</v>
      </c>
    </row>
    <row r="294" spans="1:19">
      <c r="A294">
        <v>293</v>
      </c>
      <c r="B294" t="s">
        <v>734</v>
      </c>
      <c r="C294" t="s">
        <v>19</v>
      </c>
      <c r="D294" t="s">
        <v>81</v>
      </c>
      <c r="E294">
        <v>82</v>
      </c>
      <c r="F294">
        <v>5</v>
      </c>
      <c r="G294">
        <v>21</v>
      </c>
      <c r="H294">
        <v>26</v>
      </c>
      <c r="I294">
        <v>-13</v>
      </c>
      <c r="J294">
        <v>33</v>
      </c>
      <c r="K294">
        <v>4</v>
      </c>
      <c r="L294">
        <v>0</v>
      </c>
      <c r="M294">
        <v>1</v>
      </c>
      <c r="N294">
        <v>0</v>
      </c>
      <c r="O294">
        <v>170</v>
      </c>
      <c r="P294">
        <v>2.9</v>
      </c>
      <c r="Q294" s="2">
        <v>1.0604166666666666</v>
      </c>
      <c r="R294">
        <v>29.3</v>
      </c>
      <c r="S294">
        <v>75</v>
      </c>
    </row>
    <row r="295" spans="1:19">
      <c r="A295">
        <v>294</v>
      </c>
      <c r="B295" t="s">
        <v>879</v>
      </c>
      <c r="C295" t="s">
        <v>322</v>
      </c>
      <c r="D295" t="s">
        <v>81</v>
      </c>
      <c r="E295">
        <v>80</v>
      </c>
      <c r="F295">
        <v>5</v>
      </c>
      <c r="G295">
        <v>21</v>
      </c>
      <c r="H295">
        <v>26</v>
      </c>
      <c r="I295">
        <v>-6</v>
      </c>
      <c r="J295">
        <v>39</v>
      </c>
      <c r="K295">
        <v>0</v>
      </c>
      <c r="L295">
        <v>0</v>
      </c>
      <c r="M295">
        <v>0</v>
      </c>
      <c r="N295">
        <v>0</v>
      </c>
      <c r="O295">
        <v>121</v>
      </c>
      <c r="P295">
        <v>4.0999999999999996</v>
      </c>
      <c r="Q295" s="1">
        <v>0.92222222222222217</v>
      </c>
      <c r="R295">
        <v>26.7</v>
      </c>
      <c r="S295">
        <v>0</v>
      </c>
    </row>
    <row r="296" spans="1:19">
      <c r="A296">
        <v>295</v>
      </c>
      <c r="B296" t="s">
        <v>148</v>
      </c>
      <c r="C296" t="s">
        <v>147</v>
      </c>
      <c r="D296" t="s">
        <v>81</v>
      </c>
      <c r="E296">
        <v>60</v>
      </c>
      <c r="F296">
        <v>5</v>
      </c>
      <c r="G296">
        <v>21</v>
      </c>
      <c r="H296">
        <v>26</v>
      </c>
      <c r="I296">
        <v>-5</v>
      </c>
      <c r="J296">
        <v>24</v>
      </c>
      <c r="K296">
        <v>1</v>
      </c>
      <c r="L296">
        <v>0</v>
      </c>
      <c r="M296">
        <v>0</v>
      </c>
      <c r="N296">
        <v>0</v>
      </c>
      <c r="O296">
        <v>112</v>
      </c>
      <c r="P296">
        <v>4.5</v>
      </c>
      <c r="Q296" s="1">
        <v>0.83750000000000002</v>
      </c>
      <c r="R296">
        <v>22.5</v>
      </c>
      <c r="S296">
        <v>0</v>
      </c>
    </row>
    <row r="297" spans="1:19">
      <c r="A297">
        <v>296</v>
      </c>
      <c r="B297" t="s">
        <v>198</v>
      </c>
      <c r="C297" t="s">
        <v>38</v>
      </c>
      <c r="D297" t="s">
        <v>7</v>
      </c>
      <c r="E297">
        <v>75</v>
      </c>
      <c r="F297">
        <v>14</v>
      </c>
      <c r="G297">
        <v>11</v>
      </c>
      <c r="H297">
        <v>25</v>
      </c>
      <c r="I297">
        <v>6</v>
      </c>
      <c r="J297">
        <v>12</v>
      </c>
      <c r="K297">
        <v>3</v>
      </c>
      <c r="L297">
        <v>0</v>
      </c>
      <c r="M297">
        <v>2</v>
      </c>
      <c r="N297">
        <v>0</v>
      </c>
      <c r="O297">
        <v>98</v>
      </c>
      <c r="P297">
        <v>14.3</v>
      </c>
      <c r="Q297" s="1">
        <v>0.57708333333333328</v>
      </c>
      <c r="R297">
        <v>18.600000000000001</v>
      </c>
      <c r="S297">
        <v>53.8</v>
      </c>
    </row>
    <row r="298" spans="1:19">
      <c r="A298">
        <v>297</v>
      </c>
      <c r="B298" t="s">
        <v>285</v>
      </c>
      <c r="C298" t="s">
        <v>12</v>
      </c>
      <c r="D298" t="s">
        <v>5</v>
      </c>
      <c r="E298">
        <v>64</v>
      </c>
      <c r="F298">
        <v>13</v>
      </c>
      <c r="G298">
        <v>12</v>
      </c>
      <c r="H298">
        <v>25</v>
      </c>
      <c r="I298">
        <v>10</v>
      </c>
      <c r="J298">
        <v>31</v>
      </c>
      <c r="K298">
        <v>1</v>
      </c>
      <c r="L298">
        <v>0</v>
      </c>
      <c r="M298">
        <v>4</v>
      </c>
      <c r="N298">
        <v>0</v>
      </c>
      <c r="O298">
        <v>175</v>
      </c>
      <c r="P298">
        <v>7.4</v>
      </c>
      <c r="Q298" s="1">
        <v>0.52361111111111114</v>
      </c>
      <c r="R298">
        <v>16.100000000000001</v>
      </c>
      <c r="S298">
        <v>42.2</v>
      </c>
    </row>
    <row r="299" spans="1:19">
      <c r="A299">
        <v>298</v>
      </c>
      <c r="B299" t="s">
        <v>1304</v>
      </c>
      <c r="C299" t="s">
        <v>33</v>
      </c>
      <c r="D299" t="s">
        <v>7</v>
      </c>
      <c r="E299">
        <v>44</v>
      </c>
      <c r="F299">
        <v>7</v>
      </c>
      <c r="G299">
        <v>18</v>
      </c>
      <c r="H299">
        <v>25</v>
      </c>
      <c r="I299">
        <v>-4</v>
      </c>
      <c r="J299">
        <v>8</v>
      </c>
      <c r="K299">
        <v>5</v>
      </c>
      <c r="L299">
        <v>0</v>
      </c>
      <c r="M299">
        <v>0</v>
      </c>
      <c r="N299">
        <v>0</v>
      </c>
      <c r="O299">
        <v>74</v>
      </c>
      <c r="P299">
        <v>9.5</v>
      </c>
      <c r="Q299" s="1">
        <v>0.57916666666666672</v>
      </c>
      <c r="R299">
        <v>16.8</v>
      </c>
      <c r="S299">
        <v>47.3</v>
      </c>
    </row>
    <row r="300" spans="1:19">
      <c r="A300">
        <v>299</v>
      </c>
      <c r="B300" t="s">
        <v>1273</v>
      </c>
      <c r="C300" t="s">
        <v>12</v>
      </c>
      <c r="D300" t="s">
        <v>81</v>
      </c>
      <c r="E300">
        <v>73</v>
      </c>
      <c r="F300">
        <v>2</v>
      </c>
      <c r="G300">
        <v>23</v>
      </c>
      <c r="H300">
        <v>25</v>
      </c>
      <c r="I300">
        <v>6</v>
      </c>
      <c r="J300">
        <v>64</v>
      </c>
      <c r="K300">
        <v>0</v>
      </c>
      <c r="L300">
        <v>0</v>
      </c>
      <c r="M300">
        <v>0</v>
      </c>
      <c r="N300">
        <v>0</v>
      </c>
      <c r="O300">
        <v>61</v>
      </c>
      <c r="P300">
        <v>3.3</v>
      </c>
      <c r="Q300" s="1">
        <v>0.83680555555555547</v>
      </c>
      <c r="R300">
        <v>24.8</v>
      </c>
      <c r="S300">
        <v>0</v>
      </c>
    </row>
    <row r="301" spans="1:19">
      <c r="A301">
        <v>300</v>
      </c>
      <c r="B301" t="s">
        <v>393</v>
      </c>
      <c r="C301" t="s">
        <v>23</v>
      </c>
      <c r="D301" t="s">
        <v>7</v>
      </c>
      <c r="E301">
        <v>75</v>
      </c>
      <c r="F301">
        <v>11</v>
      </c>
      <c r="G301">
        <v>13</v>
      </c>
      <c r="H301">
        <v>24</v>
      </c>
      <c r="I301">
        <v>-2</v>
      </c>
      <c r="J301">
        <v>18</v>
      </c>
      <c r="K301">
        <v>0</v>
      </c>
      <c r="L301">
        <v>3</v>
      </c>
      <c r="M301">
        <v>3</v>
      </c>
      <c r="N301">
        <v>0</v>
      </c>
      <c r="O301">
        <v>165</v>
      </c>
      <c r="P301">
        <v>6.7</v>
      </c>
      <c r="Q301" s="1">
        <v>0.60347222222222219</v>
      </c>
      <c r="R301">
        <v>21.6</v>
      </c>
      <c r="S301">
        <v>51.1</v>
      </c>
    </row>
    <row r="302" spans="1:19">
      <c r="A302">
        <v>301</v>
      </c>
      <c r="B302" t="s">
        <v>1368</v>
      </c>
      <c r="C302" t="s">
        <v>1369</v>
      </c>
      <c r="D302" t="s">
        <v>7</v>
      </c>
      <c r="E302">
        <v>78</v>
      </c>
      <c r="F302">
        <v>11</v>
      </c>
      <c r="G302">
        <v>13</v>
      </c>
      <c r="H302">
        <v>24</v>
      </c>
      <c r="I302">
        <v>6</v>
      </c>
      <c r="J302">
        <v>19</v>
      </c>
      <c r="K302">
        <v>0</v>
      </c>
      <c r="L302">
        <v>0</v>
      </c>
      <c r="M302">
        <v>3</v>
      </c>
      <c r="N302">
        <v>0</v>
      </c>
      <c r="O302">
        <v>112</v>
      </c>
      <c r="P302">
        <v>9.8000000000000007</v>
      </c>
      <c r="Q302" s="1">
        <v>0.50902777777777775</v>
      </c>
      <c r="R302">
        <v>17.399999999999999</v>
      </c>
      <c r="S302">
        <v>51.6</v>
      </c>
    </row>
    <row r="303" spans="1:19">
      <c r="A303">
        <v>302</v>
      </c>
      <c r="B303" t="s">
        <v>202</v>
      </c>
      <c r="C303" t="s">
        <v>93</v>
      </c>
      <c r="D303" t="s">
        <v>5</v>
      </c>
      <c r="E303">
        <v>46</v>
      </c>
      <c r="F303">
        <v>11</v>
      </c>
      <c r="G303">
        <v>13</v>
      </c>
      <c r="H303">
        <v>24</v>
      </c>
      <c r="I303">
        <v>3</v>
      </c>
      <c r="J303">
        <v>85</v>
      </c>
      <c r="K303">
        <v>3</v>
      </c>
      <c r="L303">
        <v>0</v>
      </c>
      <c r="M303">
        <v>2</v>
      </c>
      <c r="N303">
        <v>0</v>
      </c>
      <c r="O303">
        <v>106</v>
      </c>
      <c r="P303">
        <v>10.4</v>
      </c>
      <c r="Q303" s="1">
        <v>0.60138888888888886</v>
      </c>
      <c r="R303">
        <v>19</v>
      </c>
      <c r="S303">
        <v>30</v>
      </c>
    </row>
    <row r="304" spans="1:19">
      <c r="A304">
        <v>303</v>
      </c>
      <c r="B304" t="s">
        <v>1370</v>
      </c>
      <c r="C304" t="s">
        <v>49</v>
      </c>
      <c r="D304" t="s">
        <v>5</v>
      </c>
      <c r="E304">
        <v>59</v>
      </c>
      <c r="F304">
        <v>11</v>
      </c>
      <c r="G304">
        <v>13</v>
      </c>
      <c r="H304">
        <v>24</v>
      </c>
      <c r="I304">
        <v>13</v>
      </c>
      <c r="J304">
        <v>22</v>
      </c>
      <c r="K304">
        <v>0</v>
      </c>
      <c r="L304">
        <v>0</v>
      </c>
      <c r="M304">
        <v>1</v>
      </c>
      <c r="N304">
        <v>0</v>
      </c>
      <c r="O304">
        <v>78</v>
      </c>
      <c r="P304">
        <v>14.1</v>
      </c>
      <c r="Q304" s="1">
        <v>0.4381944444444445</v>
      </c>
      <c r="R304">
        <v>15</v>
      </c>
      <c r="S304">
        <v>54.5</v>
      </c>
    </row>
    <row r="305" spans="1:19">
      <c r="A305">
        <v>304</v>
      </c>
      <c r="B305" t="s">
        <v>1371</v>
      </c>
      <c r="C305" t="s">
        <v>45</v>
      </c>
      <c r="D305" t="s">
        <v>5</v>
      </c>
      <c r="E305">
        <v>71</v>
      </c>
      <c r="F305">
        <v>10</v>
      </c>
      <c r="G305">
        <v>14</v>
      </c>
      <c r="H305">
        <v>24</v>
      </c>
      <c r="I305">
        <v>-3</v>
      </c>
      <c r="J305">
        <v>47</v>
      </c>
      <c r="K305">
        <v>3</v>
      </c>
      <c r="L305">
        <v>0</v>
      </c>
      <c r="M305">
        <v>1</v>
      </c>
      <c r="N305">
        <v>0</v>
      </c>
      <c r="O305">
        <v>73</v>
      </c>
      <c r="P305">
        <v>13.7</v>
      </c>
      <c r="Q305" s="1">
        <v>0.50486111111111109</v>
      </c>
      <c r="R305">
        <v>16.399999999999999</v>
      </c>
      <c r="S305">
        <v>64.400000000000006</v>
      </c>
    </row>
    <row r="306" spans="1:19">
      <c r="A306">
        <v>305</v>
      </c>
      <c r="B306" t="s">
        <v>1372</v>
      </c>
      <c r="C306" t="s">
        <v>9</v>
      </c>
      <c r="D306" t="s">
        <v>5</v>
      </c>
      <c r="E306">
        <v>77</v>
      </c>
      <c r="F306">
        <v>10</v>
      </c>
      <c r="G306">
        <v>14</v>
      </c>
      <c r="H306">
        <v>24</v>
      </c>
      <c r="I306">
        <v>6</v>
      </c>
      <c r="J306">
        <v>47</v>
      </c>
      <c r="K306">
        <v>0</v>
      </c>
      <c r="L306">
        <v>1</v>
      </c>
      <c r="M306">
        <v>5</v>
      </c>
      <c r="N306">
        <v>0</v>
      </c>
      <c r="O306">
        <v>98</v>
      </c>
      <c r="P306">
        <v>10.199999999999999</v>
      </c>
      <c r="Q306" s="1">
        <v>0.45902777777777781</v>
      </c>
      <c r="R306">
        <v>14</v>
      </c>
      <c r="S306">
        <v>39.299999999999997</v>
      </c>
    </row>
    <row r="307" spans="1:19">
      <c r="A307">
        <v>306</v>
      </c>
      <c r="B307" t="s">
        <v>1286</v>
      </c>
      <c r="C307" t="s">
        <v>29</v>
      </c>
      <c r="D307" t="s">
        <v>5</v>
      </c>
      <c r="E307">
        <v>72</v>
      </c>
      <c r="F307">
        <v>10</v>
      </c>
      <c r="G307">
        <v>14</v>
      </c>
      <c r="H307">
        <v>24</v>
      </c>
      <c r="I307">
        <v>-2</v>
      </c>
      <c r="J307">
        <v>126</v>
      </c>
      <c r="K307">
        <v>0</v>
      </c>
      <c r="L307">
        <v>0</v>
      </c>
      <c r="M307">
        <v>2</v>
      </c>
      <c r="N307">
        <v>0</v>
      </c>
      <c r="O307">
        <v>91</v>
      </c>
      <c r="P307">
        <v>11</v>
      </c>
      <c r="Q307" s="1">
        <v>0.41944444444444445</v>
      </c>
      <c r="R307">
        <v>14.4</v>
      </c>
      <c r="S307">
        <v>15.4</v>
      </c>
    </row>
    <row r="308" spans="1:19">
      <c r="A308">
        <v>307</v>
      </c>
      <c r="B308" t="s">
        <v>944</v>
      </c>
      <c r="C308" t="s">
        <v>147</v>
      </c>
      <c r="D308" t="s">
        <v>81</v>
      </c>
      <c r="E308">
        <v>82</v>
      </c>
      <c r="F308">
        <v>8</v>
      </c>
      <c r="G308">
        <v>16</v>
      </c>
      <c r="H308">
        <v>24</v>
      </c>
      <c r="I308">
        <v>8</v>
      </c>
      <c r="J308">
        <v>45</v>
      </c>
      <c r="K308">
        <v>1</v>
      </c>
      <c r="L308">
        <v>1</v>
      </c>
      <c r="M308">
        <v>2</v>
      </c>
      <c r="N308">
        <v>0</v>
      </c>
      <c r="O308">
        <v>82</v>
      </c>
      <c r="P308">
        <v>9.8000000000000007</v>
      </c>
      <c r="Q308" s="1">
        <v>0.93055555555555547</v>
      </c>
      <c r="R308">
        <v>26.2</v>
      </c>
      <c r="S308">
        <v>0</v>
      </c>
    </row>
    <row r="309" spans="1:19">
      <c r="A309">
        <v>308</v>
      </c>
      <c r="B309" t="s">
        <v>316</v>
      </c>
      <c r="C309" t="s">
        <v>40</v>
      </c>
      <c r="D309" t="s">
        <v>81</v>
      </c>
      <c r="E309">
        <v>82</v>
      </c>
      <c r="F309">
        <v>6</v>
      </c>
      <c r="G309">
        <v>18</v>
      </c>
      <c r="H309">
        <v>24</v>
      </c>
      <c r="I309">
        <v>-2</v>
      </c>
      <c r="J309">
        <v>53</v>
      </c>
      <c r="K309">
        <v>1</v>
      </c>
      <c r="L309">
        <v>1</v>
      </c>
      <c r="M309">
        <v>1</v>
      </c>
      <c r="N309">
        <v>0</v>
      </c>
      <c r="O309">
        <v>108</v>
      </c>
      <c r="P309">
        <v>5.6</v>
      </c>
      <c r="Q309" s="1">
        <v>0.89444444444444438</v>
      </c>
      <c r="R309">
        <v>28.3</v>
      </c>
      <c r="S309">
        <v>0</v>
      </c>
    </row>
    <row r="310" spans="1:19">
      <c r="A310">
        <v>309</v>
      </c>
      <c r="B310" t="s">
        <v>257</v>
      </c>
      <c r="C310" t="s">
        <v>165</v>
      </c>
      <c r="D310" t="s">
        <v>81</v>
      </c>
      <c r="E310">
        <v>78</v>
      </c>
      <c r="F310">
        <v>5</v>
      </c>
      <c r="G310">
        <v>19</v>
      </c>
      <c r="H310">
        <v>24</v>
      </c>
      <c r="I310">
        <v>4</v>
      </c>
      <c r="J310">
        <v>49</v>
      </c>
      <c r="K310">
        <v>0</v>
      </c>
      <c r="L310">
        <v>0</v>
      </c>
      <c r="M310">
        <v>0</v>
      </c>
      <c r="N310">
        <v>0</v>
      </c>
      <c r="O310">
        <v>115</v>
      </c>
      <c r="P310">
        <v>4.3</v>
      </c>
      <c r="Q310" s="1">
        <v>0.88541666666666663</v>
      </c>
      <c r="R310">
        <v>26</v>
      </c>
      <c r="S310">
        <v>0</v>
      </c>
    </row>
    <row r="311" spans="1:19">
      <c r="A311">
        <v>310</v>
      </c>
      <c r="B311" t="s">
        <v>1373</v>
      </c>
      <c r="C311" t="s">
        <v>9</v>
      </c>
      <c r="D311" t="s">
        <v>81</v>
      </c>
      <c r="E311">
        <v>70</v>
      </c>
      <c r="F311">
        <v>4</v>
      </c>
      <c r="G311">
        <v>20</v>
      </c>
      <c r="H311">
        <v>24</v>
      </c>
      <c r="I311">
        <v>26</v>
      </c>
      <c r="J311">
        <v>42</v>
      </c>
      <c r="K311">
        <v>2</v>
      </c>
      <c r="L311">
        <v>0</v>
      </c>
      <c r="M311">
        <v>0</v>
      </c>
      <c r="N311">
        <v>0</v>
      </c>
      <c r="O311">
        <v>69</v>
      </c>
      <c r="P311">
        <v>5.8</v>
      </c>
      <c r="Q311" s="1">
        <v>0.89166666666666661</v>
      </c>
      <c r="R311">
        <v>25.5</v>
      </c>
      <c r="S311">
        <v>0</v>
      </c>
    </row>
    <row r="312" spans="1:19">
      <c r="A312">
        <v>311</v>
      </c>
      <c r="B312" t="s">
        <v>398</v>
      </c>
      <c r="C312" t="s">
        <v>143</v>
      </c>
      <c r="D312" t="s">
        <v>10</v>
      </c>
      <c r="E312">
        <v>74</v>
      </c>
      <c r="F312">
        <v>12</v>
      </c>
      <c r="G312">
        <v>11</v>
      </c>
      <c r="H312">
        <v>23</v>
      </c>
      <c r="I312">
        <v>13</v>
      </c>
      <c r="J312">
        <v>39</v>
      </c>
      <c r="K312">
        <v>1</v>
      </c>
      <c r="L312">
        <v>0</v>
      </c>
      <c r="M312">
        <v>3</v>
      </c>
      <c r="N312">
        <v>0</v>
      </c>
      <c r="O312">
        <v>121</v>
      </c>
      <c r="P312">
        <v>9.9</v>
      </c>
      <c r="Q312" s="1">
        <v>0.56041666666666667</v>
      </c>
      <c r="R312">
        <v>17.8</v>
      </c>
      <c r="S312">
        <v>0</v>
      </c>
    </row>
    <row r="313" spans="1:19">
      <c r="A313">
        <v>312</v>
      </c>
      <c r="B313" t="s">
        <v>313</v>
      </c>
      <c r="C313" t="s">
        <v>322</v>
      </c>
      <c r="D313" t="s">
        <v>81</v>
      </c>
      <c r="E313">
        <v>81</v>
      </c>
      <c r="F313">
        <v>10</v>
      </c>
      <c r="G313">
        <v>13</v>
      </c>
      <c r="H313">
        <v>23</v>
      </c>
      <c r="I313">
        <v>-18</v>
      </c>
      <c r="J313">
        <v>61</v>
      </c>
      <c r="K313">
        <v>3</v>
      </c>
      <c r="L313">
        <v>1</v>
      </c>
      <c r="M313">
        <v>0</v>
      </c>
      <c r="N313">
        <v>0</v>
      </c>
      <c r="O313">
        <v>155</v>
      </c>
      <c r="P313">
        <v>6.5</v>
      </c>
      <c r="Q313" s="1">
        <v>0.89166666666666661</v>
      </c>
      <c r="R313">
        <v>25.2</v>
      </c>
      <c r="S313">
        <v>0</v>
      </c>
    </row>
    <row r="314" spans="1:19">
      <c r="A314">
        <v>313</v>
      </c>
      <c r="B314" t="s">
        <v>1309</v>
      </c>
      <c r="C314" t="s">
        <v>14</v>
      </c>
      <c r="D314" t="s">
        <v>7</v>
      </c>
      <c r="E314">
        <v>79</v>
      </c>
      <c r="F314">
        <v>10</v>
      </c>
      <c r="G314">
        <v>13</v>
      </c>
      <c r="H314">
        <v>23</v>
      </c>
      <c r="I314">
        <v>-2</v>
      </c>
      <c r="J314">
        <v>12</v>
      </c>
      <c r="K314">
        <v>0</v>
      </c>
      <c r="L314">
        <v>0</v>
      </c>
      <c r="M314">
        <v>0</v>
      </c>
      <c r="N314">
        <v>0</v>
      </c>
      <c r="O314">
        <v>127</v>
      </c>
      <c r="P314">
        <v>7.9</v>
      </c>
      <c r="Q314" s="1">
        <v>0.64166666666666672</v>
      </c>
      <c r="R314">
        <v>22.8</v>
      </c>
      <c r="S314">
        <v>53</v>
      </c>
    </row>
    <row r="315" spans="1:19">
      <c r="A315">
        <v>314</v>
      </c>
      <c r="B315" t="s">
        <v>411</v>
      </c>
      <c r="C315" t="s">
        <v>33</v>
      </c>
      <c r="D315" t="s">
        <v>10</v>
      </c>
      <c r="E315">
        <v>63</v>
      </c>
      <c r="F315">
        <v>10</v>
      </c>
      <c r="G315">
        <v>13</v>
      </c>
      <c r="H315">
        <v>23</v>
      </c>
      <c r="I315">
        <v>1</v>
      </c>
      <c r="J315">
        <v>45</v>
      </c>
      <c r="K315">
        <v>0</v>
      </c>
      <c r="L315">
        <v>2</v>
      </c>
      <c r="M315">
        <v>0</v>
      </c>
      <c r="N315">
        <v>0</v>
      </c>
      <c r="O315">
        <v>133</v>
      </c>
      <c r="P315">
        <v>7.5</v>
      </c>
      <c r="Q315" s="1">
        <v>0.5854166666666667</v>
      </c>
      <c r="R315">
        <v>19.3</v>
      </c>
      <c r="S315">
        <v>29.4</v>
      </c>
    </row>
    <row r="316" spans="1:19">
      <c r="A316">
        <v>315</v>
      </c>
      <c r="B316" t="s">
        <v>904</v>
      </c>
      <c r="C316" t="s">
        <v>19</v>
      </c>
      <c r="D316" t="s">
        <v>7</v>
      </c>
      <c r="E316">
        <v>60</v>
      </c>
      <c r="F316">
        <v>6</v>
      </c>
      <c r="G316">
        <v>17</v>
      </c>
      <c r="H316">
        <v>23</v>
      </c>
      <c r="I316">
        <v>-7</v>
      </c>
      <c r="J316">
        <v>31</v>
      </c>
      <c r="K316">
        <v>1</v>
      </c>
      <c r="L316">
        <v>0</v>
      </c>
      <c r="M316">
        <v>1</v>
      </c>
      <c r="N316">
        <v>0</v>
      </c>
      <c r="O316">
        <v>90</v>
      </c>
      <c r="P316">
        <v>6.7</v>
      </c>
      <c r="Q316" s="1">
        <v>0.65902777777777777</v>
      </c>
      <c r="R316">
        <v>19.7</v>
      </c>
      <c r="S316">
        <v>51.2</v>
      </c>
    </row>
    <row r="317" spans="1:19">
      <c r="A317">
        <v>316</v>
      </c>
      <c r="B317" t="s">
        <v>1307</v>
      </c>
      <c r="C317" t="s">
        <v>51</v>
      </c>
      <c r="D317" t="s">
        <v>81</v>
      </c>
      <c r="E317">
        <v>78</v>
      </c>
      <c r="F317">
        <v>5</v>
      </c>
      <c r="G317">
        <v>18</v>
      </c>
      <c r="H317">
        <v>23</v>
      </c>
      <c r="I317">
        <v>0</v>
      </c>
      <c r="J317">
        <v>75</v>
      </c>
      <c r="K317">
        <v>0</v>
      </c>
      <c r="L317">
        <v>0</v>
      </c>
      <c r="M317">
        <v>2</v>
      </c>
      <c r="N317">
        <v>0</v>
      </c>
      <c r="O317">
        <v>134</v>
      </c>
      <c r="P317">
        <v>3.7</v>
      </c>
      <c r="Q317" s="1">
        <v>0.71180555555555547</v>
      </c>
      <c r="R317">
        <v>21.7</v>
      </c>
      <c r="S317">
        <v>0</v>
      </c>
    </row>
    <row r="318" spans="1:19">
      <c r="A318">
        <v>317</v>
      </c>
      <c r="B318" t="s">
        <v>900</v>
      </c>
      <c r="C318" t="s">
        <v>40</v>
      </c>
      <c r="D318" t="s">
        <v>81</v>
      </c>
      <c r="E318">
        <v>82</v>
      </c>
      <c r="F318">
        <v>3</v>
      </c>
      <c r="G318">
        <v>20</v>
      </c>
      <c r="H318">
        <v>23</v>
      </c>
      <c r="I318">
        <v>3</v>
      </c>
      <c r="J318">
        <v>78</v>
      </c>
      <c r="K318">
        <v>1</v>
      </c>
      <c r="L318">
        <v>0</v>
      </c>
      <c r="M318">
        <v>1</v>
      </c>
      <c r="N318">
        <v>0</v>
      </c>
      <c r="O318">
        <v>80</v>
      </c>
      <c r="P318">
        <v>3.8</v>
      </c>
      <c r="Q318" s="1">
        <v>0.8930555555555556</v>
      </c>
      <c r="R318">
        <v>27</v>
      </c>
      <c r="S318">
        <v>100</v>
      </c>
    </row>
    <row r="319" spans="1:19">
      <c r="A319">
        <v>318</v>
      </c>
      <c r="B319" t="s">
        <v>1374</v>
      </c>
      <c r="C319" t="s">
        <v>9</v>
      </c>
      <c r="D319" t="s">
        <v>81</v>
      </c>
      <c r="E319">
        <v>73</v>
      </c>
      <c r="F319">
        <v>3</v>
      </c>
      <c r="G319">
        <v>20</v>
      </c>
      <c r="H319">
        <v>23</v>
      </c>
      <c r="I319">
        <v>50</v>
      </c>
      <c r="J319">
        <v>32</v>
      </c>
      <c r="K319">
        <v>0</v>
      </c>
      <c r="L319">
        <v>0</v>
      </c>
      <c r="M319">
        <v>0</v>
      </c>
      <c r="N319">
        <v>0</v>
      </c>
      <c r="O319">
        <v>43</v>
      </c>
      <c r="P319">
        <v>7</v>
      </c>
      <c r="Q319" s="1">
        <v>0.82708333333333339</v>
      </c>
      <c r="R319">
        <v>22.9</v>
      </c>
      <c r="S319">
        <v>0</v>
      </c>
    </row>
    <row r="320" spans="1:19">
      <c r="A320">
        <v>319</v>
      </c>
      <c r="B320" t="s">
        <v>1375</v>
      </c>
      <c r="C320" t="s">
        <v>143</v>
      </c>
      <c r="D320" t="s">
        <v>5</v>
      </c>
      <c r="E320">
        <v>79</v>
      </c>
      <c r="F320">
        <v>13</v>
      </c>
      <c r="G320">
        <v>9</v>
      </c>
      <c r="H320">
        <v>22</v>
      </c>
      <c r="I320">
        <v>-2</v>
      </c>
      <c r="J320">
        <v>23</v>
      </c>
      <c r="K320">
        <v>4</v>
      </c>
      <c r="L320">
        <v>0</v>
      </c>
      <c r="M320">
        <v>2</v>
      </c>
      <c r="N320">
        <v>0</v>
      </c>
      <c r="O320">
        <v>128</v>
      </c>
      <c r="P320">
        <v>10.199999999999999</v>
      </c>
      <c r="Q320" s="1">
        <v>0.58472222222222225</v>
      </c>
      <c r="R320">
        <v>18.3</v>
      </c>
      <c r="S320">
        <v>45</v>
      </c>
    </row>
    <row r="321" spans="1:19">
      <c r="A321">
        <v>320</v>
      </c>
      <c r="B321" t="s">
        <v>1376</v>
      </c>
      <c r="C321" t="s">
        <v>33</v>
      </c>
      <c r="D321" t="s">
        <v>10</v>
      </c>
      <c r="E321">
        <v>77</v>
      </c>
      <c r="F321">
        <v>13</v>
      </c>
      <c r="G321">
        <v>9</v>
      </c>
      <c r="H321">
        <v>22</v>
      </c>
      <c r="I321">
        <v>-4</v>
      </c>
      <c r="J321">
        <v>44</v>
      </c>
      <c r="K321">
        <v>1</v>
      </c>
      <c r="L321">
        <v>0</v>
      </c>
      <c r="M321">
        <v>0</v>
      </c>
      <c r="N321">
        <v>0</v>
      </c>
      <c r="O321">
        <v>128</v>
      </c>
      <c r="P321">
        <v>10.199999999999999</v>
      </c>
      <c r="Q321" s="1">
        <v>0.48541666666666666</v>
      </c>
      <c r="R321">
        <v>16.2</v>
      </c>
      <c r="S321">
        <v>50</v>
      </c>
    </row>
    <row r="322" spans="1:19">
      <c r="A322">
        <v>321</v>
      </c>
      <c r="B322" t="s">
        <v>402</v>
      </c>
      <c r="C322" t="s">
        <v>51</v>
      </c>
      <c r="D322" t="s">
        <v>7</v>
      </c>
      <c r="E322">
        <v>65</v>
      </c>
      <c r="F322">
        <v>12</v>
      </c>
      <c r="G322">
        <v>10</v>
      </c>
      <c r="H322">
        <v>22</v>
      </c>
      <c r="I322">
        <v>-7</v>
      </c>
      <c r="J322">
        <v>82</v>
      </c>
      <c r="K322">
        <v>3</v>
      </c>
      <c r="L322">
        <v>0</v>
      </c>
      <c r="M322">
        <v>1</v>
      </c>
      <c r="N322">
        <v>0</v>
      </c>
      <c r="O322">
        <v>111</v>
      </c>
      <c r="P322">
        <v>10.8</v>
      </c>
      <c r="Q322" s="1">
        <v>0.65555555555555556</v>
      </c>
      <c r="R322">
        <v>21.7</v>
      </c>
      <c r="S322">
        <v>57.4</v>
      </c>
    </row>
    <row r="323" spans="1:19">
      <c r="A323">
        <v>322</v>
      </c>
      <c r="B323" t="s">
        <v>1325</v>
      </c>
      <c r="C323" t="s">
        <v>23</v>
      </c>
      <c r="D323" t="s">
        <v>5</v>
      </c>
      <c r="E323">
        <v>65</v>
      </c>
      <c r="F323">
        <v>12</v>
      </c>
      <c r="G323">
        <v>10</v>
      </c>
      <c r="H323">
        <v>22</v>
      </c>
      <c r="I323">
        <v>0</v>
      </c>
      <c r="J323">
        <v>26</v>
      </c>
      <c r="K323">
        <v>0</v>
      </c>
      <c r="L323">
        <v>1</v>
      </c>
      <c r="M323">
        <v>1</v>
      </c>
      <c r="N323">
        <v>0</v>
      </c>
      <c r="O323">
        <v>120</v>
      </c>
      <c r="P323">
        <v>10</v>
      </c>
      <c r="Q323" s="1">
        <v>0.55972222222222223</v>
      </c>
      <c r="R323">
        <v>20.8</v>
      </c>
      <c r="S323">
        <v>28.6</v>
      </c>
    </row>
    <row r="324" spans="1:19">
      <c r="A324">
        <v>323</v>
      </c>
      <c r="B324" t="s">
        <v>1377</v>
      </c>
      <c r="C324" t="s">
        <v>29</v>
      </c>
      <c r="D324" t="s">
        <v>10</v>
      </c>
      <c r="E324">
        <v>76</v>
      </c>
      <c r="F324">
        <v>12</v>
      </c>
      <c r="G324">
        <v>10</v>
      </c>
      <c r="H324">
        <v>22</v>
      </c>
      <c r="I324">
        <v>5</v>
      </c>
      <c r="J324">
        <v>207</v>
      </c>
      <c r="K324">
        <v>1</v>
      </c>
      <c r="L324">
        <v>0</v>
      </c>
      <c r="M324">
        <v>1</v>
      </c>
      <c r="N324">
        <v>0</v>
      </c>
      <c r="O324">
        <v>105</v>
      </c>
      <c r="P324">
        <v>11.4</v>
      </c>
      <c r="Q324" s="1">
        <v>0.4680555555555555</v>
      </c>
      <c r="R324">
        <v>16.5</v>
      </c>
      <c r="S324">
        <v>33.299999999999997</v>
      </c>
    </row>
    <row r="325" spans="1:19">
      <c r="A325">
        <v>324</v>
      </c>
      <c r="B325" t="s">
        <v>890</v>
      </c>
      <c r="C325" t="s">
        <v>38</v>
      </c>
      <c r="D325" t="s">
        <v>5</v>
      </c>
      <c r="E325">
        <v>59</v>
      </c>
      <c r="F325">
        <v>11</v>
      </c>
      <c r="G325">
        <v>11</v>
      </c>
      <c r="H325">
        <v>22</v>
      </c>
      <c r="I325">
        <v>0</v>
      </c>
      <c r="J325">
        <v>21</v>
      </c>
      <c r="K325">
        <v>3</v>
      </c>
      <c r="L325">
        <v>0</v>
      </c>
      <c r="M325">
        <v>0</v>
      </c>
      <c r="N325">
        <v>0</v>
      </c>
      <c r="O325">
        <v>95</v>
      </c>
      <c r="P325">
        <v>11.6</v>
      </c>
      <c r="Q325" s="1">
        <v>0.59027777777777779</v>
      </c>
      <c r="R325">
        <v>19.899999999999999</v>
      </c>
      <c r="S325">
        <v>20.6</v>
      </c>
    </row>
    <row r="326" spans="1:19">
      <c r="A326">
        <v>325</v>
      </c>
      <c r="B326" t="s">
        <v>1332</v>
      </c>
      <c r="C326" t="s">
        <v>93</v>
      </c>
      <c r="D326" t="s">
        <v>7</v>
      </c>
      <c r="E326">
        <v>71</v>
      </c>
      <c r="F326">
        <v>10</v>
      </c>
      <c r="G326">
        <v>12</v>
      </c>
      <c r="H326">
        <v>22</v>
      </c>
      <c r="I326">
        <v>3</v>
      </c>
      <c r="J326">
        <v>45</v>
      </c>
      <c r="K326">
        <v>0</v>
      </c>
      <c r="L326">
        <v>1</v>
      </c>
      <c r="M326">
        <v>0</v>
      </c>
      <c r="N326">
        <v>0</v>
      </c>
      <c r="O326">
        <v>93</v>
      </c>
      <c r="P326">
        <v>10.8</v>
      </c>
      <c r="Q326" s="1">
        <v>0.70000000000000007</v>
      </c>
      <c r="R326">
        <v>24.1</v>
      </c>
      <c r="S326">
        <v>50.6</v>
      </c>
    </row>
    <row r="327" spans="1:19">
      <c r="A327">
        <v>326</v>
      </c>
      <c r="B327" t="s">
        <v>1358</v>
      </c>
      <c r="C327" t="s">
        <v>51</v>
      </c>
      <c r="D327" t="s">
        <v>5</v>
      </c>
      <c r="E327">
        <v>73</v>
      </c>
      <c r="F327">
        <v>10</v>
      </c>
      <c r="G327">
        <v>12</v>
      </c>
      <c r="H327">
        <v>22</v>
      </c>
      <c r="I327">
        <v>-4</v>
      </c>
      <c r="J327">
        <v>14</v>
      </c>
      <c r="K327">
        <v>0</v>
      </c>
      <c r="L327">
        <v>0</v>
      </c>
      <c r="M327">
        <v>2</v>
      </c>
      <c r="N327">
        <v>0</v>
      </c>
      <c r="O327">
        <v>123</v>
      </c>
      <c r="P327">
        <v>8.1</v>
      </c>
      <c r="Q327" s="1">
        <v>0.65763888888888888</v>
      </c>
      <c r="R327">
        <v>20.6</v>
      </c>
      <c r="S327">
        <v>38.5</v>
      </c>
    </row>
    <row r="328" spans="1:19">
      <c r="A328">
        <v>327</v>
      </c>
      <c r="B328" t="s">
        <v>739</v>
      </c>
      <c r="C328" t="s">
        <v>147</v>
      </c>
      <c r="D328" t="s">
        <v>5</v>
      </c>
      <c r="E328">
        <v>68</v>
      </c>
      <c r="F328">
        <v>10</v>
      </c>
      <c r="G328">
        <v>12</v>
      </c>
      <c r="H328">
        <v>22</v>
      </c>
      <c r="I328">
        <v>-1</v>
      </c>
      <c r="J328">
        <v>175</v>
      </c>
      <c r="K328">
        <v>1</v>
      </c>
      <c r="L328">
        <v>0</v>
      </c>
      <c r="M328">
        <v>2</v>
      </c>
      <c r="N328">
        <v>0</v>
      </c>
      <c r="O328">
        <v>100</v>
      </c>
      <c r="P328">
        <v>10</v>
      </c>
      <c r="Q328" s="1">
        <v>0.49861111111111112</v>
      </c>
      <c r="R328">
        <v>15.3</v>
      </c>
      <c r="S328">
        <v>50</v>
      </c>
    </row>
    <row r="329" spans="1:19">
      <c r="A329">
        <v>328</v>
      </c>
      <c r="B329" t="s">
        <v>1378</v>
      </c>
      <c r="C329" t="s">
        <v>25</v>
      </c>
      <c r="D329" t="s">
        <v>7</v>
      </c>
      <c r="E329">
        <v>78</v>
      </c>
      <c r="F329">
        <v>9</v>
      </c>
      <c r="G329">
        <v>13</v>
      </c>
      <c r="H329">
        <v>22</v>
      </c>
      <c r="I329">
        <v>-16</v>
      </c>
      <c r="J329">
        <v>32</v>
      </c>
      <c r="K329">
        <v>0</v>
      </c>
      <c r="L329">
        <v>3</v>
      </c>
      <c r="M329">
        <v>1</v>
      </c>
      <c r="N329">
        <v>0</v>
      </c>
      <c r="O329">
        <v>83</v>
      </c>
      <c r="P329">
        <v>10.8</v>
      </c>
      <c r="Q329" s="1">
        <v>0.65833333333333333</v>
      </c>
      <c r="R329">
        <v>22.6</v>
      </c>
      <c r="S329">
        <v>49.9</v>
      </c>
    </row>
    <row r="330" spans="1:19">
      <c r="A330">
        <v>329</v>
      </c>
      <c r="B330" t="s">
        <v>1316</v>
      </c>
      <c r="C330" t="s">
        <v>139</v>
      </c>
      <c r="D330" t="s">
        <v>81</v>
      </c>
      <c r="E330">
        <v>70</v>
      </c>
      <c r="F330">
        <v>7</v>
      </c>
      <c r="G330">
        <v>15</v>
      </c>
      <c r="H330">
        <v>22</v>
      </c>
      <c r="I330">
        <v>3</v>
      </c>
      <c r="J330">
        <v>32</v>
      </c>
      <c r="K330">
        <v>0</v>
      </c>
      <c r="L330">
        <v>0</v>
      </c>
      <c r="M330">
        <v>1</v>
      </c>
      <c r="N330">
        <v>1</v>
      </c>
      <c r="O330">
        <v>108</v>
      </c>
      <c r="P330">
        <v>6.5</v>
      </c>
      <c r="Q330" s="1">
        <v>0.77430555555555547</v>
      </c>
      <c r="R330">
        <v>23.2</v>
      </c>
      <c r="S330">
        <v>0</v>
      </c>
    </row>
    <row r="331" spans="1:19">
      <c r="A331">
        <v>330</v>
      </c>
      <c r="B331" t="s">
        <v>263</v>
      </c>
      <c r="C331" t="s">
        <v>23</v>
      </c>
      <c r="D331" t="s">
        <v>81</v>
      </c>
      <c r="E331">
        <v>48</v>
      </c>
      <c r="F331">
        <v>7</v>
      </c>
      <c r="G331">
        <v>15</v>
      </c>
      <c r="H331">
        <v>22</v>
      </c>
      <c r="I331">
        <v>5</v>
      </c>
      <c r="J331">
        <v>32</v>
      </c>
      <c r="K331">
        <v>3</v>
      </c>
      <c r="L331">
        <v>0</v>
      </c>
      <c r="M331">
        <v>0</v>
      </c>
      <c r="N331">
        <v>0</v>
      </c>
      <c r="O331">
        <v>68</v>
      </c>
      <c r="P331">
        <v>10.3</v>
      </c>
      <c r="Q331" s="1">
        <v>0.91249999999999998</v>
      </c>
      <c r="R331">
        <v>28.2</v>
      </c>
      <c r="S331">
        <v>0</v>
      </c>
    </row>
    <row r="332" spans="1:19">
      <c r="A332">
        <v>331</v>
      </c>
      <c r="B332" t="s">
        <v>1379</v>
      </c>
      <c r="C332" t="s">
        <v>23</v>
      </c>
      <c r="D332" t="s">
        <v>7</v>
      </c>
      <c r="E332">
        <v>81</v>
      </c>
      <c r="F332">
        <v>7</v>
      </c>
      <c r="G332">
        <v>15</v>
      </c>
      <c r="H332">
        <v>22</v>
      </c>
      <c r="I332">
        <v>-2</v>
      </c>
      <c r="J332">
        <v>28</v>
      </c>
      <c r="K332">
        <v>1</v>
      </c>
      <c r="L332">
        <v>0</v>
      </c>
      <c r="M332">
        <v>0</v>
      </c>
      <c r="N332">
        <v>0</v>
      </c>
      <c r="O332">
        <v>98</v>
      </c>
      <c r="P332">
        <v>7.1</v>
      </c>
      <c r="Q332" s="1">
        <v>0.48055555555555557</v>
      </c>
      <c r="R332">
        <v>17.8</v>
      </c>
      <c r="S332">
        <v>52</v>
      </c>
    </row>
    <row r="333" spans="1:19">
      <c r="A333">
        <v>332</v>
      </c>
      <c r="B333" t="s">
        <v>267</v>
      </c>
      <c r="C333" t="s">
        <v>21</v>
      </c>
      <c r="D333" t="s">
        <v>5</v>
      </c>
      <c r="E333">
        <v>22</v>
      </c>
      <c r="F333">
        <v>7</v>
      </c>
      <c r="G333">
        <v>15</v>
      </c>
      <c r="H333">
        <v>22</v>
      </c>
      <c r="I333">
        <v>7</v>
      </c>
      <c r="J333">
        <v>8</v>
      </c>
      <c r="K333">
        <v>3</v>
      </c>
      <c r="L333">
        <v>0</v>
      </c>
      <c r="M333">
        <v>0</v>
      </c>
      <c r="N333">
        <v>0</v>
      </c>
      <c r="O333">
        <v>57</v>
      </c>
      <c r="P333">
        <v>12.3</v>
      </c>
      <c r="Q333" s="1">
        <v>0.74722222222222223</v>
      </c>
      <c r="R333">
        <v>22.4</v>
      </c>
      <c r="S333">
        <v>100</v>
      </c>
    </row>
    <row r="334" spans="1:19">
      <c r="A334">
        <v>333</v>
      </c>
      <c r="B334" t="s">
        <v>756</v>
      </c>
      <c r="C334" t="s">
        <v>113</v>
      </c>
      <c r="D334" t="s">
        <v>81</v>
      </c>
      <c r="E334">
        <v>77</v>
      </c>
      <c r="F334">
        <v>6</v>
      </c>
      <c r="G334">
        <v>16</v>
      </c>
      <c r="H334">
        <v>22</v>
      </c>
      <c r="I334">
        <v>3</v>
      </c>
      <c r="J334">
        <v>25</v>
      </c>
      <c r="K334">
        <v>2</v>
      </c>
      <c r="L334">
        <v>0</v>
      </c>
      <c r="M334">
        <v>2</v>
      </c>
      <c r="N334">
        <v>0</v>
      </c>
      <c r="O334">
        <v>107</v>
      </c>
      <c r="P334">
        <v>5.6</v>
      </c>
      <c r="Q334" s="1">
        <v>0.9243055555555556</v>
      </c>
      <c r="R334">
        <v>28.1</v>
      </c>
      <c r="S334">
        <v>0</v>
      </c>
    </row>
    <row r="335" spans="1:19">
      <c r="A335">
        <v>334</v>
      </c>
      <c r="B335" t="s">
        <v>1380</v>
      </c>
      <c r="C335" t="s">
        <v>72</v>
      </c>
      <c r="D335" t="s">
        <v>81</v>
      </c>
      <c r="E335">
        <v>82</v>
      </c>
      <c r="F335">
        <v>3</v>
      </c>
      <c r="G335">
        <v>19</v>
      </c>
      <c r="H335">
        <v>22</v>
      </c>
      <c r="I335">
        <v>6</v>
      </c>
      <c r="J335">
        <v>47</v>
      </c>
      <c r="K335">
        <v>0</v>
      </c>
      <c r="L335">
        <v>0</v>
      </c>
      <c r="M335">
        <v>0</v>
      </c>
      <c r="N335">
        <v>0</v>
      </c>
      <c r="O335">
        <v>47</v>
      </c>
      <c r="P335">
        <v>6.4</v>
      </c>
      <c r="Q335" s="1">
        <v>0.7284722222222223</v>
      </c>
      <c r="R335">
        <v>23.2</v>
      </c>
      <c r="S335">
        <v>0</v>
      </c>
    </row>
    <row r="336" spans="1:19">
      <c r="A336">
        <v>335</v>
      </c>
      <c r="B336" t="s">
        <v>215</v>
      </c>
      <c r="C336" t="s">
        <v>38</v>
      </c>
      <c r="D336" t="s">
        <v>81</v>
      </c>
      <c r="E336">
        <v>55</v>
      </c>
      <c r="F336">
        <v>3</v>
      </c>
      <c r="G336">
        <v>19</v>
      </c>
      <c r="H336">
        <v>22</v>
      </c>
      <c r="I336">
        <v>-5</v>
      </c>
      <c r="J336">
        <v>85</v>
      </c>
      <c r="K336">
        <v>1</v>
      </c>
      <c r="L336">
        <v>0</v>
      </c>
      <c r="M336">
        <v>0</v>
      </c>
      <c r="N336">
        <v>0</v>
      </c>
      <c r="O336">
        <v>95</v>
      </c>
      <c r="P336">
        <v>3.2</v>
      </c>
      <c r="Q336" s="1">
        <v>0.90902777777777777</v>
      </c>
      <c r="R336">
        <v>25.1</v>
      </c>
      <c r="S336">
        <v>0</v>
      </c>
    </row>
    <row r="337" spans="1:19">
      <c r="A337">
        <v>336</v>
      </c>
      <c r="B337" t="s">
        <v>384</v>
      </c>
      <c r="C337" t="s">
        <v>78</v>
      </c>
      <c r="D337" t="s">
        <v>5</v>
      </c>
      <c r="E337">
        <v>74</v>
      </c>
      <c r="F337">
        <v>13</v>
      </c>
      <c r="G337">
        <v>8</v>
      </c>
      <c r="H337">
        <v>21</v>
      </c>
      <c r="I337">
        <v>-8</v>
      </c>
      <c r="J337">
        <v>52</v>
      </c>
      <c r="K337">
        <v>1</v>
      </c>
      <c r="L337">
        <v>2</v>
      </c>
      <c r="M337">
        <v>1</v>
      </c>
      <c r="N337">
        <v>1</v>
      </c>
      <c r="O337">
        <v>136</v>
      </c>
      <c r="P337">
        <v>9.6</v>
      </c>
      <c r="Q337" s="1">
        <v>0.59444444444444444</v>
      </c>
      <c r="R337">
        <v>20.6</v>
      </c>
      <c r="S337">
        <v>30</v>
      </c>
    </row>
    <row r="338" spans="1:19">
      <c r="A338">
        <v>337</v>
      </c>
      <c r="B338" t="s">
        <v>1381</v>
      </c>
      <c r="C338" t="s">
        <v>21</v>
      </c>
      <c r="D338" t="s">
        <v>7</v>
      </c>
      <c r="E338">
        <v>43</v>
      </c>
      <c r="F338">
        <v>13</v>
      </c>
      <c r="G338">
        <v>8</v>
      </c>
      <c r="H338">
        <v>21</v>
      </c>
      <c r="I338">
        <v>-9</v>
      </c>
      <c r="J338">
        <v>30</v>
      </c>
      <c r="K338">
        <v>5</v>
      </c>
      <c r="L338">
        <v>0</v>
      </c>
      <c r="M338">
        <v>0</v>
      </c>
      <c r="N338">
        <v>0</v>
      </c>
      <c r="O338">
        <v>97</v>
      </c>
      <c r="P338">
        <v>13.4</v>
      </c>
      <c r="Q338" s="1">
        <v>0.59305555555555556</v>
      </c>
      <c r="R338">
        <v>17.100000000000001</v>
      </c>
      <c r="S338">
        <v>53.2</v>
      </c>
    </row>
    <row r="339" spans="1:19">
      <c r="A339">
        <v>338</v>
      </c>
      <c r="B339" t="s">
        <v>294</v>
      </c>
      <c r="C339" t="s">
        <v>14</v>
      </c>
      <c r="D339" t="s">
        <v>5</v>
      </c>
      <c r="E339">
        <v>74</v>
      </c>
      <c r="F339">
        <v>10</v>
      </c>
      <c r="G339">
        <v>11</v>
      </c>
      <c r="H339">
        <v>21</v>
      </c>
      <c r="I339">
        <v>0</v>
      </c>
      <c r="J339">
        <v>28</v>
      </c>
      <c r="K339">
        <v>1</v>
      </c>
      <c r="L339">
        <v>0</v>
      </c>
      <c r="M339">
        <v>2</v>
      </c>
      <c r="N339">
        <v>0</v>
      </c>
      <c r="O339">
        <v>95</v>
      </c>
      <c r="P339">
        <v>10.5</v>
      </c>
      <c r="Q339" s="1">
        <v>0.39444444444444443</v>
      </c>
      <c r="R339">
        <v>13.1</v>
      </c>
      <c r="S339">
        <v>44.1</v>
      </c>
    </row>
    <row r="340" spans="1:19">
      <c r="A340">
        <v>339</v>
      </c>
      <c r="B340" t="s">
        <v>134</v>
      </c>
      <c r="C340" t="s">
        <v>23</v>
      </c>
      <c r="D340" t="s">
        <v>7</v>
      </c>
      <c r="E340">
        <v>27</v>
      </c>
      <c r="F340">
        <v>10</v>
      </c>
      <c r="G340">
        <v>11</v>
      </c>
      <c r="H340">
        <v>21</v>
      </c>
      <c r="I340">
        <v>1</v>
      </c>
      <c r="J340">
        <v>22</v>
      </c>
      <c r="K340">
        <v>6</v>
      </c>
      <c r="L340">
        <v>0</v>
      </c>
      <c r="M340">
        <v>1</v>
      </c>
      <c r="N340">
        <v>0</v>
      </c>
      <c r="O340">
        <v>91</v>
      </c>
      <c r="P340">
        <v>11</v>
      </c>
      <c r="Q340" s="1">
        <v>0.77916666666666667</v>
      </c>
      <c r="R340">
        <v>24.1</v>
      </c>
      <c r="S340">
        <v>55.6</v>
      </c>
    </row>
    <row r="341" spans="1:19">
      <c r="A341">
        <v>340</v>
      </c>
      <c r="B341" t="s">
        <v>1333</v>
      </c>
      <c r="C341" t="s">
        <v>16</v>
      </c>
      <c r="D341" t="s">
        <v>5</v>
      </c>
      <c r="E341">
        <v>82</v>
      </c>
      <c r="F341">
        <v>8</v>
      </c>
      <c r="G341">
        <v>13</v>
      </c>
      <c r="H341">
        <v>21</v>
      </c>
      <c r="I341">
        <v>4</v>
      </c>
      <c r="J341">
        <v>106</v>
      </c>
      <c r="K341">
        <v>0</v>
      </c>
      <c r="L341">
        <v>2</v>
      </c>
      <c r="M341">
        <v>0</v>
      </c>
      <c r="N341">
        <v>0</v>
      </c>
      <c r="O341">
        <v>103</v>
      </c>
      <c r="P341">
        <v>7.8</v>
      </c>
      <c r="Q341" s="1">
        <v>0.52152777777777781</v>
      </c>
      <c r="R341">
        <v>17.5</v>
      </c>
      <c r="S341">
        <v>47.6</v>
      </c>
    </row>
    <row r="342" spans="1:19">
      <c r="A342">
        <v>341</v>
      </c>
      <c r="B342" t="s">
        <v>878</v>
      </c>
      <c r="C342" t="s">
        <v>1382</v>
      </c>
      <c r="D342" t="s">
        <v>81</v>
      </c>
      <c r="E342">
        <v>51</v>
      </c>
      <c r="F342">
        <v>7</v>
      </c>
      <c r="G342">
        <v>14</v>
      </c>
      <c r="H342">
        <v>21</v>
      </c>
      <c r="I342">
        <v>-16</v>
      </c>
      <c r="J342">
        <v>32</v>
      </c>
      <c r="K342">
        <v>1</v>
      </c>
      <c r="L342">
        <v>0</v>
      </c>
      <c r="M342">
        <v>0</v>
      </c>
      <c r="N342">
        <v>0</v>
      </c>
      <c r="O342">
        <v>47</v>
      </c>
      <c r="P342">
        <v>14.9</v>
      </c>
      <c r="Q342" s="1">
        <v>0.89166666666666661</v>
      </c>
      <c r="R342">
        <v>25.2</v>
      </c>
      <c r="S342">
        <v>100</v>
      </c>
    </row>
    <row r="343" spans="1:19">
      <c r="A343">
        <v>342</v>
      </c>
      <c r="B343" t="s">
        <v>419</v>
      </c>
      <c r="C343" t="s">
        <v>165</v>
      </c>
      <c r="D343" t="s">
        <v>81</v>
      </c>
      <c r="E343">
        <v>61</v>
      </c>
      <c r="F343">
        <v>6</v>
      </c>
      <c r="G343">
        <v>15</v>
      </c>
      <c r="H343">
        <v>21</v>
      </c>
      <c r="I343">
        <v>15</v>
      </c>
      <c r="J343">
        <v>16</v>
      </c>
      <c r="K343">
        <v>1</v>
      </c>
      <c r="L343">
        <v>0</v>
      </c>
      <c r="M343">
        <v>3</v>
      </c>
      <c r="N343">
        <v>1</v>
      </c>
      <c r="O343">
        <v>90</v>
      </c>
      <c r="P343">
        <v>6.7</v>
      </c>
      <c r="Q343" s="1">
        <v>0.59097222222222223</v>
      </c>
      <c r="R343">
        <v>18.5</v>
      </c>
      <c r="S343">
        <v>0</v>
      </c>
    </row>
    <row r="344" spans="1:19">
      <c r="A344">
        <v>343</v>
      </c>
      <c r="B344" t="s">
        <v>875</v>
      </c>
      <c r="C344" t="s">
        <v>1383</v>
      </c>
      <c r="D344" t="s">
        <v>81</v>
      </c>
      <c r="E344">
        <v>70</v>
      </c>
      <c r="F344">
        <v>5</v>
      </c>
      <c r="G344">
        <v>16</v>
      </c>
      <c r="H344">
        <v>21</v>
      </c>
      <c r="I344">
        <v>5</v>
      </c>
      <c r="J344">
        <v>68</v>
      </c>
      <c r="K344">
        <v>4</v>
      </c>
      <c r="L344">
        <v>0</v>
      </c>
      <c r="M344">
        <v>1</v>
      </c>
      <c r="N344">
        <v>0</v>
      </c>
      <c r="O344">
        <v>105</v>
      </c>
      <c r="P344">
        <v>4.8</v>
      </c>
      <c r="Q344" s="1">
        <v>0.64652777777777781</v>
      </c>
      <c r="R344">
        <v>22.5</v>
      </c>
      <c r="S344">
        <v>0</v>
      </c>
    </row>
    <row r="345" spans="1:19">
      <c r="A345">
        <v>344</v>
      </c>
      <c r="B345" t="s">
        <v>1384</v>
      </c>
      <c r="C345" t="s">
        <v>49</v>
      </c>
      <c r="D345" t="s">
        <v>81</v>
      </c>
      <c r="E345">
        <v>48</v>
      </c>
      <c r="F345">
        <v>5</v>
      </c>
      <c r="G345">
        <v>16</v>
      </c>
      <c r="H345">
        <v>21</v>
      </c>
      <c r="I345">
        <v>-3</v>
      </c>
      <c r="J345">
        <v>28</v>
      </c>
      <c r="K345">
        <v>1</v>
      </c>
      <c r="L345">
        <v>1</v>
      </c>
      <c r="M345">
        <v>1</v>
      </c>
      <c r="N345">
        <v>0</v>
      </c>
      <c r="O345">
        <v>54</v>
      </c>
      <c r="P345">
        <v>9.3000000000000007</v>
      </c>
      <c r="Q345" s="1">
        <v>0.75694444444444453</v>
      </c>
      <c r="R345">
        <v>21.6</v>
      </c>
      <c r="S345">
        <v>0</v>
      </c>
    </row>
    <row r="346" spans="1:19">
      <c r="A346">
        <v>345</v>
      </c>
      <c r="B346" t="s">
        <v>1385</v>
      </c>
      <c r="C346" t="s">
        <v>90</v>
      </c>
      <c r="D346" t="s">
        <v>81</v>
      </c>
      <c r="E346">
        <v>78</v>
      </c>
      <c r="F346">
        <v>4</v>
      </c>
      <c r="G346">
        <v>17</v>
      </c>
      <c r="H346">
        <v>21</v>
      </c>
      <c r="I346">
        <v>7</v>
      </c>
      <c r="J346">
        <v>59</v>
      </c>
      <c r="K346">
        <v>0</v>
      </c>
      <c r="L346">
        <v>0</v>
      </c>
      <c r="M346">
        <v>1</v>
      </c>
      <c r="N346">
        <v>0</v>
      </c>
      <c r="O346">
        <v>73</v>
      </c>
      <c r="P346">
        <v>5.5</v>
      </c>
      <c r="Q346" s="1">
        <v>0.83194444444444438</v>
      </c>
      <c r="R346">
        <v>27.4</v>
      </c>
      <c r="S346">
        <v>0</v>
      </c>
    </row>
    <row r="347" spans="1:19">
      <c r="A347">
        <v>346</v>
      </c>
      <c r="B347" t="s">
        <v>1312</v>
      </c>
      <c r="C347" t="s">
        <v>72</v>
      </c>
      <c r="D347" t="s">
        <v>81</v>
      </c>
      <c r="E347">
        <v>51</v>
      </c>
      <c r="F347">
        <v>4</v>
      </c>
      <c r="G347">
        <v>17</v>
      </c>
      <c r="H347">
        <v>21</v>
      </c>
      <c r="I347">
        <v>5</v>
      </c>
      <c r="J347">
        <v>21</v>
      </c>
      <c r="K347">
        <v>3</v>
      </c>
      <c r="L347">
        <v>0</v>
      </c>
      <c r="M347">
        <v>1</v>
      </c>
      <c r="N347">
        <v>0</v>
      </c>
      <c r="O347">
        <v>52</v>
      </c>
      <c r="P347">
        <v>7.7</v>
      </c>
      <c r="Q347" s="1">
        <v>0.64236111111111105</v>
      </c>
      <c r="R347">
        <v>20</v>
      </c>
      <c r="S347">
        <v>0</v>
      </c>
    </row>
    <row r="348" spans="1:19">
      <c r="A348">
        <v>347</v>
      </c>
      <c r="B348" t="s">
        <v>864</v>
      </c>
      <c r="C348" t="s">
        <v>74</v>
      </c>
      <c r="D348" t="s">
        <v>81</v>
      </c>
      <c r="E348">
        <v>74</v>
      </c>
      <c r="F348">
        <v>3</v>
      </c>
      <c r="G348">
        <v>18</v>
      </c>
      <c r="H348">
        <v>21</v>
      </c>
      <c r="I348">
        <v>9</v>
      </c>
      <c r="J348">
        <v>50</v>
      </c>
      <c r="K348">
        <v>1</v>
      </c>
      <c r="L348">
        <v>0</v>
      </c>
      <c r="M348">
        <v>0</v>
      </c>
      <c r="N348">
        <v>0</v>
      </c>
      <c r="O348">
        <v>99</v>
      </c>
      <c r="P348">
        <v>3</v>
      </c>
      <c r="Q348" s="1">
        <v>0.90763888888888899</v>
      </c>
      <c r="R348">
        <v>27.4</v>
      </c>
      <c r="S348">
        <v>0</v>
      </c>
    </row>
    <row r="349" spans="1:19">
      <c r="A349">
        <v>348</v>
      </c>
      <c r="B349" t="s">
        <v>1254</v>
      </c>
      <c r="C349" t="s">
        <v>33</v>
      </c>
      <c r="D349" t="s">
        <v>81</v>
      </c>
      <c r="E349">
        <v>69</v>
      </c>
      <c r="F349">
        <v>3</v>
      </c>
      <c r="G349">
        <v>18</v>
      </c>
      <c r="H349">
        <v>21</v>
      </c>
      <c r="I349">
        <v>-5</v>
      </c>
      <c r="J349">
        <v>44</v>
      </c>
      <c r="K349">
        <v>1</v>
      </c>
      <c r="L349">
        <v>0</v>
      </c>
      <c r="M349">
        <v>0</v>
      </c>
      <c r="N349">
        <v>0</v>
      </c>
      <c r="O349">
        <v>78</v>
      </c>
      <c r="P349">
        <v>3.8</v>
      </c>
      <c r="Q349" s="1">
        <v>0.8618055555555556</v>
      </c>
      <c r="R349">
        <v>24.6</v>
      </c>
      <c r="S349">
        <v>100</v>
      </c>
    </row>
    <row r="350" spans="1:19">
      <c r="A350">
        <v>349</v>
      </c>
      <c r="B350" t="s">
        <v>1264</v>
      </c>
      <c r="C350" t="s">
        <v>45</v>
      </c>
      <c r="D350" t="s">
        <v>81</v>
      </c>
      <c r="E350">
        <v>61</v>
      </c>
      <c r="F350">
        <v>3</v>
      </c>
      <c r="G350">
        <v>18</v>
      </c>
      <c r="H350">
        <v>21</v>
      </c>
      <c r="I350">
        <v>13</v>
      </c>
      <c r="J350">
        <v>36</v>
      </c>
      <c r="K350">
        <v>0</v>
      </c>
      <c r="L350">
        <v>0</v>
      </c>
      <c r="M350">
        <v>0</v>
      </c>
      <c r="N350">
        <v>0</v>
      </c>
      <c r="O350">
        <v>46</v>
      </c>
      <c r="P350">
        <v>6.5</v>
      </c>
      <c r="Q350" s="1">
        <v>0.6777777777777777</v>
      </c>
      <c r="R350">
        <v>21.5</v>
      </c>
      <c r="S350">
        <v>0</v>
      </c>
    </row>
    <row r="351" spans="1:19">
      <c r="A351">
        <v>350</v>
      </c>
      <c r="B351" t="s">
        <v>1386</v>
      </c>
      <c r="C351" t="s">
        <v>51</v>
      </c>
      <c r="D351" t="s">
        <v>81</v>
      </c>
      <c r="E351">
        <v>59</v>
      </c>
      <c r="F351">
        <v>1</v>
      </c>
      <c r="G351">
        <v>20</v>
      </c>
      <c r="H351">
        <v>21</v>
      </c>
      <c r="I351">
        <v>-15</v>
      </c>
      <c r="J351">
        <v>22</v>
      </c>
      <c r="K351">
        <v>0</v>
      </c>
      <c r="L351">
        <v>0</v>
      </c>
      <c r="M351">
        <v>0</v>
      </c>
      <c r="N351">
        <v>0</v>
      </c>
      <c r="O351">
        <v>61</v>
      </c>
      <c r="P351">
        <v>1.6</v>
      </c>
      <c r="Q351" s="1">
        <v>0.8340277777777777</v>
      </c>
      <c r="R351">
        <v>25</v>
      </c>
      <c r="S351">
        <v>0</v>
      </c>
    </row>
    <row r="352" spans="1:19">
      <c r="A352">
        <v>351</v>
      </c>
      <c r="B352" t="s">
        <v>923</v>
      </c>
      <c r="C352" t="s">
        <v>1387</v>
      </c>
      <c r="D352" t="s">
        <v>10</v>
      </c>
      <c r="E352">
        <v>76</v>
      </c>
      <c r="F352">
        <v>10</v>
      </c>
      <c r="G352">
        <v>10</v>
      </c>
      <c r="H352">
        <v>20</v>
      </c>
      <c r="I352">
        <v>-3</v>
      </c>
      <c r="J352">
        <v>12</v>
      </c>
      <c r="K352">
        <v>0</v>
      </c>
      <c r="L352">
        <v>1</v>
      </c>
      <c r="M352">
        <v>0</v>
      </c>
      <c r="N352">
        <v>0</v>
      </c>
      <c r="O352">
        <v>120</v>
      </c>
      <c r="P352">
        <v>8.3000000000000007</v>
      </c>
      <c r="Q352" s="1">
        <v>0.57152777777777775</v>
      </c>
      <c r="R352">
        <v>18.100000000000001</v>
      </c>
      <c r="S352">
        <v>30.8</v>
      </c>
    </row>
    <row r="353" spans="1:19">
      <c r="A353">
        <v>352</v>
      </c>
      <c r="B353" t="s">
        <v>159</v>
      </c>
      <c r="C353" t="s">
        <v>88</v>
      </c>
      <c r="D353" t="s">
        <v>10</v>
      </c>
      <c r="E353">
        <v>50</v>
      </c>
      <c r="F353">
        <v>9</v>
      </c>
      <c r="G353">
        <v>11</v>
      </c>
      <c r="H353">
        <v>20</v>
      </c>
      <c r="I353">
        <v>-7</v>
      </c>
      <c r="J353">
        <v>44</v>
      </c>
      <c r="K353">
        <v>0</v>
      </c>
      <c r="L353">
        <v>0</v>
      </c>
      <c r="M353">
        <v>2</v>
      </c>
      <c r="N353">
        <v>0</v>
      </c>
      <c r="O353">
        <v>72</v>
      </c>
      <c r="P353">
        <v>12.5</v>
      </c>
      <c r="Q353" s="1">
        <v>0.59791666666666665</v>
      </c>
      <c r="R353">
        <v>17.399999999999999</v>
      </c>
      <c r="S353">
        <v>21.4</v>
      </c>
    </row>
    <row r="354" spans="1:19">
      <c r="A354">
        <v>353</v>
      </c>
      <c r="B354" t="s">
        <v>1388</v>
      </c>
      <c r="C354" t="s">
        <v>45</v>
      </c>
      <c r="D354" t="s">
        <v>81</v>
      </c>
      <c r="E354">
        <v>61</v>
      </c>
      <c r="F354">
        <v>7</v>
      </c>
      <c r="G354">
        <v>13</v>
      </c>
      <c r="H354">
        <v>20</v>
      </c>
      <c r="I354">
        <v>0</v>
      </c>
      <c r="J354">
        <v>20</v>
      </c>
      <c r="K354">
        <v>2</v>
      </c>
      <c r="L354">
        <v>0</v>
      </c>
      <c r="M354">
        <v>1</v>
      </c>
      <c r="N354">
        <v>1</v>
      </c>
      <c r="O354">
        <v>74</v>
      </c>
      <c r="P354">
        <v>9.5</v>
      </c>
      <c r="Q354" s="1">
        <v>0.82430555555555562</v>
      </c>
      <c r="R354">
        <v>26.7</v>
      </c>
      <c r="S354">
        <v>0</v>
      </c>
    </row>
    <row r="355" spans="1:19">
      <c r="A355">
        <v>354</v>
      </c>
      <c r="B355" t="s">
        <v>1389</v>
      </c>
      <c r="C355" t="s">
        <v>1390</v>
      </c>
      <c r="D355" t="s">
        <v>5</v>
      </c>
      <c r="E355">
        <v>74</v>
      </c>
      <c r="F355">
        <v>7</v>
      </c>
      <c r="G355">
        <v>13</v>
      </c>
      <c r="H355">
        <v>20</v>
      </c>
      <c r="I355">
        <v>-12</v>
      </c>
      <c r="J355">
        <v>48</v>
      </c>
      <c r="K355">
        <v>0</v>
      </c>
      <c r="L355">
        <v>0</v>
      </c>
      <c r="M355">
        <v>1</v>
      </c>
      <c r="N355">
        <v>0</v>
      </c>
      <c r="O355">
        <v>105</v>
      </c>
      <c r="P355">
        <v>6.7</v>
      </c>
      <c r="Q355" s="1">
        <v>0.49444444444444446</v>
      </c>
      <c r="R355">
        <v>16</v>
      </c>
      <c r="S355">
        <v>35</v>
      </c>
    </row>
    <row r="356" spans="1:19">
      <c r="A356">
        <v>355</v>
      </c>
      <c r="B356" t="s">
        <v>792</v>
      </c>
      <c r="C356" t="s">
        <v>23</v>
      </c>
      <c r="D356" t="s">
        <v>81</v>
      </c>
      <c r="E356">
        <v>82</v>
      </c>
      <c r="F356">
        <v>4</v>
      </c>
      <c r="G356">
        <v>16</v>
      </c>
      <c r="H356">
        <v>20</v>
      </c>
      <c r="I356">
        <v>-12</v>
      </c>
      <c r="J356">
        <v>22</v>
      </c>
      <c r="K356">
        <v>1</v>
      </c>
      <c r="L356">
        <v>0</v>
      </c>
      <c r="M356">
        <v>2</v>
      </c>
      <c r="N356">
        <v>1</v>
      </c>
      <c r="O356">
        <v>153</v>
      </c>
      <c r="P356">
        <v>2.6</v>
      </c>
      <c r="Q356" s="1">
        <v>0.96527777777777779</v>
      </c>
      <c r="R356">
        <v>29.1</v>
      </c>
      <c r="S356">
        <v>50</v>
      </c>
    </row>
    <row r="357" spans="1:19">
      <c r="A357">
        <v>356</v>
      </c>
      <c r="B357" t="s">
        <v>1357</v>
      </c>
      <c r="C357" t="s">
        <v>51</v>
      </c>
      <c r="D357" t="s">
        <v>81</v>
      </c>
      <c r="E357">
        <v>82</v>
      </c>
      <c r="F357">
        <v>4</v>
      </c>
      <c r="G357">
        <v>16</v>
      </c>
      <c r="H357">
        <v>20</v>
      </c>
      <c r="I357">
        <v>13</v>
      </c>
      <c r="J357">
        <v>32</v>
      </c>
      <c r="K357">
        <v>0</v>
      </c>
      <c r="L357">
        <v>0</v>
      </c>
      <c r="M357">
        <v>0</v>
      </c>
      <c r="N357">
        <v>0</v>
      </c>
      <c r="O357">
        <v>53</v>
      </c>
      <c r="P357">
        <v>7.5</v>
      </c>
      <c r="Q357" s="1">
        <v>0.85833333333333339</v>
      </c>
      <c r="R357">
        <v>25.7</v>
      </c>
      <c r="S357">
        <v>0</v>
      </c>
    </row>
    <row r="358" spans="1:19">
      <c r="A358">
        <v>357</v>
      </c>
      <c r="B358" t="s">
        <v>776</v>
      </c>
      <c r="C358" t="s">
        <v>4</v>
      </c>
      <c r="D358" t="s">
        <v>81</v>
      </c>
      <c r="E358">
        <v>74</v>
      </c>
      <c r="F358">
        <v>4</v>
      </c>
      <c r="G358">
        <v>16</v>
      </c>
      <c r="H358">
        <v>20</v>
      </c>
      <c r="I358">
        <v>-3</v>
      </c>
      <c r="J358">
        <v>79</v>
      </c>
      <c r="K358">
        <v>0</v>
      </c>
      <c r="L358">
        <v>0</v>
      </c>
      <c r="M358">
        <v>0</v>
      </c>
      <c r="N358">
        <v>0</v>
      </c>
      <c r="O358">
        <v>90</v>
      </c>
      <c r="P358">
        <v>4.4000000000000004</v>
      </c>
      <c r="Q358" s="1">
        <v>0.86805555555555547</v>
      </c>
      <c r="R358">
        <v>26.9</v>
      </c>
      <c r="S358">
        <v>0</v>
      </c>
    </row>
    <row r="359" spans="1:19">
      <c r="A359">
        <v>358</v>
      </c>
      <c r="B359" t="s">
        <v>1311</v>
      </c>
      <c r="C359" t="s">
        <v>51</v>
      </c>
      <c r="D359" t="s">
        <v>81</v>
      </c>
      <c r="E359">
        <v>67</v>
      </c>
      <c r="F359">
        <v>4</v>
      </c>
      <c r="G359">
        <v>16</v>
      </c>
      <c r="H359">
        <v>20</v>
      </c>
      <c r="I359">
        <v>10</v>
      </c>
      <c r="J359">
        <v>30</v>
      </c>
      <c r="K359">
        <v>0</v>
      </c>
      <c r="L359">
        <v>0</v>
      </c>
      <c r="M359">
        <v>1</v>
      </c>
      <c r="N359">
        <v>0</v>
      </c>
      <c r="O359">
        <v>77</v>
      </c>
      <c r="P359">
        <v>5.2</v>
      </c>
      <c r="Q359" s="1">
        <v>0.78541666666666676</v>
      </c>
      <c r="R359">
        <v>24.2</v>
      </c>
      <c r="S359">
        <v>0</v>
      </c>
    </row>
    <row r="360" spans="1:19">
      <c r="A360">
        <v>359</v>
      </c>
      <c r="B360" t="s">
        <v>404</v>
      </c>
      <c r="C360" t="s">
        <v>45</v>
      </c>
      <c r="D360" t="s">
        <v>81</v>
      </c>
      <c r="E360">
        <v>64</v>
      </c>
      <c r="F360">
        <v>3</v>
      </c>
      <c r="G360">
        <v>17</v>
      </c>
      <c r="H360">
        <v>20</v>
      </c>
      <c r="I360">
        <v>6</v>
      </c>
      <c r="J360">
        <v>28</v>
      </c>
      <c r="K360">
        <v>2</v>
      </c>
      <c r="L360">
        <v>0</v>
      </c>
      <c r="M360">
        <v>1</v>
      </c>
      <c r="N360">
        <v>0</v>
      </c>
      <c r="O360">
        <v>75</v>
      </c>
      <c r="P360">
        <v>4</v>
      </c>
      <c r="Q360" s="1">
        <v>0.79722222222222217</v>
      </c>
      <c r="R360">
        <v>25.6</v>
      </c>
      <c r="S360">
        <v>0</v>
      </c>
    </row>
    <row r="361" spans="1:19">
      <c r="A361">
        <v>360</v>
      </c>
      <c r="B361" t="s">
        <v>253</v>
      </c>
      <c r="C361" t="s">
        <v>78</v>
      </c>
      <c r="D361" t="s">
        <v>5</v>
      </c>
      <c r="E361">
        <v>47</v>
      </c>
      <c r="F361">
        <v>3</v>
      </c>
      <c r="G361">
        <v>17</v>
      </c>
      <c r="H361">
        <v>20</v>
      </c>
      <c r="I361">
        <v>-15</v>
      </c>
      <c r="J361">
        <v>32</v>
      </c>
      <c r="K361">
        <v>2</v>
      </c>
      <c r="L361">
        <v>0</v>
      </c>
      <c r="M361">
        <v>0</v>
      </c>
      <c r="N361">
        <v>0</v>
      </c>
      <c r="O361">
        <v>104</v>
      </c>
      <c r="P361">
        <v>2.9</v>
      </c>
      <c r="Q361" s="1">
        <v>0.93194444444444446</v>
      </c>
      <c r="R361">
        <v>30.5</v>
      </c>
      <c r="S361">
        <v>0</v>
      </c>
    </row>
    <row r="362" spans="1:19">
      <c r="A362">
        <v>361</v>
      </c>
      <c r="B362" t="s">
        <v>1391</v>
      </c>
      <c r="C362" t="s">
        <v>29</v>
      </c>
      <c r="D362" t="s">
        <v>5</v>
      </c>
      <c r="E362">
        <v>82</v>
      </c>
      <c r="F362">
        <v>3</v>
      </c>
      <c r="G362">
        <v>17</v>
      </c>
      <c r="H362">
        <v>20</v>
      </c>
      <c r="I362">
        <v>-1</v>
      </c>
      <c r="J362">
        <v>162</v>
      </c>
      <c r="K362">
        <v>0</v>
      </c>
      <c r="L362">
        <v>0</v>
      </c>
      <c r="M362">
        <v>0</v>
      </c>
      <c r="N362">
        <v>0</v>
      </c>
      <c r="O362">
        <v>53</v>
      </c>
      <c r="P362">
        <v>5.7</v>
      </c>
      <c r="Q362" s="1">
        <v>0.52083333333333337</v>
      </c>
      <c r="R362">
        <v>18.600000000000001</v>
      </c>
      <c r="S362">
        <v>42.4</v>
      </c>
    </row>
    <row r="363" spans="1:19">
      <c r="A363">
        <v>362</v>
      </c>
      <c r="B363" t="s">
        <v>1260</v>
      </c>
      <c r="C363" t="s">
        <v>78</v>
      </c>
      <c r="D363" t="s">
        <v>81</v>
      </c>
      <c r="E363">
        <v>80</v>
      </c>
      <c r="F363">
        <v>1</v>
      </c>
      <c r="G363">
        <v>19</v>
      </c>
      <c r="H363">
        <v>20</v>
      </c>
      <c r="I363">
        <v>-8</v>
      </c>
      <c r="J363">
        <v>43</v>
      </c>
      <c r="K363">
        <v>1</v>
      </c>
      <c r="L363">
        <v>0</v>
      </c>
      <c r="M363">
        <v>0</v>
      </c>
      <c r="N363">
        <v>0</v>
      </c>
      <c r="O363">
        <v>83</v>
      </c>
      <c r="P363">
        <v>1.2</v>
      </c>
      <c r="Q363" s="1">
        <v>0.87361111111111101</v>
      </c>
      <c r="R363">
        <v>30.4</v>
      </c>
      <c r="S363">
        <v>0</v>
      </c>
    </row>
    <row r="364" spans="1:19">
      <c r="A364">
        <v>363</v>
      </c>
      <c r="B364" t="s">
        <v>1337</v>
      </c>
      <c r="C364" t="s">
        <v>12</v>
      </c>
      <c r="D364" t="s">
        <v>7</v>
      </c>
      <c r="E364">
        <v>81</v>
      </c>
      <c r="F364">
        <v>13</v>
      </c>
      <c r="G364">
        <v>6</v>
      </c>
      <c r="H364">
        <v>19</v>
      </c>
      <c r="I364">
        <v>5</v>
      </c>
      <c r="J364">
        <v>120</v>
      </c>
      <c r="K364">
        <v>0</v>
      </c>
      <c r="L364">
        <v>0</v>
      </c>
      <c r="M364">
        <v>1</v>
      </c>
      <c r="N364">
        <v>0</v>
      </c>
      <c r="O364">
        <v>87</v>
      </c>
      <c r="P364">
        <v>14.9</v>
      </c>
      <c r="Q364" s="1">
        <v>0.37638888888888888</v>
      </c>
      <c r="R364">
        <v>11.7</v>
      </c>
      <c r="S364">
        <v>44</v>
      </c>
    </row>
    <row r="365" spans="1:19">
      <c r="A365">
        <v>364</v>
      </c>
      <c r="B365" t="s">
        <v>787</v>
      </c>
      <c r="C365" t="s">
        <v>121</v>
      </c>
      <c r="D365" t="s">
        <v>10</v>
      </c>
      <c r="E365">
        <v>82</v>
      </c>
      <c r="F365">
        <v>11</v>
      </c>
      <c r="G365">
        <v>8</v>
      </c>
      <c r="H365">
        <v>19</v>
      </c>
      <c r="I365">
        <v>0</v>
      </c>
      <c r="J365">
        <v>54</v>
      </c>
      <c r="K365">
        <v>0</v>
      </c>
      <c r="L365">
        <v>0</v>
      </c>
      <c r="M365">
        <v>2</v>
      </c>
      <c r="N365">
        <v>0</v>
      </c>
      <c r="O365">
        <v>91</v>
      </c>
      <c r="P365">
        <v>12.1</v>
      </c>
      <c r="Q365" s="1">
        <v>0.54861111111111105</v>
      </c>
      <c r="R365">
        <v>19.100000000000001</v>
      </c>
      <c r="S365">
        <v>45.5</v>
      </c>
    </row>
    <row r="366" spans="1:19">
      <c r="A366">
        <v>365</v>
      </c>
      <c r="B366" t="s">
        <v>1317</v>
      </c>
      <c r="C366" t="s">
        <v>45</v>
      </c>
      <c r="D366" t="s">
        <v>5</v>
      </c>
      <c r="E366">
        <v>32</v>
      </c>
      <c r="F366">
        <v>11</v>
      </c>
      <c r="G366">
        <v>8</v>
      </c>
      <c r="H366">
        <v>19</v>
      </c>
      <c r="I366">
        <v>5</v>
      </c>
      <c r="J366">
        <v>22</v>
      </c>
      <c r="K366">
        <v>4</v>
      </c>
      <c r="L366">
        <v>0</v>
      </c>
      <c r="M366">
        <v>2</v>
      </c>
      <c r="N366">
        <v>0</v>
      </c>
      <c r="O366">
        <v>65</v>
      </c>
      <c r="P366">
        <v>16.899999999999999</v>
      </c>
      <c r="Q366" s="1">
        <v>0.6118055555555556</v>
      </c>
      <c r="R366">
        <v>18.600000000000001</v>
      </c>
      <c r="S366">
        <v>0</v>
      </c>
    </row>
    <row r="367" spans="1:19">
      <c r="A367">
        <v>366</v>
      </c>
      <c r="B367" t="s">
        <v>752</v>
      </c>
      <c r="C367" t="s">
        <v>1392</v>
      </c>
      <c r="D367" t="s">
        <v>10</v>
      </c>
      <c r="E367">
        <v>80</v>
      </c>
      <c r="F367">
        <v>10</v>
      </c>
      <c r="G367">
        <v>9</v>
      </c>
      <c r="H367">
        <v>19</v>
      </c>
      <c r="I367">
        <v>2</v>
      </c>
      <c r="J367">
        <v>12</v>
      </c>
      <c r="K367">
        <v>1</v>
      </c>
      <c r="L367">
        <v>1</v>
      </c>
      <c r="M367">
        <v>3</v>
      </c>
      <c r="N367">
        <v>0</v>
      </c>
      <c r="O367">
        <v>103</v>
      </c>
      <c r="P367">
        <v>9.6999999999999993</v>
      </c>
      <c r="Q367" s="1">
        <v>0.52569444444444446</v>
      </c>
      <c r="R367">
        <v>18.5</v>
      </c>
      <c r="S367">
        <v>32.6</v>
      </c>
    </row>
    <row r="368" spans="1:19">
      <c r="A368">
        <v>367</v>
      </c>
      <c r="B368" t="s">
        <v>1287</v>
      </c>
      <c r="C368" t="s">
        <v>1393</v>
      </c>
      <c r="D368" t="s">
        <v>7</v>
      </c>
      <c r="E368">
        <v>71</v>
      </c>
      <c r="F368">
        <v>9</v>
      </c>
      <c r="G368">
        <v>10</v>
      </c>
      <c r="H368">
        <v>19</v>
      </c>
      <c r="I368">
        <v>-14</v>
      </c>
      <c r="J368">
        <v>39</v>
      </c>
      <c r="K368">
        <v>2</v>
      </c>
      <c r="L368">
        <v>0</v>
      </c>
      <c r="M368">
        <v>1</v>
      </c>
      <c r="N368">
        <v>0</v>
      </c>
      <c r="O368">
        <v>71</v>
      </c>
      <c r="P368">
        <v>12.7</v>
      </c>
      <c r="Q368" s="1">
        <v>0.60486111111111118</v>
      </c>
      <c r="R368">
        <v>21.9</v>
      </c>
      <c r="S368">
        <v>51.6</v>
      </c>
    </row>
    <row r="369" spans="1:19">
      <c r="A369">
        <v>368</v>
      </c>
      <c r="B369" t="s">
        <v>854</v>
      </c>
      <c r="C369" t="s">
        <v>16</v>
      </c>
      <c r="D369" t="s">
        <v>7</v>
      </c>
      <c r="E369">
        <v>80</v>
      </c>
      <c r="F369">
        <v>9</v>
      </c>
      <c r="G369">
        <v>10</v>
      </c>
      <c r="H369">
        <v>19</v>
      </c>
      <c r="I369">
        <v>-29</v>
      </c>
      <c r="J369">
        <v>36</v>
      </c>
      <c r="K369">
        <v>2</v>
      </c>
      <c r="L369">
        <v>0</v>
      </c>
      <c r="M369">
        <v>2</v>
      </c>
      <c r="N369">
        <v>0</v>
      </c>
      <c r="O369">
        <v>95</v>
      </c>
      <c r="P369">
        <v>9.5</v>
      </c>
      <c r="Q369" s="1">
        <v>0.52916666666666667</v>
      </c>
      <c r="R369">
        <v>16.7</v>
      </c>
      <c r="S369">
        <v>58.8</v>
      </c>
    </row>
    <row r="370" spans="1:19">
      <c r="A370">
        <v>369</v>
      </c>
      <c r="B370" t="s">
        <v>1394</v>
      </c>
      <c r="C370" t="s">
        <v>25</v>
      </c>
      <c r="D370" t="s">
        <v>5</v>
      </c>
      <c r="E370">
        <v>41</v>
      </c>
      <c r="F370">
        <v>9</v>
      </c>
      <c r="G370">
        <v>10</v>
      </c>
      <c r="H370">
        <v>19</v>
      </c>
      <c r="I370">
        <v>-3</v>
      </c>
      <c r="J370">
        <v>16</v>
      </c>
      <c r="K370">
        <v>2</v>
      </c>
      <c r="L370">
        <v>0</v>
      </c>
      <c r="M370">
        <v>0</v>
      </c>
      <c r="N370">
        <v>0</v>
      </c>
      <c r="O370">
        <v>93</v>
      </c>
      <c r="P370">
        <v>9.6999999999999993</v>
      </c>
      <c r="Q370" s="1">
        <v>0.56180555555555556</v>
      </c>
      <c r="R370">
        <v>18.399999999999999</v>
      </c>
      <c r="S370">
        <v>0</v>
      </c>
    </row>
    <row r="371" spans="1:19">
      <c r="A371">
        <v>370</v>
      </c>
      <c r="B371" t="s">
        <v>1284</v>
      </c>
      <c r="C371" t="s">
        <v>74</v>
      </c>
      <c r="D371" t="s">
        <v>10</v>
      </c>
      <c r="E371">
        <v>81</v>
      </c>
      <c r="F371">
        <v>8</v>
      </c>
      <c r="G371">
        <v>11</v>
      </c>
      <c r="H371">
        <v>19</v>
      </c>
      <c r="I371">
        <v>-2</v>
      </c>
      <c r="J371">
        <v>57</v>
      </c>
      <c r="K371">
        <v>1</v>
      </c>
      <c r="L371">
        <v>2</v>
      </c>
      <c r="M371">
        <v>0</v>
      </c>
      <c r="N371">
        <v>0</v>
      </c>
      <c r="O371">
        <v>107</v>
      </c>
      <c r="P371">
        <v>7.5</v>
      </c>
      <c r="Q371" s="1">
        <v>0.62430555555555556</v>
      </c>
      <c r="R371">
        <v>21.1</v>
      </c>
      <c r="S371">
        <v>25</v>
      </c>
    </row>
    <row r="372" spans="1:19">
      <c r="A372">
        <v>371</v>
      </c>
      <c r="B372" t="s">
        <v>1395</v>
      </c>
      <c r="C372" t="s">
        <v>72</v>
      </c>
      <c r="D372" t="s">
        <v>5</v>
      </c>
      <c r="E372">
        <v>76</v>
      </c>
      <c r="F372">
        <v>8</v>
      </c>
      <c r="G372">
        <v>11</v>
      </c>
      <c r="H372">
        <v>19</v>
      </c>
      <c r="I372">
        <v>4</v>
      </c>
      <c r="J372">
        <v>37</v>
      </c>
      <c r="K372">
        <v>0</v>
      </c>
      <c r="L372">
        <v>0</v>
      </c>
      <c r="M372">
        <v>1</v>
      </c>
      <c r="N372">
        <v>0</v>
      </c>
      <c r="O372">
        <v>131</v>
      </c>
      <c r="P372">
        <v>6.1</v>
      </c>
      <c r="Q372" s="1">
        <v>0.47916666666666669</v>
      </c>
      <c r="R372">
        <v>17.8</v>
      </c>
      <c r="S372">
        <v>27.8</v>
      </c>
    </row>
    <row r="373" spans="1:19">
      <c r="A373">
        <v>372</v>
      </c>
      <c r="B373" t="s">
        <v>1396</v>
      </c>
      <c r="C373" t="s">
        <v>14</v>
      </c>
      <c r="D373" t="s">
        <v>7</v>
      </c>
      <c r="E373">
        <v>70</v>
      </c>
      <c r="F373">
        <v>7</v>
      </c>
      <c r="G373">
        <v>12</v>
      </c>
      <c r="H373">
        <v>19</v>
      </c>
      <c r="I373">
        <v>6</v>
      </c>
      <c r="J373">
        <v>44</v>
      </c>
      <c r="K373">
        <v>0</v>
      </c>
      <c r="L373">
        <v>0</v>
      </c>
      <c r="M373">
        <v>0</v>
      </c>
      <c r="N373">
        <v>0</v>
      </c>
      <c r="O373">
        <v>92</v>
      </c>
      <c r="P373">
        <v>7.6</v>
      </c>
      <c r="Q373" s="1">
        <v>0.39930555555555558</v>
      </c>
      <c r="R373">
        <v>15.2</v>
      </c>
      <c r="S373">
        <v>48.8</v>
      </c>
    </row>
    <row r="374" spans="1:19">
      <c r="A374">
        <v>373</v>
      </c>
      <c r="B374" t="s">
        <v>766</v>
      </c>
      <c r="C374" t="s">
        <v>29</v>
      </c>
      <c r="D374" t="s">
        <v>81</v>
      </c>
      <c r="E374">
        <v>81</v>
      </c>
      <c r="F374">
        <v>5</v>
      </c>
      <c r="G374">
        <v>14</v>
      </c>
      <c r="H374">
        <v>19</v>
      </c>
      <c r="I374">
        <v>-6</v>
      </c>
      <c r="J374">
        <v>54</v>
      </c>
      <c r="K374">
        <v>1</v>
      </c>
      <c r="L374">
        <v>0</v>
      </c>
      <c r="M374">
        <v>0</v>
      </c>
      <c r="N374">
        <v>0</v>
      </c>
      <c r="O374">
        <v>122</v>
      </c>
      <c r="P374">
        <v>4.0999999999999996</v>
      </c>
      <c r="Q374" s="1">
        <v>0.88055555555555554</v>
      </c>
      <c r="R374">
        <v>28.7</v>
      </c>
      <c r="S374">
        <v>0</v>
      </c>
    </row>
    <row r="375" spans="1:19">
      <c r="A375">
        <v>374</v>
      </c>
      <c r="B375" t="s">
        <v>1275</v>
      </c>
      <c r="C375" t="s">
        <v>16</v>
      </c>
      <c r="D375" t="s">
        <v>81</v>
      </c>
      <c r="E375">
        <v>61</v>
      </c>
      <c r="F375">
        <v>5</v>
      </c>
      <c r="G375">
        <v>14</v>
      </c>
      <c r="H375">
        <v>19</v>
      </c>
      <c r="I375">
        <v>0</v>
      </c>
      <c r="J375">
        <v>78</v>
      </c>
      <c r="K375">
        <v>1</v>
      </c>
      <c r="L375">
        <v>1</v>
      </c>
      <c r="M375">
        <v>0</v>
      </c>
      <c r="N375">
        <v>0</v>
      </c>
      <c r="O375">
        <v>76</v>
      </c>
      <c r="P375">
        <v>6.6</v>
      </c>
      <c r="Q375" s="1">
        <v>0.8833333333333333</v>
      </c>
      <c r="R375">
        <v>28.2</v>
      </c>
      <c r="S375">
        <v>0</v>
      </c>
    </row>
    <row r="376" spans="1:19">
      <c r="A376">
        <v>375</v>
      </c>
      <c r="B376" t="s">
        <v>1397</v>
      </c>
      <c r="C376" t="s">
        <v>72</v>
      </c>
      <c r="D376" t="s">
        <v>7</v>
      </c>
      <c r="E376">
        <v>79</v>
      </c>
      <c r="F376">
        <v>4</v>
      </c>
      <c r="G376">
        <v>15</v>
      </c>
      <c r="H376">
        <v>19</v>
      </c>
      <c r="I376">
        <v>0</v>
      </c>
      <c r="J376">
        <v>72</v>
      </c>
      <c r="K376">
        <v>0</v>
      </c>
      <c r="L376">
        <v>1</v>
      </c>
      <c r="M376">
        <v>0</v>
      </c>
      <c r="N376">
        <v>0</v>
      </c>
      <c r="O376">
        <v>93</v>
      </c>
      <c r="P376">
        <v>4.3</v>
      </c>
      <c r="Q376" s="1">
        <v>0.54375000000000007</v>
      </c>
      <c r="R376">
        <v>20.2</v>
      </c>
      <c r="S376">
        <v>60.6</v>
      </c>
    </row>
    <row r="377" spans="1:19">
      <c r="A377">
        <v>376</v>
      </c>
      <c r="B377" t="s">
        <v>773</v>
      </c>
      <c r="C377" t="s">
        <v>143</v>
      </c>
      <c r="D377" t="s">
        <v>7</v>
      </c>
      <c r="E377">
        <v>74</v>
      </c>
      <c r="F377">
        <v>4</v>
      </c>
      <c r="G377">
        <v>15</v>
      </c>
      <c r="H377">
        <v>19</v>
      </c>
      <c r="I377">
        <v>1</v>
      </c>
      <c r="J377">
        <v>12</v>
      </c>
      <c r="K377">
        <v>0</v>
      </c>
      <c r="L377">
        <v>0</v>
      </c>
      <c r="M377">
        <v>1</v>
      </c>
      <c r="N377">
        <v>0</v>
      </c>
      <c r="O377">
        <v>83</v>
      </c>
      <c r="P377">
        <v>4.8</v>
      </c>
      <c r="Q377" s="1">
        <v>0.54722222222222217</v>
      </c>
      <c r="R377">
        <v>18.399999999999999</v>
      </c>
      <c r="S377">
        <v>45.4</v>
      </c>
    </row>
    <row r="378" spans="1:19">
      <c r="A378">
        <v>377</v>
      </c>
      <c r="B378" t="s">
        <v>1166</v>
      </c>
      <c r="C378" t="s">
        <v>25</v>
      </c>
      <c r="D378" t="s">
        <v>10</v>
      </c>
      <c r="E378">
        <v>60</v>
      </c>
      <c r="F378">
        <v>11</v>
      </c>
      <c r="G378">
        <v>7</v>
      </c>
      <c r="H378">
        <v>18</v>
      </c>
      <c r="I378">
        <v>-10</v>
      </c>
      <c r="J378">
        <v>35</v>
      </c>
      <c r="K378">
        <v>0</v>
      </c>
      <c r="L378">
        <v>0</v>
      </c>
      <c r="M378">
        <v>3</v>
      </c>
      <c r="N378">
        <v>0</v>
      </c>
      <c r="O378">
        <v>123</v>
      </c>
      <c r="P378">
        <v>8.9</v>
      </c>
      <c r="Q378" s="1">
        <v>0.58263888888888882</v>
      </c>
      <c r="R378">
        <v>19.7</v>
      </c>
      <c r="S378">
        <v>40</v>
      </c>
    </row>
    <row r="379" spans="1:19">
      <c r="A379">
        <v>378</v>
      </c>
      <c r="B379" t="s">
        <v>788</v>
      </c>
      <c r="C379" t="s">
        <v>322</v>
      </c>
      <c r="D379" t="s">
        <v>7</v>
      </c>
      <c r="E379">
        <v>61</v>
      </c>
      <c r="F379">
        <v>11</v>
      </c>
      <c r="G379">
        <v>7</v>
      </c>
      <c r="H379">
        <v>18</v>
      </c>
      <c r="I379">
        <v>1</v>
      </c>
      <c r="J379">
        <v>60</v>
      </c>
      <c r="K379">
        <v>1</v>
      </c>
      <c r="L379">
        <v>0</v>
      </c>
      <c r="M379">
        <v>2</v>
      </c>
      <c r="N379">
        <v>0</v>
      </c>
      <c r="O379">
        <v>107</v>
      </c>
      <c r="P379">
        <v>10.3</v>
      </c>
      <c r="Q379" s="1">
        <v>0.5083333333333333</v>
      </c>
      <c r="R379">
        <v>16.3</v>
      </c>
      <c r="S379">
        <v>58.9</v>
      </c>
    </row>
    <row r="380" spans="1:19">
      <c r="A380">
        <v>379</v>
      </c>
      <c r="B380" t="s">
        <v>1398</v>
      </c>
      <c r="C380" t="s">
        <v>21</v>
      </c>
      <c r="D380" t="s">
        <v>10</v>
      </c>
      <c r="E380">
        <v>76</v>
      </c>
      <c r="F380">
        <v>9</v>
      </c>
      <c r="G380">
        <v>9</v>
      </c>
      <c r="H380">
        <v>18</v>
      </c>
      <c r="I380">
        <v>-18</v>
      </c>
      <c r="J380">
        <v>62</v>
      </c>
      <c r="K380">
        <v>0</v>
      </c>
      <c r="L380">
        <v>3</v>
      </c>
      <c r="M380">
        <v>2</v>
      </c>
      <c r="N380">
        <v>0</v>
      </c>
      <c r="O380">
        <v>143</v>
      </c>
      <c r="P380">
        <v>6.3</v>
      </c>
      <c r="Q380" s="1">
        <v>0.6</v>
      </c>
      <c r="R380">
        <v>19.2</v>
      </c>
      <c r="S380">
        <v>41.2</v>
      </c>
    </row>
    <row r="381" spans="1:19">
      <c r="A381">
        <v>380</v>
      </c>
      <c r="B381" t="s">
        <v>1399</v>
      </c>
      <c r="C381" t="s">
        <v>29</v>
      </c>
      <c r="D381" t="s">
        <v>7</v>
      </c>
      <c r="E381">
        <v>63</v>
      </c>
      <c r="F381">
        <v>8</v>
      </c>
      <c r="G381">
        <v>10</v>
      </c>
      <c r="H381">
        <v>18</v>
      </c>
      <c r="I381">
        <v>7</v>
      </c>
      <c r="J381">
        <v>14</v>
      </c>
      <c r="K381">
        <v>1</v>
      </c>
      <c r="L381">
        <v>1</v>
      </c>
      <c r="M381">
        <v>2</v>
      </c>
      <c r="N381">
        <v>0</v>
      </c>
      <c r="O381">
        <v>63</v>
      </c>
      <c r="P381">
        <v>12.7</v>
      </c>
      <c r="Q381" s="1">
        <v>0.52500000000000002</v>
      </c>
      <c r="R381">
        <v>20</v>
      </c>
      <c r="S381">
        <v>50.9</v>
      </c>
    </row>
    <row r="382" spans="1:19">
      <c r="A382">
        <v>381</v>
      </c>
      <c r="B382" t="s">
        <v>1211</v>
      </c>
      <c r="C382" t="s">
        <v>45</v>
      </c>
      <c r="D382" t="s">
        <v>10</v>
      </c>
      <c r="E382">
        <v>74</v>
      </c>
      <c r="F382">
        <v>7</v>
      </c>
      <c r="G382">
        <v>11</v>
      </c>
      <c r="H382">
        <v>18</v>
      </c>
      <c r="I382">
        <v>-13</v>
      </c>
      <c r="J382">
        <v>138</v>
      </c>
      <c r="K382">
        <v>0</v>
      </c>
      <c r="L382">
        <v>0</v>
      </c>
      <c r="M382">
        <v>1</v>
      </c>
      <c r="N382">
        <v>0</v>
      </c>
      <c r="O382">
        <v>117</v>
      </c>
      <c r="P382">
        <v>6</v>
      </c>
      <c r="Q382" s="1">
        <v>0.53819444444444442</v>
      </c>
      <c r="R382">
        <v>18.5</v>
      </c>
      <c r="S382">
        <v>30.8</v>
      </c>
    </row>
    <row r="383" spans="1:19">
      <c r="A383">
        <v>382</v>
      </c>
      <c r="B383" t="s">
        <v>220</v>
      </c>
      <c r="C383" t="s">
        <v>74</v>
      </c>
      <c r="D383" t="s">
        <v>10</v>
      </c>
      <c r="E383">
        <v>47</v>
      </c>
      <c r="F383">
        <v>7</v>
      </c>
      <c r="G383">
        <v>11</v>
      </c>
      <c r="H383">
        <v>18</v>
      </c>
      <c r="I383">
        <v>4</v>
      </c>
      <c r="J383">
        <v>8</v>
      </c>
      <c r="K383">
        <v>0</v>
      </c>
      <c r="L383">
        <v>0</v>
      </c>
      <c r="M383">
        <v>2</v>
      </c>
      <c r="N383">
        <v>0</v>
      </c>
      <c r="O383">
        <v>59</v>
      </c>
      <c r="P383">
        <v>11.9</v>
      </c>
      <c r="Q383" s="1">
        <v>0.58958333333333335</v>
      </c>
      <c r="R383">
        <v>21</v>
      </c>
      <c r="S383">
        <v>14.3</v>
      </c>
    </row>
    <row r="384" spans="1:19">
      <c r="A384">
        <v>383</v>
      </c>
      <c r="B384" t="s">
        <v>357</v>
      </c>
      <c r="C384" t="s">
        <v>1400</v>
      </c>
      <c r="D384" t="s">
        <v>81</v>
      </c>
      <c r="E384">
        <v>52</v>
      </c>
      <c r="F384">
        <v>6</v>
      </c>
      <c r="G384">
        <v>12</v>
      </c>
      <c r="H384">
        <v>18</v>
      </c>
      <c r="I384">
        <v>-10</v>
      </c>
      <c r="J384">
        <v>12</v>
      </c>
      <c r="K384">
        <v>5</v>
      </c>
      <c r="L384">
        <v>0</v>
      </c>
      <c r="M384">
        <v>0</v>
      </c>
      <c r="N384">
        <v>0</v>
      </c>
      <c r="O384">
        <v>99</v>
      </c>
      <c r="P384">
        <v>6.1</v>
      </c>
      <c r="Q384" s="1">
        <v>0.97083333333333333</v>
      </c>
      <c r="R384">
        <v>26.9</v>
      </c>
      <c r="S384">
        <v>0</v>
      </c>
    </row>
    <row r="385" spans="1:19">
      <c r="A385">
        <v>384</v>
      </c>
      <c r="B385" t="s">
        <v>898</v>
      </c>
      <c r="C385" t="s">
        <v>147</v>
      </c>
      <c r="D385" t="s">
        <v>81</v>
      </c>
      <c r="E385">
        <v>67</v>
      </c>
      <c r="F385">
        <v>4</v>
      </c>
      <c r="G385">
        <v>14</v>
      </c>
      <c r="H385">
        <v>18</v>
      </c>
      <c r="I385">
        <v>-3</v>
      </c>
      <c r="J385">
        <v>16</v>
      </c>
      <c r="K385">
        <v>1</v>
      </c>
      <c r="L385">
        <v>0</v>
      </c>
      <c r="M385">
        <v>1</v>
      </c>
      <c r="N385">
        <v>0</v>
      </c>
      <c r="O385">
        <v>71</v>
      </c>
      <c r="P385">
        <v>5.6</v>
      </c>
      <c r="Q385" s="1">
        <v>0.74305555555555547</v>
      </c>
      <c r="R385">
        <v>21.8</v>
      </c>
      <c r="S385">
        <v>0</v>
      </c>
    </row>
    <row r="386" spans="1:19">
      <c r="A386">
        <v>385</v>
      </c>
      <c r="B386" t="s">
        <v>1401</v>
      </c>
      <c r="C386" t="s">
        <v>93</v>
      </c>
      <c r="D386" t="s">
        <v>81</v>
      </c>
      <c r="E386">
        <v>79</v>
      </c>
      <c r="F386">
        <v>2</v>
      </c>
      <c r="G386">
        <v>16</v>
      </c>
      <c r="H386">
        <v>18</v>
      </c>
      <c r="I386">
        <v>4</v>
      </c>
      <c r="J386">
        <v>41</v>
      </c>
      <c r="K386">
        <v>0</v>
      </c>
      <c r="L386">
        <v>0</v>
      </c>
      <c r="M386">
        <v>0</v>
      </c>
      <c r="N386">
        <v>0</v>
      </c>
      <c r="O386">
        <v>74</v>
      </c>
      <c r="P386">
        <v>2.7</v>
      </c>
      <c r="Q386" s="1">
        <v>0.92708333333333337</v>
      </c>
      <c r="R386">
        <v>31.5</v>
      </c>
      <c r="S386">
        <v>0</v>
      </c>
    </row>
    <row r="387" spans="1:19">
      <c r="A387">
        <v>386</v>
      </c>
      <c r="B387" t="s">
        <v>219</v>
      </c>
      <c r="C387" t="s">
        <v>1363</v>
      </c>
      <c r="D387" t="s">
        <v>10</v>
      </c>
      <c r="E387">
        <v>67</v>
      </c>
      <c r="F387">
        <v>8</v>
      </c>
      <c r="G387">
        <v>9</v>
      </c>
      <c r="H387">
        <v>17</v>
      </c>
      <c r="I387">
        <v>-9</v>
      </c>
      <c r="J387">
        <v>32</v>
      </c>
      <c r="K387">
        <v>0</v>
      </c>
      <c r="L387">
        <v>0</v>
      </c>
      <c r="M387">
        <v>1</v>
      </c>
      <c r="N387">
        <v>0</v>
      </c>
      <c r="O387">
        <v>165</v>
      </c>
      <c r="P387">
        <v>4.8</v>
      </c>
      <c r="Q387" s="1">
        <v>0.73055555555555562</v>
      </c>
      <c r="R387">
        <v>22.1</v>
      </c>
      <c r="S387">
        <v>40</v>
      </c>
    </row>
    <row r="388" spans="1:19">
      <c r="A388">
        <v>387</v>
      </c>
      <c r="B388" t="s">
        <v>406</v>
      </c>
      <c r="C388" t="s">
        <v>121</v>
      </c>
      <c r="D388" t="s">
        <v>5</v>
      </c>
      <c r="E388">
        <v>64</v>
      </c>
      <c r="F388">
        <v>8</v>
      </c>
      <c r="G388">
        <v>9</v>
      </c>
      <c r="H388">
        <v>17</v>
      </c>
      <c r="I388">
        <v>-9</v>
      </c>
      <c r="J388">
        <v>20</v>
      </c>
      <c r="K388">
        <v>3</v>
      </c>
      <c r="L388">
        <v>0</v>
      </c>
      <c r="M388">
        <v>2</v>
      </c>
      <c r="N388">
        <v>0</v>
      </c>
      <c r="O388">
        <v>133</v>
      </c>
      <c r="P388">
        <v>6</v>
      </c>
      <c r="Q388" s="1">
        <v>0.5708333333333333</v>
      </c>
      <c r="R388">
        <v>20.399999999999999</v>
      </c>
      <c r="S388">
        <v>34.9</v>
      </c>
    </row>
    <row r="389" spans="1:19">
      <c r="A389">
        <v>388</v>
      </c>
      <c r="B389" t="s">
        <v>1402</v>
      </c>
      <c r="C389" t="s">
        <v>93</v>
      </c>
      <c r="D389" t="s">
        <v>10</v>
      </c>
      <c r="E389">
        <v>62</v>
      </c>
      <c r="F389">
        <v>8</v>
      </c>
      <c r="G389">
        <v>9</v>
      </c>
      <c r="H389">
        <v>17</v>
      </c>
      <c r="I389">
        <v>-1</v>
      </c>
      <c r="J389">
        <v>40</v>
      </c>
      <c r="K389">
        <v>1</v>
      </c>
      <c r="L389">
        <v>1</v>
      </c>
      <c r="M389">
        <v>2</v>
      </c>
      <c r="N389">
        <v>0</v>
      </c>
      <c r="O389">
        <v>87</v>
      </c>
      <c r="P389">
        <v>9.1999999999999993</v>
      </c>
      <c r="Q389" s="1">
        <v>0.53541666666666665</v>
      </c>
      <c r="R389">
        <v>19.100000000000001</v>
      </c>
      <c r="S389">
        <v>45.5</v>
      </c>
    </row>
    <row r="390" spans="1:19">
      <c r="A390">
        <v>389</v>
      </c>
      <c r="B390" t="s">
        <v>1403</v>
      </c>
      <c r="C390" t="s">
        <v>1404</v>
      </c>
      <c r="D390" t="s">
        <v>81</v>
      </c>
      <c r="E390">
        <v>60</v>
      </c>
      <c r="F390">
        <v>7</v>
      </c>
      <c r="G390">
        <v>10</v>
      </c>
      <c r="H390">
        <v>17</v>
      </c>
      <c r="I390">
        <v>10</v>
      </c>
      <c r="J390">
        <v>30</v>
      </c>
      <c r="K390">
        <v>3</v>
      </c>
      <c r="L390">
        <v>0</v>
      </c>
      <c r="M390">
        <v>0</v>
      </c>
      <c r="N390">
        <v>0</v>
      </c>
      <c r="O390">
        <v>94</v>
      </c>
      <c r="P390">
        <v>7.4</v>
      </c>
      <c r="Q390" s="1">
        <v>0.94930555555555562</v>
      </c>
      <c r="R390">
        <v>30.3</v>
      </c>
      <c r="S390">
        <v>0</v>
      </c>
    </row>
    <row r="391" spans="1:19">
      <c r="A391">
        <v>390</v>
      </c>
      <c r="B391" t="s">
        <v>396</v>
      </c>
      <c r="C391" t="s">
        <v>4</v>
      </c>
      <c r="D391" t="s">
        <v>81</v>
      </c>
      <c r="E391">
        <v>81</v>
      </c>
      <c r="F391">
        <v>6</v>
      </c>
      <c r="G391">
        <v>11</v>
      </c>
      <c r="H391">
        <v>17</v>
      </c>
      <c r="I391">
        <v>-14</v>
      </c>
      <c r="J391">
        <v>50</v>
      </c>
      <c r="K391">
        <v>2</v>
      </c>
      <c r="L391">
        <v>0</v>
      </c>
      <c r="M391">
        <v>1</v>
      </c>
      <c r="N391">
        <v>1</v>
      </c>
      <c r="O391">
        <v>145</v>
      </c>
      <c r="P391">
        <v>4.0999999999999996</v>
      </c>
      <c r="Q391" s="1">
        <v>0.84027777777777779</v>
      </c>
      <c r="R391">
        <v>27.9</v>
      </c>
      <c r="S391">
        <v>0</v>
      </c>
    </row>
    <row r="392" spans="1:19">
      <c r="A392">
        <v>391</v>
      </c>
      <c r="B392" t="s">
        <v>786</v>
      </c>
      <c r="C392" t="s">
        <v>19</v>
      </c>
      <c r="D392" t="s">
        <v>81</v>
      </c>
      <c r="E392">
        <v>79</v>
      </c>
      <c r="F392">
        <v>5</v>
      </c>
      <c r="G392">
        <v>12</v>
      </c>
      <c r="H392">
        <v>17</v>
      </c>
      <c r="I392">
        <v>2</v>
      </c>
      <c r="J392">
        <v>50</v>
      </c>
      <c r="K392">
        <v>0</v>
      </c>
      <c r="L392">
        <v>0</v>
      </c>
      <c r="M392">
        <v>1</v>
      </c>
      <c r="N392">
        <v>0</v>
      </c>
      <c r="O392">
        <v>101</v>
      </c>
      <c r="P392">
        <v>5</v>
      </c>
      <c r="Q392" s="1">
        <v>0.70277777777777783</v>
      </c>
      <c r="R392">
        <v>23</v>
      </c>
      <c r="S392">
        <v>0</v>
      </c>
    </row>
    <row r="393" spans="1:19">
      <c r="A393">
        <v>392</v>
      </c>
      <c r="B393" t="s">
        <v>1405</v>
      </c>
      <c r="C393" t="s">
        <v>72</v>
      </c>
      <c r="D393" t="s">
        <v>81</v>
      </c>
      <c r="E393">
        <v>79</v>
      </c>
      <c r="F393">
        <v>4</v>
      </c>
      <c r="G393">
        <v>13</v>
      </c>
      <c r="H393">
        <v>17</v>
      </c>
      <c r="I393">
        <v>3</v>
      </c>
      <c r="J393">
        <v>66</v>
      </c>
      <c r="K393">
        <v>1</v>
      </c>
      <c r="L393">
        <v>0</v>
      </c>
      <c r="M393">
        <v>1</v>
      </c>
      <c r="N393">
        <v>0</v>
      </c>
      <c r="O393">
        <v>85</v>
      </c>
      <c r="P393">
        <v>4.7</v>
      </c>
      <c r="Q393" s="1">
        <v>0.84722222222222221</v>
      </c>
      <c r="R393">
        <v>27.4</v>
      </c>
      <c r="S393">
        <v>0</v>
      </c>
    </row>
    <row r="394" spans="1:19">
      <c r="A394">
        <v>393</v>
      </c>
      <c r="B394" t="s">
        <v>392</v>
      </c>
      <c r="C394" t="s">
        <v>322</v>
      </c>
      <c r="D394" t="s">
        <v>7</v>
      </c>
      <c r="E394">
        <v>80</v>
      </c>
      <c r="F394">
        <v>4</v>
      </c>
      <c r="G394">
        <v>13</v>
      </c>
      <c r="H394">
        <v>17</v>
      </c>
      <c r="I394">
        <v>-3</v>
      </c>
      <c r="J394">
        <v>24</v>
      </c>
      <c r="K394">
        <v>0</v>
      </c>
      <c r="L394">
        <v>0</v>
      </c>
      <c r="M394">
        <v>0</v>
      </c>
      <c r="N394">
        <v>0</v>
      </c>
      <c r="O394">
        <v>86</v>
      </c>
      <c r="P394">
        <v>4.7</v>
      </c>
      <c r="Q394" s="1">
        <v>0.52083333333333337</v>
      </c>
      <c r="R394">
        <v>16.8</v>
      </c>
      <c r="S394">
        <v>50.9</v>
      </c>
    </row>
    <row r="395" spans="1:19">
      <c r="A395">
        <v>394</v>
      </c>
      <c r="B395" t="s">
        <v>1406</v>
      </c>
      <c r="C395" t="s">
        <v>113</v>
      </c>
      <c r="D395" t="s">
        <v>5</v>
      </c>
      <c r="E395">
        <v>58</v>
      </c>
      <c r="F395">
        <v>4</v>
      </c>
      <c r="G395">
        <v>13</v>
      </c>
      <c r="H395">
        <v>17</v>
      </c>
      <c r="I395">
        <v>-8</v>
      </c>
      <c r="J395">
        <v>8</v>
      </c>
      <c r="K395">
        <v>1</v>
      </c>
      <c r="L395">
        <v>1</v>
      </c>
      <c r="M395">
        <v>0</v>
      </c>
      <c r="N395">
        <v>0</v>
      </c>
      <c r="O395">
        <v>87</v>
      </c>
      <c r="P395">
        <v>4.5999999999999996</v>
      </c>
      <c r="Q395" s="1">
        <v>0.61388888888888882</v>
      </c>
      <c r="R395">
        <v>21.3</v>
      </c>
      <c r="S395">
        <v>18.2</v>
      </c>
    </row>
    <row r="396" spans="1:19">
      <c r="A396">
        <v>395</v>
      </c>
      <c r="B396" t="s">
        <v>1331</v>
      </c>
      <c r="C396" t="s">
        <v>143</v>
      </c>
      <c r="D396" t="s">
        <v>81</v>
      </c>
      <c r="E396">
        <v>72</v>
      </c>
      <c r="F396">
        <v>3</v>
      </c>
      <c r="G396">
        <v>14</v>
      </c>
      <c r="H396">
        <v>17</v>
      </c>
      <c r="I396">
        <v>5</v>
      </c>
      <c r="J396">
        <v>30</v>
      </c>
      <c r="K396">
        <v>2</v>
      </c>
      <c r="L396">
        <v>0</v>
      </c>
      <c r="M396">
        <v>1</v>
      </c>
      <c r="N396">
        <v>0</v>
      </c>
      <c r="O396">
        <v>104</v>
      </c>
      <c r="P396">
        <v>2.9</v>
      </c>
      <c r="Q396" s="1">
        <v>0.94305555555555554</v>
      </c>
      <c r="R396">
        <v>29.9</v>
      </c>
      <c r="S396">
        <v>0</v>
      </c>
    </row>
    <row r="397" spans="1:19">
      <c r="A397">
        <v>396</v>
      </c>
      <c r="B397" t="s">
        <v>1407</v>
      </c>
      <c r="C397" t="s">
        <v>33</v>
      </c>
      <c r="D397" t="s">
        <v>81</v>
      </c>
      <c r="E397">
        <v>71</v>
      </c>
      <c r="F397">
        <v>3</v>
      </c>
      <c r="G397">
        <v>14</v>
      </c>
      <c r="H397">
        <v>17</v>
      </c>
      <c r="I397">
        <v>-15</v>
      </c>
      <c r="J397">
        <v>31</v>
      </c>
      <c r="K397">
        <v>1</v>
      </c>
      <c r="L397">
        <v>0</v>
      </c>
      <c r="M397">
        <v>1</v>
      </c>
      <c r="N397">
        <v>0</v>
      </c>
      <c r="O397">
        <v>83</v>
      </c>
      <c r="P397">
        <v>3.6</v>
      </c>
      <c r="Q397" s="1">
        <v>0.83333333333333337</v>
      </c>
      <c r="R397">
        <v>24.6</v>
      </c>
      <c r="S397">
        <v>0</v>
      </c>
    </row>
    <row r="398" spans="1:19">
      <c r="A398">
        <v>397</v>
      </c>
      <c r="B398" t="s">
        <v>1351</v>
      </c>
      <c r="C398" t="s">
        <v>121</v>
      </c>
      <c r="D398" t="s">
        <v>81</v>
      </c>
      <c r="E398">
        <v>81</v>
      </c>
      <c r="F398">
        <v>2</v>
      </c>
      <c r="G398">
        <v>15</v>
      </c>
      <c r="H398">
        <v>17</v>
      </c>
      <c r="I398">
        <v>2</v>
      </c>
      <c r="J398">
        <v>80</v>
      </c>
      <c r="K398">
        <v>0</v>
      </c>
      <c r="L398">
        <v>0</v>
      </c>
      <c r="M398">
        <v>0</v>
      </c>
      <c r="N398">
        <v>0</v>
      </c>
      <c r="O398">
        <v>78</v>
      </c>
      <c r="P398">
        <v>2.6</v>
      </c>
      <c r="Q398" s="1">
        <v>0.90138888888888891</v>
      </c>
      <c r="R398">
        <v>29.1</v>
      </c>
      <c r="S398">
        <v>0</v>
      </c>
    </row>
    <row r="399" spans="1:19">
      <c r="A399">
        <v>398</v>
      </c>
      <c r="B399" t="s">
        <v>1238</v>
      </c>
      <c r="C399" t="s">
        <v>14</v>
      </c>
      <c r="D399" t="s">
        <v>81</v>
      </c>
      <c r="E399">
        <v>77</v>
      </c>
      <c r="F399">
        <v>2</v>
      </c>
      <c r="G399">
        <v>15</v>
      </c>
      <c r="H399">
        <v>17</v>
      </c>
      <c r="I399">
        <v>9</v>
      </c>
      <c r="J399">
        <v>20</v>
      </c>
      <c r="K399">
        <v>0</v>
      </c>
      <c r="L399">
        <v>0</v>
      </c>
      <c r="M399">
        <v>1</v>
      </c>
      <c r="N399">
        <v>0</v>
      </c>
      <c r="O399">
        <v>62</v>
      </c>
      <c r="P399">
        <v>3.2</v>
      </c>
      <c r="Q399" s="1">
        <v>0.81874999999999998</v>
      </c>
      <c r="R399">
        <v>25.9</v>
      </c>
      <c r="S399">
        <v>0</v>
      </c>
    </row>
    <row r="400" spans="1:19">
      <c r="A400">
        <v>399</v>
      </c>
      <c r="B400" t="s">
        <v>1218</v>
      </c>
      <c r="C400" t="s">
        <v>90</v>
      </c>
      <c r="D400" t="s">
        <v>81</v>
      </c>
      <c r="E400">
        <v>66</v>
      </c>
      <c r="F400">
        <v>2</v>
      </c>
      <c r="G400">
        <v>15</v>
      </c>
      <c r="H400">
        <v>17</v>
      </c>
      <c r="I400">
        <v>3</v>
      </c>
      <c r="J400">
        <v>81</v>
      </c>
      <c r="K400">
        <v>0</v>
      </c>
      <c r="L400">
        <v>1</v>
      </c>
      <c r="M400">
        <v>0</v>
      </c>
      <c r="N400">
        <v>0</v>
      </c>
      <c r="O400">
        <v>73</v>
      </c>
      <c r="P400">
        <v>2.7</v>
      </c>
      <c r="Q400" s="1">
        <v>0.94444444444444453</v>
      </c>
      <c r="R400">
        <v>29.5</v>
      </c>
      <c r="S400">
        <v>0</v>
      </c>
    </row>
    <row r="401" spans="1:19">
      <c r="A401">
        <v>400</v>
      </c>
      <c r="B401" t="s">
        <v>414</v>
      </c>
      <c r="C401" t="s">
        <v>100</v>
      </c>
      <c r="D401" t="s">
        <v>7</v>
      </c>
      <c r="E401">
        <v>60</v>
      </c>
      <c r="F401">
        <v>2</v>
      </c>
      <c r="G401">
        <v>15</v>
      </c>
      <c r="H401">
        <v>17</v>
      </c>
      <c r="I401">
        <v>-5</v>
      </c>
      <c r="J401">
        <v>53</v>
      </c>
      <c r="K401">
        <v>0</v>
      </c>
      <c r="L401">
        <v>0</v>
      </c>
      <c r="M401">
        <v>1</v>
      </c>
      <c r="N401">
        <v>0</v>
      </c>
      <c r="O401">
        <v>84</v>
      </c>
      <c r="P401">
        <v>2.4</v>
      </c>
      <c r="Q401" s="1">
        <v>0.64097222222222217</v>
      </c>
      <c r="R401">
        <v>21.9</v>
      </c>
      <c r="S401">
        <v>46.3</v>
      </c>
    </row>
    <row r="402" spans="1:19">
      <c r="A402">
        <v>401</v>
      </c>
      <c r="B402" t="s">
        <v>880</v>
      </c>
      <c r="C402" t="s">
        <v>33</v>
      </c>
      <c r="D402" t="s">
        <v>7</v>
      </c>
      <c r="E402">
        <v>36</v>
      </c>
      <c r="F402">
        <v>1</v>
      </c>
      <c r="G402">
        <v>16</v>
      </c>
      <c r="H402">
        <v>17</v>
      </c>
      <c r="I402">
        <v>-1</v>
      </c>
      <c r="J402">
        <v>8</v>
      </c>
      <c r="K402">
        <v>0</v>
      </c>
      <c r="L402">
        <v>0</v>
      </c>
      <c r="M402">
        <v>0</v>
      </c>
      <c r="N402">
        <v>0</v>
      </c>
      <c r="O402">
        <v>61</v>
      </c>
      <c r="P402">
        <v>1.6</v>
      </c>
      <c r="Q402" s="1">
        <v>0.65972222222222221</v>
      </c>
      <c r="R402">
        <v>17.600000000000001</v>
      </c>
      <c r="S402">
        <v>45.4</v>
      </c>
    </row>
    <row r="403" spans="1:19">
      <c r="A403">
        <v>402</v>
      </c>
      <c r="B403" t="s">
        <v>158</v>
      </c>
      <c r="C403" t="s">
        <v>16</v>
      </c>
      <c r="D403" t="s">
        <v>10</v>
      </c>
      <c r="E403">
        <v>40</v>
      </c>
      <c r="F403">
        <v>11</v>
      </c>
      <c r="G403">
        <v>5</v>
      </c>
      <c r="H403">
        <v>16</v>
      </c>
      <c r="I403">
        <v>-9</v>
      </c>
      <c r="J403">
        <v>29</v>
      </c>
      <c r="K403">
        <v>2</v>
      </c>
      <c r="L403">
        <v>0</v>
      </c>
      <c r="M403">
        <v>1</v>
      </c>
      <c r="N403">
        <v>0</v>
      </c>
      <c r="O403">
        <v>81</v>
      </c>
      <c r="P403">
        <v>13.6</v>
      </c>
      <c r="Q403" s="1">
        <v>0.68263888888888891</v>
      </c>
      <c r="R403">
        <v>22.8</v>
      </c>
      <c r="S403">
        <v>26.7</v>
      </c>
    </row>
    <row r="404" spans="1:19">
      <c r="A404">
        <v>403</v>
      </c>
      <c r="B404" t="s">
        <v>246</v>
      </c>
      <c r="C404" t="s">
        <v>45</v>
      </c>
      <c r="D404" t="s">
        <v>5</v>
      </c>
      <c r="E404">
        <v>23</v>
      </c>
      <c r="F404">
        <v>10</v>
      </c>
      <c r="G404">
        <v>6</v>
      </c>
      <c r="H404">
        <v>16</v>
      </c>
      <c r="I404">
        <v>1</v>
      </c>
      <c r="J404">
        <v>2</v>
      </c>
      <c r="K404">
        <v>1</v>
      </c>
      <c r="L404">
        <v>2</v>
      </c>
      <c r="M404">
        <v>3</v>
      </c>
      <c r="N404">
        <v>0</v>
      </c>
      <c r="O404">
        <v>39</v>
      </c>
      <c r="P404">
        <v>25.6</v>
      </c>
      <c r="Q404" s="1">
        <v>0.74652777777777779</v>
      </c>
      <c r="R404">
        <v>24.7</v>
      </c>
      <c r="S404">
        <v>28.6</v>
      </c>
    </row>
    <row r="405" spans="1:19">
      <c r="A405">
        <v>404</v>
      </c>
      <c r="B405" t="s">
        <v>1310</v>
      </c>
      <c r="C405" t="s">
        <v>45</v>
      </c>
      <c r="D405" t="s">
        <v>7</v>
      </c>
      <c r="E405">
        <v>56</v>
      </c>
      <c r="F405">
        <v>9</v>
      </c>
      <c r="G405">
        <v>7</v>
      </c>
      <c r="H405">
        <v>16</v>
      </c>
      <c r="I405">
        <v>1</v>
      </c>
      <c r="J405">
        <v>74</v>
      </c>
      <c r="K405">
        <v>0</v>
      </c>
      <c r="L405">
        <v>1</v>
      </c>
      <c r="M405">
        <v>1</v>
      </c>
      <c r="N405">
        <v>0</v>
      </c>
      <c r="O405">
        <v>63</v>
      </c>
      <c r="P405">
        <v>14.3</v>
      </c>
      <c r="Q405" s="1">
        <v>0.38541666666666669</v>
      </c>
      <c r="R405">
        <v>14.4</v>
      </c>
      <c r="S405">
        <v>39.799999999999997</v>
      </c>
    </row>
    <row r="406" spans="1:19">
      <c r="A406">
        <v>405</v>
      </c>
      <c r="B406" t="s">
        <v>1408</v>
      </c>
      <c r="C406" t="s">
        <v>1409</v>
      </c>
      <c r="D406" t="s">
        <v>5</v>
      </c>
      <c r="E406">
        <v>54</v>
      </c>
      <c r="F406">
        <v>9</v>
      </c>
      <c r="G406">
        <v>7</v>
      </c>
      <c r="H406">
        <v>16</v>
      </c>
      <c r="I406">
        <v>-4</v>
      </c>
      <c r="J406">
        <v>72</v>
      </c>
      <c r="K406">
        <v>0</v>
      </c>
      <c r="L406">
        <v>0</v>
      </c>
      <c r="M406">
        <v>0</v>
      </c>
      <c r="N406">
        <v>0</v>
      </c>
      <c r="O406">
        <v>42</v>
      </c>
      <c r="P406">
        <v>21.4</v>
      </c>
      <c r="Q406" s="1">
        <v>0.37222222222222223</v>
      </c>
      <c r="R406">
        <v>12.1</v>
      </c>
      <c r="S406">
        <v>50</v>
      </c>
    </row>
    <row r="407" spans="1:19">
      <c r="A407">
        <v>406</v>
      </c>
      <c r="B407" t="s">
        <v>306</v>
      </c>
      <c r="C407" t="s">
        <v>100</v>
      </c>
      <c r="D407" t="s">
        <v>10</v>
      </c>
      <c r="E407">
        <v>28</v>
      </c>
      <c r="F407">
        <v>8</v>
      </c>
      <c r="G407">
        <v>8</v>
      </c>
      <c r="H407">
        <v>16</v>
      </c>
      <c r="I407">
        <v>-3</v>
      </c>
      <c r="J407">
        <v>23</v>
      </c>
      <c r="K407">
        <v>0</v>
      </c>
      <c r="L407">
        <v>0</v>
      </c>
      <c r="M407">
        <v>1</v>
      </c>
      <c r="N407">
        <v>0</v>
      </c>
      <c r="O407">
        <v>95</v>
      </c>
      <c r="P407">
        <v>8.4</v>
      </c>
      <c r="Q407" s="1">
        <v>0.75486111111111109</v>
      </c>
      <c r="R407">
        <v>23.5</v>
      </c>
      <c r="S407">
        <v>20</v>
      </c>
    </row>
    <row r="408" spans="1:19">
      <c r="A408">
        <v>407</v>
      </c>
      <c r="B408" t="s">
        <v>761</v>
      </c>
      <c r="C408" t="s">
        <v>100</v>
      </c>
      <c r="D408" t="s">
        <v>7</v>
      </c>
      <c r="E408">
        <v>55</v>
      </c>
      <c r="F408">
        <v>7</v>
      </c>
      <c r="G408">
        <v>9</v>
      </c>
      <c r="H408">
        <v>16</v>
      </c>
      <c r="I408">
        <v>-3</v>
      </c>
      <c r="J408">
        <v>10</v>
      </c>
      <c r="K408">
        <v>0</v>
      </c>
      <c r="L408">
        <v>0</v>
      </c>
      <c r="M408">
        <v>2</v>
      </c>
      <c r="N408">
        <v>0</v>
      </c>
      <c r="O408">
        <v>67</v>
      </c>
      <c r="P408">
        <v>10.4</v>
      </c>
      <c r="Q408" s="1">
        <v>0.44930555555555557</v>
      </c>
      <c r="R408">
        <v>15.7</v>
      </c>
      <c r="S408">
        <v>38</v>
      </c>
    </row>
    <row r="409" spans="1:19">
      <c r="A409">
        <v>408</v>
      </c>
      <c r="B409" t="s">
        <v>1342</v>
      </c>
      <c r="C409" t="s">
        <v>14</v>
      </c>
      <c r="D409" t="s">
        <v>10</v>
      </c>
      <c r="E409">
        <v>60</v>
      </c>
      <c r="F409">
        <v>7</v>
      </c>
      <c r="G409">
        <v>9</v>
      </c>
      <c r="H409">
        <v>16</v>
      </c>
      <c r="I409">
        <v>9</v>
      </c>
      <c r="J409">
        <v>120</v>
      </c>
      <c r="K409">
        <v>0</v>
      </c>
      <c r="L409">
        <v>0</v>
      </c>
      <c r="M409">
        <v>2</v>
      </c>
      <c r="N409">
        <v>0</v>
      </c>
      <c r="O409">
        <v>68</v>
      </c>
      <c r="P409">
        <v>10.3</v>
      </c>
      <c r="Q409" s="1">
        <v>0.34652777777777777</v>
      </c>
      <c r="R409">
        <v>12.3</v>
      </c>
      <c r="S409">
        <v>0</v>
      </c>
    </row>
    <row r="410" spans="1:19">
      <c r="A410">
        <v>409</v>
      </c>
      <c r="B410" t="s">
        <v>249</v>
      </c>
      <c r="C410" t="s">
        <v>14</v>
      </c>
      <c r="D410" t="s">
        <v>7</v>
      </c>
      <c r="E410">
        <v>39</v>
      </c>
      <c r="F410">
        <v>6</v>
      </c>
      <c r="G410">
        <v>10</v>
      </c>
      <c r="H410">
        <v>16</v>
      </c>
      <c r="I410">
        <v>5</v>
      </c>
      <c r="J410">
        <v>28</v>
      </c>
      <c r="K410">
        <v>1</v>
      </c>
      <c r="L410">
        <v>0</v>
      </c>
      <c r="M410">
        <v>0</v>
      </c>
      <c r="N410">
        <v>0</v>
      </c>
      <c r="O410">
        <v>52</v>
      </c>
      <c r="P410">
        <v>11.5</v>
      </c>
      <c r="Q410" s="1">
        <v>0.72291666666666676</v>
      </c>
      <c r="R410">
        <v>23.4</v>
      </c>
      <c r="S410">
        <v>49.4</v>
      </c>
    </row>
    <row r="411" spans="1:19">
      <c r="A411">
        <v>410</v>
      </c>
      <c r="B411" t="s">
        <v>312</v>
      </c>
      <c r="C411" t="s">
        <v>165</v>
      </c>
      <c r="D411" t="s">
        <v>5</v>
      </c>
      <c r="E411">
        <v>51</v>
      </c>
      <c r="F411">
        <v>6</v>
      </c>
      <c r="G411">
        <v>10</v>
      </c>
      <c r="H411">
        <v>16</v>
      </c>
      <c r="I411">
        <v>2</v>
      </c>
      <c r="J411">
        <v>40</v>
      </c>
      <c r="K411">
        <v>0</v>
      </c>
      <c r="L411">
        <v>0</v>
      </c>
      <c r="M411">
        <v>1</v>
      </c>
      <c r="N411">
        <v>0</v>
      </c>
      <c r="O411">
        <v>101</v>
      </c>
      <c r="P411">
        <v>5.9</v>
      </c>
      <c r="Q411" s="1">
        <v>0.4513888888888889</v>
      </c>
      <c r="R411">
        <v>14.6</v>
      </c>
      <c r="S411">
        <v>25</v>
      </c>
    </row>
    <row r="412" spans="1:19">
      <c r="A412">
        <v>411</v>
      </c>
      <c r="B412" t="s">
        <v>1410</v>
      </c>
      <c r="C412" t="s">
        <v>9</v>
      </c>
      <c r="D412" t="s">
        <v>7</v>
      </c>
      <c r="E412">
        <v>79</v>
      </c>
      <c r="F412">
        <v>5</v>
      </c>
      <c r="G412">
        <v>11</v>
      </c>
      <c r="H412">
        <v>16</v>
      </c>
      <c r="I412">
        <v>4</v>
      </c>
      <c r="J412">
        <v>19</v>
      </c>
      <c r="K412">
        <v>1</v>
      </c>
      <c r="L412">
        <v>0</v>
      </c>
      <c r="M412">
        <v>1</v>
      </c>
      <c r="N412">
        <v>0</v>
      </c>
      <c r="O412">
        <v>90</v>
      </c>
      <c r="P412">
        <v>5.6</v>
      </c>
      <c r="Q412" s="1">
        <v>0.51666666666666672</v>
      </c>
      <c r="R412">
        <v>17.5</v>
      </c>
      <c r="S412">
        <v>59.2</v>
      </c>
    </row>
    <row r="413" spans="1:19">
      <c r="A413">
        <v>412</v>
      </c>
      <c r="B413" t="s">
        <v>1301</v>
      </c>
      <c r="C413" t="s">
        <v>147</v>
      </c>
      <c r="D413" t="s">
        <v>5</v>
      </c>
      <c r="E413">
        <v>66</v>
      </c>
      <c r="F413">
        <v>5</v>
      </c>
      <c r="G413">
        <v>11</v>
      </c>
      <c r="H413">
        <v>16</v>
      </c>
      <c r="I413">
        <v>-12</v>
      </c>
      <c r="J413">
        <v>20</v>
      </c>
      <c r="K413">
        <v>1</v>
      </c>
      <c r="L413">
        <v>0</v>
      </c>
      <c r="M413">
        <v>1</v>
      </c>
      <c r="N413">
        <v>0</v>
      </c>
      <c r="O413">
        <v>109</v>
      </c>
      <c r="P413">
        <v>4.5999999999999996</v>
      </c>
      <c r="Q413" s="1">
        <v>0.52777777777777779</v>
      </c>
      <c r="R413">
        <v>15.7</v>
      </c>
      <c r="S413">
        <v>37.200000000000003</v>
      </c>
    </row>
    <row r="414" spans="1:19">
      <c r="A414">
        <v>413</v>
      </c>
      <c r="B414" t="s">
        <v>1411</v>
      </c>
      <c r="C414" t="s">
        <v>25</v>
      </c>
      <c r="D414" t="s">
        <v>81</v>
      </c>
      <c r="E414">
        <v>63</v>
      </c>
      <c r="F414">
        <v>4</v>
      </c>
      <c r="G414">
        <v>12</v>
      </c>
      <c r="H414">
        <v>16</v>
      </c>
      <c r="I414">
        <v>1</v>
      </c>
      <c r="J414">
        <v>30</v>
      </c>
      <c r="K414">
        <v>0</v>
      </c>
      <c r="L414">
        <v>0</v>
      </c>
      <c r="M414">
        <v>1</v>
      </c>
      <c r="N414">
        <v>0</v>
      </c>
      <c r="O414">
        <v>45</v>
      </c>
      <c r="P414">
        <v>8.9</v>
      </c>
      <c r="Q414" s="1">
        <v>0.81111111111111101</v>
      </c>
      <c r="R414">
        <v>23.7</v>
      </c>
      <c r="S414">
        <v>0</v>
      </c>
    </row>
    <row r="415" spans="1:19">
      <c r="A415">
        <v>414</v>
      </c>
      <c r="B415" t="s">
        <v>1412</v>
      </c>
      <c r="C415" t="s">
        <v>12</v>
      </c>
      <c r="D415" t="s">
        <v>81</v>
      </c>
      <c r="E415">
        <v>79</v>
      </c>
      <c r="F415">
        <v>3</v>
      </c>
      <c r="G415">
        <v>13</v>
      </c>
      <c r="H415">
        <v>16</v>
      </c>
      <c r="I415">
        <v>5</v>
      </c>
      <c r="J415">
        <v>26</v>
      </c>
      <c r="K415">
        <v>0</v>
      </c>
      <c r="L415">
        <v>0</v>
      </c>
      <c r="M415">
        <v>1</v>
      </c>
      <c r="N415">
        <v>0</v>
      </c>
      <c r="O415">
        <v>65</v>
      </c>
      <c r="P415">
        <v>4.5999999999999996</v>
      </c>
      <c r="Q415" s="1">
        <v>0.82291666666666663</v>
      </c>
      <c r="R415">
        <v>26.1</v>
      </c>
      <c r="S415">
        <v>0</v>
      </c>
    </row>
    <row r="416" spans="1:19">
      <c r="A416">
        <v>415</v>
      </c>
      <c r="B416" t="s">
        <v>777</v>
      </c>
      <c r="C416" t="s">
        <v>72</v>
      </c>
      <c r="D416" t="s">
        <v>81</v>
      </c>
      <c r="E416">
        <v>64</v>
      </c>
      <c r="F416">
        <v>3</v>
      </c>
      <c r="G416">
        <v>13</v>
      </c>
      <c r="H416">
        <v>16</v>
      </c>
      <c r="I416">
        <v>21</v>
      </c>
      <c r="J416">
        <v>33</v>
      </c>
      <c r="K416">
        <v>1</v>
      </c>
      <c r="L416">
        <v>0</v>
      </c>
      <c r="M416">
        <v>0</v>
      </c>
      <c r="N416">
        <v>0</v>
      </c>
      <c r="O416">
        <v>74</v>
      </c>
      <c r="P416">
        <v>4.0999999999999996</v>
      </c>
      <c r="Q416" s="1">
        <v>0.92013888888888884</v>
      </c>
      <c r="R416">
        <v>27.8</v>
      </c>
      <c r="S416">
        <v>0</v>
      </c>
    </row>
    <row r="417" spans="1:19">
      <c r="A417">
        <v>416</v>
      </c>
      <c r="B417" t="s">
        <v>1278</v>
      </c>
      <c r="C417" t="s">
        <v>139</v>
      </c>
      <c r="D417" t="s">
        <v>7</v>
      </c>
      <c r="E417">
        <v>79</v>
      </c>
      <c r="F417">
        <v>3</v>
      </c>
      <c r="G417">
        <v>13</v>
      </c>
      <c r="H417">
        <v>16</v>
      </c>
      <c r="I417">
        <v>-9</v>
      </c>
      <c r="J417">
        <v>32</v>
      </c>
      <c r="K417">
        <v>0</v>
      </c>
      <c r="L417">
        <v>0</v>
      </c>
      <c r="M417">
        <v>0</v>
      </c>
      <c r="N417">
        <v>0</v>
      </c>
      <c r="O417">
        <v>93</v>
      </c>
      <c r="P417">
        <v>3.2</v>
      </c>
      <c r="Q417" s="1">
        <v>0.6777777777777777</v>
      </c>
      <c r="R417">
        <v>24</v>
      </c>
      <c r="S417">
        <v>52.9</v>
      </c>
    </row>
    <row r="418" spans="1:19">
      <c r="A418">
        <v>417</v>
      </c>
      <c r="B418" t="s">
        <v>740</v>
      </c>
      <c r="C418" t="s">
        <v>100</v>
      </c>
      <c r="D418" t="s">
        <v>81</v>
      </c>
      <c r="E418">
        <v>68</v>
      </c>
      <c r="F418">
        <v>3</v>
      </c>
      <c r="G418">
        <v>13</v>
      </c>
      <c r="H418">
        <v>16</v>
      </c>
      <c r="I418">
        <v>-5</v>
      </c>
      <c r="J418">
        <v>32</v>
      </c>
      <c r="K418">
        <v>1</v>
      </c>
      <c r="L418">
        <v>0</v>
      </c>
      <c r="M418">
        <v>0</v>
      </c>
      <c r="N418">
        <v>0</v>
      </c>
      <c r="O418">
        <v>87</v>
      </c>
      <c r="P418">
        <v>3.4</v>
      </c>
      <c r="Q418" s="1">
        <v>0.74722222222222223</v>
      </c>
      <c r="R418">
        <v>22</v>
      </c>
      <c r="S418">
        <v>0</v>
      </c>
    </row>
    <row r="419" spans="1:19">
      <c r="A419">
        <v>418</v>
      </c>
      <c r="B419" t="s">
        <v>853</v>
      </c>
      <c r="C419" t="s">
        <v>38</v>
      </c>
      <c r="D419" t="s">
        <v>5</v>
      </c>
      <c r="E419">
        <v>28</v>
      </c>
      <c r="F419">
        <v>3</v>
      </c>
      <c r="G419">
        <v>13</v>
      </c>
      <c r="H419">
        <v>16</v>
      </c>
      <c r="I419">
        <v>3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53</v>
      </c>
      <c r="P419">
        <v>5.7</v>
      </c>
      <c r="Q419" s="1">
        <v>0.67499999999999993</v>
      </c>
      <c r="R419">
        <v>20.9</v>
      </c>
      <c r="S419">
        <v>53.5</v>
      </c>
    </row>
    <row r="420" spans="1:19">
      <c r="A420">
        <v>419</v>
      </c>
      <c r="B420" t="s">
        <v>1413</v>
      </c>
      <c r="C420" t="s">
        <v>45</v>
      </c>
      <c r="D420" t="s">
        <v>81</v>
      </c>
      <c r="E420">
        <v>81</v>
      </c>
      <c r="F420">
        <v>2</v>
      </c>
      <c r="G420">
        <v>14</v>
      </c>
      <c r="H420">
        <v>16</v>
      </c>
      <c r="I420">
        <v>2</v>
      </c>
      <c r="J420">
        <v>40</v>
      </c>
      <c r="K420">
        <v>0</v>
      </c>
      <c r="L420">
        <v>0</v>
      </c>
      <c r="M420">
        <v>0</v>
      </c>
      <c r="N420">
        <v>0</v>
      </c>
      <c r="O420">
        <v>53</v>
      </c>
      <c r="P420">
        <v>3.8</v>
      </c>
      <c r="Q420" s="1">
        <v>0.91319444444444453</v>
      </c>
      <c r="R420">
        <v>27.4</v>
      </c>
      <c r="S420">
        <v>100</v>
      </c>
    </row>
    <row r="421" spans="1:19">
      <c r="A421">
        <v>420</v>
      </c>
      <c r="B421" t="s">
        <v>1414</v>
      </c>
      <c r="C421" t="s">
        <v>51</v>
      </c>
      <c r="D421" t="s">
        <v>5</v>
      </c>
      <c r="E421">
        <v>55</v>
      </c>
      <c r="F421">
        <v>10</v>
      </c>
      <c r="G421">
        <v>5</v>
      </c>
      <c r="H421">
        <v>15</v>
      </c>
      <c r="I421">
        <v>2</v>
      </c>
      <c r="J421">
        <v>89</v>
      </c>
      <c r="K421">
        <v>0</v>
      </c>
      <c r="L421">
        <v>2</v>
      </c>
      <c r="M421">
        <v>4</v>
      </c>
      <c r="N421">
        <v>1</v>
      </c>
      <c r="O421">
        <v>64</v>
      </c>
      <c r="P421">
        <v>15.6</v>
      </c>
      <c r="Q421" s="1">
        <v>0.42291666666666666</v>
      </c>
      <c r="R421">
        <v>14.5</v>
      </c>
      <c r="S42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422"/>
  <sheetViews>
    <sheetView topLeftCell="A366" zoomScale="50" zoomScaleNormal="50" workbookViewId="0">
      <selection activeCell="L427" sqref="L427"/>
    </sheetView>
  </sheetViews>
  <sheetFormatPr defaultRowHeight="15"/>
  <cols>
    <col min="1" max="1" width="9.28515625" bestFit="1" customWidth="1"/>
    <col min="5" max="5" width="14.42578125" customWidth="1"/>
    <col min="9" max="10" width="9.28515625" bestFit="1" customWidth="1"/>
    <col min="12" max="14" width="9.28515625" bestFit="1" customWidth="1"/>
    <col min="16" max="21" width="9.28515625" bestFit="1" customWidth="1"/>
    <col min="22" max="22" width="10.42578125" bestFit="1" customWidth="1"/>
  </cols>
  <sheetData>
    <row r="1" spans="1:22">
      <c r="A1" t="s">
        <v>501</v>
      </c>
      <c r="B1" t="s">
        <v>54</v>
      </c>
      <c r="C1" t="s">
        <v>1836</v>
      </c>
      <c r="D1" t="s">
        <v>55</v>
      </c>
      <c r="E1" t="s">
        <v>507</v>
      </c>
      <c r="F1" t="s">
        <v>508</v>
      </c>
      <c r="G1" t="s">
        <v>509</v>
      </c>
      <c r="H1" t="s">
        <v>510</v>
      </c>
      <c r="I1" t="s">
        <v>511</v>
      </c>
      <c r="J1" t="s">
        <v>512</v>
      </c>
      <c r="K1" t="s">
        <v>65</v>
      </c>
      <c r="L1" t="s">
        <v>1921</v>
      </c>
      <c r="M1" t="s">
        <v>1922</v>
      </c>
      <c r="N1" t="s">
        <v>1923</v>
      </c>
      <c r="O1" t="s">
        <v>513</v>
      </c>
      <c r="P1" t="s">
        <v>56</v>
      </c>
      <c r="Q1" t="s">
        <v>57</v>
      </c>
      <c r="R1" t="s">
        <v>58</v>
      </c>
      <c r="S1" t="s">
        <v>506</v>
      </c>
      <c r="T1" t="s">
        <v>59</v>
      </c>
      <c r="U1" t="s">
        <v>60</v>
      </c>
      <c r="V1" t="s">
        <v>67</v>
      </c>
    </row>
    <row r="2" spans="1:22">
      <c r="A2">
        <v>87</v>
      </c>
      <c r="B2" t="s">
        <v>11</v>
      </c>
      <c r="C2" t="s">
        <v>12</v>
      </c>
      <c r="D2" t="s">
        <v>7</v>
      </c>
      <c r="E2" t="s">
        <v>436</v>
      </c>
      <c r="F2" t="s">
        <v>437</v>
      </c>
      <c r="G2" t="s">
        <v>438</v>
      </c>
      <c r="H2" t="s">
        <v>429</v>
      </c>
      <c r="I2">
        <v>71</v>
      </c>
      <c r="J2">
        <v>200</v>
      </c>
      <c r="K2" t="s">
        <v>10</v>
      </c>
      <c r="L2">
        <v>2005</v>
      </c>
      <c r="M2">
        <v>1</v>
      </c>
      <c r="N2">
        <v>1</v>
      </c>
      <c r="P2">
        <v>80</v>
      </c>
      <c r="Q2">
        <v>36</v>
      </c>
      <c r="R2">
        <v>68</v>
      </c>
      <c r="S2">
        <v>104</v>
      </c>
      <c r="T2">
        <v>18</v>
      </c>
      <c r="U2">
        <v>46</v>
      </c>
      <c r="V2" s="1">
        <v>0.91527777777777775</v>
      </c>
    </row>
    <row r="3" spans="1:22">
      <c r="A3">
        <v>15</v>
      </c>
      <c r="B3" t="s">
        <v>24</v>
      </c>
      <c r="C3" t="s">
        <v>25</v>
      </c>
      <c r="D3" t="s">
        <v>7</v>
      </c>
      <c r="E3" t="s">
        <v>454</v>
      </c>
      <c r="F3" t="s">
        <v>446</v>
      </c>
      <c r="G3" t="s">
        <v>447</v>
      </c>
      <c r="H3" t="s">
        <v>429</v>
      </c>
      <c r="I3">
        <v>76</v>
      </c>
      <c r="J3">
        <v>221</v>
      </c>
      <c r="K3" t="s">
        <v>5</v>
      </c>
      <c r="L3">
        <v>2003</v>
      </c>
      <c r="M3">
        <v>1</v>
      </c>
      <c r="N3">
        <v>19</v>
      </c>
      <c r="P3">
        <v>77</v>
      </c>
      <c r="Q3">
        <v>31</v>
      </c>
      <c r="R3">
        <v>56</v>
      </c>
      <c r="S3">
        <v>87</v>
      </c>
      <c r="T3">
        <v>28</v>
      </c>
      <c r="U3">
        <v>31</v>
      </c>
      <c r="V3" s="1">
        <v>0.88680555555555562</v>
      </c>
    </row>
    <row r="4" spans="1:22">
      <c r="A4">
        <v>28</v>
      </c>
      <c r="B4" t="s">
        <v>28</v>
      </c>
      <c r="C4" t="s">
        <v>29</v>
      </c>
      <c r="D4" t="s">
        <v>7</v>
      </c>
      <c r="E4" t="s">
        <v>462</v>
      </c>
      <c r="F4" t="s">
        <v>463</v>
      </c>
      <c r="G4" t="s">
        <v>432</v>
      </c>
      <c r="H4" t="s">
        <v>429</v>
      </c>
      <c r="I4">
        <v>71</v>
      </c>
      <c r="J4">
        <v>172</v>
      </c>
      <c r="K4" t="s">
        <v>5</v>
      </c>
      <c r="L4">
        <v>2006</v>
      </c>
      <c r="M4">
        <v>1</v>
      </c>
      <c r="N4">
        <v>22</v>
      </c>
      <c r="P4">
        <v>82</v>
      </c>
      <c r="Q4">
        <v>28</v>
      </c>
      <c r="R4">
        <v>58</v>
      </c>
      <c r="S4">
        <v>86</v>
      </c>
      <c r="T4">
        <v>7</v>
      </c>
      <c r="U4">
        <v>46</v>
      </c>
      <c r="V4" s="1">
        <v>0.85138888888888886</v>
      </c>
    </row>
    <row r="5" spans="1:22">
      <c r="A5">
        <v>91</v>
      </c>
      <c r="B5" t="s">
        <v>118</v>
      </c>
      <c r="C5" t="s">
        <v>113</v>
      </c>
      <c r="D5" t="s">
        <v>7</v>
      </c>
      <c r="E5" t="s">
        <v>575</v>
      </c>
      <c r="F5" t="s">
        <v>492</v>
      </c>
      <c r="G5" t="s">
        <v>432</v>
      </c>
      <c r="H5" t="s">
        <v>429</v>
      </c>
      <c r="I5">
        <v>73</v>
      </c>
      <c r="J5">
        <v>195</v>
      </c>
      <c r="K5" t="s">
        <v>5</v>
      </c>
      <c r="L5">
        <v>2010</v>
      </c>
      <c r="M5">
        <v>1</v>
      </c>
      <c r="N5">
        <v>2</v>
      </c>
      <c r="P5">
        <v>80</v>
      </c>
      <c r="Q5">
        <v>37</v>
      </c>
      <c r="R5">
        <v>47</v>
      </c>
      <c r="S5">
        <v>84</v>
      </c>
      <c r="T5">
        <v>16</v>
      </c>
      <c r="U5">
        <v>18</v>
      </c>
      <c r="V5" s="1">
        <v>0.80555555555555547</v>
      </c>
    </row>
    <row r="6" spans="1:22">
      <c r="A6">
        <v>10</v>
      </c>
      <c r="B6" t="s">
        <v>91</v>
      </c>
      <c r="C6" t="s">
        <v>25</v>
      </c>
      <c r="D6" t="s">
        <v>5</v>
      </c>
      <c r="E6" t="s">
        <v>538</v>
      </c>
      <c r="F6" t="s">
        <v>539</v>
      </c>
      <c r="G6" t="s">
        <v>432</v>
      </c>
      <c r="H6" t="s">
        <v>429</v>
      </c>
      <c r="I6">
        <v>75</v>
      </c>
      <c r="J6">
        <v>212</v>
      </c>
      <c r="K6" t="s">
        <v>5</v>
      </c>
      <c r="L6">
        <v>2003</v>
      </c>
      <c r="M6">
        <v>1</v>
      </c>
      <c r="N6">
        <v>28</v>
      </c>
      <c r="P6">
        <v>81</v>
      </c>
      <c r="Q6">
        <v>43</v>
      </c>
      <c r="R6">
        <v>39</v>
      </c>
      <c r="S6">
        <v>82</v>
      </c>
      <c r="T6">
        <v>32</v>
      </c>
      <c r="U6">
        <v>65</v>
      </c>
      <c r="V6" s="1">
        <v>0.81111111111111101</v>
      </c>
    </row>
    <row r="7" spans="1:22">
      <c r="A7">
        <v>81</v>
      </c>
      <c r="B7" t="s">
        <v>18</v>
      </c>
      <c r="C7" t="s">
        <v>19</v>
      </c>
      <c r="D7" t="s">
        <v>5</v>
      </c>
      <c r="E7" t="s">
        <v>448</v>
      </c>
      <c r="F7" t="s">
        <v>449</v>
      </c>
      <c r="G7" t="s">
        <v>450</v>
      </c>
      <c r="H7" t="s">
        <v>442</v>
      </c>
      <c r="I7">
        <v>72</v>
      </c>
      <c r="J7">
        <v>202</v>
      </c>
      <c r="K7" t="s">
        <v>5</v>
      </c>
      <c r="L7">
        <v>2006</v>
      </c>
      <c r="M7">
        <v>1</v>
      </c>
      <c r="N7">
        <v>5</v>
      </c>
      <c r="P7">
        <v>82</v>
      </c>
      <c r="Q7">
        <v>37</v>
      </c>
      <c r="R7">
        <v>43</v>
      </c>
      <c r="S7">
        <v>80</v>
      </c>
      <c r="T7">
        <v>-5</v>
      </c>
      <c r="U7">
        <v>27</v>
      </c>
      <c r="V7" s="1">
        <v>0.86041666666666661</v>
      </c>
    </row>
    <row r="8" spans="1:22">
      <c r="A8">
        <v>4</v>
      </c>
      <c r="B8" t="s">
        <v>20</v>
      </c>
      <c r="C8" t="s">
        <v>21</v>
      </c>
      <c r="D8" t="s">
        <v>10</v>
      </c>
      <c r="E8" t="s">
        <v>451</v>
      </c>
      <c r="F8" t="s">
        <v>452</v>
      </c>
      <c r="G8" t="s">
        <v>453</v>
      </c>
      <c r="H8" t="s">
        <v>429</v>
      </c>
      <c r="I8">
        <v>73</v>
      </c>
      <c r="J8">
        <v>201</v>
      </c>
      <c r="K8" t="s">
        <v>10</v>
      </c>
      <c r="L8">
        <v>2010</v>
      </c>
      <c r="M8">
        <v>1</v>
      </c>
      <c r="N8">
        <v>1</v>
      </c>
      <c r="P8">
        <v>75</v>
      </c>
      <c r="Q8">
        <v>27</v>
      </c>
      <c r="R8">
        <v>53</v>
      </c>
      <c r="S8">
        <v>80</v>
      </c>
      <c r="T8">
        <v>-15</v>
      </c>
      <c r="U8">
        <v>44</v>
      </c>
      <c r="V8" s="1">
        <v>0.83333333333333337</v>
      </c>
    </row>
    <row r="9" spans="1:22">
      <c r="A9">
        <v>8</v>
      </c>
      <c r="B9" t="s">
        <v>8</v>
      </c>
      <c r="C9" t="s">
        <v>9</v>
      </c>
      <c r="D9" t="s">
        <v>5</v>
      </c>
      <c r="E9" t="s">
        <v>433</v>
      </c>
      <c r="F9" t="s">
        <v>434</v>
      </c>
      <c r="H9" t="s">
        <v>435</v>
      </c>
      <c r="I9">
        <v>75</v>
      </c>
      <c r="J9">
        <v>230</v>
      </c>
      <c r="K9" t="s">
        <v>5</v>
      </c>
      <c r="L9">
        <v>2004</v>
      </c>
      <c r="M9">
        <v>1</v>
      </c>
      <c r="N9">
        <v>1</v>
      </c>
      <c r="P9">
        <v>78</v>
      </c>
      <c r="Q9">
        <v>51</v>
      </c>
      <c r="R9">
        <v>28</v>
      </c>
      <c r="S9">
        <v>79</v>
      </c>
      <c r="T9">
        <v>-35</v>
      </c>
      <c r="U9">
        <v>48</v>
      </c>
      <c r="V9" s="1">
        <v>0.85555555555555562</v>
      </c>
    </row>
    <row r="10" spans="1:22">
      <c r="A10">
        <v>8</v>
      </c>
      <c r="B10" t="s">
        <v>132</v>
      </c>
      <c r="C10" t="s">
        <v>72</v>
      </c>
      <c r="D10" t="s">
        <v>7</v>
      </c>
      <c r="E10" t="s">
        <v>600</v>
      </c>
      <c r="F10" t="s">
        <v>601</v>
      </c>
      <c r="G10" t="s">
        <v>450</v>
      </c>
      <c r="H10" t="s">
        <v>442</v>
      </c>
      <c r="I10">
        <v>71</v>
      </c>
      <c r="J10">
        <v>190</v>
      </c>
      <c r="K10" t="s">
        <v>5</v>
      </c>
      <c r="L10">
        <v>2003</v>
      </c>
      <c r="M10">
        <v>7</v>
      </c>
      <c r="N10">
        <v>205</v>
      </c>
      <c r="P10">
        <v>82</v>
      </c>
      <c r="Q10">
        <v>41</v>
      </c>
      <c r="R10">
        <v>38</v>
      </c>
      <c r="S10">
        <v>79</v>
      </c>
      <c r="T10">
        <v>23</v>
      </c>
      <c r="U10">
        <v>32</v>
      </c>
      <c r="V10" s="1">
        <v>0.82708333333333339</v>
      </c>
    </row>
    <row r="11" spans="1:22">
      <c r="A11">
        <v>14</v>
      </c>
      <c r="B11" t="s">
        <v>112</v>
      </c>
      <c r="C11" t="s">
        <v>113</v>
      </c>
      <c r="D11" t="s">
        <v>10</v>
      </c>
      <c r="E11" t="s">
        <v>564</v>
      </c>
      <c r="F11" t="s">
        <v>565</v>
      </c>
      <c r="G11" t="s">
        <v>475</v>
      </c>
      <c r="H11" t="s">
        <v>429</v>
      </c>
      <c r="I11">
        <v>74</v>
      </c>
      <c r="J11">
        <v>210</v>
      </c>
      <c r="K11" t="s">
        <v>10</v>
      </c>
      <c r="L11">
        <v>2007</v>
      </c>
      <c r="M11">
        <v>5</v>
      </c>
      <c r="N11">
        <v>129</v>
      </c>
      <c r="P11">
        <v>81</v>
      </c>
      <c r="Q11">
        <v>34</v>
      </c>
      <c r="R11">
        <v>45</v>
      </c>
      <c r="S11">
        <v>79</v>
      </c>
      <c r="T11">
        <v>21</v>
      </c>
      <c r="U11">
        <v>64</v>
      </c>
      <c r="V11" s="1">
        <v>0.79791666666666661</v>
      </c>
    </row>
    <row r="12" spans="1:22">
      <c r="A12">
        <v>19</v>
      </c>
      <c r="B12" t="s">
        <v>31</v>
      </c>
      <c r="C12" t="s">
        <v>9</v>
      </c>
      <c r="D12" t="s">
        <v>7</v>
      </c>
      <c r="E12" t="s">
        <v>467</v>
      </c>
      <c r="F12" t="s">
        <v>468</v>
      </c>
      <c r="H12" t="s">
        <v>466</v>
      </c>
      <c r="I12">
        <v>73</v>
      </c>
      <c r="J12">
        <v>208</v>
      </c>
      <c r="K12" t="s">
        <v>10</v>
      </c>
      <c r="L12">
        <v>2006</v>
      </c>
      <c r="M12">
        <v>1</v>
      </c>
      <c r="N12">
        <v>4</v>
      </c>
      <c r="P12">
        <v>82</v>
      </c>
      <c r="Q12">
        <v>18</v>
      </c>
      <c r="R12">
        <v>61</v>
      </c>
      <c r="S12">
        <v>79</v>
      </c>
      <c r="T12">
        <v>-20</v>
      </c>
      <c r="U12">
        <v>54</v>
      </c>
      <c r="V12" s="1">
        <v>0.82500000000000007</v>
      </c>
    </row>
    <row r="13" spans="1:22">
      <c r="A13">
        <v>10</v>
      </c>
      <c r="B13" t="s">
        <v>152</v>
      </c>
      <c r="C13" t="s">
        <v>14</v>
      </c>
      <c r="D13" t="s">
        <v>10</v>
      </c>
      <c r="E13" t="s">
        <v>1027</v>
      </c>
      <c r="F13" t="s">
        <v>460</v>
      </c>
      <c r="G13" t="s">
        <v>461</v>
      </c>
      <c r="H13" t="s">
        <v>429</v>
      </c>
      <c r="I13">
        <v>73</v>
      </c>
      <c r="J13">
        <v>199</v>
      </c>
      <c r="K13" t="s">
        <v>5</v>
      </c>
      <c r="L13">
        <v>2001</v>
      </c>
      <c r="M13">
        <v>3</v>
      </c>
      <c r="N13">
        <v>95</v>
      </c>
      <c r="P13">
        <v>82</v>
      </c>
      <c r="Q13">
        <v>34</v>
      </c>
      <c r="R13">
        <v>44</v>
      </c>
      <c r="S13">
        <v>78</v>
      </c>
      <c r="T13">
        <v>13</v>
      </c>
      <c r="U13">
        <v>40</v>
      </c>
      <c r="V13" s="1">
        <v>0.78680555555555554</v>
      </c>
    </row>
    <row r="14" spans="1:22">
      <c r="A14">
        <v>19</v>
      </c>
      <c r="B14" t="s">
        <v>71</v>
      </c>
      <c r="C14" t="s">
        <v>72</v>
      </c>
      <c r="D14" t="s">
        <v>7</v>
      </c>
      <c r="E14" t="s">
        <v>514</v>
      </c>
      <c r="F14" t="s">
        <v>482</v>
      </c>
      <c r="G14" t="s">
        <v>432</v>
      </c>
      <c r="H14" t="s">
        <v>429</v>
      </c>
      <c r="I14">
        <v>76</v>
      </c>
      <c r="J14">
        <v>220</v>
      </c>
      <c r="K14" t="s">
        <v>10</v>
      </c>
      <c r="L14">
        <v>1997</v>
      </c>
      <c r="M14">
        <v>1</v>
      </c>
      <c r="N14">
        <v>1</v>
      </c>
      <c r="P14">
        <v>82</v>
      </c>
      <c r="Q14">
        <v>11</v>
      </c>
      <c r="R14">
        <v>65</v>
      </c>
      <c r="S14">
        <v>76</v>
      </c>
      <c r="T14">
        <v>20</v>
      </c>
      <c r="U14">
        <v>32</v>
      </c>
      <c r="V14" s="1">
        <v>0.78819444444444453</v>
      </c>
    </row>
    <row r="15" spans="1:22">
      <c r="A15">
        <v>65</v>
      </c>
      <c r="B15" t="s">
        <v>148</v>
      </c>
      <c r="C15" t="s">
        <v>147</v>
      </c>
      <c r="D15" t="s">
        <v>81</v>
      </c>
      <c r="E15" t="s">
        <v>1136</v>
      </c>
      <c r="F15" t="s">
        <v>1137</v>
      </c>
      <c r="H15" t="s">
        <v>466</v>
      </c>
      <c r="I15">
        <v>72</v>
      </c>
      <c r="J15">
        <v>180</v>
      </c>
      <c r="K15" t="s">
        <v>5</v>
      </c>
      <c r="L15">
        <v>2008</v>
      </c>
      <c r="M15">
        <v>1</v>
      </c>
      <c r="N15">
        <v>15</v>
      </c>
      <c r="P15">
        <v>82</v>
      </c>
      <c r="Q15">
        <v>20</v>
      </c>
      <c r="R15">
        <v>54</v>
      </c>
      <c r="S15">
        <v>74</v>
      </c>
      <c r="T15">
        <v>-15</v>
      </c>
      <c r="U15">
        <v>36</v>
      </c>
      <c r="V15" s="1">
        <v>1.1277777777777778</v>
      </c>
    </row>
    <row r="16" spans="1:22">
      <c r="A16">
        <v>71</v>
      </c>
      <c r="B16" t="s">
        <v>116</v>
      </c>
      <c r="C16" t="s">
        <v>12</v>
      </c>
      <c r="D16" t="s">
        <v>7</v>
      </c>
      <c r="E16" t="s">
        <v>570</v>
      </c>
      <c r="F16" t="s">
        <v>571</v>
      </c>
      <c r="H16" t="s">
        <v>435</v>
      </c>
      <c r="I16">
        <v>75</v>
      </c>
      <c r="J16">
        <v>195</v>
      </c>
      <c r="K16" t="s">
        <v>10</v>
      </c>
      <c r="L16">
        <v>2004</v>
      </c>
      <c r="M16">
        <v>1</v>
      </c>
      <c r="N16">
        <v>2</v>
      </c>
      <c r="P16">
        <v>60</v>
      </c>
      <c r="Q16">
        <v>23</v>
      </c>
      <c r="R16">
        <v>49</v>
      </c>
      <c r="S16">
        <v>72</v>
      </c>
      <c r="T16">
        <v>10</v>
      </c>
      <c r="U16">
        <v>62</v>
      </c>
      <c r="V16" s="1">
        <v>0.8354166666666667</v>
      </c>
    </row>
    <row r="17" spans="1:22">
      <c r="A17">
        <v>12</v>
      </c>
      <c r="B17" t="s">
        <v>128</v>
      </c>
      <c r="C17" t="s">
        <v>72</v>
      </c>
      <c r="D17" t="s">
        <v>10</v>
      </c>
      <c r="E17" t="s">
        <v>593</v>
      </c>
      <c r="F17" t="s">
        <v>594</v>
      </c>
      <c r="G17" t="s">
        <v>447</v>
      </c>
      <c r="H17" t="s">
        <v>429</v>
      </c>
      <c r="I17">
        <v>74</v>
      </c>
      <c r="J17">
        <v>220</v>
      </c>
      <c r="K17" t="s">
        <v>10</v>
      </c>
      <c r="L17">
        <v>1997</v>
      </c>
      <c r="M17">
        <v>1</v>
      </c>
      <c r="N17">
        <v>2</v>
      </c>
      <c r="P17">
        <v>82</v>
      </c>
      <c r="Q17">
        <v>33</v>
      </c>
      <c r="R17">
        <v>37</v>
      </c>
      <c r="S17">
        <v>70</v>
      </c>
      <c r="T17">
        <v>0</v>
      </c>
      <c r="U17">
        <v>18</v>
      </c>
      <c r="V17" s="1">
        <v>0.85486111111111107</v>
      </c>
    </row>
    <row r="18" spans="1:22">
      <c r="A18">
        <v>11</v>
      </c>
      <c r="B18" t="s">
        <v>48</v>
      </c>
      <c r="C18" t="s">
        <v>49</v>
      </c>
      <c r="D18" t="s">
        <v>7</v>
      </c>
      <c r="E18" t="s">
        <v>493</v>
      </c>
      <c r="F18" t="s">
        <v>494</v>
      </c>
      <c r="H18" t="s">
        <v>495</v>
      </c>
      <c r="I18">
        <v>75</v>
      </c>
      <c r="J18">
        <v>224</v>
      </c>
      <c r="K18" t="s">
        <v>10</v>
      </c>
      <c r="L18">
        <v>2005</v>
      </c>
      <c r="M18">
        <v>1</v>
      </c>
      <c r="N18">
        <v>11</v>
      </c>
      <c r="P18">
        <v>82</v>
      </c>
      <c r="Q18">
        <v>29</v>
      </c>
      <c r="R18">
        <v>41</v>
      </c>
      <c r="S18">
        <v>70</v>
      </c>
      <c r="T18">
        <v>34</v>
      </c>
      <c r="U18">
        <v>24</v>
      </c>
      <c r="V18" s="1">
        <v>0.87013888888888891</v>
      </c>
    </row>
    <row r="19" spans="1:22">
      <c r="A19">
        <v>9</v>
      </c>
      <c r="B19" t="s">
        <v>46</v>
      </c>
      <c r="C19" t="s">
        <v>45</v>
      </c>
      <c r="D19" t="s">
        <v>7</v>
      </c>
      <c r="E19" t="s">
        <v>489</v>
      </c>
      <c r="F19" t="s">
        <v>490</v>
      </c>
      <c r="G19" t="s">
        <v>432</v>
      </c>
      <c r="H19" t="s">
        <v>429</v>
      </c>
      <c r="I19">
        <v>71</v>
      </c>
      <c r="J19">
        <v>200</v>
      </c>
      <c r="K19" t="s">
        <v>10</v>
      </c>
      <c r="L19">
        <v>2009</v>
      </c>
      <c r="M19">
        <v>1</v>
      </c>
      <c r="N19">
        <v>3</v>
      </c>
      <c r="P19">
        <v>71</v>
      </c>
      <c r="Q19">
        <v>23</v>
      </c>
      <c r="R19">
        <v>47</v>
      </c>
      <c r="S19">
        <v>70</v>
      </c>
      <c r="T19">
        <v>8</v>
      </c>
      <c r="U19">
        <v>19</v>
      </c>
      <c r="V19" s="1">
        <v>0.77013888888888893</v>
      </c>
    </row>
    <row r="20" spans="1:22">
      <c r="A20">
        <v>26</v>
      </c>
      <c r="B20" t="s">
        <v>3</v>
      </c>
      <c r="C20" t="s">
        <v>1834</v>
      </c>
      <c r="D20" t="s">
        <v>5</v>
      </c>
      <c r="E20" t="s">
        <v>426</v>
      </c>
      <c r="F20" t="s">
        <v>427</v>
      </c>
      <c r="G20" t="s">
        <v>428</v>
      </c>
      <c r="H20" t="s">
        <v>429</v>
      </c>
      <c r="I20">
        <v>68</v>
      </c>
      <c r="J20">
        <v>180</v>
      </c>
      <c r="K20" t="s">
        <v>10</v>
      </c>
      <c r="P20">
        <v>81</v>
      </c>
      <c r="Q20">
        <v>30</v>
      </c>
      <c r="R20">
        <v>39</v>
      </c>
      <c r="S20">
        <v>69</v>
      </c>
      <c r="T20">
        <v>13</v>
      </c>
      <c r="U20">
        <v>10</v>
      </c>
      <c r="V20" s="1">
        <v>0.87222222222222223</v>
      </c>
    </row>
    <row r="21" spans="1:22">
      <c r="A21">
        <v>88</v>
      </c>
      <c r="B21" t="s">
        <v>13</v>
      </c>
      <c r="C21" t="s">
        <v>14</v>
      </c>
      <c r="D21" t="s">
        <v>5</v>
      </c>
      <c r="E21" t="s">
        <v>439</v>
      </c>
      <c r="F21" t="s">
        <v>440</v>
      </c>
      <c r="G21" t="s">
        <v>441</v>
      </c>
      <c r="H21" t="s">
        <v>442</v>
      </c>
      <c r="I21">
        <v>71</v>
      </c>
      <c r="J21">
        <v>181</v>
      </c>
      <c r="K21" t="s">
        <v>10</v>
      </c>
      <c r="L21">
        <v>2007</v>
      </c>
      <c r="M21">
        <v>1</v>
      </c>
      <c r="N21">
        <v>1</v>
      </c>
      <c r="P21">
        <v>69</v>
      </c>
      <c r="Q21">
        <v>29</v>
      </c>
      <c r="R21">
        <v>40</v>
      </c>
      <c r="S21">
        <v>69</v>
      </c>
      <c r="T21">
        <v>7</v>
      </c>
      <c r="U21">
        <v>22</v>
      </c>
      <c r="V21" s="1">
        <v>0.81666666666666676</v>
      </c>
    </row>
    <row r="22" spans="1:22">
      <c r="A22">
        <v>26</v>
      </c>
      <c r="B22" t="s">
        <v>52</v>
      </c>
      <c r="C22" t="s">
        <v>36</v>
      </c>
      <c r="D22" t="s">
        <v>5</v>
      </c>
      <c r="E22" t="s">
        <v>499</v>
      </c>
      <c r="F22" t="s">
        <v>500</v>
      </c>
      <c r="G22" t="s">
        <v>480</v>
      </c>
      <c r="H22" t="s">
        <v>442</v>
      </c>
      <c r="I22">
        <v>77</v>
      </c>
      <c r="J22">
        <v>205</v>
      </c>
      <c r="K22" t="s">
        <v>5</v>
      </c>
      <c r="L22">
        <v>2004</v>
      </c>
      <c r="M22">
        <v>1</v>
      </c>
      <c r="N22">
        <v>5</v>
      </c>
      <c r="P22">
        <v>82</v>
      </c>
      <c r="Q22">
        <v>28</v>
      </c>
      <c r="R22">
        <v>41</v>
      </c>
      <c r="S22">
        <v>69</v>
      </c>
      <c r="T22">
        <v>4</v>
      </c>
      <c r="U22">
        <v>63</v>
      </c>
      <c r="V22" s="1">
        <v>0.77847222222222223</v>
      </c>
    </row>
    <row r="23" spans="1:22">
      <c r="A23">
        <v>21</v>
      </c>
      <c r="B23" t="s">
        <v>207</v>
      </c>
      <c r="C23" t="s">
        <v>33</v>
      </c>
      <c r="D23" t="s">
        <v>5</v>
      </c>
      <c r="E23" t="s">
        <v>957</v>
      </c>
      <c r="F23" t="s">
        <v>958</v>
      </c>
      <c r="G23" t="s">
        <v>480</v>
      </c>
      <c r="H23" t="s">
        <v>442</v>
      </c>
      <c r="I23">
        <v>72</v>
      </c>
      <c r="J23">
        <v>216</v>
      </c>
      <c r="K23" t="s">
        <v>5</v>
      </c>
      <c r="L23">
        <v>2006</v>
      </c>
      <c r="M23">
        <v>1</v>
      </c>
      <c r="N23">
        <v>7</v>
      </c>
      <c r="P23">
        <v>71</v>
      </c>
      <c r="Q23">
        <v>27</v>
      </c>
      <c r="R23">
        <v>42</v>
      </c>
      <c r="S23">
        <v>69</v>
      </c>
      <c r="T23">
        <v>-9</v>
      </c>
      <c r="U23">
        <v>51</v>
      </c>
      <c r="V23" s="1">
        <v>0.85138888888888886</v>
      </c>
    </row>
    <row r="24" spans="1:22">
      <c r="A24">
        <v>46</v>
      </c>
      <c r="B24" t="s">
        <v>115</v>
      </c>
      <c r="C24" t="s">
        <v>88</v>
      </c>
      <c r="D24" t="s">
        <v>7</v>
      </c>
      <c r="E24" t="s">
        <v>568</v>
      </c>
      <c r="F24" t="s">
        <v>569</v>
      </c>
      <c r="H24" t="s">
        <v>472</v>
      </c>
      <c r="I24">
        <v>72</v>
      </c>
      <c r="J24">
        <v>188</v>
      </c>
      <c r="K24" t="s">
        <v>5</v>
      </c>
      <c r="L24">
        <v>2004</v>
      </c>
      <c r="M24">
        <v>2</v>
      </c>
      <c r="N24">
        <v>63</v>
      </c>
      <c r="P24">
        <v>80</v>
      </c>
      <c r="Q24">
        <v>19</v>
      </c>
      <c r="R24">
        <v>50</v>
      </c>
      <c r="S24">
        <v>69</v>
      </c>
      <c r="T24">
        <v>39</v>
      </c>
      <c r="U24">
        <v>28</v>
      </c>
      <c r="V24" s="1">
        <v>0.79652777777777783</v>
      </c>
    </row>
    <row r="25" spans="1:22">
      <c r="A25">
        <v>14</v>
      </c>
      <c r="B25" t="s">
        <v>17</v>
      </c>
      <c r="C25" t="s">
        <v>12</v>
      </c>
      <c r="D25" t="s">
        <v>10</v>
      </c>
      <c r="E25" t="s">
        <v>445</v>
      </c>
      <c r="F25" t="s">
        <v>446</v>
      </c>
      <c r="G25" t="s">
        <v>447</v>
      </c>
      <c r="H25" t="s">
        <v>429</v>
      </c>
      <c r="I25">
        <v>72</v>
      </c>
      <c r="J25">
        <v>195</v>
      </c>
      <c r="K25" t="s">
        <v>10</v>
      </c>
      <c r="P25">
        <v>78</v>
      </c>
      <c r="Q25">
        <v>35</v>
      </c>
      <c r="R25">
        <v>33</v>
      </c>
      <c r="S25">
        <v>68</v>
      </c>
      <c r="T25">
        <v>25</v>
      </c>
      <c r="U25">
        <v>66</v>
      </c>
      <c r="V25" s="1">
        <v>0.79791666666666661</v>
      </c>
    </row>
    <row r="26" spans="1:22">
      <c r="A26">
        <v>19</v>
      </c>
      <c r="B26" t="s">
        <v>27</v>
      </c>
      <c r="C26" t="s">
        <v>14</v>
      </c>
      <c r="D26" t="s">
        <v>7</v>
      </c>
      <c r="E26" t="s">
        <v>459</v>
      </c>
      <c r="F26" t="s">
        <v>460</v>
      </c>
      <c r="G26" t="s">
        <v>461</v>
      </c>
      <c r="H26" t="s">
        <v>429</v>
      </c>
      <c r="I26">
        <v>74</v>
      </c>
      <c r="J26">
        <v>208</v>
      </c>
      <c r="K26" t="s">
        <v>10</v>
      </c>
      <c r="L26">
        <v>2006</v>
      </c>
      <c r="M26">
        <v>1</v>
      </c>
      <c r="N26">
        <v>3</v>
      </c>
      <c r="P26">
        <v>76</v>
      </c>
      <c r="Q26">
        <v>28</v>
      </c>
      <c r="R26">
        <v>40</v>
      </c>
      <c r="S26">
        <v>68</v>
      </c>
      <c r="T26">
        <v>26</v>
      </c>
      <c r="U26">
        <v>34</v>
      </c>
      <c r="V26" s="1">
        <v>0.85277777777777775</v>
      </c>
    </row>
    <row r="27" spans="1:22">
      <c r="A27">
        <v>20</v>
      </c>
      <c r="B27" t="s">
        <v>50</v>
      </c>
      <c r="C27" t="s">
        <v>1835</v>
      </c>
      <c r="D27" t="s">
        <v>10</v>
      </c>
      <c r="E27" t="s">
        <v>496</v>
      </c>
      <c r="F27" t="s">
        <v>497</v>
      </c>
      <c r="H27" t="s">
        <v>498</v>
      </c>
      <c r="I27">
        <v>72</v>
      </c>
      <c r="J27">
        <v>217</v>
      </c>
      <c r="K27" t="s">
        <v>5</v>
      </c>
      <c r="L27">
        <v>2003</v>
      </c>
      <c r="M27">
        <v>1</v>
      </c>
      <c r="N27">
        <v>5</v>
      </c>
      <c r="P27">
        <v>78</v>
      </c>
      <c r="Q27">
        <v>27</v>
      </c>
      <c r="R27">
        <v>41</v>
      </c>
      <c r="S27">
        <v>68</v>
      </c>
      <c r="T27">
        <v>7</v>
      </c>
      <c r="U27">
        <v>46</v>
      </c>
      <c r="V27" s="1">
        <v>0.80625000000000002</v>
      </c>
    </row>
    <row r="28" spans="1:22">
      <c r="A28">
        <v>68</v>
      </c>
      <c r="B28" t="s">
        <v>95</v>
      </c>
      <c r="C28" t="s">
        <v>93</v>
      </c>
      <c r="D28" t="s">
        <v>5</v>
      </c>
      <c r="E28" t="s">
        <v>545</v>
      </c>
      <c r="F28" t="s">
        <v>471</v>
      </c>
      <c r="H28" t="s">
        <v>472</v>
      </c>
      <c r="I28">
        <v>75</v>
      </c>
      <c r="J28">
        <v>230</v>
      </c>
      <c r="K28" t="s">
        <v>10</v>
      </c>
      <c r="L28">
        <v>1990</v>
      </c>
      <c r="M28">
        <v>1</v>
      </c>
      <c r="N28">
        <v>5</v>
      </c>
      <c r="P28">
        <v>82</v>
      </c>
      <c r="Q28">
        <v>24</v>
      </c>
      <c r="R28">
        <v>43</v>
      </c>
      <c r="S28">
        <v>67</v>
      </c>
      <c r="T28">
        <v>16</v>
      </c>
      <c r="U28">
        <v>46</v>
      </c>
      <c r="V28" s="1">
        <v>0.79791666666666661</v>
      </c>
    </row>
    <row r="29" spans="1:22">
      <c r="A29">
        <v>91</v>
      </c>
      <c r="B29" t="s">
        <v>32</v>
      </c>
      <c r="C29" t="s">
        <v>33</v>
      </c>
      <c r="D29" t="s">
        <v>7</v>
      </c>
      <c r="E29" t="s">
        <v>469</v>
      </c>
      <c r="F29" t="s">
        <v>1919</v>
      </c>
      <c r="G29" t="s">
        <v>432</v>
      </c>
      <c r="H29" t="s">
        <v>429</v>
      </c>
      <c r="I29">
        <v>73</v>
      </c>
      <c r="J29">
        <v>205</v>
      </c>
      <c r="K29" t="s">
        <v>10</v>
      </c>
      <c r="L29">
        <v>2009</v>
      </c>
      <c r="M29">
        <v>1</v>
      </c>
      <c r="N29">
        <v>1</v>
      </c>
      <c r="P29">
        <v>59</v>
      </c>
      <c r="Q29">
        <v>24</v>
      </c>
      <c r="R29">
        <v>42</v>
      </c>
      <c r="S29">
        <v>66</v>
      </c>
      <c r="T29">
        <v>-6</v>
      </c>
      <c r="U29">
        <v>40</v>
      </c>
      <c r="V29" s="1">
        <v>0.8847222222222223</v>
      </c>
    </row>
    <row r="30" spans="1:22">
      <c r="A30">
        <v>19</v>
      </c>
      <c r="B30" t="s">
        <v>146</v>
      </c>
      <c r="C30" t="s">
        <v>147</v>
      </c>
      <c r="D30" t="s">
        <v>7</v>
      </c>
      <c r="E30" t="s">
        <v>1920</v>
      </c>
      <c r="F30" t="s">
        <v>525</v>
      </c>
      <c r="G30" t="s">
        <v>432</v>
      </c>
      <c r="H30" t="s">
        <v>429</v>
      </c>
      <c r="I30">
        <v>75</v>
      </c>
      <c r="J30">
        <v>220</v>
      </c>
      <c r="K30" t="s">
        <v>5</v>
      </c>
      <c r="L30">
        <v>2001</v>
      </c>
      <c r="M30">
        <v>1</v>
      </c>
      <c r="N30">
        <v>2</v>
      </c>
      <c r="P30">
        <v>75</v>
      </c>
      <c r="Q30">
        <v>23</v>
      </c>
      <c r="R30">
        <v>43</v>
      </c>
      <c r="S30">
        <v>66</v>
      </c>
      <c r="T30">
        <v>-26</v>
      </c>
      <c r="U30">
        <v>46</v>
      </c>
      <c r="V30" s="1">
        <v>0.7583333333333333</v>
      </c>
    </row>
    <row r="31" spans="1:22">
      <c r="A31">
        <v>14</v>
      </c>
      <c r="B31" t="s">
        <v>84</v>
      </c>
      <c r="C31" t="s">
        <v>21</v>
      </c>
      <c r="D31" t="s">
        <v>5</v>
      </c>
      <c r="E31" t="s">
        <v>529</v>
      </c>
      <c r="F31" t="s">
        <v>446</v>
      </c>
      <c r="G31" t="s">
        <v>447</v>
      </c>
      <c r="H31" t="s">
        <v>429</v>
      </c>
      <c r="I31">
        <v>71</v>
      </c>
      <c r="J31">
        <v>180</v>
      </c>
      <c r="K31" t="s">
        <v>5</v>
      </c>
      <c r="L31">
        <v>2008</v>
      </c>
      <c r="M31">
        <v>1</v>
      </c>
      <c r="N31">
        <v>22</v>
      </c>
      <c r="P31">
        <v>80</v>
      </c>
      <c r="Q31">
        <v>28</v>
      </c>
      <c r="R31">
        <v>37</v>
      </c>
      <c r="S31">
        <v>65</v>
      </c>
      <c r="T31">
        <v>-11</v>
      </c>
      <c r="U31">
        <v>18</v>
      </c>
      <c r="V31" s="1">
        <v>0.81388888888888899</v>
      </c>
    </row>
    <row r="32" spans="1:22">
      <c r="A32">
        <v>92</v>
      </c>
      <c r="B32" t="s">
        <v>177</v>
      </c>
      <c r="C32" t="s">
        <v>45</v>
      </c>
      <c r="D32" t="s">
        <v>10</v>
      </c>
      <c r="E32" t="s">
        <v>1075</v>
      </c>
      <c r="F32" t="s">
        <v>637</v>
      </c>
      <c r="H32" t="s">
        <v>466</v>
      </c>
      <c r="I32">
        <v>73</v>
      </c>
      <c r="J32">
        <v>204</v>
      </c>
      <c r="K32" t="s">
        <v>10</v>
      </c>
      <c r="L32">
        <v>2011</v>
      </c>
      <c r="M32">
        <v>1</v>
      </c>
      <c r="N32">
        <v>2</v>
      </c>
      <c r="P32">
        <v>81</v>
      </c>
      <c r="Q32">
        <v>26</v>
      </c>
      <c r="R32">
        <v>39</v>
      </c>
      <c r="S32">
        <v>65</v>
      </c>
      <c r="T32">
        <v>21</v>
      </c>
      <c r="U32">
        <v>71</v>
      </c>
      <c r="V32" s="1">
        <v>0.77777777777777779</v>
      </c>
    </row>
    <row r="33" spans="1:22">
      <c r="A33">
        <v>90</v>
      </c>
      <c r="B33" t="s">
        <v>167</v>
      </c>
      <c r="C33" t="s">
        <v>45</v>
      </c>
      <c r="D33" t="s">
        <v>7</v>
      </c>
      <c r="E33" t="s">
        <v>1028</v>
      </c>
      <c r="F33" t="s">
        <v>1029</v>
      </c>
      <c r="G33" t="s">
        <v>432</v>
      </c>
      <c r="H33" t="s">
        <v>429</v>
      </c>
      <c r="I33">
        <v>72</v>
      </c>
      <c r="J33">
        <v>200</v>
      </c>
      <c r="K33" t="s">
        <v>10</v>
      </c>
      <c r="L33">
        <v>2009</v>
      </c>
      <c r="M33">
        <v>2</v>
      </c>
      <c r="N33">
        <v>33</v>
      </c>
      <c r="P33">
        <v>80</v>
      </c>
      <c r="Q33">
        <v>28</v>
      </c>
      <c r="R33">
        <v>36</v>
      </c>
      <c r="S33">
        <v>64</v>
      </c>
      <c r="T33">
        <v>-1</v>
      </c>
      <c r="U33">
        <v>2</v>
      </c>
      <c r="V33" s="1">
        <v>0.8256944444444444</v>
      </c>
    </row>
    <row r="34" spans="1:22">
      <c r="A34">
        <v>18</v>
      </c>
      <c r="B34" t="s">
        <v>126</v>
      </c>
      <c r="C34" t="s">
        <v>36</v>
      </c>
      <c r="D34" t="s">
        <v>7</v>
      </c>
      <c r="E34" t="s">
        <v>588</v>
      </c>
      <c r="F34" t="s">
        <v>562</v>
      </c>
      <c r="G34" t="s">
        <v>453</v>
      </c>
      <c r="H34" t="s">
        <v>429</v>
      </c>
      <c r="I34">
        <v>71</v>
      </c>
      <c r="J34">
        <v>185</v>
      </c>
      <c r="K34" t="s">
        <v>5</v>
      </c>
      <c r="L34">
        <v>2006</v>
      </c>
      <c r="M34">
        <v>1</v>
      </c>
      <c r="N34">
        <v>12</v>
      </c>
      <c r="P34">
        <v>82</v>
      </c>
      <c r="Q34">
        <v>23</v>
      </c>
      <c r="R34">
        <v>41</v>
      </c>
      <c r="S34">
        <v>64</v>
      </c>
      <c r="T34">
        <v>8</v>
      </c>
      <c r="U34">
        <v>58</v>
      </c>
      <c r="V34" s="1">
        <v>0.83333333333333337</v>
      </c>
    </row>
    <row r="35" spans="1:22">
      <c r="A35">
        <v>19</v>
      </c>
      <c r="B35" t="s">
        <v>789</v>
      </c>
      <c r="C35" t="s">
        <v>139</v>
      </c>
      <c r="D35" t="s">
        <v>7</v>
      </c>
      <c r="E35" t="s">
        <v>1924</v>
      </c>
      <c r="F35" t="s">
        <v>559</v>
      </c>
      <c r="G35" t="s">
        <v>475</v>
      </c>
      <c r="H35" t="s">
        <v>429</v>
      </c>
      <c r="I35">
        <v>75</v>
      </c>
      <c r="J35">
        <v>223</v>
      </c>
      <c r="K35" t="s">
        <v>5</v>
      </c>
      <c r="L35">
        <v>2010</v>
      </c>
      <c r="M35">
        <v>1</v>
      </c>
      <c r="N35">
        <v>4</v>
      </c>
      <c r="P35">
        <v>82</v>
      </c>
      <c r="Q35">
        <v>33</v>
      </c>
      <c r="R35">
        <v>30</v>
      </c>
      <c r="S35">
        <v>63</v>
      </c>
      <c r="T35">
        <v>3</v>
      </c>
      <c r="U35">
        <v>43</v>
      </c>
      <c r="V35" s="1">
        <v>0.73472222222222217</v>
      </c>
    </row>
    <row r="36" spans="1:22">
      <c r="A36">
        <v>29</v>
      </c>
      <c r="B36" t="s">
        <v>1841</v>
      </c>
      <c r="C36" t="s">
        <v>45</v>
      </c>
      <c r="D36" t="s">
        <v>7</v>
      </c>
      <c r="E36" t="s">
        <v>1925</v>
      </c>
      <c r="F36" t="s">
        <v>536</v>
      </c>
      <c r="G36" t="s">
        <v>438</v>
      </c>
      <c r="H36" t="s">
        <v>429</v>
      </c>
      <c r="I36">
        <v>72</v>
      </c>
      <c r="J36">
        <v>182</v>
      </c>
      <c r="K36" t="s">
        <v>5</v>
      </c>
      <c r="L36">
        <v>2013</v>
      </c>
      <c r="M36">
        <v>1</v>
      </c>
      <c r="N36">
        <v>1</v>
      </c>
      <c r="O36" t="s">
        <v>597</v>
      </c>
      <c r="P36">
        <v>82</v>
      </c>
      <c r="Q36">
        <v>24</v>
      </c>
      <c r="R36">
        <v>39</v>
      </c>
      <c r="S36">
        <v>63</v>
      </c>
      <c r="T36">
        <v>20</v>
      </c>
      <c r="U36">
        <v>26</v>
      </c>
      <c r="V36" s="1">
        <v>0.72222222222222221</v>
      </c>
    </row>
    <row r="37" spans="1:22">
      <c r="A37">
        <v>20</v>
      </c>
      <c r="B37" t="s">
        <v>319</v>
      </c>
      <c r="C37" t="s">
        <v>90</v>
      </c>
      <c r="D37" t="s">
        <v>10</v>
      </c>
      <c r="E37" t="s">
        <v>678</v>
      </c>
      <c r="F37" t="s">
        <v>460</v>
      </c>
      <c r="G37" t="s">
        <v>461</v>
      </c>
      <c r="H37" t="s">
        <v>429</v>
      </c>
      <c r="I37">
        <v>71</v>
      </c>
      <c r="J37">
        <v>212</v>
      </c>
      <c r="K37" t="s">
        <v>10</v>
      </c>
      <c r="L37">
        <v>2002</v>
      </c>
      <c r="M37">
        <v>1</v>
      </c>
      <c r="N37">
        <v>24</v>
      </c>
      <c r="P37">
        <v>68</v>
      </c>
      <c r="Q37">
        <v>33</v>
      </c>
      <c r="R37">
        <v>29</v>
      </c>
      <c r="S37">
        <v>62</v>
      </c>
      <c r="T37">
        <v>17</v>
      </c>
      <c r="U37">
        <v>46</v>
      </c>
      <c r="V37" s="1">
        <v>0.84444444444444444</v>
      </c>
    </row>
    <row r="38" spans="1:22">
      <c r="A38">
        <v>37</v>
      </c>
      <c r="B38" t="s">
        <v>123</v>
      </c>
      <c r="C38" t="s">
        <v>88</v>
      </c>
      <c r="D38" t="s">
        <v>7</v>
      </c>
      <c r="E38" t="s">
        <v>584</v>
      </c>
      <c r="F38" t="s">
        <v>585</v>
      </c>
      <c r="G38" t="s">
        <v>428</v>
      </c>
      <c r="H38" t="s">
        <v>429</v>
      </c>
      <c r="I38">
        <v>74</v>
      </c>
      <c r="J38">
        <v>194</v>
      </c>
      <c r="K38" t="s">
        <v>5</v>
      </c>
      <c r="L38">
        <v>2003</v>
      </c>
      <c r="M38">
        <v>2</v>
      </c>
      <c r="N38">
        <v>45</v>
      </c>
      <c r="P38">
        <v>80</v>
      </c>
      <c r="Q38">
        <v>30</v>
      </c>
      <c r="R38">
        <v>32</v>
      </c>
      <c r="S38">
        <v>62</v>
      </c>
      <c r="T38">
        <v>38</v>
      </c>
      <c r="U38">
        <v>43</v>
      </c>
      <c r="V38" s="1">
        <v>0.74930555555555556</v>
      </c>
    </row>
    <row r="39" spans="1:22">
      <c r="A39">
        <v>93</v>
      </c>
      <c r="B39" t="s">
        <v>34</v>
      </c>
      <c r="C39" t="s">
        <v>29</v>
      </c>
      <c r="D39" t="s">
        <v>5</v>
      </c>
      <c r="E39" t="s">
        <v>470</v>
      </c>
      <c r="F39" t="s">
        <v>471</v>
      </c>
      <c r="H39" t="s">
        <v>472</v>
      </c>
      <c r="I39">
        <v>74</v>
      </c>
      <c r="J39">
        <v>214</v>
      </c>
      <c r="K39" t="s">
        <v>10</v>
      </c>
      <c r="L39">
        <v>2007</v>
      </c>
      <c r="M39">
        <v>1</v>
      </c>
      <c r="N39">
        <v>7</v>
      </c>
      <c r="P39">
        <v>82</v>
      </c>
      <c r="Q39">
        <v>23</v>
      </c>
      <c r="R39">
        <v>39</v>
      </c>
      <c r="S39">
        <v>62</v>
      </c>
      <c r="T39">
        <v>11</v>
      </c>
      <c r="U39">
        <v>22</v>
      </c>
      <c r="V39" s="2">
        <v>0.71875</v>
      </c>
    </row>
    <row r="40" spans="1:22">
      <c r="A40">
        <v>12</v>
      </c>
      <c r="B40" t="s">
        <v>110</v>
      </c>
      <c r="C40" t="s">
        <v>88</v>
      </c>
      <c r="D40" t="s">
        <v>5</v>
      </c>
      <c r="E40" t="s">
        <v>561</v>
      </c>
      <c r="F40" t="s">
        <v>562</v>
      </c>
      <c r="G40" t="s">
        <v>453</v>
      </c>
      <c r="H40" t="s">
        <v>429</v>
      </c>
      <c r="I40">
        <v>73</v>
      </c>
      <c r="J40">
        <v>210</v>
      </c>
      <c r="K40" t="s">
        <v>5</v>
      </c>
      <c r="L40">
        <v>1995</v>
      </c>
      <c r="M40">
        <v>1</v>
      </c>
      <c r="N40">
        <v>11</v>
      </c>
      <c r="P40">
        <v>78</v>
      </c>
      <c r="Q40">
        <v>30</v>
      </c>
      <c r="R40">
        <v>31</v>
      </c>
      <c r="S40">
        <v>61</v>
      </c>
      <c r="T40">
        <v>34</v>
      </c>
      <c r="U40">
        <v>47</v>
      </c>
      <c r="V40" s="1">
        <v>0.7583333333333333</v>
      </c>
    </row>
    <row r="41" spans="1:22">
      <c r="A41">
        <v>21</v>
      </c>
      <c r="B41" t="s">
        <v>117</v>
      </c>
      <c r="C41" t="s">
        <v>19</v>
      </c>
      <c r="D41" t="s">
        <v>10</v>
      </c>
      <c r="E41" t="s">
        <v>572</v>
      </c>
      <c r="F41" t="s">
        <v>573</v>
      </c>
      <c r="G41" t="s">
        <v>574</v>
      </c>
      <c r="H41" t="s">
        <v>442</v>
      </c>
      <c r="I41">
        <v>75</v>
      </c>
      <c r="J41">
        <v>200</v>
      </c>
      <c r="K41" t="s">
        <v>10</v>
      </c>
      <c r="L41">
        <v>2007</v>
      </c>
      <c r="M41">
        <v>1</v>
      </c>
      <c r="N41">
        <v>2</v>
      </c>
      <c r="P41">
        <v>80</v>
      </c>
      <c r="Q41">
        <v>30</v>
      </c>
      <c r="R41">
        <v>31</v>
      </c>
      <c r="S41">
        <v>61</v>
      </c>
      <c r="T41">
        <v>-9</v>
      </c>
      <c r="U41">
        <v>50</v>
      </c>
      <c r="V41" s="1">
        <v>0.87708333333333333</v>
      </c>
    </row>
    <row r="42" spans="1:22">
      <c r="A42">
        <v>18</v>
      </c>
      <c r="B42" t="s">
        <v>86</v>
      </c>
      <c r="C42" t="s">
        <v>12</v>
      </c>
      <c r="D42" t="s">
        <v>5</v>
      </c>
      <c r="E42" t="s">
        <v>533</v>
      </c>
      <c r="F42" t="s">
        <v>534</v>
      </c>
      <c r="G42" t="s">
        <v>432</v>
      </c>
      <c r="H42" t="s">
        <v>429</v>
      </c>
      <c r="I42">
        <v>74</v>
      </c>
      <c r="J42">
        <v>208</v>
      </c>
      <c r="K42" t="s">
        <v>10</v>
      </c>
      <c r="L42">
        <v>2005</v>
      </c>
      <c r="M42">
        <v>2</v>
      </c>
      <c r="N42">
        <v>33</v>
      </c>
      <c r="P42">
        <v>59</v>
      </c>
      <c r="Q42">
        <v>27</v>
      </c>
      <c r="R42">
        <v>34</v>
      </c>
      <c r="S42">
        <v>61</v>
      </c>
      <c r="T42">
        <v>15</v>
      </c>
      <c r="U42">
        <v>55</v>
      </c>
      <c r="V42" s="1">
        <v>0.7680555555555556</v>
      </c>
    </row>
    <row r="43" spans="1:22">
      <c r="A43">
        <v>12</v>
      </c>
      <c r="B43" t="s">
        <v>15</v>
      </c>
      <c r="C43" t="s">
        <v>16</v>
      </c>
      <c r="D43" t="s">
        <v>7</v>
      </c>
      <c r="E43" t="s">
        <v>443</v>
      </c>
      <c r="F43" t="s">
        <v>444</v>
      </c>
      <c r="G43" t="s">
        <v>432</v>
      </c>
      <c r="H43" t="s">
        <v>429</v>
      </c>
      <c r="I43">
        <v>76</v>
      </c>
      <c r="J43">
        <v>205</v>
      </c>
      <c r="K43" t="s">
        <v>10</v>
      </c>
      <c r="L43">
        <v>2003</v>
      </c>
      <c r="M43">
        <v>1</v>
      </c>
      <c r="N43">
        <v>2</v>
      </c>
      <c r="P43">
        <v>79</v>
      </c>
      <c r="Q43">
        <v>21</v>
      </c>
      <c r="R43">
        <v>40</v>
      </c>
      <c r="S43">
        <v>61</v>
      </c>
      <c r="T43">
        <v>-13</v>
      </c>
      <c r="U43">
        <v>74</v>
      </c>
      <c r="V43" s="1">
        <v>0.84513888888888899</v>
      </c>
    </row>
    <row r="44" spans="1:22">
      <c r="A44">
        <v>2</v>
      </c>
      <c r="B44" t="s">
        <v>233</v>
      </c>
      <c r="C44" t="s">
        <v>14</v>
      </c>
      <c r="D44" t="s">
        <v>81</v>
      </c>
      <c r="E44" t="s">
        <v>693</v>
      </c>
      <c r="F44" t="s">
        <v>460</v>
      </c>
      <c r="G44" t="s">
        <v>461</v>
      </c>
      <c r="H44" t="s">
        <v>429</v>
      </c>
      <c r="I44">
        <v>73</v>
      </c>
      <c r="J44">
        <v>200</v>
      </c>
      <c r="K44" t="s">
        <v>10</v>
      </c>
      <c r="L44">
        <v>2002</v>
      </c>
      <c r="M44">
        <v>2</v>
      </c>
      <c r="N44">
        <v>54</v>
      </c>
      <c r="P44">
        <v>79</v>
      </c>
      <c r="Q44">
        <v>6</v>
      </c>
      <c r="R44">
        <v>55</v>
      </c>
      <c r="S44">
        <v>61</v>
      </c>
      <c r="T44">
        <v>22</v>
      </c>
      <c r="U44">
        <v>28</v>
      </c>
      <c r="V44" s="1">
        <v>1.0263888888888888</v>
      </c>
    </row>
    <row r="45" spans="1:22">
      <c r="A45">
        <v>67</v>
      </c>
      <c r="B45" t="s">
        <v>73</v>
      </c>
      <c r="C45" t="s">
        <v>74</v>
      </c>
      <c r="D45" t="s">
        <v>10</v>
      </c>
      <c r="E45" t="s">
        <v>515</v>
      </c>
      <c r="F45" t="s">
        <v>516</v>
      </c>
      <c r="G45" t="s">
        <v>517</v>
      </c>
      <c r="H45" t="s">
        <v>442</v>
      </c>
      <c r="I45">
        <v>74</v>
      </c>
      <c r="J45">
        <v>217</v>
      </c>
      <c r="K45" t="s">
        <v>10</v>
      </c>
      <c r="L45">
        <v>2007</v>
      </c>
      <c r="M45">
        <v>1</v>
      </c>
      <c r="N45">
        <v>22</v>
      </c>
      <c r="P45">
        <v>73</v>
      </c>
      <c r="Q45">
        <v>39</v>
      </c>
      <c r="R45">
        <v>21</v>
      </c>
      <c r="S45">
        <v>60</v>
      </c>
      <c r="T45">
        <v>8</v>
      </c>
      <c r="U45">
        <v>35</v>
      </c>
      <c r="V45" s="1">
        <v>0.77013888888888893</v>
      </c>
    </row>
    <row r="46" spans="1:22">
      <c r="A46">
        <v>81</v>
      </c>
      <c r="B46" t="s">
        <v>129</v>
      </c>
      <c r="C46" t="s">
        <v>14</v>
      </c>
      <c r="D46" t="s">
        <v>5</v>
      </c>
      <c r="E46" t="s">
        <v>590</v>
      </c>
      <c r="F46" t="s">
        <v>591</v>
      </c>
      <c r="H46" t="s">
        <v>592</v>
      </c>
      <c r="I46">
        <v>73</v>
      </c>
      <c r="J46">
        <v>210</v>
      </c>
      <c r="K46" t="s">
        <v>10</v>
      </c>
      <c r="L46">
        <v>1997</v>
      </c>
      <c r="M46">
        <v>1</v>
      </c>
      <c r="N46">
        <v>12</v>
      </c>
      <c r="P46">
        <v>72</v>
      </c>
      <c r="Q46">
        <v>30</v>
      </c>
      <c r="R46">
        <v>30</v>
      </c>
      <c r="S46">
        <v>60</v>
      </c>
      <c r="T46">
        <v>28</v>
      </c>
      <c r="U46">
        <v>20</v>
      </c>
      <c r="V46" s="1">
        <v>0.76111111111111107</v>
      </c>
    </row>
    <row r="47" spans="1:22">
      <c r="A47">
        <v>29</v>
      </c>
      <c r="B47" t="s">
        <v>103</v>
      </c>
      <c r="C47" t="s">
        <v>78</v>
      </c>
      <c r="D47" t="s">
        <v>5</v>
      </c>
      <c r="E47" t="s">
        <v>552</v>
      </c>
      <c r="F47" t="s">
        <v>553</v>
      </c>
      <c r="G47" t="s">
        <v>428</v>
      </c>
      <c r="H47" t="s">
        <v>429</v>
      </c>
      <c r="I47">
        <v>72</v>
      </c>
      <c r="J47">
        <v>185</v>
      </c>
      <c r="K47" t="s">
        <v>5</v>
      </c>
      <c r="L47">
        <v>2001</v>
      </c>
      <c r="M47">
        <v>2</v>
      </c>
      <c r="N47">
        <v>55</v>
      </c>
      <c r="P47">
        <v>82</v>
      </c>
      <c r="Q47">
        <v>30</v>
      </c>
      <c r="R47">
        <v>30</v>
      </c>
      <c r="S47">
        <v>60</v>
      </c>
      <c r="T47">
        <v>3</v>
      </c>
      <c r="U47">
        <v>16</v>
      </c>
      <c r="V47" s="1">
        <v>0.77430555555555547</v>
      </c>
    </row>
    <row r="48" spans="1:22">
      <c r="A48">
        <v>17</v>
      </c>
      <c r="B48" t="s">
        <v>119</v>
      </c>
      <c r="C48" t="s">
        <v>29</v>
      </c>
      <c r="D48" t="s">
        <v>5</v>
      </c>
      <c r="E48" t="s">
        <v>576</v>
      </c>
      <c r="F48" t="s">
        <v>577</v>
      </c>
      <c r="G48" t="s">
        <v>432</v>
      </c>
      <c r="H48" t="s">
        <v>429</v>
      </c>
      <c r="I48">
        <v>74</v>
      </c>
      <c r="J48">
        <v>183</v>
      </c>
      <c r="K48" t="s">
        <v>5</v>
      </c>
      <c r="L48">
        <v>2007</v>
      </c>
      <c r="M48">
        <v>2</v>
      </c>
      <c r="N48">
        <v>61</v>
      </c>
      <c r="P48">
        <v>82</v>
      </c>
      <c r="Q48">
        <v>29</v>
      </c>
      <c r="R48">
        <v>31</v>
      </c>
      <c r="S48">
        <v>60</v>
      </c>
      <c r="T48">
        <v>-4</v>
      </c>
      <c r="U48">
        <v>106</v>
      </c>
      <c r="V48" s="1">
        <v>0.69861111111111107</v>
      </c>
    </row>
    <row r="49" spans="1:22">
      <c r="A49">
        <v>26</v>
      </c>
      <c r="B49" t="s">
        <v>172</v>
      </c>
      <c r="C49" t="s">
        <v>45</v>
      </c>
      <c r="D49" t="s">
        <v>7</v>
      </c>
      <c r="E49" t="s">
        <v>728</v>
      </c>
      <c r="F49" t="s">
        <v>729</v>
      </c>
      <c r="G49" t="s">
        <v>428</v>
      </c>
      <c r="H49" t="s">
        <v>429</v>
      </c>
      <c r="I49">
        <v>72</v>
      </c>
      <c r="J49">
        <v>205</v>
      </c>
      <c r="K49" t="s">
        <v>10</v>
      </c>
      <c r="L49">
        <v>2005</v>
      </c>
      <c r="M49">
        <v>2</v>
      </c>
      <c r="N49">
        <v>44</v>
      </c>
      <c r="P49">
        <v>71</v>
      </c>
      <c r="Q49">
        <v>25</v>
      </c>
      <c r="R49">
        <v>35</v>
      </c>
      <c r="S49">
        <v>60</v>
      </c>
      <c r="T49">
        <v>9</v>
      </c>
      <c r="U49">
        <v>22</v>
      </c>
      <c r="V49" s="1">
        <v>0.76597222222222217</v>
      </c>
    </row>
    <row r="50" spans="1:22">
      <c r="A50">
        <v>74</v>
      </c>
      <c r="B50" t="s">
        <v>170</v>
      </c>
      <c r="C50" t="s">
        <v>90</v>
      </c>
      <c r="D50" t="s">
        <v>5</v>
      </c>
      <c r="E50" t="s">
        <v>1021</v>
      </c>
      <c r="F50" t="s">
        <v>1022</v>
      </c>
      <c r="G50" t="s">
        <v>1023</v>
      </c>
      <c r="H50" t="s">
        <v>442</v>
      </c>
      <c r="I50">
        <v>71</v>
      </c>
      <c r="J50">
        <v>189</v>
      </c>
      <c r="K50" t="s">
        <v>5</v>
      </c>
      <c r="L50">
        <v>2005</v>
      </c>
      <c r="M50">
        <v>1</v>
      </c>
      <c r="N50">
        <v>24</v>
      </c>
      <c r="P50">
        <v>79</v>
      </c>
      <c r="Q50">
        <v>21</v>
      </c>
      <c r="R50">
        <v>39</v>
      </c>
      <c r="S50">
        <v>60</v>
      </c>
      <c r="T50">
        <v>19</v>
      </c>
      <c r="U50">
        <v>42</v>
      </c>
      <c r="V50" s="1">
        <v>0.7909722222222223</v>
      </c>
    </row>
    <row r="51" spans="1:22">
      <c r="A51">
        <v>17</v>
      </c>
      <c r="B51" t="s">
        <v>159</v>
      </c>
      <c r="C51" t="s">
        <v>88</v>
      </c>
      <c r="D51" t="s">
        <v>10</v>
      </c>
      <c r="E51" t="s">
        <v>687</v>
      </c>
      <c r="F51" t="s">
        <v>559</v>
      </c>
      <c r="G51" t="s">
        <v>475</v>
      </c>
      <c r="H51" t="s">
        <v>429</v>
      </c>
      <c r="I51">
        <v>75</v>
      </c>
      <c r="J51">
        <v>235</v>
      </c>
      <c r="K51" t="s">
        <v>10</v>
      </c>
      <c r="L51">
        <v>2006</v>
      </c>
      <c r="M51">
        <v>2</v>
      </c>
      <c r="N51">
        <v>50</v>
      </c>
      <c r="P51">
        <v>80</v>
      </c>
      <c r="Q51">
        <v>24</v>
      </c>
      <c r="R51">
        <v>35</v>
      </c>
      <c r="S51">
        <v>59</v>
      </c>
      <c r="T51">
        <v>30</v>
      </c>
      <c r="U51">
        <v>91</v>
      </c>
      <c r="V51" s="1">
        <v>0.72361111111111109</v>
      </c>
    </row>
    <row r="52" spans="1:22">
      <c r="A52">
        <v>18</v>
      </c>
      <c r="B52" t="s">
        <v>1842</v>
      </c>
      <c r="C52" t="s">
        <v>4</v>
      </c>
      <c r="D52" t="s">
        <v>10</v>
      </c>
      <c r="E52" t="s">
        <v>1926</v>
      </c>
      <c r="F52" t="s">
        <v>1927</v>
      </c>
      <c r="H52" t="s">
        <v>472</v>
      </c>
      <c r="I52">
        <v>72</v>
      </c>
      <c r="J52">
        <v>180</v>
      </c>
      <c r="K52" t="s">
        <v>10</v>
      </c>
      <c r="L52">
        <v>2011</v>
      </c>
      <c r="M52">
        <v>7</v>
      </c>
      <c r="N52">
        <v>208</v>
      </c>
      <c r="O52" t="s">
        <v>597</v>
      </c>
      <c r="P52">
        <v>81</v>
      </c>
      <c r="Q52">
        <v>23</v>
      </c>
      <c r="R52">
        <v>36</v>
      </c>
      <c r="S52">
        <v>59</v>
      </c>
      <c r="T52">
        <v>32</v>
      </c>
      <c r="U52">
        <v>20</v>
      </c>
      <c r="V52" s="1">
        <v>0.75138888888888899</v>
      </c>
    </row>
    <row r="53" spans="1:22">
      <c r="A53">
        <v>36</v>
      </c>
      <c r="B53" t="s">
        <v>1315</v>
      </c>
      <c r="C53" t="s">
        <v>40</v>
      </c>
      <c r="D53" t="s">
        <v>10</v>
      </c>
      <c r="E53" t="s">
        <v>1928</v>
      </c>
      <c r="F53" t="s">
        <v>1929</v>
      </c>
      <c r="H53" t="s">
        <v>1930</v>
      </c>
      <c r="I53">
        <v>67</v>
      </c>
      <c r="J53">
        <v>179</v>
      </c>
      <c r="K53" t="s">
        <v>10</v>
      </c>
      <c r="P53">
        <v>77</v>
      </c>
      <c r="Q53">
        <v>19</v>
      </c>
      <c r="R53">
        <v>40</v>
      </c>
      <c r="S53">
        <v>59</v>
      </c>
      <c r="T53">
        <v>11</v>
      </c>
      <c r="U53">
        <v>32</v>
      </c>
      <c r="V53" s="1">
        <v>0.71388888888888891</v>
      </c>
    </row>
    <row r="54" spans="1:22">
      <c r="A54">
        <v>7</v>
      </c>
      <c r="B54" t="s">
        <v>314</v>
      </c>
      <c r="C54" t="s">
        <v>147</v>
      </c>
      <c r="D54" t="s">
        <v>7</v>
      </c>
      <c r="E54" t="s">
        <v>622</v>
      </c>
      <c r="F54" t="s">
        <v>623</v>
      </c>
      <c r="G54" t="s">
        <v>475</v>
      </c>
      <c r="H54" t="s">
        <v>429</v>
      </c>
      <c r="I54">
        <v>73</v>
      </c>
      <c r="J54">
        <v>191</v>
      </c>
      <c r="K54" t="s">
        <v>5</v>
      </c>
      <c r="L54">
        <v>2007</v>
      </c>
      <c r="M54">
        <v>1</v>
      </c>
      <c r="N54">
        <v>3</v>
      </c>
      <c r="P54">
        <v>82</v>
      </c>
      <c r="Q54">
        <v>26</v>
      </c>
      <c r="R54">
        <v>32</v>
      </c>
      <c r="S54">
        <v>58</v>
      </c>
      <c r="T54">
        <v>22</v>
      </c>
      <c r="U54">
        <v>39</v>
      </c>
      <c r="V54" s="1">
        <v>0.77986111111111101</v>
      </c>
    </row>
    <row r="55" spans="1:22">
      <c r="A55">
        <v>51</v>
      </c>
      <c r="B55" t="s">
        <v>199</v>
      </c>
      <c r="C55" t="s">
        <v>33</v>
      </c>
      <c r="D55" t="s">
        <v>7</v>
      </c>
      <c r="E55" t="s">
        <v>632</v>
      </c>
      <c r="F55" t="s">
        <v>633</v>
      </c>
      <c r="H55" t="s">
        <v>617</v>
      </c>
      <c r="I55">
        <v>73</v>
      </c>
      <c r="J55">
        <v>180</v>
      </c>
      <c r="K55" t="s">
        <v>10</v>
      </c>
      <c r="L55">
        <v>2002</v>
      </c>
      <c r="M55">
        <v>3</v>
      </c>
      <c r="N55">
        <v>87</v>
      </c>
      <c r="P55">
        <v>80</v>
      </c>
      <c r="Q55">
        <v>25</v>
      </c>
      <c r="R55">
        <v>33</v>
      </c>
      <c r="S55">
        <v>58</v>
      </c>
      <c r="T55">
        <v>-11</v>
      </c>
      <c r="U55">
        <v>8</v>
      </c>
      <c r="V55" s="1">
        <v>0.76388888888888884</v>
      </c>
    </row>
    <row r="56" spans="1:22">
      <c r="A56">
        <v>51</v>
      </c>
      <c r="B56" t="s">
        <v>156</v>
      </c>
      <c r="C56" t="s">
        <v>4</v>
      </c>
      <c r="D56" t="s">
        <v>7</v>
      </c>
      <c r="E56" t="s">
        <v>1077</v>
      </c>
      <c r="F56" t="s">
        <v>1078</v>
      </c>
      <c r="H56" t="s">
        <v>532</v>
      </c>
      <c r="I56">
        <v>72</v>
      </c>
      <c r="J56">
        <v>195</v>
      </c>
      <c r="K56" t="s">
        <v>10</v>
      </c>
      <c r="L56">
        <v>2002</v>
      </c>
      <c r="M56">
        <v>3</v>
      </c>
      <c r="N56">
        <v>95</v>
      </c>
      <c r="P56">
        <v>75</v>
      </c>
      <c r="Q56">
        <v>25</v>
      </c>
      <c r="R56">
        <v>33</v>
      </c>
      <c r="S56">
        <v>58</v>
      </c>
      <c r="T56">
        <v>5</v>
      </c>
      <c r="U56">
        <v>20</v>
      </c>
      <c r="V56" s="1">
        <v>0.83194444444444438</v>
      </c>
    </row>
    <row r="57" spans="1:22">
      <c r="A57">
        <v>57</v>
      </c>
      <c r="B57" t="s">
        <v>223</v>
      </c>
      <c r="C57" t="s">
        <v>21</v>
      </c>
      <c r="D57" t="s">
        <v>10</v>
      </c>
      <c r="E57" t="s">
        <v>717</v>
      </c>
      <c r="F57" t="s">
        <v>718</v>
      </c>
      <c r="G57" t="s">
        <v>428</v>
      </c>
      <c r="H57" t="s">
        <v>429</v>
      </c>
      <c r="I57">
        <v>72</v>
      </c>
      <c r="J57">
        <v>198</v>
      </c>
      <c r="K57" t="s">
        <v>5</v>
      </c>
      <c r="L57">
        <v>2007</v>
      </c>
      <c r="M57">
        <v>1</v>
      </c>
      <c r="N57">
        <v>26</v>
      </c>
      <c r="P57">
        <v>78</v>
      </c>
      <c r="Q57">
        <v>28</v>
      </c>
      <c r="R57">
        <v>29</v>
      </c>
      <c r="S57">
        <v>57</v>
      </c>
      <c r="T57">
        <v>-16</v>
      </c>
      <c r="U57">
        <v>90</v>
      </c>
      <c r="V57" s="1">
        <v>0.79652777777777783</v>
      </c>
    </row>
    <row r="58" spans="1:22">
      <c r="A58">
        <v>42</v>
      </c>
      <c r="B58" t="s">
        <v>168</v>
      </c>
      <c r="C58" t="s">
        <v>90</v>
      </c>
      <c r="D58" t="s">
        <v>7</v>
      </c>
      <c r="E58" t="s">
        <v>653</v>
      </c>
      <c r="F58" t="s">
        <v>522</v>
      </c>
      <c r="G58" t="s">
        <v>480</v>
      </c>
      <c r="H58" t="s">
        <v>442</v>
      </c>
      <c r="I58">
        <v>75</v>
      </c>
      <c r="J58">
        <v>221</v>
      </c>
      <c r="K58" t="s">
        <v>5</v>
      </c>
      <c r="L58">
        <v>2003</v>
      </c>
      <c r="M58">
        <v>2</v>
      </c>
      <c r="N58">
        <v>62</v>
      </c>
      <c r="P58">
        <v>74</v>
      </c>
      <c r="Q58">
        <v>27</v>
      </c>
      <c r="R58">
        <v>30</v>
      </c>
      <c r="S58">
        <v>57</v>
      </c>
      <c r="T58">
        <v>14</v>
      </c>
      <c r="U58">
        <v>119</v>
      </c>
      <c r="V58" s="1">
        <v>0.81388888888888899</v>
      </c>
    </row>
    <row r="59" spans="1:22">
      <c r="A59">
        <v>36</v>
      </c>
      <c r="B59" t="s">
        <v>205</v>
      </c>
      <c r="C59" t="s">
        <v>12</v>
      </c>
      <c r="D59" t="s">
        <v>10</v>
      </c>
      <c r="E59" t="s">
        <v>972</v>
      </c>
      <c r="F59" t="s">
        <v>973</v>
      </c>
      <c r="H59" t="s">
        <v>532</v>
      </c>
      <c r="I59">
        <v>71</v>
      </c>
      <c r="J59">
        <v>198</v>
      </c>
      <c r="K59" t="s">
        <v>10</v>
      </c>
      <c r="L59">
        <v>2001</v>
      </c>
      <c r="M59">
        <v>6</v>
      </c>
      <c r="N59">
        <v>192</v>
      </c>
      <c r="P59">
        <v>81</v>
      </c>
      <c r="Q59">
        <v>21</v>
      </c>
      <c r="R59">
        <v>36</v>
      </c>
      <c r="S59">
        <v>57</v>
      </c>
      <c r="T59">
        <v>12</v>
      </c>
      <c r="U59">
        <v>18</v>
      </c>
      <c r="V59" s="1">
        <v>0.65416666666666667</v>
      </c>
    </row>
    <row r="60" spans="1:22">
      <c r="A60">
        <v>21</v>
      </c>
      <c r="B60" t="s">
        <v>39</v>
      </c>
      <c r="C60" t="s">
        <v>40</v>
      </c>
      <c r="D60" t="s">
        <v>7</v>
      </c>
      <c r="E60" t="s">
        <v>478</v>
      </c>
      <c r="F60" t="s">
        <v>479</v>
      </c>
      <c r="G60" t="s">
        <v>480</v>
      </c>
      <c r="H60" t="s">
        <v>442</v>
      </c>
      <c r="I60">
        <v>72</v>
      </c>
      <c r="J60">
        <v>196</v>
      </c>
      <c r="K60" t="s">
        <v>5</v>
      </c>
      <c r="L60">
        <v>2008</v>
      </c>
      <c r="M60">
        <v>2</v>
      </c>
      <c r="N60">
        <v>51</v>
      </c>
      <c r="P60">
        <v>82</v>
      </c>
      <c r="Q60">
        <v>17</v>
      </c>
      <c r="R60">
        <v>40</v>
      </c>
      <c r="S60">
        <v>57</v>
      </c>
      <c r="T60">
        <v>12</v>
      </c>
      <c r="U60">
        <v>18</v>
      </c>
      <c r="V60" s="1">
        <v>0.75208333333333333</v>
      </c>
    </row>
    <row r="61" spans="1:22">
      <c r="A61">
        <v>11</v>
      </c>
      <c r="B61" t="s">
        <v>77</v>
      </c>
      <c r="C61" t="s">
        <v>78</v>
      </c>
      <c r="D61" t="s">
        <v>10</v>
      </c>
      <c r="E61" t="s">
        <v>521</v>
      </c>
      <c r="F61" t="s">
        <v>522</v>
      </c>
      <c r="G61" t="s">
        <v>480</v>
      </c>
      <c r="H61" t="s">
        <v>442</v>
      </c>
      <c r="I61">
        <v>71</v>
      </c>
      <c r="J61">
        <v>197</v>
      </c>
      <c r="K61" t="s">
        <v>10</v>
      </c>
      <c r="L61">
        <v>2003</v>
      </c>
      <c r="M61">
        <v>1</v>
      </c>
      <c r="N61">
        <v>17</v>
      </c>
      <c r="P61">
        <v>67</v>
      </c>
      <c r="Q61">
        <v>29</v>
      </c>
      <c r="R61">
        <v>27</v>
      </c>
      <c r="S61">
        <v>56</v>
      </c>
      <c r="T61">
        <v>10</v>
      </c>
      <c r="U61">
        <v>30</v>
      </c>
      <c r="V61" s="1">
        <v>0.85069444444444453</v>
      </c>
    </row>
    <row r="62" spans="1:22">
      <c r="A62">
        <v>9</v>
      </c>
      <c r="B62" t="s">
        <v>1170</v>
      </c>
      <c r="C62" t="s">
        <v>90</v>
      </c>
      <c r="D62" t="s">
        <v>10</v>
      </c>
      <c r="E62" t="s">
        <v>1171</v>
      </c>
      <c r="F62" t="s">
        <v>1172</v>
      </c>
      <c r="G62" t="s">
        <v>447</v>
      </c>
      <c r="H62" t="s">
        <v>429</v>
      </c>
      <c r="I62">
        <v>70</v>
      </c>
      <c r="J62">
        <v>190</v>
      </c>
      <c r="K62" t="s">
        <v>10</v>
      </c>
      <c r="L62">
        <v>2010</v>
      </c>
      <c r="M62">
        <v>1</v>
      </c>
      <c r="N62">
        <v>14</v>
      </c>
      <c r="P62">
        <v>80</v>
      </c>
      <c r="Q62">
        <v>25</v>
      </c>
      <c r="R62">
        <v>31</v>
      </c>
      <c r="S62">
        <v>56</v>
      </c>
      <c r="T62">
        <v>28</v>
      </c>
      <c r="U62">
        <v>27</v>
      </c>
      <c r="V62" s="1">
        <v>0.72986111111111107</v>
      </c>
    </row>
    <row r="63" spans="1:22">
      <c r="A63">
        <v>6</v>
      </c>
      <c r="B63" t="s">
        <v>188</v>
      </c>
      <c r="C63" t="s">
        <v>165</v>
      </c>
      <c r="D63" t="s">
        <v>81</v>
      </c>
      <c r="E63" t="s">
        <v>648</v>
      </c>
      <c r="F63" t="s">
        <v>639</v>
      </c>
      <c r="G63" t="s">
        <v>475</v>
      </c>
      <c r="H63" t="s">
        <v>429</v>
      </c>
      <c r="I63">
        <v>76</v>
      </c>
      <c r="J63">
        <v>233</v>
      </c>
      <c r="K63" t="s">
        <v>5</v>
      </c>
      <c r="L63">
        <v>2003</v>
      </c>
      <c r="M63">
        <v>2</v>
      </c>
      <c r="N63">
        <v>49</v>
      </c>
      <c r="P63">
        <v>79</v>
      </c>
      <c r="Q63">
        <v>23</v>
      </c>
      <c r="R63">
        <v>33</v>
      </c>
      <c r="S63">
        <v>56</v>
      </c>
      <c r="T63">
        <v>-2</v>
      </c>
      <c r="U63">
        <v>52</v>
      </c>
      <c r="V63" s="1">
        <v>1.1208333333333333</v>
      </c>
    </row>
    <row r="64" spans="1:22">
      <c r="A64">
        <v>33</v>
      </c>
      <c r="B64" t="s">
        <v>174</v>
      </c>
      <c r="C64" t="s">
        <v>36</v>
      </c>
      <c r="D64" t="s">
        <v>81</v>
      </c>
      <c r="E64" t="s">
        <v>649</v>
      </c>
      <c r="F64" t="s">
        <v>522</v>
      </c>
      <c r="G64" t="s">
        <v>480</v>
      </c>
      <c r="H64" t="s">
        <v>442</v>
      </c>
      <c r="I64">
        <v>77</v>
      </c>
      <c r="J64">
        <v>265</v>
      </c>
      <c r="K64" t="s">
        <v>5</v>
      </c>
      <c r="L64">
        <v>2003</v>
      </c>
      <c r="M64">
        <v>8</v>
      </c>
      <c r="N64">
        <v>245</v>
      </c>
      <c r="P64">
        <v>78</v>
      </c>
      <c r="Q64">
        <v>20</v>
      </c>
      <c r="R64">
        <v>36</v>
      </c>
      <c r="S64">
        <v>56</v>
      </c>
      <c r="T64">
        <v>-20</v>
      </c>
      <c r="U64">
        <v>86</v>
      </c>
      <c r="V64" s="1">
        <v>0.96180555555555547</v>
      </c>
    </row>
    <row r="65" spans="1:22">
      <c r="A65">
        <v>93</v>
      </c>
      <c r="B65" t="s">
        <v>178</v>
      </c>
      <c r="C65" t="s">
        <v>21</v>
      </c>
      <c r="D65" t="s">
        <v>7</v>
      </c>
      <c r="E65" t="s">
        <v>953</v>
      </c>
      <c r="F65" t="s">
        <v>954</v>
      </c>
      <c r="G65" t="s">
        <v>475</v>
      </c>
      <c r="H65" t="s">
        <v>429</v>
      </c>
      <c r="I65">
        <v>73</v>
      </c>
      <c r="J65">
        <v>180</v>
      </c>
      <c r="K65" t="s">
        <v>10</v>
      </c>
      <c r="L65">
        <v>2011</v>
      </c>
      <c r="M65">
        <v>1</v>
      </c>
      <c r="N65">
        <v>1</v>
      </c>
      <c r="P65">
        <v>80</v>
      </c>
      <c r="Q65">
        <v>19</v>
      </c>
      <c r="R65">
        <v>37</v>
      </c>
      <c r="S65">
        <v>56</v>
      </c>
      <c r="T65">
        <v>-12</v>
      </c>
      <c r="U65">
        <v>26</v>
      </c>
      <c r="V65" s="1">
        <v>0.84930555555555554</v>
      </c>
    </row>
    <row r="66" spans="1:22">
      <c r="A66">
        <v>16</v>
      </c>
      <c r="B66" t="s">
        <v>218</v>
      </c>
      <c r="C66" t="s">
        <v>147</v>
      </c>
      <c r="D66" t="s">
        <v>10</v>
      </c>
      <c r="E66" t="s">
        <v>1017</v>
      </c>
      <c r="F66" t="s">
        <v>1018</v>
      </c>
      <c r="G66" t="s">
        <v>453</v>
      </c>
      <c r="H66" t="s">
        <v>429</v>
      </c>
      <c r="I66">
        <v>72</v>
      </c>
      <c r="J66">
        <v>195</v>
      </c>
      <c r="K66" t="s">
        <v>10</v>
      </c>
      <c r="L66">
        <v>2003</v>
      </c>
      <c r="M66">
        <v>3</v>
      </c>
      <c r="N66">
        <v>74</v>
      </c>
      <c r="P66">
        <v>79</v>
      </c>
      <c r="Q66">
        <v>24</v>
      </c>
      <c r="R66">
        <v>31</v>
      </c>
      <c r="S66">
        <v>55</v>
      </c>
      <c r="T66">
        <v>12</v>
      </c>
      <c r="U66">
        <v>78</v>
      </c>
      <c r="V66" s="1">
        <v>0.73472222222222217</v>
      </c>
    </row>
    <row r="67" spans="1:22">
      <c r="A67">
        <v>77</v>
      </c>
      <c r="B67" t="s">
        <v>776</v>
      </c>
      <c r="C67" t="s">
        <v>4</v>
      </c>
      <c r="D67" t="s">
        <v>81</v>
      </c>
      <c r="E67" t="s">
        <v>1032</v>
      </c>
      <c r="F67" t="s">
        <v>477</v>
      </c>
      <c r="H67" t="s">
        <v>466</v>
      </c>
      <c r="I67">
        <v>78</v>
      </c>
      <c r="J67">
        <v>233</v>
      </c>
      <c r="K67" t="s">
        <v>10</v>
      </c>
      <c r="L67">
        <v>2009</v>
      </c>
      <c r="M67">
        <v>1</v>
      </c>
      <c r="N67">
        <v>2</v>
      </c>
      <c r="P67">
        <v>75</v>
      </c>
      <c r="Q67">
        <v>13</v>
      </c>
      <c r="R67">
        <v>42</v>
      </c>
      <c r="S67">
        <v>55</v>
      </c>
      <c r="T67">
        <v>5</v>
      </c>
      <c r="U67">
        <v>53</v>
      </c>
      <c r="V67" s="1">
        <v>0.93472222222222223</v>
      </c>
    </row>
    <row r="68" spans="1:22">
      <c r="A68">
        <v>53</v>
      </c>
      <c r="B68" t="s">
        <v>211</v>
      </c>
      <c r="C68" t="s">
        <v>16</v>
      </c>
      <c r="D68" t="s">
        <v>10</v>
      </c>
      <c r="E68" t="s">
        <v>721</v>
      </c>
      <c r="F68" t="s">
        <v>525</v>
      </c>
      <c r="G68" t="s">
        <v>432</v>
      </c>
      <c r="H68" t="s">
        <v>429</v>
      </c>
      <c r="I68">
        <v>71</v>
      </c>
      <c r="J68">
        <v>200</v>
      </c>
      <c r="K68" t="s">
        <v>10</v>
      </c>
      <c r="L68">
        <v>2010</v>
      </c>
      <c r="M68">
        <v>1</v>
      </c>
      <c r="N68">
        <v>7</v>
      </c>
      <c r="P68">
        <v>71</v>
      </c>
      <c r="Q68">
        <v>33</v>
      </c>
      <c r="R68">
        <v>21</v>
      </c>
      <c r="S68">
        <v>54</v>
      </c>
      <c r="T68">
        <v>-14</v>
      </c>
      <c r="U68">
        <v>22</v>
      </c>
      <c r="V68" s="1">
        <v>0.71597222222222223</v>
      </c>
    </row>
    <row r="69" spans="1:22">
      <c r="A69">
        <v>39</v>
      </c>
      <c r="B69" t="s">
        <v>83</v>
      </c>
      <c r="C69" t="s">
        <v>72</v>
      </c>
      <c r="D69" t="s">
        <v>7</v>
      </c>
      <c r="E69" t="s">
        <v>527</v>
      </c>
      <c r="F69" t="s">
        <v>528</v>
      </c>
      <c r="G69" t="s">
        <v>432</v>
      </c>
      <c r="H69" t="s">
        <v>429</v>
      </c>
      <c r="I69">
        <v>73</v>
      </c>
      <c r="J69">
        <v>200</v>
      </c>
      <c r="K69" t="s">
        <v>10</v>
      </c>
      <c r="L69">
        <v>2007</v>
      </c>
      <c r="M69">
        <v>1</v>
      </c>
      <c r="N69">
        <v>9</v>
      </c>
      <c r="P69">
        <v>65</v>
      </c>
      <c r="Q69">
        <v>23</v>
      </c>
      <c r="R69">
        <v>31</v>
      </c>
      <c r="S69">
        <v>54</v>
      </c>
      <c r="T69">
        <v>21</v>
      </c>
      <c r="U69">
        <v>20</v>
      </c>
      <c r="V69" s="1">
        <v>0.78888888888888886</v>
      </c>
    </row>
    <row r="70" spans="1:22">
      <c r="A70">
        <v>16</v>
      </c>
      <c r="B70" t="s">
        <v>35</v>
      </c>
      <c r="C70" t="s">
        <v>36</v>
      </c>
      <c r="D70" t="s">
        <v>10</v>
      </c>
      <c r="E70" t="s">
        <v>473</v>
      </c>
      <c r="F70" t="s">
        <v>474</v>
      </c>
      <c r="G70" t="s">
        <v>475</v>
      </c>
      <c r="H70" t="s">
        <v>429</v>
      </c>
      <c r="I70">
        <v>75</v>
      </c>
      <c r="J70">
        <v>205</v>
      </c>
      <c r="K70" t="s">
        <v>10</v>
      </c>
      <c r="L70">
        <v>2004</v>
      </c>
      <c r="M70">
        <v>1</v>
      </c>
      <c r="N70">
        <v>4</v>
      </c>
      <c r="P70">
        <v>78</v>
      </c>
      <c r="Q70">
        <v>23</v>
      </c>
      <c r="R70">
        <v>31</v>
      </c>
      <c r="S70">
        <v>54</v>
      </c>
      <c r="T70">
        <v>8</v>
      </c>
      <c r="U70">
        <v>57</v>
      </c>
      <c r="V70" s="1">
        <v>0.82152777777777775</v>
      </c>
    </row>
    <row r="71" spans="1:22">
      <c r="A71">
        <v>24</v>
      </c>
      <c r="B71" t="s">
        <v>184</v>
      </c>
      <c r="C71" t="s">
        <v>121</v>
      </c>
      <c r="D71" t="s">
        <v>7</v>
      </c>
      <c r="E71" t="s">
        <v>667</v>
      </c>
      <c r="F71" t="s">
        <v>668</v>
      </c>
      <c r="H71" t="s">
        <v>472</v>
      </c>
      <c r="I71">
        <v>70</v>
      </c>
      <c r="J71">
        <v>186</v>
      </c>
      <c r="K71" t="s">
        <v>10</v>
      </c>
      <c r="L71">
        <v>2002</v>
      </c>
      <c r="M71">
        <v>2</v>
      </c>
      <c r="N71">
        <v>58</v>
      </c>
      <c r="P71">
        <v>75</v>
      </c>
      <c r="Q71">
        <v>17</v>
      </c>
      <c r="R71">
        <v>37</v>
      </c>
      <c r="S71">
        <v>54</v>
      </c>
      <c r="T71">
        <v>4</v>
      </c>
      <c r="U71">
        <v>16</v>
      </c>
      <c r="V71" s="1">
        <v>0.78472222222222221</v>
      </c>
    </row>
    <row r="72" spans="1:22">
      <c r="A72">
        <v>9</v>
      </c>
      <c r="B72" t="s">
        <v>85</v>
      </c>
      <c r="C72" t="s">
        <v>78</v>
      </c>
      <c r="D72" t="s">
        <v>7</v>
      </c>
      <c r="E72" t="s">
        <v>530</v>
      </c>
      <c r="F72" t="s">
        <v>531</v>
      </c>
      <c r="H72" t="s">
        <v>532</v>
      </c>
      <c r="I72">
        <v>75</v>
      </c>
      <c r="J72">
        <v>222</v>
      </c>
      <c r="K72" t="s">
        <v>10</v>
      </c>
      <c r="L72">
        <v>2001</v>
      </c>
      <c r="M72">
        <v>1</v>
      </c>
      <c r="N72">
        <v>6</v>
      </c>
      <c r="P72">
        <v>65</v>
      </c>
      <c r="Q72">
        <v>11</v>
      </c>
      <c r="R72">
        <v>43</v>
      </c>
      <c r="S72">
        <v>54</v>
      </c>
      <c r="T72">
        <v>0</v>
      </c>
      <c r="U72">
        <v>24</v>
      </c>
      <c r="V72" s="1">
        <v>0.87222222222222223</v>
      </c>
    </row>
    <row r="73" spans="1:22">
      <c r="A73">
        <v>63</v>
      </c>
      <c r="B73" t="s">
        <v>87</v>
      </c>
      <c r="C73" t="s">
        <v>88</v>
      </c>
      <c r="D73" t="s">
        <v>10</v>
      </c>
      <c r="E73" t="s">
        <v>535</v>
      </c>
      <c r="F73" t="s">
        <v>536</v>
      </c>
      <c r="G73" t="s">
        <v>438</v>
      </c>
      <c r="H73" t="s">
        <v>429</v>
      </c>
      <c r="I73">
        <v>69</v>
      </c>
      <c r="J73">
        <v>183</v>
      </c>
      <c r="K73" t="s">
        <v>10</v>
      </c>
      <c r="L73">
        <v>2006</v>
      </c>
      <c r="M73">
        <v>3</v>
      </c>
      <c r="N73">
        <v>71</v>
      </c>
      <c r="P73">
        <v>82</v>
      </c>
      <c r="Q73">
        <v>25</v>
      </c>
      <c r="R73">
        <v>28</v>
      </c>
      <c r="S73">
        <v>53</v>
      </c>
      <c r="T73">
        <v>36</v>
      </c>
      <c r="U73">
        <v>64</v>
      </c>
      <c r="V73" s="1">
        <v>0.66388888888888886</v>
      </c>
    </row>
    <row r="74" spans="1:22">
      <c r="A74">
        <v>27</v>
      </c>
      <c r="B74" t="s">
        <v>216</v>
      </c>
      <c r="C74" t="s">
        <v>165</v>
      </c>
      <c r="D74" t="s">
        <v>5</v>
      </c>
      <c r="E74" t="s">
        <v>660</v>
      </c>
      <c r="F74" t="s">
        <v>1147</v>
      </c>
      <c r="H74" t="s">
        <v>466</v>
      </c>
      <c r="I74">
        <v>71</v>
      </c>
      <c r="J74">
        <v>189</v>
      </c>
      <c r="K74" t="s">
        <v>5</v>
      </c>
      <c r="L74">
        <v>2005</v>
      </c>
      <c r="M74">
        <v>7</v>
      </c>
      <c r="N74">
        <v>230</v>
      </c>
      <c r="P74">
        <v>76</v>
      </c>
      <c r="Q74">
        <v>22</v>
      </c>
      <c r="R74">
        <v>31</v>
      </c>
      <c r="S74">
        <v>53</v>
      </c>
      <c r="T74">
        <v>1</v>
      </c>
      <c r="U74">
        <v>28</v>
      </c>
      <c r="V74" s="2">
        <v>0.70208333333333339</v>
      </c>
    </row>
    <row r="75" spans="1:22">
      <c r="A75">
        <v>26</v>
      </c>
      <c r="B75" t="s">
        <v>92</v>
      </c>
      <c r="C75" t="s">
        <v>93</v>
      </c>
      <c r="D75" t="s">
        <v>10</v>
      </c>
      <c r="E75" t="s">
        <v>540</v>
      </c>
      <c r="F75" t="s">
        <v>541</v>
      </c>
      <c r="H75" t="s">
        <v>472</v>
      </c>
      <c r="I75">
        <v>73</v>
      </c>
      <c r="J75">
        <v>195</v>
      </c>
      <c r="K75" t="s">
        <v>10</v>
      </c>
      <c r="L75">
        <v>1994</v>
      </c>
      <c r="M75">
        <v>2</v>
      </c>
      <c r="N75">
        <v>51</v>
      </c>
      <c r="P75">
        <v>65</v>
      </c>
      <c r="Q75">
        <v>18</v>
      </c>
      <c r="R75">
        <v>35</v>
      </c>
      <c r="S75">
        <v>53</v>
      </c>
      <c r="T75">
        <v>-4</v>
      </c>
      <c r="U75">
        <v>30</v>
      </c>
      <c r="V75" s="1">
        <v>0.74444444444444446</v>
      </c>
    </row>
    <row r="76" spans="1:22">
      <c r="A76">
        <v>76</v>
      </c>
      <c r="B76" t="s">
        <v>80</v>
      </c>
      <c r="C76" t="s">
        <v>74</v>
      </c>
      <c r="D76" t="s">
        <v>81</v>
      </c>
      <c r="E76" t="s">
        <v>524</v>
      </c>
      <c r="F76" t="s">
        <v>525</v>
      </c>
      <c r="G76" t="s">
        <v>432</v>
      </c>
      <c r="H76" t="s">
        <v>429</v>
      </c>
      <c r="I76">
        <v>72</v>
      </c>
      <c r="J76">
        <v>217</v>
      </c>
      <c r="K76" t="s">
        <v>5</v>
      </c>
      <c r="L76">
        <v>2007</v>
      </c>
      <c r="M76">
        <v>2</v>
      </c>
      <c r="N76">
        <v>43</v>
      </c>
      <c r="P76">
        <v>82</v>
      </c>
      <c r="Q76">
        <v>10</v>
      </c>
      <c r="R76">
        <v>43</v>
      </c>
      <c r="S76">
        <v>53</v>
      </c>
      <c r="T76">
        <v>-4</v>
      </c>
      <c r="U76">
        <v>81</v>
      </c>
      <c r="V76" s="1">
        <v>1.0250000000000001</v>
      </c>
    </row>
    <row r="77" spans="1:22">
      <c r="A77">
        <v>3</v>
      </c>
      <c r="B77" t="s">
        <v>142</v>
      </c>
      <c r="C77" t="s">
        <v>143</v>
      </c>
      <c r="D77" t="s">
        <v>81</v>
      </c>
      <c r="E77" t="s">
        <v>612</v>
      </c>
      <c r="F77" t="s">
        <v>613</v>
      </c>
      <c r="G77" t="s">
        <v>614</v>
      </c>
      <c r="H77" t="s">
        <v>442</v>
      </c>
      <c r="I77">
        <v>73</v>
      </c>
      <c r="J77">
        <v>190</v>
      </c>
      <c r="K77" t="s">
        <v>10</v>
      </c>
      <c r="L77">
        <v>2005</v>
      </c>
      <c r="M77">
        <v>4</v>
      </c>
      <c r="N77">
        <v>105</v>
      </c>
      <c r="P77">
        <v>82</v>
      </c>
      <c r="Q77">
        <v>8</v>
      </c>
      <c r="R77">
        <v>45</v>
      </c>
      <c r="S77">
        <v>53</v>
      </c>
      <c r="T77">
        <v>-23</v>
      </c>
      <c r="U77">
        <v>63</v>
      </c>
      <c r="V77" s="1">
        <v>1.0055555555555555</v>
      </c>
    </row>
    <row r="78" spans="1:22">
      <c r="A78">
        <v>15</v>
      </c>
      <c r="B78" t="s">
        <v>264</v>
      </c>
      <c r="C78" t="s">
        <v>165</v>
      </c>
      <c r="D78" t="s">
        <v>7</v>
      </c>
      <c r="E78" t="s">
        <v>1931</v>
      </c>
      <c r="F78" t="s">
        <v>449</v>
      </c>
      <c r="G78" t="s">
        <v>450</v>
      </c>
      <c r="H78" t="s">
        <v>442</v>
      </c>
      <c r="I78">
        <v>73</v>
      </c>
      <c r="J78">
        <v>202</v>
      </c>
      <c r="K78" t="s">
        <v>5</v>
      </c>
      <c r="L78">
        <v>2009</v>
      </c>
      <c r="M78">
        <v>4</v>
      </c>
      <c r="N78">
        <v>98</v>
      </c>
      <c r="P78">
        <v>79</v>
      </c>
      <c r="Q78">
        <v>24</v>
      </c>
      <c r="R78">
        <v>28</v>
      </c>
      <c r="S78">
        <v>52</v>
      </c>
      <c r="T78">
        <v>16</v>
      </c>
      <c r="U78">
        <v>22</v>
      </c>
      <c r="V78" s="1">
        <v>0.68263888888888891</v>
      </c>
    </row>
    <row r="79" spans="1:22">
      <c r="A79">
        <v>19</v>
      </c>
      <c r="B79" t="s">
        <v>153</v>
      </c>
      <c r="C79" t="s">
        <v>29</v>
      </c>
      <c r="D79" t="s">
        <v>10</v>
      </c>
      <c r="E79" t="s">
        <v>1932</v>
      </c>
      <c r="F79" t="s">
        <v>446</v>
      </c>
      <c r="G79" t="s">
        <v>447</v>
      </c>
      <c r="H79" t="s">
        <v>429</v>
      </c>
      <c r="I79">
        <v>74</v>
      </c>
      <c r="J79">
        <v>210</v>
      </c>
      <c r="K79" t="s">
        <v>10</v>
      </c>
      <c r="L79">
        <v>2000</v>
      </c>
      <c r="M79">
        <v>1</v>
      </c>
      <c r="N79">
        <v>6</v>
      </c>
      <c r="P79">
        <v>78</v>
      </c>
      <c r="Q79">
        <v>20</v>
      </c>
      <c r="R79">
        <v>32</v>
      </c>
      <c r="S79">
        <v>52</v>
      </c>
      <c r="T79">
        <v>11</v>
      </c>
      <c r="U79">
        <v>103</v>
      </c>
      <c r="V79" s="1">
        <v>0.70277777777777783</v>
      </c>
    </row>
    <row r="80" spans="1:22">
      <c r="A80">
        <v>51</v>
      </c>
      <c r="B80" t="s">
        <v>162</v>
      </c>
      <c r="C80" t="s">
        <v>74</v>
      </c>
      <c r="D80" t="s">
        <v>7</v>
      </c>
      <c r="E80" t="s">
        <v>645</v>
      </c>
      <c r="F80" t="s">
        <v>646</v>
      </c>
      <c r="G80" t="s">
        <v>428</v>
      </c>
      <c r="H80" t="s">
        <v>429</v>
      </c>
      <c r="I80">
        <v>67</v>
      </c>
      <c r="J80">
        <v>170</v>
      </c>
      <c r="K80" t="s">
        <v>10</v>
      </c>
      <c r="P80">
        <v>79</v>
      </c>
      <c r="Q80">
        <v>16</v>
      </c>
      <c r="R80">
        <v>36</v>
      </c>
      <c r="S80">
        <v>52</v>
      </c>
      <c r="T80">
        <v>11</v>
      </c>
      <c r="U80">
        <v>24</v>
      </c>
      <c r="V80" s="1">
        <v>0.71666666666666667</v>
      </c>
    </row>
    <row r="81" spans="1:22">
      <c r="A81">
        <v>26</v>
      </c>
      <c r="B81" t="s">
        <v>42</v>
      </c>
      <c r="C81" t="s">
        <v>1843</v>
      </c>
      <c r="D81" t="s">
        <v>10</v>
      </c>
      <c r="E81" t="s">
        <v>483</v>
      </c>
      <c r="F81" t="s">
        <v>484</v>
      </c>
      <c r="G81" t="s">
        <v>432</v>
      </c>
      <c r="H81" t="s">
        <v>429</v>
      </c>
      <c r="I81">
        <v>73</v>
      </c>
      <c r="J81">
        <v>200</v>
      </c>
      <c r="K81" t="s">
        <v>10</v>
      </c>
      <c r="L81">
        <v>2003</v>
      </c>
      <c r="M81">
        <v>9</v>
      </c>
      <c r="N81">
        <v>263</v>
      </c>
      <c r="P81">
        <v>75</v>
      </c>
      <c r="Q81">
        <v>23</v>
      </c>
      <c r="R81">
        <v>28</v>
      </c>
      <c r="S81">
        <v>51</v>
      </c>
      <c r="T81">
        <v>2</v>
      </c>
      <c r="U81">
        <v>34</v>
      </c>
      <c r="V81" s="1">
        <v>0.74861111111111101</v>
      </c>
    </row>
    <row r="82" spans="1:22">
      <c r="A82">
        <v>19</v>
      </c>
      <c r="B82" t="s">
        <v>105</v>
      </c>
      <c r="C82" t="s">
        <v>40</v>
      </c>
      <c r="D82" t="s">
        <v>7</v>
      </c>
      <c r="E82" t="s">
        <v>554</v>
      </c>
      <c r="F82" t="s">
        <v>555</v>
      </c>
      <c r="G82" t="s">
        <v>556</v>
      </c>
      <c r="H82" t="s">
        <v>429</v>
      </c>
      <c r="I82">
        <v>72</v>
      </c>
      <c r="J82">
        <v>196</v>
      </c>
      <c r="K82" t="s">
        <v>10</v>
      </c>
      <c r="L82">
        <v>1998</v>
      </c>
      <c r="M82">
        <v>3</v>
      </c>
      <c r="N82">
        <v>64</v>
      </c>
      <c r="P82">
        <v>82</v>
      </c>
      <c r="Q82">
        <v>20</v>
      </c>
      <c r="R82">
        <v>31</v>
      </c>
      <c r="S82">
        <v>51</v>
      </c>
      <c r="T82">
        <v>-8</v>
      </c>
      <c r="U82">
        <v>18</v>
      </c>
      <c r="V82" s="2">
        <v>0.77847222222222223</v>
      </c>
    </row>
    <row r="83" spans="1:22">
      <c r="A83">
        <v>18</v>
      </c>
      <c r="B83" t="s">
        <v>1255</v>
      </c>
      <c r="C83" t="s">
        <v>88</v>
      </c>
      <c r="D83" t="s">
        <v>5</v>
      </c>
      <c r="E83" t="s">
        <v>1933</v>
      </c>
      <c r="F83" t="s">
        <v>525</v>
      </c>
      <c r="G83" t="s">
        <v>432</v>
      </c>
      <c r="H83" t="s">
        <v>429</v>
      </c>
      <c r="I83">
        <v>72</v>
      </c>
      <c r="J83">
        <v>185</v>
      </c>
      <c r="K83" t="s">
        <v>10</v>
      </c>
      <c r="L83">
        <v>2009</v>
      </c>
      <c r="M83">
        <v>3</v>
      </c>
      <c r="N83">
        <v>69</v>
      </c>
      <c r="P83">
        <v>82</v>
      </c>
      <c r="Q83">
        <v>20</v>
      </c>
      <c r="R83">
        <v>31</v>
      </c>
      <c r="S83">
        <v>51</v>
      </c>
      <c r="T83">
        <v>28</v>
      </c>
      <c r="U83">
        <v>14</v>
      </c>
      <c r="V83" s="1">
        <v>0.61249999999999993</v>
      </c>
    </row>
    <row r="84" spans="1:22">
      <c r="A84">
        <v>17</v>
      </c>
      <c r="B84" t="s">
        <v>157</v>
      </c>
      <c r="C84" t="s">
        <v>143</v>
      </c>
      <c r="D84" t="s">
        <v>5</v>
      </c>
      <c r="E84" t="s">
        <v>642</v>
      </c>
      <c r="F84" t="s">
        <v>643</v>
      </c>
      <c r="H84" t="s">
        <v>472</v>
      </c>
      <c r="I84">
        <v>73</v>
      </c>
      <c r="J84">
        <v>194</v>
      </c>
      <c r="K84" t="s">
        <v>5</v>
      </c>
      <c r="L84">
        <v>1999</v>
      </c>
      <c r="M84">
        <v>7</v>
      </c>
      <c r="N84">
        <v>212</v>
      </c>
      <c r="P84">
        <v>80</v>
      </c>
      <c r="Q84">
        <v>20</v>
      </c>
      <c r="R84">
        <v>31</v>
      </c>
      <c r="S84">
        <v>51</v>
      </c>
      <c r="T84">
        <v>-6</v>
      </c>
      <c r="U84">
        <v>22</v>
      </c>
      <c r="V84" s="1">
        <v>0.74791666666666667</v>
      </c>
    </row>
    <row r="85" spans="1:22">
      <c r="A85">
        <v>89</v>
      </c>
      <c r="B85" t="s">
        <v>708</v>
      </c>
      <c r="C85" t="s">
        <v>143</v>
      </c>
      <c r="D85" t="s">
        <v>10</v>
      </c>
      <c r="E85" t="s">
        <v>709</v>
      </c>
      <c r="F85" t="s">
        <v>710</v>
      </c>
      <c r="H85" t="s">
        <v>617</v>
      </c>
      <c r="I85">
        <v>72</v>
      </c>
      <c r="J85">
        <v>211</v>
      </c>
      <c r="K85" t="s">
        <v>10</v>
      </c>
      <c r="L85">
        <v>2008</v>
      </c>
      <c r="M85">
        <v>1</v>
      </c>
      <c r="N85">
        <v>8</v>
      </c>
      <c r="P85">
        <v>82</v>
      </c>
      <c r="Q85">
        <v>19</v>
      </c>
      <c r="R85">
        <v>32</v>
      </c>
      <c r="S85">
        <v>51</v>
      </c>
      <c r="T85">
        <v>-9</v>
      </c>
      <c r="U85">
        <v>20</v>
      </c>
      <c r="V85" s="1">
        <v>0.72499999999999998</v>
      </c>
    </row>
    <row r="86" spans="1:22">
      <c r="A86">
        <v>17</v>
      </c>
      <c r="B86" t="s">
        <v>173</v>
      </c>
      <c r="C86" t="s">
        <v>1844</v>
      </c>
      <c r="D86" t="s">
        <v>7</v>
      </c>
      <c r="E86" t="s">
        <v>714</v>
      </c>
      <c r="F86" t="s">
        <v>715</v>
      </c>
      <c r="G86" t="s">
        <v>716</v>
      </c>
      <c r="H86" t="s">
        <v>442</v>
      </c>
      <c r="I86">
        <v>74</v>
      </c>
      <c r="J86">
        <v>205</v>
      </c>
      <c r="K86" t="s">
        <v>10</v>
      </c>
      <c r="L86">
        <v>1998</v>
      </c>
      <c r="M86">
        <v>1</v>
      </c>
      <c r="N86">
        <v>2</v>
      </c>
      <c r="P86">
        <v>83</v>
      </c>
      <c r="Q86">
        <v>14</v>
      </c>
      <c r="R86">
        <v>37</v>
      </c>
      <c r="S86">
        <v>51</v>
      </c>
      <c r="T86">
        <v>-17</v>
      </c>
      <c r="U86">
        <v>61</v>
      </c>
      <c r="V86" s="1">
        <v>0.70694444444444438</v>
      </c>
    </row>
    <row r="87" spans="1:22">
      <c r="A87">
        <v>27</v>
      </c>
      <c r="B87" t="s">
        <v>183</v>
      </c>
      <c r="C87" t="s">
        <v>90</v>
      </c>
      <c r="D87" t="s">
        <v>81</v>
      </c>
      <c r="E87" t="s">
        <v>951</v>
      </c>
      <c r="F87" t="s">
        <v>952</v>
      </c>
      <c r="G87" t="s">
        <v>432</v>
      </c>
      <c r="H87" t="s">
        <v>429</v>
      </c>
      <c r="I87">
        <v>75</v>
      </c>
      <c r="J87">
        <v>201</v>
      </c>
      <c r="K87" t="s">
        <v>5</v>
      </c>
      <c r="L87">
        <v>2008</v>
      </c>
      <c r="M87">
        <v>1</v>
      </c>
      <c r="N87">
        <v>4</v>
      </c>
      <c r="P87">
        <v>81</v>
      </c>
      <c r="Q87">
        <v>8</v>
      </c>
      <c r="R87">
        <v>43</v>
      </c>
      <c r="S87">
        <v>51</v>
      </c>
      <c r="T87">
        <v>20</v>
      </c>
      <c r="U87">
        <v>32</v>
      </c>
      <c r="V87" s="2">
        <v>1.0562500000000001</v>
      </c>
    </row>
    <row r="88" spans="1:22">
      <c r="A88">
        <v>21</v>
      </c>
      <c r="B88" t="s">
        <v>328</v>
      </c>
      <c r="C88" t="s">
        <v>139</v>
      </c>
      <c r="D88" t="s">
        <v>81</v>
      </c>
      <c r="E88" t="s">
        <v>1138</v>
      </c>
      <c r="F88" t="s">
        <v>1139</v>
      </c>
      <c r="G88" t="s">
        <v>716</v>
      </c>
      <c r="H88" t="s">
        <v>442</v>
      </c>
      <c r="I88">
        <v>71</v>
      </c>
      <c r="J88">
        <v>203</v>
      </c>
      <c r="K88" t="s">
        <v>5</v>
      </c>
      <c r="L88">
        <v>2002</v>
      </c>
      <c r="M88">
        <v>5</v>
      </c>
      <c r="N88">
        <v>156</v>
      </c>
      <c r="P88">
        <v>75</v>
      </c>
      <c r="Q88">
        <v>7</v>
      </c>
      <c r="R88">
        <v>44</v>
      </c>
      <c r="S88">
        <v>51</v>
      </c>
      <c r="T88">
        <v>0</v>
      </c>
      <c r="U88">
        <v>61</v>
      </c>
      <c r="V88" s="1">
        <v>0.94236111111111109</v>
      </c>
    </row>
    <row r="89" spans="1:22">
      <c r="A89">
        <v>77</v>
      </c>
      <c r="B89" t="s">
        <v>106</v>
      </c>
      <c r="C89" t="s">
        <v>49</v>
      </c>
      <c r="D89" t="s">
        <v>7</v>
      </c>
      <c r="E89" t="s">
        <v>557</v>
      </c>
      <c r="F89" t="s">
        <v>482</v>
      </c>
      <c r="G89" t="s">
        <v>432</v>
      </c>
      <c r="H89" t="s">
        <v>429</v>
      </c>
      <c r="I89">
        <v>76</v>
      </c>
      <c r="J89">
        <v>212</v>
      </c>
      <c r="K89" t="s">
        <v>5</v>
      </c>
      <c r="L89">
        <v>2003</v>
      </c>
      <c r="M89">
        <v>1</v>
      </c>
      <c r="N89">
        <v>11</v>
      </c>
      <c r="P89">
        <v>72</v>
      </c>
      <c r="Q89">
        <v>27</v>
      </c>
      <c r="R89">
        <v>23</v>
      </c>
      <c r="S89">
        <v>50</v>
      </c>
      <c r="T89">
        <v>8</v>
      </c>
      <c r="U89">
        <v>44</v>
      </c>
      <c r="V89" s="1">
        <v>0.7895833333333333</v>
      </c>
    </row>
    <row r="90" spans="1:22">
      <c r="A90">
        <v>9</v>
      </c>
      <c r="B90" t="s">
        <v>1845</v>
      </c>
      <c r="C90" t="s">
        <v>4</v>
      </c>
      <c r="D90" t="s">
        <v>7</v>
      </c>
      <c r="E90" t="s">
        <v>1934</v>
      </c>
      <c r="F90" t="s">
        <v>1101</v>
      </c>
      <c r="G90" t="s">
        <v>1023</v>
      </c>
      <c r="H90" t="s">
        <v>442</v>
      </c>
      <c r="I90">
        <v>69</v>
      </c>
      <c r="J90">
        <v>182</v>
      </c>
      <c r="K90" t="s">
        <v>5</v>
      </c>
      <c r="O90" t="s">
        <v>597</v>
      </c>
      <c r="P90">
        <v>82</v>
      </c>
      <c r="Q90">
        <v>24</v>
      </c>
      <c r="R90">
        <v>26</v>
      </c>
      <c r="S90">
        <v>50</v>
      </c>
      <c r="T90">
        <v>23</v>
      </c>
      <c r="U90">
        <v>26</v>
      </c>
      <c r="V90" s="1">
        <v>0.78263888888888899</v>
      </c>
    </row>
    <row r="91" spans="1:22">
      <c r="A91">
        <v>43</v>
      </c>
      <c r="B91" t="s">
        <v>41</v>
      </c>
      <c r="C91" t="s">
        <v>19</v>
      </c>
      <c r="D91" t="s">
        <v>7</v>
      </c>
      <c r="E91" t="s">
        <v>481</v>
      </c>
      <c r="F91" t="s">
        <v>482</v>
      </c>
      <c r="G91" t="s">
        <v>432</v>
      </c>
      <c r="H91" t="s">
        <v>429</v>
      </c>
      <c r="I91">
        <v>72</v>
      </c>
      <c r="J91">
        <v>188</v>
      </c>
      <c r="K91" t="s">
        <v>10</v>
      </c>
      <c r="L91">
        <v>2009</v>
      </c>
      <c r="M91">
        <v>1</v>
      </c>
      <c r="N91">
        <v>7</v>
      </c>
      <c r="P91">
        <v>78</v>
      </c>
      <c r="Q91">
        <v>20</v>
      </c>
      <c r="R91">
        <v>30</v>
      </c>
      <c r="S91">
        <v>50</v>
      </c>
      <c r="T91">
        <v>-11</v>
      </c>
      <c r="U91">
        <v>67</v>
      </c>
      <c r="V91" s="1">
        <v>0.72430555555555554</v>
      </c>
    </row>
    <row r="92" spans="1:22">
      <c r="A92">
        <v>17</v>
      </c>
      <c r="B92" t="s">
        <v>277</v>
      </c>
      <c r="C92" t="s">
        <v>139</v>
      </c>
      <c r="D92" t="s">
        <v>7</v>
      </c>
      <c r="E92" t="s">
        <v>1033</v>
      </c>
      <c r="F92" t="s">
        <v>990</v>
      </c>
      <c r="G92" t="s">
        <v>991</v>
      </c>
      <c r="H92" t="s">
        <v>442</v>
      </c>
      <c r="I92">
        <v>74</v>
      </c>
      <c r="J92">
        <v>216</v>
      </c>
      <c r="K92" t="s">
        <v>10</v>
      </c>
      <c r="L92">
        <v>2004</v>
      </c>
      <c r="M92">
        <v>2</v>
      </c>
      <c r="N92">
        <v>60</v>
      </c>
      <c r="P92">
        <v>76</v>
      </c>
      <c r="Q92">
        <v>16</v>
      </c>
      <c r="R92">
        <v>34</v>
      </c>
      <c r="S92">
        <v>50</v>
      </c>
      <c r="T92">
        <v>5</v>
      </c>
      <c r="U92">
        <v>98</v>
      </c>
      <c r="V92" s="1">
        <v>0.78194444444444444</v>
      </c>
    </row>
    <row r="93" spans="1:22">
      <c r="A93">
        <v>33</v>
      </c>
      <c r="B93" t="s">
        <v>37</v>
      </c>
      <c r="C93" t="s">
        <v>38</v>
      </c>
      <c r="D93" t="s">
        <v>7</v>
      </c>
      <c r="E93" t="s">
        <v>476</v>
      </c>
      <c r="F93" t="s">
        <v>477</v>
      </c>
      <c r="H93" t="s">
        <v>466</v>
      </c>
      <c r="I93">
        <v>74</v>
      </c>
      <c r="J93">
        <v>188</v>
      </c>
      <c r="K93" t="s">
        <v>10</v>
      </c>
      <c r="L93">
        <v>1999</v>
      </c>
      <c r="M93">
        <v>1</v>
      </c>
      <c r="N93">
        <v>3</v>
      </c>
      <c r="P93">
        <v>70</v>
      </c>
      <c r="Q93">
        <v>11</v>
      </c>
      <c r="R93">
        <v>39</v>
      </c>
      <c r="S93">
        <v>50</v>
      </c>
      <c r="T93">
        <v>3</v>
      </c>
      <c r="U93">
        <v>42</v>
      </c>
      <c r="V93" s="1">
        <v>0.86111111111111116</v>
      </c>
    </row>
    <row r="94" spans="1:22">
      <c r="A94">
        <v>42</v>
      </c>
      <c r="B94" t="s">
        <v>416</v>
      </c>
      <c r="C94" t="s">
        <v>9</v>
      </c>
      <c r="D94" t="s">
        <v>5</v>
      </c>
      <c r="E94" t="s">
        <v>1016</v>
      </c>
      <c r="F94" t="s">
        <v>484</v>
      </c>
      <c r="G94" t="s">
        <v>432</v>
      </c>
      <c r="H94" t="s">
        <v>429</v>
      </c>
      <c r="I94">
        <v>73</v>
      </c>
      <c r="J94">
        <v>226</v>
      </c>
      <c r="K94" t="s">
        <v>5</v>
      </c>
      <c r="P94">
        <v>82</v>
      </c>
      <c r="Q94">
        <v>24</v>
      </c>
      <c r="R94">
        <v>25</v>
      </c>
      <c r="S94">
        <v>49</v>
      </c>
      <c r="T94">
        <v>7</v>
      </c>
      <c r="U94">
        <v>32</v>
      </c>
      <c r="V94" s="1">
        <v>0.6694444444444444</v>
      </c>
    </row>
    <row r="95" spans="1:22">
      <c r="A95">
        <v>13</v>
      </c>
      <c r="B95" t="s">
        <v>1173</v>
      </c>
      <c r="C95" t="s">
        <v>25</v>
      </c>
      <c r="D95" t="s">
        <v>7</v>
      </c>
      <c r="E95" t="s">
        <v>1174</v>
      </c>
      <c r="F95" t="s">
        <v>1175</v>
      </c>
      <c r="G95" t="s">
        <v>517</v>
      </c>
      <c r="H95" t="s">
        <v>442</v>
      </c>
      <c r="I95">
        <v>73</v>
      </c>
      <c r="J95">
        <v>196</v>
      </c>
      <c r="K95" t="s">
        <v>10</v>
      </c>
      <c r="L95">
        <v>2007</v>
      </c>
      <c r="M95">
        <v>6</v>
      </c>
      <c r="N95">
        <v>173</v>
      </c>
      <c r="P95">
        <v>77</v>
      </c>
      <c r="Q95">
        <v>22</v>
      </c>
      <c r="R95">
        <v>27</v>
      </c>
      <c r="S95">
        <v>49</v>
      </c>
      <c r="T95">
        <v>14</v>
      </c>
      <c r="U95">
        <v>22</v>
      </c>
      <c r="V95" s="1">
        <v>0.67569444444444438</v>
      </c>
    </row>
    <row r="96" spans="1:22">
      <c r="A96">
        <v>12</v>
      </c>
      <c r="B96" t="s">
        <v>180</v>
      </c>
      <c r="C96" t="s">
        <v>165</v>
      </c>
      <c r="D96" t="s">
        <v>7</v>
      </c>
      <c r="E96" t="s">
        <v>1001</v>
      </c>
      <c r="F96" t="s">
        <v>539</v>
      </c>
      <c r="G96" t="s">
        <v>432</v>
      </c>
      <c r="H96" t="s">
        <v>429</v>
      </c>
      <c r="I96">
        <v>73</v>
      </c>
      <c r="J96">
        <v>215</v>
      </c>
      <c r="K96" t="s">
        <v>5</v>
      </c>
      <c r="L96">
        <v>1998</v>
      </c>
      <c r="M96">
        <v>2</v>
      </c>
      <c r="N96">
        <v>44</v>
      </c>
      <c r="P96">
        <v>75</v>
      </c>
      <c r="Q96">
        <v>20</v>
      </c>
      <c r="R96">
        <v>29</v>
      </c>
      <c r="S96">
        <v>49</v>
      </c>
      <c r="T96">
        <v>-4</v>
      </c>
      <c r="U96">
        <v>60</v>
      </c>
      <c r="V96" s="1">
        <v>0.82291666666666663</v>
      </c>
    </row>
    <row r="97" spans="1:22">
      <c r="A97">
        <v>42</v>
      </c>
      <c r="B97" t="s">
        <v>197</v>
      </c>
      <c r="C97" t="s">
        <v>19</v>
      </c>
      <c r="D97" t="s">
        <v>7</v>
      </c>
      <c r="E97" t="s">
        <v>644</v>
      </c>
      <c r="F97" t="s">
        <v>446</v>
      </c>
      <c r="G97" t="s">
        <v>447</v>
      </c>
      <c r="H97" t="s">
        <v>429</v>
      </c>
      <c r="I97">
        <v>73</v>
      </c>
      <c r="J97">
        <v>195</v>
      </c>
      <c r="K97" t="s">
        <v>5</v>
      </c>
      <c r="P97">
        <v>58</v>
      </c>
      <c r="Q97">
        <v>19</v>
      </c>
      <c r="R97">
        <v>30</v>
      </c>
      <c r="S97">
        <v>49</v>
      </c>
      <c r="T97">
        <v>2</v>
      </c>
      <c r="U97">
        <v>14</v>
      </c>
      <c r="V97" s="1">
        <v>0.87222222222222223</v>
      </c>
    </row>
    <row r="98" spans="1:22">
      <c r="A98">
        <v>11</v>
      </c>
      <c r="B98" t="s">
        <v>163</v>
      </c>
      <c r="C98" t="s">
        <v>23</v>
      </c>
      <c r="D98" t="s">
        <v>5</v>
      </c>
      <c r="E98" t="s">
        <v>704</v>
      </c>
      <c r="F98" t="s">
        <v>625</v>
      </c>
      <c r="H98" t="s">
        <v>466</v>
      </c>
      <c r="I98">
        <v>71</v>
      </c>
      <c r="J98">
        <v>203</v>
      </c>
      <c r="K98" t="s">
        <v>5</v>
      </c>
      <c r="L98">
        <v>1994</v>
      </c>
      <c r="M98">
        <v>6</v>
      </c>
      <c r="N98">
        <v>133</v>
      </c>
      <c r="P98">
        <v>68</v>
      </c>
      <c r="Q98">
        <v>18</v>
      </c>
      <c r="R98">
        <v>31</v>
      </c>
      <c r="S98">
        <v>49</v>
      </c>
      <c r="T98">
        <v>2</v>
      </c>
      <c r="U98">
        <v>10</v>
      </c>
      <c r="V98" s="2">
        <v>0.70486111111111116</v>
      </c>
    </row>
    <row r="99" spans="1:22">
      <c r="A99">
        <v>55</v>
      </c>
      <c r="B99" t="s">
        <v>263</v>
      </c>
      <c r="C99" t="s">
        <v>23</v>
      </c>
      <c r="D99" t="s">
        <v>81</v>
      </c>
      <c r="E99" t="s">
        <v>636</v>
      </c>
      <c r="F99" t="s">
        <v>637</v>
      </c>
      <c r="H99" t="s">
        <v>466</v>
      </c>
      <c r="I99">
        <v>72</v>
      </c>
      <c r="J99">
        <v>190</v>
      </c>
      <c r="K99" t="s">
        <v>10</v>
      </c>
      <c r="L99">
        <v>2000</v>
      </c>
      <c r="M99">
        <v>1</v>
      </c>
      <c r="N99">
        <v>29</v>
      </c>
      <c r="P99">
        <v>79</v>
      </c>
      <c r="Q99">
        <v>8</v>
      </c>
      <c r="R99">
        <v>41</v>
      </c>
      <c r="S99">
        <v>49</v>
      </c>
      <c r="T99">
        <v>0</v>
      </c>
      <c r="U99">
        <v>44</v>
      </c>
      <c r="V99" s="1">
        <v>1.0125</v>
      </c>
    </row>
    <row r="100" spans="1:22">
      <c r="A100">
        <v>14</v>
      </c>
      <c r="B100" t="s">
        <v>1846</v>
      </c>
      <c r="C100" t="s">
        <v>23</v>
      </c>
      <c r="D100" t="s">
        <v>5</v>
      </c>
      <c r="E100" t="s">
        <v>1935</v>
      </c>
      <c r="F100" t="s">
        <v>1936</v>
      </c>
      <c r="H100" t="s">
        <v>466</v>
      </c>
      <c r="I100">
        <v>71</v>
      </c>
      <c r="J100">
        <v>185</v>
      </c>
      <c r="K100" t="s">
        <v>10</v>
      </c>
      <c r="L100">
        <v>2008</v>
      </c>
      <c r="M100">
        <v>4</v>
      </c>
      <c r="N100">
        <v>121</v>
      </c>
      <c r="P100">
        <v>57</v>
      </c>
      <c r="Q100">
        <v>28</v>
      </c>
      <c r="R100">
        <v>20</v>
      </c>
      <c r="S100">
        <v>48</v>
      </c>
      <c r="T100">
        <v>16</v>
      </c>
      <c r="U100">
        <v>10</v>
      </c>
      <c r="V100" s="1">
        <v>0.70208333333333339</v>
      </c>
    </row>
    <row r="101" spans="1:22">
      <c r="A101">
        <v>6</v>
      </c>
      <c r="B101" t="s">
        <v>140</v>
      </c>
      <c r="C101" t="s">
        <v>147</v>
      </c>
      <c r="D101" t="s">
        <v>5</v>
      </c>
      <c r="E101" t="s">
        <v>608</v>
      </c>
      <c r="F101" t="s">
        <v>609</v>
      </c>
      <c r="G101" t="s">
        <v>574</v>
      </c>
      <c r="H101" t="s">
        <v>442</v>
      </c>
      <c r="I101">
        <v>74</v>
      </c>
      <c r="J101">
        <v>207</v>
      </c>
      <c r="K101" t="s">
        <v>5</v>
      </c>
      <c r="L101">
        <v>2005</v>
      </c>
      <c r="M101">
        <v>1</v>
      </c>
      <c r="N101">
        <v>2</v>
      </c>
      <c r="P101">
        <v>70</v>
      </c>
      <c r="Q101">
        <v>23</v>
      </c>
      <c r="R101">
        <v>25</v>
      </c>
      <c r="S101">
        <v>48</v>
      </c>
      <c r="T101">
        <v>7</v>
      </c>
      <c r="U101">
        <v>45</v>
      </c>
      <c r="V101" s="1">
        <v>0.70277777777777783</v>
      </c>
    </row>
    <row r="102" spans="1:22">
      <c r="A102">
        <v>88</v>
      </c>
      <c r="B102" t="s">
        <v>253</v>
      </c>
      <c r="C102" t="s">
        <v>72</v>
      </c>
      <c r="D102" t="s">
        <v>5</v>
      </c>
      <c r="E102" t="s">
        <v>1010</v>
      </c>
      <c r="F102" t="s">
        <v>1011</v>
      </c>
      <c r="G102" t="s">
        <v>432</v>
      </c>
      <c r="H102" t="s">
        <v>429</v>
      </c>
      <c r="I102">
        <v>77</v>
      </c>
      <c r="J102">
        <v>230</v>
      </c>
      <c r="K102" t="s">
        <v>5</v>
      </c>
      <c r="L102">
        <v>2003</v>
      </c>
      <c r="M102">
        <v>1</v>
      </c>
      <c r="N102">
        <v>20</v>
      </c>
      <c r="P102">
        <v>69</v>
      </c>
      <c r="Q102">
        <v>22</v>
      </c>
      <c r="R102">
        <v>26</v>
      </c>
      <c r="S102">
        <v>48</v>
      </c>
      <c r="T102">
        <v>26</v>
      </c>
      <c r="U102">
        <v>34</v>
      </c>
      <c r="V102" s="1">
        <v>0.70000000000000007</v>
      </c>
    </row>
    <row r="103" spans="1:22">
      <c r="A103">
        <v>19</v>
      </c>
      <c r="B103" t="s">
        <v>346</v>
      </c>
      <c r="C103" t="s">
        <v>93</v>
      </c>
      <c r="D103" t="s">
        <v>7</v>
      </c>
      <c r="E103" t="s">
        <v>1026</v>
      </c>
      <c r="F103" t="s">
        <v>460</v>
      </c>
      <c r="G103" t="s">
        <v>461</v>
      </c>
      <c r="H103" t="s">
        <v>429</v>
      </c>
      <c r="I103">
        <v>75</v>
      </c>
      <c r="J103">
        <v>205</v>
      </c>
      <c r="K103" t="s">
        <v>5</v>
      </c>
      <c r="L103">
        <v>2004</v>
      </c>
      <c r="M103">
        <v>1</v>
      </c>
      <c r="N103">
        <v>20</v>
      </c>
      <c r="P103">
        <v>80</v>
      </c>
      <c r="Q103">
        <v>18</v>
      </c>
      <c r="R103">
        <v>30</v>
      </c>
      <c r="S103">
        <v>48</v>
      </c>
      <c r="T103">
        <v>3</v>
      </c>
      <c r="U103">
        <v>28</v>
      </c>
      <c r="V103" s="1">
        <v>0.84583333333333333</v>
      </c>
    </row>
    <row r="104" spans="1:22">
      <c r="A104">
        <v>34</v>
      </c>
      <c r="B104" t="s">
        <v>1847</v>
      </c>
      <c r="C104" t="s">
        <v>88</v>
      </c>
      <c r="D104" t="s">
        <v>7</v>
      </c>
      <c r="E104" t="s">
        <v>700</v>
      </c>
      <c r="F104" t="s">
        <v>1811</v>
      </c>
      <c r="H104" t="s">
        <v>466</v>
      </c>
      <c r="I104">
        <v>75</v>
      </c>
      <c r="J104">
        <v>216</v>
      </c>
      <c r="K104" t="s">
        <v>10</v>
      </c>
      <c r="L104">
        <v>2004</v>
      </c>
      <c r="M104">
        <v>2</v>
      </c>
      <c r="N104">
        <v>49</v>
      </c>
      <c r="P104">
        <v>73</v>
      </c>
      <c r="Q104">
        <v>16</v>
      </c>
      <c r="R104">
        <v>32</v>
      </c>
      <c r="S104">
        <v>48</v>
      </c>
      <c r="T104">
        <v>4</v>
      </c>
      <c r="U104">
        <v>36</v>
      </c>
      <c r="V104" s="2">
        <v>0.59375</v>
      </c>
    </row>
    <row r="105" spans="1:22">
      <c r="A105">
        <v>40</v>
      </c>
      <c r="B105" t="s">
        <v>30</v>
      </c>
      <c r="C105" t="s">
        <v>23</v>
      </c>
      <c r="D105" t="s">
        <v>10</v>
      </c>
      <c r="E105" t="s">
        <v>464</v>
      </c>
      <c r="F105" t="s">
        <v>465</v>
      </c>
      <c r="H105" t="s">
        <v>466</v>
      </c>
      <c r="I105">
        <v>71</v>
      </c>
      <c r="J105">
        <v>197</v>
      </c>
      <c r="K105" t="s">
        <v>10</v>
      </c>
      <c r="L105">
        <v>1999</v>
      </c>
      <c r="M105">
        <v>7</v>
      </c>
      <c r="N105">
        <v>210</v>
      </c>
      <c r="P105">
        <v>45</v>
      </c>
      <c r="Q105">
        <v>16</v>
      </c>
      <c r="R105">
        <v>32</v>
      </c>
      <c r="S105">
        <v>48</v>
      </c>
      <c r="T105">
        <v>19</v>
      </c>
      <c r="U105">
        <v>20</v>
      </c>
      <c r="V105" s="2">
        <v>0.85625000000000007</v>
      </c>
    </row>
    <row r="106" spans="1:22">
      <c r="A106">
        <v>19</v>
      </c>
      <c r="B106" t="s">
        <v>185</v>
      </c>
      <c r="C106" t="s">
        <v>143</v>
      </c>
      <c r="D106" t="s">
        <v>5</v>
      </c>
      <c r="E106" t="s">
        <v>658</v>
      </c>
      <c r="F106" t="s">
        <v>659</v>
      </c>
      <c r="G106" t="s">
        <v>453</v>
      </c>
      <c r="H106" t="s">
        <v>429</v>
      </c>
      <c r="I106">
        <v>73</v>
      </c>
      <c r="J106">
        <v>223</v>
      </c>
      <c r="K106" t="s">
        <v>5</v>
      </c>
      <c r="L106">
        <v>1995</v>
      </c>
      <c r="M106">
        <v>1</v>
      </c>
      <c r="N106">
        <v>7</v>
      </c>
      <c r="P106">
        <v>69</v>
      </c>
      <c r="Q106">
        <v>23</v>
      </c>
      <c r="R106">
        <v>24</v>
      </c>
      <c r="S106">
        <v>47</v>
      </c>
      <c r="T106">
        <v>-7</v>
      </c>
      <c r="U106">
        <v>34</v>
      </c>
      <c r="V106" s="2">
        <v>0.78888888888888886</v>
      </c>
    </row>
    <row r="107" spans="1:22">
      <c r="A107">
        <v>20</v>
      </c>
      <c r="B107" t="s">
        <v>669</v>
      </c>
      <c r="C107" t="s">
        <v>14</v>
      </c>
      <c r="D107" t="s">
        <v>10</v>
      </c>
      <c r="E107" t="s">
        <v>670</v>
      </c>
      <c r="F107" t="s">
        <v>671</v>
      </c>
      <c r="G107" t="s">
        <v>672</v>
      </c>
      <c r="H107" t="s">
        <v>442</v>
      </c>
      <c r="I107">
        <v>73</v>
      </c>
      <c r="J107">
        <v>202</v>
      </c>
      <c r="K107" t="s">
        <v>10</v>
      </c>
      <c r="L107">
        <v>2011</v>
      </c>
      <c r="M107">
        <v>2</v>
      </c>
      <c r="N107">
        <v>43</v>
      </c>
      <c r="P107">
        <v>78</v>
      </c>
      <c r="Q107">
        <v>19</v>
      </c>
      <c r="R107">
        <v>28</v>
      </c>
      <c r="S107">
        <v>47</v>
      </c>
      <c r="T107">
        <v>20</v>
      </c>
      <c r="U107">
        <v>20</v>
      </c>
      <c r="V107" s="1">
        <v>0.67847222222222225</v>
      </c>
    </row>
    <row r="108" spans="1:22">
      <c r="A108">
        <v>22</v>
      </c>
      <c r="B108" t="s">
        <v>70</v>
      </c>
      <c r="C108" t="s">
        <v>38</v>
      </c>
      <c r="D108" t="s">
        <v>10</v>
      </c>
      <c r="E108" t="s">
        <v>476</v>
      </c>
      <c r="F108" t="s">
        <v>477</v>
      </c>
      <c r="H108" t="s">
        <v>466</v>
      </c>
      <c r="I108">
        <v>73</v>
      </c>
      <c r="J108">
        <v>187</v>
      </c>
      <c r="K108" t="s">
        <v>10</v>
      </c>
      <c r="L108">
        <v>1999</v>
      </c>
      <c r="M108">
        <v>1</v>
      </c>
      <c r="N108">
        <v>2</v>
      </c>
      <c r="P108">
        <v>73</v>
      </c>
      <c r="Q108">
        <v>16</v>
      </c>
      <c r="R108">
        <v>31</v>
      </c>
      <c r="S108">
        <v>47</v>
      </c>
      <c r="T108">
        <v>0</v>
      </c>
      <c r="U108">
        <v>38</v>
      </c>
      <c r="V108" s="1">
        <v>0.85833333333333339</v>
      </c>
    </row>
    <row r="109" spans="1:22">
      <c r="A109">
        <v>63</v>
      </c>
      <c r="B109" t="s">
        <v>26</v>
      </c>
      <c r="C109" t="s">
        <v>143</v>
      </c>
      <c r="D109" t="s">
        <v>7</v>
      </c>
      <c r="E109" t="s">
        <v>457</v>
      </c>
      <c r="F109" t="s">
        <v>458</v>
      </c>
      <c r="G109" t="s">
        <v>428</v>
      </c>
      <c r="H109" t="s">
        <v>429</v>
      </c>
      <c r="I109">
        <v>72</v>
      </c>
      <c r="J109">
        <v>177</v>
      </c>
      <c r="K109" t="s">
        <v>10</v>
      </c>
      <c r="L109">
        <v>1998</v>
      </c>
      <c r="M109">
        <v>2</v>
      </c>
      <c r="N109">
        <v>45</v>
      </c>
      <c r="P109">
        <v>80</v>
      </c>
      <c r="Q109">
        <v>16</v>
      </c>
      <c r="R109">
        <v>31</v>
      </c>
      <c r="S109">
        <v>47</v>
      </c>
      <c r="T109">
        <v>-13</v>
      </c>
      <c r="U109">
        <v>52</v>
      </c>
      <c r="V109" s="1">
        <v>0.74930555555555556</v>
      </c>
    </row>
    <row r="110" spans="1:22">
      <c r="A110">
        <v>5</v>
      </c>
      <c r="B110" t="s">
        <v>349</v>
      </c>
      <c r="C110" t="s">
        <v>121</v>
      </c>
      <c r="D110" t="s">
        <v>81</v>
      </c>
      <c r="E110" t="s">
        <v>1124</v>
      </c>
      <c r="F110" t="s">
        <v>525</v>
      </c>
      <c r="G110" t="s">
        <v>432</v>
      </c>
      <c r="H110" t="s">
        <v>429</v>
      </c>
      <c r="I110">
        <v>72</v>
      </c>
      <c r="J110">
        <v>200</v>
      </c>
      <c r="K110" t="s">
        <v>10</v>
      </c>
      <c r="P110">
        <v>64</v>
      </c>
      <c r="Q110">
        <v>14</v>
      </c>
      <c r="R110">
        <v>33</v>
      </c>
      <c r="S110">
        <v>47</v>
      </c>
      <c r="T110">
        <v>12</v>
      </c>
      <c r="U110">
        <v>63</v>
      </c>
      <c r="V110" s="1">
        <v>1.0513888888888889</v>
      </c>
    </row>
    <row r="111" spans="1:22">
      <c r="A111">
        <v>2</v>
      </c>
      <c r="B111" t="s">
        <v>882</v>
      </c>
      <c r="C111" t="s">
        <v>12</v>
      </c>
      <c r="D111" t="s">
        <v>81</v>
      </c>
      <c r="E111" t="s">
        <v>1148</v>
      </c>
      <c r="F111" t="s">
        <v>686</v>
      </c>
      <c r="G111" t="s">
        <v>480</v>
      </c>
      <c r="H111" t="s">
        <v>442</v>
      </c>
      <c r="I111">
        <v>72</v>
      </c>
      <c r="J111">
        <v>209</v>
      </c>
      <c r="K111" t="s">
        <v>5</v>
      </c>
      <c r="L111">
        <v>2005</v>
      </c>
      <c r="M111">
        <v>1</v>
      </c>
      <c r="N111">
        <v>28</v>
      </c>
      <c r="P111">
        <v>81</v>
      </c>
      <c r="Q111">
        <v>10</v>
      </c>
      <c r="R111">
        <v>36</v>
      </c>
      <c r="S111">
        <v>46</v>
      </c>
      <c r="T111">
        <v>33</v>
      </c>
      <c r="U111">
        <v>51</v>
      </c>
      <c r="V111" s="1">
        <v>0.88680555555555562</v>
      </c>
    </row>
    <row r="112" spans="1:22">
      <c r="A112">
        <v>13</v>
      </c>
      <c r="B112" t="s">
        <v>120</v>
      </c>
      <c r="C112" t="s">
        <v>121</v>
      </c>
      <c r="D112" t="s">
        <v>7</v>
      </c>
      <c r="E112" t="s">
        <v>578</v>
      </c>
      <c r="F112" t="s">
        <v>579</v>
      </c>
      <c r="G112" t="s">
        <v>432</v>
      </c>
      <c r="H112" t="s">
        <v>429</v>
      </c>
      <c r="I112">
        <v>69</v>
      </c>
      <c r="J112">
        <v>190</v>
      </c>
      <c r="K112" t="s">
        <v>10</v>
      </c>
      <c r="L112">
        <v>2001</v>
      </c>
      <c r="M112">
        <v>2</v>
      </c>
      <c r="N112">
        <v>49</v>
      </c>
      <c r="P112">
        <v>63</v>
      </c>
      <c r="Q112">
        <v>26</v>
      </c>
      <c r="R112">
        <v>19</v>
      </c>
      <c r="S112">
        <v>45</v>
      </c>
      <c r="T112">
        <v>-13</v>
      </c>
      <c r="U112">
        <v>26</v>
      </c>
      <c r="V112" s="1">
        <v>0.82638888888888884</v>
      </c>
    </row>
    <row r="113" spans="1:22">
      <c r="A113">
        <v>50</v>
      </c>
      <c r="B113" t="s">
        <v>254</v>
      </c>
      <c r="C113" t="s">
        <v>143</v>
      </c>
      <c r="D113" t="s">
        <v>7</v>
      </c>
      <c r="E113" t="s">
        <v>997</v>
      </c>
      <c r="F113" t="s">
        <v>998</v>
      </c>
      <c r="G113" t="s">
        <v>428</v>
      </c>
      <c r="H113" t="s">
        <v>429</v>
      </c>
      <c r="I113">
        <v>73</v>
      </c>
      <c r="J113">
        <v>198</v>
      </c>
      <c r="K113" t="s">
        <v>10</v>
      </c>
      <c r="L113">
        <v>2000</v>
      </c>
      <c r="M113">
        <v>2</v>
      </c>
      <c r="N113">
        <v>55</v>
      </c>
      <c r="P113">
        <v>82</v>
      </c>
      <c r="Q113">
        <v>24</v>
      </c>
      <c r="R113">
        <v>21</v>
      </c>
      <c r="S113">
        <v>45</v>
      </c>
      <c r="T113">
        <v>0</v>
      </c>
      <c r="U113">
        <v>44</v>
      </c>
      <c r="V113" s="1">
        <v>0.79999999999999993</v>
      </c>
    </row>
    <row r="114" spans="1:22">
      <c r="A114">
        <v>12</v>
      </c>
      <c r="B114" t="s">
        <v>359</v>
      </c>
      <c r="C114" t="s">
        <v>19</v>
      </c>
      <c r="D114" t="s">
        <v>10</v>
      </c>
      <c r="E114" t="s">
        <v>433</v>
      </c>
      <c r="F114" t="s">
        <v>976</v>
      </c>
      <c r="G114" t="s">
        <v>453</v>
      </c>
      <c r="H114" t="s">
        <v>429</v>
      </c>
      <c r="I114">
        <v>72</v>
      </c>
      <c r="J114">
        <v>185</v>
      </c>
      <c r="K114" t="s">
        <v>10</v>
      </c>
      <c r="L114">
        <v>2005</v>
      </c>
      <c r="M114">
        <v>2</v>
      </c>
      <c r="N114">
        <v>51</v>
      </c>
      <c r="P114">
        <v>82</v>
      </c>
      <c r="Q114">
        <v>19</v>
      </c>
      <c r="R114">
        <v>26</v>
      </c>
      <c r="S114">
        <v>45</v>
      </c>
      <c r="T114">
        <v>-6</v>
      </c>
      <c r="U114">
        <v>22</v>
      </c>
      <c r="V114" s="1">
        <v>0.72222222222222221</v>
      </c>
    </row>
    <row r="115" spans="1:22">
      <c r="A115">
        <v>16</v>
      </c>
      <c r="B115" t="s">
        <v>228</v>
      </c>
      <c r="C115" t="s">
        <v>40</v>
      </c>
      <c r="D115" t="s">
        <v>7</v>
      </c>
      <c r="E115" t="s">
        <v>621</v>
      </c>
      <c r="F115" t="s">
        <v>488</v>
      </c>
      <c r="G115" t="s">
        <v>428</v>
      </c>
      <c r="H115" t="s">
        <v>429</v>
      </c>
      <c r="I115">
        <v>73</v>
      </c>
      <c r="J115">
        <v>202</v>
      </c>
      <c r="K115" t="s">
        <v>10</v>
      </c>
      <c r="L115">
        <v>2006</v>
      </c>
      <c r="M115">
        <v>1</v>
      </c>
      <c r="N115">
        <v>6</v>
      </c>
      <c r="P115">
        <v>81</v>
      </c>
      <c r="Q115">
        <v>18</v>
      </c>
      <c r="R115">
        <v>27</v>
      </c>
      <c r="S115">
        <v>45</v>
      </c>
      <c r="T115">
        <v>2</v>
      </c>
      <c r="U115">
        <v>46</v>
      </c>
      <c r="V115" s="1">
        <v>0.65763888888888888</v>
      </c>
    </row>
    <row r="116" spans="1:22">
      <c r="A116">
        <v>22</v>
      </c>
      <c r="B116" t="s">
        <v>221</v>
      </c>
      <c r="C116" t="s">
        <v>90</v>
      </c>
      <c r="D116" t="s">
        <v>81</v>
      </c>
      <c r="E116" t="s">
        <v>968</v>
      </c>
      <c r="F116" t="s">
        <v>969</v>
      </c>
      <c r="G116" t="s">
        <v>441</v>
      </c>
      <c r="H116" t="s">
        <v>442</v>
      </c>
      <c r="I116">
        <v>71</v>
      </c>
      <c r="J116">
        <v>207</v>
      </c>
      <c r="K116" t="s">
        <v>5</v>
      </c>
      <c r="L116">
        <v>2007</v>
      </c>
      <c r="M116">
        <v>1</v>
      </c>
      <c r="N116">
        <v>14</v>
      </c>
      <c r="P116">
        <v>81</v>
      </c>
      <c r="Q116">
        <v>10</v>
      </c>
      <c r="R116">
        <v>35</v>
      </c>
      <c r="S116">
        <v>45</v>
      </c>
      <c r="T116">
        <v>1</v>
      </c>
      <c r="U116">
        <v>38</v>
      </c>
      <c r="V116" s="1">
        <v>0.8569444444444444</v>
      </c>
    </row>
    <row r="117" spans="1:22">
      <c r="A117">
        <v>19</v>
      </c>
      <c r="B117" t="s">
        <v>154</v>
      </c>
      <c r="C117" t="s">
        <v>19</v>
      </c>
      <c r="D117" t="s">
        <v>10</v>
      </c>
      <c r="E117" t="s">
        <v>1057</v>
      </c>
      <c r="F117" t="s">
        <v>627</v>
      </c>
      <c r="G117" t="s">
        <v>453</v>
      </c>
      <c r="H117" t="s">
        <v>429</v>
      </c>
      <c r="I117">
        <v>73</v>
      </c>
      <c r="J117">
        <v>206</v>
      </c>
      <c r="K117" t="s">
        <v>5</v>
      </c>
      <c r="L117">
        <v>2002</v>
      </c>
      <c r="M117">
        <v>1</v>
      </c>
      <c r="N117">
        <v>7</v>
      </c>
      <c r="P117">
        <v>69</v>
      </c>
      <c r="Q117">
        <v>22</v>
      </c>
      <c r="R117">
        <v>22</v>
      </c>
      <c r="S117">
        <v>44</v>
      </c>
      <c r="T117">
        <v>-15</v>
      </c>
      <c r="U117">
        <v>44</v>
      </c>
      <c r="V117" s="1">
        <v>0.76874999999999993</v>
      </c>
    </row>
    <row r="118" spans="1:22">
      <c r="A118">
        <v>19</v>
      </c>
      <c r="B118" t="s">
        <v>102</v>
      </c>
      <c r="C118" t="s">
        <v>51</v>
      </c>
      <c r="D118" t="s">
        <v>7</v>
      </c>
      <c r="E118" t="s">
        <v>551</v>
      </c>
      <c r="F118" t="s">
        <v>525</v>
      </c>
      <c r="G118" t="s">
        <v>432</v>
      </c>
      <c r="H118" t="s">
        <v>429</v>
      </c>
      <c r="I118">
        <v>72</v>
      </c>
      <c r="J118">
        <v>192</v>
      </c>
      <c r="K118" t="s">
        <v>5</v>
      </c>
      <c r="L118">
        <v>2008</v>
      </c>
      <c r="M118">
        <v>1</v>
      </c>
      <c r="N118">
        <v>10</v>
      </c>
      <c r="P118">
        <v>72</v>
      </c>
      <c r="Q118">
        <v>20</v>
      </c>
      <c r="R118">
        <v>24</v>
      </c>
      <c r="S118">
        <v>44</v>
      </c>
      <c r="T118">
        <v>-26</v>
      </c>
      <c r="U118">
        <v>20</v>
      </c>
      <c r="V118" s="1">
        <v>0.75555555555555554</v>
      </c>
    </row>
    <row r="119" spans="1:22">
      <c r="A119">
        <v>23</v>
      </c>
      <c r="B119" t="s">
        <v>292</v>
      </c>
      <c r="C119" t="s">
        <v>143</v>
      </c>
      <c r="D119" t="s">
        <v>81</v>
      </c>
      <c r="E119" t="s">
        <v>959</v>
      </c>
      <c r="F119" t="s">
        <v>960</v>
      </c>
      <c r="H119" t="s">
        <v>466</v>
      </c>
      <c r="I119">
        <v>74</v>
      </c>
      <c r="J119">
        <v>190</v>
      </c>
      <c r="K119" t="s">
        <v>10</v>
      </c>
      <c r="L119">
        <v>2009</v>
      </c>
      <c r="M119">
        <v>1</v>
      </c>
      <c r="N119">
        <v>6</v>
      </c>
      <c r="P119">
        <v>80</v>
      </c>
      <c r="Q119">
        <v>15</v>
      </c>
      <c r="R119">
        <v>29</v>
      </c>
      <c r="S119">
        <v>44</v>
      </c>
      <c r="T119">
        <v>-4</v>
      </c>
      <c r="U119">
        <v>50</v>
      </c>
      <c r="V119" s="1">
        <v>1.0784722222222223</v>
      </c>
    </row>
    <row r="120" spans="1:22">
      <c r="A120">
        <v>4</v>
      </c>
      <c r="B120" t="s">
        <v>422</v>
      </c>
      <c r="C120" t="s">
        <v>16</v>
      </c>
      <c r="D120" t="s">
        <v>81</v>
      </c>
      <c r="E120" t="s">
        <v>1937</v>
      </c>
      <c r="F120" t="s">
        <v>1938</v>
      </c>
      <c r="H120" t="s">
        <v>592</v>
      </c>
      <c r="I120">
        <v>72</v>
      </c>
      <c r="J120">
        <v>201</v>
      </c>
      <c r="K120" t="s">
        <v>10</v>
      </c>
      <c r="L120">
        <v>2004</v>
      </c>
      <c r="M120">
        <v>3</v>
      </c>
      <c r="N120">
        <v>71</v>
      </c>
      <c r="P120">
        <v>74</v>
      </c>
      <c r="Q120">
        <v>11</v>
      </c>
      <c r="R120">
        <v>33</v>
      </c>
      <c r="S120">
        <v>44</v>
      </c>
      <c r="T120">
        <v>4</v>
      </c>
      <c r="U120">
        <v>20</v>
      </c>
      <c r="V120" s="1">
        <v>0.98611111111111116</v>
      </c>
    </row>
    <row r="121" spans="1:22">
      <c r="A121">
        <v>32</v>
      </c>
      <c r="B121" t="s">
        <v>201</v>
      </c>
      <c r="C121" t="s">
        <v>29</v>
      </c>
      <c r="D121" t="s">
        <v>81</v>
      </c>
      <c r="E121" t="s">
        <v>688</v>
      </c>
      <c r="F121" t="s">
        <v>689</v>
      </c>
      <c r="H121" t="s">
        <v>690</v>
      </c>
      <c r="I121">
        <v>71</v>
      </c>
      <c r="J121">
        <v>191</v>
      </c>
      <c r="K121" t="s">
        <v>10</v>
      </c>
      <c r="L121">
        <v>2004</v>
      </c>
      <c r="M121">
        <v>9</v>
      </c>
      <c r="N121">
        <v>262</v>
      </c>
      <c r="P121">
        <v>82</v>
      </c>
      <c r="Q121">
        <v>10</v>
      </c>
      <c r="R121">
        <v>34</v>
      </c>
      <c r="S121">
        <v>44</v>
      </c>
      <c r="T121">
        <v>3</v>
      </c>
      <c r="U121">
        <v>44</v>
      </c>
      <c r="V121" s="2">
        <v>0.85972222222222217</v>
      </c>
    </row>
    <row r="122" spans="1:22">
      <c r="A122">
        <v>90</v>
      </c>
      <c r="B122" t="s">
        <v>204</v>
      </c>
      <c r="C122" t="s">
        <v>9</v>
      </c>
      <c r="D122" t="s">
        <v>7</v>
      </c>
      <c r="E122" t="s">
        <v>481</v>
      </c>
      <c r="F122" t="s">
        <v>980</v>
      </c>
      <c r="H122" t="s">
        <v>466</v>
      </c>
      <c r="I122">
        <v>73</v>
      </c>
      <c r="J122">
        <v>205</v>
      </c>
      <c r="K122" t="s">
        <v>10</v>
      </c>
      <c r="L122">
        <v>2009</v>
      </c>
      <c r="M122">
        <v>1</v>
      </c>
      <c r="N122">
        <v>24</v>
      </c>
      <c r="P122">
        <v>80</v>
      </c>
      <c r="Q122">
        <v>8</v>
      </c>
      <c r="R122">
        <v>36</v>
      </c>
      <c r="S122">
        <v>44</v>
      </c>
      <c r="T122">
        <v>-21</v>
      </c>
      <c r="U122">
        <v>4</v>
      </c>
      <c r="V122" s="1">
        <v>0.73055555555555562</v>
      </c>
    </row>
    <row r="123" spans="1:22">
      <c r="A123">
        <v>14</v>
      </c>
      <c r="B123" t="s">
        <v>182</v>
      </c>
      <c r="C123" t="s">
        <v>93</v>
      </c>
      <c r="D123" t="s">
        <v>7</v>
      </c>
      <c r="E123" t="s">
        <v>1091</v>
      </c>
      <c r="F123" t="s">
        <v>1092</v>
      </c>
      <c r="G123" t="s">
        <v>432</v>
      </c>
      <c r="H123" t="s">
        <v>429</v>
      </c>
      <c r="I123">
        <v>72</v>
      </c>
      <c r="J123">
        <v>195</v>
      </c>
      <c r="K123" t="s">
        <v>10</v>
      </c>
      <c r="L123">
        <v>2008</v>
      </c>
      <c r="M123">
        <v>3</v>
      </c>
      <c r="N123">
        <v>82</v>
      </c>
      <c r="P123">
        <v>77</v>
      </c>
      <c r="Q123">
        <v>25</v>
      </c>
      <c r="R123">
        <v>18</v>
      </c>
      <c r="S123">
        <v>43</v>
      </c>
      <c r="T123">
        <v>3</v>
      </c>
      <c r="U123">
        <v>20</v>
      </c>
      <c r="V123" s="1">
        <v>0.75208333333333333</v>
      </c>
    </row>
    <row r="124" spans="1:22">
      <c r="A124">
        <v>20</v>
      </c>
      <c r="B124" t="s">
        <v>107</v>
      </c>
      <c r="C124" t="s">
        <v>9</v>
      </c>
      <c r="D124" t="s">
        <v>5</v>
      </c>
      <c r="E124" t="s">
        <v>558</v>
      </c>
      <c r="F124" t="s">
        <v>559</v>
      </c>
      <c r="G124" t="s">
        <v>475</v>
      </c>
      <c r="H124" t="s">
        <v>429</v>
      </c>
      <c r="I124">
        <v>75</v>
      </c>
      <c r="J124">
        <v>213</v>
      </c>
      <c r="K124" t="s">
        <v>5</v>
      </c>
      <c r="L124">
        <v>2004</v>
      </c>
      <c r="M124">
        <v>7</v>
      </c>
      <c r="N124">
        <v>214</v>
      </c>
      <c r="P124">
        <v>82</v>
      </c>
      <c r="Q124">
        <v>25</v>
      </c>
      <c r="R124">
        <v>18</v>
      </c>
      <c r="S124">
        <v>43</v>
      </c>
      <c r="T124">
        <v>-6</v>
      </c>
      <c r="U124">
        <v>92</v>
      </c>
      <c r="V124" s="1">
        <v>0.78472222222222221</v>
      </c>
    </row>
    <row r="125" spans="1:22">
      <c r="A125">
        <v>17</v>
      </c>
      <c r="B125" t="s">
        <v>187</v>
      </c>
      <c r="C125" t="s">
        <v>38</v>
      </c>
      <c r="D125" t="s">
        <v>7</v>
      </c>
      <c r="E125" t="s">
        <v>1179</v>
      </c>
      <c r="F125" t="s">
        <v>1031</v>
      </c>
      <c r="G125" t="s">
        <v>716</v>
      </c>
      <c r="H125" t="s">
        <v>442</v>
      </c>
      <c r="I125">
        <v>74</v>
      </c>
      <c r="J125">
        <v>202</v>
      </c>
      <c r="K125" t="s">
        <v>5</v>
      </c>
      <c r="L125">
        <v>2003</v>
      </c>
      <c r="M125">
        <v>1</v>
      </c>
      <c r="N125">
        <v>23</v>
      </c>
      <c r="P125">
        <v>77</v>
      </c>
      <c r="Q125">
        <v>25</v>
      </c>
      <c r="R125">
        <v>18</v>
      </c>
      <c r="S125">
        <v>43</v>
      </c>
      <c r="T125">
        <v>-15</v>
      </c>
      <c r="U125">
        <v>81</v>
      </c>
      <c r="V125" s="1">
        <v>0.90833333333333333</v>
      </c>
    </row>
    <row r="126" spans="1:22">
      <c r="A126">
        <v>63</v>
      </c>
      <c r="B126" t="s">
        <v>137</v>
      </c>
      <c r="C126" t="s">
        <v>51</v>
      </c>
      <c r="D126" t="s">
        <v>7</v>
      </c>
      <c r="E126" t="s">
        <v>606</v>
      </c>
      <c r="F126" t="s">
        <v>562</v>
      </c>
      <c r="G126" t="s">
        <v>453</v>
      </c>
      <c r="H126" t="s">
        <v>429</v>
      </c>
      <c r="I126">
        <v>69</v>
      </c>
      <c r="J126">
        <v>169</v>
      </c>
      <c r="K126" t="s">
        <v>10</v>
      </c>
      <c r="L126">
        <v>2008</v>
      </c>
      <c r="M126">
        <v>1</v>
      </c>
      <c r="N126">
        <v>26</v>
      </c>
      <c r="P126">
        <v>80</v>
      </c>
      <c r="Q126">
        <v>21</v>
      </c>
      <c r="R126">
        <v>22</v>
      </c>
      <c r="S126">
        <v>43</v>
      </c>
      <c r="T126">
        <v>-25</v>
      </c>
      <c r="U126">
        <v>42</v>
      </c>
      <c r="V126" s="1">
        <v>0.78541666666666676</v>
      </c>
    </row>
    <row r="127" spans="1:22">
      <c r="A127">
        <v>91</v>
      </c>
      <c r="B127" t="s">
        <v>915</v>
      </c>
      <c r="C127" t="s">
        <v>90</v>
      </c>
      <c r="D127" t="s">
        <v>5</v>
      </c>
      <c r="E127" t="s">
        <v>1040</v>
      </c>
      <c r="F127" t="s">
        <v>1041</v>
      </c>
      <c r="H127" t="s">
        <v>435</v>
      </c>
      <c r="I127">
        <v>72</v>
      </c>
      <c r="J127">
        <v>219</v>
      </c>
      <c r="K127" t="s">
        <v>10</v>
      </c>
      <c r="L127">
        <v>2010</v>
      </c>
      <c r="M127">
        <v>1</v>
      </c>
      <c r="N127">
        <v>16</v>
      </c>
      <c r="P127">
        <v>64</v>
      </c>
      <c r="Q127">
        <v>21</v>
      </c>
      <c r="R127">
        <v>22</v>
      </c>
      <c r="S127">
        <v>43</v>
      </c>
      <c r="T127">
        <v>20</v>
      </c>
      <c r="U127">
        <v>16</v>
      </c>
      <c r="V127" s="2">
        <v>0.63194444444444442</v>
      </c>
    </row>
    <row r="128" spans="1:22">
      <c r="A128">
        <v>14</v>
      </c>
      <c r="B128" t="s">
        <v>109</v>
      </c>
      <c r="C128" t="s">
        <v>74</v>
      </c>
      <c r="D128" t="s">
        <v>7</v>
      </c>
      <c r="E128" t="s">
        <v>563</v>
      </c>
      <c r="F128" t="s">
        <v>471</v>
      </c>
      <c r="H128" t="s">
        <v>472</v>
      </c>
      <c r="I128">
        <v>71</v>
      </c>
      <c r="J128">
        <v>196</v>
      </c>
      <c r="K128" t="s">
        <v>10</v>
      </c>
      <c r="L128">
        <v>2001</v>
      </c>
      <c r="M128">
        <v>3</v>
      </c>
      <c r="N128">
        <v>71</v>
      </c>
      <c r="P128">
        <v>81</v>
      </c>
      <c r="Q128">
        <v>20</v>
      </c>
      <c r="R128">
        <v>23</v>
      </c>
      <c r="S128">
        <v>43</v>
      </c>
      <c r="T128">
        <v>11</v>
      </c>
      <c r="U128">
        <v>38</v>
      </c>
      <c r="V128" s="1">
        <v>0.82361111111111107</v>
      </c>
    </row>
    <row r="129" spans="1:22">
      <c r="A129">
        <v>14</v>
      </c>
      <c r="B129" t="s">
        <v>114</v>
      </c>
      <c r="C129" t="s">
        <v>49</v>
      </c>
      <c r="D129" t="s">
        <v>5</v>
      </c>
      <c r="E129" t="s">
        <v>566</v>
      </c>
      <c r="F129" t="s">
        <v>567</v>
      </c>
      <c r="G129" t="s">
        <v>432</v>
      </c>
      <c r="H129" t="s">
        <v>429</v>
      </c>
      <c r="I129">
        <v>73</v>
      </c>
      <c r="J129">
        <v>189</v>
      </c>
      <c r="K129" t="s">
        <v>5</v>
      </c>
      <c r="L129">
        <v>2000</v>
      </c>
      <c r="M129">
        <v>1</v>
      </c>
      <c r="N129">
        <v>28</v>
      </c>
      <c r="P129">
        <v>82</v>
      </c>
      <c r="Q129">
        <v>19</v>
      </c>
      <c r="R129">
        <v>24</v>
      </c>
      <c r="S129">
        <v>43</v>
      </c>
      <c r="T129">
        <v>14</v>
      </c>
      <c r="U129">
        <v>48</v>
      </c>
      <c r="V129" s="1">
        <v>0.70624999999999993</v>
      </c>
    </row>
    <row r="130" spans="1:22">
      <c r="A130">
        <v>22</v>
      </c>
      <c r="B130" t="s">
        <v>308</v>
      </c>
      <c r="C130" t="s">
        <v>25</v>
      </c>
      <c r="D130" t="s">
        <v>7</v>
      </c>
      <c r="E130" t="s">
        <v>1084</v>
      </c>
      <c r="F130" t="s">
        <v>1085</v>
      </c>
      <c r="G130" t="s">
        <v>428</v>
      </c>
      <c r="H130" t="s">
        <v>429</v>
      </c>
      <c r="I130">
        <v>70</v>
      </c>
      <c r="J130">
        <v>185</v>
      </c>
      <c r="K130" t="s">
        <v>10</v>
      </c>
      <c r="L130">
        <v>2006</v>
      </c>
      <c r="M130">
        <v>6</v>
      </c>
      <c r="N130">
        <v>177</v>
      </c>
      <c r="P130">
        <v>69</v>
      </c>
      <c r="Q130">
        <v>18</v>
      </c>
      <c r="R130">
        <v>25</v>
      </c>
      <c r="S130">
        <v>43</v>
      </c>
      <c r="T130">
        <v>13</v>
      </c>
      <c r="U130">
        <v>36</v>
      </c>
      <c r="V130" s="1">
        <v>0.57777777777777783</v>
      </c>
    </row>
    <row r="131" spans="1:22">
      <c r="A131">
        <v>12</v>
      </c>
      <c r="B131" t="s">
        <v>160</v>
      </c>
      <c r="C131" t="s">
        <v>36</v>
      </c>
      <c r="D131" t="s">
        <v>7</v>
      </c>
      <c r="E131" t="s">
        <v>1135</v>
      </c>
      <c r="F131" t="s">
        <v>635</v>
      </c>
      <c r="H131" t="s">
        <v>532</v>
      </c>
      <c r="I131">
        <v>74</v>
      </c>
      <c r="J131">
        <v>210</v>
      </c>
      <c r="K131" t="s">
        <v>10</v>
      </c>
      <c r="L131">
        <v>1997</v>
      </c>
      <c r="M131">
        <v>1</v>
      </c>
      <c r="N131">
        <v>3</v>
      </c>
      <c r="P131">
        <v>82</v>
      </c>
      <c r="Q131">
        <v>18</v>
      </c>
      <c r="R131">
        <v>25</v>
      </c>
      <c r="S131">
        <v>43</v>
      </c>
      <c r="T131">
        <v>-8</v>
      </c>
      <c r="U131">
        <v>62</v>
      </c>
      <c r="V131" s="2">
        <v>0.7090277777777777</v>
      </c>
    </row>
    <row r="132" spans="1:22">
      <c r="A132">
        <v>27</v>
      </c>
      <c r="B132" t="s">
        <v>296</v>
      </c>
      <c r="C132" t="s">
        <v>40</v>
      </c>
      <c r="D132" t="s">
        <v>81</v>
      </c>
      <c r="E132" t="s">
        <v>1053</v>
      </c>
      <c r="F132" t="s">
        <v>958</v>
      </c>
      <c r="G132" t="s">
        <v>480</v>
      </c>
      <c r="H132" t="s">
        <v>442</v>
      </c>
      <c r="I132">
        <v>73</v>
      </c>
      <c r="J132">
        <v>213</v>
      </c>
      <c r="K132" t="s">
        <v>10</v>
      </c>
      <c r="L132">
        <v>2007</v>
      </c>
      <c r="M132">
        <v>1</v>
      </c>
      <c r="N132">
        <v>12</v>
      </c>
      <c r="P132">
        <v>77</v>
      </c>
      <c r="Q132">
        <v>14</v>
      </c>
      <c r="R132">
        <v>29</v>
      </c>
      <c r="S132">
        <v>43</v>
      </c>
      <c r="T132">
        <v>11</v>
      </c>
      <c r="U132">
        <v>36</v>
      </c>
      <c r="V132" s="1">
        <v>1.0340277777777778</v>
      </c>
    </row>
    <row r="133" spans="1:22">
      <c r="A133">
        <v>83</v>
      </c>
      <c r="B133" t="s">
        <v>267</v>
      </c>
      <c r="C133" t="s">
        <v>1848</v>
      </c>
      <c r="D133" t="s">
        <v>5</v>
      </c>
      <c r="E133" t="s">
        <v>1012</v>
      </c>
      <c r="F133" t="s">
        <v>1013</v>
      </c>
      <c r="H133" t="s">
        <v>472</v>
      </c>
      <c r="I133">
        <v>72</v>
      </c>
      <c r="J133">
        <v>185</v>
      </c>
      <c r="K133" t="s">
        <v>5</v>
      </c>
      <c r="L133">
        <v>2001</v>
      </c>
      <c r="M133">
        <v>1</v>
      </c>
      <c r="N133">
        <v>13</v>
      </c>
      <c r="P133">
        <v>75</v>
      </c>
      <c r="Q133">
        <v>13</v>
      </c>
      <c r="R133">
        <v>30</v>
      </c>
      <c r="S133">
        <v>43</v>
      </c>
      <c r="T133">
        <v>-15</v>
      </c>
      <c r="U133">
        <v>24</v>
      </c>
      <c r="V133" s="1">
        <v>0.6645833333333333</v>
      </c>
    </row>
    <row r="134" spans="1:22">
      <c r="A134">
        <v>20</v>
      </c>
      <c r="B134" t="s">
        <v>127</v>
      </c>
      <c r="C134" t="s">
        <v>78</v>
      </c>
      <c r="D134" t="s">
        <v>81</v>
      </c>
      <c r="E134" t="s">
        <v>589</v>
      </c>
      <c r="F134" t="s">
        <v>449</v>
      </c>
      <c r="G134" t="s">
        <v>450</v>
      </c>
      <c r="H134" t="s">
        <v>442</v>
      </c>
      <c r="I134">
        <v>73</v>
      </c>
      <c r="J134">
        <v>200</v>
      </c>
      <c r="K134" t="s">
        <v>10</v>
      </c>
      <c r="L134">
        <v>2003</v>
      </c>
      <c r="M134">
        <v>1</v>
      </c>
      <c r="N134">
        <v>7</v>
      </c>
      <c r="P134">
        <v>82</v>
      </c>
      <c r="Q134">
        <v>8</v>
      </c>
      <c r="R134">
        <v>35</v>
      </c>
      <c r="S134">
        <v>43</v>
      </c>
      <c r="T134">
        <v>15</v>
      </c>
      <c r="U134">
        <v>34</v>
      </c>
      <c r="V134" s="1">
        <v>1.2249999999999999</v>
      </c>
    </row>
    <row r="135" spans="1:22">
      <c r="A135">
        <v>79</v>
      </c>
      <c r="B135" t="s">
        <v>141</v>
      </c>
      <c r="C135" t="s">
        <v>74</v>
      </c>
      <c r="D135" t="s">
        <v>81</v>
      </c>
      <c r="E135" t="s">
        <v>610</v>
      </c>
      <c r="F135" t="s">
        <v>611</v>
      </c>
      <c r="H135" t="s">
        <v>435</v>
      </c>
      <c r="I135">
        <v>72</v>
      </c>
      <c r="J135">
        <v>201</v>
      </c>
      <c r="K135" t="s">
        <v>10</v>
      </c>
      <c r="L135">
        <v>1998</v>
      </c>
      <c r="M135">
        <v>6</v>
      </c>
      <c r="N135">
        <v>162</v>
      </c>
      <c r="P135">
        <v>81</v>
      </c>
      <c r="Q135">
        <v>7</v>
      </c>
      <c r="R135">
        <v>36</v>
      </c>
      <c r="S135">
        <v>43</v>
      </c>
      <c r="T135">
        <v>12</v>
      </c>
      <c r="U135">
        <v>34</v>
      </c>
      <c r="V135" s="1">
        <v>1.0513888888888889</v>
      </c>
    </row>
    <row r="136" spans="1:22">
      <c r="A136">
        <v>28</v>
      </c>
      <c r="B136" t="s">
        <v>43</v>
      </c>
      <c r="C136" t="s">
        <v>16</v>
      </c>
      <c r="D136" t="s">
        <v>5</v>
      </c>
      <c r="E136" t="s">
        <v>485</v>
      </c>
      <c r="F136" t="s">
        <v>486</v>
      </c>
      <c r="H136" t="s">
        <v>435</v>
      </c>
      <c r="I136">
        <v>74</v>
      </c>
      <c r="J136">
        <v>209</v>
      </c>
      <c r="K136" t="s">
        <v>5</v>
      </c>
      <c r="L136">
        <v>2002</v>
      </c>
      <c r="M136">
        <v>1</v>
      </c>
      <c r="N136">
        <v>13</v>
      </c>
      <c r="P136">
        <v>65</v>
      </c>
      <c r="Q136">
        <v>22</v>
      </c>
      <c r="R136">
        <v>20</v>
      </c>
      <c r="S136">
        <v>42</v>
      </c>
      <c r="T136">
        <v>1</v>
      </c>
      <c r="U136">
        <v>42</v>
      </c>
      <c r="V136" s="1">
        <v>0.82916666666666661</v>
      </c>
    </row>
    <row r="137" spans="1:22">
      <c r="A137">
        <v>7</v>
      </c>
      <c r="B137" t="s">
        <v>378</v>
      </c>
      <c r="C137" t="s">
        <v>25</v>
      </c>
      <c r="D137" t="s">
        <v>7</v>
      </c>
      <c r="E137" t="s">
        <v>961</v>
      </c>
      <c r="F137" t="s">
        <v>525</v>
      </c>
      <c r="G137" t="s">
        <v>432</v>
      </c>
      <c r="H137" t="s">
        <v>429</v>
      </c>
      <c r="I137">
        <v>70</v>
      </c>
      <c r="J137">
        <v>181</v>
      </c>
      <c r="K137" t="s">
        <v>10</v>
      </c>
      <c r="L137">
        <v>2005</v>
      </c>
      <c r="M137">
        <v>1</v>
      </c>
      <c r="N137">
        <v>25</v>
      </c>
      <c r="P137">
        <v>82</v>
      </c>
      <c r="Q137">
        <v>21</v>
      </c>
      <c r="R137">
        <v>21</v>
      </c>
      <c r="S137">
        <v>42</v>
      </c>
      <c r="T137">
        <v>13</v>
      </c>
      <c r="U137">
        <v>26</v>
      </c>
      <c r="V137" s="1">
        <v>0.64097222222222217</v>
      </c>
    </row>
    <row r="138" spans="1:22">
      <c r="A138">
        <v>25</v>
      </c>
      <c r="B138" t="s">
        <v>235</v>
      </c>
      <c r="C138" t="s">
        <v>9</v>
      </c>
      <c r="D138" t="s">
        <v>10</v>
      </c>
      <c r="E138" t="s">
        <v>1153</v>
      </c>
      <c r="F138" t="s">
        <v>562</v>
      </c>
      <c r="G138" t="s">
        <v>453</v>
      </c>
      <c r="H138" t="s">
        <v>429</v>
      </c>
      <c r="I138">
        <v>75</v>
      </c>
      <c r="J138">
        <v>213</v>
      </c>
      <c r="K138" t="s">
        <v>10</v>
      </c>
      <c r="L138">
        <v>1997</v>
      </c>
      <c r="M138">
        <v>5</v>
      </c>
      <c r="N138">
        <v>121</v>
      </c>
      <c r="P138">
        <v>82</v>
      </c>
      <c r="Q138">
        <v>15</v>
      </c>
      <c r="R138">
        <v>27</v>
      </c>
      <c r="S138">
        <v>42</v>
      </c>
      <c r="T138">
        <v>4</v>
      </c>
      <c r="U138">
        <v>36</v>
      </c>
      <c r="V138" s="1">
        <v>0.64236111111111105</v>
      </c>
    </row>
    <row r="139" spans="1:22">
      <c r="A139">
        <v>67</v>
      </c>
      <c r="B139" t="s">
        <v>364</v>
      </c>
      <c r="C139" t="s">
        <v>36</v>
      </c>
      <c r="D139" t="s">
        <v>5</v>
      </c>
      <c r="E139" t="s">
        <v>1939</v>
      </c>
      <c r="F139" t="s">
        <v>471</v>
      </c>
      <c r="H139" t="s">
        <v>472</v>
      </c>
      <c r="I139">
        <v>73</v>
      </c>
      <c r="J139">
        <v>198</v>
      </c>
      <c r="K139" t="s">
        <v>10</v>
      </c>
      <c r="L139">
        <v>2006</v>
      </c>
      <c r="M139">
        <v>1</v>
      </c>
      <c r="N139">
        <v>10</v>
      </c>
      <c r="P139">
        <v>81</v>
      </c>
      <c r="Q139">
        <v>15</v>
      </c>
      <c r="R139">
        <v>27</v>
      </c>
      <c r="S139">
        <v>42</v>
      </c>
      <c r="T139">
        <v>8</v>
      </c>
      <c r="U139">
        <v>12</v>
      </c>
      <c r="V139" s="1">
        <v>0.69444444444444453</v>
      </c>
    </row>
    <row r="140" spans="1:22">
      <c r="A140">
        <v>2</v>
      </c>
      <c r="B140" t="s">
        <v>784</v>
      </c>
      <c r="C140" t="s">
        <v>93</v>
      </c>
      <c r="D140" t="s">
        <v>81</v>
      </c>
      <c r="E140" t="s">
        <v>1054</v>
      </c>
      <c r="F140" t="s">
        <v>1055</v>
      </c>
      <c r="H140" t="s">
        <v>472</v>
      </c>
      <c r="I140">
        <v>71</v>
      </c>
      <c r="J140">
        <v>190</v>
      </c>
      <c r="K140" t="s">
        <v>5</v>
      </c>
      <c r="L140">
        <v>2001</v>
      </c>
      <c r="M140">
        <v>6</v>
      </c>
      <c r="N140">
        <v>176</v>
      </c>
      <c r="P140">
        <v>81</v>
      </c>
      <c r="Q140">
        <v>12</v>
      </c>
      <c r="R140">
        <v>30</v>
      </c>
      <c r="S140">
        <v>42</v>
      </c>
      <c r="T140">
        <v>-3</v>
      </c>
      <c r="U140">
        <v>60</v>
      </c>
      <c r="V140" s="1">
        <v>0.90138888888888891</v>
      </c>
    </row>
    <row r="141" spans="1:22">
      <c r="A141">
        <v>16</v>
      </c>
      <c r="B141" t="s">
        <v>94</v>
      </c>
      <c r="C141" t="s">
        <v>4</v>
      </c>
      <c r="D141" t="s">
        <v>5</v>
      </c>
      <c r="E141" t="s">
        <v>542</v>
      </c>
      <c r="F141" t="s">
        <v>543</v>
      </c>
      <c r="G141" t="s">
        <v>544</v>
      </c>
      <c r="H141" t="s">
        <v>429</v>
      </c>
      <c r="I141">
        <v>75</v>
      </c>
      <c r="J141">
        <v>203</v>
      </c>
      <c r="K141" t="s">
        <v>5</v>
      </c>
      <c r="P141">
        <v>81</v>
      </c>
      <c r="Q141">
        <v>12</v>
      </c>
      <c r="R141">
        <v>30</v>
      </c>
      <c r="S141">
        <v>42</v>
      </c>
      <c r="T141">
        <v>-3</v>
      </c>
      <c r="U141">
        <v>14</v>
      </c>
      <c r="V141" s="1">
        <v>0.68541666666666667</v>
      </c>
    </row>
    <row r="142" spans="1:22">
      <c r="A142">
        <v>33</v>
      </c>
      <c r="B142" t="s">
        <v>310</v>
      </c>
      <c r="C142" t="s">
        <v>113</v>
      </c>
      <c r="D142" t="s">
        <v>81</v>
      </c>
      <c r="E142" t="s">
        <v>694</v>
      </c>
      <c r="F142" t="s">
        <v>695</v>
      </c>
      <c r="G142" t="s">
        <v>480</v>
      </c>
      <c r="H142" t="s">
        <v>442</v>
      </c>
      <c r="I142">
        <v>71</v>
      </c>
      <c r="J142">
        <v>185</v>
      </c>
      <c r="K142" t="s">
        <v>10</v>
      </c>
      <c r="L142">
        <v>2004</v>
      </c>
      <c r="M142">
        <v>2</v>
      </c>
      <c r="N142">
        <v>61</v>
      </c>
      <c r="P142">
        <v>81</v>
      </c>
      <c r="Q142">
        <v>6</v>
      </c>
      <c r="R142">
        <v>36</v>
      </c>
      <c r="S142">
        <v>42</v>
      </c>
      <c r="T142">
        <v>9</v>
      </c>
      <c r="U142">
        <v>28</v>
      </c>
      <c r="V142" s="1">
        <v>1.0125</v>
      </c>
    </row>
    <row r="143" spans="1:22">
      <c r="A143">
        <v>10</v>
      </c>
      <c r="B143" t="s">
        <v>705</v>
      </c>
      <c r="C143" t="s">
        <v>29</v>
      </c>
      <c r="D143" t="s">
        <v>7</v>
      </c>
      <c r="E143" t="s">
        <v>706</v>
      </c>
      <c r="F143" t="s">
        <v>707</v>
      </c>
      <c r="G143" t="s">
        <v>447</v>
      </c>
      <c r="H143" t="s">
        <v>429</v>
      </c>
      <c r="I143">
        <v>73</v>
      </c>
      <c r="J143">
        <v>190</v>
      </c>
      <c r="K143" t="s">
        <v>10</v>
      </c>
      <c r="L143">
        <v>2009</v>
      </c>
      <c r="M143">
        <v>1</v>
      </c>
      <c r="N143">
        <v>5</v>
      </c>
      <c r="P143">
        <v>82</v>
      </c>
      <c r="Q143">
        <v>20</v>
      </c>
      <c r="R143">
        <v>21</v>
      </c>
      <c r="S143">
        <v>41</v>
      </c>
      <c r="T143">
        <v>0</v>
      </c>
      <c r="U143">
        <v>54</v>
      </c>
      <c r="V143" s="1">
        <v>0.65555555555555556</v>
      </c>
    </row>
    <row r="144" spans="1:22">
      <c r="A144">
        <v>11</v>
      </c>
      <c r="B144" t="s">
        <v>640</v>
      </c>
      <c r="C144" t="s">
        <v>74</v>
      </c>
      <c r="D144" t="s">
        <v>5</v>
      </c>
      <c r="E144" t="s">
        <v>641</v>
      </c>
      <c r="F144" t="s">
        <v>562</v>
      </c>
      <c r="G144" t="s">
        <v>453</v>
      </c>
      <c r="H144" t="s">
        <v>429</v>
      </c>
      <c r="I144">
        <v>69</v>
      </c>
      <c r="J144">
        <v>180</v>
      </c>
      <c r="K144" t="s">
        <v>5</v>
      </c>
      <c r="L144">
        <v>2010</v>
      </c>
      <c r="M144">
        <v>5</v>
      </c>
      <c r="N144">
        <v>147</v>
      </c>
      <c r="P144">
        <v>81</v>
      </c>
      <c r="Q144">
        <v>19</v>
      </c>
      <c r="R144">
        <v>22</v>
      </c>
      <c r="S144">
        <v>41</v>
      </c>
      <c r="T144">
        <v>4</v>
      </c>
      <c r="U144">
        <v>73</v>
      </c>
      <c r="V144" s="1">
        <v>0.6645833333333333</v>
      </c>
    </row>
    <row r="145" spans="1:22">
      <c r="A145">
        <v>9</v>
      </c>
      <c r="B145" t="s">
        <v>108</v>
      </c>
      <c r="C145" t="s">
        <v>36</v>
      </c>
      <c r="D145" t="s">
        <v>10</v>
      </c>
      <c r="E145" t="s">
        <v>560</v>
      </c>
      <c r="F145" t="s">
        <v>559</v>
      </c>
      <c r="G145" t="s">
        <v>475</v>
      </c>
      <c r="H145" t="s">
        <v>429</v>
      </c>
      <c r="I145">
        <v>74</v>
      </c>
      <c r="J145">
        <v>195</v>
      </c>
      <c r="K145" t="s">
        <v>10</v>
      </c>
      <c r="L145">
        <v>2009</v>
      </c>
      <c r="M145">
        <v>1</v>
      </c>
      <c r="N145">
        <v>4</v>
      </c>
      <c r="P145">
        <v>63</v>
      </c>
      <c r="Q145">
        <v>19</v>
      </c>
      <c r="R145">
        <v>22</v>
      </c>
      <c r="S145">
        <v>41</v>
      </c>
      <c r="T145">
        <v>-7</v>
      </c>
      <c r="U145">
        <v>66</v>
      </c>
      <c r="V145" s="1">
        <v>0.84513888888888899</v>
      </c>
    </row>
    <row r="146" spans="1:22">
      <c r="A146">
        <v>17</v>
      </c>
      <c r="B146" t="s">
        <v>916</v>
      </c>
      <c r="C146" t="s">
        <v>4</v>
      </c>
      <c r="D146" t="s">
        <v>7</v>
      </c>
      <c r="E146" t="s">
        <v>1045</v>
      </c>
      <c r="F146" t="s">
        <v>536</v>
      </c>
      <c r="G146" t="s">
        <v>438</v>
      </c>
      <c r="H146" t="s">
        <v>429</v>
      </c>
      <c r="I146">
        <v>74</v>
      </c>
      <c r="J146">
        <v>205</v>
      </c>
      <c r="K146" t="s">
        <v>10</v>
      </c>
      <c r="L146">
        <v>2007</v>
      </c>
      <c r="M146">
        <v>3</v>
      </c>
      <c r="N146">
        <v>77</v>
      </c>
      <c r="P146">
        <v>82</v>
      </c>
      <c r="Q146">
        <v>17</v>
      </c>
      <c r="R146">
        <v>24</v>
      </c>
      <c r="S146">
        <v>41</v>
      </c>
      <c r="T146">
        <v>8</v>
      </c>
      <c r="U146">
        <v>63</v>
      </c>
      <c r="V146" s="1">
        <v>0.69861111111111107</v>
      </c>
    </row>
    <row r="147" spans="1:22">
      <c r="A147">
        <v>93</v>
      </c>
      <c r="B147" t="s">
        <v>134</v>
      </c>
      <c r="C147" t="s">
        <v>23</v>
      </c>
      <c r="D147" t="s">
        <v>5</v>
      </c>
      <c r="E147" t="s">
        <v>602</v>
      </c>
      <c r="F147" t="s">
        <v>603</v>
      </c>
      <c r="H147" t="s">
        <v>466</v>
      </c>
      <c r="I147">
        <v>75</v>
      </c>
      <c r="J147">
        <v>223</v>
      </c>
      <c r="K147" t="s">
        <v>10</v>
      </c>
      <c r="L147">
        <v>2004</v>
      </c>
      <c r="M147">
        <v>3</v>
      </c>
      <c r="N147">
        <v>97</v>
      </c>
      <c r="P147">
        <v>54</v>
      </c>
      <c r="Q147">
        <v>16</v>
      </c>
      <c r="R147">
        <v>25</v>
      </c>
      <c r="S147">
        <v>41</v>
      </c>
      <c r="T147">
        <v>6</v>
      </c>
      <c r="U147">
        <v>40</v>
      </c>
      <c r="V147" s="1">
        <v>0.73541666666666661</v>
      </c>
    </row>
    <row r="148" spans="1:22">
      <c r="A148">
        <v>10</v>
      </c>
      <c r="B148" t="s">
        <v>122</v>
      </c>
      <c r="C148" t="s">
        <v>49</v>
      </c>
      <c r="D148" t="s">
        <v>7</v>
      </c>
      <c r="E148" t="s">
        <v>580</v>
      </c>
      <c r="F148" t="s">
        <v>581</v>
      </c>
      <c r="G148" t="s">
        <v>432</v>
      </c>
      <c r="H148" t="s">
        <v>429</v>
      </c>
      <c r="I148">
        <v>71</v>
      </c>
      <c r="J148">
        <v>196</v>
      </c>
      <c r="K148" t="s">
        <v>10</v>
      </c>
      <c r="L148">
        <v>2003</v>
      </c>
      <c r="M148">
        <v>1</v>
      </c>
      <c r="N148">
        <v>24</v>
      </c>
      <c r="P148">
        <v>82</v>
      </c>
      <c r="Q148">
        <v>11</v>
      </c>
      <c r="R148">
        <v>30</v>
      </c>
      <c r="S148">
        <v>41</v>
      </c>
      <c r="T148">
        <v>-6</v>
      </c>
      <c r="U148">
        <v>28</v>
      </c>
      <c r="V148" s="1">
        <v>0.70694444444444438</v>
      </c>
    </row>
    <row r="149" spans="1:22">
      <c r="A149">
        <v>64</v>
      </c>
      <c r="B149" t="s">
        <v>1849</v>
      </c>
      <c r="C149" t="s">
        <v>78</v>
      </c>
      <c r="D149" t="s">
        <v>7</v>
      </c>
      <c r="E149" t="s">
        <v>1940</v>
      </c>
      <c r="F149" t="s">
        <v>1941</v>
      </c>
      <c r="H149" t="s">
        <v>532</v>
      </c>
      <c r="I149">
        <v>70</v>
      </c>
      <c r="J149">
        <v>186</v>
      </c>
      <c r="K149" t="s">
        <v>10</v>
      </c>
      <c r="L149">
        <v>2010</v>
      </c>
      <c r="M149">
        <v>1</v>
      </c>
      <c r="N149">
        <v>9</v>
      </c>
      <c r="P149">
        <v>63</v>
      </c>
      <c r="Q149">
        <v>8</v>
      </c>
      <c r="R149">
        <v>33</v>
      </c>
      <c r="S149">
        <v>41</v>
      </c>
      <c r="T149">
        <v>-3</v>
      </c>
      <c r="U149">
        <v>22</v>
      </c>
      <c r="V149" s="1">
        <v>0.72152777777777777</v>
      </c>
    </row>
    <row r="150" spans="1:22">
      <c r="A150">
        <v>7</v>
      </c>
      <c r="B150" t="s">
        <v>278</v>
      </c>
      <c r="C150" t="s">
        <v>14</v>
      </c>
      <c r="D150" t="s">
        <v>81</v>
      </c>
      <c r="E150" t="s">
        <v>1019</v>
      </c>
      <c r="F150" t="s">
        <v>1020</v>
      </c>
      <c r="G150" t="s">
        <v>475</v>
      </c>
      <c r="H150" t="s">
        <v>429</v>
      </c>
      <c r="I150">
        <v>75</v>
      </c>
      <c r="J150">
        <v>221</v>
      </c>
      <c r="K150" t="s">
        <v>5</v>
      </c>
      <c r="L150">
        <v>2003</v>
      </c>
      <c r="M150">
        <v>1</v>
      </c>
      <c r="N150">
        <v>14</v>
      </c>
      <c r="P150">
        <v>82</v>
      </c>
      <c r="Q150">
        <v>7</v>
      </c>
      <c r="R150">
        <v>34</v>
      </c>
      <c r="S150">
        <v>41</v>
      </c>
      <c r="T150">
        <v>23</v>
      </c>
      <c r="U150">
        <v>22</v>
      </c>
      <c r="V150" s="1">
        <v>0.92708333333333337</v>
      </c>
    </row>
    <row r="151" spans="1:22">
      <c r="A151">
        <v>91</v>
      </c>
      <c r="B151" t="s">
        <v>6</v>
      </c>
      <c r="C151" t="s">
        <v>4</v>
      </c>
      <c r="D151" t="s">
        <v>7</v>
      </c>
      <c r="E151" t="s">
        <v>430</v>
      </c>
      <c r="F151" t="s">
        <v>431</v>
      </c>
      <c r="G151" t="s">
        <v>432</v>
      </c>
      <c r="H151" t="s">
        <v>429</v>
      </c>
      <c r="I151">
        <v>72</v>
      </c>
      <c r="J151">
        <v>190</v>
      </c>
      <c r="K151" t="s">
        <v>5</v>
      </c>
      <c r="L151">
        <v>2008</v>
      </c>
      <c r="M151">
        <v>1</v>
      </c>
      <c r="N151">
        <v>1</v>
      </c>
      <c r="P151">
        <v>37</v>
      </c>
      <c r="Q151">
        <v>25</v>
      </c>
      <c r="R151">
        <v>15</v>
      </c>
      <c r="S151">
        <v>40</v>
      </c>
      <c r="T151">
        <v>9</v>
      </c>
      <c r="U151">
        <v>18</v>
      </c>
      <c r="V151" s="1">
        <v>0.84305555555555556</v>
      </c>
    </row>
    <row r="152" spans="1:22">
      <c r="A152">
        <v>24</v>
      </c>
      <c r="B152" t="s">
        <v>196</v>
      </c>
      <c r="C152" t="s">
        <v>29</v>
      </c>
      <c r="D152" t="s">
        <v>5</v>
      </c>
      <c r="E152" t="s">
        <v>724</v>
      </c>
      <c r="F152" t="s">
        <v>725</v>
      </c>
      <c r="G152" t="s">
        <v>432</v>
      </c>
      <c r="H152" t="s">
        <v>429</v>
      </c>
      <c r="I152">
        <v>70</v>
      </c>
      <c r="J152">
        <v>185</v>
      </c>
      <c r="K152" t="s">
        <v>5</v>
      </c>
      <c r="P152">
        <v>75</v>
      </c>
      <c r="Q152">
        <v>22</v>
      </c>
      <c r="R152">
        <v>18</v>
      </c>
      <c r="S152">
        <v>40</v>
      </c>
      <c r="T152">
        <v>-4</v>
      </c>
      <c r="U152">
        <v>16</v>
      </c>
      <c r="V152" s="2">
        <v>0.78263888888888899</v>
      </c>
    </row>
    <row r="153" spans="1:22">
      <c r="A153">
        <v>13</v>
      </c>
      <c r="B153" t="s">
        <v>919</v>
      </c>
      <c r="C153" t="s">
        <v>139</v>
      </c>
      <c r="D153" t="s">
        <v>5</v>
      </c>
      <c r="E153" t="s">
        <v>1059</v>
      </c>
      <c r="F153" t="s">
        <v>1060</v>
      </c>
      <c r="G153" t="s">
        <v>517</v>
      </c>
      <c r="H153" t="s">
        <v>442</v>
      </c>
      <c r="I153">
        <v>68</v>
      </c>
      <c r="J153">
        <v>174</v>
      </c>
      <c r="K153" t="s">
        <v>5</v>
      </c>
      <c r="L153">
        <v>2008</v>
      </c>
      <c r="M153">
        <v>6</v>
      </c>
      <c r="N153">
        <v>157</v>
      </c>
      <c r="P153">
        <v>79</v>
      </c>
      <c r="Q153">
        <v>21</v>
      </c>
      <c r="R153">
        <v>19</v>
      </c>
      <c r="S153">
        <v>40</v>
      </c>
      <c r="T153">
        <v>-4</v>
      </c>
      <c r="U153">
        <v>18</v>
      </c>
      <c r="V153" s="1">
        <v>0.65763888888888888</v>
      </c>
    </row>
    <row r="154" spans="1:22">
      <c r="A154">
        <v>21</v>
      </c>
      <c r="B154" t="s">
        <v>335</v>
      </c>
      <c r="C154" t="s">
        <v>74</v>
      </c>
      <c r="D154" t="s">
        <v>5</v>
      </c>
      <c r="E154" t="s">
        <v>698</v>
      </c>
      <c r="F154" t="s">
        <v>599</v>
      </c>
      <c r="G154" t="s">
        <v>441</v>
      </c>
      <c r="H154" t="s">
        <v>442</v>
      </c>
      <c r="I154">
        <v>67</v>
      </c>
      <c r="J154">
        <v>176</v>
      </c>
      <c r="K154" t="s">
        <v>5</v>
      </c>
      <c r="L154">
        <v>1998</v>
      </c>
      <c r="M154">
        <v>3</v>
      </c>
      <c r="N154">
        <v>82</v>
      </c>
      <c r="P154">
        <v>81</v>
      </c>
      <c r="Q154">
        <v>18</v>
      </c>
      <c r="R154">
        <v>22</v>
      </c>
      <c r="S154">
        <v>40</v>
      </c>
      <c r="T154">
        <v>1</v>
      </c>
      <c r="U154">
        <v>22</v>
      </c>
      <c r="V154" s="1">
        <v>0.74305555555555547</v>
      </c>
    </row>
    <row r="155" spans="1:22">
      <c r="A155">
        <v>33</v>
      </c>
      <c r="B155" t="s">
        <v>179</v>
      </c>
      <c r="C155" t="s">
        <v>88</v>
      </c>
      <c r="D155" t="s">
        <v>81</v>
      </c>
      <c r="E155" t="s">
        <v>1046</v>
      </c>
      <c r="F155" t="s">
        <v>664</v>
      </c>
      <c r="H155" t="s">
        <v>592</v>
      </c>
      <c r="I155">
        <v>81</v>
      </c>
      <c r="J155">
        <v>255</v>
      </c>
      <c r="K155" t="s">
        <v>10</v>
      </c>
      <c r="L155">
        <v>1996</v>
      </c>
      <c r="M155">
        <v>3</v>
      </c>
      <c r="N155">
        <v>56</v>
      </c>
      <c r="P155">
        <v>77</v>
      </c>
      <c r="Q155">
        <v>17</v>
      </c>
      <c r="R155">
        <v>23</v>
      </c>
      <c r="S155">
        <v>40</v>
      </c>
      <c r="T155">
        <v>25</v>
      </c>
      <c r="U155">
        <v>66</v>
      </c>
      <c r="V155" s="1">
        <v>1.0270833333333333</v>
      </c>
    </row>
    <row r="156" spans="1:22">
      <c r="A156">
        <v>11</v>
      </c>
      <c r="B156" t="s">
        <v>136</v>
      </c>
      <c r="C156" t="s">
        <v>16</v>
      </c>
      <c r="D156" t="s">
        <v>7</v>
      </c>
      <c r="E156" t="s">
        <v>607</v>
      </c>
      <c r="F156" t="s">
        <v>444</v>
      </c>
      <c r="G156" t="s">
        <v>432</v>
      </c>
      <c r="H156" t="s">
        <v>429</v>
      </c>
      <c r="I156">
        <v>76</v>
      </c>
      <c r="J156">
        <v>220</v>
      </c>
      <c r="K156" t="s">
        <v>10</v>
      </c>
      <c r="L156">
        <v>2006</v>
      </c>
      <c r="M156">
        <v>1</v>
      </c>
      <c r="N156">
        <v>2</v>
      </c>
      <c r="P156">
        <v>82</v>
      </c>
      <c r="Q156">
        <v>15</v>
      </c>
      <c r="R156">
        <v>25</v>
      </c>
      <c r="S156">
        <v>40</v>
      </c>
      <c r="T156">
        <v>2</v>
      </c>
      <c r="U156">
        <v>34</v>
      </c>
      <c r="V156" s="2">
        <v>0.78888888888888886</v>
      </c>
    </row>
    <row r="157" spans="1:22">
      <c r="A157">
        <v>11</v>
      </c>
      <c r="B157" t="s">
        <v>279</v>
      </c>
      <c r="C157" t="s">
        <v>143</v>
      </c>
      <c r="D157" t="s">
        <v>7</v>
      </c>
      <c r="E157" t="s">
        <v>962</v>
      </c>
      <c r="F157" t="s">
        <v>963</v>
      </c>
      <c r="H157" t="s">
        <v>472</v>
      </c>
      <c r="I157">
        <v>78</v>
      </c>
      <c r="J157">
        <v>230</v>
      </c>
      <c r="K157" t="s">
        <v>10</v>
      </c>
      <c r="L157">
        <v>2005</v>
      </c>
      <c r="M157">
        <v>1</v>
      </c>
      <c r="N157">
        <v>17</v>
      </c>
      <c r="P157">
        <v>65</v>
      </c>
      <c r="Q157">
        <v>15</v>
      </c>
      <c r="R157">
        <v>25</v>
      </c>
      <c r="S157">
        <v>40</v>
      </c>
      <c r="T157">
        <v>-9</v>
      </c>
      <c r="U157">
        <v>73</v>
      </c>
      <c r="V157" s="1">
        <v>0.77777777777777779</v>
      </c>
    </row>
    <row r="158" spans="1:22">
      <c r="A158">
        <v>47</v>
      </c>
      <c r="B158" t="s">
        <v>1850</v>
      </c>
      <c r="C158" t="s">
        <v>88</v>
      </c>
      <c r="D158" t="s">
        <v>81</v>
      </c>
      <c r="E158" t="s">
        <v>1095</v>
      </c>
      <c r="F158" t="s">
        <v>1031</v>
      </c>
      <c r="G158" t="s">
        <v>716</v>
      </c>
      <c r="H158" t="s">
        <v>442</v>
      </c>
      <c r="I158">
        <v>69</v>
      </c>
      <c r="J158">
        <v>181</v>
      </c>
      <c r="K158" t="s">
        <v>10</v>
      </c>
      <c r="O158" t="s">
        <v>597</v>
      </c>
      <c r="P158">
        <v>79</v>
      </c>
      <c r="Q158">
        <v>14</v>
      </c>
      <c r="R158">
        <v>26</v>
      </c>
      <c r="S158">
        <v>40</v>
      </c>
      <c r="T158">
        <v>18</v>
      </c>
      <c r="U158">
        <v>28</v>
      </c>
      <c r="V158" s="1">
        <v>0.72916666666666663</v>
      </c>
    </row>
    <row r="159" spans="1:22">
      <c r="A159">
        <v>59</v>
      </c>
      <c r="B159" t="s">
        <v>921</v>
      </c>
      <c r="C159" t="s">
        <v>165</v>
      </c>
      <c r="D159" t="s">
        <v>81</v>
      </c>
      <c r="E159" t="s">
        <v>1073</v>
      </c>
      <c r="F159" t="s">
        <v>689</v>
      </c>
      <c r="H159" t="s">
        <v>690</v>
      </c>
      <c r="I159">
        <v>73</v>
      </c>
      <c r="J159">
        <v>192</v>
      </c>
      <c r="K159" t="s">
        <v>10</v>
      </c>
      <c r="L159">
        <v>2008</v>
      </c>
      <c r="M159">
        <v>2</v>
      </c>
      <c r="N159">
        <v>38</v>
      </c>
      <c r="P159">
        <v>72</v>
      </c>
      <c r="Q159">
        <v>13</v>
      </c>
      <c r="R159">
        <v>27</v>
      </c>
      <c r="S159">
        <v>40</v>
      </c>
      <c r="T159">
        <v>-2</v>
      </c>
      <c r="U159">
        <v>18</v>
      </c>
      <c r="V159" s="1">
        <v>1.1006944444444444</v>
      </c>
    </row>
    <row r="160" spans="1:22">
      <c r="A160">
        <v>61</v>
      </c>
      <c r="B160" t="s">
        <v>47</v>
      </c>
      <c r="C160" t="s">
        <v>40</v>
      </c>
      <c r="D160" t="s">
        <v>10</v>
      </c>
      <c r="E160" t="s">
        <v>491</v>
      </c>
      <c r="F160" t="s">
        <v>492</v>
      </c>
      <c r="G160" t="s">
        <v>432</v>
      </c>
      <c r="H160" t="s">
        <v>429</v>
      </c>
      <c r="I160">
        <v>76</v>
      </c>
      <c r="J160">
        <v>213</v>
      </c>
      <c r="K160" t="s">
        <v>10</v>
      </c>
      <c r="L160">
        <v>2002</v>
      </c>
      <c r="M160">
        <v>1</v>
      </c>
      <c r="N160">
        <v>1</v>
      </c>
      <c r="P160">
        <v>65</v>
      </c>
      <c r="Q160">
        <v>26</v>
      </c>
      <c r="R160">
        <v>13</v>
      </c>
      <c r="S160">
        <v>39</v>
      </c>
      <c r="T160">
        <v>10</v>
      </c>
      <c r="U160">
        <v>36</v>
      </c>
      <c r="V160" s="1">
        <v>0.7090277777777777</v>
      </c>
    </row>
    <row r="161" spans="1:22">
      <c r="A161">
        <v>42</v>
      </c>
      <c r="B161" t="s">
        <v>260</v>
      </c>
      <c r="C161" t="s">
        <v>139</v>
      </c>
      <c r="D161" t="s">
        <v>7</v>
      </c>
      <c r="E161" t="s">
        <v>1058</v>
      </c>
      <c r="F161" t="s">
        <v>1041</v>
      </c>
      <c r="H161" t="s">
        <v>435</v>
      </c>
      <c r="I161">
        <v>76</v>
      </c>
      <c r="J161">
        <v>198</v>
      </c>
      <c r="K161" t="s">
        <v>10</v>
      </c>
      <c r="L161">
        <v>2006</v>
      </c>
      <c r="M161">
        <v>2</v>
      </c>
      <c r="N161">
        <v>54</v>
      </c>
      <c r="P161">
        <v>81</v>
      </c>
      <c r="Q161">
        <v>22</v>
      </c>
      <c r="R161">
        <v>17</v>
      </c>
      <c r="S161">
        <v>39</v>
      </c>
      <c r="T161">
        <v>-2</v>
      </c>
      <c r="U161">
        <v>20</v>
      </c>
      <c r="V161" s="1">
        <v>0.69097222222222221</v>
      </c>
    </row>
    <row r="162" spans="1:22">
      <c r="A162">
        <v>65</v>
      </c>
      <c r="B162" t="s">
        <v>769</v>
      </c>
      <c r="C162" t="s">
        <v>14</v>
      </c>
      <c r="D162" t="s">
        <v>7</v>
      </c>
      <c r="E162" t="s">
        <v>1112</v>
      </c>
      <c r="F162" t="s">
        <v>1005</v>
      </c>
      <c r="G162" t="s">
        <v>432</v>
      </c>
      <c r="H162" t="s">
        <v>429</v>
      </c>
      <c r="I162">
        <v>70</v>
      </c>
      <c r="J162">
        <v>180</v>
      </c>
      <c r="K162" t="s">
        <v>5</v>
      </c>
      <c r="L162">
        <v>2011</v>
      </c>
      <c r="M162">
        <v>5</v>
      </c>
      <c r="N162">
        <v>139</v>
      </c>
      <c r="P162">
        <v>80</v>
      </c>
      <c r="Q162">
        <v>20</v>
      </c>
      <c r="R162">
        <v>19</v>
      </c>
      <c r="S162">
        <v>39</v>
      </c>
      <c r="T162">
        <v>12</v>
      </c>
      <c r="U162">
        <v>76</v>
      </c>
      <c r="V162" s="2">
        <v>0.65347222222222223</v>
      </c>
    </row>
    <row r="163" spans="1:22">
      <c r="A163">
        <v>21</v>
      </c>
      <c r="B163" t="s">
        <v>1851</v>
      </c>
      <c r="C163" t="s">
        <v>23</v>
      </c>
      <c r="D163" t="s">
        <v>10</v>
      </c>
      <c r="E163" t="s">
        <v>1942</v>
      </c>
      <c r="F163" t="s">
        <v>654</v>
      </c>
      <c r="H163" t="s">
        <v>592</v>
      </c>
      <c r="I163">
        <v>70</v>
      </c>
      <c r="J163">
        <v>186</v>
      </c>
      <c r="K163" t="s">
        <v>10</v>
      </c>
      <c r="L163">
        <v>2009</v>
      </c>
      <c r="M163">
        <v>2</v>
      </c>
      <c r="N163">
        <v>60</v>
      </c>
      <c r="P163">
        <v>73</v>
      </c>
      <c r="Q163">
        <v>19</v>
      </c>
      <c r="R163">
        <v>20</v>
      </c>
      <c r="S163">
        <v>39</v>
      </c>
      <c r="T163">
        <v>12</v>
      </c>
      <c r="U163">
        <v>30</v>
      </c>
      <c r="V163" s="1">
        <v>0.59791666666666665</v>
      </c>
    </row>
    <row r="164" spans="1:22">
      <c r="A164">
        <v>11</v>
      </c>
      <c r="B164" t="s">
        <v>932</v>
      </c>
      <c r="C164" t="s">
        <v>121</v>
      </c>
      <c r="D164" t="s">
        <v>7</v>
      </c>
      <c r="E164" t="s">
        <v>1098</v>
      </c>
      <c r="F164" t="s">
        <v>1099</v>
      </c>
      <c r="H164" t="s">
        <v>466</v>
      </c>
      <c r="I164">
        <v>72</v>
      </c>
      <c r="J164">
        <v>198</v>
      </c>
      <c r="K164" t="s">
        <v>10</v>
      </c>
      <c r="L164">
        <v>2007</v>
      </c>
      <c r="M164">
        <v>1</v>
      </c>
      <c r="N164">
        <v>24</v>
      </c>
      <c r="P164">
        <v>76</v>
      </c>
      <c r="Q164">
        <v>18</v>
      </c>
      <c r="R164">
        <v>21</v>
      </c>
      <c r="S164">
        <v>39</v>
      </c>
      <c r="T164">
        <v>4</v>
      </c>
      <c r="U164">
        <v>32</v>
      </c>
      <c r="V164" s="1">
        <v>0.77222222222222225</v>
      </c>
    </row>
    <row r="165" spans="1:22">
      <c r="A165">
        <v>71</v>
      </c>
      <c r="B165" t="s">
        <v>200</v>
      </c>
      <c r="C165" t="s">
        <v>139</v>
      </c>
      <c r="D165" t="s">
        <v>10</v>
      </c>
      <c r="E165" t="s">
        <v>1047</v>
      </c>
      <c r="F165" t="s">
        <v>440</v>
      </c>
      <c r="G165" t="s">
        <v>441</v>
      </c>
      <c r="H165" t="s">
        <v>442</v>
      </c>
      <c r="I165">
        <v>72</v>
      </c>
      <c r="J165">
        <v>210</v>
      </c>
      <c r="K165" t="s">
        <v>10</v>
      </c>
      <c r="L165">
        <v>2006</v>
      </c>
      <c r="M165">
        <v>1</v>
      </c>
      <c r="N165">
        <v>28</v>
      </c>
      <c r="P165">
        <v>70</v>
      </c>
      <c r="Q165">
        <v>18</v>
      </c>
      <c r="R165">
        <v>21</v>
      </c>
      <c r="S165">
        <v>39</v>
      </c>
      <c r="T165">
        <v>5</v>
      </c>
      <c r="U165">
        <v>96</v>
      </c>
      <c r="V165" s="1">
        <v>0.66875000000000007</v>
      </c>
    </row>
    <row r="166" spans="1:22">
      <c r="A166">
        <v>9</v>
      </c>
      <c r="B166" t="s">
        <v>161</v>
      </c>
      <c r="C166" t="s">
        <v>147</v>
      </c>
      <c r="D166" t="s">
        <v>10</v>
      </c>
      <c r="E166" t="s">
        <v>1145</v>
      </c>
      <c r="F166" t="s">
        <v>1146</v>
      </c>
      <c r="H166" t="s">
        <v>472</v>
      </c>
      <c r="I166">
        <v>74</v>
      </c>
      <c r="J166">
        <v>216</v>
      </c>
      <c r="K166" t="s">
        <v>10</v>
      </c>
      <c r="L166">
        <v>2003</v>
      </c>
      <c r="M166">
        <v>1</v>
      </c>
      <c r="N166">
        <v>6</v>
      </c>
      <c r="P166">
        <v>82</v>
      </c>
      <c r="Q166">
        <v>17</v>
      </c>
      <c r="R166">
        <v>22</v>
      </c>
      <c r="S166">
        <v>39</v>
      </c>
      <c r="T166">
        <v>-25</v>
      </c>
      <c r="U166">
        <v>41</v>
      </c>
      <c r="V166" s="1">
        <v>0.73263888888888884</v>
      </c>
    </row>
    <row r="167" spans="1:22">
      <c r="A167">
        <v>20</v>
      </c>
      <c r="B167" t="s">
        <v>219</v>
      </c>
      <c r="C167" t="s">
        <v>38</v>
      </c>
      <c r="D167" t="s">
        <v>10</v>
      </c>
      <c r="E167" t="s">
        <v>1111</v>
      </c>
      <c r="F167" t="s">
        <v>1003</v>
      </c>
      <c r="G167" t="s">
        <v>441</v>
      </c>
      <c r="H167" t="s">
        <v>442</v>
      </c>
      <c r="I167">
        <v>72</v>
      </c>
      <c r="J167">
        <v>205</v>
      </c>
      <c r="K167" t="s">
        <v>10</v>
      </c>
      <c r="L167">
        <v>2002</v>
      </c>
      <c r="M167">
        <v>1</v>
      </c>
      <c r="N167">
        <v>14</v>
      </c>
      <c r="P167">
        <v>78</v>
      </c>
      <c r="Q167">
        <v>17</v>
      </c>
      <c r="R167">
        <v>22</v>
      </c>
      <c r="S167">
        <v>39</v>
      </c>
      <c r="T167">
        <v>-14</v>
      </c>
      <c r="U167">
        <v>30</v>
      </c>
      <c r="V167" s="1">
        <v>0.79861111111111116</v>
      </c>
    </row>
    <row r="168" spans="1:22">
      <c r="A168">
        <v>14</v>
      </c>
      <c r="B168" t="s">
        <v>741</v>
      </c>
      <c r="C168" t="s">
        <v>29</v>
      </c>
      <c r="D168" t="s">
        <v>7</v>
      </c>
      <c r="E168" t="s">
        <v>1121</v>
      </c>
      <c r="F168" t="s">
        <v>1122</v>
      </c>
      <c r="G168" t="s">
        <v>1123</v>
      </c>
      <c r="H168" t="s">
        <v>442</v>
      </c>
      <c r="I168">
        <v>75</v>
      </c>
      <c r="J168">
        <v>197</v>
      </c>
      <c r="K168" t="s">
        <v>10</v>
      </c>
      <c r="L168">
        <v>2011</v>
      </c>
      <c r="M168">
        <v>1</v>
      </c>
      <c r="N168">
        <v>8</v>
      </c>
      <c r="P168">
        <v>82</v>
      </c>
      <c r="Q168">
        <v>13</v>
      </c>
      <c r="R168">
        <v>26</v>
      </c>
      <c r="S168">
        <v>39</v>
      </c>
      <c r="T168">
        <v>1</v>
      </c>
      <c r="U168">
        <v>45</v>
      </c>
      <c r="V168" s="1">
        <v>0.79513888888888884</v>
      </c>
    </row>
    <row r="169" spans="1:22">
      <c r="A169">
        <v>7</v>
      </c>
      <c r="B169" t="s">
        <v>270</v>
      </c>
      <c r="C169" t="s">
        <v>165</v>
      </c>
      <c r="D169" t="s">
        <v>7</v>
      </c>
      <c r="E169" t="s">
        <v>685</v>
      </c>
      <c r="F169" t="s">
        <v>686</v>
      </c>
      <c r="G169" t="s">
        <v>480</v>
      </c>
      <c r="H169" t="s">
        <v>442</v>
      </c>
      <c r="I169">
        <v>73</v>
      </c>
      <c r="J169">
        <v>200</v>
      </c>
      <c r="K169" t="s">
        <v>10</v>
      </c>
      <c r="L169">
        <v>1996</v>
      </c>
      <c r="M169">
        <v>2</v>
      </c>
      <c r="N169">
        <v>35</v>
      </c>
      <c r="P169">
        <v>77</v>
      </c>
      <c r="Q169">
        <v>10</v>
      </c>
      <c r="R169">
        <v>29</v>
      </c>
      <c r="S169">
        <v>39</v>
      </c>
      <c r="T169">
        <v>4</v>
      </c>
      <c r="U169">
        <v>32</v>
      </c>
      <c r="V169" s="1">
        <v>0.64513888888888882</v>
      </c>
    </row>
    <row r="170" spans="1:22">
      <c r="A170">
        <v>6</v>
      </c>
      <c r="B170" t="s">
        <v>417</v>
      </c>
      <c r="C170" t="s">
        <v>45</v>
      </c>
      <c r="D170" t="s">
        <v>81</v>
      </c>
      <c r="E170" t="s">
        <v>1943</v>
      </c>
      <c r="F170" t="s">
        <v>1081</v>
      </c>
      <c r="G170" t="s">
        <v>480</v>
      </c>
      <c r="H170" t="s">
        <v>442</v>
      </c>
      <c r="I170">
        <v>76</v>
      </c>
      <c r="J170">
        <v>232</v>
      </c>
      <c r="K170" t="s">
        <v>5</v>
      </c>
      <c r="L170">
        <v>2006</v>
      </c>
      <c r="M170">
        <v>1</v>
      </c>
      <c r="N170">
        <v>1</v>
      </c>
      <c r="P170">
        <v>80</v>
      </c>
      <c r="Q170">
        <v>9</v>
      </c>
      <c r="R170">
        <v>30</v>
      </c>
      <c r="S170">
        <v>39</v>
      </c>
      <c r="T170">
        <v>5</v>
      </c>
      <c r="U170">
        <v>61</v>
      </c>
      <c r="V170" s="2">
        <v>0.95833333333333337</v>
      </c>
    </row>
    <row r="171" spans="1:22">
      <c r="A171">
        <v>11</v>
      </c>
      <c r="B171" t="s">
        <v>247</v>
      </c>
      <c r="C171" t="s">
        <v>45</v>
      </c>
      <c r="D171" t="s">
        <v>10</v>
      </c>
      <c r="E171" t="s">
        <v>974</v>
      </c>
      <c r="F171" t="s">
        <v>975</v>
      </c>
      <c r="G171" t="s">
        <v>432</v>
      </c>
      <c r="H171" t="s">
        <v>429</v>
      </c>
      <c r="I171">
        <v>73</v>
      </c>
      <c r="J171">
        <v>210</v>
      </c>
      <c r="K171" t="s">
        <v>10</v>
      </c>
      <c r="L171">
        <v>2006</v>
      </c>
      <c r="M171">
        <v>2</v>
      </c>
      <c r="N171">
        <v>36</v>
      </c>
      <c r="P171">
        <v>79</v>
      </c>
      <c r="Q171">
        <v>19</v>
      </c>
      <c r="R171">
        <v>19</v>
      </c>
      <c r="S171">
        <v>38</v>
      </c>
      <c r="T171">
        <v>-3</v>
      </c>
      <c r="U171">
        <v>30</v>
      </c>
      <c r="V171" s="1">
        <v>0.65694444444444444</v>
      </c>
    </row>
    <row r="172" spans="1:22">
      <c r="A172">
        <v>27</v>
      </c>
      <c r="B172" t="s">
        <v>1852</v>
      </c>
      <c r="C172" t="s">
        <v>100</v>
      </c>
      <c r="D172" t="s">
        <v>7</v>
      </c>
      <c r="E172" t="s">
        <v>1944</v>
      </c>
      <c r="F172" t="s">
        <v>522</v>
      </c>
      <c r="G172" t="s">
        <v>480</v>
      </c>
      <c r="H172" t="s">
        <v>442</v>
      </c>
      <c r="I172">
        <v>78</v>
      </c>
      <c r="J172">
        <v>218</v>
      </c>
      <c r="K172" t="s">
        <v>5</v>
      </c>
      <c r="L172">
        <v>2010</v>
      </c>
      <c r="M172">
        <v>1</v>
      </c>
      <c r="N172">
        <v>19</v>
      </c>
      <c r="O172" t="s">
        <v>597</v>
      </c>
      <c r="P172">
        <v>76</v>
      </c>
      <c r="Q172">
        <v>16</v>
      </c>
      <c r="R172">
        <v>22</v>
      </c>
      <c r="S172">
        <v>38</v>
      </c>
      <c r="T172">
        <v>-14</v>
      </c>
      <c r="U172">
        <v>16</v>
      </c>
      <c r="V172" s="2">
        <v>0.67569444444444438</v>
      </c>
    </row>
    <row r="173" spans="1:22">
      <c r="A173">
        <v>57</v>
      </c>
      <c r="B173" t="s">
        <v>1176</v>
      </c>
      <c r="C173" t="s">
        <v>72</v>
      </c>
      <c r="D173" t="s">
        <v>7</v>
      </c>
      <c r="E173" t="s">
        <v>1177</v>
      </c>
      <c r="F173" t="s">
        <v>1178</v>
      </c>
      <c r="G173" t="s">
        <v>1086</v>
      </c>
      <c r="H173" t="s">
        <v>442</v>
      </c>
      <c r="I173">
        <v>72</v>
      </c>
      <c r="J173">
        <v>200</v>
      </c>
      <c r="K173" t="s">
        <v>5</v>
      </c>
      <c r="L173">
        <v>2008</v>
      </c>
      <c r="M173">
        <v>6</v>
      </c>
      <c r="N173">
        <v>177</v>
      </c>
      <c r="P173">
        <v>77</v>
      </c>
      <c r="Q173">
        <v>16</v>
      </c>
      <c r="R173">
        <v>22</v>
      </c>
      <c r="S173">
        <v>38</v>
      </c>
      <c r="T173">
        <v>11</v>
      </c>
      <c r="U173">
        <v>35</v>
      </c>
      <c r="V173" s="2">
        <v>0.67083333333333339</v>
      </c>
    </row>
    <row r="174" spans="1:22">
      <c r="A174">
        <v>4</v>
      </c>
      <c r="B174" t="s">
        <v>1189</v>
      </c>
      <c r="C174" t="s">
        <v>45</v>
      </c>
      <c r="D174" t="s">
        <v>81</v>
      </c>
      <c r="E174" t="s">
        <v>1190</v>
      </c>
      <c r="F174" t="s">
        <v>565</v>
      </c>
      <c r="G174" t="s">
        <v>475</v>
      </c>
      <c r="H174" t="s">
        <v>429</v>
      </c>
      <c r="I174">
        <v>70</v>
      </c>
      <c r="J174">
        <v>190</v>
      </c>
      <c r="K174" t="s">
        <v>5</v>
      </c>
      <c r="L174">
        <v>2009</v>
      </c>
      <c r="M174">
        <v>3</v>
      </c>
      <c r="N174">
        <v>64</v>
      </c>
      <c r="P174">
        <v>64</v>
      </c>
      <c r="Q174">
        <v>13</v>
      </c>
      <c r="R174">
        <v>25</v>
      </c>
      <c r="S174">
        <v>38</v>
      </c>
      <c r="T174">
        <v>17</v>
      </c>
      <c r="U174">
        <v>20</v>
      </c>
      <c r="V174" s="1">
        <v>0.77222222222222225</v>
      </c>
    </row>
    <row r="175" spans="1:22">
      <c r="A175">
        <v>52</v>
      </c>
      <c r="B175" t="s">
        <v>699</v>
      </c>
      <c r="C175" t="s">
        <v>9</v>
      </c>
      <c r="D175" t="s">
        <v>81</v>
      </c>
      <c r="E175" t="s">
        <v>700</v>
      </c>
      <c r="F175" t="s">
        <v>452</v>
      </c>
      <c r="G175" t="s">
        <v>453</v>
      </c>
      <c r="H175" t="s">
        <v>429</v>
      </c>
      <c r="I175">
        <v>73</v>
      </c>
      <c r="J175">
        <v>207</v>
      </c>
      <c r="K175" t="s">
        <v>5</v>
      </c>
      <c r="L175">
        <v>2004</v>
      </c>
      <c r="M175">
        <v>1</v>
      </c>
      <c r="N175">
        <v>29</v>
      </c>
      <c r="P175">
        <v>70</v>
      </c>
      <c r="Q175">
        <v>9</v>
      </c>
      <c r="R175">
        <v>29</v>
      </c>
      <c r="S175">
        <v>38</v>
      </c>
      <c r="T175">
        <v>-16</v>
      </c>
      <c r="U175">
        <v>64</v>
      </c>
      <c r="V175" s="2">
        <v>0.94652777777777775</v>
      </c>
    </row>
    <row r="176" spans="1:22">
      <c r="A176">
        <v>12</v>
      </c>
      <c r="B176" t="s">
        <v>293</v>
      </c>
      <c r="C176" t="s">
        <v>33</v>
      </c>
      <c r="D176" t="s">
        <v>10</v>
      </c>
      <c r="E176" t="s">
        <v>1034</v>
      </c>
      <c r="F176" t="s">
        <v>965</v>
      </c>
      <c r="G176" t="s">
        <v>432</v>
      </c>
      <c r="H176" t="s">
        <v>429</v>
      </c>
      <c r="I176">
        <v>73</v>
      </c>
      <c r="J176">
        <v>194</v>
      </c>
      <c r="K176" t="s">
        <v>10</v>
      </c>
      <c r="L176">
        <v>2008</v>
      </c>
      <c r="M176">
        <v>1</v>
      </c>
      <c r="N176">
        <v>9</v>
      </c>
      <c r="P176">
        <v>77</v>
      </c>
      <c r="Q176">
        <v>8</v>
      </c>
      <c r="R176">
        <v>30</v>
      </c>
      <c r="S176">
        <v>38</v>
      </c>
      <c r="T176">
        <v>-8</v>
      </c>
      <c r="U176">
        <v>26</v>
      </c>
      <c r="V176" s="1">
        <v>0.65972222222222221</v>
      </c>
    </row>
    <row r="177" spans="1:22">
      <c r="A177">
        <v>40</v>
      </c>
      <c r="B177" t="s">
        <v>124</v>
      </c>
      <c r="C177" t="s">
        <v>29</v>
      </c>
      <c r="D177" t="s">
        <v>7</v>
      </c>
      <c r="E177" t="s">
        <v>582</v>
      </c>
      <c r="F177" t="s">
        <v>583</v>
      </c>
      <c r="G177" t="s">
        <v>428</v>
      </c>
      <c r="H177" t="s">
        <v>429</v>
      </c>
      <c r="I177">
        <v>76</v>
      </c>
      <c r="J177">
        <v>215</v>
      </c>
      <c r="K177" t="s">
        <v>10</v>
      </c>
      <c r="L177">
        <v>1998</v>
      </c>
      <c r="M177">
        <v>1</v>
      </c>
      <c r="N177">
        <v>1</v>
      </c>
      <c r="P177">
        <v>69</v>
      </c>
      <c r="Q177">
        <v>20</v>
      </c>
      <c r="R177">
        <v>17</v>
      </c>
      <c r="S177">
        <v>37</v>
      </c>
      <c r="T177">
        <v>-16</v>
      </c>
      <c r="U177">
        <v>44</v>
      </c>
      <c r="V177" s="2">
        <v>0.63263888888888886</v>
      </c>
    </row>
    <row r="178" spans="1:22">
      <c r="A178">
        <v>20</v>
      </c>
      <c r="B178" t="s">
        <v>1853</v>
      </c>
      <c r="C178" t="s">
        <v>40</v>
      </c>
      <c r="D178" t="s">
        <v>10</v>
      </c>
      <c r="E178" t="s">
        <v>1945</v>
      </c>
      <c r="F178" t="s">
        <v>1946</v>
      </c>
      <c r="G178" t="s">
        <v>614</v>
      </c>
      <c r="H178" t="s">
        <v>442</v>
      </c>
      <c r="I178">
        <v>75</v>
      </c>
      <c r="J178">
        <v>226</v>
      </c>
      <c r="K178" t="s">
        <v>10</v>
      </c>
      <c r="L178">
        <v>2009</v>
      </c>
      <c r="M178">
        <v>1</v>
      </c>
      <c r="N178">
        <v>19</v>
      </c>
      <c r="O178" t="s">
        <v>597</v>
      </c>
      <c r="P178">
        <v>66</v>
      </c>
      <c r="Q178">
        <v>17</v>
      </c>
      <c r="R178">
        <v>20</v>
      </c>
      <c r="S178">
        <v>37</v>
      </c>
      <c r="T178">
        <v>14</v>
      </c>
      <c r="U178">
        <v>72</v>
      </c>
      <c r="V178" s="1">
        <v>0.65486111111111112</v>
      </c>
    </row>
    <row r="179" spans="1:22">
      <c r="A179">
        <v>13</v>
      </c>
      <c r="B179" t="s">
        <v>22</v>
      </c>
      <c r="C179" t="s">
        <v>23</v>
      </c>
      <c r="D179" t="s">
        <v>7</v>
      </c>
      <c r="E179" t="s">
        <v>455</v>
      </c>
      <c r="F179" t="s">
        <v>456</v>
      </c>
      <c r="H179" t="s">
        <v>435</v>
      </c>
      <c r="I179">
        <v>71</v>
      </c>
      <c r="J179">
        <v>198</v>
      </c>
      <c r="K179" t="s">
        <v>10</v>
      </c>
      <c r="L179">
        <v>1998</v>
      </c>
      <c r="M179">
        <v>6</v>
      </c>
      <c r="N179">
        <v>171</v>
      </c>
      <c r="P179">
        <v>45</v>
      </c>
      <c r="Q179">
        <v>17</v>
      </c>
      <c r="R179">
        <v>20</v>
      </c>
      <c r="S179">
        <v>37</v>
      </c>
      <c r="T179">
        <v>1</v>
      </c>
      <c r="U179">
        <v>6</v>
      </c>
      <c r="V179" s="1">
        <v>0.84444444444444444</v>
      </c>
    </row>
    <row r="180" spans="1:22">
      <c r="A180">
        <v>19</v>
      </c>
      <c r="B180" t="s">
        <v>382</v>
      </c>
      <c r="C180" t="s">
        <v>100</v>
      </c>
      <c r="D180" t="s">
        <v>10</v>
      </c>
      <c r="E180" t="s">
        <v>1947</v>
      </c>
      <c r="F180" t="s">
        <v>1948</v>
      </c>
      <c r="G180" t="s">
        <v>453</v>
      </c>
      <c r="H180" t="s">
        <v>429</v>
      </c>
      <c r="I180">
        <v>72</v>
      </c>
      <c r="J180">
        <v>200</v>
      </c>
      <c r="K180" t="s">
        <v>10</v>
      </c>
      <c r="L180">
        <v>2002</v>
      </c>
      <c r="M180">
        <v>1</v>
      </c>
      <c r="N180">
        <v>6</v>
      </c>
      <c r="P180">
        <v>76</v>
      </c>
      <c r="Q180">
        <v>15</v>
      </c>
      <c r="R180">
        <v>22</v>
      </c>
      <c r="S180">
        <v>37</v>
      </c>
      <c r="T180">
        <v>1</v>
      </c>
      <c r="U180">
        <v>73</v>
      </c>
      <c r="V180" s="1">
        <v>0.66319444444444442</v>
      </c>
    </row>
    <row r="181" spans="1:22">
      <c r="A181">
        <v>21</v>
      </c>
      <c r="B181" t="s">
        <v>151</v>
      </c>
      <c r="C181" t="s">
        <v>88</v>
      </c>
      <c r="D181" t="s">
        <v>5</v>
      </c>
      <c r="E181" t="s">
        <v>624</v>
      </c>
      <c r="F181" t="s">
        <v>1949</v>
      </c>
      <c r="H181" t="s">
        <v>466</v>
      </c>
      <c r="I181">
        <v>74</v>
      </c>
      <c r="J181">
        <v>196</v>
      </c>
      <c r="K181" t="s">
        <v>10</v>
      </c>
      <c r="L181">
        <v>2003</v>
      </c>
      <c r="M181">
        <v>2</v>
      </c>
      <c r="N181">
        <v>33</v>
      </c>
      <c r="P181">
        <v>61</v>
      </c>
      <c r="Q181">
        <v>10</v>
      </c>
      <c r="R181">
        <v>27</v>
      </c>
      <c r="S181">
        <v>37</v>
      </c>
      <c r="T181">
        <v>14</v>
      </c>
      <c r="U181">
        <v>6</v>
      </c>
      <c r="V181" s="1">
        <v>0.68819444444444444</v>
      </c>
    </row>
    <row r="182" spans="1:22">
      <c r="A182">
        <v>74</v>
      </c>
      <c r="B182" t="s">
        <v>295</v>
      </c>
      <c r="C182" t="s">
        <v>9</v>
      </c>
      <c r="D182" t="s">
        <v>81</v>
      </c>
      <c r="E182" t="s">
        <v>984</v>
      </c>
      <c r="F182" t="s">
        <v>985</v>
      </c>
      <c r="G182" t="s">
        <v>614</v>
      </c>
      <c r="H182" t="s">
        <v>442</v>
      </c>
      <c r="I182">
        <v>75</v>
      </c>
      <c r="J182">
        <v>212</v>
      </c>
      <c r="K182" t="s">
        <v>5</v>
      </c>
      <c r="L182">
        <v>2008</v>
      </c>
      <c r="M182">
        <v>1</v>
      </c>
      <c r="N182">
        <v>27</v>
      </c>
      <c r="P182">
        <v>82</v>
      </c>
      <c r="Q182">
        <v>10</v>
      </c>
      <c r="R182">
        <v>27</v>
      </c>
      <c r="S182">
        <v>37</v>
      </c>
      <c r="T182">
        <v>-3</v>
      </c>
      <c r="U182">
        <v>22</v>
      </c>
      <c r="V182" s="1">
        <v>1.0208333333333333</v>
      </c>
    </row>
    <row r="183" spans="1:22">
      <c r="A183">
        <v>89</v>
      </c>
      <c r="B183" t="s">
        <v>79</v>
      </c>
      <c r="C183" t="s">
        <v>21</v>
      </c>
      <c r="D183" t="s">
        <v>7</v>
      </c>
      <c r="E183" t="s">
        <v>523</v>
      </c>
      <c r="F183" t="s">
        <v>482</v>
      </c>
      <c r="G183" t="s">
        <v>432</v>
      </c>
      <c r="H183" t="s">
        <v>429</v>
      </c>
      <c r="I183">
        <v>71</v>
      </c>
      <c r="J183">
        <v>202</v>
      </c>
      <c r="K183" t="s">
        <v>5</v>
      </c>
      <c r="L183">
        <v>2007</v>
      </c>
      <c r="M183">
        <v>1</v>
      </c>
      <c r="N183">
        <v>6</v>
      </c>
      <c r="P183">
        <v>67</v>
      </c>
      <c r="Q183">
        <v>10</v>
      </c>
      <c r="R183">
        <v>27</v>
      </c>
      <c r="S183">
        <v>37</v>
      </c>
      <c r="T183">
        <v>-29</v>
      </c>
      <c r="U183">
        <v>41</v>
      </c>
      <c r="V183" s="1">
        <v>0.76527777777777783</v>
      </c>
    </row>
    <row r="184" spans="1:22">
      <c r="A184">
        <v>8</v>
      </c>
      <c r="B184" t="s">
        <v>266</v>
      </c>
      <c r="C184" t="s">
        <v>49</v>
      </c>
      <c r="D184" t="s">
        <v>81</v>
      </c>
      <c r="E184" t="s">
        <v>983</v>
      </c>
      <c r="F184" t="s">
        <v>482</v>
      </c>
      <c r="G184" t="s">
        <v>432</v>
      </c>
      <c r="H184" t="s">
        <v>429</v>
      </c>
      <c r="I184">
        <v>73</v>
      </c>
      <c r="J184">
        <v>213</v>
      </c>
      <c r="K184" t="s">
        <v>5</v>
      </c>
      <c r="L184">
        <v>2008</v>
      </c>
      <c r="M184">
        <v>1</v>
      </c>
      <c r="N184">
        <v>2</v>
      </c>
      <c r="P184">
        <v>78</v>
      </c>
      <c r="Q184">
        <v>10</v>
      </c>
      <c r="R184">
        <v>27</v>
      </c>
      <c r="S184">
        <v>37</v>
      </c>
      <c r="T184">
        <v>18</v>
      </c>
      <c r="U184">
        <v>64</v>
      </c>
      <c r="V184" s="1">
        <v>1.0708333333333333</v>
      </c>
    </row>
    <row r="185" spans="1:22">
      <c r="A185">
        <v>12</v>
      </c>
      <c r="B185" t="s">
        <v>212</v>
      </c>
      <c r="C185" t="s">
        <v>90</v>
      </c>
      <c r="D185" t="s">
        <v>7</v>
      </c>
      <c r="E185" t="s">
        <v>651</v>
      </c>
      <c r="F185" t="s">
        <v>652</v>
      </c>
      <c r="G185" t="s">
        <v>432</v>
      </c>
      <c r="H185" t="s">
        <v>429</v>
      </c>
      <c r="I185">
        <v>69</v>
      </c>
      <c r="J185">
        <v>184</v>
      </c>
      <c r="K185" t="s">
        <v>10</v>
      </c>
      <c r="L185">
        <v>2001</v>
      </c>
      <c r="M185">
        <v>2</v>
      </c>
      <c r="N185">
        <v>32</v>
      </c>
      <c r="P185">
        <v>75</v>
      </c>
      <c r="Q185">
        <v>9</v>
      </c>
      <c r="R185">
        <v>28</v>
      </c>
      <c r="S185">
        <v>37</v>
      </c>
      <c r="T185">
        <v>-1</v>
      </c>
      <c r="U185">
        <v>30</v>
      </c>
      <c r="V185" s="1">
        <v>0.56736111111111109</v>
      </c>
    </row>
    <row r="186" spans="1:22">
      <c r="A186">
        <v>51</v>
      </c>
      <c r="B186" t="s">
        <v>175</v>
      </c>
      <c r="C186" t="s">
        <v>100</v>
      </c>
      <c r="D186" t="s">
        <v>81</v>
      </c>
      <c r="E186" t="s">
        <v>680</v>
      </c>
      <c r="F186" t="s">
        <v>681</v>
      </c>
      <c r="G186" t="s">
        <v>432</v>
      </c>
      <c r="H186" t="s">
        <v>429</v>
      </c>
      <c r="I186">
        <v>70</v>
      </c>
      <c r="J186">
        <v>192</v>
      </c>
      <c r="K186" t="s">
        <v>10</v>
      </c>
      <c r="L186">
        <v>1997</v>
      </c>
      <c r="M186">
        <v>6</v>
      </c>
      <c r="N186">
        <v>156</v>
      </c>
      <c r="P186">
        <v>82</v>
      </c>
      <c r="Q186">
        <v>7</v>
      </c>
      <c r="R186">
        <v>30</v>
      </c>
      <c r="S186">
        <v>37</v>
      </c>
      <c r="T186">
        <v>-6</v>
      </c>
      <c r="U186">
        <v>20</v>
      </c>
      <c r="V186" s="1">
        <v>1.1229166666666666</v>
      </c>
    </row>
    <row r="187" spans="1:22">
      <c r="A187">
        <v>19</v>
      </c>
      <c r="B187" t="s">
        <v>317</v>
      </c>
      <c r="C187" t="s">
        <v>90</v>
      </c>
      <c r="D187" t="s">
        <v>81</v>
      </c>
      <c r="E187" t="s">
        <v>979</v>
      </c>
      <c r="F187" t="s">
        <v>562</v>
      </c>
      <c r="G187" t="s">
        <v>453</v>
      </c>
      <c r="H187" t="s">
        <v>429</v>
      </c>
      <c r="I187">
        <v>76</v>
      </c>
      <c r="J187">
        <v>212</v>
      </c>
      <c r="K187" t="s">
        <v>10</v>
      </c>
      <c r="L187">
        <v>2002</v>
      </c>
      <c r="M187">
        <v>1</v>
      </c>
      <c r="N187">
        <v>3</v>
      </c>
      <c r="P187">
        <v>82</v>
      </c>
      <c r="Q187">
        <v>4</v>
      </c>
      <c r="R187">
        <v>33</v>
      </c>
      <c r="S187">
        <v>37</v>
      </c>
      <c r="T187">
        <v>26</v>
      </c>
      <c r="U187">
        <v>20</v>
      </c>
      <c r="V187" s="1">
        <v>1.0013888888888889</v>
      </c>
    </row>
    <row r="188" spans="1:22">
      <c r="A188">
        <v>24</v>
      </c>
      <c r="B188" t="s">
        <v>101</v>
      </c>
      <c r="C188" t="s">
        <v>100</v>
      </c>
      <c r="D188" t="s">
        <v>5</v>
      </c>
      <c r="E188" t="s">
        <v>550</v>
      </c>
      <c r="F188" t="s">
        <v>1919</v>
      </c>
      <c r="G188" t="s">
        <v>432</v>
      </c>
      <c r="H188" t="s">
        <v>429</v>
      </c>
      <c r="I188">
        <v>72</v>
      </c>
      <c r="J188">
        <v>195</v>
      </c>
      <c r="K188" t="s">
        <v>5</v>
      </c>
      <c r="L188">
        <v>2000</v>
      </c>
      <c r="M188">
        <v>1</v>
      </c>
      <c r="N188">
        <v>24</v>
      </c>
      <c r="P188">
        <v>78</v>
      </c>
      <c r="Q188">
        <v>21</v>
      </c>
      <c r="R188">
        <v>15</v>
      </c>
      <c r="S188">
        <v>36</v>
      </c>
      <c r="T188">
        <v>-6</v>
      </c>
      <c r="U188">
        <v>28</v>
      </c>
      <c r="V188" s="1">
        <v>0.70972222222222225</v>
      </c>
    </row>
    <row r="189" spans="1:22">
      <c r="A189">
        <v>24</v>
      </c>
      <c r="B189" t="s">
        <v>131</v>
      </c>
      <c r="C189" t="s">
        <v>1854</v>
      </c>
      <c r="D189" t="s">
        <v>5</v>
      </c>
      <c r="E189" t="s">
        <v>598</v>
      </c>
      <c r="F189" t="s">
        <v>599</v>
      </c>
      <c r="G189" t="s">
        <v>441</v>
      </c>
      <c r="H189" t="s">
        <v>442</v>
      </c>
      <c r="I189">
        <v>71</v>
      </c>
      <c r="J189">
        <v>190</v>
      </c>
      <c r="K189" t="s">
        <v>5</v>
      </c>
      <c r="L189">
        <v>2004</v>
      </c>
      <c r="M189">
        <v>4</v>
      </c>
      <c r="N189">
        <v>127</v>
      </c>
      <c r="P189">
        <v>65</v>
      </c>
      <c r="Q189">
        <v>17</v>
      </c>
      <c r="R189">
        <v>19</v>
      </c>
      <c r="S189">
        <v>36</v>
      </c>
      <c r="T189">
        <v>1</v>
      </c>
      <c r="U189">
        <v>24</v>
      </c>
      <c r="V189" s="1">
        <v>0.77638888888888891</v>
      </c>
    </row>
    <row r="190" spans="1:22">
      <c r="A190">
        <v>67</v>
      </c>
      <c r="B190" t="s">
        <v>291</v>
      </c>
      <c r="C190" t="s">
        <v>40</v>
      </c>
      <c r="D190" t="s">
        <v>10</v>
      </c>
      <c r="E190" t="s">
        <v>1014</v>
      </c>
      <c r="F190" t="s">
        <v>1015</v>
      </c>
      <c r="G190" t="s">
        <v>432</v>
      </c>
      <c r="H190" t="s">
        <v>429</v>
      </c>
      <c r="I190">
        <v>75</v>
      </c>
      <c r="J190">
        <v>197</v>
      </c>
      <c r="K190" t="s">
        <v>5</v>
      </c>
      <c r="L190">
        <v>2005</v>
      </c>
      <c r="M190">
        <v>1</v>
      </c>
      <c r="N190">
        <v>4</v>
      </c>
      <c r="P190">
        <v>80</v>
      </c>
      <c r="Q190">
        <v>15</v>
      </c>
      <c r="R190">
        <v>21</v>
      </c>
      <c r="S190">
        <v>36</v>
      </c>
      <c r="T190">
        <v>10</v>
      </c>
      <c r="U190">
        <v>56</v>
      </c>
      <c r="V190" s="1">
        <v>0.55972222222222223</v>
      </c>
    </row>
    <row r="191" spans="1:22">
      <c r="A191">
        <v>22</v>
      </c>
      <c r="B191" t="s">
        <v>1855</v>
      </c>
      <c r="C191" t="s">
        <v>78</v>
      </c>
      <c r="D191" t="s">
        <v>5</v>
      </c>
      <c r="E191" t="s">
        <v>1950</v>
      </c>
      <c r="F191" t="s">
        <v>1951</v>
      </c>
      <c r="H191" t="s">
        <v>690</v>
      </c>
      <c r="I191">
        <v>74</v>
      </c>
      <c r="J191">
        <v>209</v>
      </c>
      <c r="K191" t="s">
        <v>10</v>
      </c>
      <c r="L191">
        <v>2010</v>
      </c>
      <c r="M191">
        <v>1</v>
      </c>
      <c r="N191">
        <v>5</v>
      </c>
      <c r="P191">
        <v>81</v>
      </c>
      <c r="Q191">
        <v>14</v>
      </c>
      <c r="R191">
        <v>22</v>
      </c>
      <c r="S191">
        <v>36</v>
      </c>
      <c r="T191">
        <v>12</v>
      </c>
      <c r="U191">
        <v>44</v>
      </c>
      <c r="V191" s="1">
        <v>0.58680555555555558</v>
      </c>
    </row>
    <row r="192" spans="1:22">
      <c r="A192">
        <v>23</v>
      </c>
      <c r="B192" t="s">
        <v>169</v>
      </c>
      <c r="C192" t="s">
        <v>365</v>
      </c>
      <c r="D192" t="s">
        <v>10</v>
      </c>
      <c r="E192" t="s">
        <v>1952</v>
      </c>
      <c r="F192" t="s">
        <v>1953</v>
      </c>
      <c r="G192" t="s">
        <v>453</v>
      </c>
      <c r="H192" t="s">
        <v>429</v>
      </c>
      <c r="I192">
        <v>71</v>
      </c>
      <c r="J192">
        <v>183</v>
      </c>
      <c r="K192" t="s">
        <v>5</v>
      </c>
      <c r="L192">
        <v>2004</v>
      </c>
      <c r="M192">
        <v>5</v>
      </c>
      <c r="N192">
        <v>134</v>
      </c>
      <c r="P192">
        <v>81</v>
      </c>
      <c r="Q192">
        <v>12</v>
      </c>
      <c r="R192">
        <v>24</v>
      </c>
      <c r="S192">
        <v>36</v>
      </c>
      <c r="T192">
        <v>0</v>
      </c>
      <c r="U192">
        <v>36</v>
      </c>
      <c r="V192" s="1">
        <v>0.6020833333333333</v>
      </c>
    </row>
    <row r="193" spans="1:22">
      <c r="A193">
        <v>22</v>
      </c>
      <c r="B193" t="s">
        <v>195</v>
      </c>
      <c r="C193" t="s">
        <v>72</v>
      </c>
      <c r="D193" t="s">
        <v>81</v>
      </c>
      <c r="E193" t="s">
        <v>1025</v>
      </c>
      <c r="F193" t="s">
        <v>652</v>
      </c>
      <c r="G193" t="s">
        <v>432</v>
      </c>
      <c r="H193" t="s">
        <v>429</v>
      </c>
      <c r="I193">
        <v>71</v>
      </c>
      <c r="J193">
        <v>190</v>
      </c>
      <c r="K193" t="s">
        <v>5</v>
      </c>
      <c r="P193">
        <v>75</v>
      </c>
      <c r="Q193">
        <v>12</v>
      </c>
      <c r="R193">
        <v>24</v>
      </c>
      <c r="S193">
        <v>36</v>
      </c>
      <c r="T193">
        <v>-8</v>
      </c>
      <c r="U193">
        <v>32</v>
      </c>
      <c r="V193" s="1">
        <v>0.88611111111111107</v>
      </c>
    </row>
    <row r="194" spans="1:22">
      <c r="A194">
        <v>4</v>
      </c>
      <c r="B194" t="s">
        <v>318</v>
      </c>
      <c r="C194" t="s">
        <v>25</v>
      </c>
      <c r="D194" t="s">
        <v>81</v>
      </c>
      <c r="E194" t="s">
        <v>1954</v>
      </c>
      <c r="F194" t="s">
        <v>1114</v>
      </c>
      <c r="G194" t="s">
        <v>432</v>
      </c>
      <c r="H194" t="s">
        <v>429</v>
      </c>
      <c r="I194">
        <v>73</v>
      </c>
      <c r="J194">
        <v>207</v>
      </c>
      <c r="K194" t="s">
        <v>10</v>
      </c>
      <c r="L194">
        <v>2010</v>
      </c>
      <c r="M194">
        <v>1</v>
      </c>
      <c r="N194">
        <v>12</v>
      </c>
      <c r="P194">
        <v>70</v>
      </c>
      <c r="Q194">
        <v>6</v>
      </c>
      <c r="R194">
        <v>30</v>
      </c>
      <c r="S194">
        <v>36</v>
      </c>
      <c r="T194">
        <v>15</v>
      </c>
      <c r="U194">
        <v>14</v>
      </c>
      <c r="V194" s="1">
        <v>0.99375000000000002</v>
      </c>
    </row>
    <row r="195" spans="1:22">
      <c r="A195">
        <v>20</v>
      </c>
      <c r="B195" t="s">
        <v>732</v>
      </c>
      <c r="C195" t="s">
        <v>113</v>
      </c>
      <c r="D195" t="s">
        <v>7</v>
      </c>
      <c r="E195" t="s">
        <v>733</v>
      </c>
      <c r="F195" t="s">
        <v>460</v>
      </c>
      <c r="G195" t="s">
        <v>461</v>
      </c>
      <c r="H195" t="s">
        <v>429</v>
      </c>
      <c r="I195">
        <v>72</v>
      </c>
      <c r="J195">
        <v>190</v>
      </c>
      <c r="K195" t="s">
        <v>10</v>
      </c>
      <c r="L195">
        <v>2009</v>
      </c>
      <c r="M195">
        <v>3</v>
      </c>
      <c r="N195">
        <v>85</v>
      </c>
      <c r="P195">
        <v>81</v>
      </c>
      <c r="Q195">
        <v>16</v>
      </c>
      <c r="R195">
        <v>19</v>
      </c>
      <c r="S195">
        <v>35</v>
      </c>
      <c r="T195">
        <v>-9</v>
      </c>
      <c r="U195">
        <v>36</v>
      </c>
      <c r="V195" s="1">
        <v>0.72152777777777777</v>
      </c>
    </row>
    <row r="196" spans="1:22">
      <c r="A196">
        <v>17</v>
      </c>
      <c r="B196" t="s">
        <v>342</v>
      </c>
      <c r="C196" t="s">
        <v>1856</v>
      </c>
      <c r="D196" t="s">
        <v>5</v>
      </c>
      <c r="E196" t="s">
        <v>1154</v>
      </c>
      <c r="F196" t="s">
        <v>1080</v>
      </c>
      <c r="G196" t="s">
        <v>461</v>
      </c>
      <c r="H196" t="s">
        <v>429</v>
      </c>
      <c r="I196">
        <v>76</v>
      </c>
      <c r="J196">
        <v>247</v>
      </c>
      <c r="K196" t="s">
        <v>10</v>
      </c>
      <c r="P196">
        <v>67</v>
      </c>
      <c r="Q196">
        <v>14</v>
      </c>
      <c r="R196">
        <v>21</v>
      </c>
      <c r="S196">
        <v>35</v>
      </c>
      <c r="T196">
        <v>25</v>
      </c>
      <c r="U196">
        <v>30</v>
      </c>
      <c r="V196" s="1">
        <v>0.60277777777777775</v>
      </c>
    </row>
    <row r="197" spans="1:22">
      <c r="A197">
        <v>84</v>
      </c>
      <c r="B197" t="s">
        <v>181</v>
      </c>
      <c r="C197" t="s">
        <v>9</v>
      </c>
      <c r="D197" t="s">
        <v>7</v>
      </c>
      <c r="E197" t="s">
        <v>1096</v>
      </c>
      <c r="F197" t="s">
        <v>1097</v>
      </c>
      <c r="H197" t="s">
        <v>988</v>
      </c>
      <c r="I197">
        <v>71</v>
      </c>
      <c r="J197">
        <v>183</v>
      </c>
      <c r="K197" t="s">
        <v>10</v>
      </c>
      <c r="L197">
        <v>2004</v>
      </c>
      <c r="M197">
        <v>5</v>
      </c>
      <c r="N197">
        <v>150</v>
      </c>
      <c r="P197">
        <v>58</v>
      </c>
      <c r="Q197">
        <v>13</v>
      </c>
      <c r="R197">
        <v>22</v>
      </c>
      <c r="S197">
        <v>35</v>
      </c>
      <c r="T197">
        <v>6</v>
      </c>
      <c r="U197">
        <v>26</v>
      </c>
      <c r="V197" s="1">
        <v>0.65625</v>
      </c>
    </row>
    <row r="198" spans="1:22">
      <c r="A198">
        <v>12</v>
      </c>
      <c r="B198" t="s">
        <v>1857</v>
      </c>
      <c r="C198" t="s">
        <v>113</v>
      </c>
      <c r="D198" t="s">
        <v>5</v>
      </c>
      <c r="E198" t="s">
        <v>1955</v>
      </c>
      <c r="F198" t="s">
        <v>458</v>
      </c>
      <c r="G198" t="s">
        <v>428</v>
      </c>
      <c r="H198" t="s">
        <v>429</v>
      </c>
      <c r="I198">
        <v>76</v>
      </c>
      <c r="J198">
        <v>205</v>
      </c>
      <c r="K198" t="s">
        <v>5</v>
      </c>
      <c r="L198">
        <v>2009</v>
      </c>
      <c r="M198">
        <v>2</v>
      </c>
      <c r="N198">
        <v>38</v>
      </c>
      <c r="O198" t="s">
        <v>597</v>
      </c>
      <c r="P198">
        <v>79</v>
      </c>
      <c r="Q198">
        <v>13</v>
      </c>
      <c r="R198">
        <v>22</v>
      </c>
      <c r="S198">
        <v>35</v>
      </c>
      <c r="T198">
        <v>-21</v>
      </c>
      <c r="U198">
        <v>38</v>
      </c>
      <c r="V198" s="1">
        <v>0.62916666666666665</v>
      </c>
    </row>
    <row r="199" spans="1:22">
      <c r="A199">
        <v>44</v>
      </c>
      <c r="B199" t="s">
        <v>222</v>
      </c>
      <c r="C199" t="s">
        <v>29</v>
      </c>
      <c r="D199" t="s">
        <v>81</v>
      </c>
      <c r="E199" t="s">
        <v>634</v>
      </c>
      <c r="F199" t="s">
        <v>635</v>
      </c>
      <c r="H199" t="s">
        <v>532</v>
      </c>
      <c r="I199">
        <v>70</v>
      </c>
      <c r="J199">
        <v>194</v>
      </c>
      <c r="K199" t="s">
        <v>10</v>
      </c>
      <c r="L199">
        <v>1993</v>
      </c>
      <c r="M199">
        <v>10</v>
      </c>
      <c r="N199">
        <v>250</v>
      </c>
      <c r="P199">
        <v>77</v>
      </c>
      <c r="Q199">
        <v>6</v>
      </c>
      <c r="R199">
        <v>29</v>
      </c>
      <c r="S199">
        <v>35</v>
      </c>
      <c r="T199">
        <v>5</v>
      </c>
      <c r="U199">
        <v>32</v>
      </c>
      <c r="V199" s="1">
        <v>0.84652777777777777</v>
      </c>
    </row>
    <row r="200" spans="1:22">
      <c r="A200">
        <v>23</v>
      </c>
      <c r="B200" t="s">
        <v>1858</v>
      </c>
      <c r="C200" t="s">
        <v>121</v>
      </c>
      <c r="D200" t="s">
        <v>7</v>
      </c>
      <c r="E200" t="s">
        <v>1956</v>
      </c>
      <c r="F200" t="s">
        <v>492</v>
      </c>
      <c r="G200" t="s">
        <v>432</v>
      </c>
      <c r="H200" t="s">
        <v>429</v>
      </c>
      <c r="I200">
        <v>74</v>
      </c>
      <c r="J200">
        <v>185</v>
      </c>
      <c r="K200" t="s">
        <v>10</v>
      </c>
      <c r="L200">
        <v>2013</v>
      </c>
      <c r="M200">
        <v>1</v>
      </c>
      <c r="N200">
        <v>6</v>
      </c>
      <c r="O200" t="s">
        <v>597</v>
      </c>
      <c r="P200">
        <v>75</v>
      </c>
      <c r="Q200">
        <v>22</v>
      </c>
      <c r="R200">
        <v>12</v>
      </c>
      <c r="S200">
        <v>34</v>
      </c>
      <c r="T200">
        <v>-20</v>
      </c>
      <c r="U200">
        <v>8</v>
      </c>
      <c r="V200" s="1">
        <v>0.66527777777777775</v>
      </c>
    </row>
    <row r="201" spans="1:22">
      <c r="A201">
        <v>17</v>
      </c>
      <c r="B201" t="s">
        <v>97</v>
      </c>
      <c r="C201" t="s">
        <v>93</v>
      </c>
      <c r="D201" t="s">
        <v>5</v>
      </c>
      <c r="E201" t="s">
        <v>546</v>
      </c>
      <c r="F201" t="s">
        <v>547</v>
      </c>
      <c r="G201" t="s">
        <v>544</v>
      </c>
      <c r="H201" t="s">
        <v>429</v>
      </c>
      <c r="I201">
        <v>73</v>
      </c>
      <c r="J201">
        <v>200</v>
      </c>
      <c r="K201" t="s">
        <v>5</v>
      </c>
      <c r="L201">
        <v>1998</v>
      </c>
      <c r="M201">
        <v>8</v>
      </c>
      <c r="N201">
        <v>216</v>
      </c>
      <c r="P201">
        <v>82</v>
      </c>
      <c r="Q201">
        <v>18</v>
      </c>
      <c r="R201">
        <v>16</v>
      </c>
      <c r="S201">
        <v>34</v>
      </c>
      <c r="T201">
        <v>-6</v>
      </c>
      <c r="U201">
        <v>18</v>
      </c>
      <c r="V201" s="1">
        <v>0.65694444444444444</v>
      </c>
    </row>
    <row r="202" spans="1:22">
      <c r="A202">
        <v>18</v>
      </c>
      <c r="B202" t="s">
        <v>232</v>
      </c>
      <c r="C202" t="s">
        <v>139</v>
      </c>
      <c r="D202" t="s">
        <v>10</v>
      </c>
      <c r="E202" t="s">
        <v>1062</v>
      </c>
      <c r="F202" t="s">
        <v>671</v>
      </c>
      <c r="G202" t="s">
        <v>672</v>
      </c>
      <c r="H202" t="s">
        <v>442</v>
      </c>
      <c r="I202">
        <v>74</v>
      </c>
      <c r="J202">
        <v>214</v>
      </c>
      <c r="K202" t="s">
        <v>10</v>
      </c>
      <c r="L202">
        <v>2001</v>
      </c>
      <c r="M202">
        <v>1</v>
      </c>
      <c r="N202">
        <v>16</v>
      </c>
      <c r="P202">
        <v>74</v>
      </c>
      <c r="Q202">
        <v>18</v>
      </c>
      <c r="R202">
        <v>16</v>
      </c>
      <c r="S202">
        <v>34</v>
      </c>
      <c r="T202">
        <v>-3</v>
      </c>
      <c r="U202">
        <v>26</v>
      </c>
      <c r="V202" s="1">
        <v>0.67361111111111116</v>
      </c>
    </row>
    <row r="203" spans="1:22">
      <c r="A203">
        <v>21</v>
      </c>
      <c r="B203" t="s">
        <v>186</v>
      </c>
      <c r="C203" t="s">
        <v>51</v>
      </c>
      <c r="D203" t="s">
        <v>5</v>
      </c>
      <c r="E203" t="s">
        <v>1067</v>
      </c>
      <c r="F203" t="s">
        <v>677</v>
      </c>
      <c r="G203" t="s">
        <v>450</v>
      </c>
      <c r="H203" t="s">
        <v>442</v>
      </c>
      <c r="I203">
        <v>74</v>
      </c>
      <c r="J203">
        <v>214</v>
      </c>
      <c r="K203" t="s">
        <v>5</v>
      </c>
      <c r="L203">
        <v>2004</v>
      </c>
      <c r="M203">
        <v>1</v>
      </c>
      <c r="N203">
        <v>13</v>
      </c>
      <c r="P203">
        <v>70</v>
      </c>
      <c r="Q203">
        <v>16</v>
      </c>
      <c r="R203">
        <v>18</v>
      </c>
      <c r="S203">
        <v>34</v>
      </c>
      <c r="T203">
        <v>-19</v>
      </c>
      <c r="U203">
        <v>39</v>
      </c>
      <c r="V203" s="1">
        <v>0.77638888888888891</v>
      </c>
    </row>
    <row r="204" spans="1:22">
      <c r="A204">
        <v>43</v>
      </c>
      <c r="B204" t="s">
        <v>1859</v>
      </c>
      <c r="C204" t="s">
        <v>113</v>
      </c>
      <c r="D204" t="s">
        <v>5</v>
      </c>
      <c r="E204" t="s">
        <v>1957</v>
      </c>
      <c r="F204" t="s">
        <v>692</v>
      </c>
      <c r="H204" t="s">
        <v>435</v>
      </c>
      <c r="I204">
        <v>76</v>
      </c>
      <c r="J204">
        <v>205</v>
      </c>
      <c r="K204" t="s">
        <v>10</v>
      </c>
      <c r="L204">
        <v>2013</v>
      </c>
      <c r="M204">
        <v>1</v>
      </c>
      <c r="N204">
        <v>10</v>
      </c>
      <c r="O204" t="s">
        <v>597</v>
      </c>
      <c r="P204">
        <v>79</v>
      </c>
      <c r="Q204">
        <v>14</v>
      </c>
      <c r="R204">
        <v>20</v>
      </c>
      <c r="S204">
        <v>34</v>
      </c>
      <c r="T204">
        <v>20</v>
      </c>
      <c r="U204">
        <v>8</v>
      </c>
      <c r="V204" s="1">
        <v>0.62361111111111112</v>
      </c>
    </row>
    <row r="205" spans="1:22">
      <c r="A205">
        <v>55</v>
      </c>
      <c r="B205" t="s">
        <v>1860</v>
      </c>
      <c r="C205" t="s">
        <v>36</v>
      </c>
      <c r="D205" t="s">
        <v>7</v>
      </c>
      <c r="E205" t="s">
        <v>1958</v>
      </c>
      <c r="F205" t="s">
        <v>982</v>
      </c>
      <c r="G205" t="s">
        <v>432</v>
      </c>
      <c r="H205" t="s">
        <v>429</v>
      </c>
      <c r="I205">
        <v>74</v>
      </c>
      <c r="J205">
        <v>195</v>
      </c>
      <c r="K205" t="s">
        <v>5</v>
      </c>
      <c r="L205">
        <v>2011</v>
      </c>
      <c r="M205">
        <v>1</v>
      </c>
      <c r="N205">
        <v>7</v>
      </c>
      <c r="O205" t="s">
        <v>597</v>
      </c>
      <c r="P205">
        <v>63</v>
      </c>
      <c r="Q205">
        <v>13</v>
      </c>
      <c r="R205">
        <v>21</v>
      </c>
      <c r="S205">
        <v>34</v>
      </c>
      <c r="T205">
        <v>9</v>
      </c>
      <c r="U205">
        <v>14</v>
      </c>
      <c r="V205" s="1">
        <v>0.68125000000000002</v>
      </c>
    </row>
    <row r="206" spans="1:22">
      <c r="A206">
        <v>22</v>
      </c>
      <c r="B206" t="s">
        <v>125</v>
      </c>
      <c r="C206" t="s">
        <v>111</v>
      </c>
      <c r="D206" t="s">
        <v>5</v>
      </c>
      <c r="E206" t="s">
        <v>586</v>
      </c>
      <c r="F206" t="s">
        <v>587</v>
      </c>
      <c r="G206" t="s">
        <v>441</v>
      </c>
      <c r="H206" t="s">
        <v>442</v>
      </c>
      <c r="I206">
        <v>71</v>
      </c>
      <c r="J206">
        <v>196</v>
      </c>
      <c r="K206" t="s">
        <v>5</v>
      </c>
      <c r="L206">
        <v>2003</v>
      </c>
      <c r="M206">
        <v>5</v>
      </c>
      <c r="N206">
        <v>148</v>
      </c>
      <c r="P206">
        <v>73</v>
      </c>
      <c r="Q206">
        <v>12</v>
      </c>
      <c r="R206">
        <v>22</v>
      </c>
      <c r="S206">
        <v>34</v>
      </c>
      <c r="T206">
        <v>-16</v>
      </c>
      <c r="U206">
        <v>32</v>
      </c>
      <c r="V206" s="1">
        <v>0.76874999999999993</v>
      </c>
    </row>
    <row r="207" spans="1:22">
      <c r="A207">
        <v>55</v>
      </c>
      <c r="B207" t="s">
        <v>655</v>
      </c>
      <c r="C207" t="s">
        <v>139</v>
      </c>
      <c r="D207" t="s">
        <v>7</v>
      </c>
      <c r="E207" t="s">
        <v>656</v>
      </c>
      <c r="F207" t="s">
        <v>657</v>
      </c>
      <c r="G207" t="s">
        <v>453</v>
      </c>
      <c r="H207" t="s">
        <v>429</v>
      </c>
      <c r="I207">
        <v>70</v>
      </c>
      <c r="J207">
        <v>199</v>
      </c>
      <c r="K207" t="s">
        <v>5</v>
      </c>
      <c r="P207">
        <v>82</v>
      </c>
      <c r="Q207">
        <v>12</v>
      </c>
      <c r="R207">
        <v>22</v>
      </c>
      <c r="S207">
        <v>34</v>
      </c>
      <c r="T207">
        <v>1</v>
      </c>
      <c r="U207">
        <v>20</v>
      </c>
      <c r="V207" s="1">
        <v>0.6118055555555556</v>
      </c>
    </row>
    <row r="208" spans="1:22">
      <c r="A208">
        <v>5</v>
      </c>
      <c r="B208" t="s">
        <v>1312</v>
      </c>
      <c r="C208" t="s">
        <v>72</v>
      </c>
      <c r="D208" t="s">
        <v>81</v>
      </c>
      <c r="E208" t="s">
        <v>1959</v>
      </c>
      <c r="F208" t="s">
        <v>1960</v>
      </c>
      <c r="G208" t="s">
        <v>428</v>
      </c>
      <c r="H208" t="s">
        <v>429</v>
      </c>
      <c r="I208">
        <v>73</v>
      </c>
      <c r="J208">
        <v>195</v>
      </c>
      <c r="K208" t="s">
        <v>5</v>
      </c>
      <c r="L208">
        <v>2008</v>
      </c>
      <c r="M208">
        <v>7</v>
      </c>
      <c r="N208">
        <v>186</v>
      </c>
      <c r="P208">
        <v>75</v>
      </c>
      <c r="Q208">
        <v>5</v>
      </c>
      <c r="R208">
        <v>29</v>
      </c>
      <c r="S208">
        <v>34</v>
      </c>
      <c r="T208">
        <v>14</v>
      </c>
      <c r="U208">
        <v>30</v>
      </c>
      <c r="V208" s="1">
        <v>0.81180555555555556</v>
      </c>
    </row>
    <row r="209" spans="1:22">
      <c r="A209">
        <v>26</v>
      </c>
      <c r="B209" t="s">
        <v>719</v>
      </c>
      <c r="C209" t="s">
        <v>49</v>
      </c>
      <c r="D209" t="s">
        <v>81</v>
      </c>
      <c r="E209" t="s">
        <v>720</v>
      </c>
      <c r="F209" t="s">
        <v>692</v>
      </c>
      <c r="H209" t="s">
        <v>435</v>
      </c>
      <c r="I209">
        <v>72</v>
      </c>
      <c r="J209">
        <v>194</v>
      </c>
      <c r="K209" t="s">
        <v>5</v>
      </c>
      <c r="L209">
        <v>2008</v>
      </c>
      <c r="M209">
        <v>2</v>
      </c>
      <c r="N209">
        <v>32</v>
      </c>
      <c r="P209">
        <v>82</v>
      </c>
      <c r="Q209">
        <v>4</v>
      </c>
      <c r="R209">
        <v>30</v>
      </c>
      <c r="S209">
        <v>34</v>
      </c>
      <c r="T209">
        <v>6</v>
      </c>
      <c r="U209">
        <v>44</v>
      </c>
      <c r="V209" s="1">
        <v>0.92847222222222225</v>
      </c>
    </row>
    <row r="210" spans="1:22">
      <c r="A210">
        <v>62</v>
      </c>
      <c r="B210" t="s">
        <v>241</v>
      </c>
      <c r="C210" t="s">
        <v>40</v>
      </c>
      <c r="D210" t="s">
        <v>10</v>
      </c>
      <c r="E210" t="s">
        <v>726</v>
      </c>
      <c r="F210" t="s">
        <v>727</v>
      </c>
      <c r="H210" t="s">
        <v>466</v>
      </c>
      <c r="I210">
        <v>71</v>
      </c>
      <c r="J210">
        <v>186</v>
      </c>
      <c r="K210" t="s">
        <v>10</v>
      </c>
      <c r="L210">
        <v>2007</v>
      </c>
      <c r="M210">
        <v>6</v>
      </c>
      <c r="N210">
        <v>168</v>
      </c>
      <c r="P210">
        <v>72</v>
      </c>
      <c r="Q210">
        <v>17</v>
      </c>
      <c r="R210">
        <v>16</v>
      </c>
      <c r="S210">
        <v>33</v>
      </c>
      <c r="T210">
        <v>8</v>
      </c>
      <c r="U210">
        <v>44</v>
      </c>
      <c r="V210" s="1">
        <v>0.64652777777777781</v>
      </c>
    </row>
    <row r="211" spans="1:22">
      <c r="A211">
        <v>93</v>
      </c>
      <c r="B211" t="s">
        <v>913</v>
      </c>
      <c r="C211" t="s">
        <v>147</v>
      </c>
      <c r="D211" t="s">
        <v>7</v>
      </c>
      <c r="E211" t="s">
        <v>1024</v>
      </c>
      <c r="F211" t="s">
        <v>637</v>
      </c>
      <c r="H211" t="s">
        <v>466</v>
      </c>
      <c r="I211">
        <v>74</v>
      </c>
      <c r="J211">
        <v>211</v>
      </c>
      <c r="K211" t="s">
        <v>5</v>
      </c>
      <c r="L211">
        <v>2011</v>
      </c>
      <c r="M211">
        <v>1</v>
      </c>
      <c r="N211">
        <v>6</v>
      </c>
      <c r="P211">
        <v>69</v>
      </c>
      <c r="Q211">
        <v>16</v>
      </c>
      <c r="R211">
        <v>17</v>
      </c>
      <c r="S211">
        <v>33</v>
      </c>
      <c r="T211">
        <v>-15</v>
      </c>
      <c r="U211">
        <v>18</v>
      </c>
      <c r="V211" s="1">
        <v>0.59652777777777777</v>
      </c>
    </row>
    <row r="212" spans="1:22">
      <c r="A212">
        <v>18</v>
      </c>
      <c r="B212" t="s">
        <v>405</v>
      </c>
      <c r="C212" t="s">
        <v>121</v>
      </c>
      <c r="D212" t="s">
        <v>7</v>
      </c>
      <c r="E212" t="s">
        <v>967</v>
      </c>
      <c r="F212" t="s">
        <v>1919</v>
      </c>
      <c r="G212" t="s">
        <v>432</v>
      </c>
      <c r="H212" t="s">
        <v>429</v>
      </c>
      <c r="I212">
        <v>73</v>
      </c>
      <c r="J212">
        <v>192</v>
      </c>
      <c r="K212" t="s">
        <v>10</v>
      </c>
      <c r="L212">
        <v>2002</v>
      </c>
      <c r="M212">
        <v>2</v>
      </c>
      <c r="N212">
        <v>57</v>
      </c>
      <c r="P212">
        <v>63</v>
      </c>
      <c r="Q212">
        <v>14</v>
      </c>
      <c r="R212">
        <v>19</v>
      </c>
      <c r="S212">
        <v>33</v>
      </c>
      <c r="T212">
        <v>-13</v>
      </c>
      <c r="U212">
        <v>42</v>
      </c>
      <c r="V212" s="1">
        <v>0.76527777777777783</v>
      </c>
    </row>
    <row r="213" spans="1:22">
      <c r="A213">
        <v>15</v>
      </c>
      <c r="B213" t="s">
        <v>44</v>
      </c>
      <c r="C213" t="s">
        <v>45</v>
      </c>
      <c r="D213" t="s">
        <v>5</v>
      </c>
      <c r="E213" t="s">
        <v>487</v>
      </c>
      <c r="F213" t="s">
        <v>488</v>
      </c>
      <c r="G213" t="s">
        <v>428</v>
      </c>
      <c r="H213" t="s">
        <v>429</v>
      </c>
      <c r="I213">
        <v>72</v>
      </c>
      <c r="J213">
        <v>193</v>
      </c>
      <c r="K213" t="s">
        <v>5</v>
      </c>
      <c r="L213">
        <v>2001</v>
      </c>
      <c r="M213">
        <v>9</v>
      </c>
      <c r="N213">
        <v>264</v>
      </c>
      <c r="P213">
        <v>55</v>
      </c>
      <c r="Q213">
        <v>14</v>
      </c>
      <c r="R213">
        <v>19</v>
      </c>
      <c r="S213">
        <v>33</v>
      </c>
      <c r="T213">
        <v>3</v>
      </c>
      <c r="U213">
        <v>30</v>
      </c>
      <c r="V213" s="2">
        <v>0.70624999999999993</v>
      </c>
    </row>
    <row r="214" spans="1:22">
      <c r="A214">
        <v>33</v>
      </c>
      <c r="B214" t="s">
        <v>269</v>
      </c>
      <c r="C214" t="s">
        <v>165</v>
      </c>
      <c r="D214" t="s">
        <v>7</v>
      </c>
      <c r="E214" t="s">
        <v>1043</v>
      </c>
      <c r="F214" t="s">
        <v>1044</v>
      </c>
      <c r="G214" t="s">
        <v>517</v>
      </c>
      <c r="H214" t="s">
        <v>442</v>
      </c>
      <c r="I214">
        <v>73</v>
      </c>
      <c r="J214">
        <v>216</v>
      </c>
      <c r="K214" t="s">
        <v>10</v>
      </c>
      <c r="L214">
        <v>2008</v>
      </c>
      <c r="M214">
        <v>1</v>
      </c>
      <c r="N214">
        <v>7</v>
      </c>
      <c r="P214">
        <v>81</v>
      </c>
      <c r="Q214">
        <v>11</v>
      </c>
      <c r="R214">
        <v>22</v>
      </c>
      <c r="S214">
        <v>33</v>
      </c>
      <c r="T214">
        <v>-1</v>
      </c>
      <c r="U214">
        <v>21</v>
      </c>
      <c r="V214" s="1">
        <v>0.6333333333333333</v>
      </c>
    </row>
    <row r="215" spans="1:22">
      <c r="A215">
        <v>19</v>
      </c>
      <c r="B215" t="s">
        <v>682</v>
      </c>
      <c r="C215" t="s">
        <v>21</v>
      </c>
      <c r="D215" t="s">
        <v>81</v>
      </c>
      <c r="E215" t="s">
        <v>683</v>
      </c>
      <c r="F215" t="s">
        <v>684</v>
      </c>
      <c r="G215" t="s">
        <v>475</v>
      </c>
      <c r="H215" t="s">
        <v>429</v>
      </c>
      <c r="I215">
        <v>74</v>
      </c>
      <c r="J215">
        <v>188</v>
      </c>
      <c r="K215" t="s">
        <v>5</v>
      </c>
      <c r="L215">
        <v>2008</v>
      </c>
      <c r="M215">
        <v>2</v>
      </c>
      <c r="N215">
        <v>43</v>
      </c>
      <c r="P215">
        <v>74</v>
      </c>
      <c r="Q215">
        <v>11</v>
      </c>
      <c r="R215">
        <v>22</v>
      </c>
      <c r="S215">
        <v>33</v>
      </c>
      <c r="T215">
        <v>-22</v>
      </c>
      <c r="U215">
        <v>16</v>
      </c>
      <c r="V215" s="1">
        <v>0.97222222222222221</v>
      </c>
    </row>
    <row r="216" spans="1:22">
      <c r="A216">
        <v>17</v>
      </c>
      <c r="B216" t="s">
        <v>421</v>
      </c>
      <c r="C216" t="s">
        <v>90</v>
      </c>
      <c r="D216" t="s">
        <v>10</v>
      </c>
      <c r="E216" t="s">
        <v>1042</v>
      </c>
      <c r="F216" t="s">
        <v>541</v>
      </c>
      <c r="H216" t="s">
        <v>472</v>
      </c>
      <c r="I216">
        <v>70</v>
      </c>
      <c r="J216">
        <v>197</v>
      </c>
      <c r="K216" t="s">
        <v>10</v>
      </c>
      <c r="L216">
        <v>2005</v>
      </c>
      <c r="M216">
        <v>4</v>
      </c>
      <c r="N216">
        <v>106</v>
      </c>
      <c r="P216">
        <v>61</v>
      </c>
      <c r="Q216">
        <v>9</v>
      </c>
      <c r="R216">
        <v>24</v>
      </c>
      <c r="S216">
        <v>33</v>
      </c>
      <c r="T216">
        <v>14</v>
      </c>
      <c r="U216">
        <v>72</v>
      </c>
      <c r="V216" s="1">
        <v>0.6972222222222223</v>
      </c>
    </row>
    <row r="217" spans="1:22">
      <c r="A217">
        <v>5</v>
      </c>
      <c r="B217" t="s">
        <v>281</v>
      </c>
      <c r="C217" t="s">
        <v>38</v>
      </c>
      <c r="D217" t="s">
        <v>81</v>
      </c>
      <c r="E217" t="s">
        <v>1102</v>
      </c>
      <c r="F217" t="s">
        <v>1103</v>
      </c>
      <c r="G217" t="s">
        <v>475</v>
      </c>
      <c r="H217" t="s">
        <v>429</v>
      </c>
      <c r="I217">
        <v>74</v>
      </c>
      <c r="J217">
        <v>218</v>
      </c>
      <c r="K217" t="s">
        <v>10</v>
      </c>
      <c r="P217">
        <v>81</v>
      </c>
      <c r="Q217">
        <v>7</v>
      </c>
      <c r="R217">
        <v>26</v>
      </c>
      <c r="S217">
        <v>33</v>
      </c>
      <c r="T217">
        <v>-5</v>
      </c>
      <c r="U217">
        <v>57</v>
      </c>
      <c r="V217" s="2">
        <v>0.87013888888888891</v>
      </c>
    </row>
    <row r="218" spans="1:22">
      <c r="A218">
        <v>10</v>
      </c>
      <c r="B218" t="s">
        <v>301</v>
      </c>
      <c r="C218" t="s">
        <v>51</v>
      </c>
      <c r="D218" t="s">
        <v>81</v>
      </c>
      <c r="E218" t="s">
        <v>986</v>
      </c>
      <c r="F218" t="s">
        <v>987</v>
      </c>
      <c r="H218" t="s">
        <v>988</v>
      </c>
      <c r="I218">
        <v>74</v>
      </c>
      <c r="J218">
        <v>196</v>
      </c>
      <c r="K218" t="s">
        <v>10</v>
      </c>
      <c r="L218">
        <v>2001</v>
      </c>
      <c r="M218">
        <v>4</v>
      </c>
      <c r="N218">
        <v>106</v>
      </c>
      <c r="P218">
        <v>79</v>
      </c>
      <c r="Q218">
        <v>6</v>
      </c>
      <c r="R218">
        <v>27</v>
      </c>
      <c r="S218">
        <v>33</v>
      </c>
      <c r="T218">
        <v>-27</v>
      </c>
      <c r="U218">
        <v>38</v>
      </c>
      <c r="V218" s="2">
        <v>0.99583333333333324</v>
      </c>
    </row>
    <row r="219" spans="1:22">
      <c r="A219">
        <v>4</v>
      </c>
      <c r="B219" t="s">
        <v>419</v>
      </c>
      <c r="C219" t="s">
        <v>19</v>
      </c>
      <c r="D219" t="s">
        <v>81</v>
      </c>
      <c r="E219" t="s">
        <v>638</v>
      </c>
      <c r="F219" t="s">
        <v>639</v>
      </c>
      <c r="G219" t="s">
        <v>475</v>
      </c>
      <c r="H219" t="s">
        <v>429</v>
      </c>
      <c r="I219">
        <v>77</v>
      </c>
      <c r="J219">
        <v>213</v>
      </c>
      <c r="K219" t="s">
        <v>5</v>
      </c>
      <c r="L219">
        <v>2005</v>
      </c>
      <c r="M219">
        <v>3</v>
      </c>
      <c r="N219">
        <v>79</v>
      </c>
      <c r="P219">
        <v>79</v>
      </c>
      <c r="Q219">
        <v>5</v>
      </c>
      <c r="R219">
        <v>28</v>
      </c>
      <c r="S219">
        <v>33</v>
      </c>
      <c r="T219">
        <v>-20</v>
      </c>
      <c r="U219">
        <v>30</v>
      </c>
      <c r="V219" s="1">
        <v>0.8618055555555556</v>
      </c>
    </row>
    <row r="220" spans="1:22">
      <c r="A220">
        <v>7</v>
      </c>
      <c r="B220" t="s">
        <v>242</v>
      </c>
      <c r="C220" t="s">
        <v>139</v>
      </c>
      <c r="D220" t="s">
        <v>81</v>
      </c>
      <c r="E220" t="s">
        <v>1050</v>
      </c>
      <c r="F220" t="s">
        <v>1051</v>
      </c>
      <c r="G220" t="s">
        <v>1052</v>
      </c>
      <c r="H220" t="s">
        <v>442</v>
      </c>
      <c r="I220">
        <v>73</v>
      </c>
      <c r="J220">
        <v>238</v>
      </c>
      <c r="K220" t="s">
        <v>10</v>
      </c>
      <c r="L220">
        <v>2005</v>
      </c>
      <c r="M220">
        <v>1</v>
      </c>
      <c r="N220">
        <v>3</v>
      </c>
      <c r="P220">
        <v>82</v>
      </c>
      <c r="Q220">
        <v>5</v>
      </c>
      <c r="R220">
        <v>28</v>
      </c>
      <c r="S220">
        <v>33</v>
      </c>
      <c r="T220">
        <v>-7</v>
      </c>
      <c r="U220">
        <v>48</v>
      </c>
      <c r="V220" s="1">
        <v>1.0277777777777779</v>
      </c>
    </row>
    <row r="221" spans="1:22">
      <c r="A221">
        <v>16</v>
      </c>
      <c r="B221" t="s">
        <v>1236</v>
      </c>
      <c r="C221" t="s">
        <v>113</v>
      </c>
      <c r="D221" t="s">
        <v>10</v>
      </c>
      <c r="E221" t="s">
        <v>1961</v>
      </c>
      <c r="F221" t="s">
        <v>460</v>
      </c>
      <c r="G221" t="s">
        <v>461</v>
      </c>
      <c r="H221" t="s">
        <v>429</v>
      </c>
      <c r="I221">
        <v>72</v>
      </c>
      <c r="J221">
        <v>190</v>
      </c>
      <c r="K221" t="s">
        <v>10</v>
      </c>
      <c r="P221">
        <v>75</v>
      </c>
      <c r="Q221">
        <v>17</v>
      </c>
      <c r="R221">
        <v>15</v>
      </c>
      <c r="S221">
        <v>32</v>
      </c>
      <c r="T221">
        <v>10</v>
      </c>
      <c r="U221">
        <v>106</v>
      </c>
      <c r="V221" s="1">
        <v>0.54375000000000007</v>
      </c>
    </row>
    <row r="222" spans="1:22">
      <c r="A222">
        <v>21</v>
      </c>
      <c r="B222" t="s">
        <v>238</v>
      </c>
      <c r="C222" t="s">
        <v>90</v>
      </c>
      <c r="D222" t="s">
        <v>7</v>
      </c>
      <c r="E222" t="s">
        <v>711</v>
      </c>
      <c r="F222" t="s">
        <v>1962</v>
      </c>
      <c r="H222" t="s">
        <v>466</v>
      </c>
      <c r="I222">
        <v>75</v>
      </c>
      <c r="J222">
        <v>217</v>
      </c>
      <c r="K222" t="s">
        <v>10</v>
      </c>
      <c r="L222">
        <v>2006</v>
      </c>
      <c r="M222">
        <v>1</v>
      </c>
      <c r="N222">
        <v>25</v>
      </c>
      <c r="P222">
        <v>78</v>
      </c>
      <c r="Q222">
        <v>14</v>
      </c>
      <c r="R222">
        <v>18</v>
      </c>
      <c r="S222">
        <v>32</v>
      </c>
      <c r="T222">
        <v>10</v>
      </c>
      <c r="U222">
        <v>38</v>
      </c>
      <c r="V222" s="1">
        <v>0.67361111111111116</v>
      </c>
    </row>
    <row r="223" spans="1:22">
      <c r="A223">
        <v>13</v>
      </c>
      <c r="B223" t="s">
        <v>779</v>
      </c>
      <c r="C223" t="s">
        <v>165</v>
      </c>
      <c r="D223" t="s">
        <v>10</v>
      </c>
      <c r="E223" t="s">
        <v>1164</v>
      </c>
      <c r="F223" t="s">
        <v>1165</v>
      </c>
      <c r="G223" t="s">
        <v>432</v>
      </c>
      <c r="H223" t="s">
        <v>429</v>
      </c>
      <c r="I223">
        <v>73</v>
      </c>
      <c r="J223">
        <v>201</v>
      </c>
      <c r="K223" t="s">
        <v>10</v>
      </c>
      <c r="L223">
        <v>2007</v>
      </c>
      <c r="M223">
        <v>2</v>
      </c>
      <c r="N223">
        <v>58</v>
      </c>
      <c r="P223">
        <v>71</v>
      </c>
      <c r="Q223">
        <v>13</v>
      </c>
      <c r="R223">
        <v>19</v>
      </c>
      <c r="S223">
        <v>32</v>
      </c>
      <c r="T223">
        <v>2</v>
      </c>
      <c r="U223">
        <v>14</v>
      </c>
      <c r="V223" s="1">
        <v>0.66736111111111107</v>
      </c>
    </row>
    <row r="224" spans="1:22">
      <c r="A224">
        <v>7</v>
      </c>
      <c r="B224" t="s">
        <v>904</v>
      </c>
      <c r="C224" t="s">
        <v>45</v>
      </c>
      <c r="D224" t="s">
        <v>7</v>
      </c>
      <c r="E224" t="s">
        <v>1008</v>
      </c>
      <c r="F224" t="s">
        <v>1009</v>
      </c>
      <c r="G224" t="s">
        <v>432</v>
      </c>
      <c r="H224" t="s">
        <v>429</v>
      </c>
      <c r="I224">
        <v>73</v>
      </c>
      <c r="J224">
        <v>204</v>
      </c>
      <c r="K224" t="s">
        <v>10</v>
      </c>
      <c r="L224">
        <v>2003</v>
      </c>
      <c r="M224">
        <v>5</v>
      </c>
      <c r="N224">
        <v>158</v>
      </c>
      <c r="P224">
        <v>75</v>
      </c>
      <c r="Q224">
        <v>11</v>
      </c>
      <c r="R224">
        <v>21</v>
      </c>
      <c r="S224">
        <v>32</v>
      </c>
      <c r="T224">
        <v>13</v>
      </c>
      <c r="U224">
        <v>36</v>
      </c>
      <c r="V224" s="1">
        <v>0.6777777777777777</v>
      </c>
    </row>
    <row r="225" spans="1:22">
      <c r="A225">
        <v>13</v>
      </c>
      <c r="B225" t="s">
        <v>149</v>
      </c>
      <c r="C225" t="s">
        <v>113</v>
      </c>
      <c r="D225" t="s">
        <v>10</v>
      </c>
      <c r="E225" t="s">
        <v>626</v>
      </c>
      <c r="F225" t="s">
        <v>627</v>
      </c>
      <c r="G225" t="s">
        <v>453</v>
      </c>
      <c r="H225" t="s">
        <v>429</v>
      </c>
      <c r="I225">
        <v>70</v>
      </c>
      <c r="J225">
        <v>180</v>
      </c>
      <c r="K225" t="s">
        <v>5</v>
      </c>
      <c r="L225">
        <v>1991</v>
      </c>
      <c r="M225">
        <v>2</v>
      </c>
      <c r="N225">
        <v>23</v>
      </c>
      <c r="P225">
        <v>69</v>
      </c>
      <c r="Q225">
        <v>9</v>
      </c>
      <c r="R225">
        <v>23</v>
      </c>
      <c r="S225">
        <v>32</v>
      </c>
      <c r="T225">
        <v>-6</v>
      </c>
      <c r="U225">
        <v>14</v>
      </c>
      <c r="V225" s="1">
        <v>0.58124999999999993</v>
      </c>
    </row>
    <row r="226" spans="1:22">
      <c r="A226">
        <v>6</v>
      </c>
      <c r="B226" t="s">
        <v>827</v>
      </c>
      <c r="C226" t="s">
        <v>93</v>
      </c>
      <c r="D226" t="s">
        <v>81</v>
      </c>
      <c r="E226" t="s">
        <v>1109</v>
      </c>
      <c r="F226" t="s">
        <v>1110</v>
      </c>
      <c r="G226" t="s">
        <v>716</v>
      </c>
      <c r="H226" t="s">
        <v>442</v>
      </c>
      <c r="I226">
        <v>71</v>
      </c>
      <c r="J226">
        <v>190</v>
      </c>
      <c r="K226" t="s">
        <v>10</v>
      </c>
      <c r="P226">
        <v>82</v>
      </c>
      <c r="Q226">
        <v>8</v>
      </c>
      <c r="R226">
        <v>24</v>
      </c>
      <c r="S226">
        <v>32</v>
      </c>
      <c r="T226">
        <v>3</v>
      </c>
      <c r="U226">
        <v>32</v>
      </c>
      <c r="V226" s="1">
        <v>1.023611111111111</v>
      </c>
    </row>
    <row r="227" spans="1:22">
      <c r="A227">
        <v>27</v>
      </c>
      <c r="B227" t="s">
        <v>780</v>
      </c>
      <c r="C227" t="s">
        <v>16</v>
      </c>
      <c r="D227" t="s">
        <v>81</v>
      </c>
      <c r="E227" t="s">
        <v>1116</v>
      </c>
      <c r="F227" t="s">
        <v>1117</v>
      </c>
      <c r="G227" t="s">
        <v>480</v>
      </c>
      <c r="H227" t="s">
        <v>442</v>
      </c>
      <c r="I227">
        <v>72</v>
      </c>
      <c r="J227">
        <v>215</v>
      </c>
      <c r="K227" t="s">
        <v>5</v>
      </c>
      <c r="L227">
        <v>2010</v>
      </c>
      <c r="M227">
        <v>2</v>
      </c>
      <c r="N227">
        <v>37</v>
      </c>
      <c r="P227">
        <v>76</v>
      </c>
      <c r="Q227">
        <v>5</v>
      </c>
      <c r="R227">
        <v>27</v>
      </c>
      <c r="S227">
        <v>32</v>
      </c>
      <c r="T227">
        <v>-9</v>
      </c>
      <c r="U227">
        <v>37</v>
      </c>
      <c r="V227" s="1">
        <v>0.97499999999999998</v>
      </c>
    </row>
    <row r="228" spans="1:22">
      <c r="A228">
        <v>14</v>
      </c>
      <c r="B228" t="s">
        <v>400</v>
      </c>
      <c r="C228" t="s">
        <v>16</v>
      </c>
      <c r="D228" t="s">
        <v>10</v>
      </c>
      <c r="E228" t="s">
        <v>1963</v>
      </c>
      <c r="F228" t="s">
        <v>1964</v>
      </c>
      <c r="G228" t="s">
        <v>716</v>
      </c>
      <c r="H228" t="s">
        <v>442</v>
      </c>
      <c r="I228">
        <v>65</v>
      </c>
      <c r="J228">
        <v>178</v>
      </c>
      <c r="K228" t="s">
        <v>10</v>
      </c>
      <c r="L228">
        <v>2005</v>
      </c>
      <c r="M228">
        <v>5</v>
      </c>
      <c r="N228">
        <v>142</v>
      </c>
      <c r="P228">
        <v>81</v>
      </c>
      <c r="Q228">
        <v>16</v>
      </c>
      <c r="R228">
        <v>15</v>
      </c>
      <c r="S228">
        <v>31</v>
      </c>
      <c r="T228">
        <v>-6</v>
      </c>
      <c r="U228">
        <v>36</v>
      </c>
      <c r="V228" s="1">
        <v>0.68333333333333324</v>
      </c>
    </row>
    <row r="229" spans="1:22">
      <c r="A229">
        <v>21</v>
      </c>
      <c r="B229" t="s">
        <v>912</v>
      </c>
      <c r="C229" t="s">
        <v>25</v>
      </c>
      <c r="D229" t="s">
        <v>5</v>
      </c>
      <c r="E229" t="s">
        <v>1002</v>
      </c>
      <c r="F229" t="s">
        <v>1003</v>
      </c>
      <c r="G229" t="s">
        <v>441</v>
      </c>
      <c r="H229" t="s">
        <v>442</v>
      </c>
      <c r="I229">
        <v>71</v>
      </c>
      <c r="J229">
        <v>195</v>
      </c>
      <c r="K229" t="s">
        <v>5</v>
      </c>
      <c r="L229">
        <v>2009</v>
      </c>
      <c r="M229">
        <v>1</v>
      </c>
      <c r="N229">
        <v>26</v>
      </c>
      <c r="P229">
        <v>71</v>
      </c>
      <c r="Q229">
        <v>14</v>
      </c>
      <c r="R229">
        <v>17</v>
      </c>
      <c r="S229">
        <v>31</v>
      </c>
      <c r="T229">
        <v>9</v>
      </c>
      <c r="U229">
        <v>38</v>
      </c>
      <c r="V229" s="1">
        <v>0.49722222222222223</v>
      </c>
    </row>
    <row r="230" spans="1:22">
      <c r="A230">
        <v>27</v>
      </c>
      <c r="B230" t="s">
        <v>675</v>
      </c>
      <c r="C230" t="s">
        <v>74</v>
      </c>
      <c r="D230" t="s">
        <v>7</v>
      </c>
      <c r="E230" t="s">
        <v>676</v>
      </c>
      <c r="F230" t="s">
        <v>677</v>
      </c>
      <c r="G230" t="s">
        <v>450</v>
      </c>
      <c r="H230" t="s">
        <v>442</v>
      </c>
      <c r="I230">
        <v>73</v>
      </c>
      <c r="J230">
        <v>203</v>
      </c>
      <c r="K230" t="s">
        <v>10</v>
      </c>
      <c r="L230">
        <v>2012</v>
      </c>
      <c r="M230">
        <v>1</v>
      </c>
      <c r="N230">
        <v>3</v>
      </c>
      <c r="P230">
        <v>65</v>
      </c>
      <c r="Q230">
        <v>13</v>
      </c>
      <c r="R230">
        <v>18</v>
      </c>
      <c r="S230">
        <v>31</v>
      </c>
      <c r="T230">
        <v>-12</v>
      </c>
      <c r="U230">
        <v>26</v>
      </c>
      <c r="V230" s="1">
        <v>0.59930555555555554</v>
      </c>
    </row>
    <row r="231" spans="1:22">
      <c r="A231">
        <v>16</v>
      </c>
      <c r="B231" t="s">
        <v>817</v>
      </c>
      <c r="C231" t="s">
        <v>9</v>
      </c>
      <c r="D231" t="s">
        <v>5</v>
      </c>
      <c r="E231" t="s">
        <v>1079</v>
      </c>
      <c r="F231" t="s">
        <v>1080</v>
      </c>
      <c r="G231" t="s">
        <v>461</v>
      </c>
      <c r="H231" t="s">
        <v>429</v>
      </c>
      <c r="I231">
        <v>76</v>
      </c>
      <c r="J231">
        <v>212</v>
      </c>
      <c r="K231" t="s">
        <v>5</v>
      </c>
      <c r="L231">
        <v>2003</v>
      </c>
      <c r="M231">
        <v>1</v>
      </c>
      <c r="N231">
        <v>18</v>
      </c>
      <c r="P231">
        <v>73</v>
      </c>
      <c r="Q231">
        <v>13</v>
      </c>
      <c r="R231">
        <v>18</v>
      </c>
      <c r="S231">
        <v>31</v>
      </c>
      <c r="T231">
        <v>0</v>
      </c>
      <c r="U231">
        <v>32</v>
      </c>
      <c r="V231" s="1">
        <v>0.61388888888888882</v>
      </c>
    </row>
    <row r="232" spans="1:22">
      <c r="A232">
        <v>51</v>
      </c>
      <c r="B232" t="s">
        <v>311</v>
      </c>
      <c r="C232" t="s">
        <v>19</v>
      </c>
      <c r="D232" t="s">
        <v>81</v>
      </c>
      <c r="E232" t="s">
        <v>1965</v>
      </c>
      <c r="F232" t="s">
        <v>1966</v>
      </c>
      <c r="G232" t="s">
        <v>480</v>
      </c>
      <c r="H232" t="s">
        <v>442</v>
      </c>
      <c r="I232">
        <v>74</v>
      </c>
      <c r="J232">
        <v>184</v>
      </c>
      <c r="K232" t="s">
        <v>10</v>
      </c>
      <c r="L232">
        <v>2008</v>
      </c>
      <c r="M232">
        <v>1</v>
      </c>
      <c r="N232">
        <v>17</v>
      </c>
      <c r="P232">
        <v>80</v>
      </c>
      <c r="Q232">
        <v>10</v>
      </c>
      <c r="R232">
        <v>21</v>
      </c>
      <c r="S232">
        <v>31</v>
      </c>
      <c r="T232">
        <v>-3</v>
      </c>
      <c r="U232">
        <v>19</v>
      </c>
      <c r="V232" s="1">
        <v>0.87777777777777777</v>
      </c>
    </row>
    <row r="233" spans="1:22">
      <c r="A233">
        <v>3</v>
      </c>
      <c r="B233" t="s">
        <v>214</v>
      </c>
      <c r="C233" t="s">
        <v>19</v>
      </c>
      <c r="D233" t="s">
        <v>81</v>
      </c>
      <c r="E233" t="s">
        <v>647</v>
      </c>
      <c r="F233" t="s">
        <v>562</v>
      </c>
      <c r="G233" t="s">
        <v>453</v>
      </c>
      <c r="H233" t="s">
        <v>429</v>
      </c>
      <c r="I233">
        <v>75</v>
      </c>
      <c r="J233">
        <v>214</v>
      </c>
      <c r="K233" t="s">
        <v>10</v>
      </c>
      <c r="L233">
        <v>2003</v>
      </c>
      <c r="M233">
        <v>1</v>
      </c>
      <c r="N233">
        <v>9</v>
      </c>
      <c r="P233">
        <v>80</v>
      </c>
      <c r="Q233">
        <v>8</v>
      </c>
      <c r="R233">
        <v>23</v>
      </c>
      <c r="S233">
        <v>31</v>
      </c>
      <c r="T233">
        <v>2</v>
      </c>
      <c r="U233">
        <v>144</v>
      </c>
      <c r="V233" s="1">
        <v>0.98125000000000007</v>
      </c>
    </row>
    <row r="234" spans="1:22">
      <c r="A234">
        <v>8</v>
      </c>
      <c r="B234" t="s">
        <v>258</v>
      </c>
      <c r="C234" t="s">
        <v>14</v>
      </c>
      <c r="D234" t="s">
        <v>81</v>
      </c>
      <c r="E234" t="s">
        <v>1070</v>
      </c>
      <c r="F234" t="s">
        <v>1071</v>
      </c>
      <c r="G234" t="s">
        <v>480</v>
      </c>
      <c r="H234" t="s">
        <v>442</v>
      </c>
      <c r="I234">
        <v>72</v>
      </c>
      <c r="J234">
        <v>191</v>
      </c>
      <c r="K234" t="s">
        <v>10</v>
      </c>
      <c r="L234">
        <v>2009</v>
      </c>
      <c r="M234">
        <v>1</v>
      </c>
      <c r="N234">
        <v>16</v>
      </c>
      <c r="P234">
        <v>82</v>
      </c>
      <c r="Q234">
        <v>7</v>
      </c>
      <c r="R234">
        <v>24</v>
      </c>
      <c r="S234">
        <v>31</v>
      </c>
      <c r="T234">
        <v>10</v>
      </c>
      <c r="U234">
        <v>10</v>
      </c>
      <c r="V234" s="1">
        <v>0.68194444444444446</v>
      </c>
    </row>
    <row r="235" spans="1:22">
      <c r="A235">
        <v>7</v>
      </c>
      <c r="B235" t="s">
        <v>1156</v>
      </c>
      <c r="C235" t="s">
        <v>121</v>
      </c>
      <c r="D235" t="s">
        <v>81</v>
      </c>
      <c r="E235" t="s">
        <v>1157</v>
      </c>
      <c r="F235" t="s">
        <v>1158</v>
      </c>
      <c r="G235" t="s">
        <v>432</v>
      </c>
      <c r="H235" t="s">
        <v>429</v>
      </c>
      <c r="I235">
        <v>73</v>
      </c>
      <c r="J235">
        <v>182</v>
      </c>
      <c r="K235" t="s">
        <v>10</v>
      </c>
      <c r="L235">
        <v>2008</v>
      </c>
      <c r="M235">
        <v>4</v>
      </c>
      <c r="N235">
        <v>114</v>
      </c>
      <c r="P235">
        <v>81</v>
      </c>
      <c r="Q235">
        <v>4</v>
      </c>
      <c r="R235">
        <v>27</v>
      </c>
      <c r="S235">
        <v>31</v>
      </c>
      <c r="T235">
        <v>0</v>
      </c>
      <c r="U235">
        <v>20</v>
      </c>
      <c r="V235" s="1">
        <v>1.0020833333333334</v>
      </c>
    </row>
    <row r="236" spans="1:22">
      <c r="A236">
        <v>25</v>
      </c>
      <c r="B236" t="s">
        <v>245</v>
      </c>
      <c r="C236" t="s">
        <v>4</v>
      </c>
      <c r="D236" t="s">
        <v>81</v>
      </c>
      <c r="E236" t="s">
        <v>989</v>
      </c>
      <c r="F236" t="s">
        <v>990</v>
      </c>
      <c r="G236" t="s">
        <v>991</v>
      </c>
      <c r="H236" t="s">
        <v>442</v>
      </c>
      <c r="I236">
        <v>72</v>
      </c>
      <c r="J236">
        <v>205</v>
      </c>
      <c r="K236" t="s">
        <v>10</v>
      </c>
      <c r="L236">
        <v>2003</v>
      </c>
      <c r="M236">
        <v>2</v>
      </c>
      <c r="N236">
        <v>47</v>
      </c>
      <c r="P236">
        <v>82</v>
      </c>
      <c r="Q236">
        <v>2</v>
      </c>
      <c r="R236">
        <v>29</v>
      </c>
      <c r="S236">
        <v>31</v>
      </c>
      <c r="T236">
        <v>11</v>
      </c>
      <c r="U236">
        <v>28</v>
      </c>
      <c r="V236" s="1">
        <v>0.9243055555555556</v>
      </c>
    </row>
    <row r="237" spans="1:22">
      <c r="A237">
        <v>19</v>
      </c>
      <c r="B237" t="s">
        <v>75</v>
      </c>
      <c r="C237" t="s">
        <v>16</v>
      </c>
      <c r="D237" t="s">
        <v>10</v>
      </c>
      <c r="E237" t="s">
        <v>518</v>
      </c>
      <c r="F237" t="s">
        <v>519</v>
      </c>
      <c r="H237" t="s">
        <v>472</v>
      </c>
      <c r="I237">
        <v>72</v>
      </c>
      <c r="J237">
        <v>209</v>
      </c>
      <c r="K237" t="s">
        <v>10</v>
      </c>
      <c r="L237">
        <v>2006</v>
      </c>
      <c r="M237">
        <v>1</v>
      </c>
      <c r="N237">
        <v>13</v>
      </c>
      <c r="P237">
        <v>68</v>
      </c>
      <c r="Q237">
        <v>16</v>
      </c>
      <c r="R237">
        <v>14</v>
      </c>
      <c r="S237">
        <v>30</v>
      </c>
      <c r="T237">
        <v>2</v>
      </c>
      <c r="U237">
        <v>22</v>
      </c>
      <c r="V237" s="1">
        <v>0.63194444444444442</v>
      </c>
    </row>
    <row r="238" spans="1:22">
      <c r="A238">
        <v>74</v>
      </c>
      <c r="B238" t="s">
        <v>1231</v>
      </c>
      <c r="C238" t="s">
        <v>49</v>
      </c>
      <c r="D238" t="s">
        <v>10</v>
      </c>
      <c r="E238" t="s">
        <v>1967</v>
      </c>
      <c r="F238" t="s">
        <v>1968</v>
      </c>
      <c r="G238" t="s">
        <v>447</v>
      </c>
      <c r="H238" t="s">
        <v>429</v>
      </c>
      <c r="I238">
        <v>76</v>
      </c>
      <c r="J238">
        <v>230</v>
      </c>
      <c r="K238" t="s">
        <v>10</v>
      </c>
      <c r="L238">
        <v>2007</v>
      </c>
      <c r="M238">
        <v>4</v>
      </c>
      <c r="N238">
        <v>109</v>
      </c>
      <c r="P238">
        <v>77</v>
      </c>
      <c r="Q238">
        <v>15</v>
      </c>
      <c r="R238">
        <v>15</v>
      </c>
      <c r="S238">
        <v>30</v>
      </c>
      <c r="T238">
        <v>16</v>
      </c>
      <c r="U238">
        <v>18</v>
      </c>
      <c r="V238" s="1">
        <v>0.62638888888888888</v>
      </c>
    </row>
    <row r="239" spans="1:22">
      <c r="A239">
        <v>3</v>
      </c>
      <c r="B239" t="s">
        <v>941</v>
      </c>
      <c r="C239" t="s">
        <v>78</v>
      </c>
      <c r="D239" t="s">
        <v>7</v>
      </c>
      <c r="E239" t="s">
        <v>1129</v>
      </c>
      <c r="F239" t="s">
        <v>1130</v>
      </c>
      <c r="G239" t="s">
        <v>614</v>
      </c>
      <c r="H239" t="s">
        <v>442</v>
      </c>
      <c r="I239">
        <v>75</v>
      </c>
      <c r="J239">
        <v>221</v>
      </c>
      <c r="K239" t="s">
        <v>5</v>
      </c>
      <c r="L239">
        <v>2010</v>
      </c>
      <c r="M239">
        <v>1</v>
      </c>
      <c r="N239">
        <v>28</v>
      </c>
      <c r="P239">
        <v>70</v>
      </c>
      <c r="Q239">
        <v>12</v>
      </c>
      <c r="R239">
        <v>18</v>
      </c>
      <c r="S239">
        <v>30</v>
      </c>
      <c r="T239">
        <v>-7</v>
      </c>
      <c r="U239">
        <v>33</v>
      </c>
      <c r="V239" s="1">
        <v>0.71180555555555547</v>
      </c>
    </row>
    <row r="240" spans="1:22">
      <c r="A240">
        <v>12</v>
      </c>
      <c r="B240" t="s">
        <v>150</v>
      </c>
      <c r="C240" t="s">
        <v>271</v>
      </c>
      <c r="D240" t="s">
        <v>5</v>
      </c>
      <c r="E240" t="s">
        <v>663</v>
      </c>
      <c r="F240" t="s">
        <v>664</v>
      </c>
      <c r="H240" t="s">
        <v>592</v>
      </c>
      <c r="I240">
        <v>73</v>
      </c>
      <c r="J240">
        <v>204</v>
      </c>
      <c r="K240" t="s">
        <v>10</v>
      </c>
      <c r="L240">
        <v>2000</v>
      </c>
      <c r="M240">
        <v>1</v>
      </c>
      <c r="N240">
        <v>3</v>
      </c>
      <c r="P240">
        <v>41</v>
      </c>
      <c r="Q240">
        <v>11</v>
      </c>
      <c r="R240">
        <v>19</v>
      </c>
      <c r="S240">
        <v>30</v>
      </c>
      <c r="T240">
        <v>7</v>
      </c>
      <c r="U240">
        <v>10</v>
      </c>
      <c r="V240" s="1">
        <v>0.70833333333333337</v>
      </c>
    </row>
    <row r="241" spans="1:22">
      <c r="A241">
        <v>39</v>
      </c>
      <c r="B241" t="s">
        <v>286</v>
      </c>
      <c r="C241" t="s">
        <v>36</v>
      </c>
      <c r="D241" t="s">
        <v>81</v>
      </c>
      <c r="E241" t="s">
        <v>1119</v>
      </c>
      <c r="F241" t="s">
        <v>1120</v>
      </c>
      <c r="H241" t="s">
        <v>466</v>
      </c>
      <c r="I241">
        <v>70</v>
      </c>
      <c r="J241">
        <v>180</v>
      </c>
      <c r="K241" t="s">
        <v>10</v>
      </c>
      <c r="L241">
        <v>2003</v>
      </c>
      <c r="M241">
        <v>8</v>
      </c>
      <c r="N241">
        <v>239</v>
      </c>
      <c r="P241">
        <v>82</v>
      </c>
      <c r="Q241">
        <v>10</v>
      </c>
      <c r="R241">
        <v>20</v>
      </c>
      <c r="S241">
        <v>30</v>
      </c>
      <c r="T241">
        <v>-9</v>
      </c>
      <c r="U241">
        <v>56</v>
      </c>
      <c r="V241" s="1">
        <v>0.99513888888888891</v>
      </c>
    </row>
    <row r="242" spans="1:22">
      <c r="A242">
        <v>17</v>
      </c>
      <c r="B242" t="s">
        <v>224</v>
      </c>
      <c r="C242" t="s">
        <v>113</v>
      </c>
      <c r="D242" t="s">
        <v>7</v>
      </c>
      <c r="E242" t="s">
        <v>1068</v>
      </c>
      <c r="F242" t="s">
        <v>1069</v>
      </c>
      <c r="G242" t="s">
        <v>432</v>
      </c>
      <c r="H242" t="s">
        <v>429</v>
      </c>
      <c r="I242">
        <v>71</v>
      </c>
      <c r="J242">
        <v>195</v>
      </c>
      <c r="K242" t="s">
        <v>5</v>
      </c>
      <c r="P242">
        <v>62</v>
      </c>
      <c r="Q242">
        <v>7</v>
      </c>
      <c r="R242">
        <v>23</v>
      </c>
      <c r="S242">
        <v>30</v>
      </c>
      <c r="T242">
        <v>-3</v>
      </c>
      <c r="U242">
        <v>15</v>
      </c>
      <c r="V242" s="1">
        <v>0.64097222222222217</v>
      </c>
    </row>
    <row r="243" spans="1:22">
      <c r="A243">
        <v>34</v>
      </c>
      <c r="B243" t="s">
        <v>773</v>
      </c>
      <c r="C243" t="s">
        <v>25</v>
      </c>
      <c r="D243" t="s">
        <v>7</v>
      </c>
      <c r="E243" t="s">
        <v>1048</v>
      </c>
      <c r="F243" t="s">
        <v>525</v>
      </c>
      <c r="G243" t="s">
        <v>432</v>
      </c>
      <c r="H243" t="s">
        <v>429</v>
      </c>
      <c r="I243">
        <v>74</v>
      </c>
      <c r="J243">
        <v>207</v>
      </c>
      <c r="K243" t="s">
        <v>10</v>
      </c>
      <c r="L243">
        <v>2004</v>
      </c>
      <c r="M243">
        <v>9</v>
      </c>
      <c r="N243">
        <v>265</v>
      </c>
      <c r="P243">
        <v>76</v>
      </c>
      <c r="Q243">
        <v>6</v>
      </c>
      <c r="R243">
        <v>24</v>
      </c>
      <c r="S243">
        <v>30</v>
      </c>
      <c r="T243">
        <v>6</v>
      </c>
      <c r="U243">
        <v>23</v>
      </c>
      <c r="V243" s="1">
        <v>0.64097222222222217</v>
      </c>
    </row>
    <row r="244" spans="1:22">
      <c r="A244">
        <v>47</v>
      </c>
      <c r="B244" t="s">
        <v>1861</v>
      </c>
      <c r="C244" t="s">
        <v>25</v>
      </c>
      <c r="D244" t="s">
        <v>81</v>
      </c>
      <c r="E244" t="s">
        <v>1969</v>
      </c>
      <c r="F244" t="s">
        <v>1970</v>
      </c>
      <c r="H244" t="s">
        <v>466</v>
      </c>
      <c r="I244">
        <v>75</v>
      </c>
      <c r="J244">
        <v>197</v>
      </c>
      <c r="K244" t="s">
        <v>10</v>
      </c>
      <c r="L244">
        <v>2012</v>
      </c>
      <c r="M244">
        <v>1</v>
      </c>
      <c r="N244">
        <v>6</v>
      </c>
      <c r="O244" t="s">
        <v>597</v>
      </c>
      <c r="P244">
        <v>78</v>
      </c>
      <c r="Q244">
        <v>6</v>
      </c>
      <c r="R244">
        <v>24</v>
      </c>
      <c r="S244">
        <v>30</v>
      </c>
      <c r="T244">
        <v>29</v>
      </c>
      <c r="U244">
        <v>36</v>
      </c>
      <c r="V244" s="1">
        <v>0.80902777777777779</v>
      </c>
    </row>
    <row r="245" spans="1:22">
      <c r="A245">
        <v>20</v>
      </c>
      <c r="B245" t="s">
        <v>411</v>
      </c>
      <c r="C245" t="s">
        <v>100</v>
      </c>
      <c r="D245" t="s">
        <v>10</v>
      </c>
      <c r="E245" t="s">
        <v>1971</v>
      </c>
      <c r="F245" t="s">
        <v>723</v>
      </c>
      <c r="H245" t="s">
        <v>532</v>
      </c>
      <c r="I245">
        <v>70</v>
      </c>
      <c r="J245">
        <v>201</v>
      </c>
      <c r="K245" t="s">
        <v>10</v>
      </c>
      <c r="L245">
        <v>2002</v>
      </c>
      <c r="M245">
        <v>1</v>
      </c>
      <c r="N245">
        <v>22</v>
      </c>
      <c r="P245">
        <v>62</v>
      </c>
      <c r="Q245">
        <v>16</v>
      </c>
      <c r="R245">
        <v>13</v>
      </c>
      <c r="S245">
        <v>29</v>
      </c>
      <c r="T245">
        <v>-16</v>
      </c>
      <c r="U245">
        <v>40</v>
      </c>
      <c r="V245" s="1">
        <v>0.6875</v>
      </c>
    </row>
    <row r="246" spans="1:22">
      <c r="A246">
        <v>72</v>
      </c>
      <c r="B246" t="s">
        <v>158</v>
      </c>
      <c r="C246" t="s">
        <v>113</v>
      </c>
      <c r="D246" t="s">
        <v>10</v>
      </c>
      <c r="E246" t="s">
        <v>1162</v>
      </c>
      <c r="F246" t="s">
        <v>1163</v>
      </c>
      <c r="G246" t="s">
        <v>441</v>
      </c>
      <c r="H246" t="s">
        <v>442</v>
      </c>
      <c r="I246">
        <v>74</v>
      </c>
      <c r="J246">
        <v>210</v>
      </c>
      <c r="K246" t="s">
        <v>10</v>
      </c>
      <c r="L246">
        <v>1998</v>
      </c>
      <c r="M246">
        <v>3</v>
      </c>
      <c r="N246">
        <v>71</v>
      </c>
      <c r="P246">
        <v>75</v>
      </c>
      <c r="Q246">
        <v>16</v>
      </c>
      <c r="R246">
        <v>13</v>
      </c>
      <c r="S246">
        <v>29</v>
      </c>
      <c r="T246">
        <v>-17</v>
      </c>
      <c r="U246">
        <v>20</v>
      </c>
      <c r="V246" s="1">
        <v>0.63124999999999998</v>
      </c>
    </row>
    <row r="247" spans="1:22">
      <c r="A247">
        <v>38</v>
      </c>
      <c r="B247" t="s">
        <v>1862</v>
      </c>
      <c r="C247" t="s">
        <v>139</v>
      </c>
      <c r="D247" t="s">
        <v>7</v>
      </c>
      <c r="E247" t="s">
        <v>1972</v>
      </c>
      <c r="F247" t="s">
        <v>1973</v>
      </c>
      <c r="G247" t="s">
        <v>432</v>
      </c>
      <c r="H247" t="s">
        <v>429</v>
      </c>
      <c r="I247">
        <v>74</v>
      </c>
      <c r="J247">
        <v>208</v>
      </c>
      <c r="K247" t="s">
        <v>10</v>
      </c>
      <c r="L247">
        <v>2011</v>
      </c>
      <c r="M247">
        <v>2</v>
      </c>
      <c r="N247">
        <v>37</v>
      </c>
      <c r="O247" t="s">
        <v>597</v>
      </c>
      <c r="P247">
        <v>72</v>
      </c>
      <c r="Q247">
        <v>16</v>
      </c>
      <c r="R247">
        <v>13</v>
      </c>
      <c r="S247">
        <v>29</v>
      </c>
      <c r="T247">
        <v>6</v>
      </c>
      <c r="U247">
        <v>45</v>
      </c>
      <c r="V247" s="1">
        <v>0.58611111111111114</v>
      </c>
    </row>
    <row r="248" spans="1:22">
      <c r="A248">
        <v>9</v>
      </c>
      <c r="B248" t="s">
        <v>1222</v>
      </c>
      <c r="C248" t="s">
        <v>38</v>
      </c>
      <c r="D248" t="s">
        <v>5</v>
      </c>
      <c r="E248" t="s">
        <v>1974</v>
      </c>
      <c r="F248" t="s">
        <v>1114</v>
      </c>
      <c r="G248" t="s">
        <v>432</v>
      </c>
      <c r="H248" t="s">
        <v>429</v>
      </c>
      <c r="I248">
        <v>75</v>
      </c>
      <c r="J248">
        <v>214</v>
      </c>
      <c r="K248" t="s">
        <v>5</v>
      </c>
      <c r="L248">
        <v>2009</v>
      </c>
      <c r="M248">
        <v>1</v>
      </c>
      <c r="N248">
        <v>13</v>
      </c>
      <c r="P248">
        <v>73</v>
      </c>
      <c r="Q248">
        <v>14</v>
      </c>
      <c r="R248">
        <v>15</v>
      </c>
      <c r="S248">
        <v>29</v>
      </c>
      <c r="T248">
        <v>-4</v>
      </c>
      <c r="U248">
        <v>124</v>
      </c>
      <c r="V248" s="1">
        <v>0.53819444444444442</v>
      </c>
    </row>
    <row r="249" spans="1:22">
      <c r="A249">
        <v>21</v>
      </c>
      <c r="B249" t="s">
        <v>943</v>
      </c>
      <c r="C249" t="s">
        <v>113</v>
      </c>
      <c r="D249" t="s">
        <v>10</v>
      </c>
      <c r="E249" t="s">
        <v>1132</v>
      </c>
      <c r="F249" t="s">
        <v>1133</v>
      </c>
      <c r="H249" t="s">
        <v>1134</v>
      </c>
      <c r="I249">
        <v>72</v>
      </c>
      <c r="J249">
        <v>200</v>
      </c>
      <c r="K249" t="s">
        <v>10</v>
      </c>
      <c r="P249">
        <v>81</v>
      </c>
      <c r="Q249">
        <v>14</v>
      </c>
      <c r="R249">
        <v>15</v>
      </c>
      <c r="S249">
        <v>29</v>
      </c>
      <c r="T249">
        <v>-1</v>
      </c>
      <c r="U249">
        <v>209</v>
      </c>
      <c r="V249" s="1">
        <v>0.55486111111111114</v>
      </c>
    </row>
    <row r="250" spans="1:22">
      <c r="A250">
        <v>73</v>
      </c>
      <c r="B250" t="s">
        <v>1863</v>
      </c>
      <c r="C250" t="s">
        <v>49</v>
      </c>
      <c r="D250" t="s">
        <v>7</v>
      </c>
      <c r="E250" t="s">
        <v>1975</v>
      </c>
      <c r="F250" t="s">
        <v>577</v>
      </c>
      <c r="G250" t="s">
        <v>432</v>
      </c>
      <c r="H250" t="s">
        <v>429</v>
      </c>
      <c r="I250">
        <v>73</v>
      </c>
      <c r="J250">
        <v>196</v>
      </c>
      <c r="K250" t="s">
        <v>5</v>
      </c>
      <c r="L250">
        <v>2010</v>
      </c>
      <c r="M250">
        <v>2</v>
      </c>
      <c r="N250">
        <v>47</v>
      </c>
      <c r="O250" t="s">
        <v>597</v>
      </c>
      <c r="P250">
        <v>62</v>
      </c>
      <c r="Q250">
        <v>12</v>
      </c>
      <c r="R250">
        <v>17</v>
      </c>
      <c r="S250">
        <v>29</v>
      </c>
      <c r="T250">
        <v>21</v>
      </c>
      <c r="U250">
        <v>10</v>
      </c>
      <c r="V250" s="1">
        <v>0.5395833333333333</v>
      </c>
    </row>
    <row r="251" spans="1:22">
      <c r="A251">
        <v>11</v>
      </c>
      <c r="B251" t="s">
        <v>244</v>
      </c>
      <c r="C251" t="s">
        <v>25</v>
      </c>
      <c r="D251" t="s">
        <v>7</v>
      </c>
      <c r="E251" t="s">
        <v>679</v>
      </c>
      <c r="F251" t="s">
        <v>531</v>
      </c>
      <c r="H251" t="s">
        <v>532</v>
      </c>
      <c r="I251">
        <v>70</v>
      </c>
      <c r="J251">
        <v>181</v>
      </c>
      <c r="K251" t="s">
        <v>10</v>
      </c>
      <c r="L251">
        <v>1993</v>
      </c>
      <c r="M251">
        <v>1</v>
      </c>
      <c r="N251">
        <v>21</v>
      </c>
      <c r="P251">
        <v>65</v>
      </c>
      <c r="Q251">
        <v>11</v>
      </c>
      <c r="R251">
        <v>18</v>
      </c>
      <c r="S251">
        <v>29</v>
      </c>
      <c r="T251">
        <v>3</v>
      </c>
      <c r="U251">
        <v>46</v>
      </c>
      <c r="V251" s="1">
        <v>0.62638888888888888</v>
      </c>
    </row>
    <row r="252" spans="1:22">
      <c r="A252">
        <v>62</v>
      </c>
      <c r="B252" t="s">
        <v>1864</v>
      </c>
      <c r="C252" t="s">
        <v>25</v>
      </c>
      <c r="D252" t="s">
        <v>10</v>
      </c>
      <c r="E252" t="s">
        <v>1976</v>
      </c>
      <c r="F252" t="s">
        <v>1977</v>
      </c>
      <c r="G252" t="s">
        <v>1978</v>
      </c>
      <c r="H252" t="s">
        <v>442</v>
      </c>
      <c r="I252">
        <v>75</v>
      </c>
      <c r="J252">
        <v>230</v>
      </c>
      <c r="K252" t="s">
        <v>10</v>
      </c>
      <c r="L252">
        <v>2007</v>
      </c>
      <c r="M252">
        <v>6</v>
      </c>
      <c r="N252">
        <v>161</v>
      </c>
      <c r="O252" t="s">
        <v>597</v>
      </c>
      <c r="P252">
        <v>62</v>
      </c>
      <c r="Q252">
        <v>11</v>
      </c>
      <c r="R252">
        <v>18</v>
      </c>
      <c r="S252">
        <v>29</v>
      </c>
      <c r="T252">
        <v>11</v>
      </c>
      <c r="U252">
        <v>101</v>
      </c>
      <c r="V252" s="1">
        <v>0.51250000000000007</v>
      </c>
    </row>
    <row r="253" spans="1:22">
      <c r="A253">
        <v>8</v>
      </c>
      <c r="B253" t="s">
        <v>1865</v>
      </c>
      <c r="C253" t="s">
        <v>36</v>
      </c>
      <c r="D253" t="s">
        <v>81</v>
      </c>
      <c r="E253" t="s">
        <v>1979</v>
      </c>
      <c r="F253" t="s">
        <v>599</v>
      </c>
      <c r="G253" t="s">
        <v>716</v>
      </c>
      <c r="H253" t="s">
        <v>442</v>
      </c>
      <c r="I253">
        <v>74</v>
      </c>
      <c r="J253">
        <v>187</v>
      </c>
      <c r="K253" t="s">
        <v>5</v>
      </c>
      <c r="L253">
        <v>2012</v>
      </c>
      <c r="M253">
        <v>1</v>
      </c>
      <c r="N253">
        <v>9</v>
      </c>
      <c r="O253" t="s">
        <v>597</v>
      </c>
      <c r="P253">
        <v>65</v>
      </c>
      <c r="Q253">
        <v>10</v>
      </c>
      <c r="R253">
        <v>19</v>
      </c>
      <c r="S253">
        <v>29</v>
      </c>
      <c r="T253">
        <v>4</v>
      </c>
      <c r="U253">
        <v>43</v>
      </c>
      <c r="V253" s="1">
        <v>0.93472222222222223</v>
      </c>
    </row>
    <row r="254" spans="1:22">
      <c r="A254">
        <v>3</v>
      </c>
      <c r="B254" t="s">
        <v>1866</v>
      </c>
      <c r="C254" t="s">
        <v>12</v>
      </c>
      <c r="D254" t="s">
        <v>81</v>
      </c>
      <c r="E254" t="s">
        <v>1980</v>
      </c>
      <c r="F254" t="s">
        <v>1981</v>
      </c>
      <c r="H254" t="s">
        <v>532</v>
      </c>
      <c r="I254">
        <v>74</v>
      </c>
      <c r="J254">
        <v>206</v>
      </c>
      <c r="K254" t="s">
        <v>10</v>
      </c>
      <c r="L254">
        <v>2012</v>
      </c>
      <c r="M254">
        <v>1</v>
      </c>
      <c r="N254">
        <v>22</v>
      </c>
      <c r="O254" t="s">
        <v>597</v>
      </c>
      <c r="P254">
        <v>78</v>
      </c>
      <c r="Q254">
        <v>9</v>
      </c>
      <c r="R254">
        <v>20</v>
      </c>
      <c r="S254">
        <v>29</v>
      </c>
      <c r="T254">
        <v>8</v>
      </c>
      <c r="U254">
        <v>14</v>
      </c>
      <c r="V254" s="1">
        <v>0.77013888888888893</v>
      </c>
    </row>
    <row r="255" spans="1:22">
      <c r="A255">
        <v>22</v>
      </c>
      <c r="B255" t="s">
        <v>1867</v>
      </c>
      <c r="C255" t="s">
        <v>93</v>
      </c>
      <c r="D255" t="s">
        <v>81</v>
      </c>
      <c r="E255" t="s">
        <v>1982</v>
      </c>
      <c r="F255" t="s">
        <v>1983</v>
      </c>
      <c r="G255" t="s">
        <v>432</v>
      </c>
      <c r="H255" t="s">
        <v>429</v>
      </c>
      <c r="I255">
        <v>76</v>
      </c>
      <c r="J255">
        <v>210</v>
      </c>
      <c r="K255" t="s">
        <v>10</v>
      </c>
      <c r="L255">
        <v>2009</v>
      </c>
      <c r="M255">
        <v>2</v>
      </c>
      <c r="N255">
        <v>54</v>
      </c>
      <c r="O255" t="s">
        <v>597</v>
      </c>
      <c r="P255">
        <v>60</v>
      </c>
      <c r="Q255">
        <v>7</v>
      </c>
      <c r="R255">
        <v>22</v>
      </c>
      <c r="S255">
        <v>29</v>
      </c>
      <c r="T255">
        <v>-3</v>
      </c>
      <c r="U255">
        <v>22</v>
      </c>
      <c r="V255" s="1">
        <v>0.70486111111111116</v>
      </c>
    </row>
    <row r="256" spans="1:22">
      <c r="A256">
        <v>4</v>
      </c>
      <c r="B256" t="s">
        <v>1316</v>
      </c>
      <c r="C256" t="s">
        <v>121</v>
      </c>
      <c r="D256" t="s">
        <v>81</v>
      </c>
      <c r="E256" t="s">
        <v>1984</v>
      </c>
      <c r="F256" t="s">
        <v>1985</v>
      </c>
      <c r="G256" t="s">
        <v>453</v>
      </c>
      <c r="H256" t="s">
        <v>429</v>
      </c>
      <c r="I256">
        <v>70</v>
      </c>
      <c r="J256">
        <v>173</v>
      </c>
      <c r="K256" t="s">
        <v>10</v>
      </c>
      <c r="L256">
        <v>2005</v>
      </c>
      <c r="M256">
        <v>3</v>
      </c>
      <c r="N256">
        <v>67</v>
      </c>
      <c r="P256">
        <v>68</v>
      </c>
      <c r="Q256">
        <v>7</v>
      </c>
      <c r="R256">
        <v>22</v>
      </c>
      <c r="S256">
        <v>29</v>
      </c>
      <c r="T256">
        <v>-11</v>
      </c>
      <c r="U256">
        <v>15</v>
      </c>
      <c r="V256" s="1">
        <v>0.96388888888888891</v>
      </c>
    </row>
    <row r="257" spans="1:22">
      <c r="A257">
        <v>10</v>
      </c>
      <c r="B257" t="s">
        <v>164</v>
      </c>
      <c r="C257" t="s">
        <v>1868</v>
      </c>
      <c r="D257" t="s">
        <v>5</v>
      </c>
      <c r="E257" t="s">
        <v>950</v>
      </c>
      <c r="F257" t="s">
        <v>541</v>
      </c>
      <c r="H257" t="s">
        <v>472</v>
      </c>
      <c r="I257">
        <v>72</v>
      </c>
      <c r="J257">
        <v>196</v>
      </c>
      <c r="K257" t="s">
        <v>10</v>
      </c>
      <c r="L257">
        <v>1999</v>
      </c>
      <c r="M257">
        <v>7</v>
      </c>
      <c r="N257">
        <v>191</v>
      </c>
      <c r="P257">
        <v>70</v>
      </c>
      <c r="Q257">
        <v>3</v>
      </c>
      <c r="R257">
        <v>26</v>
      </c>
      <c r="S257">
        <v>29</v>
      </c>
      <c r="T257">
        <v>5</v>
      </c>
      <c r="U257">
        <v>28</v>
      </c>
      <c r="V257" s="1">
        <v>0.61111111111111105</v>
      </c>
    </row>
    <row r="258" spans="1:22">
      <c r="A258">
        <v>15</v>
      </c>
      <c r="B258" t="s">
        <v>171</v>
      </c>
      <c r="C258" t="s">
        <v>78</v>
      </c>
      <c r="D258" t="s">
        <v>10</v>
      </c>
      <c r="E258" t="s">
        <v>999</v>
      </c>
      <c r="F258" t="s">
        <v>1000</v>
      </c>
      <c r="H258" t="s">
        <v>988</v>
      </c>
      <c r="I258">
        <v>76</v>
      </c>
      <c r="J258">
        <v>220</v>
      </c>
      <c r="K258" t="s">
        <v>10</v>
      </c>
      <c r="L258">
        <v>2000</v>
      </c>
      <c r="M258">
        <v>1</v>
      </c>
      <c r="N258">
        <v>2</v>
      </c>
      <c r="P258">
        <v>76</v>
      </c>
      <c r="Q258">
        <v>12</v>
      </c>
      <c r="R258">
        <v>16</v>
      </c>
      <c r="S258">
        <v>28</v>
      </c>
      <c r="T258">
        <v>-18</v>
      </c>
      <c r="U258">
        <v>18</v>
      </c>
      <c r="V258" s="1">
        <v>0.61736111111111114</v>
      </c>
    </row>
    <row r="259" spans="1:22">
      <c r="A259">
        <v>8</v>
      </c>
      <c r="B259" t="s">
        <v>781</v>
      </c>
      <c r="C259" t="s">
        <v>23</v>
      </c>
      <c r="D259" t="s">
        <v>10</v>
      </c>
      <c r="E259" t="s">
        <v>1160</v>
      </c>
      <c r="F259" t="s">
        <v>1161</v>
      </c>
      <c r="G259" t="s">
        <v>716</v>
      </c>
      <c r="H259" t="s">
        <v>442</v>
      </c>
      <c r="I259">
        <v>73</v>
      </c>
      <c r="J259">
        <v>219</v>
      </c>
      <c r="K259" t="s">
        <v>10</v>
      </c>
      <c r="L259">
        <v>2005</v>
      </c>
      <c r="M259">
        <v>2</v>
      </c>
      <c r="N259">
        <v>42</v>
      </c>
      <c r="P259">
        <v>70</v>
      </c>
      <c r="Q259">
        <v>10</v>
      </c>
      <c r="R259">
        <v>18</v>
      </c>
      <c r="S259">
        <v>28</v>
      </c>
      <c r="T259">
        <v>2</v>
      </c>
      <c r="U259">
        <v>31</v>
      </c>
      <c r="V259" s="1">
        <v>0.63680555555555551</v>
      </c>
    </row>
    <row r="260" spans="1:22">
      <c r="A260">
        <v>8</v>
      </c>
      <c r="B260" t="s">
        <v>1869</v>
      </c>
      <c r="C260" t="s">
        <v>121</v>
      </c>
      <c r="D260" t="s">
        <v>7</v>
      </c>
      <c r="E260" t="s">
        <v>1986</v>
      </c>
      <c r="F260" t="s">
        <v>452</v>
      </c>
      <c r="G260" t="s">
        <v>453</v>
      </c>
      <c r="H260" t="s">
        <v>429</v>
      </c>
      <c r="I260">
        <v>77</v>
      </c>
      <c r="J260">
        <v>213</v>
      </c>
      <c r="K260" t="s">
        <v>10</v>
      </c>
      <c r="L260">
        <v>2008</v>
      </c>
      <c r="M260">
        <v>1</v>
      </c>
      <c r="N260">
        <v>16</v>
      </c>
      <c r="O260" t="s">
        <v>597</v>
      </c>
      <c r="P260">
        <v>80</v>
      </c>
      <c r="Q260">
        <v>10</v>
      </c>
      <c r="R260">
        <v>18</v>
      </c>
      <c r="S260">
        <v>28</v>
      </c>
      <c r="T260">
        <v>-17</v>
      </c>
      <c r="U260">
        <v>34</v>
      </c>
      <c r="V260" s="1">
        <v>0.59444444444444444</v>
      </c>
    </row>
    <row r="261" spans="1:22">
      <c r="A261">
        <v>25</v>
      </c>
      <c r="B261" t="s">
        <v>350</v>
      </c>
      <c r="C261" t="s">
        <v>38</v>
      </c>
      <c r="D261" t="s">
        <v>7</v>
      </c>
      <c r="E261" t="s">
        <v>1987</v>
      </c>
      <c r="F261" t="s">
        <v>559</v>
      </c>
      <c r="G261" t="s">
        <v>475</v>
      </c>
      <c r="H261" t="s">
        <v>429</v>
      </c>
      <c r="I261">
        <v>72</v>
      </c>
      <c r="J261">
        <v>189</v>
      </c>
      <c r="K261" t="s">
        <v>5</v>
      </c>
      <c r="L261">
        <v>2004</v>
      </c>
      <c r="M261">
        <v>6</v>
      </c>
      <c r="N261">
        <v>178</v>
      </c>
      <c r="P261">
        <v>49</v>
      </c>
      <c r="Q261">
        <v>10</v>
      </c>
      <c r="R261">
        <v>18</v>
      </c>
      <c r="S261">
        <v>28</v>
      </c>
      <c r="T261">
        <v>9</v>
      </c>
      <c r="U261">
        <v>6</v>
      </c>
      <c r="V261" s="1">
        <v>0.7729166666666667</v>
      </c>
    </row>
    <row r="262" spans="1:22">
      <c r="A262">
        <v>24</v>
      </c>
      <c r="B262" t="s">
        <v>239</v>
      </c>
      <c r="C262" t="s">
        <v>78</v>
      </c>
      <c r="D262" t="s">
        <v>10</v>
      </c>
      <c r="E262" t="s">
        <v>1004</v>
      </c>
      <c r="F262" t="s">
        <v>1005</v>
      </c>
      <c r="G262" t="s">
        <v>432</v>
      </c>
      <c r="H262" t="s">
        <v>429</v>
      </c>
      <c r="I262">
        <v>71</v>
      </c>
      <c r="J262">
        <v>208</v>
      </c>
      <c r="K262" t="s">
        <v>10</v>
      </c>
      <c r="L262">
        <v>1997</v>
      </c>
      <c r="M262">
        <v>6</v>
      </c>
      <c r="N262">
        <v>144</v>
      </c>
      <c r="P262">
        <v>82</v>
      </c>
      <c r="Q262">
        <v>10</v>
      </c>
      <c r="R262">
        <v>18</v>
      </c>
      <c r="S262">
        <v>28</v>
      </c>
      <c r="T262">
        <v>8</v>
      </c>
      <c r="U262">
        <v>54</v>
      </c>
      <c r="V262" s="1">
        <v>0.64166666666666672</v>
      </c>
    </row>
    <row r="263" spans="1:22">
      <c r="A263">
        <v>11</v>
      </c>
      <c r="B263" t="s">
        <v>133</v>
      </c>
      <c r="C263" t="s">
        <v>100</v>
      </c>
      <c r="D263" t="s">
        <v>10</v>
      </c>
      <c r="E263" t="s">
        <v>604</v>
      </c>
      <c r="F263" t="s">
        <v>605</v>
      </c>
      <c r="G263" t="s">
        <v>428</v>
      </c>
      <c r="H263" t="s">
        <v>429</v>
      </c>
      <c r="I263">
        <v>73</v>
      </c>
      <c r="J263">
        <v>188</v>
      </c>
      <c r="K263" t="s">
        <v>10</v>
      </c>
      <c r="L263">
        <v>2011</v>
      </c>
      <c r="M263">
        <v>1</v>
      </c>
      <c r="N263">
        <v>3</v>
      </c>
      <c r="P263">
        <v>69</v>
      </c>
      <c r="Q263">
        <v>9</v>
      </c>
      <c r="R263">
        <v>19</v>
      </c>
      <c r="S263">
        <v>28</v>
      </c>
      <c r="T263">
        <v>-5</v>
      </c>
      <c r="U263">
        <v>37</v>
      </c>
      <c r="V263" s="1">
        <v>0.65208333333333335</v>
      </c>
    </row>
    <row r="264" spans="1:22">
      <c r="A264">
        <v>14</v>
      </c>
      <c r="B264" t="s">
        <v>99</v>
      </c>
      <c r="C264" t="s">
        <v>100</v>
      </c>
      <c r="D264" t="s">
        <v>10</v>
      </c>
      <c r="E264" t="s">
        <v>548</v>
      </c>
      <c r="F264" t="s">
        <v>549</v>
      </c>
      <c r="H264" t="s">
        <v>472</v>
      </c>
      <c r="I264">
        <v>73</v>
      </c>
      <c r="J264">
        <v>192</v>
      </c>
      <c r="K264" t="s">
        <v>10</v>
      </c>
      <c r="L264">
        <v>2002</v>
      </c>
      <c r="M264">
        <v>2</v>
      </c>
      <c r="N264">
        <v>63</v>
      </c>
      <c r="P264">
        <v>80</v>
      </c>
      <c r="Q264">
        <v>8</v>
      </c>
      <c r="R264">
        <v>20</v>
      </c>
      <c r="S264">
        <v>28</v>
      </c>
      <c r="T264">
        <v>-18</v>
      </c>
      <c r="U264">
        <v>22</v>
      </c>
      <c r="V264" s="1">
        <v>0.71319444444444446</v>
      </c>
    </row>
    <row r="265" spans="1:22">
      <c r="A265">
        <v>16</v>
      </c>
      <c r="B265" t="s">
        <v>747</v>
      </c>
      <c r="C265" t="s">
        <v>14</v>
      </c>
      <c r="D265" t="s">
        <v>7</v>
      </c>
      <c r="E265" t="s">
        <v>1183</v>
      </c>
      <c r="F265" t="s">
        <v>637</v>
      </c>
      <c r="H265" t="s">
        <v>466</v>
      </c>
      <c r="I265">
        <v>72</v>
      </c>
      <c r="J265">
        <v>181</v>
      </c>
      <c r="K265" t="s">
        <v>10</v>
      </c>
      <c r="L265">
        <v>2009</v>
      </c>
      <c r="M265">
        <v>5</v>
      </c>
      <c r="N265">
        <v>149</v>
      </c>
      <c r="P265">
        <v>81</v>
      </c>
      <c r="Q265">
        <v>8</v>
      </c>
      <c r="R265">
        <v>20</v>
      </c>
      <c r="S265">
        <v>28</v>
      </c>
      <c r="T265">
        <v>6</v>
      </c>
      <c r="U265">
        <v>36</v>
      </c>
      <c r="V265" s="1">
        <v>0.57777777777777783</v>
      </c>
    </row>
    <row r="266" spans="1:22">
      <c r="A266">
        <v>61</v>
      </c>
      <c r="B266" t="s">
        <v>1232</v>
      </c>
      <c r="C266" t="s">
        <v>45</v>
      </c>
      <c r="D266" t="s">
        <v>81</v>
      </c>
      <c r="E266" t="s">
        <v>1988</v>
      </c>
      <c r="F266" t="s">
        <v>1989</v>
      </c>
      <c r="G266" t="s">
        <v>432</v>
      </c>
      <c r="H266" t="s">
        <v>429</v>
      </c>
      <c r="I266">
        <v>71</v>
      </c>
      <c r="J266">
        <v>191</v>
      </c>
      <c r="K266" t="s">
        <v>10</v>
      </c>
      <c r="P266">
        <v>79</v>
      </c>
      <c r="Q266">
        <v>7</v>
      </c>
      <c r="R266">
        <v>21</v>
      </c>
      <c r="S266">
        <v>28</v>
      </c>
      <c r="T266">
        <v>2</v>
      </c>
      <c r="U266">
        <v>26</v>
      </c>
      <c r="V266" s="1">
        <v>0.84166666666666667</v>
      </c>
    </row>
    <row r="267" spans="1:22">
      <c r="A267">
        <v>47</v>
      </c>
      <c r="B267" t="s">
        <v>1217</v>
      </c>
      <c r="C267" t="s">
        <v>1870</v>
      </c>
      <c r="D267" t="s">
        <v>81</v>
      </c>
      <c r="E267" t="s">
        <v>1990</v>
      </c>
      <c r="F267" t="s">
        <v>1991</v>
      </c>
      <c r="G267" t="s">
        <v>438</v>
      </c>
      <c r="H267" t="s">
        <v>429</v>
      </c>
      <c r="I267">
        <v>73</v>
      </c>
      <c r="J267">
        <v>190</v>
      </c>
      <c r="K267" t="s">
        <v>10</v>
      </c>
      <c r="L267">
        <v>2006</v>
      </c>
      <c r="M267">
        <v>6</v>
      </c>
      <c r="N267">
        <v>160</v>
      </c>
      <c r="P267">
        <v>82</v>
      </c>
      <c r="Q267">
        <v>4</v>
      </c>
      <c r="R267">
        <v>24</v>
      </c>
      <c r="S267">
        <v>28</v>
      </c>
      <c r="T267">
        <v>-22</v>
      </c>
      <c r="U267">
        <v>50</v>
      </c>
      <c r="V267" s="1">
        <v>1.0256944444444445</v>
      </c>
    </row>
    <row r="268" spans="1:22">
      <c r="A268">
        <v>77</v>
      </c>
      <c r="B268" t="s">
        <v>782</v>
      </c>
      <c r="C268" t="s">
        <v>100</v>
      </c>
      <c r="D268" t="s">
        <v>81</v>
      </c>
      <c r="E268" t="s">
        <v>1186</v>
      </c>
      <c r="F268" t="s">
        <v>1081</v>
      </c>
      <c r="G268" t="s">
        <v>480</v>
      </c>
      <c r="H268" t="s">
        <v>442</v>
      </c>
      <c r="I268">
        <v>74</v>
      </c>
      <c r="J268">
        <v>206</v>
      </c>
      <c r="K268" t="s">
        <v>5</v>
      </c>
      <c r="L268">
        <v>2002</v>
      </c>
      <c r="M268">
        <v>4</v>
      </c>
      <c r="N268">
        <v>129</v>
      </c>
      <c r="P268">
        <v>73</v>
      </c>
      <c r="Q268">
        <v>3</v>
      </c>
      <c r="R268">
        <v>25</v>
      </c>
      <c r="S268">
        <v>28</v>
      </c>
      <c r="T268">
        <v>-5</v>
      </c>
      <c r="U268">
        <v>18</v>
      </c>
      <c r="V268" s="1">
        <v>0.88888888888888884</v>
      </c>
    </row>
    <row r="269" spans="1:22">
      <c r="A269">
        <v>23</v>
      </c>
      <c r="B269" t="s">
        <v>145</v>
      </c>
      <c r="C269" t="s">
        <v>49</v>
      </c>
      <c r="D269" t="s">
        <v>5</v>
      </c>
      <c r="E269" t="s">
        <v>618</v>
      </c>
      <c r="F269" t="s">
        <v>619</v>
      </c>
      <c r="G269" t="s">
        <v>441</v>
      </c>
      <c r="H269" t="s">
        <v>442</v>
      </c>
      <c r="I269">
        <v>72</v>
      </c>
      <c r="J269">
        <v>207</v>
      </c>
      <c r="K269" t="s">
        <v>5</v>
      </c>
      <c r="L269">
        <v>2003</v>
      </c>
      <c r="M269">
        <v>1</v>
      </c>
      <c r="N269">
        <v>13</v>
      </c>
      <c r="P269">
        <v>79</v>
      </c>
      <c r="Q269">
        <v>15</v>
      </c>
      <c r="R269">
        <v>12</v>
      </c>
      <c r="S269">
        <v>27</v>
      </c>
      <c r="T269">
        <v>7</v>
      </c>
      <c r="U269">
        <v>66</v>
      </c>
      <c r="V269" s="1">
        <v>0.65972222222222221</v>
      </c>
    </row>
    <row r="270" spans="1:22">
      <c r="A270">
        <v>40</v>
      </c>
      <c r="B270" t="s">
        <v>259</v>
      </c>
      <c r="C270" t="s">
        <v>36</v>
      </c>
      <c r="D270" t="s">
        <v>5</v>
      </c>
      <c r="E270" t="s">
        <v>660</v>
      </c>
      <c r="F270" t="s">
        <v>661</v>
      </c>
      <c r="G270" t="s">
        <v>453</v>
      </c>
      <c r="H270" t="s">
        <v>429</v>
      </c>
      <c r="I270">
        <v>72</v>
      </c>
      <c r="J270">
        <v>205</v>
      </c>
      <c r="K270" t="s">
        <v>5</v>
      </c>
      <c r="L270">
        <v>2005</v>
      </c>
      <c r="M270">
        <v>1</v>
      </c>
      <c r="N270">
        <v>8</v>
      </c>
      <c r="P270">
        <v>75</v>
      </c>
      <c r="Q270">
        <v>11</v>
      </c>
      <c r="R270">
        <v>16</v>
      </c>
      <c r="S270">
        <v>27</v>
      </c>
      <c r="T270">
        <v>-7</v>
      </c>
      <c r="U270">
        <v>22</v>
      </c>
      <c r="V270" s="1">
        <v>0.62708333333333333</v>
      </c>
    </row>
    <row r="271" spans="1:22">
      <c r="A271">
        <v>8</v>
      </c>
      <c r="B271" t="s">
        <v>155</v>
      </c>
      <c r="C271" t="s">
        <v>25</v>
      </c>
      <c r="D271" t="s">
        <v>5</v>
      </c>
      <c r="E271" t="s">
        <v>722</v>
      </c>
      <c r="F271" t="s">
        <v>723</v>
      </c>
      <c r="H271" t="s">
        <v>532</v>
      </c>
      <c r="I271">
        <v>72</v>
      </c>
      <c r="J271">
        <v>209</v>
      </c>
      <c r="K271" t="s">
        <v>5</v>
      </c>
      <c r="L271">
        <v>1988</v>
      </c>
      <c r="M271">
        <v>1</v>
      </c>
      <c r="N271">
        <v>10</v>
      </c>
      <c r="P271">
        <v>64</v>
      </c>
      <c r="Q271">
        <v>9</v>
      </c>
      <c r="R271">
        <v>18</v>
      </c>
      <c r="S271">
        <v>27</v>
      </c>
      <c r="T271">
        <v>8</v>
      </c>
      <c r="U271">
        <v>12</v>
      </c>
      <c r="V271" s="1">
        <v>0.58819444444444446</v>
      </c>
    </row>
    <row r="272" spans="1:22">
      <c r="A272">
        <v>25</v>
      </c>
      <c r="B272" t="s">
        <v>272</v>
      </c>
      <c r="C272" t="s">
        <v>1871</v>
      </c>
      <c r="D272" t="s">
        <v>7</v>
      </c>
      <c r="E272" t="s">
        <v>1992</v>
      </c>
      <c r="F272" t="s">
        <v>1993</v>
      </c>
      <c r="G272" t="s">
        <v>428</v>
      </c>
      <c r="H272" t="s">
        <v>429</v>
      </c>
      <c r="I272">
        <v>71</v>
      </c>
      <c r="J272">
        <v>190</v>
      </c>
      <c r="K272" t="s">
        <v>10</v>
      </c>
      <c r="L272">
        <v>2002</v>
      </c>
      <c r="M272">
        <v>8</v>
      </c>
      <c r="N272">
        <v>234</v>
      </c>
      <c r="P272">
        <v>81</v>
      </c>
      <c r="Q272">
        <v>8</v>
      </c>
      <c r="R272">
        <v>19</v>
      </c>
      <c r="S272">
        <v>27</v>
      </c>
      <c r="T272">
        <v>5</v>
      </c>
      <c r="U272">
        <v>45</v>
      </c>
      <c r="V272" s="2">
        <v>0.67291666666666661</v>
      </c>
    </row>
    <row r="273" spans="1:22">
      <c r="A273">
        <v>28</v>
      </c>
      <c r="B273" t="s">
        <v>347</v>
      </c>
      <c r="C273" t="s">
        <v>49</v>
      </c>
      <c r="D273" t="s">
        <v>7</v>
      </c>
      <c r="E273" t="s">
        <v>1063</v>
      </c>
      <c r="F273" t="s">
        <v>1064</v>
      </c>
      <c r="G273" t="s">
        <v>447</v>
      </c>
      <c r="H273" t="s">
        <v>429</v>
      </c>
      <c r="I273">
        <v>73</v>
      </c>
      <c r="J273">
        <v>213</v>
      </c>
      <c r="K273" t="s">
        <v>5</v>
      </c>
      <c r="L273">
        <v>2002</v>
      </c>
      <c r="M273">
        <v>2</v>
      </c>
      <c r="N273">
        <v>36</v>
      </c>
      <c r="P273">
        <v>78</v>
      </c>
      <c r="Q273">
        <v>8</v>
      </c>
      <c r="R273">
        <v>19</v>
      </c>
      <c r="S273">
        <v>27</v>
      </c>
      <c r="T273">
        <v>9</v>
      </c>
      <c r="U273">
        <v>48</v>
      </c>
      <c r="V273" s="1">
        <v>0.66041666666666665</v>
      </c>
    </row>
    <row r="274" spans="1:22">
      <c r="A274">
        <v>4</v>
      </c>
      <c r="B274" t="s">
        <v>1872</v>
      </c>
      <c r="C274" t="s">
        <v>165</v>
      </c>
      <c r="D274" t="s">
        <v>81</v>
      </c>
      <c r="E274" t="s">
        <v>1994</v>
      </c>
      <c r="F274" t="s">
        <v>1455</v>
      </c>
      <c r="G274" t="s">
        <v>432</v>
      </c>
      <c r="H274" t="s">
        <v>429</v>
      </c>
      <c r="I274">
        <v>70</v>
      </c>
      <c r="J274">
        <v>175</v>
      </c>
      <c r="K274" t="s">
        <v>5</v>
      </c>
      <c r="L274">
        <v>2009</v>
      </c>
      <c r="M274">
        <v>1</v>
      </c>
      <c r="N274">
        <v>11</v>
      </c>
      <c r="P274">
        <v>80</v>
      </c>
      <c r="Q274">
        <v>6</v>
      </c>
      <c r="R274">
        <v>21</v>
      </c>
      <c r="S274">
        <v>27</v>
      </c>
      <c r="T274">
        <v>9</v>
      </c>
      <c r="U274">
        <v>24</v>
      </c>
      <c r="V274" s="1">
        <v>0.6694444444444444</v>
      </c>
    </row>
    <row r="275" spans="1:22">
      <c r="A275">
        <v>44</v>
      </c>
      <c r="B275" t="s">
        <v>1873</v>
      </c>
      <c r="C275" t="s">
        <v>19</v>
      </c>
      <c r="D275" t="s">
        <v>81</v>
      </c>
      <c r="E275" t="s">
        <v>1995</v>
      </c>
      <c r="F275" t="s">
        <v>559</v>
      </c>
      <c r="G275" t="s">
        <v>475</v>
      </c>
      <c r="H275" t="s">
        <v>429</v>
      </c>
      <c r="I275">
        <v>73</v>
      </c>
      <c r="J275">
        <v>205</v>
      </c>
      <c r="K275" t="s">
        <v>10</v>
      </c>
      <c r="L275">
        <v>2012</v>
      </c>
      <c r="M275">
        <v>1</v>
      </c>
      <c r="N275">
        <v>5</v>
      </c>
      <c r="O275" t="s">
        <v>597</v>
      </c>
      <c r="P275">
        <v>73</v>
      </c>
      <c r="Q275">
        <v>2</v>
      </c>
      <c r="R275">
        <v>25</v>
      </c>
      <c r="S275">
        <v>27</v>
      </c>
      <c r="T275">
        <v>-13</v>
      </c>
      <c r="U275">
        <v>12</v>
      </c>
      <c r="V275" s="1">
        <v>0.73472222222222217</v>
      </c>
    </row>
    <row r="276" spans="1:22">
      <c r="A276">
        <v>80</v>
      </c>
      <c r="B276" t="s">
        <v>89</v>
      </c>
      <c r="C276" t="s">
        <v>325</v>
      </c>
      <c r="D276" t="s">
        <v>5</v>
      </c>
      <c r="E276" t="s">
        <v>537</v>
      </c>
      <c r="F276" t="s">
        <v>525</v>
      </c>
      <c r="G276" t="s">
        <v>432</v>
      </c>
      <c r="H276" t="s">
        <v>429</v>
      </c>
      <c r="I276">
        <v>74</v>
      </c>
      <c r="J276">
        <v>231</v>
      </c>
      <c r="K276" t="s">
        <v>5</v>
      </c>
      <c r="L276">
        <v>2006</v>
      </c>
      <c r="M276">
        <v>1</v>
      </c>
      <c r="N276">
        <v>18</v>
      </c>
      <c r="P276">
        <v>63</v>
      </c>
      <c r="Q276">
        <v>15</v>
      </c>
      <c r="R276">
        <v>11</v>
      </c>
      <c r="S276">
        <v>26</v>
      </c>
      <c r="T276">
        <v>0</v>
      </c>
      <c r="U276">
        <v>118</v>
      </c>
      <c r="V276" s="1">
        <v>0.57013888888888886</v>
      </c>
    </row>
    <row r="277" spans="1:22">
      <c r="A277">
        <v>29</v>
      </c>
      <c r="B277" t="s">
        <v>1874</v>
      </c>
      <c r="C277" t="s">
        <v>33</v>
      </c>
      <c r="D277" t="s">
        <v>7</v>
      </c>
      <c r="E277" t="s">
        <v>1996</v>
      </c>
      <c r="F277" t="s">
        <v>1997</v>
      </c>
      <c r="G277" t="s">
        <v>480</v>
      </c>
      <c r="H277" t="s">
        <v>442</v>
      </c>
      <c r="I277">
        <v>75</v>
      </c>
      <c r="J277">
        <v>196</v>
      </c>
      <c r="K277" t="s">
        <v>10</v>
      </c>
      <c r="L277">
        <v>2010</v>
      </c>
      <c r="M277">
        <v>1</v>
      </c>
      <c r="N277">
        <v>30</v>
      </c>
      <c r="O277" t="s">
        <v>597</v>
      </c>
      <c r="P277">
        <v>72</v>
      </c>
      <c r="Q277">
        <v>14</v>
      </c>
      <c r="R277">
        <v>12</v>
      </c>
      <c r="S277">
        <v>26</v>
      </c>
      <c r="T277">
        <v>-10</v>
      </c>
      <c r="U277">
        <v>12</v>
      </c>
      <c r="V277" s="1">
        <v>0.59375</v>
      </c>
    </row>
    <row r="278" spans="1:22">
      <c r="A278">
        <v>28</v>
      </c>
      <c r="B278" t="s">
        <v>1875</v>
      </c>
      <c r="C278" t="s">
        <v>14</v>
      </c>
      <c r="D278" t="s">
        <v>5</v>
      </c>
      <c r="E278" t="s">
        <v>1998</v>
      </c>
      <c r="F278" t="s">
        <v>1999</v>
      </c>
      <c r="G278" t="s">
        <v>2000</v>
      </c>
      <c r="H278" t="s">
        <v>442</v>
      </c>
      <c r="I278">
        <v>71</v>
      </c>
      <c r="J278">
        <v>207</v>
      </c>
      <c r="K278" t="s">
        <v>5</v>
      </c>
      <c r="L278">
        <v>2008</v>
      </c>
      <c r="M278">
        <v>6</v>
      </c>
      <c r="N278">
        <v>169</v>
      </c>
      <c r="P278">
        <v>75</v>
      </c>
      <c r="Q278">
        <v>14</v>
      </c>
      <c r="R278">
        <v>12</v>
      </c>
      <c r="S278">
        <v>26</v>
      </c>
      <c r="T278">
        <v>3</v>
      </c>
      <c r="U278">
        <v>2</v>
      </c>
      <c r="V278" s="1">
        <v>0.53055555555555556</v>
      </c>
    </row>
    <row r="279" spans="1:22">
      <c r="A279">
        <v>8</v>
      </c>
      <c r="B279" t="s">
        <v>213</v>
      </c>
      <c r="C279" t="s">
        <v>93</v>
      </c>
      <c r="D279" t="s">
        <v>5</v>
      </c>
      <c r="E279" t="s">
        <v>2001</v>
      </c>
      <c r="F279" t="s">
        <v>2002</v>
      </c>
      <c r="H279" t="s">
        <v>2003</v>
      </c>
      <c r="I279">
        <v>77</v>
      </c>
      <c r="J279">
        <v>225</v>
      </c>
      <c r="K279" t="s">
        <v>10</v>
      </c>
      <c r="L279">
        <v>1996</v>
      </c>
      <c r="M279">
        <v>1</v>
      </c>
      <c r="N279">
        <v>15</v>
      </c>
      <c r="P279">
        <v>82</v>
      </c>
      <c r="Q279">
        <v>13</v>
      </c>
      <c r="R279">
        <v>13</v>
      </c>
      <c r="S279">
        <v>26</v>
      </c>
      <c r="T279">
        <v>1</v>
      </c>
      <c r="U279">
        <v>46</v>
      </c>
      <c r="V279" s="1">
        <v>0.73125000000000007</v>
      </c>
    </row>
    <row r="280" spans="1:22">
      <c r="A280">
        <v>16</v>
      </c>
      <c r="B280" t="s">
        <v>289</v>
      </c>
      <c r="C280" t="s">
        <v>12</v>
      </c>
      <c r="D280" t="s">
        <v>7</v>
      </c>
      <c r="E280" t="s">
        <v>1035</v>
      </c>
      <c r="F280" t="s">
        <v>1036</v>
      </c>
      <c r="G280" t="s">
        <v>441</v>
      </c>
      <c r="H280" t="s">
        <v>442</v>
      </c>
      <c r="I280">
        <v>75</v>
      </c>
      <c r="J280">
        <v>190</v>
      </c>
      <c r="K280" t="s">
        <v>5</v>
      </c>
      <c r="L280">
        <v>2007</v>
      </c>
      <c r="M280">
        <v>1</v>
      </c>
      <c r="N280">
        <v>11</v>
      </c>
      <c r="P280">
        <v>81</v>
      </c>
      <c r="Q280">
        <v>13</v>
      </c>
      <c r="R280">
        <v>13</v>
      </c>
      <c r="S280">
        <v>26</v>
      </c>
      <c r="T280">
        <v>-9</v>
      </c>
      <c r="U280">
        <v>12</v>
      </c>
      <c r="V280" s="1">
        <v>0.65694444444444444</v>
      </c>
    </row>
    <row r="281" spans="1:22">
      <c r="A281">
        <v>40</v>
      </c>
      <c r="B281" t="s">
        <v>287</v>
      </c>
      <c r="C281" t="s">
        <v>33</v>
      </c>
      <c r="D281" t="s">
        <v>5</v>
      </c>
      <c r="E281" t="s">
        <v>994</v>
      </c>
      <c r="F281" t="s">
        <v>995</v>
      </c>
      <c r="H281" t="s">
        <v>498</v>
      </c>
      <c r="I281">
        <v>72</v>
      </c>
      <c r="J281">
        <v>186</v>
      </c>
      <c r="K281" t="s">
        <v>10</v>
      </c>
      <c r="L281">
        <v>2006</v>
      </c>
      <c r="M281">
        <v>1</v>
      </c>
      <c r="N281">
        <v>14</v>
      </c>
      <c r="P281">
        <v>64</v>
      </c>
      <c r="Q281">
        <v>12</v>
      </c>
      <c r="R281">
        <v>14</v>
      </c>
      <c r="S281">
        <v>26</v>
      </c>
      <c r="T281">
        <v>-10</v>
      </c>
      <c r="U281">
        <v>12</v>
      </c>
      <c r="V281" s="1">
        <v>0.59097222222222223</v>
      </c>
    </row>
    <row r="282" spans="1:22">
      <c r="A282">
        <v>81</v>
      </c>
      <c r="B282" t="s">
        <v>144</v>
      </c>
      <c r="C282" t="s">
        <v>74</v>
      </c>
      <c r="D282" t="s">
        <v>7</v>
      </c>
      <c r="E282" t="s">
        <v>615</v>
      </c>
      <c r="F282" t="s">
        <v>616</v>
      </c>
      <c r="H282" t="s">
        <v>617</v>
      </c>
      <c r="I282">
        <v>74</v>
      </c>
      <c r="J282">
        <v>215</v>
      </c>
      <c r="K282" t="s">
        <v>10</v>
      </c>
      <c r="L282">
        <v>2007</v>
      </c>
      <c r="M282">
        <v>1</v>
      </c>
      <c r="N282">
        <v>13</v>
      </c>
      <c r="P282">
        <v>77</v>
      </c>
      <c r="Q282">
        <v>12</v>
      </c>
      <c r="R282">
        <v>14</v>
      </c>
      <c r="S282">
        <v>26</v>
      </c>
      <c r="T282">
        <v>-15</v>
      </c>
      <c r="U282">
        <v>68</v>
      </c>
      <c r="V282" s="1">
        <v>0.6645833333333333</v>
      </c>
    </row>
    <row r="283" spans="1:22">
      <c r="A283">
        <v>57</v>
      </c>
      <c r="B283" t="s">
        <v>928</v>
      </c>
      <c r="C283" t="s">
        <v>165</v>
      </c>
      <c r="D283" t="s">
        <v>10</v>
      </c>
      <c r="E283" t="s">
        <v>1089</v>
      </c>
      <c r="F283" t="s">
        <v>1090</v>
      </c>
      <c r="G283" t="s">
        <v>428</v>
      </c>
      <c r="H283" t="s">
        <v>429</v>
      </c>
      <c r="I283">
        <v>70</v>
      </c>
      <c r="J283">
        <v>192</v>
      </c>
      <c r="K283" t="s">
        <v>10</v>
      </c>
      <c r="L283">
        <v>2009</v>
      </c>
      <c r="M283">
        <v>5</v>
      </c>
      <c r="N283">
        <v>132</v>
      </c>
      <c r="P283">
        <v>74</v>
      </c>
      <c r="Q283">
        <v>9</v>
      </c>
      <c r="R283">
        <v>17</v>
      </c>
      <c r="S283">
        <v>26</v>
      </c>
      <c r="T283">
        <v>-5</v>
      </c>
      <c r="U283">
        <v>8</v>
      </c>
      <c r="V283" s="1">
        <v>0.57638888888888895</v>
      </c>
    </row>
    <row r="284" spans="1:22">
      <c r="A284">
        <v>29</v>
      </c>
      <c r="B284" t="s">
        <v>208</v>
      </c>
      <c r="C284" t="s">
        <v>93</v>
      </c>
      <c r="D284" t="s">
        <v>10</v>
      </c>
      <c r="E284" t="s">
        <v>1056</v>
      </c>
      <c r="F284" t="s">
        <v>543</v>
      </c>
      <c r="G284" t="s">
        <v>544</v>
      </c>
      <c r="H284" t="s">
        <v>429</v>
      </c>
      <c r="I284">
        <v>75</v>
      </c>
      <c r="J284">
        <v>225</v>
      </c>
      <c r="K284" t="s">
        <v>10</v>
      </c>
      <c r="L284">
        <v>2001</v>
      </c>
      <c r="M284">
        <v>6</v>
      </c>
      <c r="N284">
        <v>175</v>
      </c>
      <c r="P284">
        <v>43</v>
      </c>
      <c r="Q284">
        <v>7</v>
      </c>
      <c r="R284">
        <v>19</v>
      </c>
      <c r="S284">
        <v>26</v>
      </c>
      <c r="T284">
        <v>-10</v>
      </c>
      <c r="U284">
        <v>33</v>
      </c>
      <c r="V284" s="1">
        <v>0.67152777777777783</v>
      </c>
    </row>
    <row r="285" spans="1:22">
      <c r="A285">
        <v>88</v>
      </c>
      <c r="B285" t="s">
        <v>628</v>
      </c>
      <c r="C285" t="s">
        <v>1876</v>
      </c>
      <c r="D285" t="s">
        <v>7</v>
      </c>
      <c r="E285" t="s">
        <v>630</v>
      </c>
      <c r="F285" t="s">
        <v>631</v>
      </c>
      <c r="G285" t="s">
        <v>432</v>
      </c>
      <c r="H285" t="s">
        <v>429</v>
      </c>
      <c r="I285">
        <v>68</v>
      </c>
      <c r="J285">
        <v>180</v>
      </c>
      <c r="K285" t="s">
        <v>10</v>
      </c>
      <c r="P285">
        <v>79</v>
      </c>
      <c r="Q285">
        <v>7</v>
      </c>
      <c r="R285">
        <v>19</v>
      </c>
      <c r="S285">
        <v>26</v>
      </c>
      <c r="T285">
        <v>1</v>
      </c>
      <c r="U285">
        <v>50</v>
      </c>
      <c r="V285" s="1">
        <v>0.53888888888888886</v>
      </c>
    </row>
    <row r="286" spans="1:22">
      <c r="A286">
        <v>46</v>
      </c>
      <c r="B286" t="s">
        <v>778</v>
      </c>
      <c r="C286" t="s">
        <v>78</v>
      </c>
      <c r="D286" t="s">
        <v>81</v>
      </c>
      <c r="E286" t="s">
        <v>1118</v>
      </c>
      <c r="F286" t="s">
        <v>562</v>
      </c>
      <c r="G286" t="s">
        <v>453</v>
      </c>
      <c r="H286" t="s">
        <v>429</v>
      </c>
      <c r="I286">
        <v>69</v>
      </c>
      <c r="J286">
        <v>168</v>
      </c>
      <c r="K286" t="s">
        <v>5</v>
      </c>
      <c r="L286">
        <v>2008</v>
      </c>
      <c r="M286">
        <v>6</v>
      </c>
      <c r="N286">
        <v>156</v>
      </c>
      <c r="P286">
        <v>67</v>
      </c>
      <c r="Q286">
        <v>5</v>
      </c>
      <c r="R286">
        <v>21</v>
      </c>
      <c r="S286">
        <v>26</v>
      </c>
      <c r="T286">
        <v>15</v>
      </c>
      <c r="U286">
        <v>16</v>
      </c>
      <c r="V286" s="2">
        <v>0.94305555555555554</v>
      </c>
    </row>
    <row r="287" spans="1:22">
      <c r="A287">
        <v>4</v>
      </c>
      <c r="B287" t="s">
        <v>1238</v>
      </c>
      <c r="C287" t="s">
        <v>14</v>
      </c>
      <c r="D287" t="s">
        <v>81</v>
      </c>
      <c r="E287" t="s">
        <v>2004</v>
      </c>
      <c r="F287" t="s">
        <v>2005</v>
      </c>
      <c r="H287" t="s">
        <v>466</v>
      </c>
      <c r="I287">
        <v>75</v>
      </c>
      <c r="J287">
        <v>207</v>
      </c>
      <c r="K287" t="s">
        <v>10</v>
      </c>
      <c r="L287">
        <v>2005</v>
      </c>
      <c r="M287">
        <v>4</v>
      </c>
      <c r="N287">
        <v>108</v>
      </c>
      <c r="P287">
        <v>81</v>
      </c>
      <c r="Q287">
        <v>4</v>
      </c>
      <c r="R287">
        <v>22</v>
      </c>
      <c r="S287">
        <v>26</v>
      </c>
      <c r="T287">
        <v>11</v>
      </c>
      <c r="U287">
        <v>34</v>
      </c>
      <c r="V287" s="1">
        <v>0.88611111111111107</v>
      </c>
    </row>
    <row r="288" spans="1:22">
      <c r="A288">
        <v>51</v>
      </c>
      <c r="B288" t="s">
        <v>751</v>
      </c>
      <c r="C288" t="s">
        <v>139</v>
      </c>
      <c r="D288" t="s">
        <v>81</v>
      </c>
      <c r="E288" t="s">
        <v>992</v>
      </c>
      <c r="F288" t="s">
        <v>993</v>
      </c>
      <c r="H288" t="s">
        <v>435</v>
      </c>
      <c r="I288">
        <v>74</v>
      </c>
      <c r="J288">
        <v>212</v>
      </c>
      <c r="K288" t="s">
        <v>10</v>
      </c>
      <c r="L288">
        <v>2001</v>
      </c>
      <c r="M288">
        <v>2</v>
      </c>
      <c r="N288">
        <v>40</v>
      </c>
      <c r="P288">
        <v>69</v>
      </c>
      <c r="Q288">
        <v>4</v>
      </c>
      <c r="R288">
        <v>22</v>
      </c>
      <c r="S288">
        <v>26</v>
      </c>
      <c r="T288">
        <v>6</v>
      </c>
      <c r="U288">
        <v>44</v>
      </c>
      <c r="V288" s="1">
        <v>0.89166666666666661</v>
      </c>
    </row>
    <row r="289" spans="1:22">
      <c r="A289">
        <v>48</v>
      </c>
      <c r="B289" t="s">
        <v>1877</v>
      </c>
      <c r="C289" t="s">
        <v>72</v>
      </c>
      <c r="D289" t="s">
        <v>7</v>
      </c>
      <c r="E289" t="s">
        <v>2006</v>
      </c>
      <c r="F289" t="s">
        <v>1076</v>
      </c>
      <c r="H289" t="s">
        <v>472</v>
      </c>
      <c r="I289">
        <v>74</v>
      </c>
      <c r="J289">
        <v>210</v>
      </c>
      <c r="K289" t="s">
        <v>10</v>
      </c>
      <c r="L289">
        <v>2012</v>
      </c>
      <c r="M289">
        <v>1</v>
      </c>
      <c r="N289">
        <v>17</v>
      </c>
      <c r="O289" t="s">
        <v>597</v>
      </c>
      <c r="P289">
        <v>37</v>
      </c>
      <c r="Q289">
        <v>15</v>
      </c>
      <c r="R289">
        <v>10</v>
      </c>
      <c r="S289">
        <v>25</v>
      </c>
      <c r="T289">
        <v>11</v>
      </c>
      <c r="U289">
        <v>4</v>
      </c>
      <c r="V289" s="1">
        <v>0.6381944444444444</v>
      </c>
    </row>
    <row r="290" spans="1:22">
      <c r="A290">
        <v>48</v>
      </c>
      <c r="B290" t="s">
        <v>189</v>
      </c>
      <c r="C290" t="s">
        <v>74</v>
      </c>
      <c r="D290" t="s">
        <v>7</v>
      </c>
      <c r="E290" t="s">
        <v>1106</v>
      </c>
      <c r="F290" t="s">
        <v>1107</v>
      </c>
      <c r="G290" t="s">
        <v>428</v>
      </c>
      <c r="H290" t="s">
        <v>429</v>
      </c>
      <c r="I290">
        <v>69</v>
      </c>
      <c r="J290">
        <v>174</v>
      </c>
      <c r="K290" t="s">
        <v>5</v>
      </c>
      <c r="L290">
        <v>1996</v>
      </c>
      <c r="M290">
        <v>1</v>
      </c>
      <c r="N290">
        <v>24</v>
      </c>
      <c r="P290">
        <v>69</v>
      </c>
      <c r="Q290">
        <v>13</v>
      </c>
      <c r="R290">
        <v>12</v>
      </c>
      <c r="S290">
        <v>25</v>
      </c>
      <c r="T290">
        <v>1</v>
      </c>
      <c r="U290">
        <v>30</v>
      </c>
      <c r="V290" s="1">
        <v>0.53194444444444444</v>
      </c>
    </row>
    <row r="291" spans="1:22">
      <c r="A291">
        <v>73</v>
      </c>
      <c r="B291" t="s">
        <v>1878</v>
      </c>
      <c r="C291" t="s">
        <v>1329</v>
      </c>
      <c r="D291" t="s">
        <v>7</v>
      </c>
      <c r="E291" t="s">
        <v>2007</v>
      </c>
      <c r="F291" t="s">
        <v>525</v>
      </c>
      <c r="G291" t="s">
        <v>432</v>
      </c>
      <c r="H291" t="s">
        <v>429</v>
      </c>
      <c r="I291">
        <v>72</v>
      </c>
      <c r="J291">
        <v>183</v>
      </c>
      <c r="K291" t="s">
        <v>10</v>
      </c>
      <c r="L291">
        <v>2009</v>
      </c>
      <c r="M291">
        <v>2</v>
      </c>
      <c r="N291">
        <v>59</v>
      </c>
      <c r="O291" t="s">
        <v>597</v>
      </c>
      <c r="P291">
        <v>49</v>
      </c>
      <c r="Q291">
        <v>13</v>
      </c>
      <c r="R291">
        <v>12</v>
      </c>
      <c r="S291">
        <v>25</v>
      </c>
      <c r="T291">
        <v>6</v>
      </c>
      <c r="U291">
        <v>8</v>
      </c>
      <c r="V291" s="1">
        <v>0.54027777777777775</v>
      </c>
    </row>
    <row r="292" spans="1:22">
      <c r="A292">
        <v>10</v>
      </c>
      <c r="B292" t="s">
        <v>324</v>
      </c>
      <c r="C292" t="s">
        <v>90</v>
      </c>
      <c r="D292" t="s">
        <v>10</v>
      </c>
      <c r="E292" t="s">
        <v>712</v>
      </c>
      <c r="F292" t="s">
        <v>713</v>
      </c>
      <c r="G292" t="s">
        <v>447</v>
      </c>
      <c r="H292" t="s">
        <v>429</v>
      </c>
      <c r="I292">
        <v>72</v>
      </c>
      <c r="J292">
        <v>205</v>
      </c>
      <c r="K292" t="s">
        <v>10</v>
      </c>
      <c r="L292">
        <v>1997</v>
      </c>
      <c r="M292">
        <v>1</v>
      </c>
      <c r="N292">
        <v>25</v>
      </c>
      <c r="P292">
        <v>71</v>
      </c>
      <c r="Q292">
        <v>13</v>
      </c>
      <c r="R292">
        <v>12</v>
      </c>
      <c r="S292">
        <v>25</v>
      </c>
      <c r="T292">
        <v>1</v>
      </c>
      <c r="U292">
        <v>76</v>
      </c>
      <c r="V292" s="1">
        <v>0.49583333333333335</v>
      </c>
    </row>
    <row r="293" spans="1:22">
      <c r="A293">
        <v>12</v>
      </c>
      <c r="B293" t="s">
        <v>701</v>
      </c>
      <c r="C293" t="s">
        <v>93</v>
      </c>
      <c r="D293" t="s">
        <v>5</v>
      </c>
      <c r="E293" t="s">
        <v>702</v>
      </c>
      <c r="F293" t="s">
        <v>703</v>
      </c>
      <c r="H293" t="s">
        <v>690</v>
      </c>
      <c r="I293">
        <v>70</v>
      </c>
      <c r="J293">
        <v>185</v>
      </c>
      <c r="K293" t="s">
        <v>5</v>
      </c>
      <c r="P293">
        <v>60</v>
      </c>
      <c r="Q293">
        <v>11</v>
      </c>
      <c r="R293">
        <v>14</v>
      </c>
      <c r="S293">
        <v>25</v>
      </c>
      <c r="T293">
        <v>-11</v>
      </c>
      <c r="U293">
        <v>26</v>
      </c>
      <c r="V293" s="1">
        <v>0.56388888888888888</v>
      </c>
    </row>
    <row r="294" spans="1:22">
      <c r="A294">
        <v>57</v>
      </c>
      <c r="B294" t="s">
        <v>742</v>
      </c>
      <c r="C294" t="s">
        <v>1365</v>
      </c>
      <c r="D294" t="s">
        <v>7</v>
      </c>
      <c r="E294" t="s">
        <v>1038</v>
      </c>
      <c r="F294" t="s">
        <v>1039</v>
      </c>
      <c r="H294" t="s">
        <v>988</v>
      </c>
      <c r="I294">
        <v>73</v>
      </c>
      <c r="J294">
        <v>197</v>
      </c>
      <c r="K294" t="s">
        <v>10</v>
      </c>
      <c r="L294">
        <v>2001</v>
      </c>
      <c r="M294">
        <v>1</v>
      </c>
      <c r="N294">
        <v>20</v>
      </c>
      <c r="P294">
        <v>74</v>
      </c>
      <c r="Q294">
        <v>11</v>
      </c>
      <c r="R294">
        <v>14</v>
      </c>
      <c r="S294">
        <v>25</v>
      </c>
      <c r="T294">
        <v>-7</v>
      </c>
      <c r="U294">
        <v>35</v>
      </c>
      <c r="V294" s="1">
        <v>0.67986111111111114</v>
      </c>
    </row>
    <row r="295" spans="1:22">
      <c r="A295">
        <v>2</v>
      </c>
      <c r="B295" t="s">
        <v>1879</v>
      </c>
      <c r="C295" t="s">
        <v>45</v>
      </c>
      <c r="D295" t="s">
        <v>81</v>
      </c>
      <c r="E295" t="s">
        <v>2008</v>
      </c>
      <c r="F295" t="s">
        <v>1989</v>
      </c>
      <c r="G295" t="s">
        <v>453</v>
      </c>
      <c r="H295" t="s">
        <v>429</v>
      </c>
      <c r="I295">
        <v>76</v>
      </c>
      <c r="J295">
        <v>207</v>
      </c>
      <c r="K295" t="s">
        <v>10</v>
      </c>
      <c r="P295">
        <v>54</v>
      </c>
      <c r="Q295">
        <v>10</v>
      </c>
      <c r="R295">
        <v>15</v>
      </c>
      <c r="S295">
        <v>25</v>
      </c>
      <c r="T295">
        <v>12</v>
      </c>
      <c r="U295">
        <v>22</v>
      </c>
      <c r="V295" s="1">
        <v>0.77777777777777779</v>
      </c>
    </row>
    <row r="296" spans="1:22">
      <c r="A296">
        <v>6</v>
      </c>
      <c r="B296" t="s">
        <v>756</v>
      </c>
      <c r="C296" t="s">
        <v>113</v>
      </c>
      <c r="D296" t="s">
        <v>81</v>
      </c>
      <c r="E296" t="s">
        <v>1149</v>
      </c>
      <c r="F296" t="s">
        <v>525</v>
      </c>
      <c r="G296" t="s">
        <v>432</v>
      </c>
      <c r="H296" t="s">
        <v>429</v>
      </c>
      <c r="I296">
        <v>71</v>
      </c>
      <c r="J296">
        <v>195</v>
      </c>
      <c r="K296" t="s">
        <v>10</v>
      </c>
      <c r="L296">
        <v>2002</v>
      </c>
      <c r="M296">
        <v>2</v>
      </c>
      <c r="N296">
        <v>43</v>
      </c>
      <c r="P296">
        <v>67</v>
      </c>
      <c r="Q296">
        <v>9</v>
      </c>
      <c r="R296">
        <v>16</v>
      </c>
      <c r="S296">
        <v>25</v>
      </c>
      <c r="T296">
        <v>10</v>
      </c>
      <c r="U296">
        <v>38</v>
      </c>
      <c r="V296" s="1">
        <v>0.88055555555555554</v>
      </c>
    </row>
    <row r="297" spans="1:22">
      <c r="A297">
        <v>28</v>
      </c>
      <c r="B297" t="s">
        <v>250</v>
      </c>
      <c r="C297" t="s">
        <v>143</v>
      </c>
      <c r="D297" t="s">
        <v>10</v>
      </c>
      <c r="E297" t="s">
        <v>2009</v>
      </c>
      <c r="F297" t="s">
        <v>531</v>
      </c>
      <c r="H297" t="s">
        <v>532</v>
      </c>
      <c r="I297">
        <v>73</v>
      </c>
      <c r="J297">
        <v>205</v>
      </c>
      <c r="K297" t="s">
        <v>10</v>
      </c>
      <c r="L297">
        <v>2004</v>
      </c>
      <c r="M297">
        <v>1</v>
      </c>
      <c r="N297">
        <v>19</v>
      </c>
      <c r="P297">
        <v>64</v>
      </c>
      <c r="Q297">
        <v>9</v>
      </c>
      <c r="R297">
        <v>16</v>
      </c>
      <c r="S297">
        <v>25</v>
      </c>
      <c r="T297">
        <v>-7</v>
      </c>
      <c r="U297">
        <v>24</v>
      </c>
      <c r="V297" s="1">
        <v>0.6694444444444444</v>
      </c>
    </row>
    <row r="298" spans="1:22">
      <c r="A298">
        <v>27</v>
      </c>
      <c r="B298" t="s">
        <v>934</v>
      </c>
      <c r="C298" t="s">
        <v>88</v>
      </c>
      <c r="D298" t="s">
        <v>81</v>
      </c>
      <c r="E298" t="s">
        <v>1108</v>
      </c>
      <c r="F298" t="s">
        <v>525</v>
      </c>
      <c r="G298" t="s">
        <v>432</v>
      </c>
      <c r="H298" t="s">
        <v>429</v>
      </c>
      <c r="I298">
        <v>77</v>
      </c>
      <c r="J298">
        <v>212</v>
      </c>
      <c r="K298" t="s">
        <v>5</v>
      </c>
      <c r="L298">
        <v>2011</v>
      </c>
      <c r="M298">
        <v>1</v>
      </c>
      <c r="N298">
        <v>9</v>
      </c>
      <c r="P298">
        <v>64</v>
      </c>
      <c r="Q298">
        <v>7</v>
      </c>
      <c r="R298">
        <v>18</v>
      </c>
      <c r="S298">
        <v>25</v>
      </c>
      <c r="T298">
        <v>22</v>
      </c>
      <c r="U298">
        <v>40</v>
      </c>
      <c r="V298" s="1">
        <v>0.79583333333333339</v>
      </c>
    </row>
    <row r="299" spans="1:22">
      <c r="A299">
        <v>3</v>
      </c>
      <c r="B299" t="s">
        <v>1880</v>
      </c>
      <c r="C299" t="s">
        <v>165</v>
      </c>
      <c r="D299" t="s">
        <v>81</v>
      </c>
      <c r="E299" t="s">
        <v>2010</v>
      </c>
      <c r="F299" t="s">
        <v>2011</v>
      </c>
      <c r="G299" t="s">
        <v>2012</v>
      </c>
      <c r="H299" t="s">
        <v>442</v>
      </c>
      <c r="I299">
        <v>76</v>
      </c>
      <c r="J299">
        <v>205</v>
      </c>
      <c r="K299" t="s">
        <v>5</v>
      </c>
      <c r="L299">
        <v>2013</v>
      </c>
      <c r="M299">
        <v>1</v>
      </c>
      <c r="N299">
        <v>4</v>
      </c>
      <c r="O299" t="s">
        <v>597</v>
      </c>
      <c r="P299">
        <v>77</v>
      </c>
      <c r="Q299">
        <v>6</v>
      </c>
      <c r="R299">
        <v>19</v>
      </c>
      <c r="S299">
        <v>25</v>
      </c>
      <c r="T299">
        <v>-23</v>
      </c>
      <c r="U299">
        <v>24</v>
      </c>
      <c r="V299" s="1">
        <v>0.81736111111111109</v>
      </c>
    </row>
    <row r="300" spans="1:22">
      <c r="A300">
        <v>20</v>
      </c>
      <c r="B300" t="s">
        <v>192</v>
      </c>
      <c r="C300" t="s">
        <v>121</v>
      </c>
      <c r="D300" t="s">
        <v>10</v>
      </c>
      <c r="E300" t="s">
        <v>696</v>
      </c>
      <c r="F300" t="s">
        <v>697</v>
      </c>
      <c r="G300" t="s">
        <v>447</v>
      </c>
      <c r="H300" t="s">
        <v>429</v>
      </c>
      <c r="I300">
        <v>73</v>
      </c>
      <c r="J300">
        <v>197</v>
      </c>
      <c r="K300" t="s">
        <v>10</v>
      </c>
      <c r="P300">
        <v>38</v>
      </c>
      <c r="Q300">
        <v>12</v>
      </c>
      <c r="R300">
        <v>12</v>
      </c>
      <c r="S300">
        <v>24</v>
      </c>
      <c r="T300">
        <v>-11</v>
      </c>
      <c r="U300">
        <v>12</v>
      </c>
      <c r="V300" s="1">
        <v>0.73402777777777783</v>
      </c>
    </row>
    <row r="301" spans="1:22">
      <c r="A301">
        <v>64</v>
      </c>
      <c r="B301" t="s">
        <v>130</v>
      </c>
      <c r="C301" t="s">
        <v>21</v>
      </c>
      <c r="D301" t="s">
        <v>5</v>
      </c>
      <c r="E301" t="s">
        <v>595</v>
      </c>
      <c r="F301" t="s">
        <v>596</v>
      </c>
      <c r="H301" t="s">
        <v>435</v>
      </c>
      <c r="I301">
        <v>71</v>
      </c>
      <c r="J301">
        <v>186</v>
      </c>
      <c r="K301" t="s">
        <v>10</v>
      </c>
      <c r="L301">
        <v>2012</v>
      </c>
      <c r="M301">
        <v>1</v>
      </c>
      <c r="N301">
        <v>1</v>
      </c>
      <c r="P301">
        <v>63</v>
      </c>
      <c r="Q301">
        <v>11</v>
      </c>
      <c r="R301">
        <v>13</v>
      </c>
      <c r="S301">
        <v>24</v>
      </c>
      <c r="T301">
        <v>-33</v>
      </c>
      <c r="U301">
        <v>36</v>
      </c>
      <c r="V301" s="1">
        <v>0.59583333333333333</v>
      </c>
    </row>
    <row r="302" spans="1:22">
      <c r="A302">
        <v>20</v>
      </c>
      <c r="B302" t="s">
        <v>1251</v>
      </c>
      <c r="C302" t="s">
        <v>16</v>
      </c>
      <c r="D302" t="s">
        <v>7</v>
      </c>
      <c r="E302" t="s">
        <v>2013</v>
      </c>
      <c r="F302" t="s">
        <v>2014</v>
      </c>
      <c r="G302" t="s">
        <v>453</v>
      </c>
      <c r="H302" t="s">
        <v>429</v>
      </c>
      <c r="I302">
        <v>73</v>
      </c>
      <c r="J302">
        <v>200</v>
      </c>
      <c r="K302" t="s">
        <v>5</v>
      </c>
      <c r="L302">
        <v>2007</v>
      </c>
      <c r="M302">
        <v>1</v>
      </c>
      <c r="N302">
        <v>21</v>
      </c>
      <c r="P302">
        <v>73</v>
      </c>
      <c r="Q302">
        <v>10</v>
      </c>
      <c r="R302">
        <v>14</v>
      </c>
      <c r="S302">
        <v>24</v>
      </c>
      <c r="T302">
        <v>0</v>
      </c>
      <c r="U302">
        <v>29</v>
      </c>
      <c r="V302" s="1">
        <v>0.52777777777777779</v>
      </c>
    </row>
    <row r="303" spans="1:22">
      <c r="A303">
        <v>83</v>
      </c>
      <c r="B303" t="s">
        <v>1881</v>
      </c>
      <c r="C303" t="s">
        <v>72</v>
      </c>
      <c r="D303" t="s">
        <v>10</v>
      </c>
      <c r="E303" t="s">
        <v>2015</v>
      </c>
      <c r="F303" t="s">
        <v>2016</v>
      </c>
      <c r="G303" t="s">
        <v>1152</v>
      </c>
      <c r="H303" t="s">
        <v>442</v>
      </c>
      <c r="I303">
        <v>71</v>
      </c>
      <c r="J303">
        <v>190</v>
      </c>
      <c r="K303" t="s">
        <v>10</v>
      </c>
      <c r="L303">
        <v>2011</v>
      </c>
      <c r="M303">
        <v>2</v>
      </c>
      <c r="N303">
        <v>47</v>
      </c>
      <c r="O303" t="s">
        <v>597</v>
      </c>
      <c r="P303">
        <v>66</v>
      </c>
      <c r="Q303">
        <v>10</v>
      </c>
      <c r="R303">
        <v>14</v>
      </c>
      <c r="S303">
        <v>24</v>
      </c>
      <c r="T303">
        <v>-4</v>
      </c>
      <c r="U303">
        <v>16</v>
      </c>
      <c r="V303" s="1">
        <v>0.58611111111111114</v>
      </c>
    </row>
    <row r="304" spans="1:22">
      <c r="A304">
        <v>15</v>
      </c>
      <c r="B304" t="s">
        <v>1882</v>
      </c>
      <c r="C304" t="s">
        <v>23</v>
      </c>
      <c r="D304" t="s">
        <v>7</v>
      </c>
      <c r="E304" t="s">
        <v>2017</v>
      </c>
      <c r="F304" t="s">
        <v>2018</v>
      </c>
      <c r="G304" t="s">
        <v>432</v>
      </c>
      <c r="H304" t="s">
        <v>429</v>
      </c>
      <c r="I304">
        <v>74</v>
      </c>
      <c r="J304">
        <v>212</v>
      </c>
      <c r="K304" t="s">
        <v>10</v>
      </c>
      <c r="L304">
        <v>2010</v>
      </c>
      <c r="M304">
        <v>1</v>
      </c>
      <c r="N304">
        <v>21</v>
      </c>
      <c r="O304" t="s">
        <v>597</v>
      </c>
      <c r="P304">
        <v>42</v>
      </c>
      <c r="Q304">
        <v>9</v>
      </c>
      <c r="R304">
        <v>15</v>
      </c>
      <c r="S304">
        <v>24</v>
      </c>
      <c r="T304">
        <v>8</v>
      </c>
      <c r="U304">
        <v>6</v>
      </c>
      <c r="V304" s="1">
        <v>0.60138888888888886</v>
      </c>
    </row>
    <row r="305" spans="1:22">
      <c r="A305">
        <v>39</v>
      </c>
      <c r="B305" t="s">
        <v>1166</v>
      </c>
      <c r="C305" t="s">
        <v>25</v>
      </c>
      <c r="D305" t="s">
        <v>10</v>
      </c>
      <c r="E305" t="s">
        <v>687</v>
      </c>
      <c r="F305" t="s">
        <v>1114</v>
      </c>
      <c r="G305" t="s">
        <v>432</v>
      </c>
      <c r="H305" t="s">
        <v>429</v>
      </c>
      <c r="I305">
        <v>72</v>
      </c>
      <c r="J305">
        <v>200</v>
      </c>
      <c r="K305" t="s">
        <v>10</v>
      </c>
      <c r="L305">
        <v>2006</v>
      </c>
      <c r="M305">
        <v>4</v>
      </c>
      <c r="N305">
        <v>112</v>
      </c>
      <c r="P305">
        <v>55</v>
      </c>
      <c r="Q305">
        <v>9</v>
      </c>
      <c r="R305">
        <v>15</v>
      </c>
      <c r="S305">
        <v>24</v>
      </c>
      <c r="T305">
        <v>8</v>
      </c>
      <c r="U305">
        <v>64</v>
      </c>
      <c r="V305" s="2">
        <v>0.5180555555555556</v>
      </c>
    </row>
    <row r="306" spans="1:22">
      <c r="A306">
        <v>11</v>
      </c>
      <c r="B306" t="s">
        <v>929</v>
      </c>
      <c r="C306" t="s">
        <v>139</v>
      </c>
      <c r="D306" t="s">
        <v>10</v>
      </c>
      <c r="E306" t="s">
        <v>1093</v>
      </c>
      <c r="F306" t="s">
        <v>1094</v>
      </c>
      <c r="G306" t="s">
        <v>461</v>
      </c>
      <c r="H306" t="s">
        <v>429</v>
      </c>
      <c r="I306">
        <v>71</v>
      </c>
      <c r="J306">
        <v>187</v>
      </c>
      <c r="K306" t="s">
        <v>10</v>
      </c>
      <c r="L306">
        <v>2008</v>
      </c>
      <c r="M306">
        <v>5</v>
      </c>
      <c r="N306">
        <v>127</v>
      </c>
      <c r="P306">
        <v>56</v>
      </c>
      <c r="Q306">
        <v>9</v>
      </c>
      <c r="R306">
        <v>15</v>
      </c>
      <c r="S306">
        <v>24</v>
      </c>
      <c r="T306">
        <v>-1</v>
      </c>
      <c r="U306">
        <v>53</v>
      </c>
      <c r="V306" s="1">
        <v>0.67083333333333339</v>
      </c>
    </row>
    <row r="307" spans="1:22">
      <c r="A307">
        <v>15</v>
      </c>
      <c r="B307" t="s">
        <v>273</v>
      </c>
      <c r="C307" t="s">
        <v>283</v>
      </c>
      <c r="D307" t="s">
        <v>5</v>
      </c>
      <c r="E307" t="s">
        <v>2019</v>
      </c>
      <c r="F307" t="s">
        <v>1078</v>
      </c>
      <c r="H307" t="s">
        <v>532</v>
      </c>
      <c r="I307">
        <v>72</v>
      </c>
      <c r="J307">
        <v>205</v>
      </c>
      <c r="K307" t="s">
        <v>10</v>
      </c>
      <c r="L307">
        <v>2001</v>
      </c>
      <c r="M307">
        <v>1</v>
      </c>
      <c r="N307">
        <v>9</v>
      </c>
      <c r="P307">
        <v>76</v>
      </c>
      <c r="Q307">
        <v>8</v>
      </c>
      <c r="R307">
        <v>16</v>
      </c>
      <c r="S307">
        <v>24</v>
      </c>
      <c r="T307">
        <v>-18</v>
      </c>
      <c r="U307">
        <v>44</v>
      </c>
      <c r="V307" s="1">
        <v>0.60625000000000007</v>
      </c>
    </row>
    <row r="308" spans="1:22">
      <c r="A308">
        <v>16</v>
      </c>
      <c r="B308" t="s">
        <v>1883</v>
      </c>
      <c r="C308" t="s">
        <v>100</v>
      </c>
      <c r="D308" t="s">
        <v>7</v>
      </c>
      <c r="E308" t="s">
        <v>2020</v>
      </c>
      <c r="F308" t="s">
        <v>1824</v>
      </c>
      <c r="H308" t="s">
        <v>532</v>
      </c>
      <c r="I308">
        <v>75</v>
      </c>
      <c r="J308">
        <v>213</v>
      </c>
      <c r="K308" t="s">
        <v>10</v>
      </c>
      <c r="L308">
        <v>2013</v>
      </c>
      <c r="M308">
        <v>1</v>
      </c>
      <c r="N308">
        <v>2</v>
      </c>
      <c r="O308" t="s">
        <v>597</v>
      </c>
      <c r="P308">
        <v>54</v>
      </c>
      <c r="Q308">
        <v>8</v>
      </c>
      <c r="R308">
        <v>16</v>
      </c>
      <c r="S308">
        <v>24</v>
      </c>
      <c r="T308">
        <v>-3</v>
      </c>
      <c r="U308">
        <v>10</v>
      </c>
      <c r="V308" s="1">
        <v>0.71180555555555547</v>
      </c>
    </row>
    <row r="309" spans="1:22">
      <c r="A309">
        <v>21</v>
      </c>
      <c r="B309" t="s">
        <v>209</v>
      </c>
      <c r="C309" t="s">
        <v>78</v>
      </c>
      <c r="D309" t="s">
        <v>7</v>
      </c>
      <c r="E309" t="s">
        <v>2021</v>
      </c>
      <c r="F309" t="s">
        <v>958</v>
      </c>
      <c r="G309" t="s">
        <v>453</v>
      </c>
      <c r="H309" t="s">
        <v>429</v>
      </c>
      <c r="I309">
        <v>74</v>
      </c>
      <c r="J309">
        <v>208</v>
      </c>
      <c r="K309" t="s">
        <v>5</v>
      </c>
      <c r="L309">
        <v>2003</v>
      </c>
      <c r="M309">
        <v>7</v>
      </c>
      <c r="N309">
        <v>214</v>
      </c>
      <c r="P309">
        <v>81</v>
      </c>
      <c r="Q309">
        <v>8</v>
      </c>
      <c r="R309">
        <v>16</v>
      </c>
      <c r="S309">
        <v>24</v>
      </c>
      <c r="T309">
        <v>0</v>
      </c>
      <c r="U309">
        <v>61</v>
      </c>
      <c r="V309" s="1">
        <v>0.67569444444444438</v>
      </c>
    </row>
    <row r="310" spans="1:22">
      <c r="A310">
        <v>5</v>
      </c>
      <c r="B310" t="s">
        <v>316</v>
      </c>
      <c r="C310" t="s">
        <v>40</v>
      </c>
      <c r="D310" t="s">
        <v>81</v>
      </c>
      <c r="E310" t="s">
        <v>1155</v>
      </c>
      <c r="F310" t="s">
        <v>971</v>
      </c>
      <c r="G310" t="s">
        <v>432</v>
      </c>
      <c r="H310" t="s">
        <v>429</v>
      </c>
      <c r="I310">
        <v>73</v>
      </c>
      <c r="J310">
        <v>203</v>
      </c>
      <c r="K310" t="s">
        <v>5</v>
      </c>
      <c r="P310">
        <v>81</v>
      </c>
      <c r="Q310">
        <v>5</v>
      </c>
      <c r="R310">
        <v>19</v>
      </c>
      <c r="S310">
        <v>24</v>
      </c>
      <c r="T310">
        <v>6</v>
      </c>
      <c r="U310">
        <v>16</v>
      </c>
      <c r="V310" s="1">
        <v>0.96319444444444446</v>
      </c>
    </row>
    <row r="311" spans="1:22">
      <c r="A311">
        <v>6</v>
      </c>
      <c r="B311" t="s">
        <v>933</v>
      </c>
      <c r="C311" t="s">
        <v>49</v>
      </c>
      <c r="D311" t="s">
        <v>81</v>
      </c>
      <c r="E311" t="s">
        <v>1104</v>
      </c>
      <c r="F311" t="s">
        <v>1105</v>
      </c>
      <c r="G311" t="s">
        <v>432</v>
      </c>
      <c r="H311" t="s">
        <v>429</v>
      </c>
      <c r="I311">
        <v>75</v>
      </c>
      <c r="J311">
        <v>214</v>
      </c>
      <c r="K311" t="s">
        <v>10</v>
      </c>
      <c r="L311">
        <v>2007</v>
      </c>
      <c r="M311">
        <v>5</v>
      </c>
      <c r="N311">
        <v>141</v>
      </c>
      <c r="P311">
        <v>76</v>
      </c>
      <c r="Q311">
        <v>5</v>
      </c>
      <c r="R311">
        <v>19</v>
      </c>
      <c r="S311">
        <v>24</v>
      </c>
      <c r="T311">
        <v>8</v>
      </c>
      <c r="U311">
        <v>58</v>
      </c>
      <c r="V311" s="1">
        <v>0.79236111111111107</v>
      </c>
    </row>
    <row r="312" spans="1:22">
      <c r="A312">
        <v>44</v>
      </c>
      <c r="B312" t="s">
        <v>777</v>
      </c>
      <c r="C312" t="s">
        <v>72</v>
      </c>
      <c r="D312" t="s">
        <v>81</v>
      </c>
      <c r="E312" t="s">
        <v>2022</v>
      </c>
      <c r="F312" t="s">
        <v>458</v>
      </c>
      <c r="G312" t="s">
        <v>428</v>
      </c>
      <c r="H312" t="s">
        <v>429</v>
      </c>
      <c r="I312">
        <v>73</v>
      </c>
      <c r="J312">
        <v>205</v>
      </c>
      <c r="K312" t="s">
        <v>10</v>
      </c>
      <c r="L312">
        <v>2005</v>
      </c>
      <c r="M312">
        <v>2</v>
      </c>
      <c r="N312">
        <v>35</v>
      </c>
      <c r="P312">
        <v>81</v>
      </c>
      <c r="Q312">
        <v>5</v>
      </c>
      <c r="R312">
        <v>19</v>
      </c>
      <c r="S312">
        <v>24</v>
      </c>
      <c r="T312">
        <v>31</v>
      </c>
      <c r="U312">
        <v>38</v>
      </c>
      <c r="V312" s="1">
        <v>0.86249999999999993</v>
      </c>
    </row>
    <row r="313" spans="1:22">
      <c r="A313">
        <v>9</v>
      </c>
      <c r="B313" t="s">
        <v>229</v>
      </c>
      <c r="C313" t="s">
        <v>1884</v>
      </c>
      <c r="D313" t="s">
        <v>5</v>
      </c>
      <c r="E313" t="s">
        <v>2023</v>
      </c>
      <c r="F313" t="s">
        <v>1477</v>
      </c>
      <c r="G313" t="s">
        <v>432</v>
      </c>
      <c r="H313" t="s">
        <v>429</v>
      </c>
      <c r="I313">
        <v>71</v>
      </c>
      <c r="J313">
        <v>191</v>
      </c>
      <c r="K313" t="s">
        <v>5</v>
      </c>
      <c r="L313">
        <v>2005</v>
      </c>
      <c r="M313">
        <v>1</v>
      </c>
      <c r="N313">
        <v>29</v>
      </c>
      <c r="P313">
        <v>62</v>
      </c>
      <c r="Q313">
        <v>4</v>
      </c>
      <c r="R313">
        <v>20</v>
      </c>
      <c r="S313">
        <v>24</v>
      </c>
      <c r="T313">
        <v>1</v>
      </c>
      <c r="U313">
        <v>106</v>
      </c>
      <c r="V313" s="1">
        <v>0.58750000000000002</v>
      </c>
    </row>
    <row r="314" spans="1:22">
      <c r="A314">
        <v>3</v>
      </c>
      <c r="B314" t="s">
        <v>215</v>
      </c>
      <c r="C314" t="s">
        <v>38</v>
      </c>
      <c r="D314" t="s">
        <v>81</v>
      </c>
      <c r="E314" t="s">
        <v>2024</v>
      </c>
      <c r="F314" t="s">
        <v>2025</v>
      </c>
      <c r="G314" t="s">
        <v>432</v>
      </c>
      <c r="H314" t="s">
        <v>429</v>
      </c>
      <c r="I314">
        <v>73</v>
      </c>
      <c r="J314">
        <v>198</v>
      </c>
      <c r="K314" t="s">
        <v>5</v>
      </c>
      <c r="L314">
        <v>2001</v>
      </c>
      <c r="M314">
        <v>5</v>
      </c>
      <c r="N314">
        <v>151</v>
      </c>
      <c r="P314">
        <v>76</v>
      </c>
      <c r="Q314">
        <v>4</v>
      </c>
      <c r="R314">
        <v>20</v>
      </c>
      <c r="S314">
        <v>24</v>
      </c>
      <c r="T314">
        <v>-8</v>
      </c>
      <c r="U314">
        <v>104</v>
      </c>
      <c r="V314" s="1">
        <v>0.94861111111111107</v>
      </c>
    </row>
    <row r="315" spans="1:22">
      <c r="A315">
        <v>27</v>
      </c>
      <c r="B315" t="s">
        <v>761</v>
      </c>
      <c r="C315" t="s">
        <v>307</v>
      </c>
      <c r="D315" t="s">
        <v>7</v>
      </c>
      <c r="E315" t="s">
        <v>996</v>
      </c>
      <c r="F315" t="s">
        <v>1919</v>
      </c>
      <c r="G315" t="s">
        <v>432</v>
      </c>
      <c r="H315" t="s">
        <v>429</v>
      </c>
      <c r="I315">
        <v>76</v>
      </c>
      <c r="J315">
        <v>223</v>
      </c>
      <c r="K315" t="s">
        <v>10</v>
      </c>
      <c r="L315">
        <v>2006</v>
      </c>
      <c r="M315">
        <v>2</v>
      </c>
      <c r="N315">
        <v>47</v>
      </c>
      <c r="P315">
        <v>77</v>
      </c>
      <c r="Q315">
        <v>12</v>
      </c>
      <c r="R315">
        <v>11</v>
      </c>
      <c r="S315">
        <v>23</v>
      </c>
      <c r="T315">
        <v>-3</v>
      </c>
      <c r="U315">
        <v>26</v>
      </c>
      <c r="V315" s="1">
        <v>0.54166666666666663</v>
      </c>
    </row>
    <row r="316" spans="1:22">
      <c r="A316">
        <v>15</v>
      </c>
      <c r="B316" t="s">
        <v>1330</v>
      </c>
      <c r="C316" t="s">
        <v>38</v>
      </c>
      <c r="D316" t="s">
        <v>5</v>
      </c>
      <c r="E316" t="s">
        <v>656</v>
      </c>
      <c r="F316" t="s">
        <v>1005</v>
      </c>
      <c r="G316" t="s">
        <v>432</v>
      </c>
      <c r="H316" t="s">
        <v>429</v>
      </c>
      <c r="I316">
        <v>72</v>
      </c>
      <c r="J316">
        <v>197</v>
      </c>
      <c r="K316" t="s">
        <v>10</v>
      </c>
      <c r="L316">
        <v>2003</v>
      </c>
      <c r="M316">
        <v>5</v>
      </c>
      <c r="N316">
        <v>163</v>
      </c>
      <c r="P316">
        <v>73</v>
      </c>
      <c r="Q316">
        <v>11</v>
      </c>
      <c r="R316">
        <v>12</v>
      </c>
      <c r="S316">
        <v>23</v>
      </c>
      <c r="T316">
        <v>1</v>
      </c>
      <c r="U316">
        <v>39</v>
      </c>
      <c r="V316" s="1">
        <v>0.62083333333333335</v>
      </c>
    </row>
    <row r="317" spans="1:22">
      <c r="A317">
        <v>94</v>
      </c>
      <c r="B317" t="s">
        <v>203</v>
      </c>
      <c r="C317" t="s">
        <v>21</v>
      </c>
      <c r="D317" t="s">
        <v>10</v>
      </c>
      <c r="E317" t="s">
        <v>1191</v>
      </c>
      <c r="F317" t="s">
        <v>1192</v>
      </c>
      <c r="G317" t="s">
        <v>453</v>
      </c>
      <c r="H317" t="s">
        <v>429</v>
      </c>
      <c r="I317">
        <v>74</v>
      </c>
      <c r="J317">
        <v>191</v>
      </c>
      <c r="K317" t="s">
        <v>10</v>
      </c>
      <c r="L317">
        <v>1994</v>
      </c>
      <c r="M317">
        <v>1</v>
      </c>
      <c r="N317">
        <v>6</v>
      </c>
      <c r="P317">
        <v>72</v>
      </c>
      <c r="Q317">
        <v>10</v>
      </c>
      <c r="R317">
        <v>13</v>
      </c>
      <c r="S317">
        <v>23</v>
      </c>
      <c r="T317">
        <v>-18</v>
      </c>
      <c r="U317">
        <v>44</v>
      </c>
      <c r="V317" s="1">
        <v>0.64236111111111105</v>
      </c>
    </row>
    <row r="318" spans="1:22">
      <c r="A318">
        <v>33</v>
      </c>
      <c r="B318" t="s">
        <v>914</v>
      </c>
      <c r="C318" t="s">
        <v>25</v>
      </c>
      <c r="D318" t="s">
        <v>5</v>
      </c>
      <c r="E318" t="s">
        <v>1037</v>
      </c>
      <c r="F318" t="s">
        <v>468</v>
      </c>
      <c r="H318" t="s">
        <v>466</v>
      </c>
      <c r="I318">
        <v>73</v>
      </c>
      <c r="J318">
        <v>200</v>
      </c>
      <c r="K318" t="s">
        <v>5</v>
      </c>
      <c r="L318">
        <v>2009</v>
      </c>
      <c r="M318">
        <v>2</v>
      </c>
      <c r="N318">
        <v>39</v>
      </c>
      <c r="P318">
        <v>52</v>
      </c>
      <c r="Q318">
        <v>10</v>
      </c>
      <c r="R318">
        <v>13</v>
      </c>
      <c r="S318">
        <v>23</v>
      </c>
      <c r="T318">
        <v>2</v>
      </c>
      <c r="U318">
        <v>12</v>
      </c>
      <c r="V318" s="1">
        <v>0.59375</v>
      </c>
    </row>
    <row r="319" spans="1:22">
      <c r="A319">
        <v>29</v>
      </c>
      <c r="B319" t="s">
        <v>237</v>
      </c>
      <c r="C319" t="s">
        <v>1239</v>
      </c>
      <c r="D319" t="s">
        <v>7</v>
      </c>
      <c r="E319" t="s">
        <v>730</v>
      </c>
      <c r="F319" t="s">
        <v>731</v>
      </c>
      <c r="G319" t="s">
        <v>556</v>
      </c>
      <c r="H319" t="s">
        <v>429</v>
      </c>
      <c r="I319">
        <v>72</v>
      </c>
      <c r="J319">
        <v>189</v>
      </c>
      <c r="K319" t="s">
        <v>10</v>
      </c>
      <c r="L319">
        <v>2000</v>
      </c>
      <c r="M319">
        <v>1</v>
      </c>
      <c r="N319">
        <v>25</v>
      </c>
      <c r="P319">
        <v>82</v>
      </c>
      <c r="Q319">
        <v>9</v>
      </c>
      <c r="R319">
        <v>14</v>
      </c>
      <c r="S319">
        <v>23</v>
      </c>
      <c r="T319">
        <v>-38</v>
      </c>
      <c r="U319">
        <v>92</v>
      </c>
      <c r="V319" s="1">
        <v>0.75902777777777775</v>
      </c>
    </row>
    <row r="320" spans="1:22">
      <c r="A320">
        <v>3</v>
      </c>
      <c r="B320" t="s">
        <v>1228</v>
      </c>
      <c r="C320" t="s">
        <v>147</v>
      </c>
      <c r="D320" t="s">
        <v>81</v>
      </c>
      <c r="E320" t="s">
        <v>2026</v>
      </c>
      <c r="F320" t="s">
        <v>652</v>
      </c>
      <c r="G320" t="s">
        <v>432</v>
      </c>
      <c r="H320" t="s">
        <v>429</v>
      </c>
      <c r="I320">
        <v>75</v>
      </c>
      <c r="J320">
        <v>230</v>
      </c>
      <c r="K320" t="s">
        <v>10</v>
      </c>
      <c r="L320">
        <v>2003</v>
      </c>
      <c r="M320">
        <v>6</v>
      </c>
      <c r="N320">
        <v>168</v>
      </c>
      <c r="P320">
        <v>75</v>
      </c>
      <c r="Q320">
        <v>6</v>
      </c>
      <c r="R320">
        <v>17</v>
      </c>
      <c r="S320">
        <v>23</v>
      </c>
      <c r="T320">
        <v>0</v>
      </c>
      <c r="U320">
        <v>28</v>
      </c>
      <c r="V320" s="1">
        <v>0.90625</v>
      </c>
    </row>
    <row r="321" spans="1:22">
      <c r="A321">
        <v>38</v>
      </c>
      <c r="B321" t="s">
        <v>790</v>
      </c>
      <c r="C321" t="s">
        <v>113</v>
      </c>
      <c r="D321" t="s">
        <v>7</v>
      </c>
      <c r="E321" t="s">
        <v>1087</v>
      </c>
      <c r="F321" t="s">
        <v>562</v>
      </c>
      <c r="G321" t="s">
        <v>453</v>
      </c>
      <c r="H321" t="s">
        <v>429</v>
      </c>
      <c r="I321">
        <v>71</v>
      </c>
      <c r="J321">
        <v>205</v>
      </c>
      <c r="K321" t="s">
        <v>10</v>
      </c>
      <c r="P321">
        <v>76</v>
      </c>
      <c r="Q321">
        <v>6</v>
      </c>
      <c r="R321">
        <v>17</v>
      </c>
      <c r="S321">
        <v>23</v>
      </c>
      <c r="T321">
        <v>3</v>
      </c>
      <c r="U321">
        <v>37</v>
      </c>
      <c r="V321" s="1">
        <v>0.55347222222222225</v>
      </c>
    </row>
    <row r="322" spans="1:22">
      <c r="A322">
        <v>55</v>
      </c>
      <c r="B322" t="s">
        <v>1295</v>
      </c>
      <c r="C322" t="s">
        <v>88</v>
      </c>
      <c r="D322" t="s">
        <v>81</v>
      </c>
      <c r="E322" t="s">
        <v>496</v>
      </c>
      <c r="F322" t="s">
        <v>562</v>
      </c>
      <c r="G322" t="s">
        <v>453</v>
      </c>
      <c r="H322" t="s">
        <v>429</v>
      </c>
      <c r="I322">
        <v>74</v>
      </c>
      <c r="J322">
        <v>225</v>
      </c>
      <c r="K322" t="s">
        <v>5</v>
      </c>
      <c r="L322">
        <v>2002</v>
      </c>
      <c r="M322">
        <v>2</v>
      </c>
      <c r="N322">
        <v>61</v>
      </c>
      <c r="P322">
        <v>75</v>
      </c>
      <c r="Q322">
        <v>5</v>
      </c>
      <c r="R322">
        <v>18</v>
      </c>
      <c r="S322">
        <v>23</v>
      </c>
      <c r="T322">
        <v>31</v>
      </c>
      <c r="U322">
        <v>45</v>
      </c>
      <c r="V322" s="1">
        <v>0.88263888888888886</v>
      </c>
    </row>
    <row r="323" spans="1:22">
      <c r="A323">
        <v>46</v>
      </c>
      <c r="B323" t="s">
        <v>917</v>
      </c>
      <c r="C323" t="s">
        <v>147</v>
      </c>
      <c r="D323" t="s">
        <v>81</v>
      </c>
      <c r="E323" t="s">
        <v>1049</v>
      </c>
      <c r="F323" t="s">
        <v>954</v>
      </c>
      <c r="G323" t="s">
        <v>475</v>
      </c>
      <c r="H323" t="s">
        <v>429</v>
      </c>
      <c r="I323">
        <v>77</v>
      </c>
      <c r="J323">
        <v>206</v>
      </c>
      <c r="K323" t="s">
        <v>10</v>
      </c>
      <c r="L323">
        <v>2008</v>
      </c>
      <c r="M323">
        <v>2</v>
      </c>
      <c r="N323">
        <v>42</v>
      </c>
      <c r="P323">
        <v>53</v>
      </c>
      <c r="Q323">
        <v>4</v>
      </c>
      <c r="R323">
        <v>19</v>
      </c>
      <c r="S323">
        <v>23</v>
      </c>
      <c r="T323">
        <v>-1</v>
      </c>
      <c r="U323">
        <v>20</v>
      </c>
      <c r="V323" s="1">
        <v>0.68194444444444446</v>
      </c>
    </row>
    <row r="324" spans="1:22">
      <c r="A324">
        <v>65</v>
      </c>
      <c r="B324" t="s">
        <v>1885</v>
      </c>
      <c r="C324" t="s">
        <v>23</v>
      </c>
      <c r="D324" t="s">
        <v>81</v>
      </c>
      <c r="E324" t="s">
        <v>1833</v>
      </c>
      <c r="F324" t="s">
        <v>715</v>
      </c>
      <c r="G324" t="s">
        <v>716</v>
      </c>
      <c r="H324" t="s">
        <v>442</v>
      </c>
      <c r="I324">
        <v>75</v>
      </c>
      <c r="J324">
        <v>190</v>
      </c>
      <c r="K324" t="s">
        <v>10</v>
      </c>
      <c r="O324" t="s">
        <v>597</v>
      </c>
      <c r="P324">
        <v>65</v>
      </c>
      <c r="Q324">
        <v>4</v>
      </c>
      <c r="R324">
        <v>19</v>
      </c>
      <c r="S324">
        <v>23</v>
      </c>
      <c r="T324">
        <v>10</v>
      </c>
      <c r="U324">
        <v>30</v>
      </c>
      <c r="V324" s="1">
        <v>0.90138888888888891</v>
      </c>
    </row>
    <row r="325" spans="1:22">
      <c r="A325">
        <v>15</v>
      </c>
      <c r="B325" t="s">
        <v>745</v>
      </c>
      <c r="C325" t="s">
        <v>147</v>
      </c>
      <c r="D325" t="s">
        <v>7</v>
      </c>
      <c r="E325" t="s">
        <v>1125</v>
      </c>
      <c r="F325" t="s">
        <v>1126</v>
      </c>
      <c r="G325" t="s">
        <v>447</v>
      </c>
      <c r="H325" t="s">
        <v>429</v>
      </c>
      <c r="I325">
        <v>74</v>
      </c>
      <c r="J325">
        <v>210</v>
      </c>
      <c r="K325" t="s">
        <v>10</v>
      </c>
      <c r="L325">
        <v>2008</v>
      </c>
      <c r="M325">
        <v>3</v>
      </c>
      <c r="N325">
        <v>79</v>
      </c>
      <c r="P325">
        <v>82</v>
      </c>
      <c r="Q325">
        <v>13</v>
      </c>
      <c r="R325">
        <v>9</v>
      </c>
      <c r="S325">
        <v>22</v>
      </c>
      <c r="T325">
        <v>-9</v>
      </c>
      <c r="U325">
        <v>111</v>
      </c>
      <c r="V325" s="1">
        <v>0.64652777777777781</v>
      </c>
    </row>
    <row r="326" spans="1:22">
      <c r="A326">
        <v>9</v>
      </c>
      <c r="B326" t="s">
        <v>321</v>
      </c>
      <c r="C326" t="s">
        <v>72</v>
      </c>
      <c r="D326" t="s">
        <v>5</v>
      </c>
      <c r="E326" t="s">
        <v>1061</v>
      </c>
      <c r="F326" t="s">
        <v>643</v>
      </c>
      <c r="H326" t="s">
        <v>472</v>
      </c>
      <c r="I326">
        <v>74</v>
      </c>
      <c r="J326">
        <v>210</v>
      </c>
      <c r="K326" t="s">
        <v>10</v>
      </c>
      <c r="L326">
        <v>1999</v>
      </c>
      <c r="M326">
        <v>1</v>
      </c>
      <c r="N326">
        <v>26</v>
      </c>
      <c r="P326">
        <v>48</v>
      </c>
      <c r="Q326">
        <v>12</v>
      </c>
      <c r="R326">
        <v>10</v>
      </c>
      <c r="S326">
        <v>22</v>
      </c>
      <c r="T326">
        <v>14</v>
      </c>
      <c r="U326">
        <v>10</v>
      </c>
      <c r="V326" s="1">
        <v>0.61319444444444449</v>
      </c>
    </row>
    <row r="327" spans="1:22">
      <c r="A327">
        <v>58</v>
      </c>
      <c r="B327" t="s">
        <v>82</v>
      </c>
      <c r="C327" t="s">
        <v>12</v>
      </c>
      <c r="D327" t="s">
        <v>81</v>
      </c>
      <c r="E327" t="s">
        <v>526</v>
      </c>
      <c r="F327" t="s">
        <v>458</v>
      </c>
      <c r="G327" t="s">
        <v>428</v>
      </c>
      <c r="H327" t="s">
        <v>429</v>
      </c>
      <c r="I327">
        <v>72</v>
      </c>
      <c r="J327">
        <v>201</v>
      </c>
      <c r="K327" t="s">
        <v>5</v>
      </c>
      <c r="L327">
        <v>2005</v>
      </c>
      <c r="M327">
        <v>3</v>
      </c>
      <c r="N327">
        <v>62</v>
      </c>
      <c r="P327">
        <v>37</v>
      </c>
      <c r="Q327">
        <v>11</v>
      </c>
      <c r="R327">
        <v>11</v>
      </c>
      <c r="S327">
        <v>22</v>
      </c>
      <c r="T327">
        <v>-8</v>
      </c>
      <c r="U327">
        <v>16</v>
      </c>
      <c r="V327" s="1">
        <v>1.0097222222222222</v>
      </c>
    </row>
    <row r="328" spans="1:22">
      <c r="A328">
        <v>27</v>
      </c>
      <c r="B328" t="s">
        <v>1359</v>
      </c>
      <c r="C328" t="s">
        <v>49</v>
      </c>
      <c r="D328" t="s">
        <v>81</v>
      </c>
      <c r="E328" t="s">
        <v>2027</v>
      </c>
      <c r="F328" t="s">
        <v>2028</v>
      </c>
      <c r="G328" t="s">
        <v>716</v>
      </c>
      <c r="H328" t="s">
        <v>442</v>
      </c>
      <c r="I328">
        <v>73</v>
      </c>
      <c r="J328">
        <v>209</v>
      </c>
      <c r="K328" t="s">
        <v>10</v>
      </c>
      <c r="L328">
        <v>2007</v>
      </c>
      <c r="M328">
        <v>4</v>
      </c>
      <c r="N328">
        <v>95</v>
      </c>
      <c r="P328">
        <v>61</v>
      </c>
      <c r="Q328">
        <v>11</v>
      </c>
      <c r="R328">
        <v>11</v>
      </c>
      <c r="S328">
        <v>22</v>
      </c>
      <c r="T328">
        <v>17</v>
      </c>
      <c r="U328">
        <v>14</v>
      </c>
      <c r="V328" s="1">
        <v>0.65277777777777779</v>
      </c>
    </row>
    <row r="329" spans="1:22">
      <c r="A329">
        <v>12</v>
      </c>
      <c r="B329" t="s">
        <v>1886</v>
      </c>
      <c r="C329" t="s">
        <v>29</v>
      </c>
      <c r="D329" t="s">
        <v>10</v>
      </c>
      <c r="E329" t="s">
        <v>2029</v>
      </c>
      <c r="F329" t="s">
        <v>995</v>
      </c>
      <c r="H329" t="s">
        <v>498</v>
      </c>
      <c r="I329">
        <v>72</v>
      </c>
      <c r="J329">
        <v>195</v>
      </c>
      <c r="K329" t="s">
        <v>10</v>
      </c>
      <c r="O329" t="s">
        <v>597</v>
      </c>
      <c r="P329">
        <v>68</v>
      </c>
      <c r="Q329">
        <v>9</v>
      </c>
      <c r="R329">
        <v>13</v>
      </c>
      <c r="S329">
        <v>22</v>
      </c>
      <c r="T329">
        <v>2</v>
      </c>
      <c r="U329">
        <v>28</v>
      </c>
      <c r="V329" s="1">
        <v>0.54097222222222219</v>
      </c>
    </row>
    <row r="330" spans="1:22">
      <c r="A330">
        <v>57</v>
      </c>
      <c r="B330" t="s">
        <v>369</v>
      </c>
      <c r="C330" t="s">
        <v>51</v>
      </c>
      <c r="D330" t="s">
        <v>81</v>
      </c>
      <c r="E330" t="s">
        <v>2030</v>
      </c>
      <c r="F330" t="s">
        <v>2031</v>
      </c>
      <c r="G330" t="s">
        <v>2012</v>
      </c>
      <c r="H330" t="s">
        <v>442</v>
      </c>
      <c r="I330">
        <v>80</v>
      </c>
      <c r="J330">
        <v>219</v>
      </c>
      <c r="K330" t="s">
        <v>5</v>
      </c>
      <c r="L330">
        <v>2008</v>
      </c>
      <c r="M330">
        <v>1</v>
      </c>
      <c r="N330">
        <v>12</v>
      </c>
      <c r="P330">
        <v>62</v>
      </c>
      <c r="Q330">
        <v>9</v>
      </c>
      <c r="R330">
        <v>13</v>
      </c>
      <c r="S330">
        <v>22</v>
      </c>
      <c r="T330">
        <v>-26</v>
      </c>
      <c r="U330">
        <v>58</v>
      </c>
      <c r="V330" s="1">
        <v>0.91180555555555554</v>
      </c>
    </row>
    <row r="331" spans="1:22">
      <c r="A331">
        <v>28</v>
      </c>
      <c r="B331" t="s">
        <v>1887</v>
      </c>
      <c r="C331" t="s">
        <v>51</v>
      </c>
      <c r="D331" t="s">
        <v>7</v>
      </c>
      <c r="E331" t="s">
        <v>2032</v>
      </c>
      <c r="F331" t="s">
        <v>2033</v>
      </c>
      <c r="H331" t="s">
        <v>2034</v>
      </c>
      <c r="I331">
        <v>73</v>
      </c>
      <c r="J331">
        <v>190</v>
      </c>
      <c r="K331" t="s">
        <v>10</v>
      </c>
      <c r="L331">
        <v>2012</v>
      </c>
      <c r="M331">
        <v>1</v>
      </c>
      <c r="N331">
        <v>14</v>
      </c>
      <c r="O331" t="s">
        <v>597</v>
      </c>
      <c r="P331">
        <v>70</v>
      </c>
      <c r="Q331">
        <v>8</v>
      </c>
      <c r="R331">
        <v>14</v>
      </c>
      <c r="S331">
        <v>22</v>
      </c>
      <c r="T331">
        <v>-6</v>
      </c>
      <c r="U331">
        <v>14</v>
      </c>
      <c r="V331" s="1">
        <v>0.63750000000000007</v>
      </c>
    </row>
    <row r="332" spans="1:22">
      <c r="A332">
        <v>39</v>
      </c>
      <c r="B332" t="s">
        <v>930</v>
      </c>
      <c r="C332" t="s">
        <v>16</v>
      </c>
      <c r="D332" t="s">
        <v>5</v>
      </c>
      <c r="E332" t="s">
        <v>1100</v>
      </c>
      <c r="F332" t="s">
        <v>1101</v>
      </c>
      <c r="G332" t="s">
        <v>1023</v>
      </c>
      <c r="H332" t="s">
        <v>442</v>
      </c>
      <c r="I332">
        <v>71</v>
      </c>
      <c r="J332">
        <v>175</v>
      </c>
      <c r="K332" t="s">
        <v>5</v>
      </c>
      <c r="L332">
        <v>2002</v>
      </c>
      <c r="M332">
        <v>4</v>
      </c>
      <c r="N332">
        <v>116</v>
      </c>
      <c r="P332">
        <v>75</v>
      </c>
      <c r="Q332">
        <v>8</v>
      </c>
      <c r="R332">
        <v>14</v>
      </c>
      <c r="S332">
        <v>22</v>
      </c>
      <c r="T332">
        <v>-2</v>
      </c>
      <c r="U332">
        <v>14</v>
      </c>
      <c r="V332" s="1">
        <v>0.61041666666666672</v>
      </c>
    </row>
    <row r="333" spans="1:22">
      <c r="A333">
        <v>18</v>
      </c>
      <c r="B333" t="s">
        <v>406</v>
      </c>
      <c r="C333" t="s">
        <v>143</v>
      </c>
      <c r="D333" t="s">
        <v>5</v>
      </c>
      <c r="E333" t="s">
        <v>1030</v>
      </c>
      <c r="F333" t="s">
        <v>1031</v>
      </c>
      <c r="G333" t="s">
        <v>716</v>
      </c>
      <c r="H333" t="s">
        <v>442</v>
      </c>
      <c r="I333">
        <v>76</v>
      </c>
      <c r="J333">
        <v>210</v>
      </c>
      <c r="K333" t="s">
        <v>5</v>
      </c>
      <c r="L333">
        <v>2001</v>
      </c>
      <c r="M333">
        <v>7</v>
      </c>
      <c r="N333">
        <v>220</v>
      </c>
      <c r="P333">
        <v>79</v>
      </c>
      <c r="Q333">
        <v>8</v>
      </c>
      <c r="R333">
        <v>14</v>
      </c>
      <c r="S333">
        <v>22</v>
      </c>
      <c r="T333">
        <v>-1</v>
      </c>
      <c r="U333">
        <v>18</v>
      </c>
      <c r="V333" s="1">
        <v>0.61041666666666672</v>
      </c>
    </row>
    <row r="334" spans="1:22">
      <c r="A334">
        <v>41</v>
      </c>
      <c r="B334" t="s">
        <v>396</v>
      </c>
      <c r="C334" t="s">
        <v>1888</v>
      </c>
      <c r="D334" t="s">
        <v>81</v>
      </c>
      <c r="E334" t="s">
        <v>2035</v>
      </c>
      <c r="F334" t="s">
        <v>2036</v>
      </c>
      <c r="H334" t="s">
        <v>592</v>
      </c>
      <c r="I334">
        <v>74</v>
      </c>
      <c r="J334">
        <v>223</v>
      </c>
      <c r="K334" t="s">
        <v>10</v>
      </c>
      <c r="L334">
        <v>2004</v>
      </c>
      <c r="M334">
        <v>1</v>
      </c>
      <c r="N334">
        <v>23</v>
      </c>
      <c r="P334">
        <v>52</v>
      </c>
      <c r="Q334">
        <v>7</v>
      </c>
      <c r="R334">
        <v>15</v>
      </c>
      <c r="S334">
        <v>22</v>
      </c>
      <c r="T334">
        <v>5</v>
      </c>
      <c r="U334">
        <v>40</v>
      </c>
      <c r="V334" s="1">
        <v>0.74097222222222225</v>
      </c>
    </row>
    <row r="335" spans="1:22">
      <c r="A335">
        <v>8</v>
      </c>
      <c r="B335" t="s">
        <v>1212</v>
      </c>
      <c r="C335" t="s">
        <v>1889</v>
      </c>
      <c r="D335" t="s">
        <v>7</v>
      </c>
      <c r="E335" t="s">
        <v>2037</v>
      </c>
      <c r="F335" t="s">
        <v>611</v>
      </c>
      <c r="H335" t="s">
        <v>435</v>
      </c>
      <c r="I335">
        <v>71</v>
      </c>
      <c r="J335">
        <v>190</v>
      </c>
      <c r="K335" t="s">
        <v>10</v>
      </c>
      <c r="L335">
        <v>2008</v>
      </c>
      <c r="M335">
        <v>5</v>
      </c>
      <c r="N335">
        <v>123</v>
      </c>
      <c r="P335">
        <v>68</v>
      </c>
      <c r="Q335">
        <v>7</v>
      </c>
      <c r="R335">
        <v>15</v>
      </c>
      <c r="S335">
        <v>22</v>
      </c>
      <c r="T335">
        <v>-2</v>
      </c>
      <c r="U335">
        <v>14</v>
      </c>
      <c r="V335" s="1">
        <v>0.54097222222222219</v>
      </c>
    </row>
    <row r="336" spans="1:22">
      <c r="A336">
        <v>23</v>
      </c>
      <c r="B336" t="s">
        <v>191</v>
      </c>
      <c r="C336" t="s">
        <v>38</v>
      </c>
      <c r="D336" t="s">
        <v>81</v>
      </c>
      <c r="E336" t="s">
        <v>977</v>
      </c>
      <c r="F336" t="s">
        <v>978</v>
      </c>
      <c r="H336" t="s">
        <v>466</v>
      </c>
      <c r="I336">
        <v>75</v>
      </c>
      <c r="J336">
        <v>215</v>
      </c>
      <c r="K336" t="s">
        <v>10</v>
      </c>
      <c r="L336">
        <v>2004</v>
      </c>
      <c r="M336">
        <v>3</v>
      </c>
      <c r="N336">
        <v>91</v>
      </c>
      <c r="P336">
        <v>63</v>
      </c>
      <c r="Q336">
        <v>7</v>
      </c>
      <c r="R336">
        <v>15</v>
      </c>
      <c r="S336">
        <v>22</v>
      </c>
      <c r="T336">
        <v>-39</v>
      </c>
      <c r="U336">
        <v>50</v>
      </c>
      <c r="V336" s="1">
        <v>0.97013888888888899</v>
      </c>
    </row>
    <row r="337" spans="1:22">
      <c r="A337">
        <v>2</v>
      </c>
      <c r="B337" t="s">
        <v>257</v>
      </c>
      <c r="C337" t="s">
        <v>38</v>
      </c>
      <c r="D337" t="s">
        <v>81</v>
      </c>
      <c r="E337" t="s">
        <v>955</v>
      </c>
      <c r="F337" t="s">
        <v>956</v>
      </c>
      <c r="G337" t="s">
        <v>475</v>
      </c>
      <c r="H337" t="s">
        <v>429</v>
      </c>
      <c r="I337">
        <v>73</v>
      </c>
      <c r="J337">
        <v>209</v>
      </c>
      <c r="K337" t="s">
        <v>10</v>
      </c>
      <c r="L337">
        <v>2001</v>
      </c>
      <c r="M337">
        <v>1</v>
      </c>
      <c r="N337">
        <v>12</v>
      </c>
      <c r="P337">
        <v>79</v>
      </c>
      <c r="Q337">
        <v>5</v>
      </c>
      <c r="R337">
        <v>17</v>
      </c>
      <c r="S337">
        <v>22</v>
      </c>
      <c r="T337">
        <v>13</v>
      </c>
      <c r="U337">
        <v>26</v>
      </c>
      <c r="V337" s="1">
        <v>0.99791666666666667</v>
      </c>
    </row>
    <row r="338" spans="1:22">
      <c r="A338">
        <v>14</v>
      </c>
      <c r="B338" t="s">
        <v>1890</v>
      </c>
      <c r="C338" t="s">
        <v>33</v>
      </c>
      <c r="D338" t="s">
        <v>81</v>
      </c>
      <c r="E338" t="s">
        <v>2038</v>
      </c>
      <c r="F338" t="s">
        <v>452</v>
      </c>
      <c r="G338" t="s">
        <v>453</v>
      </c>
      <c r="H338" t="s">
        <v>429</v>
      </c>
      <c r="I338">
        <v>72</v>
      </c>
      <c r="J338">
        <v>184</v>
      </c>
      <c r="K338" t="s">
        <v>10</v>
      </c>
      <c r="L338">
        <v>2007</v>
      </c>
      <c r="M338">
        <v>1</v>
      </c>
      <c r="N338">
        <v>4</v>
      </c>
      <c r="P338">
        <v>82</v>
      </c>
      <c r="Q338">
        <v>4</v>
      </c>
      <c r="R338">
        <v>18</v>
      </c>
      <c r="S338">
        <v>22</v>
      </c>
      <c r="T338">
        <v>5</v>
      </c>
      <c r="U338">
        <v>34</v>
      </c>
      <c r="V338" s="1">
        <v>0.78611111111111109</v>
      </c>
    </row>
    <row r="339" spans="1:22">
      <c r="A339">
        <v>7</v>
      </c>
      <c r="B339" t="s">
        <v>1891</v>
      </c>
      <c r="C339" t="s">
        <v>4</v>
      </c>
      <c r="D339" t="s">
        <v>81</v>
      </c>
      <c r="E339" t="s">
        <v>2039</v>
      </c>
      <c r="F339" t="s">
        <v>2040</v>
      </c>
      <c r="H339" t="s">
        <v>472</v>
      </c>
      <c r="I339">
        <v>72</v>
      </c>
      <c r="J339">
        <v>204</v>
      </c>
      <c r="K339" t="s">
        <v>5</v>
      </c>
      <c r="L339">
        <v>2010</v>
      </c>
      <c r="M339">
        <v>3</v>
      </c>
      <c r="N339">
        <v>66</v>
      </c>
      <c r="O339" t="s">
        <v>597</v>
      </c>
      <c r="P339">
        <v>73</v>
      </c>
      <c r="Q339">
        <v>3</v>
      </c>
      <c r="R339">
        <v>19</v>
      </c>
      <c r="S339">
        <v>22</v>
      </c>
      <c r="T339">
        <v>2</v>
      </c>
      <c r="U339">
        <v>152</v>
      </c>
      <c r="V339" s="1">
        <v>0.79652777777777783</v>
      </c>
    </row>
    <row r="340" spans="1:22">
      <c r="A340">
        <v>55</v>
      </c>
      <c r="B340" t="s">
        <v>256</v>
      </c>
      <c r="C340" t="s">
        <v>113</v>
      </c>
      <c r="D340" t="s">
        <v>81</v>
      </c>
      <c r="E340" t="s">
        <v>691</v>
      </c>
      <c r="F340" t="s">
        <v>692</v>
      </c>
      <c r="H340" t="s">
        <v>435</v>
      </c>
      <c r="I340">
        <v>74</v>
      </c>
      <c r="J340">
        <v>210</v>
      </c>
      <c r="K340" t="s">
        <v>10</v>
      </c>
      <c r="L340">
        <v>1992</v>
      </c>
      <c r="M340">
        <v>1</v>
      </c>
      <c r="N340">
        <v>14</v>
      </c>
      <c r="P340">
        <v>76</v>
      </c>
      <c r="Q340">
        <v>2</v>
      </c>
      <c r="R340">
        <v>20</v>
      </c>
      <c r="S340">
        <v>22</v>
      </c>
      <c r="T340">
        <v>-12</v>
      </c>
      <c r="U340">
        <v>20</v>
      </c>
      <c r="V340" s="1">
        <v>0.73333333333333339</v>
      </c>
    </row>
    <row r="341" spans="1:22">
      <c r="A341">
        <v>24</v>
      </c>
      <c r="B341" t="s">
        <v>787</v>
      </c>
      <c r="C341" t="s">
        <v>165</v>
      </c>
      <c r="D341" t="s">
        <v>10</v>
      </c>
      <c r="E341" t="s">
        <v>2041</v>
      </c>
      <c r="F341" t="s">
        <v>2042</v>
      </c>
      <c r="G341" t="s">
        <v>441</v>
      </c>
      <c r="H341" t="s">
        <v>442</v>
      </c>
      <c r="I341">
        <v>73</v>
      </c>
      <c r="J341">
        <v>193</v>
      </c>
      <c r="K341" t="s">
        <v>10</v>
      </c>
      <c r="L341">
        <v>2002</v>
      </c>
      <c r="M341">
        <v>1</v>
      </c>
      <c r="N341">
        <v>10</v>
      </c>
      <c r="P341">
        <v>79</v>
      </c>
      <c r="Q341">
        <v>15</v>
      </c>
      <c r="R341">
        <v>6</v>
      </c>
      <c r="S341">
        <v>21</v>
      </c>
      <c r="T341">
        <v>-25</v>
      </c>
      <c r="U341">
        <v>60</v>
      </c>
      <c r="V341" s="1">
        <v>0.61875000000000002</v>
      </c>
    </row>
    <row r="342" spans="1:22">
      <c r="A342">
        <v>14</v>
      </c>
      <c r="B342" t="s">
        <v>1892</v>
      </c>
      <c r="C342" t="s">
        <v>78</v>
      </c>
      <c r="D342" t="s">
        <v>5</v>
      </c>
      <c r="E342" t="s">
        <v>2043</v>
      </c>
      <c r="F342" t="s">
        <v>2044</v>
      </c>
      <c r="G342" t="s">
        <v>453</v>
      </c>
      <c r="H342" t="s">
        <v>429</v>
      </c>
      <c r="I342">
        <v>70</v>
      </c>
      <c r="J342">
        <v>177</v>
      </c>
      <c r="K342" t="s">
        <v>5</v>
      </c>
      <c r="O342" t="s">
        <v>597</v>
      </c>
      <c r="P342">
        <v>66</v>
      </c>
      <c r="Q342">
        <v>13</v>
      </c>
      <c r="R342">
        <v>8</v>
      </c>
      <c r="S342">
        <v>21</v>
      </c>
      <c r="T342">
        <v>6</v>
      </c>
      <c r="U342">
        <v>26</v>
      </c>
      <c r="V342" s="1">
        <v>0.51041666666666663</v>
      </c>
    </row>
    <row r="343" spans="1:22">
      <c r="A343">
        <v>28</v>
      </c>
      <c r="B343" t="s">
        <v>402</v>
      </c>
      <c r="C343" t="s">
        <v>165</v>
      </c>
      <c r="D343" t="s">
        <v>7</v>
      </c>
      <c r="E343" t="s">
        <v>2045</v>
      </c>
      <c r="F343" t="s">
        <v>2046</v>
      </c>
      <c r="G343" t="s">
        <v>2047</v>
      </c>
      <c r="H343" t="s">
        <v>442</v>
      </c>
      <c r="I343">
        <v>77</v>
      </c>
      <c r="J343">
        <v>223</v>
      </c>
      <c r="K343" t="s">
        <v>10</v>
      </c>
      <c r="L343">
        <v>2000</v>
      </c>
      <c r="M343">
        <v>7</v>
      </c>
      <c r="N343">
        <v>220</v>
      </c>
      <c r="P343">
        <v>75</v>
      </c>
      <c r="Q343">
        <v>10</v>
      </c>
      <c r="R343">
        <v>11</v>
      </c>
      <c r="S343">
        <v>21</v>
      </c>
      <c r="T343">
        <v>-6</v>
      </c>
      <c r="U343">
        <v>61</v>
      </c>
      <c r="V343" s="1">
        <v>0.57500000000000007</v>
      </c>
    </row>
    <row r="344" spans="1:22">
      <c r="A344">
        <v>16</v>
      </c>
      <c r="B344" t="s">
        <v>1893</v>
      </c>
      <c r="C344" t="s">
        <v>16</v>
      </c>
      <c r="D344" t="s">
        <v>7</v>
      </c>
      <c r="E344" t="s">
        <v>2048</v>
      </c>
      <c r="F344" t="s">
        <v>2049</v>
      </c>
      <c r="H344" t="s">
        <v>466</v>
      </c>
      <c r="I344">
        <v>73</v>
      </c>
      <c r="J344">
        <v>192</v>
      </c>
      <c r="K344" t="s">
        <v>5</v>
      </c>
      <c r="L344">
        <v>2013</v>
      </c>
      <c r="M344">
        <v>1</v>
      </c>
      <c r="N344">
        <v>5</v>
      </c>
      <c r="O344" t="s">
        <v>597</v>
      </c>
      <c r="P344">
        <v>58</v>
      </c>
      <c r="Q344">
        <v>9</v>
      </c>
      <c r="R344">
        <v>12</v>
      </c>
      <c r="S344">
        <v>21</v>
      </c>
      <c r="T344">
        <v>-14</v>
      </c>
      <c r="U344">
        <v>4</v>
      </c>
      <c r="V344" s="1">
        <v>0.60486111111111118</v>
      </c>
    </row>
    <row r="345" spans="1:22">
      <c r="A345">
        <v>11</v>
      </c>
      <c r="B345" t="s">
        <v>414</v>
      </c>
      <c r="C345" t="s">
        <v>88</v>
      </c>
      <c r="D345" t="s">
        <v>7</v>
      </c>
      <c r="E345" t="s">
        <v>1185</v>
      </c>
      <c r="F345" t="s">
        <v>482</v>
      </c>
      <c r="G345" t="s">
        <v>432</v>
      </c>
      <c r="H345" t="s">
        <v>429</v>
      </c>
      <c r="I345">
        <v>72</v>
      </c>
      <c r="J345">
        <v>197</v>
      </c>
      <c r="K345" t="s">
        <v>10</v>
      </c>
      <c r="L345">
        <v>2002</v>
      </c>
      <c r="M345">
        <v>3</v>
      </c>
      <c r="N345">
        <v>67</v>
      </c>
      <c r="P345">
        <v>82</v>
      </c>
      <c r="Q345">
        <v>8</v>
      </c>
      <c r="R345">
        <v>13</v>
      </c>
      <c r="S345">
        <v>21</v>
      </c>
      <c r="T345">
        <v>1</v>
      </c>
      <c r="U345">
        <v>47</v>
      </c>
      <c r="V345" s="1">
        <v>0.49583333333333335</v>
      </c>
    </row>
    <row r="346" spans="1:22">
      <c r="A346">
        <v>27</v>
      </c>
      <c r="B346" t="s">
        <v>775</v>
      </c>
      <c r="C346" t="s">
        <v>21</v>
      </c>
      <c r="D346" t="s">
        <v>7</v>
      </c>
      <c r="E346" t="s">
        <v>1150</v>
      </c>
      <c r="F346" t="s">
        <v>1151</v>
      </c>
      <c r="G346" t="s">
        <v>447</v>
      </c>
      <c r="H346" t="s">
        <v>429</v>
      </c>
      <c r="I346">
        <v>72</v>
      </c>
      <c r="J346">
        <v>202</v>
      </c>
      <c r="K346" t="s">
        <v>5</v>
      </c>
      <c r="L346">
        <v>2002</v>
      </c>
      <c r="M346">
        <v>1</v>
      </c>
      <c r="N346">
        <v>17</v>
      </c>
      <c r="P346">
        <v>74</v>
      </c>
      <c r="Q346">
        <v>8</v>
      </c>
      <c r="R346">
        <v>13</v>
      </c>
      <c r="S346">
        <v>21</v>
      </c>
      <c r="T346">
        <v>-15</v>
      </c>
      <c r="U346">
        <v>20</v>
      </c>
      <c r="V346" s="1">
        <v>0.61458333333333337</v>
      </c>
    </row>
    <row r="347" spans="1:22">
      <c r="A347">
        <v>26</v>
      </c>
      <c r="B347" t="s">
        <v>1244</v>
      </c>
      <c r="C347" t="s">
        <v>143</v>
      </c>
      <c r="D347" t="s">
        <v>81</v>
      </c>
      <c r="E347" t="s">
        <v>1157</v>
      </c>
      <c r="F347" t="s">
        <v>460</v>
      </c>
      <c r="G347" t="s">
        <v>461</v>
      </c>
      <c r="H347" t="s">
        <v>429</v>
      </c>
      <c r="I347">
        <v>75</v>
      </c>
      <c r="J347">
        <v>210</v>
      </c>
      <c r="K347" t="s">
        <v>5</v>
      </c>
      <c r="L347">
        <v>2008</v>
      </c>
      <c r="M347">
        <v>3</v>
      </c>
      <c r="N347">
        <v>69</v>
      </c>
      <c r="P347">
        <v>70</v>
      </c>
      <c r="Q347">
        <v>8</v>
      </c>
      <c r="R347">
        <v>13</v>
      </c>
      <c r="S347">
        <v>21</v>
      </c>
      <c r="T347">
        <v>-10</v>
      </c>
      <c r="U347">
        <v>38</v>
      </c>
      <c r="V347" s="1">
        <v>0.7583333333333333</v>
      </c>
    </row>
    <row r="348" spans="1:22">
      <c r="A348">
        <v>32</v>
      </c>
      <c r="B348" t="s">
        <v>1894</v>
      </c>
      <c r="C348" t="s">
        <v>121</v>
      </c>
      <c r="D348" t="s">
        <v>7</v>
      </c>
      <c r="E348" t="s">
        <v>2050</v>
      </c>
      <c r="F348" t="s">
        <v>652</v>
      </c>
      <c r="G348" t="s">
        <v>432</v>
      </c>
      <c r="H348" t="s">
        <v>429</v>
      </c>
      <c r="I348">
        <v>67</v>
      </c>
      <c r="J348">
        <v>153</v>
      </c>
      <c r="K348" t="s">
        <v>10</v>
      </c>
      <c r="L348">
        <v>2007</v>
      </c>
      <c r="M348">
        <v>6</v>
      </c>
      <c r="N348">
        <v>179</v>
      </c>
      <c r="P348">
        <v>47</v>
      </c>
      <c r="Q348">
        <v>7</v>
      </c>
      <c r="R348">
        <v>14</v>
      </c>
      <c r="S348">
        <v>21</v>
      </c>
      <c r="T348">
        <v>6</v>
      </c>
      <c r="U348">
        <v>27</v>
      </c>
      <c r="V348" s="1">
        <v>0.60138888888888886</v>
      </c>
    </row>
    <row r="349" spans="1:22">
      <c r="A349">
        <v>45</v>
      </c>
      <c r="B349" t="s">
        <v>1895</v>
      </c>
      <c r="C349" t="s">
        <v>25</v>
      </c>
      <c r="D349" t="s">
        <v>81</v>
      </c>
      <c r="E349" t="s">
        <v>2051</v>
      </c>
      <c r="F349" t="s">
        <v>1981</v>
      </c>
      <c r="H349" t="s">
        <v>532</v>
      </c>
      <c r="I349">
        <v>70</v>
      </c>
      <c r="J349">
        <v>183</v>
      </c>
      <c r="K349" t="s">
        <v>5</v>
      </c>
      <c r="L349">
        <v>2009</v>
      </c>
      <c r="M349">
        <v>4</v>
      </c>
      <c r="N349">
        <v>106</v>
      </c>
      <c r="O349" t="s">
        <v>597</v>
      </c>
      <c r="P349">
        <v>48</v>
      </c>
      <c r="Q349">
        <v>6</v>
      </c>
      <c r="R349">
        <v>15</v>
      </c>
      <c r="S349">
        <v>21</v>
      </c>
      <c r="T349">
        <v>9</v>
      </c>
      <c r="U349">
        <v>22</v>
      </c>
      <c r="V349" s="1">
        <v>0.7270833333333333</v>
      </c>
    </row>
    <row r="350" spans="1:22">
      <c r="A350">
        <v>6</v>
      </c>
      <c r="B350" t="s">
        <v>206</v>
      </c>
      <c r="C350" t="s">
        <v>121</v>
      </c>
      <c r="D350" t="s">
        <v>81</v>
      </c>
      <c r="E350" t="s">
        <v>981</v>
      </c>
      <c r="F350" t="s">
        <v>982</v>
      </c>
      <c r="G350" t="s">
        <v>432</v>
      </c>
      <c r="H350" t="s">
        <v>429</v>
      </c>
      <c r="I350">
        <v>72</v>
      </c>
      <c r="J350">
        <v>200</v>
      </c>
      <c r="K350" t="s">
        <v>5</v>
      </c>
      <c r="L350">
        <v>2002</v>
      </c>
      <c r="M350">
        <v>8</v>
      </c>
      <c r="N350">
        <v>241</v>
      </c>
      <c r="P350">
        <v>46</v>
      </c>
      <c r="Q350">
        <v>4</v>
      </c>
      <c r="R350">
        <v>17</v>
      </c>
      <c r="S350">
        <v>21</v>
      </c>
      <c r="T350">
        <v>-15</v>
      </c>
      <c r="U350">
        <v>18</v>
      </c>
      <c r="V350" s="1">
        <v>0.94513888888888886</v>
      </c>
    </row>
    <row r="351" spans="1:22">
      <c r="A351">
        <v>27</v>
      </c>
      <c r="B351" t="s">
        <v>1896</v>
      </c>
      <c r="C351" t="s">
        <v>139</v>
      </c>
      <c r="D351" t="s">
        <v>81</v>
      </c>
      <c r="E351" t="s">
        <v>2052</v>
      </c>
      <c r="F351" t="s">
        <v>446</v>
      </c>
      <c r="G351" t="s">
        <v>447</v>
      </c>
      <c r="H351" t="s">
        <v>429</v>
      </c>
      <c r="I351">
        <v>73</v>
      </c>
      <c r="J351">
        <v>208</v>
      </c>
      <c r="K351" t="s">
        <v>10</v>
      </c>
      <c r="L351">
        <v>2012</v>
      </c>
      <c r="M351">
        <v>1</v>
      </c>
      <c r="N351">
        <v>2</v>
      </c>
      <c r="O351" t="s">
        <v>597</v>
      </c>
      <c r="P351">
        <v>66</v>
      </c>
      <c r="Q351">
        <v>4</v>
      </c>
      <c r="R351">
        <v>17</v>
      </c>
      <c r="S351">
        <v>21</v>
      </c>
      <c r="T351">
        <v>4</v>
      </c>
      <c r="U351">
        <v>10</v>
      </c>
      <c r="V351" s="1">
        <v>0.82777777777777783</v>
      </c>
    </row>
    <row r="352" spans="1:22">
      <c r="A352">
        <v>43</v>
      </c>
      <c r="B352" t="s">
        <v>393</v>
      </c>
      <c r="C352" t="s">
        <v>23</v>
      </c>
      <c r="D352" t="s">
        <v>7</v>
      </c>
      <c r="E352" t="s">
        <v>2053</v>
      </c>
      <c r="F352" t="s">
        <v>2054</v>
      </c>
      <c r="G352" t="s">
        <v>461</v>
      </c>
      <c r="H352" t="s">
        <v>429</v>
      </c>
      <c r="I352">
        <v>71</v>
      </c>
      <c r="J352">
        <v>192</v>
      </c>
      <c r="K352" t="s">
        <v>10</v>
      </c>
      <c r="L352">
        <v>2005</v>
      </c>
      <c r="M352">
        <v>5</v>
      </c>
      <c r="N352">
        <v>132</v>
      </c>
      <c r="P352">
        <v>42</v>
      </c>
      <c r="Q352">
        <v>12</v>
      </c>
      <c r="R352">
        <v>8</v>
      </c>
      <c r="S352">
        <v>20</v>
      </c>
      <c r="T352">
        <v>2</v>
      </c>
      <c r="U352">
        <v>14</v>
      </c>
      <c r="V352" s="1">
        <v>0.63194444444444442</v>
      </c>
    </row>
    <row r="353" spans="1:22">
      <c r="A353">
        <v>36</v>
      </c>
      <c r="B353" t="s">
        <v>236</v>
      </c>
      <c r="C353" t="s">
        <v>38</v>
      </c>
      <c r="D353" t="s">
        <v>5</v>
      </c>
      <c r="E353" t="s">
        <v>673</v>
      </c>
      <c r="F353" t="s">
        <v>674</v>
      </c>
      <c r="H353" t="s">
        <v>617</v>
      </c>
      <c r="I353">
        <v>73</v>
      </c>
      <c r="J353">
        <v>195</v>
      </c>
      <c r="K353" t="s">
        <v>5</v>
      </c>
      <c r="L353">
        <v>2004</v>
      </c>
      <c r="M353">
        <v>9</v>
      </c>
      <c r="N353">
        <v>287</v>
      </c>
      <c r="P353">
        <v>71</v>
      </c>
      <c r="Q353">
        <v>11</v>
      </c>
      <c r="R353">
        <v>9</v>
      </c>
      <c r="S353">
        <v>20</v>
      </c>
      <c r="T353">
        <v>-9</v>
      </c>
      <c r="U353">
        <v>43</v>
      </c>
      <c r="V353" s="1">
        <v>0.65208333333333335</v>
      </c>
    </row>
    <row r="354" spans="1:22">
      <c r="A354">
        <v>36</v>
      </c>
      <c r="B354" t="s">
        <v>1224</v>
      </c>
      <c r="C354" t="s">
        <v>143</v>
      </c>
      <c r="D354" t="s">
        <v>7</v>
      </c>
      <c r="E354" t="s">
        <v>2055</v>
      </c>
      <c r="F354" t="s">
        <v>1953</v>
      </c>
      <c r="G354" t="s">
        <v>453</v>
      </c>
      <c r="H354" t="s">
        <v>429</v>
      </c>
      <c r="I354">
        <v>75</v>
      </c>
      <c r="J354">
        <v>220</v>
      </c>
      <c r="K354" t="s">
        <v>10</v>
      </c>
      <c r="P354">
        <v>72</v>
      </c>
      <c r="Q354">
        <v>11</v>
      </c>
      <c r="R354">
        <v>9</v>
      </c>
      <c r="S354">
        <v>20</v>
      </c>
      <c r="T354">
        <v>6</v>
      </c>
      <c r="U354">
        <v>19</v>
      </c>
      <c r="V354" s="1">
        <v>0.47361111111111115</v>
      </c>
    </row>
    <row r="355" spans="1:22">
      <c r="A355">
        <v>41</v>
      </c>
      <c r="B355" t="s">
        <v>323</v>
      </c>
      <c r="C355" t="s">
        <v>19</v>
      </c>
      <c r="D355" t="s">
        <v>10</v>
      </c>
      <c r="E355" t="s">
        <v>966</v>
      </c>
      <c r="F355" t="s">
        <v>571</v>
      </c>
      <c r="H355" t="s">
        <v>435</v>
      </c>
      <c r="I355">
        <v>73</v>
      </c>
      <c r="J355">
        <v>225</v>
      </c>
      <c r="K355" t="s">
        <v>10</v>
      </c>
      <c r="L355">
        <v>2006</v>
      </c>
      <c r="M355">
        <v>2</v>
      </c>
      <c r="N355">
        <v>44</v>
      </c>
      <c r="P355">
        <v>70</v>
      </c>
      <c r="Q355">
        <v>9</v>
      </c>
      <c r="R355">
        <v>11</v>
      </c>
      <c r="S355">
        <v>20</v>
      </c>
      <c r="T355">
        <v>-4</v>
      </c>
      <c r="U355">
        <v>24</v>
      </c>
      <c r="V355" s="1">
        <v>0.67499999999999993</v>
      </c>
    </row>
    <row r="356" spans="1:22">
      <c r="A356">
        <v>9</v>
      </c>
      <c r="B356" t="s">
        <v>76</v>
      </c>
      <c r="C356" t="s">
        <v>12</v>
      </c>
      <c r="D356" t="s">
        <v>5</v>
      </c>
      <c r="E356" t="s">
        <v>520</v>
      </c>
      <c r="F356" t="s">
        <v>427</v>
      </c>
      <c r="G356" t="s">
        <v>428</v>
      </c>
      <c r="H356" t="s">
        <v>429</v>
      </c>
      <c r="I356">
        <v>73</v>
      </c>
      <c r="J356">
        <v>205</v>
      </c>
      <c r="K356" t="s">
        <v>10</v>
      </c>
      <c r="P356">
        <v>39</v>
      </c>
      <c r="Q356">
        <v>7</v>
      </c>
      <c r="R356">
        <v>13</v>
      </c>
      <c r="S356">
        <v>20</v>
      </c>
      <c r="T356">
        <v>6</v>
      </c>
      <c r="U356">
        <v>8</v>
      </c>
      <c r="V356" s="1">
        <v>0.7368055555555556</v>
      </c>
    </row>
    <row r="357" spans="1:22">
      <c r="A357">
        <v>10</v>
      </c>
      <c r="B357" t="s">
        <v>275</v>
      </c>
      <c r="C357" t="s">
        <v>113</v>
      </c>
      <c r="D357" t="s">
        <v>7</v>
      </c>
      <c r="E357" t="s">
        <v>2056</v>
      </c>
      <c r="F357" t="s">
        <v>2057</v>
      </c>
      <c r="G357" t="s">
        <v>475</v>
      </c>
      <c r="H357" t="s">
        <v>429</v>
      </c>
      <c r="I357">
        <v>73</v>
      </c>
      <c r="J357">
        <v>210</v>
      </c>
      <c r="K357" t="s">
        <v>10</v>
      </c>
      <c r="L357">
        <v>1998</v>
      </c>
      <c r="M357">
        <v>4</v>
      </c>
      <c r="N357">
        <v>99</v>
      </c>
      <c r="P357">
        <v>77</v>
      </c>
      <c r="Q357">
        <v>7</v>
      </c>
      <c r="R357">
        <v>13</v>
      </c>
      <c r="S357">
        <v>20</v>
      </c>
      <c r="T357">
        <v>1</v>
      </c>
      <c r="U357">
        <v>52</v>
      </c>
      <c r="V357" s="1">
        <v>0.53541666666666665</v>
      </c>
    </row>
    <row r="358" spans="1:22">
      <c r="A358">
        <v>24</v>
      </c>
      <c r="B358" t="s">
        <v>946</v>
      </c>
      <c r="C358" t="s">
        <v>143</v>
      </c>
      <c r="D358" t="s">
        <v>7</v>
      </c>
      <c r="E358" t="s">
        <v>1141</v>
      </c>
      <c r="F358" t="s">
        <v>1142</v>
      </c>
      <c r="G358" t="s">
        <v>453</v>
      </c>
      <c r="H358" t="s">
        <v>429</v>
      </c>
      <c r="I358">
        <v>74</v>
      </c>
      <c r="J358">
        <v>203</v>
      </c>
      <c r="K358" t="s">
        <v>10</v>
      </c>
      <c r="L358">
        <v>2004</v>
      </c>
      <c r="M358">
        <v>1</v>
      </c>
      <c r="N358">
        <v>18</v>
      </c>
      <c r="P358">
        <v>80</v>
      </c>
      <c r="Q358">
        <v>5</v>
      </c>
      <c r="R358">
        <v>15</v>
      </c>
      <c r="S358">
        <v>20</v>
      </c>
      <c r="T358">
        <v>3</v>
      </c>
      <c r="U358">
        <v>45</v>
      </c>
      <c r="V358" s="1">
        <v>0.40486111111111112</v>
      </c>
    </row>
    <row r="359" spans="1:22">
      <c r="A359">
        <v>15</v>
      </c>
      <c r="B359" t="s">
        <v>1897</v>
      </c>
      <c r="C359" t="s">
        <v>72</v>
      </c>
      <c r="D359" t="s">
        <v>10</v>
      </c>
      <c r="E359" t="s">
        <v>2058</v>
      </c>
      <c r="F359" t="s">
        <v>536</v>
      </c>
      <c r="G359" t="s">
        <v>438</v>
      </c>
      <c r="H359" t="s">
        <v>429</v>
      </c>
      <c r="I359">
        <v>73</v>
      </c>
      <c r="J359">
        <v>215</v>
      </c>
      <c r="K359" t="s">
        <v>10</v>
      </c>
      <c r="L359">
        <v>2006</v>
      </c>
      <c r="M359">
        <v>1</v>
      </c>
      <c r="N359">
        <v>9</v>
      </c>
      <c r="P359">
        <v>67</v>
      </c>
      <c r="Q359">
        <v>4</v>
      </c>
      <c r="R359">
        <v>16</v>
      </c>
      <c r="S359">
        <v>20</v>
      </c>
      <c r="T359">
        <v>3</v>
      </c>
      <c r="U359">
        <v>35</v>
      </c>
      <c r="V359" s="1">
        <v>0.50694444444444442</v>
      </c>
    </row>
    <row r="360" spans="1:22">
      <c r="A360">
        <v>24</v>
      </c>
      <c r="B360" t="s">
        <v>1898</v>
      </c>
      <c r="C360" t="s">
        <v>113</v>
      </c>
      <c r="D360" t="s">
        <v>81</v>
      </c>
      <c r="E360" t="s">
        <v>2027</v>
      </c>
      <c r="F360" t="s">
        <v>565</v>
      </c>
      <c r="G360" t="s">
        <v>475</v>
      </c>
      <c r="H360" t="s">
        <v>429</v>
      </c>
      <c r="I360">
        <v>74</v>
      </c>
      <c r="J360">
        <v>200</v>
      </c>
      <c r="K360" t="s">
        <v>10</v>
      </c>
      <c r="P360">
        <v>78</v>
      </c>
      <c r="Q360">
        <v>3</v>
      </c>
      <c r="R360">
        <v>17</v>
      </c>
      <c r="S360">
        <v>20</v>
      </c>
      <c r="T360">
        <v>16</v>
      </c>
      <c r="U360">
        <v>30</v>
      </c>
      <c r="V360" s="1">
        <v>0.79791666666666661</v>
      </c>
    </row>
    <row r="361" spans="1:22">
      <c r="A361">
        <v>15</v>
      </c>
      <c r="B361" t="s">
        <v>384</v>
      </c>
      <c r="C361" t="s">
        <v>33</v>
      </c>
      <c r="D361" t="s">
        <v>5</v>
      </c>
      <c r="E361" t="s">
        <v>2059</v>
      </c>
      <c r="F361" t="s">
        <v>971</v>
      </c>
      <c r="G361" t="s">
        <v>432</v>
      </c>
      <c r="H361" t="s">
        <v>429</v>
      </c>
      <c r="I361">
        <v>71</v>
      </c>
      <c r="J361">
        <v>206</v>
      </c>
      <c r="K361" t="s">
        <v>5</v>
      </c>
      <c r="L361">
        <v>2006</v>
      </c>
      <c r="M361">
        <v>3</v>
      </c>
      <c r="N361">
        <v>72</v>
      </c>
      <c r="P361">
        <v>73</v>
      </c>
      <c r="Q361">
        <v>12</v>
      </c>
      <c r="R361">
        <v>7</v>
      </c>
      <c r="S361">
        <v>19</v>
      </c>
      <c r="T361">
        <v>-9</v>
      </c>
      <c r="U361">
        <v>50</v>
      </c>
      <c r="V361" s="1">
        <v>0.59652777777777777</v>
      </c>
    </row>
    <row r="362" spans="1:22">
      <c r="A362">
        <v>7</v>
      </c>
      <c r="B362" t="s">
        <v>306</v>
      </c>
      <c r="C362" t="s">
        <v>38</v>
      </c>
      <c r="D362" t="s">
        <v>10</v>
      </c>
      <c r="E362" t="s">
        <v>2060</v>
      </c>
      <c r="F362" t="s">
        <v>715</v>
      </c>
      <c r="G362" t="s">
        <v>716</v>
      </c>
      <c r="H362" t="s">
        <v>442</v>
      </c>
      <c r="I362">
        <v>72</v>
      </c>
      <c r="J362">
        <v>212</v>
      </c>
      <c r="K362" t="s">
        <v>10</v>
      </c>
      <c r="L362">
        <v>2004</v>
      </c>
      <c r="M362">
        <v>2</v>
      </c>
      <c r="N362">
        <v>53</v>
      </c>
      <c r="P362">
        <v>66</v>
      </c>
      <c r="Q362">
        <v>9</v>
      </c>
      <c r="R362">
        <v>10</v>
      </c>
      <c r="S362">
        <v>19</v>
      </c>
      <c r="T362">
        <v>1</v>
      </c>
      <c r="U362">
        <v>18</v>
      </c>
      <c r="V362" s="1">
        <v>0.56111111111111112</v>
      </c>
    </row>
    <row r="363" spans="1:22">
      <c r="A363">
        <v>7</v>
      </c>
      <c r="B363" t="s">
        <v>740</v>
      </c>
      <c r="C363" t="s">
        <v>100</v>
      </c>
      <c r="D363" t="s">
        <v>81</v>
      </c>
      <c r="E363" t="s">
        <v>2061</v>
      </c>
      <c r="F363" t="s">
        <v>2062</v>
      </c>
      <c r="H363" t="s">
        <v>435</v>
      </c>
      <c r="I363">
        <v>73</v>
      </c>
      <c r="J363">
        <v>204</v>
      </c>
      <c r="K363" t="s">
        <v>10</v>
      </c>
      <c r="L363">
        <v>2009</v>
      </c>
      <c r="M363">
        <v>1</v>
      </c>
      <c r="N363">
        <v>14</v>
      </c>
      <c r="P363">
        <v>81</v>
      </c>
      <c r="Q363">
        <v>8</v>
      </c>
      <c r="R363">
        <v>11</v>
      </c>
      <c r="S363">
        <v>19</v>
      </c>
      <c r="T363">
        <v>-26</v>
      </c>
      <c r="U363">
        <v>66</v>
      </c>
      <c r="V363" s="1">
        <v>0.90347222222222223</v>
      </c>
    </row>
    <row r="364" spans="1:22">
      <c r="A364">
        <v>25</v>
      </c>
      <c r="B364" t="s">
        <v>1229</v>
      </c>
      <c r="C364" t="s">
        <v>78</v>
      </c>
      <c r="D364" t="s">
        <v>81</v>
      </c>
      <c r="E364" t="s">
        <v>2063</v>
      </c>
      <c r="F364" t="s">
        <v>2064</v>
      </c>
      <c r="H364" t="s">
        <v>466</v>
      </c>
      <c r="I364">
        <v>73</v>
      </c>
      <c r="J364">
        <v>194</v>
      </c>
      <c r="K364" t="s">
        <v>10</v>
      </c>
      <c r="L364">
        <v>2011</v>
      </c>
      <c r="M364">
        <v>1</v>
      </c>
      <c r="N364">
        <v>10</v>
      </c>
      <c r="P364">
        <v>79</v>
      </c>
      <c r="Q364">
        <v>8</v>
      </c>
      <c r="R364">
        <v>11</v>
      </c>
      <c r="S364">
        <v>19</v>
      </c>
      <c r="T364">
        <v>0</v>
      </c>
      <c r="U364">
        <v>22</v>
      </c>
      <c r="V364" s="1">
        <v>0.99583333333333324</v>
      </c>
    </row>
    <row r="365" spans="1:22">
      <c r="A365">
        <v>82</v>
      </c>
      <c r="B365" t="s">
        <v>922</v>
      </c>
      <c r="C365" t="s">
        <v>51</v>
      </c>
      <c r="D365" t="s">
        <v>10</v>
      </c>
      <c r="E365" t="s">
        <v>1072</v>
      </c>
      <c r="F365" t="s">
        <v>440</v>
      </c>
      <c r="G365" t="s">
        <v>441</v>
      </c>
      <c r="H365" t="s">
        <v>442</v>
      </c>
      <c r="I365">
        <v>75</v>
      </c>
      <c r="J365">
        <v>223</v>
      </c>
      <c r="K365" t="s">
        <v>10</v>
      </c>
      <c r="L365">
        <v>2009</v>
      </c>
      <c r="M365">
        <v>4</v>
      </c>
      <c r="N365">
        <v>104</v>
      </c>
      <c r="P365">
        <v>74</v>
      </c>
      <c r="Q365">
        <v>7</v>
      </c>
      <c r="R365">
        <v>12</v>
      </c>
      <c r="S365">
        <v>19</v>
      </c>
      <c r="T365">
        <v>-17</v>
      </c>
      <c r="U365">
        <v>82</v>
      </c>
      <c r="V365" s="1">
        <v>0.62708333333333333</v>
      </c>
    </row>
    <row r="366" spans="1:22">
      <c r="A366">
        <v>2</v>
      </c>
      <c r="B366" t="s">
        <v>1899</v>
      </c>
      <c r="C366" t="s">
        <v>23</v>
      </c>
      <c r="D366" t="s">
        <v>81</v>
      </c>
      <c r="E366" t="s">
        <v>2038</v>
      </c>
      <c r="F366" t="s">
        <v>1131</v>
      </c>
      <c r="G366" t="s">
        <v>432</v>
      </c>
      <c r="H366" t="s">
        <v>429</v>
      </c>
      <c r="I366">
        <v>74</v>
      </c>
      <c r="J366">
        <v>198</v>
      </c>
      <c r="K366" t="s">
        <v>10</v>
      </c>
      <c r="L366">
        <v>2007</v>
      </c>
      <c r="M366">
        <v>1</v>
      </c>
      <c r="N366">
        <v>27</v>
      </c>
      <c r="P366">
        <v>71</v>
      </c>
      <c r="Q366">
        <v>5</v>
      </c>
      <c r="R366">
        <v>14</v>
      </c>
      <c r="S366">
        <v>19</v>
      </c>
      <c r="T366">
        <v>-2</v>
      </c>
      <c r="U366">
        <v>68</v>
      </c>
      <c r="V366" s="1">
        <v>0.76597222222222217</v>
      </c>
    </row>
    <row r="367" spans="1:22">
      <c r="A367">
        <v>8</v>
      </c>
      <c r="B367" t="s">
        <v>290</v>
      </c>
      <c r="C367" t="s">
        <v>139</v>
      </c>
      <c r="D367" t="s">
        <v>5</v>
      </c>
      <c r="E367" t="s">
        <v>970</v>
      </c>
      <c r="F367" t="s">
        <v>971</v>
      </c>
      <c r="G367" t="s">
        <v>432</v>
      </c>
      <c r="H367" t="s">
        <v>429</v>
      </c>
      <c r="I367">
        <v>74</v>
      </c>
      <c r="J367">
        <v>229</v>
      </c>
      <c r="K367" t="s">
        <v>5</v>
      </c>
      <c r="L367">
        <v>2003</v>
      </c>
      <c r="M367">
        <v>1</v>
      </c>
      <c r="N367">
        <v>3</v>
      </c>
      <c r="P367">
        <v>36</v>
      </c>
      <c r="Q367">
        <v>5</v>
      </c>
      <c r="R367">
        <v>14</v>
      </c>
      <c r="S367">
        <v>19</v>
      </c>
      <c r="T367">
        <v>-3</v>
      </c>
      <c r="U367">
        <v>24</v>
      </c>
      <c r="V367" s="1">
        <v>0.64374999999999993</v>
      </c>
    </row>
    <row r="368" spans="1:22">
      <c r="A368">
        <v>23</v>
      </c>
      <c r="B368" t="s">
        <v>1900</v>
      </c>
      <c r="C368" t="s">
        <v>4</v>
      </c>
      <c r="D368" t="s">
        <v>5</v>
      </c>
      <c r="E368" t="s">
        <v>2065</v>
      </c>
      <c r="F368" t="s">
        <v>2066</v>
      </c>
      <c r="G368" t="s">
        <v>480</v>
      </c>
      <c r="H368" t="s">
        <v>442</v>
      </c>
      <c r="I368">
        <v>70</v>
      </c>
      <c r="J368">
        <v>170</v>
      </c>
      <c r="K368" t="s">
        <v>5</v>
      </c>
      <c r="O368" t="s">
        <v>597</v>
      </c>
      <c r="P368">
        <v>63</v>
      </c>
      <c r="Q368">
        <v>4</v>
      </c>
      <c r="R368">
        <v>15</v>
      </c>
      <c r="S368">
        <v>19</v>
      </c>
      <c r="T368">
        <v>-9</v>
      </c>
      <c r="U368">
        <v>6</v>
      </c>
      <c r="V368" s="1">
        <v>0.54305555555555551</v>
      </c>
    </row>
    <row r="369" spans="1:22">
      <c r="A369">
        <v>4</v>
      </c>
      <c r="B369" t="s">
        <v>1180</v>
      </c>
      <c r="C369" t="s">
        <v>23</v>
      </c>
      <c r="D369" t="s">
        <v>81</v>
      </c>
      <c r="E369" t="s">
        <v>1181</v>
      </c>
      <c r="F369" t="s">
        <v>1182</v>
      </c>
      <c r="H369" t="s">
        <v>472</v>
      </c>
      <c r="I369">
        <v>75</v>
      </c>
      <c r="J369">
        <v>216</v>
      </c>
      <c r="K369" t="s">
        <v>10</v>
      </c>
      <c r="L369">
        <v>2005</v>
      </c>
      <c r="M369">
        <v>1</v>
      </c>
      <c r="N369">
        <v>19</v>
      </c>
      <c r="P369">
        <v>66</v>
      </c>
      <c r="Q369">
        <v>2</v>
      </c>
      <c r="R369">
        <v>17</v>
      </c>
      <c r="S369">
        <v>19</v>
      </c>
      <c r="T369">
        <v>-4</v>
      </c>
      <c r="U369">
        <v>24</v>
      </c>
      <c r="V369" s="1">
        <v>0.71736111111111101</v>
      </c>
    </row>
    <row r="370" spans="1:22">
      <c r="A370">
        <v>52</v>
      </c>
      <c r="B370" t="s">
        <v>1213</v>
      </c>
      <c r="C370" t="s">
        <v>72</v>
      </c>
      <c r="D370" t="s">
        <v>81</v>
      </c>
      <c r="E370" t="s">
        <v>2067</v>
      </c>
      <c r="F370" t="s">
        <v>2068</v>
      </c>
      <c r="G370" t="s">
        <v>475</v>
      </c>
      <c r="H370" t="s">
        <v>429</v>
      </c>
      <c r="I370">
        <v>74</v>
      </c>
      <c r="J370">
        <v>210</v>
      </c>
      <c r="K370" t="s">
        <v>10</v>
      </c>
      <c r="P370">
        <v>62</v>
      </c>
      <c r="Q370">
        <v>2</v>
      </c>
      <c r="R370">
        <v>17</v>
      </c>
      <c r="S370">
        <v>19</v>
      </c>
      <c r="T370">
        <v>5</v>
      </c>
      <c r="U370">
        <v>35</v>
      </c>
      <c r="V370" s="1">
        <v>0.78333333333333333</v>
      </c>
    </row>
    <row r="371" spans="1:22">
      <c r="A371">
        <v>12</v>
      </c>
      <c r="B371" t="s">
        <v>1901</v>
      </c>
      <c r="C371" t="s">
        <v>1329</v>
      </c>
      <c r="D371" t="s">
        <v>5</v>
      </c>
      <c r="E371" t="s">
        <v>1132</v>
      </c>
      <c r="F371" t="s">
        <v>613</v>
      </c>
      <c r="G371" t="s">
        <v>614</v>
      </c>
      <c r="H371" t="s">
        <v>442</v>
      </c>
      <c r="I371">
        <v>78</v>
      </c>
      <c r="J371">
        <v>221</v>
      </c>
      <c r="K371" t="s">
        <v>5</v>
      </c>
      <c r="L371">
        <v>2008</v>
      </c>
      <c r="M371">
        <v>2</v>
      </c>
      <c r="N371">
        <v>60</v>
      </c>
      <c r="P371">
        <v>55</v>
      </c>
      <c r="Q371">
        <v>11</v>
      </c>
      <c r="R371">
        <v>7</v>
      </c>
      <c r="S371">
        <v>18</v>
      </c>
      <c r="T371">
        <v>-5</v>
      </c>
      <c r="U371">
        <v>18</v>
      </c>
      <c r="V371" s="1">
        <v>0.45694444444444443</v>
      </c>
    </row>
    <row r="372" spans="1:22">
      <c r="A372">
        <v>23</v>
      </c>
      <c r="B372" t="s">
        <v>234</v>
      </c>
      <c r="C372" t="s">
        <v>88</v>
      </c>
      <c r="D372" t="s">
        <v>7</v>
      </c>
      <c r="E372" t="s">
        <v>2069</v>
      </c>
      <c r="F372" t="s">
        <v>525</v>
      </c>
      <c r="G372" t="s">
        <v>432</v>
      </c>
      <c r="H372" t="s">
        <v>429</v>
      </c>
      <c r="I372">
        <v>72</v>
      </c>
      <c r="J372">
        <v>198</v>
      </c>
      <c r="K372" t="s">
        <v>10</v>
      </c>
      <c r="L372">
        <v>1999</v>
      </c>
      <c r="M372">
        <v>3</v>
      </c>
      <c r="N372">
        <v>94</v>
      </c>
      <c r="P372">
        <v>57</v>
      </c>
      <c r="Q372">
        <v>9</v>
      </c>
      <c r="R372">
        <v>9</v>
      </c>
      <c r="S372">
        <v>18</v>
      </c>
      <c r="T372">
        <v>2</v>
      </c>
      <c r="U372">
        <v>32</v>
      </c>
      <c r="V372" s="1">
        <v>0.6118055555555556</v>
      </c>
    </row>
    <row r="373" spans="1:22">
      <c r="A373">
        <v>20</v>
      </c>
      <c r="B373" t="s">
        <v>923</v>
      </c>
      <c r="C373" t="s">
        <v>88</v>
      </c>
      <c r="D373" t="s">
        <v>10</v>
      </c>
      <c r="E373" t="s">
        <v>1074</v>
      </c>
      <c r="F373" t="s">
        <v>971</v>
      </c>
      <c r="G373" t="s">
        <v>432</v>
      </c>
      <c r="H373" t="s">
        <v>429</v>
      </c>
      <c r="I373">
        <v>73</v>
      </c>
      <c r="J373">
        <v>200</v>
      </c>
      <c r="K373" t="s">
        <v>10</v>
      </c>
      <c r="L373">
        <v>2002</v>
      </c>
      <c r="M373">
        <v>1</v>
      </c>
      <c r="N373">
        <v>20</v>
      </c>
      <c r="P373">
        <v>72</v>
      </c>
      <c r="Q373">
        <v>9</v>
      </c>
      <c r="R373">
        <v>9</v>
      </c>
      <c r="S373">
        <v>18</v>
      </c>
      <c r="T373">
        <v>9</v>
      </c>
      <c r="U373">
        <v>6</v>
      </c>
      <c r="V373" s="1">
        <v>0.45624999999999999</v>
      </c>
    </row>
    <row r="374" spans="1:22">
      <c r="A374">
        <v>17</v>
      </c>
      <c r="B374" t="s">
        <v>1903</v>
      </c>
      <c r="C374" t="s">
        <v>100</v>
      </c>
      <c r="D374" t="s">
        <v>7</v>
      </c>
      <c r="E374" t="s">
        <v>2070</v>
      </c>
      <c r="F374" t="s">
        <v>2071</v>
      </c>
      <c r="G374" t="s">
        <v>432</v>
      </c>
      <c r="H374" t="s">
        <v>429</v>
      </c>
      <c r="I374">
        <v>73</v>
      </c>
      <c r="J374">
        <v>205</v>
      </c>
      <c r="K374" t="s">
        <v>5</v>
      </c>
      <c r="P374">
        <v>52</v>
      </c>
      <c r="Q374">
        <v>9</v>
      </c>
      <c r="R374">
        <v>9</v>
      </c>
      <c r="S374">
        <v>18</v>
      </c>
      <c r="T374">
        <v>-2</v>
      </c>
      <c r="U374">
        <v>38</v>
      </c>
      <c r="V374" s="1">
        <v>0.53055555555555556</v>
      </c>
    </row>
    <row r="375" spans="1:22">
      <c r="A375">
        <v>86</v>
      </c>
      <c r="B375" t="s">
        <v>1902</v>
      </c>
      <c r="C375" t="s">
        <v>4</v>
      </c>
      <c r="D375" t="s">
        <v>5</v>
      </c>
      <c r="E375" t="s">
        <v>1108</v>
      </c>
      <c r="F375" t="s">
        <v>434</v>
      </c>
      <c r="H375" t="s">
        <v>435</v>
      </c>
      <c r="I375">
        <v>71</v>
      </c>
      <c r="J375">
        <v>171</v>
      </c>
      <c r="K375" t="s">
        <v>10</v>
      </c>
      <c r="L375">
        <v>2011</v>
      </c>
      <c r="M375">
        <v>2</v>
      </c>
      <c r="N375">
        <v>58</v>
      </c>
      <c r="O375" t="s">
        <v>597</v>
      </c>
      <c r="P375">
        <v>52</v>
      </c>
      <c r="Q375">
        <v>9</v>
      </c>
      <c r="R375">
        <v>9</v>
      </c>
      <c r="S375">
        <v>18</v>
      </c>
      <c r="T375">
        <v>3</v>
      </c>
      <c r="U375">
        <v>14</v>
      </c>
      <c r="V375" s="1">
        <v>0.54583333333333328</v>
      </c>
    </row>
    <row r="376" spans="1:22">
      <c r="A376">
        <v>24</v>
      </c>
      <c r="B376" t="s">
        <v>1314</v>
      </c>
      <c r="C376" t="s">
        <v>139</v>
      </c>
      <c r="D376" t="s">
        <v>7</v>
      </c>
      <c r="E376" t="s">
        <v>2072</v>
      </c>
      <c r="F376" t="s">
        <v>2073</v>
      </c>
      <c r="G376" t="s">
        <v>432</v>
      </c>
      <c r="H376" t="s">
        <v>429</v>
      </c>
      <c r="I376">
        <v>71</v>
      </c>
      <c r="J376">
        <v>181</v>
      </c>
      <c r="K376" t="s">
        <v>10</v>
      </c>
      <c r="L376">
        <v>1999</v>
      </c>
      <c r="M376">
        <v>5</v>
      </c>
      <c r="N376">
        <v>128</v>
      </c>
      <c r="P376">
        <v>71</v>
      </c>
      <c r="Q376">
        <v>9</v>
      </c>
      <c r="R376">
        <v>9</v>
      </c>
      <c r="S376">
        <v>18</v>
      </c>
      <c r="T376">
        <v>0</v>
      </c>
      <c r="U376">
        <v>47</v>
      </c>
      <c r="V376" s="1">
        <v>0.46875</v>
      </c>
    </row>
    <row r="377" spans="1:22">
      <c r="A377">
        <v>13</v>
      </c>
      <c r="B377" t="s">
        <v>927</v>
      </c>
      <c r="C377" t="s">
        <v>33</v>
      </c>
      <c r="D377" t="s">
        <v>5</v>
      </c>
      <c r="E377" t="s">
        <v>1082</v>
      </c>
      <c r="F377" t="s">
        <v>1083</v>
      </c>
      <c r="G377" t="s">
        <v>517</v>
      </c>
      <c r="H377" t="s">
        <v>442</v>
      </c>
      <c r="I377">
        <v>74</v>
      </c>
      <c r="J377">
        <v>214</v>
      </c>
      <c r="K377" t="s">
        <v>5</v>
      </c>
      <c r="L377">
        <v>2003</v>
      </c>
      <c r="M377">
        <v>2</v>
      </c>
      <c r="N377">
        <v>51</v>
      </c>
      <c r="P377">
        <v>70</v>
      </c>
      <c r="Q377">
        <v>8</v>
      </c>
      <c r="R377">
        <v>10</v>
      </c>
      <c r="S377">
        <v>18</v>
      </c>
      <c r="T377">
        <v>-22</v>
      </c>
      <c r="U377">
        <v>34</v>
      </c>
      <c r="V377" s="1">
        <v>0.51597222222222217</v>
      </c>
    </row>
    <row r="378" spans="1:22">
      <c r="A378">
        <v>25</v>
      </c>
      <c r="B378" t="s">
        <v>217</v>
      </c>
      <c r="C378" t="s">
        <v>165</v>
      </c>
      <c r="D378" t="s">
        <v>10</v>
      </c>
      <c r="E378" t="s">
        <v>964</v>
      </c>
      <c r="F378" t="s">
        <v>625</v>
      </c>
      <c r="H378" t="s">
        <v>466</v>
      </c>
      <c r="I378">
        <v>75</v>
      </c>
      <c r="J378">
        <v>209</v>
      </c>
      <c r="K378" t="s">
        <v>10</v>
      </c>
      <c r="L378">
        <v>2006</v>
      </c>
      <c r="M378">
        <v>6</v>
      </c>
      <c r="N378">
        <v>161</v>
      </c>
      <c r="P378">
        <v>70</v>
      </c>
      <c r="Q378">
        <v>8</v>
      </c>
      <c r="R378">
        <v>10</v>
      </c>
      <c r="S378">
        <v>18</v>
      </c>
      <c r="T378">
        <v>-14</v>
      </c>
      <c r="U378">
        <v>32</v>
      </c>
      <c r="V378" s="1">
        <v>0.52430555555555558</v>
      </c>
    </row>
    <row r="379" spans="1:22">
      <c r="A379">
        <v>18</v>
      </c>
      <c r="B379" t="s">
        <v>1904</v>
      </c>
      <c r="C379" t="s">
        <v>33</v>
      </c>
      <c r="D379" t="s">
        <v>7</v>
      </c>
      <c r="E379" t="s">
        <v>2074</v>
      </c>
      <c r="F379" t="s">
        <v>1919</v>
      </c>
      <c r="G379" t="s">
        <v>432</v>
      </c>
      <c r="H379" t="s">
        <v>429</v>
      </c>
      <c r="I379">
        <v>73</v>
      </c>
      <c r="J379">
        <v>188</v>
      </c>
      <c r="K379" t="s">
        <v>5</v>
      </c>
      <c r="L379">
        <v>2011</v>
      </c>
      <c r="M379">
        <v>1</v>
      </c>
      <c r="N379">
        <v>5</v>
      </c>
      <c r="O379" t="s">
        <v>597</v>
      </c>
      <c r="P379">
        <v>37</v>
      </c>
      <c r="Q379">
        <v>7</v>
      </c>
      <c r="R379">
        <v>11</v>
      </c>
      <c r="S379">
        <v>18</v>
      </c>
      <c r="T379">
        <v>-1</v>
      </c>
      <c r="U379">
        <v>8</v>
      </c>
      <c r="V379" s="1">
        <v>0.63263888888888886</v>
      </c>
    </row>
    <row r="380" spans="1:22">
      <c r="A380">
        <v>28</v>
      </c>
      <c r="B380" t="s">
        <v>390</v>
      </c>
      <c r="C380" t="s">
        <v>40</v>
      </c>
      <c r="D380" t="s">
        <v>7</v>
      </c>
      <c r="E380" t="s">
        <v>2075</v>
      </c>
      <c r="F380" t="s">
        <v>2076</v>
      </c>
      <c r="G380" t="s">
        <v>432</v>
      </c>
      <c r="H380" t="s">
        <v>429</v>
      </c>
      <c r="I380">
        <v>72</v>
      </c>
      <c r="J380">
        <v>192</v>
      </c>
      <c r="K380" t="s">
        <v>10</v>
      </c>
      <c r="L380">
        <v>2000</v>
      </c>
      <c r="M380">
        <v>3</v>
      </c>
      <c r="N380">
        <v>95</v>
      </c>
      <c r="P380">
        <v>73</v>
      </c>
      <c r="Q380">
        <v>6</v>
      </c>
      <c r="R380">
        <v>12</v>
      </c>
      <c r="S380">
        <v>18</v>
      </c>
      <c r="T380">
        <v>0</v>
      </c>
      <c r="U380">
        <v>18</v>
      </c>
      <c r="V380" s="1">
        <v>0.48749999999999999</v>
      </c>
    </row>
    <row r="381" spans="1:22">
      <c r="A381">
        <v>22</v>
      </c>
      <c r="B381" t="s">
        <v>373</v>
      </c>
      <c r="C381" t="s">
        <v>40</v>
      </c>
      <c r="D381" t="s">
        <v>7</v>
      </c>
      <c r="E381" t="s">
        <v>2077</v>
      </c>
      <c r="F381" t="s">
        <v>2078</v>
      </c>
      <c r="G381" t="s">
        <v>614</v>
      </c>
      <c r="H381" t="s">
        <v>442</v>
      </c>
      <c r="I381">
        <v>79</v>
      </c>
      <c r="J381">
        <v>244</v>
      </c>
      <c r="K381" t="s">
        <v>10</v>
      </c>
      <c r="L381">
        <v>2003</v>
      </c>
      <c r="M381">
        <v>1</v>
      </c>
      <c r="N381">
        <v>26</v>
      </c>
      <c r="P381">
        <v>82</v>
      </c>
      <c r="Q381">
        <v>6</v>
      </c>
      <c r="R381">
        <v>12</v>
      </c>
      <c r="S381">
        <v>18</v>
      </c>
      <c r="T381">
        <v>1</v>
      </c>
      <c r="U381">
        <v>56</v>
      </c>
      <c r="V381" s="1">
        <v>0.53125</v>
      </c>
    </row>
    <row r="382" spans="1:22">
      <c r="A382">
        <v>6</v>
      </c>
      <c r="B382" t="s">
        <v>1242</v>
      </c>
      <c r="C382" t="s">
        <v>25</v>
      </c>
      <c r="D382" t="s">
        <v>81</v>
      </c>
      <c r="E382" t="s">
        <v>2079</v>
      </c>
      <c r="F382" t="s">
        <v>2080</v>
      </c>
      <c r="G382" t="s">
        <v>2081</v>
      </c>
      <c r="H382" t="s">
        <v>442</v>
      </c>
      <c r="I382">
        <v>74</v>
      </c>
      <c r="J382">
        <v>205</v>
      </c>
      <c r="K382" t="s">
        <v>5</v>
      </c>
      <c r="P382">
        <v>78</v>
      </c>
      <c r="Q382">
        <v>5</v>
      </c>
      <c r="R382">
        <v>13</v>
      </c>
      <c r="S382">
        <v>18</v>
      </c>
      <c r="T382">
        <v>21</v>
      </c>
      <c r="U382">
        <v>39</v>
      </c>
      <c r="V382" s="1">
        <v>0.80763888888888891</v>
      </c>
    </row>
    <row r="383" spans="1:22">
      <c r="A383">
        <v>26</v>
      </c>
      <c r="B383" t="s">
        <v>1905</v>
      </c>
      <c r="C383" t="s">
        <v>21</v>
      </c>
      <c r="D383" t="s">
        <v>7</v>
      </c>
      <c r="E383" t="s">
        <v>2082</v>
      </c>
      <c r="F383" t="s">
        <v>1453</v>
      </c>
      <c r="G383" t="s">
        <v>517</v>
      </c>
      <c r="H383" t="s">
        <v>442</v>
      </c>
      <c r="I383">
        <v>68</v>
      </c>
      <c r="J383">
        <v>166</v>
      </c>
      <c r="K383" t="s">
        <v>5</v>
      </c>
      <c r="O383" t="s">
        <v>597</v>
      </c>
      <c r="P383">
        <v>41</v>
      </c>
      <c r="Q383">
        <v>4</v>
      </c>
      <c r="R383">
        <v>14</v>
      </c>
      <c r="S383">
        <v>18</v>
      </c>
      <c r="T383">
        <v>-7</v>
      </c>
      <c r="U383">
        <v>8</v>
      </c>
      <c r="V383" s="1">
        <v>0.62777777777777777</v>
      </c>
    </row>
    <row r="384" spans="1:22">
      <c r="A384">
        <v>3</v>
      </c>
      <c r="B384" t="s">
        <v>768</v>
      </c>
      <c r="C384" t="s">
        <v>33</v>
      </c>
      <c r="D384" t="s">
        <v>81</v>
      </c>
      <c r="E384" t="s">
        <v>2083</v>
      </c>
      <c r="F384" t="s">
        <v>2084</v>
      </c>
      <c r="G384" t="s">
        <v>461</v>
      </c>
      <c r="H384" t="s">
        <v>429</v>
      </c>
      <c r="I384">
        <v>74</v>
      </c>
      <c r="J384">
        <v>209</v>
      </c>
      <c r="K384" t="s">
        <v>5</v>
      </c>
      <c r="L384">
        <v>2008</v>
      </c>
      <c r="M384">
        <v>2</v>
      </c>
      <c r="N384">
        <v>53</v>
      </c>
      <c r="P384">
        <v>69</v>
      </c>
      <c r="Q384">
        <v>3</v>
      </c>
      <c r="R384">
        <v>15</v>
      </c>
      <c r="S384">
        <v>18</v>
      </c>
      <c r="T384">
        <v>2</v>
      </c>
      <c r="U384">
        <v>68</v>
      </c>
      <c r="V384" s="2">
        <v>1.0416666666666667</v>
      </c>
    </row>
    <row r="385" spans="1:22">
      <c r="A385">
        <v>21</v>
      </c>
      <c r="B385" t="s">
        <v>763</v>
      </c>
      <c r="C385" t="s">
        <v>21</v>
      </c>
      <c r="D385" t="s">
        <v>81</v>
      </c>
      <c r="E385" t="s">
        <v>1184</v>
      </c>
      <c r="F385" t="s">
        <v>562</v>
      </c>
      <c r="G385" t="s">
        <v>453</v>
      </c>
      <c r="H385" t="s">
        <v>429</v>
      </c>
      <c r="I385">
        <v>71</v>
      </c>
      <c r="J385">
        <v>187</v>
      </c>
      <c r="K385" t="s">
        <v>10</v>
      </c>
      <c r="L385">
        <v>1997</v>
      </c>
      <c r="M385">
        <v>8</v>
      </c>
      <c r="N385">
        <v>208</v>
      </c>
      <c r="P385">
        <v>71</v>
      </c>
      <c r="Q385">
        <v>3</v>
      </c>
      <c r="R385">
        <v>15</v>
      </c>
      <c r="S385">
        <v>18</v>
      </c>
      <c r="T385">
        <v>-18</v>
      </c>
      <c r="U385">
        <v>63</v>
      </c>
      <c r="V385" s="1">
        <v>0.87708333333333333</v>
      </c>
    </row>
    <row r="386" spans="1:22">
      <c r="A386">
        <v>27</v>
      </c>
      <c r="B386" t="s">
        <v>1283</v>
      </c>
      <c r="C386" t="s">
        <v>9</v>
      </c>
      <c r="D386" t="s">
        <v>81</v>
      </c>
      <c r="E386" t="s">
        <v>2085</v>
      </c>
      <c r="F386" t="s">
        <v>954</v>
      </c>
      <c r="G386" t="s">
        <v>475</v>
      </c>
      <c r="H386" t="s">
        <v>429</v>
      </c>
      <c r="I386">
        <v>74</v>
      </c>
      <c r="J386">
        <v>217</v>
      </c>
      <c r="K386" t="s">
        <v>10</v>
      </c>
      <c r="L386">
        <v>2007</v>
      </c>
      <c r="M386">
        <v>1</v>
      </c>
      <c r="N386">
        <v>5</v>
      </c>
      <c r="P386">
        <v>82</v>
      </c>
      <c r="Q386">
        <v>2</v>
      </c>
      <c r="R386">
        <v>16</v>
      </c>
      <c r="S386">
        <v>18</v>
      </c>
      <c r="T386">
        <v>-7</v>
      </c>
      <c r="U386">
        <v>26</v>
      </c>
      <c r="V386" s="1">
        <v>0.85555555555555562</v>
      </c>
    </row>
    <row r="387" spans="1:22">
      <c r="A387">
        <v>43</v>
      </c>
      <c r="B387" t="s">
        <v>1906</v>
      </c>
      <c r="C387" t="s">
        <v>88</v>
      </c>
      <c r="D387" t="s">
        <v>81</v>
      </c>
      <c r="E387" t="s">
        <v>2086</v>
      </c>
      <c r="F387" t="s">
        <v>671</v>
      </c>
      <c r="G387" t="s">
        <v>672</v>
      </c>
      <c r="H387" t="s">
        <v>442</v>
      </c>
      <c r="I387">
        <v>73</v>
      </c>
      <c r="J387">
        <v>196</v>
      </c>
      <c r="K387" t="s">
        <v>10</v>
      </c>
      <c r="L387">
        <v>2008</v>
      </c>
      <c r="M387">
        <v>7</v>
      </c>
      <c r="N387">
        <v>190</v>
      </c>
      <c r="P387">
        <v>64</v>
      </c>
      <c r="Q387">
        <v>0</v>
      </c>
      <c r="R387">
        <v>18</v>
      </c>
      <c r="S387">
        <v>18</v>
      </c>
      <c r="T387">
        <v>22</v>
      </c>
      <c r="U387">
        <v>30</v>
      </c>
      <c r="V387" s="1">
        <v>0.81388888888888899</v>
      </c>
    </row>
    <row r="388" spans="1:22">
      <c r="A388">
        <v>54</v>
      </c>
      <c r="B388" t="s">
        <v>246</v>
      </c>
      <c r="C388" t="s">
        <v>121</v>
      </c>
      <c r="D388" t="s">
        <v>5</v>
      </c>
      <c r="E388" t="s">
        <v>2087</v>
      </c>
      <c r="F388" t="s">
        <v>528</v>
      </c>
      <c r="G388" t="s">
        <v>432</v>
      </c>
      <c r="H388" t="s">
        <v>429</v>
      </c>
      <c r="I388">
        <v>74</v>
      </c>
      <c r="J388">
        <v>210</v>
      </c>
      <c r="K388" t="s">
        <v>5</v>
      </c>
      <c r="L388">
        <v>2003</v>
      </c>
      <c r="M388">
        <v>9</v>
      </c>
      <c r="N388">
        <v>288</v>
      </c>
      <c r="P388">
        <v>48</v>
      </c>
      <c r="Q388">
        <v>9</v>
      </c>
      <c r="R388">
        <v>8</v>
      </c>
      <c r="S388">
        <v>17</v>
      </c>
      <c r="T388">
        <v>1</v>
      </c>
      <c r="U388">
        <v>10</v>
      </c>
      <c r="V388" s="1">
        <v>0.64374999999999993</v>
      </c>
    </row>
    <row r="389" spans="1:22">
      <c r="A389">
        <v>18</v>
      </c>
      <c r="B389" t="s">
        <v>1907</v>
      </c>
      <c r="C389" t="s">
        <v>23</v>
      </c>
      <c r="D389" t="s">
        <v>7</v>
      </c>
      <c r="E389" t="s">
        <v>2088</v>
      </c>
      <c r="F389" t="s">
        <v>2089</v>
      </c>
      <c r="H389" t="s">
        <v>466</v>
      </c>
      <c r="I389">
        <v>74</v>
      </c>
      <c r="J389">
        <v>206</v>
      </c>
      <c r="K389" t="s">
        <v>10</v>
      </c>
      <c r="L389">
        <v>2007</v>
      </c>
      <c r="M389">
        <v>3</v>
      </c>
      <c r="N389">
        <v>88</v>
      </c>
      <c r="P389">
        <v>65</v>
      </c>
      <c r="Q389">
        <v>8</v>
      </c>
      <c r="R389">
        <v>9</v>
      </c>
      <c r="S389">
        <v>17</v>
      </c>
      <c r="T389">
        <v>-11</v>
      </c>
      <c r="U389">
        <v>12</v>
      </c>
      <c r="V389" s="1">
        <v>0.5756944444444444</v>
      </c>
    </row>
    <row r="390" spans="1:22">
      <c r="A390">
        <v>2</v>
      </c>
      <c r="B390" t="s">
        <v>758</v>
      </c>
      <c r="C390" t="s">
        <v>21</v>
      </c>
      <c r="D390" t="s">
        <v>81</v>
      </c>
      <c r="E390" t="s">
        <v>2090</v>
      </c>
      <c r="F390" t="s">
        <v>2091</v>
      </c>
      <c r="G390" t="s">
        <v>716</v>
      </c>
      <c r="H390" t="s">
        <v>442</v>
      </c>
      <c r="I390">
        <v>75</v>
      </c>
      <c r="J390">
        <v>195</v>
      </c>
      <c r="K390" t="s">
        <v>5</v>
      </c>
      <c r="L390">
        <v>2006</v>
      </c>
      <c r="M390">
        <v>2</v>
      </c>
      <c r="N390">
        <v>45</v>
      </c>
      <c r="P390">
        <v>80</v>
      </c>
      <c r="Q390">
        <v>7</v>
      </c>
      <c r="R390">
        <v>10</v>
      </c>
      <c r="S390">
        <v>17</v>
      </c>
      <c r="T390">
        <v>-22</v>
      </c>
      <c r="U390">
        <v>42</v>
      </c>
      <c r="V390" s="1">
        <v>0.89930555555555547</v>
      </c>
    </row>
    <row r="391" spans="1:22">
      <c r="A391">
        <v>4</v>
      </c>
      <c r="B391" t="s">
        <v>409</v>
      </c>
      <c r="C391" t="s">
        <v>51</v>
      </c>
      <c r="D391" t="s">
        <v>81</v>
      </c>
      <c r="E391" t="s">
        <v>2092</v>
      </c>
      <c r="F391" t="s">
        <v>1818</v>
      </c>
      <c r="G391" t="s">
        <v>480</v>
      </c>
      <c r="H391" t="s">
        <v>442</v>
      </c>
      <c r="I391">
        <v>73</v>
      </c>
      <c r="J391">
        <v>181</v>
      </c>
      <c r="K391" t="s">
        <v>5</v>
      </c>
      <c r="L391">
        <v>2006</v>
      </c>
      <c r="M391">
        <v>2</v>
      </c>
      <c r="N391">
        <v>63</v>
      </c>
      <c r="P391">
        <v>69</v>
      </c>
      <c r="Q391">
        <v>6</v>
      </c>
      <c r="R391">
        <v>11</v>
      </c>
      <c r="S391">
        <v>17</v>
      </c>
      <c r="T391">
        <v>-13</v>
      </c>
      <c r="U391">
        <v>14</v>
      </c>
      <c r="V391" s="1">
        <v>0.83958333333333324</v>
      </c>
    </row>
    <row r="392" spans="1:22">
      <c r="A392">
        <v>14</v>
      </c>
      <c r="B392" t="s">
        <v>251</v>
      </c>
      <c r="C392" t="s">
        <v>147</v>
      </c>
      <c r="D392" t="s">
        <v>10</v>
      </c>
      <c r="E392" t="s">
        <v>702</v>
      </c>
      <c r="F392" t="s">
        <v>543</v>
      </c>
      <c r="G392" t="s">
        <v>544</v>
      </c>
      <c r="H392" t="s">
        <v>429</v>
      </c>
      <c r="I392">
        <v>75</v>
      </c>
      <c r="J392">
        <v>210</v>
      </c>
      <c r="K392" t="s">
        <v>10</v>
      </c>
      <c r="L392">
        <v>2005</v>
      </c>
      <c r="M392">
        <v>7</v>
      </c>
      <c r="N392">
        <v>204</v>
      </c>
      <c r="P392">
        <v>76</v>
      </c>
      <c r="Q392">
        <v>6</v>
      </c>
      <c r="R392">
        <v>11</v>
      </c>
      <c r="S392">
        <v>17</v>
      </c>
      <c r="T392">
        <v>-15</v>
      </c>
      <c r="U392">
        <v>41</v>
      </c>
      <c r="V392" s="1">
        <v>0.57222222222222219</v>
      </c>
    </row>
    <row r="393" spans="1:22">
      <c r="A393">
        <v>8</v>
      </c>
      <c r="B393" t="s">
        <v>1240</v>
      </c>
      <c r="C393" t="s">
        <v>45</v>
      </c>
      <c r="D393" t="s">
        <v>81</v>
      </c>
      <c r="E393" t="s">
        <v>2093</v>
      </c>
      <c r="F393" t="s">
        <v>2040</v>
      </c>
      <c r="H393" t="s">
        <v>472</v>
      </c>
      <c r="I393">
        <v>76</v>
      </c>
      <c r="J393">
        <v>237</v>
      </c>
      <c r="K393" t="s">
        <v>10</v>
      </c>
      <c r="L393">
        <v>2003</v>
      </c>
      <c r="M393">
        <v>4</v>
      </c>
      <c r="N393">
        <v>106</v>
      </c>
      <c r="P393">
        <v>78</v>
      </c>
      <c r="Q393">
        <v>6</v>
      </c>
      <c r="R393">
        <v>11</v>
      </c>
      <c r="S393">
        <v>17</v>
      </c>
      <c r="T393">
        <v>8</v>
      </c>
      <c r="U393">
        <v>40</v>
      </c>
      <c r="V393" s="1">
        <v>0.92986111111111114</v>
      </c>
    </row>
    <row r="394" spans="1:22">
      <c r="A394">
        <v>8</v>
      </c>
      <c r="B394" t="s">
        <v>1909</v>
      </c>
      <c r="C394" t="s">
        <v>38</v>
      </c>
      <c r="D394" t="s">
        <v>81</v>
      </c>
      <c r="E394" t="s">
        <v>2094</v>
      </c>
      <c r="F394" t="s">
        <v>525</v>
      </c>
      <c r="G394" t="s">
        <v>432</v>
      </c>
      <c r="H394" t="s">
        <v>429</v>
      </c>
      <c r="I394">
        <v>74</v>
      </c>
      <c r="J394">
        <v>185</v>
      </c>
      <c r="K394" t="s">
        <v>5</v>
      </c>
      <c r="P394">
        <v>64</v>
      </c>
      <c r="Q394">
        <v>6</v>
      </c>
      <c r="R394">
        <v>11</v>
      </c>
      <c r="S394">
        <v>17</v>
      </c>
      <c r="T394">
        <v>12</v>
      </c>
      <c r="U394">
        <v>8</v>
      </c>
      <c r="V394" s="1">
        <v>0.86388888888888893</v>
      </c>
    </row>
    <row r="395" spans="1:22">
      <c r="A395">
        <v>4</v>
      </c>
      <c r="B395" t="s">
        <v>1908</v>
      </c>
      <c r="C395" t="s">
        <v>113</v>
      </c>
      <c r="D395" t="s">
        <v>81</v>
      </c>
      <c r="E395" t="s">
        <v>2095</v>
      </c>
      <c r="F395" t="s">
        <v>623</v>
      </c>
      <c r="G395" t="s">
        <v>475</v>
      </c>
      <c r="H395" t="s">
        <v>429</v>
      </c>
      <c r="I395">
        <v>75</v>
      </c>
      <c r="J395">
        <v>225</v>
      </c>
      <c r="K395" t="s">
        <v>10</v>
      </c>
      <c r="P395">
        <v>80</v>
      </c>
      <c r="Q395">
        <v>6</v>
      </c>
      <c r="R395">
        <v>11</v>
      </c>
      <c r="S395">
        <v>17</v>
      </c>
      <c r="T395">
        <v>9</v>
      </c>
      <c r="U395">
        <v>86</v>
      </c>
      <c r="V395" s="1">
        <v>0.87847222222222221</v>
      </c>
    </row>
    <row r="396" spans="1:22">
      <c r="A396">
        <v>5</v>
      </c>
      <c r="B396" t="s">
        <v>766</v>
      </c>
      <c r="C396" t="s">
        <v>29</v>
      </c>
      <c r="D396" t="s">
        <v>81</v>
      </c>
      <c r="E396" t="s">
        <v>2096</v>
      </c>
      <c r="F396" t="s">
        <v>2097</v>
      </c>
      <c r="G396" t="s">
        <v>447</v>
      </c>
      <c r="H396" t="s">
        <v>429</v>
      </c>
      <c r="I396">
        <v>77</v>
      </c>
      <c r="J396">
        <v>220</v>
      </c>
      <c r="K396" t="s">
        <v>10</v>
      </c>
      <c r="L396">
        <v>2003</v>
      </c>
      <c r="M396">
        <v>1</v>
      </c>
      <c r="N396">
        <v>8</v>
      </c>
      <c r="P396">
        <v>82</v>
      </c>
      <c r="Q396">
        <v>5</v>
      </c>
      <c r="R396">
        <v>12</v>
      </c>
      <c r="S396">
        <v>17</v>
      </c>
      <c r="T396">
        <v>-6</v>
      </c>
      <c r="U396">
        <v>63</v>
      </c>
      <c r="V396" s="1">
        <v>0.93472222222222223</v>
      </c>
    </row>
    <row r="397" spans="1:22">
      <c r="A397">
        <v>49</v>
      </c>
      <c r="B397" t="s">
        <v>1910</v>
      </c>
      <c r="C397" t="s">
        <v>12</v>
      </c>
      <c r="D397" t="s">
        <v>7</v>
      </c>
      <c r="E397" t="s">
        <v>2098</v>
      </c>
      <c r="F397" t="s">
        <v>2099</v>
      </c>
      <c r="G397" t="s">
        <v>614</v>
      </c>
      <c r="H397" t="s">
        <v>442</v>
      </c>
      <c r="I397">
        <v>68</v>
      </c>
      <c r="J397">
        <v>170</v>
      </c>
      <c r="K397" t="s">
        <v>10</v>
      </c>
      <c r="O397" t="s">
        <v>597</v>
      </c>
      <c r="P397">
        <v>41</v>
      </c>
      <c r="Q397">
        <v>5</v>
      </c>
      <c r="R397">
        <v>12</v>
      </c>
      <c r="S397">
        <v>17</v>
      </c>
      <c r="T397">
        <v>5</v>
      </c>
      <c r="U397">
        <v>6</v>
      </c>
      <c r="V397" s="1">
        <v>0.49722222222222223</v>
      </c>
    </row>
    <row r="398" spans="1:22">
      <c r="A398">
        <v>53</v>
      </c>
      <c r="B398" t="s">
        <v>1230</v>
      </c>
      <c r="C398" t="s">
        <v>143</v>
      </c>
      <c r="D398" t="s">
        <v>81</v>
      </c>
      <c r="E398" t="s">
        <v>2100</v>
      </c>
      <c r="F398" t="s">
        <v>562</v>
      </c>
      <c r="G398" t="s">
        <v>453</v>
      </c>
      <c r="H398" t="s">
        <v>429</v>
      </c>
      <c r="I398">
        <v>72</v>
      </c>
      <c r="J398">
        <v>210</v>
      </c>
      <c r="K398" t="s">
        <v>5</v>
      </c>
      <c r="L398">
        <v>1996</v>
      </c>
      <c r="M398">
        <v>1</v>
      </c>
      <c r="N398">
        <v>13</v>
      </c>
      <c r="P398">
        <v>63</v>
      </c>
      <c r="Q398">
        <v>5</v>
      </c>
      <c r="R398">
        <v>12</v>
      </c>
      <c r="S398">
        <v>17</v>
      </c>
      <c r="T398">
        <v>-2</v>
      </c>
      <c r="U398">
        <v>41</v>
      </c>
      <c r="V398" s="1">
        <v>0.80972222222222223</v>
      </c>
    </row>
    <row r="399" spans="1:22">
      <c r="A399">
        <v>2</v>
      </c>
      <c r="B399" t="s">
        <v>1216</v>
      </c>
      <c r="C399" t="s">
        <v>4</v>
      </c>
      <c r="D399" t="s">
        <v>81</v>
      </c>
      <c r="E399" t="s">
        <v>2101</v>
      </c>
      <c r="F399" t="s">
        <v>2102</v>
      </c>
      <c r="G399" t="s">
        <v>475</v>
      </c>
      <c r="H399" t="s">
        <v>429</v>
      </c>
      <c r="I399">
        <v>76</v>
      </c>
      <c r="J399">
        <v>216</v>
      </c>
      <c r="K399" t="s">
        <v>10</v>
      </c>
      <c r="L399">
        <v>1997</v>
      </c>
      <c r="M399">
        <v>1</v>
      </c>
      <c r="N399">
        <v>5</v>
      </c>
      <c r="P399">
        <v>77</v>
      </c>
      <c r="Q399">
        <v>4</v>
      </c>
      <c r="R399">
        <v>13</v>
      </c>
      <c r="S399">
        <v>17</v>
      </c>
      <c r="T399">
        <v>10</v>
      </c>
      <c r="U399">
        <v>59</v>
      </c>
      <c r="V399" s="1">
        <v>0.73125000000000007</v>
      </c>
    </row>
    <row r="400" spans="1:22">
      <c r="A400">
        <v>6</v>
      </c>
      <c r="B400" t="s">
        <v>754</v>
      </c>
      <c r="C400" t="s">
        <v>4</v>
      </c>
      <c r="D400" t="s">
        <v>81</v>
      </c>
      <c r="E400" t="s">
        <v>1088</v>
      </c>
      <c r="F400" t="s">
        <v>531</v>
      </c>
      <c r="H400" t="s">
        <v>532</v>
      </c>
      <c r="I400">
        <v>75</v>
      </c>
      <c r="J400">
        <v>215</v>
      </c>
      <c r="K400" t="s">
        <v>5</v>
      </c>
      <c r="L400">
        <v>1996</v>
      </c>
      <c r="M400">
        <v>9</v>
      </c>
      <c r="N400">
        <v>239</v>
      </c>
      <c r="P400">
        <v>71</v>
      </c>
      <c r="Q400">
        <v>4</v>
      </c>
      <c r="R400">
        <v>13</v>
      </c>
      <c r="S400">
        <v>17</v>
      </c>
      <c r="T400">
        <v>11</v>
      </c>
      <c r="U400">
        <v>18</v>
      </c>
      <c r="V400" s="1">
        <v>0.75763888888888886</v>
      </c>
    </row>
    <row r="401" spans="1:22">
      <c r="A401">
        <v>39</v>
      </c>
      <c r="B401" t="s">
        <v>818</v>
      </c>
      <c r="C401" t="s">
        <v>121</v>
      </c>
      <c r="D401" t="s">
        <v>10</v>
      </c>
      <c r="E401" t="s">
        <v>1140</v>
      </c>
      <c r="F401" t="s">
        <v>452</v>
      </c>
      <c r="G401" t="s">
        <v>453</v>
      </c>
      <c r="H401" t="s">
        <v>429</v>
      </c>
      <c r="I401">
        <v>74</v>
      </c>
      <c r="J401">
        <v>195</v>
      </c>
      <c r="K401" t="s">
        <v>10</v>
      </c>
      <c r="L401">
        <v>2007</v>
      </c>
      <c r="M401">
        <v>2</v>
      </c>
      <c r="N401">
        <v>55</v>
      </c>
      <c r="P401">
        <v>62</v>
      </c>
      <c r="Q401">
        <v>4</v>
      </c>
      <c r="R401">
        <v>13</v>
      </c>
      <c r="S401">
        <v>17</v>
      </c>
      <c r="T401">
        <v>-13</v>
      </c>
      <c r="U401">
        <v>21</v>
      </c>
      <c r="V401" s="1">
        <v>0.60833333333333328</v>
      </c>
    </row>
    <row r="402" spans="1:22">
      <c r="A402">
        <v>23</v>
      </c>
      <c r="B402" t="s">
        <v>734</v>
      </c>
      <c r="C402" t="s">
        <v>25</v>
      </c>
      <c r="D402" t="s">
        <v>81</v>
      </c>
      <c r="E402" t="s">
        <v>735</v>
      </c>
      <c r="F402" t="s">
        <v>736</v>
      </c>
      <c r="G402" t="s">
        <v>428</v>
      </c>
      <c r="H402" t="s">
        <v>429</v>
      </c>
      <c r="I402">
        <v>73</v>
      </c>
      <c r="J402">
        <v>207</v>
      </c>
      <c r="K402" t="s">
        <v>10</v>
      </c>
      <c r="L402">
        <v>1998</v>
      </c>
      <c r="M402">
        <v>3</v>
      </c>
      <c r="N402">
        <v>75</v>
      </c>
      <c r="P402">
        <v>70</v>
      </c>
      <c r="Q402">
        <v>4</v>
      </c>
      <c r="R402">
        <v>13</v>
      </c>
      <c r="S402">
        <v>17</v>
      </c>
      <c r="T402">
        <v>26</v>
      </c>
      <c r="U402">
        <v>39</v>
      </c>
      <c r="V402" s="1">
        <v>0.96180555555555547</v>
      </c>
    </row>
    <row r="403" spans="1:22">
      <c r="A403">
        <v>81</v>
      </c>
      <c r="B403" t="s">
        <v>285</v>
      </c>
      <c r="C403" t="s">
        <v>72</v>
      </c>
      <c r="D403" t="s">
        <v>5</v>
      </c>
      <c r="E403" t="s">
        <v>2103</v>
      </c>
      <c r="F403" t="s">
        <v>2104</v>
      </c>
      <c r="G403" t="s">
        <v>432</v>
      </c>
      <c r="H403" t="s">
        <v>429</v>
      </c>
      <c r="I403">
        <v>71</v>
      </c>
      <c r="J403">
        <v>185</v>
      </c>
      <c r="K403" t="s">
        <v>5</v>
      </c>
      <c r="L403">
        <v>2004</v>
      </c>
      <c r="M403">
        <v>4</v>
      </c>
      <c r="N403">
        <v>99</v>
      </c>
      <c r="P403">
        <v>67</v>
      </c>
      <c r="Q403">
        <v>4</v>
      </c>
      <c r="R403">
        <v>13</v>
      </c>
      <c r="S403">
        <v>17</v>
      </c>
      <c r="T403">
        <v>-10</v>
      </c>
      <c r="U403">
        <v>34</v>
      </c>
      <c r="V403" s="1">
        <v>0.52986111111111112</v>
      </c>
    </row>
    <row r="404" spans="1:22">
      <c r="A404">
        <v>61</v>
      </c>
      <c r="B404" t="s">
        <v>1911</v>
      </c>
      <c r="C404" t="s">
        <v>72</v>
      </c>
      <c r="D404" t="s">
        <v>81</v>
      </c>
      <c r="E404" t="s">
        <v>1181</v>
      </c>
      <c r="F404" t="s">
        <v>522</v>
      </c>
      <c r="G404" t="s">
        <v>480</v>
      </c>
      <c r="H404" t="s">
        <v>442</v>
      </c>
      <c r="I404">
        <v>74</v>
      </c>
      <c r="J404">
        <v>205</v>
      </c>
      <c r="K404" t="s">
        <v>5</v>
      </c>
      <c r="L404">
        <v>2007</v>
      </c>
      <c r="M404">
        <v>7</v>
      </c>
      <c r="N404">
        <v>201</v>
      </c>
      <c r="P404">
        <v>82</v>
      </c>
      <c r="Q404">
        <v>4</v>
      </c>
      <c r="R404">
        <v>13</v>
      </c>
      <c r="S404">
        <v>17</v>
      </c>
      <c r="T404">
        <v>19</v>
      </c>
      <c r="U404">
        <v>20</v>
      </c>
      <c r="V404" s="1">
        <v>0.87430555555555556</v>
      </c>
    </row>
    <row r="405" spans="1:22">
      <c r="A405">
        <v>74</v>
      </c>
      <c r="B405" t="s">
        <v>1219</v>
      </c>
      <c r="C405" t="s">
        <v>74</v>
      </c>
      <c r="D405" t="s">
        <v>81</v>
      </c>
      <c r="E405" t="s">
        <v>2105</v>
      </c>
      <c r="F405" t="s">
        <v>1450</v>
      </c>
      <c r="H405" t="s">
        <v>435</v>
      </c>
      <c r="I405">
        <v>74</v>
      </c>
      <c r="J405">
        <v>224</v>
      </c>
      <c r="K405" t="s">
        <v>10</v>
      </c>
      <c r="L405">
        <v>2004</v>
      </c>
      <c r="M405">
        <v>3</v>
      </c>
      <c r="N405">
        <v>84</v>
      </c>
      <c r="P405">
        <v>59</v>
      </c>
      <c r="Q405">
        <v>3</v>
      </c>
      <c r="R405">
        <v>14</v>
      </c>
      <c r="S405">
        <v>17</v>
      </c>
      <c r="T405">
        <v>-1</v>
      </c>
      <c r="U405">
        <v>59</v>
      </c>
      <c r="V405" s="1">
        <v>0.80208333333333337</v>
      </c>
    </row>
    <row r="406" spans="1:22">
      <c r="A406">
        <v>36</v>
      </c>
      <c r="B406" t="s">
        <v>940</v>
      </c>
      <c r="C406" t="s">
        <v>19</v>
      </c>
      <c r="D406" t="s">
        <v>81</v>
      </c>
      <c r="E406" t="s">
        <v>1127</v>
      </c>
      <c r="F406" t="s">
        <v>1128</v>
      </c>
      <c r="H406" t="s">
        <v>466</v>
      </c>
      <c r="I406">
        <v>74</v>
      </c>
      <c r="J406">
        <v>196</v>
      </c>
      <c r="K406" t="s">
        <v>10</v>
      </c>
      <c r="L406">
        <v>2007</v>
      </c>
      <c r="M406">
        <v>7</v>
      </c>
      <c r="N406">
        <v>194</v>
      </c>
      <c r="P406">
        <v>80</v>
      </c>
      <c r="Q406">
        <v>3</v>
      </c>
      <c r="R406">
        <v>14</v>
      </c>
      <c r="S406">
        <v>17</v>
      </c>
      <c r="T406">
        <v>12</v>
      </c>
      <c r="U406">
        <v>34</v>
      </c>
      <c r="V406" s="1">
        <v>0.80833333333333324</v>
      </c>
    </row>
    <row r="407" spans="1:22">
      <c r="A407">
        <v>10</v>
      </c>
      <c r="B407" t="s">
        <v>1282</v>
      </c>
      <c r="C407" t="s">
        <v>72</v>
      </c>
      <c r="D407" t="s">
        <v>7</v>
      </c>
      <c r="E407" t="s">
        <v>2106</v>
      </c>
      <c r="F407" t="s">
        <v>2107</v>
      </c>
      <c r="G407" t="s">
        <v>432</v>
      </c>
      <c r="H407" t="s">
        <v>429</v>
      </c>
      <c r="I407">
        <v>73</v>
      </c>
      <c r="J407">
        <v>195</v>
      </c>
      <c r="K407" t="s">
        <v>10</v>
      </c>
      <c r="P407">
        <v>81</v>
      </c>
      <c r="Q407">
        <v>3</v>
      </c>
      <c r="R407">
        <v>14</v>
      </c>
      <c r="S407">
        <v>17</v>
      </c>
      <c r="T407">
        <v>-8</v>
      </c>
      <c r="U407">
        <v>86</v>
      </c>
      <c r="V407" s="1">
        <v>0.46388888888888885</v>
      </c>
    </row>
    <row r="408" spans="1:22">
      <c r="A408">
        <v>6</v>
      </c>
      <c r="B408" t="s">
        <v>1912</v>
      </c>
      <c r="C408" t="s">
        <v>78</v>
      </c>
      <c r="D408" t="s">
        <v>81</v>
      </c>
      <c r="E408" t="s">
        <v>2108</v>
      </c>
      <c r="F408" t="s">
        <v>458</v>
      </c>
      <c r="G408" t="s">
        <v>428</v>
      </c>
      <c r="H408" t="s">
        <v>429</v>
      </c>
      <c r="I408">
        <v>75</v>
      </c>
      <c r="J408">
        <v>207</v>
      </c>
      <c r="K408" t="s">
        <v>10</v>
      </c>
      <c r="L408">
        <v>2008</v>
      </c>
      <c r="M408">
        <v>2</v>
      </c>
      <c r="N408">
        <v>55</v>
      </c>
      <c r="P408">
        <v>76</v>
      </c>
      <c r="Q408">
        <v>3</v>
      </c>
      <c r="R408">
        <v>14</v>
      </c>
      <c r="S408">
        <v>17</v>
      </c>
      <c r="T408">
        <v>10</v>
      </c>
      <c r="U408">
        <v>20</v>
      </c>
      <c r="V408" s="1">
        <v>0.78333333333333333</v>
      </c>
    </row>
    <row r="409" spans="1:22">
      <c r="A409">
        <v>17</v>
      </c>
      <c r="B409" t="s">
        <v>330</v>
      </c>
      <c r="C409" t="s">
        <v>74</v>
      </c>
      <c r="D409" t="s">
        <v>5</v>
      </c>
      <c r="E409" t="s">
        <v>1168</v>
      </c>
      <c r="F409" t="s">
        <v>1169</v>
      </c>
      <c r="G409" t="s">
        <v>453</v>
      </c>
      <c r="H409" t="s">
        <v>429</v>
      </c>
      <c r="I409">
        <v>74</v>
      </c>
      <c r="J409">
        <v>217</v>
      </c>
      <c r="K409" t="s">
        <v>10</v>
      </c>
      <c r="P409">
        <v>63</v>
      </c>
      <c r="Q409">
        <v>9</v>
      </c>
      <c r="R409">
        <v>7</v>
      </c>
      <c r="S409">
        <v>16</v>
      </c>
      <c r="T409">
        <v>-1</v>
      </c>
      <c r="U409">
        <v>32</v>
      </c>
      <c r="V409" s="1">
        <v>0.59097222222222223</v>
      </c>
    </row>
    <row r="410" spans="1:22">
      <c r="A410">
        <v>44</v>
      </c>
      <c r="B410" t="s">
        <v>937</v>
      </c>
      <c r="C410" t="s">
        <v>4</v>
      </c>
      <c r="D410" t="s">
        <v>7</v>
      </c>
      <c r="E410" t="s">
        <v>1113</v>
      </c>
      <c r="F410" t="s">
        <v>990</v>
      </c>
      <c r="G410" t="s">
        <v>991</v>
      </c>
      <c r="H410" t="s">
        <v>442</v>
      </c>
      <c r="I410">
        <v>72</v>
      </c>
      <c r="J410">
        <v>212</v>
      </c>
      <c r="K410" t="s">
        <v>10</v>
      </c>
      <c r="L410">
        <v>2003</v>
      </c>
      <c r="M410">
        <v>6</v>
      </c>
      <c r="N410">
        <v>183</v>
      </c>
      <c r="P410">
        <v>81</v>
      </c>
      <c r="Q410">
        <v>9</v>
      </c>
      <c r="R410">
        <v>7</v>
      </c>
      <c r="S410">
        <v>16</v>
      </c>
      <c r="T410">
        <v>3</v>
      </c>
      <c r="U410">
        <v>27</v>
      </c>
      <c r="V410" s="1">
        <v>0.53541666666666665</v>
      </c>
    </row>
    <row r="411" spans="1:22">
      <c r="A411">
        <v>44</v>
      </c>
      <c r="B411" t="s">
        <v>240</v>
      </c>
      <c r="C411" t="s">
        <v>23</v>
      </c>
      <c r="D411" t="s">
        <v>5</v>
      </c>
      <c r="E411" t="s">
        <v>2109</v>
      </c>
      <c r="F411" t="s">
        <v>2073</v>
      </c>
      <c r="G411" t="s">
        <v>432</v>
      </c>
      <c r="H411" t="s">
        <v>429</v>
      </c>
      <c r="I411">
        <v>75</v>
      </c>
      <c r="J411">
        <v>229</v>
      </c>
      <c r="K411" t="s">
        <v>10</v>
      </c>
      <c r="L411">
        <v>1993</v>
      </c>
      <c r="M411">
        <v>1</v>
      </c>
      <c r="N411">
        <v>23</v>
      </c>
      <c r="P411">
        <v>59</v>
      </c>
      <c r="Q411">
        <v>9</v>
      </c>
      <c r="R411">
        <v>7</v>
      </c>
      <c r="S411">
        <v>16</v>
      </c>
      <c r="T411">
        <v>-17</v>
      </c>
      <c r="U411">
        <v>40</v>
      </c>
      <c r="V411" s="1">
        <v>0.61041666666666672</v>
      </c>
    </row>
    <row r="412" spans="1:22">
      <c r="A412">
        <v>53</v>
      </c>
      <c r="B412" t="s">
        <v>939</v>
      </c>
      <c r="C412" t="s">
        <v>33</v>
      </c>
      <c r="D412" t="s">
        <v>7</v>
      </c>
      <c r="E412" t="s">
        <v>1115</v>
      </c>
      <c r="F412" t="s">
        <v>525</v>
      </c>
      <c r="G412" t="s">
        <v>432</v>
      </c>
      <c r="H412" t="s">
        <v>429</v>
      </c>
      <c r="I412">
        <v>71</v>
      </c>
      <c r="J412">
        <v>189</v>
      </c>
      <c r="K412" t="s">
        <v>10</v>
      </c>
      <c r="L412">
        <v>2009</v>
      </c>
      <c r="M412">
        <v>4</v>
      </c>
      <c r="N412">
        <v>92</v>
      </c>
      <c r="P412">
        <v>80</v>
      </c>
      <c r="Q412">
        <v>6</v>
      </c>
      <c r="R412">
        <v>10</v>
      </c>
      <c r="S412">
        <v>16</v>
      </c>
      <c r="T412">
        <v>-12</v>
      </c>
      <c r="U412">
        <v>30</v>
      </c>
      <c r="V412" s="1">
        <v>0.55694444444444446</v>
      </c>
    </row>
    <row r="413" spans="1:22">
      <c r="A413">
        <v>22</v>
      </c>
      <c r="B413" t="s">
        <v>1913</v>
      </c>
      <c r="C413" t="s">
        <v>1914</v>
      </c>
      <c r="D413" t="s">
        <v>5</v>
      </c>
      <c r="E413" t="s">
        <v>974</v>
      </c>
      <c r="F413" t="s">
        <v>460</v>
      </c>
      <c r="G413" t="s">
        <v>461</v>
      </c>
      <c r="H413" t="s">
        <v>429</v>
      </c>
      <c r="I413">
        <v>74</v>
      </c>
      <c r="J413">
        <v>210</v>
      </c>
      <c r="K413" t="s">
        <v>5</v>
      </c>
      <c r="L413">
        <v>2008</v>
      </c>
      <c r="M413">
        <v>4</v>
      </c>
      <c r="N413">
        <v>111</v>
      </c>
      <c r="P413">
        <v>61</v>
      </c>
      <c r="Q413">
        <v>6</v>
      </c>
      <c r="R413">
        <v>10</v>
      </c>
      <c r="S413">
        <v>16</v>
      </c>
      <c r="T413">
        <v>3</v>
      </c>
      <c r="U413">
        <v>59</v>
      </c>
      <c r="V413" s="1">
        <v>0.35069444444444442</v>
      </c>
    </row>
    <row r="414" spans="1:22">
      <c r="A414">
        <v>22</v>
      </c>
      <c r="B414" t="s">
        <v>755</v>
      </c>
      <c r="C414" t="s">
        <v>147</v>
      </c>
      <c r="D414" t="s">
        <v>5</v>
      </c>
      <c r="E414" t="s">
        <v>2110</v>
      </c>
      <c r="F414" t="s">
        <v>1110</v>
      </c>
      <c r="G414" t="s">
        <v>716</v>
      </c>
      <c r="H414" t="s">
        <v>442</v>
      </c>
      <c r="I414">
        <v>72</v>
      </c>
      <c r="J414">
        <v>190</v>
      </c>
      <c r="K414" t="s">
        <v>5</v>
      </c>
      <c r="L414">
        <v>2006</v>
      </c>
      <c r="M414">
        <v>7</v>
      </c>
      <c r="N414">
        <v>211</v>
      </c>
      <c r="P414">
        <v>76</v>
      </c>
      <c r="Q414">
        <v>6</v>
      </c>
      <c r="R414">
        <v>10</v>
      </c>
      <c r="S414">
        <v>16</v>
      </c>
      <c r="T414">
        <v>0</v>
      </c>
      <c r="U414">
        <v>30</v>
      </c>
      <c r="V414" s="1">
        <v>0.48472222222222222</v>
      </c>
    </row>
    <row r="415" spans="1:22">
      <c r="A415">
        <v>14</v>
      </c>
      <c r="B415" t="s">
        <v>336</v>
      </c>
      <c r="C415" t="s">
        <v>139</v>
      </c>
      <c r="D415" t="s">
        <v>10</v>
      </c>
      <c r="E415" t="s">
        <v>2111</v>
      </c>
      <c r="F415" t="s">
        <v>1968</v>
      </c>
      <c r="G415" t="s">
        <v>447</v>
      </c>
      <c r="H415" t="s">
        <v>429</v>
      </c>
      <c r="I415">
        <v>73</v>
      </c>
      <c r="J415">
        <v>202</v>
      </c>
      <c r="K415" t="s">
        <v>5</v>
      </c>
      <c r="L415">
        <v>2004</v>
      </c>
      <c r="M415">
        <v>2</v>
      </c>
      <c r="N415">
        <v>47</v>
      </c>
      <c r="P415">
        <v>61</v>
      </c>
      <c r="Q415">
        <v>5</v>
      </c>
      <c r="R415">
        <v>11</v>
      </c>
      <c r="S415">
        <v>16</v>
      </c>
      <c r="T415">
        <v>-2</v>
      </c>
      <c r="U415">
        <v>36</v>
      </c>
      <c r="V415" s="1">
        <v>0.50208333333333333</v>
      </c>
    </row>
    <row r="416" spans="1:22">
      <c r="A416">
        <v>26</v>
      </c>
      <c r="B416" t="s">
        <v>407</v>
      </c>
      <c r="C416" t="s">
        <v>14</v>
      </c>
      <c r="D416" t="s">
        <v>7</v>
      </c>
      <c r="E416" t="s">
        <v>2112</v>
      </c>
      <c r="F416" t="s">
        <v>2113</v>
      </c>
      <c r="H416" t="s">
        <v>592</v>
      </c>
      <c r="I416">
        <v>77</v>
      </c>
      <c r="J416">
        <v>215</v>
      </c>
      <c r="K416" t="s">
        <v>10</v>
      </c>
      <c r="L416">
        <v>1995</v>
      </c>
      <c r="M416">
        <v>4</v>
      </c>
      <c r="N416">
        <v>101</v>
      </c>
      <c r="P416">
        <v>59</v>
      </c>
      <c r="Q416">
        <v>4</v>
      </c>
      <c r="R416">
        <v>12</v>
      </c>
      <c r="S416">
        <v>16</v>
      </c>
      <c r="T416">
        <v>0</v>
      </c>
      <c r="U416">
        <v>16</v>
      </c>
      <c r="V416" s="1">
        <v>0.56805555555555554</v>
      </c>
    </row>
    <row r="417" spans="1:22">
      <c r="A417">
        <v>44</v>
      </c>
      <c r="B417" t="s">
        <v>1916</v>
      </c>
      <c r="C417" t="s">
        <v>33</v>
      </c>
      <c r="D417" t="s">
        <v>81</v>
      </c>
      <c r="E417" t="s">
        <v>2114</v>
      </c>
      <c r="F417" t="s">
        <v>2115</v>
      </c>
      <c r="G417" t="s">
        <v>432</v>
      </c>
      <c r="H417" t="s">
        <v>429</v>
      </c>
      <c r="I417">
        <v>73</v>
      </c>
      <c r="J417">
        <v>187</v>
      </c>
      <c r="K417" t="s">
        <v>10</v>
      </c>
      <c r="L417">
        <v>2009</v>
      </c>
      <c r="M417">
        <v>1</v>
      </c>
      <c r="N417">
        <v>12</v>
      </c>
      <c r="O417" t="s">
        <v>597</v>
      </c>
      <c r="P417">
        <v>51</v>
      </c>
      <c r="Q417">
        <v>3</v>
      </c>
      <c r="R417">
        <v>13</v>
      </c>
      <c r="S417">
        <v>16</v>
      </c>
      <c r="T417">
        <v>-7</v>
      </c>
      <c r="U417">
        <v>30</v>
      </c>
      <c r="V417" s="1">
        <v>0.87569444444444444</v>
      </c>
    </row>
    <row r="418" spans="1:22">
      <c r="A418">
        <v>27</v>
      </c>
      <c r="B418" t="s">
        <v>907</v>
      </c>
      <c r="C418" t="s">
        <v>14</v>
      </c>
      <c r="D418" t="s">
        <v>81</v>
      </c>
      <c r="E418" t="s">
        <v>2116</v>
      </c>
      <c r="F418" t="s">
        <v>637</v>
      </c>
      <c r="H418" t="s">
        <v>466</v>
      </c>
      <c r="I418">
        <v>72</v>
      </c>
      <c r="J418">
        <v>190</v>
      </c>
      <c r="K418" t="s">
        <v>10</v>
      </c>
      <c r="L418">
        <v>2001</v>
      </c>
      <c r="M418">
        <v>7</v>
      </c>
      <c r="N418">
        <v>221</v>
      </c>
      <c r="P418">
        <v>77</v>
      </c>
      <c r="Q418">
        <v>3</v>
      </c>
      <c r="R418">
        <v>13</v>
      </c>
      <c r="S418">
        <v>16</v>
      </c>
      <c r="T418">
        <v>11</v>
      </c>
      <c r="U418">
        <v>38</v>
      </c>
      <c r="V418" s="1">
        <v>0.83750000000000002</v>
      </c>
    </row>
    <row r="419" spans="1:22">
      <c r="A419">
        <v>5</v>
      </c>
      <c r="B419" t="s">
        <v>231</v>
      </c>
      <c r="C419" t="s">
        <v>1915</v>
      </c>
      <c r="D419" t="s">
        <v>81</v>
      </c>
      <c r="E419" t="s">
        <v>1006</v>
      </c>
      <c r="F419" t="s">
        <v>1007</v>
      </c>
      <c r="G419" t="s">
        <v>432</v>
      </c>
      <c r="H419" t="s">
        <v>429</v>
      </c>
      <c r="I419">
        <v>72</v>
      </c>
      <c r="J419">
        <v>195</v>
      </c>
      <c r="K419" t="s">
        <v>10</v>
      </c>
      <c r="L419">
        <v>2008</v>
      </c>
      <c r="M419">
        <v>1</v>
      </c>
      <c r="N419">
        <v>20</v>
      </c>
      <c r="P419">
        <v>67</v>
      </c>
      <c r="Q419">
        <v>3</v>
      </c>
      <c r="R419">
        <v>13</v>
      </c>
      <c r="S419">
        <v>16</v>
      </c>
      <c r="T419">
        <v>-9</v>
      </c>
      <c r="U419">
        <v>18</v>
      </c>
      <c r="V419" s="1">
        <v>0.71666666666666667</v>
      </c>
    </row>
    <row r="420" spans="1:22">
      <c r="A420">
        <v>46</v>
      </c>
      <c r="B420" t="s">
        <v>1917</v>
      </c>
      <c r="C420" t="s">
        <v>33</v>
      </c>
      <c r="D420" t="s">
        <v>81</v>
      </c>
      <c r="E420" t="s">
        <v>2117</v>
      </c>
      <c r="F420" t="s">
        <v>2118</v>
      </c>
      <c r="G420" t="s">
        <v>2119</v>
      </c>
      <c r="H420" t="s">
        <v>442</v>
      </c>
      <c r="I420">
        <v>72</v>
      </c>
      <c r="J420">
        <v>195</v>
      </c>
      <c r="K420" t="s">
        <v>10</v>
      </c>
      <c r="L420">
        <v>2008</v>
      </c>
      <c r="M420">
        <v>4</v>
      </c>
      <c r="N420">
        <v>96</v>
      </c>
      <c r="O420" t="s">
        <v>597</v>
      </c>
      <c r="P420">
        <v>52</v>
      </c>
      <c r="Q420">
        <v>2</v>
      </c>
      <c r="R420">
        <v>14</v>
      </c>
      <c r="S420">
        <v>16</v>
      </c>
      <c r="T420">
        <v>-9</v>
      </c>
      <c r="U420">
        <v>26</v>
      </c>
      <c r="V420" s="1">
        <v>0.75277777777777777</v>
      </c>
    </row>
    <row r="421" spans="1:22">
      <c r="A421">
        <v>44</v>
      </c>
      <c r="B421" t="s">
        <v>1386</v>
      </c>
      <c r="C421" t="s">
        <v>121</v>
      </c>
      <c r="D421" t="s">
        <v>81</v>
      </c>
      <c r="E421" t="s">
        <v>2120</v>
      </c>
      <c r="F421" t="s">
        <v>1977</v>
      </c>
      <c r="G421" t="s">
        <v>1978</v>
      </c>
      <c r="H421" t="s">
        <v>442</v>
      </c>
      <c r="I421">
        <v>73</v>
      </c>
      <c r="J421">
        <v>196</v>
      </c>
      <c r="K421" t="s">
        <v>10</v>
      </c>
      <c r="L421">
        <v>2005</v>
      </c>
      <c r="M421">
        <v>4</v>
      </c>
      <c r="N421">
        <v>96</v>
      </c>
      <c r="P421">
        <v>82</v>
      </c>
      <c r="Q421">
        <v>2</v>
      </c>
      <c r="R421">
        <v>14</v>
      </c>
      <c r="S421">
        <v>16</v>
      </c>
      <c r="T421">
        <v>-23</v>
      </c>
      <c r="U421">
        <v>39</v>
      </c>
      <c r="V421" s="1">
        <v>0.84375</v>
      </c>
    </row>
    <row r="422" spans="1:22">
      <c r="A422">
        <v>40</v>
      </c>
      <c r="B422" t="s">
        <v>190</v>
      </c>
      <c r="C422" t="s">
        <v>45</v>
      </c>
      <c r="D422" t="s">
        <v>10</v>
      </c>
      <c r="E422" t="s">
        <v>665</v>
      </c>
      <c r="F422" t="s">
        <v>666</v>
      </c>
      <c r="G422" t="s">
        <v>428</v>
      </c>
      <c r="H422" t="s">
        <v>429</v>
      </c>
      <c r="I422">
        <v>73</v>
      </c>
      <c r="J422">
        <v>194</v>
      </c>
      <c r="K422" t="s">
        <v>10</v>
      </c>
      <c r="L422">
        <v>1998</v>
      </c>
      <c r="M422">
        <v>1</v>
      </c>
      <c r="N422">
        <v>12</v>
      </c>
      <c r="P422">
        <v>16</v>
      </c>
      <c r="Q422">
        <v>4</v>
      </c>
      <c r="R422">
        <v>7</v>
      </c>
      <c r="S422">
        <v>11</v>
      </c>
      <c r="T422">
        <v>7</v>
      </c>
      <c r="U422">
        <v>4</v>
      </c>
      <c r="V422" s="1">
        <v>0.71944444444444444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U83"/>
  <sheetViews>
    <sheetView topLeftCell="A64" workbookViewId="0">
      <selection activeCell="B82" sqref="B82"/>
    </sheetView>
  </sheetViews>
  <sheetFormatPr defaultRowHeight="15"/>
  <cols>
    <col min="2" max="2" width="26.28515625" customWidth="1"/>
  </cols>
  <sheetData>
    <row r="1" spans="1:21">
      <c r="A1" t="s">
        <v>501</v>
      </c>
      <c r="B1" t="s">
        <v>54</v>
      </c>
      <c r="C1" t="s">
        <v>0</v>
      </c>
      <c r="D1" t="s">
        <v>507</v>
      </c>
      <c r="E1" t="s">
        <v>508</v>
      </c>
      <c r="F1" t="s">
        <v>509</v>
      </c>
      <c r="G1" t="s">
        <v>1783</v>
      </c>
      <c r="H1" t="s">
        <v>511</v>
      </c>
      <c r="I1" t="s">
        <v>512</v>
      </c>
      <c r="J1" t="s">
        <v>1784</v>
      </c>
      <c r="K1" t="s">
        <v>513</v>
      </c>
      <c r="L1" t="s">
        <v>503</v>
      </c>
      <c r="M1" t="s">
        <v>504</v>
      </c>
      <c r="N1" t="s">
        <v>505</v>
      </c>
      <c r="O1" t="s">
        <v>56</v>
      </c>
      <c r="P1" t="s">
        <v>1785</v>
      </c>
      <c r="Q1" t="s">
        <v>1570</v>
      </c>
      <c r="R1" t="s">
        <v>64</v>
      </c>
      <c r="S1" t="s">
        <v>1573</v>
      </c>
      <c r="T1" t="s">
        <v>1575</v>
      </c>
      <c r="U1" t="s">
        <v>1576</v>
      </c>
    </row>
    <row r="2" spans="1:21">
      <c r="A2">
        <v>30</v>
      </c>
      <c r="B2" t="s">
        <v>1415</v>
      </c>
      <c r="C2" t="s">
        <v>40</v>
      </c>
      <c r="D2" t="s">
        <v>1416</v>
      </c>
      <c r="E2" t="s">
        <v>1417</v>
      </c>
      <c r="G2" t="s">
        <v>466</v>
      </c>
      <c r="H2">
        <v>73</v>
      </c>
      <c r="I2">
        <v>188</v>
      </c>
      <c r="J2" t="s">
        <v>10</v>
      </c>
      <c r="L2">
        <v>2000</v>
      </c>
      <c r="M2">
        <v>7</v>
      </c>
      <c r="N2">
        <v>205</v>
      </c>
      <c r="O2">
        <v>43</v>
      </c>
      <c r="P2">
        <v>24</v>
      </c>
      <c r="Q2">
        <v>16</v>
      </c>
      <c r="R2">
        <v>3</v>
      </c>
      <c r="S2">
        <v>2.0499999999999998</v>
      </c>
      <c r="T2">
        <v>0.92600000000000005</v>
      </c>
      <c r="U2">
        <v>2</v>
      </c>
    </row>
    <row r="3" spans="1:21">
      <c r="A3">
        <v>31</v>
      </c>
      <c r="B3" t="s">
        <v>1418</v>
      </c>
      <c r="C3" t="s">
        <v>72</v>
      </c>
      <c r="D3" t="s">
        <v>1419</v>
      </c>
      <c r="E3" t="s">
        <v>1078</v>
      </c>
      <c r="G3" t="s">
        <v>532</v>
      </c>
      <c r="H3">
        <v>74</v>
      </c>
      <c r="I3">
        <v>210</v>
      </c>
      <c r="J3" t="s">
        <v>10</v>
      </c>
      <c r="O3">
        <v>43</v>
      </c>
      <c r="P3">
        <v>24</v>
      </c>
      <c r="Q3">
        <v>12</v>
      </c>
      <c r="R3">
        <v>6</v>
      </c>
      <c r="S3">
        <v>2.16</v>
      </c>
      <c r="T3">
        <v>0.92400000000000004</v>
      </c>
      <c r="U3">
        <v>4</v>
      </c>
    </row>
    <row r="4" spans="1:21">
      <c r="A4">
        <v>32</v>
      </c>
      <c r="B4" t="s">
        <v>1420</v>
      </c>
      <c r="C4" t="s">
        <v>78</v>
      </c>
      <c r="D4" t="s">
        <v>1421</v>
      </c>
      <c r="E4" t="s">
        <v>723</v>
      </c>
      <c r="G4" t="s">
        <v>532</v>
      </c>
      <c r="H4">
        <v>73</v>
      </c>
      <c r="I4">
        <v>194</v>
      </c>
      <c r="J4" t="s">
        <v>10</v>
      </c>
      <c r="O4">
        <v>42</v>
      </c>
      <c r="P4">
        <v>24</v>
      </c>
      <c r="Q4">
        <v>15</v>
      </c>
      <c r="R4">
        <v>3</v>
      </c>
      <c r="S4">
        <v>2.48</v>
      </c>
      <c r="T4">
        <v>0.90900000000000003</v>
      </c>
      <c r="U4">
        <v>2</v>
      </c>
    </row>
    <row r="5" spans="1:21">
      <c r="A5">
        <v>29</v>
      </c>
      <c r="B5" t="s">
        <v>1422</v>
      </c>
      <c r="C5" t="s">
        <v>12</v>
      </c>
      <c r="D5" t="s">
        <v>1423</v>
      </c>
      <c r="E5" t="s">
        <v>736</v>
      </c>
      <c r="F5" t="s">
        <v>428</v>
      </c>
      <c r="G5" t="s">
        <v>429</v>
      </c>
      <c r="H5">
        <v>74</v>
      </c>
      <c r="I5">
        <v>180</v>
      </c>
      <c r="J5" t="s">
        <v>10</v>
      </c>
      <c r="L5">
        <v>2003</v>
      </c>
      <c r="M5">
        <v>1</v>
      </c>
      <c r="N5">
        <v>1</v>
      </c>
      <c r="O5">
        <v>33</v>
      </c>
      <c r="P5">
        <v>23</v>
      </c>
      <c r="Q5">
        <v>8</v>
      </c>
      <c r="R5">
        <v>0</v>
      </c>
      <c r="S5">
        <v>2.39</v>
      </c>
      <c r="T5">
        <v>0.91600000000000004</v>
      </c>
      <c r="U5">
        <v>1</v>
      </c>
    </row>
    <row r="6" spans="1:21">
      <c r="A6">
        <v>20</v>
      </c>
      <c r="B6" t="s">
        <v>1424</v>
      </c>
      <c r="C6" t="s">
        <v>33</v>
      </c>
      <c r="D6" t="s">
        <v>1425</v>
      </c>
      <c r="E6" t="s">
        <v>1426</v>
      </c>
      <c r="G6" t="s">
        <v>1066</v>
      </c>
      <c r="H6">
        <v>72</v>
      </c>
      <c r="I6">
        <v>202</v>
      </c>
      <c r="J6" t="s">
        <v>10</v>
      </c>
      <c r="L6">
        <v>1994</v>
      </c>
      <c r="M6">
        <v>9</v>
      </c>
      <c r="N6">
        <v>219</v>
      </c>
      <c r="O6">
        <v>41</v>
      </c>
      <c r="P6">
        <v>23</v>
      </c>
      <c r="Q6">
        <v>11</v>
      </c>
      <c r="R6">
        <v>7</v>
      </c>
      <c r="S6">
        <v>2.5</v>
      </c>
      <c r="T6">
        <v>0.91</v>
      </c>
      <c r="U6">
        <v>3</v>
      </c>
    </row>
    <row r="7" spans="1:21">
      <c r="A7">
        <v>70</v>
      </c>
      <c r="B7" t="s">
        <v>1427</v>
      </c>
      <c r="C7" t="s">
        <v>9</v>
      </c>
      <c r="D7" t="s">
        <v>1428</v>
      </c>
      <c r="E7" t="s">
        <v>1018</v>
      </c>
      <c r="F7" t="s">
        <v>447</v>
      </c>
      <c r="G7" t="s">
        <v>429</v>
      </c>
      <c r="H7">
        <v>74</v>
      </c>
      <c r="I7">
        <v>203</v>
      </c>
      <c r="J7" t="s">
        <v>10</v>
      </c>
      <c r="L7">
        <v>2008</v>
      </c>
      <c r="M7">
        <v>4</v>
      </c>
      <c r="N7">
        <v>93</v>
      </c>
      <c r="O7">
        <v>36</v>
      </c>
      <c r="P7">
        <v>23</v>
      </c>
      <c r="Q7">
        <v>12</v>
      </c>
      <c r="R7">
        <v>1</v>
      </c>
      <c r="S7">
        <v>2.58</v>
      </c>
      <c r="T7">
        <v>0.92</v>
      </c>
      <c r="U7">
        <v>4</v>
      </c>
    </row>
    <row r="8" spans="1:21">
      <c r="A8">
        <v>72</v>
      </c>
      <c r="B8" t="s">
        <v>1429</v>
      </c>
      <c r="C8" t="s">
        <v>139</v>
      </c>
      <c r="D8" t="s">
        <v>1430</v>
      </c>
      <c r="E8" t="s">
        <v>1431</v>
      </c>
      <c r="G8" t="s">
        <v>435</v>
      </c>
      <c r="H8">
        <v>74</v>
      </c>
      <c r="I8">
        <v>182</v>
      </c>
      <c r="J8" t="s">
        <v>10</v>
      </c>
      <c r="O8">
        <v>38</v>
      </c>
      <c r="P8">
        <v>21</v>
      </c>
      <c r="Q8">
        <v>11</v>
      </c>
      <c r="R8">
        <v>6</v>
      </c>
      <c r="S8">
        <v>2</v>
      </c>
      <c r="T8">
        <v>0.93200000000000005</v>
      </c>
      <c r="U8">
        <v>4</v>
      </c>
    </row>
    <row r="9" spans="1:21">
      <c r="A9">
        <v>35</v>
      </c>
      <c r="B9" t="s">
        <v>1432</v>
      </c>
      <c r="C9" t="s">
        <v>23</v>
      </c>
      <c r="D9" t="s">
        <v>1433</v>
      </c>
      <c r="E9" t="s">
        <v>1434</v>
      </c>
      <c r="F9" t="s">
        <v>441</v>
      </c>
      <c r="G9" t="s">
        <v>442</v>
      </c>
      <c r="H9">
        <v>72</v>
      </c>
      <c r="I9">
        <v>218</v>
      </c>
      <c r="J9" t="s">
        <v>10</v>
      </c>
      <c r="L9">
        <v>2003</v>
      </c>
      <c r="M9">
        <v>2</v>
      </c>
      <c r="N9">
        <v>64</v>
      </c>
      <c r="O9">
        <v>42</v>
      </c>
      <c r="P9">
        <v>21</v>
      </c>
      <c r="Q9">
        <v>13</v>
      </c>
      <c r="R9">
        <v>7</v>
      </c>
      <c r="S9">
        <v>2.13</v>
      </c>
      <c r="T9">
        <v>0.92300000000000004</v>
      </c>
      <c r="U9">
        <v>5</v>
      </c>
    </row>
    <row r="10" spans="1:21">
      <c r="A10">
        <v>31</v>
      </c>
      <c r="B10" t="s">
        <v>1435</v>
      </c>
      <c r="C10" t="s">
        <v>74</v>
      </c>
      <c r="D10" t="s">
        <v>1436</v>
      </c>
      <c r="E10" t="s">
        <v>1437</v>
      </c>
      <c r="F10" t="s">
        <v>475</v>
      </c>
      <c r="G10" t="s">
        <v>429</v>
      </c>
      <c r="H10">
        <v>75</v>
      </c>
      <c r="I10">
        <v>212</v>
      </c>
      <c r="J10" t="s">
        <v>10</v>
      </c>
      <c r="L10">
        <v>2005</v>
      </c>
      <c r="M10">
        <v>1</v>
      </c>
      <c r="N10">
        <v>5</v>
      </c>
      <c r="O10">
        <v>39</v>
      </c>
      <c r="P10">
        <v>21</v>
      </c>
      <c r="Q10">
        <v>13</v>
      </c>
      <c r="R10">
        <v>4</v>
      </c>
      <c r="S10">
        <v>2.59</v>
      </c>
      <c r="T10">
        <v>0.90500000000000003</v>
      </c>
      <c r="U10">
        <v>3</v>
      </c>
    </row>
    <row r="11" spans="1:21">
      <c r="A11">
        <v>31</v>
      </c>
      <c r="B11" t="s">
        <v>1438</v>
      </c>
      <c r="C11" t="s">
        <v>36</v>
      </c>
      <c r="D11" t="s">
        <v>1439</v>
      </c>
      <c r="E11" t="s">
        <v>471</v>
      </c>
      <c r="G11" t="s">
        <v>472</v>
      </c>
      <c r="H11">
        <v>75</v>
      </c>
      <c r="I11">
        <v>220</v>
      </c>
      <c r="J11" t="s">
        <v>10</v>
      </c>
      <c r="L11">
        <v>2005</v>
      </c>
      <c r="M11">
        <v>2</v>
      </c>
      <c r="N11">
        <v>41</v>
      </c>
      <c r="O11">
        <v>44</v>
      </c>
      <c r="P11">
        <v>21</v>
      </c>
      <c r="Q11">
        <v>20</v>
      </c>
      <c r="R11">
        <v>3</v>
      </c>
      <c r="S11">
        <v>2.8</v>
      </c>
      <c r="T11">
        <v>0.90500000000000003</v>
      </c>
      <c r="U11">
        <v>0</v>
      </c>
    </row>
    <row r="12" spans="1:21">
      <c r="A12">
        <v>50</v>
      </c>
      <c r="B12" t="s">
        <v>1440</v>
      </c>
      <c r="C12" t="s">
        <v>14</v>
      </c>
      <c r="D12" t="s">
        <v>1441</v>
      </c>
      <c r="E12" t="s">
        <v>458</v>
      </c>
      <c r="F12" t="s">
        <v>428</v>
      </c>
      <c r="G12" t="s">
        <v>429</v>
      </c>
      <c r="H12">
        <v>74</v>
      </c>
      <c r="I12">
        <v>208</v>
      </c>
      <c r="J12" t="s">
        <v>10</v>
      </c>
      <c r="L12">
        <v>2003</v>
      </c>
      <c r="M12">
        <v>2</v>
      </c>
      <c r="N12">
        <v>52</v>
      </c>
      <c r="O12">
        <v>30</v>
      </c>
      <c r="P12">
        <v>19</v>
      </c>
      <c r="Q12">
        <v>5</v>
      </c>
      <c r="R12">
        <v>5</v>
      </c>
      <c r="S12">
        <v>1.94</v>
      </c>
      <c r="T12">
        <v>0.92600000000000005</v>
      </c>
      <c r="U12">
        <v>3</v>
      </c>
    </row>
    <row r="13" spans="1:21">
      <c r="A13">
        <v>40</v>
      </c>
      <c r="B13" t="s">
        <v>1442</v>
      </c>
      <c r="C13" t="s">
        <v>88</v>
      </c>
      <c r="D13" t="s">
        <v>1443</v>
      </c>
      <c r="E13" t="s">
        <v>1444</v>
      </c>
      <c r="G13" t="s">
        <v>532</v>
      </c>
      <c r="H13">
        <v>75</v>
      </c>
      <c r="I13">
        <v>185</v>
      </c>
      <c r="J13" t="s">
        <v>10</v>
      </c>
      <c r="L13">
        <v>2005</v>
      </c>
      <c r="M13">
        <v>1</v>
      </c>
      <c r="N13">
        <v>21</v>
      </c>
      <c r="O13">
        <v>36</v>
      </c>
      <c r="P13">
        <v>19</v>
      </c>
      <c r="Q13">
        <v>10</v>
      </c>
      <c r="R13">
        <v>5</v>
      </c>
      <c r="S13">
        <v>2</v>
      </c>
      <c r="T13">
        <v>0.92900000000000005</v>
      </c>
      <c r="U13">
        <v>5</v>
      </c>
    </row>
    <row r="14" spans="1:21">
      <c r="A14">
        <v>34</v>
      </c>
      <c r="B14" t="s">
        <v>1445</v>
      </c>
      <c r="C14" t="s">
        <v>19</v>
      </c>
      <c r="D14" t="s">
        <v>1446</v>
      </c>
      <c r="E14" t="s">
        <v>1447</v>
      </c>
      <c r="F14" t="s">
        <v>461</v>
      </c>
      <c r="G14" t="s">
        <v>429</v>
      </c>
      <c r="H14">
        <v>74</v>
      </c>
      <c r="I14">
        <v>208</v>
      </c>
      <c r="J14" t="s">
        <v>10</v>
      </c>
      <c r="L14">
        <v>2006</v>
      </c>
      <c r="M14">
        <v>4</v>
      </c>
      <c r="N14">
        <v>99</v>
      </c>
      <c r="O14">
        <v>33</v>
      </c>
      <c r="P14">
        <v>19</v>
      </c>
      <c r="Q14">
        <v>8</v>
      </c>
      <c r="R14">
        <v>5</v>
      </c>
      <c r="S14">
        <v>2.46</v>
      </c>
      <c r="T14">
        <v>0.92400000000000004</v>
      </c>
      <c r="U14">
        <v>4</v>
      </c>
    </row>
    <row r="15" spans="1:21">
      <c r="A15">
        <v>30</v>
      </c>
      <c r="B15" t="s">
        <v>1448</v>
      </c>
      <c r="C15" t="s">
        <v>29</v>
      </c>
      <c r="D15" t="s">
        <v>1449</v>
      </c>
      <c r="E15" t="s">
        <v>1450</v>
      </c>
      <c r="G15" t="s">
        <v>435</v>
      </c>
      <c r="H15">
        <v>75</v>
      </c>
      <c r="I15">
        <v>213</v>
      </c>
      <c r="J15" t="s">
        <v>10</v>
      </c>
      <c r="L15">
        <v>2000</v>
      </c>
      <c r="M15">
        <v>2</v>
      </c>
      <c r="N15">
        <v>44</v>
      </c>
      <c r="O15">
        <v>40</v>
      </c>
      <c r="P15">
        <v>19</v>
      </c>
      <c r="Q15">
        <v>17</v>
      </c>
      <c r="R15">
        <v>3</v>
      </c>
      <c r="S15">
        <v>2.79</v>
      </c>
      <c r="T15">
        <v>0.9</v>
      </c>
      <c r="U15">
        <v>1</v>
      </c>
    </row>
    <row r="16" spans="1:21">
      <c r="A16">
        <v>32</v>
      </c>
      <c r="B16" t="s">
        <v>1451</v>
      </c>
      <c r="C16" t="s">
        <v>49</v>
      </c>
      <c r="D16" t="s">
        <v>1452</v>
      </c>
      <c r="E16" t="s">
        <v>1453</v>
      </c>
      <c r="F16" t="s">
        <v>517</v>
      </c>
      <c r="G16" t="s">
        <v>442</v>
      </c>
      <c r="H16">
        <v>73</v>
      </c>
      <c r="I16">
        <v>220</v>
      </c>
      <c r="J16" t="s">
        <v>10</v>
      </c>
      <c r="L16">
        <v>2005</v>
      </c>
      <c r="M16">
        <v>3</v>
      </c>
      <c r="N16">
        <v>72</v>
      </c>
      <c r="O16">
        <v>37</v>
      </c>
      <c r="P16">
        <v>18</v>
      </c>
      <c r="Q16">
        <v>13</v>
      </c>
      <c r="R16">
        <v>4</v>
      </c>
      <c r="S16">
        <v>2.4500000000000002</v>
      </c>
      <c r="T16">
        <v>0.90200000000000002</v>
      </c>
      <c r="U16">
        <v>1</v>
      </c>
    </row>
    <row r="17" spans="1:21">
      <c r="A17">
        <v>30</v>
      </c>
      <c r="B17" t="s">
        <v>1454</v>
      </c>
      <c r="C17" t="s">
        <v>14</v>
      </c>
      <c r="D17" t="s">
        <v>1154</v>
      </c>
      <c r="E17" t="s">
        <v>1455</v>
      </c>
      <c r="F17" t="s">
        <v>432</v>
      </c>
      <c r="G17" t="s">
        <v>429</v>
      </c>
      <c r="H17">
        <v>74</v>
      </c>
      <c r="I17">
        <v>196</v>
      </c>
      <c r="J17" t="s">
        <v>10</v>
      </c>
      <c r="L17">
        <v>2001</v>
      </c>
      <c r="M17">
        <v>4</v>
      </c>
      <c r="N17">
        <v>99</v>
      </c>
      <c r="O17">
        <v>21</v>
      </c>
      <c r="P17">
        <v>17</v>
      </c>
      <c r="Q17">
        <v>1</v>
      </c>
      <c r="R17">
        <v>0</v>
      </c>
      <c r="S17">
        <v>1.94</v>
      </c>
      <c r="T17">
        <v>0.92200000000000004</v>
      </c>
      <c r="U17">
        <v>3</v>
      </c>
    </row>
    <row r="18" spans="1:21">
      <c r="A18">
        <v>35</v>
      </c>
      <c r="B18" t="s">
        <v>1456</v>
      </c>
      <c r="C18" t="s">
        <v>38</v>
      </c>
      <c r="D18" t="s">
        <v>1457</v>
      </c>
      <c r="E18" t="s">
        <v>1458</v>
      </c>
      <c r="F18" t="s">
        <v>614</v>
      </c>
      <c r="G18" t="s">
        <v>442</v>
      </c>
      <c r="H18">
        <v>74</v>
      </c>
      <c r="I18">
        <v>200</v>
      </c>
      <c r="J18" t="s">
        <v>10</v>
      </c>
      <c r="L18">
        <v>2004</v>
      </c>
      <c r="M18">
        <v>1</v>
      </c>
      <c r="N18">
        <v>26</v>
      </c>
      <c r="O18">
        <v>30</v>
      </c>
      <c r="P18">
        <v>17</v>
      </c>
      <c r="Q18">
        <v>9</v>
      </c>
      <c r="R18">
        <v>4</v>
      </c>
      <c r="S18">
        <v>2.11</v>
      </c>
      <c r="T18">
        <v>0.92700000000000005</v>
      </c>
      <c r="U18">
        <v>5</v>
      </c>
    </row>
    <row r="19" spans="1:21">
      <c r="A19">
        <v>30</v>
      </c>
      <c r="B19" t="s">
        <v>1459</v>
      </c>
      <c r="C19" t="s">
        <v>51</v>
      </c>
      <c r="D19" t="s">
        <v>1460</v>
      </c>
      <c r="E19" t="s">
        <v>1461</v>
      </c>
      <c r="F19" t="s">
        <v>716</v>
      </c>
      <c r="G19" t="s">
        <v>442</v>
      </c>
      <c r="H19">
        <v>74</v>
      </c>
      <c r="I19">
        <v>168</v>
      </c>
      <c r="J19" t="s">
        <v>10</v>
      </c>
      <c r="L19">
        <v>1999</v>
      </c>
      <c r="M19">
        <v>5</v>
      </c>
      <c r="N19">
        <v>138</v>
      </c>
      <c r="O19">
        <v>40</v>
      </c>
      <c r="P19">
        <v>17</v>
      </c>
      <c r="Q19">
        <v>17</v>
      </c>
      <c r="R19">
        <v>5</v>
      </c>
      <c r="S19">
        <v>2.81</v>
      </c>
      <c r="T19">
        <v>0.91500000000000004</v>
      </c>
      <c r="U19">
        <v>0</v>
      </c>
    </row>
    <row r="20" spans="1:21">
      <c r="A20">
        <v>30</v>
      </c>
      <c r="B20" t="s">
        <v>1462</v>
      </c>
      <c r="C20" t="s">
        <v>25</v>
      </c>
      <c r="D20" t="s">
        <v>1463</v>
      </c>
      <c r="E20" t="s">
        <v>1464</v>
      </c>
      <c r="G20" t="s">
        <v>466</v>
      </c>
      <c r="H20">
        <v>72</v>
      </c>
      <c r="I20">
        <v>185</v>
      </c>
      <c r="J20" t="s">
        <v>10</v>
      </c>
      <c r="O20">
        <v>25</v>
      </c>
      <c r="P20">
        <v>15</v>
      </c>
      <c r="Q20">
        <v>6</v>
      </c>
      <c r="R20">
        <v>2</v>
      </c>
      <c r="S20">
        <v>2.1800000000000002</v>
      </c>
      <c r="T20">
        <v>0.92100000000000004</v>
      </c>
      <c r="U20">
        <v>4</v>
      </c>
    </row>
    <row r="21" spans="1:21">
      <c r="A21">
        <v>1</v>
      </c>
      <c r="B21" t="s">
        <v>1465</v>
      </c>
      <c r="C21" t="s">
        <v>25</v>
      </c>
      <c r="D21" t="s">
        <v>1466</v>
      </c>
      <c r="E21" t="s">
        <v>1467</v>
      </c>
      <c r="G21" t="s">
        <v>690</v>
      </c>
      <c r="H21">
        <v>74</v>
      </c>
      <c r="I21">
        <v>192</v>
      </c>
      <c r="J21" t="s">
        <v>5</v>
      </c>
      <c r="O21">
        <v>26</v>
      </c>
      <c r="P21">
        <v>15</v>
      </c>
      <c r="Q21">
        <v>6</v>
      </c>
      <c r="R21">
        <v>4</v>
      </c>
      <c r="S21">
        <v>2.36</v>
      </c>
      <c r="T21">
        <v>0.91300000000000003</v>
      </c>
      <c r="U21">
        <v>1</v>
      </c>
    </row>
    <row r="22" spans="1:21">
      <c r="A22">
        <v>35</v>
      </c>
      <c r="B22" t="s">
        <v>1468</v>
      </c>
      <c r="C22" t="s">
        <v>165</v>
      </c>
      <c r="D22" t="s">
        <v>1469</v>
      </c>
      <c r="E22" t="s">
        <v>1470</v>
      </c>
      <c r="G22" t="s">
        <v>532</v>
      </c>
      <c r="H22">
        <v>77</v>
      </c>
      <c r="I22">
        <v>204</v>
      </c>
      <c r="J22" t="s">
        <v>10</v>
      </c>
      <c r="L22">
        <v>2004</v>
      </c>
      <c r="M22">
        <v>8</v>
      </c>
      <c r="N22">
        <v>258</v>
      </c>
      <c r="O22">
        <v>43</v>
      </c>
      <c r="P22">
        <v>15</v>
      </c>
      <c r="Q22">
        <v>16</v>
      </c>
      <c r="R22">
        <v>8</v>
      </c>
      <c r="S22">
        <v>2.4300000000000002</v>
      </c>
      <c r="T22">
        <v>0.91</v>
      </c>
      <c r="U22">
        <v>5</v>
      </c>
    </row>
    <row r="23" spans="1:21">
      <c r="A23">
        <v>41</v>
      </c>
      <c r="B23" t="s">
        <v>1471</v>
      </c>
      <c r="C23" t="s">
        <v>143</v>
      </c>
      <c r="D23" t="s">
        <v>1472</v>
      </c>
      <c r="E23" t="s">
        <v>1069</v>
      </c>
      <c r="F23" t="s">
        <v>432</v>
      </c>
      <c r="G23" t="s">
        <v>429</v>
      </c>
      <c r="H23">
        <v>76</v>
      </c>
      <c r="I23">
        <v>215</v>
      </c>
      <c r="J23" t="s">
        <v>10</v>
      </c>
      <c r="L23">
        <v>2001</v>
      </c>
      <c r="M23">
        <v>5</v>
      </c>
      <c r="N23">
        <v>161</v>
      </c>
      <c r="O23">
        <v>34</v>
      </c>
      <c r="P23">
        <v>15</v>
      </c>
      <c r="Q23">
        <v>12</v>
      </c>
      <c r="R23">
        <v>5</v>
      </c>
      <c r="S23">
        <v>2.58</v>
      </c>
      <c r="T23">
        <v>0.91</v>
      </c>
      <c r="U23">
        <v>5</v>
      </c>
    </row>
    <row r="24" spans="1:21">
      <c r="A24">
        <v>32</v>
      </c>
      <c r="B24" t="s">
        <v>1473</v>
      </c>
      <c r="C24" t="s">
        <v>113</v>
      </c>
      <c r="D24" t="s">
        <v>1474</v>
      </c>
      <c r="E24" t="s">
        <v>723</v>
      </c>
      <c r="G24" t="s">
        <v>532</v>
      </c>
      <c r="H24">
        <v>76</v>
      </c>
      <c r="I24">
        <v>210</v>
      </c>
      <c r="J24" t="s">
        <v>10</v>
      </c>
      <c r="L24">
        <v>2002</v>
      </c>
      <c r="M24">
        <v>1</v>
      </c>
      <c r="N24">
        <v>2</v>
      </c>
      <c r="O24">
        <v>36</v>
      </c>
      <c r="P24">
        <v>15</v>
      </c>
      <c r="Q24">
        <v>14</v>
      </c>
      <c r="R24">
        <v>3</v>
      </c>
      <c r="S24">
        <v>2.66</v>
      </c>
      <c r="T24">
        <v>0.91600000000000004</v>
      </c>
      <c r="U24">
        <v>1</v>
      </c>
    </row>
    <row r="25" spans="1:21">
      <c r="A25">
        <v>1</v>
      </c>
      <c r="B25" t="s">
        <v>1475</v>
      </c>
      <c r="C25" t="s">
        <v>90</v>
      </c>
      <c r="D25" t="s">
        <v>1476</v>
      </c>
      <c r="E25" t="s">
        <v>1477</v>
      </c>
      <c r="F25" t="s">
        <v>432</v>
      </c>
      <c r="G25" t="s">
        <v>429</v>
      </c>
      <c r="H25">
        <v>74</v>
      </c>
      <c r="I25">
        <v>209</v>
      </c>
      <c r="J25" t="s">
        <v>10</v>
      </c>
      <c r="L25">
        <v>2003</v>
      </c>
      <c r="M25">
        <v>9</v>
      </c>
      <c r="N25">
        <v>291</v>
      </c>
      <c r="O25">
        <v>24</v>
      </c>
      <c r="P25">
        <v>14</v>
      </c>
      <c r="Q25">
        <v>8</v>
      </c>
      <c r="R25">
        <v>1</v>
      </c>
      <c r="S25">
        <v>2.2799999999999998</v>
      </c>
      <c r="T25">
        <v>0.90700000000000003</v>
      </c>
      <c r="U25">
        <v>3</v>
      </c>
    </row>
    <row r="26" spans="1:21">
      <c r="A26">
        <v>40</v>
      </c>
      <c r="B26" t="s">
        <v>1478</v>
      </c>
      <c r="C26" t="s">
        <v>21</v>
      </c>
      <c r="D26" t="s">
        <v>1479</v>
      </c>
      <c r="E26" t="s">
        <v>446</v>
      </c>
      <c r="F26" t="s">
        <v>447</v>
      </c>
      <c r="G26" t="s">
        <v>429</v>
      </c>
      <c r="H26">
        <v>78</v>
      </c>
      <c r="I26">
        <v>210</v>
      </c>
      <c r="J26" t="s">
        <v>10</v>
      </c>
      <c r="L26">
        <v>2004</v>
      </c>
      <c r="M26">
        <v>1</v>
      </c>
      <c r="N26">
        <v>14</v>
      </c>
      <c r="O26">
        <v>38</v>
      </c>
      <c r="P26">
        <v>14</v>
      </c>
      <c r="Q26">
        <v>16</v>
      </c>
      <c r="R26">
        <v>6</v>
      </c>
      <c r="S26">
        <v>2.57</v>
      </c>
      <c r="T26">
        <v>0.92</v>
      </c>
      <c r="U26">
        <v>2</v>
      </c>
    </row>
    <row r="27" spans="1:21">
      <c r="A27">
        <v>30</v>
      </c>
      <c r="B27" t="s">
        <v>1480</v>
      </c>
      <c r="C27" t="s">
        <v>93</v>
      </c>
      <c r="D27" t="s">
        <v>1481</v>
      </c>
      <c r="E27" t="s">
        <v>458</v>
      </c>
      <c r="F27" t="s">
        <v>428</v>
      </c>
      <c r="G27" t="s">
        <v>429</v>
      </c>
      <c r="H27">
        <v>74</v>
      </c>
      <c r="I27">
        <v>220</v>
      </c>
      <c r="J27" t="s">
        <v>10</v>
      </c>
      <c r="L27">
        <v>1990</v>
      </c>
      <c r="M27">
        <v>1</v>
      </c>
      <c r="N27">
        <v>20</v>
      </c>
      <c r="O27">
        <v>29</v>
      </c>
      <c r="P27">
        <v>13</v>
      </c>
      <c r="Q27">
        <v>9</v>
      </c>
      <c r="R27">
        <v>7</v>
      </c>
      <c r="S27">
        <v>2.2200000000000002</v>
      </c>
      <c r="T27">
        <v>0.90100000000000002</v>
      </c>
      <c r="U27">
        <v>2</v>
      </c>
    </row>
    <row r="28" spans="1:21">
      <c r="A28">
        <v>92</v>
      </c>
      <c r="B28" t="s">
        <v>1482</v>
      </c>
      <c r="C28" t="s">
        <v>12</v>
      </c>
      <c r="D28" t="s">
        <v>1483</v>
      </c>
      <c r="E28" t="s">
        <v>1484</v>
      </c>
      <c r="G28" t="s">
        <v>472</v>
      </c>
      <c r="H28">
        <v>73</v>
      </c>
      <c r="I28">
        <v>210</v>
      </c>
      <c r="J28" t="s">
        <v>5</v>
      </c>
      <c r="L28">
        <v>1994</v>
      </c>
      <c r="M28">
        <v>9</v>
      </c>
      <c r="N28">
        <v>226</v>
      </c>
      <c r="O28">
        <v>20</v>
      </c>
      <c r="P28">
        <v>13</v>
      </c>
      <c r="Q28">
        <v>4</v>
      </c>
      <c r="R28">
        <v>0</v>
      </c>
      <c r="S28">
        <v>2.4500000000000002</v>
      </c>
      <c r="T28">
        <v>0.91900000000000004</v>
      </c>
      <c r="U28">
        <v>3</v>
      </c>
    </row>
    <row r="29" spans="1:21">
      <c r="A29">
        <v>41</v>
      </c>
      <c r="B29" t="s">
        <v>1485</v>
      </c>
      <c r="C29" t="s">
        <v>147</v>
      </c>
      <c r="D29" t="s">
        <v>1486</v>
      </c>
      <c r="E29" t="s">
        <v>1487</v>
      </c>
      <c r="F29" t="s">
        <v>1086</v>
      </c>
      <c r="G29" t="s">
        <v>442</v>
      </c>
      <c r="H29">
        <v>74</v>
      </c>
      <c r="I29">
        <v>180</v>
      </c>
      <c r="J29" t="s">
        <v>10</v>
      </c>
      <c r="L29">
        <v>2001</v>
      </c>
      <c r="M29">
        <v>3</v>
      </c>
      <c r="N29">
        <v>73</v>
      </c>
      <c r="O29">
        <v>24</v>
      </c>
      <c r="P29">
        <v>12</v>
      </c>
      <c r="Q29">
        <v>9</v>
      </c>
      <c r="R29">
        <v>2</v>
      </c>
      <c r="S29">
        <v>1.69</v>
      </c>
      <c r="T29">
        <v>0.94099999999999995</v>
      </c>
      <c r="U29">
        <v>3</v>
      </c>
    </row>
    <row r="30" spans="1:21">
      <c r="A30">
        <v>30</v>
      </c>
      <c r="B30" t="s">
        <v>1488</v>
      </c>
      <c r="C30" t="s">
        <v>1290</v>
      </c>
      <c r="D30" t="s">
        <v>1489</v>
      </c>
      <c r="E30" t="s">
        <v>1187</v>
      </c>
      <c r="F30" t="s">
        <v>1188</v>
      </c>
      <c r="G30" t="s">
        <v>442</v>
      </c>
      <c r="H30">
        <v>79</v>
      </c>
      <c r="I30">
        <v>214</v>
      </c>
      <c r="J30" t="s">
        <v>10</v>
      </c>
      <c r="L30">
        <v>2005</v>
      </c>
      <c r="M30">
        <v>3</v>
      </c>
      <c r="N30">
        <v>85</v>
      </c>
      <c r="O30">
        <v>22</v>
      </c>
      <c r="P30">
        <v>11</v>
      </c>
      <c r="Q30">
        <v>9</v>
      </c>
      <c r="R30">
        <v>1</v>
      </c>
      <c r="S30">
        <v>2.67</v>
      </c>
      <c r="T30">
        <v>0.92</v>
      </c>
      <c r="U30">
        <v>2</v>
      </c>
    </row>
    <row r="31" spans="1:21">
      <c r="A31">
        <v>1</v>
      </c>
      <c r="B31" t="s">
        <v>1490</v>
      </c>
      <c r="C31" t="s">
        <v>45</v>
      </c>
      <c r="D31" t="s">
        <v>1491</v>
      </c>
      <c r="E31" t="s">
        <v>1492</v>
      </c>
      <c r="G31" t="s">
        <v>435</v>
      </c>
      <c r="H31">
        <v>74</v>
      </c>
      <c r="I31">
        <v>209</v>
      </c>
      <c r="J31" t="s">
        <v>10</v>
      </c>
      <c r="L31">
        <v>2006</v>
      </c>
      <c r="M31">
        <v>1</v>
      </c>
      <c r="N31">
        <v>23</v>
      </c>
      <c r="O31">
        <v>35</v>
      </c>
      <c r="P31">
        <v>11</v>
      </c>
      <c r="Q31">
        <v>21</v>
      </c>
      <c r="R31">
        <v>3</v>
      </c>
      <c r="S31">
        <v>3.02</v>
      </c>
      <c r="T31">
        <v>0.90300000000000002</v>
      </c>
      <c r="U31">
        <v>3</v>
      </c>
    </row>
    <row r="32" spans="1:21">
      <c r="A32">
        <v>39</v>
      </c>
      <c r="B32" t="s">
        <v>1493</v>
      </c>
      <c r="C32" t="s">
        <v>4</v>
      </c>
      <c r="D32" t="s">
        <v>1494</v>
      </c>
      <c r="E32" t="s">
        <v>468</v>
      </c>
      <c r="G32" t="s">
        <v>466</v>
      </c>
      <c r="H32">
        <v>78</v>
      </c>
      <c r="I32">
        <v>210</v>
      </c>
      <c r="J32" t="s">
        <v>10</v>
      </c>
      <c r="L32">
        <v>2008</v>
      </c>
      <c r="M32">
        <v>7</v>
      </c>
      <c r="N32">
        <v>207</v>
      </c>
      <c r="O32">
        <v>24</v>
      </c>
      <c r="P32">
        <v>10</v>
      </c>
      <c r="Q32">
        <v>10</v>
      </c>
      <c r="R32">
        <v>1</v>
      </c>
      <c r="S32">
        <v>2.9</v>
      </c>
      <c r="T32">
        <v>0.90200000000000002</v>
      </c>
      <c r="U32">
        <v>0</v>
      </c>
    </row>
    <row r="33" spans="1:21">
      <c r="A33">
        <v>45</v>
      </c>
      <c r="B33" t="s">
        <v>1495</v>
      </c>
      <c r="C33" t="s">
        <v>49</v>
      </c>
      <c r="D33" t="s">
        <v>1496</v>
      </c>
      <c r="E33" t="s">
        <v>427</v>
      </c>
      <c r="F33" t="s">
        <v>428</v>
      </c>
      <c r="G33" t="s">
        <v>429</v>
      </c>
      <c r="H33">
        <v>72</v>
      </c>
      <c r="I33">
        <v>185</v>
      </c>
      <c r="J33" t="s">
        <v>10</v>
      </c>
      <c r="L33">
        <v>2006</v>
      </c>
      <c r="M33">
        <v>1</v>
      </c>
      <c r="N33">
        <v>11</v>
      </c>
      <c r="O33">
        <v>14</v>
      </c>
      <c r="P33">
        <v>9</v>
      </c>
      <c r="Q33">
        <v>3</v>
      </c>
      <c r="R33">
        <v>1</v>
      </c>
      <c r="S33">
        <v>1.88</v>
      </c>
      <c r="T33">
        <v>0.92200000000000004</v>
      </c>
      <c r="U33">
        <v>1</v>
      </c>
    </row>
    <row r="34" spans="1:21">
      <c r="A34">
        <v>31</v>
      </c>
      <c r="B34" t="s">
        <v>1497</v>
      </c>
      <c r="C34" t="s">
        <v>88</v>
      </c>
      <c r="D34" t="s">
        <v>1498</v>
      </c>
      <c r="E34" t="s">
        <v>1065</v>
      </c>
      <c r="G34" t="s">
        <v>1066</v>
      </c>
      <c r="H34">
        <v>71</v>
      </c>
      <c r="I34">
        <v>203</v>
      </c>
      <c r="J34" t="s">
        <v>10</v>
      </c>
      <c r="L34">
        <v>2004</v>
      </c>
      <c r="M34">
        <v>7</v>
      </c>
      <c r="N34">
        <v>206</v>
      </c>
      <c r="O34">
        <v>14</v>
      </c>
      <c r="P34">
        <v>9</v>
      </c>
      <c r="Q34">
        <v>4</v>
      </c>
      <c r="R34">
        <v>1</v>
      </c>
      <c r="S34">
        <v>2.3199999999999998</v>
      </c>
      <c r="T34">
        <v>0.92</v>
      </c>
      <c r="U34">
        <v>1</v>
      </c>
    </row>
    <row r="35" spans="1:21">
      <c r="A35">
        <v>34</v>
      </c>
      <c r="B35" t="s">
        <v>1499</v>
      </c>
      <c r="C35" t="s">
        <v>90</v>
      </c>
      <c r="D35" t="s">
        <v>1500</v>
      </c>
      <c r="E35" t="s">
        <v>1501</v>
      </c>
      <c r="F35" t="s">
        <v>1502</v>
      </c>
      <c r="G35" t="s">
        <v>429</v>
      </c>
      <c r="H35">
        <v>74</v>
      </c>
      <c r="I35">
        <v>195</v>
      </c>
      <c r="J35" t="s">
        <v>10</v>
      </c>
      <c r="K35" t="s">
        <v>597</v>
      </c>
      <c r="L35">
        <v>2008</v>
      </c>
      <c r="M35">
        <v>2</v>
      </c>
      <c r="N35">
        <v>34</v>
      </c>
      <c r="O35">
        <v>15</v>
      </c>
      <c r="P35">
        <v>9</v>
      </c>
      <c r="Q35">
        <v>4</v>
      </c>
      <c r="R35">
        <v>0</v>
      </c>
      <c r="S35">
        <v>2.46</v>
      </c>
      <c r="T35">
        <v>0.90500000000000003</v>
      </c>
      <c r="U35">
        <v>1</v>
      </c>
    </row>
    <row r="36" spans="1:21">
      <c r="A36">
        <v>1</v>
      </c>
      <c r="B36" t="s">
        <v>1503</v>
      </c>
      <c r="C36" t="s">
        <v>38</v>
      </c>
      <c r="D36" t="s">
        <v>1504</v>
      </c>
      <c r="E36" t="s">
        <v>458</v>
      </c>
      <c r="F36" t="s">
        <v>428</v>
      </c>
      <c r="G36" t="s">
        <v>429</v>
      </c>
      <c r="H36">
        <v>75</v>
      </c>
      <c r="I36">
        <v>217</v>
      </c>
      <c r="J36" t="s">
        <v>10</v>
      </c>
      <c r="L36">
        <v>1997</v>
      </c>
      <c r="M36">
        <v>1</v>
      </c>
      <c r="N36">
        <v>4</v>
      </c>
      <c r="O36">
        <v>20</v>
      </c>
      <c r="P36">
        <v>9</v>
      </c>
      <c r="Q36">
        <v>6</v>
      </c>
      <c r="R36">
        <v>3</v>
      </c>
      <c r="S36">
        <v>2.56</v>
      </c>
      <c r="T36">
        <v>0.90700000000000003</v>
      </c>
      <c r="U36">
        <v>2</v>
      </c>
    </row>
    <row r="37" spans="1:21">
      <c r="A37">
        <v>30</v>
      </c>
      <c r="B37" t="s">
        <v>1505</v>
      </c>
      <c r="C37" t="s">
        <v>16</v>
      </c>
      <c r="D37" t="s">
        <v>1506</v>
      </c>
      <c r="E37" t="s">
        <v>707</v>
      </c>
      <c r="F37" t="s">
        <v>447</v>
      </c>
      <c r="G37" t="s">
        <v>429</v>
      </c>
      <c r="H37">
        <v>73</v>
      </c>
      <c r="I37">
        <v>185</v>
      </c>
      <c r="J37" t="s">
        <v>10</v>
      </c>
      <c r="L37">
        <v>2002</v>
      </c>
      <c r="M37">
        <v>1</v>
      </c>
      <c r="N37">
        <v>25</v>
      </c>
      <c r="O37">
        <v>17</v>
      </c>
      <c r="P37">
        <v>9</v>
      </c>
      <c r="Q37">
        <v>6</v>
      </c>
      <c r="R37">
        <v>1</v>
      </c>
      <c r="S37">
        <v>2.84</v>
      </c>
      <c r="T37">
        <v>0.90800000000000003</v>
      </c>
      <c r="U37">
        <v>0</v>
      </c>
    </row>
    <row r="38" spans="1:21">
      <c r="A38">
        <v>30</v>
      </c>
      <c r="B38" t="s">
        <v>1507</v>
      </c>
      <c r="C38" t="s">
        <v>74</v>
      </c>
      <c r="D38" t="s">
        <v>1508</v>
      </c>
      <c r="E38" t="s">
        <v>1509</v>
      </c>
      <c r="G38" t="s">
        <v>592</v>
      </c>
      <c r="H38">
        <v>73</v>
      </c>
      <c r="I38">
        <v>192</v>
      </c>
      <c r="J38" t="s">
        <v>10</v>
      </c>
      <c r="L38">
        <v>2001</v>
      </c>
      <c r="M38">
        <v>2</v>
      </c>
      <c r="N38">
        <v>63</v>
      </c>
      <c r="O38">
        <v>13</v>
      </c>
      <c r="P38">
        <v>8</v>
      </c>
      <c r="Q38">
        <v>1</v>
      </c>
      <c r="R38">
        <v>1</v>
      </c>
      <c r="S38">
        <v>2.29</v>
      </c>
      <c r="T38">
        <v>0.90800000000000003</v>
      </c>
      <c r="U38">
        <v>1</v>
      </c>
    </row>
    <row r="39" spans="1:21">
      <c r="A39">
        <v>35</v>
      </c>
      <c r="B39" t="s">
        <v>1510</v>
      </c>
      <c r="C39" t="s">
        <v>121</v>
      </c>
      <c r="D39" t="s">
        <v>1511</v>
      </c>
      <c r="E39" t="s">
        <v>1512</v>
      </c>
      <c r="F39" t="s">
        <v>438</v>
      </c>
      <c r="G39" t="s">
        <v>429</v>
      </c>
      <c r="H39">
        <v>72</v>
      </c>
      <c r="I39">
        <v>197</v>
      </c>
      <c r="J39" t="s">
        <v>10</v>
      </c>
      <c r="O39">
        <v>21</v>
      </c>
      <c r="P39">
        <v>8</v>
      </c>
      <c r="Q39">
        <v>9</v>
      </c>
      <c r="R39">
        <v>1</v>
      </c>
      <c r="S39">
        <v>2.87</v>
      </c>
      <c r="T39">
        <v>0.90200000000000002</v>
      </c>
      <c r="U39">
        <v>0</v>
      </c>
    </row>
    <row r="40" spans="1:21">
      <c r="A40">
        <v>25</v>
      </c>
      <c r="B40" t="s">
        <v>1513</v>
      </c>
      <c r="C40" t="s">
        <v>100</v>
      </c>
      <c r="D40" t="s">
        <v>1514</v>
      </c>
      <c r="E40" t="s">
        <v>468</v>
      </c>
      <c r="G40" t="s">
        <v>466</v>
      </c>
      <c r="H40">
        <v>78</v>
      </c>
      <c r="I40">
        <v>196</v>
      </c>
      <c r="J40" t="s">
        <v>10</v>
      </c>
      <c r="K40" t="s">
        <v>597</v>
      </c>
      <c r="L40">
        <v>2008</v>
      </c>
      <c r="M40">
        <v>2</v>
      </c>
      <c r="N40">
        <v>31</v>
      </c>
      <c r="O40">
        <v>23</v>
      </c>
      <c r="P40">
        <v>8</v>
      </c>
      <c r="Q40">
        <v>14</v>
      </c>
      <c r="R40">
        <v>1</v>
      </c>
      <c r="S40">
        <v>3.22</v>
      </c>
      <c r="T40">
        <v>0.90100000000000002</v>
      </c>
      <c r="U40">
        <v>0</v>
      </c>
    </row>
    <row r="41" spans="1:21">
      <c r="A41">
        <v>34</v>
      </c>
      <c r="B41" t="s">
        <v>1515</v>
      </c>
      <c r="C41" t="s">
        <v>121</v>
      </c>
      <c r="D41" t="s">
        <v>1516</v>
      </c>
      <c r="E41" t="s">
        <v>531</v>
      </c>
      <c r="G41" t="s">
        <v>532</v>
      </c>
      <c r="H41">
        <v>73</v>
      </c>
      <c r="I41">
        <v>185</v>
      </c>
      <c r="J41" t="s">
        <v>10</v>
      </c>
      <c r="L41">
        <v>1995</v>
      </c>
      <c r="M41">
        <v>5</v>
      </c>
      <c r="N41">
        <v>116</v>
      </c>
      <c r="O41">
        <v>24</v>
      </c>
      <c r="P41">
        <v>8</v>
      </c>
      <c r="Q41">
        <v>14</v>
      </c>
      <c r="R41">
        <v>2</v>
      </c>
      <c r="S41">
        <v>3.44</v>
      </c>
      <c r="T41">
        <v>0.88200000000000001</v>
      </c>
      <c r="U41">
        <v>0</v>
      </c>
    </row>
    <row r="42" spans="1:21">
      <c r="A42">
        <v>35</v>
      </c>
      <c r="B42" t="s">
        <v>1517</v>
      </c>
      <c r="C42" t="s">
        <v>1518</v>
      </c>
      <c r="D42" t="s">
        <v>1519</v>
      </c>
      <c r="E42" t="s">
        <v>1009</v>
      </c>
      <c r="F42" t="s">
        <v>432</v>
      </c>
      <c r="G42" t="s">
        <v>429</v>
      </c>
      <c r="H42">
        <v>76</v>
      </c>
      <c r="I42">
        <v>217</v>
      </c>
      <c r="J42" t="s">
        <v>5</v>
      </c>
      <c r="L42">
        <v>2006</v>
      </c>
      <c r="M42">
        <v>3</v>
      </c>
      <c r="N42">
        <v>69</v>
      </c>
      <c r="O42">
        <v>20</v>
      </c>
      <c r="P42">
        <v>7</v>
      </c>
      <c r="Q42">
        <v>8</v>
      </c>
      <c r="R42">
        <v>1</v>
      </c>
      <c r="S42">
        <v>2.59</v>
      </c>
      <c r="T42">
        <v>0.91600000000000004</v>
      </c>
      <c r="U42">
        <v>0</v>
      </c>
    </row>
    <row r="43" spans="1:21">
      <c r="A43">
        <v>54</v>
      </c>
      <c r="B43" t="s">
        <v>1520</v>
      </c>
      <c r="C43" t="s">
        <v>19</v>
      </c>
      <c r="D43" t="s">
        <v>1521</v>
      </c>
      <c r="E43" t="s">
        <v>1522</v>
      </c>
      <c r="F43" t="s">
        <v>453</v>
      </c>
      <c r="G43" t="s">
        <v>429</v>
      </c>
      <c r="H43">
        <v>74</v>
      </c>
      <c r="I43">
        <v>193</v>
      </c>
      <c r="J43" t="s">
        <v>10</v>
      </c>
      <c r="O43">
        <v>20</v>
      </c>
      <c r="P43">
        <v>7</v>
      </c>
      <c r="Q43">
        <v>9</v>
      </c>
      <c r="R43">
        <v>0</v>
      </c>
      <c r="S43">
        <v>2.69</v>
      </c>
      <c r="T43">
        <v>0.91500000000000004</v>
      </c>
      <c r="U43">
        <v>2</v>
      </c>
    </row>
    <row r="44" spans="1:21">
      <c r="A44">
        <v>41</v>
      </c>
      <c r="B44" t="s">
        <v>1523</v>
      </c>
      <c r="C44" t="s">
        <v>90</v>
      </c>
      <c r="D44" t="s">
        <v>1026</v>
      </c>
      <c r="E44" t="s">
        <v>1524</v>
      </c>
      <c r="G44" t="s">
        <v>592</v>
      </c>
      <c r="H44">
        <v>70</v>
      </c>
      <c r="I44">
        <v>186</v>
      </c>
      <c r="J44" t="s">
        <v>10</v>
      </c>
      <c r="L44">
        <v>2003</v>
      </c>
      <c r="M44">
        <v>9</v>
      </c>
      <c r="N44">
        <v>271</v>
      </c>
      <c r="O44">
        <v>16</v>
      </c>
      <c r="P44">
        <v>6</v>
      </c>
      <c r="Q44">
        <v>5</v>
      </c>
      <c r="R44">
        <v>1</v>
      </c>
      <c r="S44">
        <v>2.14</v>
      </c>
      <c r="T44">
        <v>0.89900000000000002</v>
      </c>
      <c r="U44">
        <v>3</v>
      </c>
    </row>
    <row r="45" spans="1:21">
      <c r="A45">
        <v>1</v>
      </c>
      <c r="B45" t="s">
        <v>1525</v>
      </c>
      <c r="C45" t="s">
        <v>93</v>
      </c>
      <c r="D45" t="s">
        <v>1526</v>
      </c>
      <c r="E45" t="s">
        <v>1527</v>
      </c>
      <c r="G45" t="s">
        <v>466</v>
      </c>
      <c r="H45">
        <v>72</v>
      </c>
      <c r="I45">
        <v>190</v>
      </c>
      <c r="L45">
        <v>1994</v>
      </c>
      <c r="M45">
        <v>9</v>
      </c>
      <c r="N45">
        <v>218</v>
      </c>
      <c r="O45">
        <v>19</v>
      </c>
      <c r="P45">
        <v>6</v>
      </c>
      <c r="Q45">
        <v>10</v>
      </c>
      <c r="R45">
        <v>3</v>
      </c>
      <c r="S45">
        <v>2.76</v>
      </c>
      <c r="T45">
        <v>0.88300000000000001</v>
      </c>
      <c r="U45">
        <v>1</v>
      </c>
    </row>
    <row r="46" spans="1:21">
      <c r="A46">
        <v>30</v>
      </c>
      <c r="B46" t="s">
        <v>1528</v>
      </c>
      <c r="C46" t="s">
        <v>16</v>
      </c>
      <c r="D46" t="s">
        <v>1529</v>
      </c>
      <c r="E46" t="s">
        <v>707</v>
      </c>
      <c r="F46" t="s">
        <v>447</v>
      </c>
      <c r="G46" t="s">
        <v>429</v>
      </c>
      <c r="H46">
        <v>73</v>
      </c>
      <c r="I46">
        <v>195</v>
      </c>
      <c r="J46" t="s">
        <v>10</v>
      </c>
      <c r="L46">
        <v>2000</v>
      </c>
      <c r="M46">
        <v>2</v>
      </c>
      <c r="N46">
        <v>60</v>
      </c>
      <c r="O46">
        <v>19</v>
      </c>
      <c r="P46">
        <v>6</v>
      </c>
      <c r="Q46">
        <v>8</v>
      </c>
      <c r="R46">
        <v>2</v>
      </c>
      <c r="S46">
        <v>3.13</v>
      </c>
      <c r="T46">
        <v>0.90600000000000003</v>
      </c>
      <c r="U46">
        <v>1</v>
      </c>
    </row>
    <row r="47" spans="1:21">
      <c r="A47">
        <v>30</v>
      </c>
      <c r="B47" t="s">
        <v>1530</v>
      </c>
      <c r="C47" t="s">
        <v>113</v>
      </c>
      <c r="D47" t="s">
        <v>1531</v>
      </c>
      <c r="E47" t="s">
        <v>1143</v>
      </c>
      <c r="F47" t="s">
        <v>1144</v>
      </c>
      <c r="G47" t="s">
        <v>442</v>
      </c>
      <c r="H47">
        <v>70</v>
      </c>
      <c r="I47">
        <v>176</v>
      </c>
      <c r="J47" t="s">
        <v>10</v>
      </c>
      <c r="K47" t="s">
        <v>597</v>
      </c>
      <c r="L47">
        <v>2006</v>
      </c>
      <c r="M47">
        <v>4</v>
      </c>
      <c r="N47">
        <v>120</v>
      </c>
      <c r="O47">
        <v>13</v>
      </c>
      <c r="P47">
        <v>6</v>
      </c>
      <c r="Q47">
        <v>5</v>
      </c>
      <c r="R47">
        <v>0</v>
      </c>
      <c r="S47">
        <v>3.25</v>
      </c>
      <c r="T47">
        <v>0.88500000000000001</v>
      </c>
      <c r="U47">
        <v>0</v>
      </c>
    </row>
    <row r="48" spans="1:21">
      <c r="A48">
        <v>40</v>
      </c>
      <c r="B48" t="s">
        <v>1532</v>
      </c>
      <c r="C48" t="s">
        <v>147</v>
      </c>
      <c r="D48" t="s">
        <v>1533</v>
      </c>
      <c r="E48" t="s">
        <v>625</v>
      </c>
      <c r="G48" t="s">
        <v>466</v>
      </c>
      <c r="H48">
        <v>76</v>
      </c>
      <c r="I48">
        <v>223</v>
      </c>
      <c r="J48" t="s">
        <v>10</v>
      </c>
      <c r="K48" t="s">
        <v>597</v>
      </c>
      <c r="L48">
        <v>2009</v>
      </c>
      <c r="M48">
        <v>2</v>
      </c>
      <c r="N48">
        <v>46</v>
      </c>
      <c r="O48">
        <v>12</v>
      </c>
      <c r="P48">
        <v>5</v>
      </c>
      <c r="Q48">
        <v>3</v>
      </c>
      <c r="R48">
        <v>4</v>
      </c>
      <c r="S48">
        <v>2.2000000000000002</v>
      </c>
      <c r="T48">
        <v>0.93600000000000005</v>
      </c>
      <c r="U48">
        <v>0</v>
      </c>
    </row>
    <row r="49" spans="1:21">
      <c r="A49">
        <v>35</v>
      </c>
      <c r="B49" t="s">
        <v>1534</v>
      </c>
      <c r="C49" t="s">
        <v>45</v>
      </c>
      <c r="D49" t="s">
        <v>1535</v>
      </c>
      <c r="E49" t="s">
        <v>458</v>
      </c>
      <c r="F49" t="s">
        <v>428</v>
      </c>
      <c r="G49" t="s">
        <v>429</v>
      </c>
      <c r="H49">
        <v>73</v>
      </c>
      <c r="I49">
        <v>202</v>
      </c>
      <c r="J49" t="s">
        <v>10</v>
      </c>
      <c r="L49">
        <v>1995</v>
      </c>
      <c r="M49">
        <v>1</v>
      </c>
      <c r="N49">
        <v>13</v>
      </c>
      <c r="O49">
        <v>18</v>
      </c>
      <c r="P49">
        <v>5</v>
      </c>
      <c r="Q49">
        <v>4</v>
      </c>
      <c r="R49">
        <v>4</v>
      </c>
      <c r="S49">
        <v>2.84</v>
      </c>
      <c r="T49">
        <v>0.90800000000000003</v>
      </c>
      <c r="U49">
        <v>0</v>
      </c>
    </row>
    <row r="50" spans="1:21">
      <c r="A50">
        <v>32</v>
      </c>
      <c r="B50" t="s">
        <v>1536</v>
      </c>
      <c r="C50" t="s">
        <v>4</v>
      </c>
      <c r="D50" t="s">
        <v>1537</v>
      </c>
      <c r="E50" t="s">
        <v>1538</v>
      </c>
      <c r="F50" t="s">
        <v>428</v>
      </c>
      <c r="G50" t="s">
        <v>429</v>
      </c>
      <c r="H50">
        <v>73</v>
      </c>
      <c r="I50">
        <v>198</v>
      </c>
      <c r="J50" t="s">
        <v>5</v>
      </c>
      <c r="L50">
        <v>1996</v>
      </c>
      <c r="M50">
        <v>2</v>
      </c>
      <c r="N50">
        <v>44</v>
      </c>
      <c r="O50">
        <v>18</v>
      </c>
      <c r="P50">
        <v>5</v>
      </c>
      <c r="Q50">
        <v>9</v>
      </c>
      <c r="R50">
        <v>2</v>
      </c>
      <c r="S50">
        <v>2.9</v>
      </c>
      <c r="T50">
        <v>0.89700000000000002</v>
      </c>
      <c r="U50">
        <v>0</v>
      </c>
    </row>
    <row r="51" spans="1:21">
      <c r="A51">
        <v>39</v>
      </c>
      <c r="B51" t="s">
        <v>1539</v>
      </c>
      <c r="C51" t="s">
        <v>21</v>
      </c>
      <c r="D51" t="s">
        <v>1540</v>
      </c>
      <c r="E51" t="s">
        <v>456</v>
      </c>
      <c r="G51" t="s">
        <v>435</v>
      </c>
      <c r="H51">
        <v>73</v>
      </c>
      <c r="I51">
        <v>208</v>
      </c>
      <c r="J51" t="s">
        <v>10</v>
      </c>
      <c r="L51">
        <v>1992</v>
      </c>
      <c r="M51">
        <v>9</v>
      </c>
      <c r="N51">
        <v>204</v>
      </c>
      <c r="O51">
        <v>12</v>
      </c>
      <c r="P51">
        <v>4</v>
      </c>
      <c r="Q51">
        <v>6</v>
      </c>
      <c r="R51">
        <v>1</v>
      </c>
      <c r="S51">
        <v>2.54</v>
      </c>
      <c r="T51">
        <v>0.92300000000000004</v>
      </c>
      <c r="U51">
        <v>1</v>
      </c>
    </row>
    <row r="52" spans="1:21">
      <c r="A52">
        <v>1</v>
      </c>
      <c r="B52" t="s">
        <v>1541</v>
      </c>
      <c r="C52" t="s">
        <v>51</v>
      </c>
      <c r="D52" t="s">
        <v>1542</v>
      </c>
      <c r="E52" t="s">
        <v>637</v>
      </c>
      <c r="G52" t="s">
        <v>466</v>
      </c>
      <c r="H52">
        <v>70</v>
      </c>
      <c r="I52">
        <v>166</v>
      </c>
      <c r="J52" t="s">
        <v>10</v>
      </c>
      <c r="L52">
        <v>2006</v>
      </c>
      <c r="M52">
        <v>2</v>
      </c>
      <c r="N52">
        <v>46</v>
      </c>
      <c r="O52">
        <v>12</v>
      </c>
      <c r="P52">
        <v>4</v>
      </c>
      <c r="Q52">
        <v>4</v>
      </c>
      <c r="R52">
        <v>1</v>
      </c>
      <c r="S52">
        <v>2.6</v>
      </c>
      <c r="T52">
        <v>0.91900000000000004</v>
      </c>
      <c r="U52">
        <v>1</v>
      </c>
    </row>
    <row r="53" spans="1:21">
      <c r="A53">
        <v>1</v>
      </c>
      <c r="B53" t="s">
        <v>1543</v>
      </c>
      <c r="C53" t="s">
        <v>143</v>
      </c>
      <c r="D53" t="s">
        <v>1544</v>
      </c>
      <c r="E53" t="s">
        <v>954</v>
      </c>
      <c r="F53" t="s">
        <v>475</v>
      </c>
      <c r="G53" t="s">
        <v>429</v>
      </c>
      <c r="H53">
        <v>75</v>
      </c>
      <c r="I53">
        <v>232</v>
      </c>
      <c r="J53" t="s">
        <v>10</v>
      </c>
      <c r="L53">
        <v>1998</v>
      </c>
      <c r="M53">
        <v>3</v>
      </c>
      <c r="N53">
        <v>66</v>
      </c>
      <c r="O53">
        <v>15</v>
      </c>
      <c r="P53">
        <v>4</v>
      </c>
      <c r="Q53">
        <v>6</v>
      </c>
      <c r="R53">
        <v>2</v>
      </c>
      <c r="S53">
        <v>2.64</v>
      </c>
      <c r="T53">
        <v>0.92300000000000004</v>
      </c>
      <c r="U53">
        <v>0</v>
      </c>
    </row>
    <row r="54" spans="1:21">
      <c r="A54">
        <v>30</v>
      </c>
      <c r="B54" t="s">
        <v>1545</v>
      </c>
      <c r="C54" t="s">
        <v>9</v>
      </c>
      <c r="D54" t="s">
        <v>1546</v>
      </c>
      <c r="E54" t="s">
        <v>1547</v>
      </c>
      <c r="G54" t="s">
        <v>472</v>
      </c>
      <c r="H54">
        <v>73</v>
      </c>
      <c r="I54">
        <v>209</v>
      </c>
      <c r="J54" t="s">
        <v>10</v>
      </c>
      <c r="L54">
        <v>2006</v>
      </c>
      <c r="M54">
        <v>2</v>
      </c>
      <c r="N54">
        <v>34</v>
      </c>
      <c r="O54">
        <v>13</v>
      </c>
      <c r="P54">
        <v>4</v>
      </c>
      <c r="Q54">
        <v>5</v>
      </c>
      <c r="R54">
        <v>2</v>
      </c>
      <c r="S54">
        <v>2.74</v>
      </c>
      <c r="T54">
        <v>0.91</v>
      </c>
      <c r="U54">
        <v>0</v>
      </c>
    </row>
    <row r="55" spans="1:21">
      <c r="A55">
        <v>60</v>
      </c>
      <c r="B55" t="s">
        <v>1548</v>
      </c>
      <c r="C55" t="s">
        <v>100</v>
      </c>
      <c r="D55" t="s">
        <v>1549</v>
      </c>
      <c r="E55" t="s">
        <v>427</v>
      </c>
      <c r="F55" t="s">
        <v>428</v>
      </c>
      <c r="G55" t="s">
        <v>429</v>
      </c>
      <c r="H55">
        <v>71</v>
      </c>
      <c r="I55">
        <v>172</v>
      </c>
      <c r="J55" t="s">
        <v>5</v>
      </c>
      <c r="L55">
        <v>1994</v>
      </c>
      <c r="M55">
        <v>2</v>
      </c>
      <c r="N55">
        <v>44</v>
      </c>
      <c r="O55">
        <v>15</v>
      </c>
      <c r="P55">
        <v>4</v>
      </c>
      <c r="Q55">
        <v>6</v>
      </c>
      <c r="R55">
        <v>3</v>
      </c>
      <c r="S55">
        <v>3.29</v>
      </c>
      <c r="T55">
        <v>0.89300000000000002</v>
      </c>
      <c r="U55">
        <v>0</v>
      </c>
    </row>
    <row r="56" spans="1:21">
      <c r="A56">
        <v>35</v>
      </c>
      <c r="B56" t="s">
        <v>1550</v>
      </c>
      <c r="C56" t="s">
        <v>16</v>
      </c>
      <c r="D56" t="s">
        <v>1551</v>
      </c>
      <c r="E56" t="s">
        <v>1552</v>
      </c>
      <c r="F56" t="s">
        <v>432</v>
      </c>
      <c r="G56" t="s">
        <v>429</v>
      </c>
      <c r="H56">
        <v>73</v>
      </c>
      <c r="I56">
        <v>210</v>
      </c>
      <c r="J56" t="s">
        <v>10</v>
      </c>
      <c r="L56">
        <v>2004</v>
      </c>
      <c r="M56">
        <v>2</v>
      </c>
      <c r="N56">
        <v>38</v>
      </c>
      <c r="O56">
        <v>19</v>
      </c>
      <c r="P56">
        <v>4</v>
      </c>
      <c r="Q56">
        <v>11</v>
      </c>
      <c r="R56">
        <v>1</v>
      </c>
      <c r="S56">
        <v>3.46</v>
      </c>
      <c r="T56">
        <v>0.89100000000000001</v>
      </c>
      <c r="U56">
        <v>1</v>
      </c>
    </row>
    <row r="57" spans="1:21">
      <c r="A57">
        <v>35</v>
      </c>
      <c r="B57" t="s">
        <v>1553</v>
      </c>
      <c r="C57" t="s">
        <v>36</v>
      </c>
      <c r="D57" t="s">
        <v>1554</v>
      </c>
      <c r="E57" t="s">
        <v>1555</v>
      </c>
      <c r="F57" t="s">
        <v>1086</v>
      </c>
      <c r="G57" t="s">
        <v>442</v>
      </c>
      <c r="H57">
        <v>74</v>
      </c>
      <c r="I57">
        <v>203</v>
      </c>
      <c r="J57" t="s">
        <v>10</v>
      </c>
      <c r="L57">
        <v>2004</v>
      </c>
      <c r="M57">
        <v>1</v>
      </c>
      <c r="N57">
        <v>6</v>
      </c>
      <c r="O57">
        <v>7</v>
      </c>
      <c r="P57">
        <v>3</v>
      </c>
      <c r="Q57">
        <v>1</v>
      </c>
      <c r="R57">
        <v>0</v>
      </c>
      <c r="S57">
        <v>2.91</v>
      </c>
      <c r="T57">
        <v>0.89900000000000002</v>
      </c>
      <c r="U57">
        <v>1</v>
      </c>
    </row>
    <row r="58" spans="1:21">
      <c r="A58">
        <v>30</v>
      </c>
      <c r="B58" t="s">
        <v>1556</v>
      </c>
      <c r="C58" t="s">
        <v>100</v>
      </c>
      <c r="D58" t="s">
        <v>1557</v>
      </c>
      <c r="E58" t="s">
        <v>1558</v>
      </c>
      <c r="F58" t="s">
        <v>1559</v>
      </c>
      <c r="G58" t="s">
        <v>442</v>
      </c>
      <c r="H58">
        <v>74</v>
      </c>
      <c r="I58">
        <v>201</v>
      </c>
      <c r="J58" t="s">
        <v>10</v>
      </c>
      <c r="L58">
        <v>1997</v>
      </c>
      <c r="M58">
        <v>8</v>
      </c>
      <c r="N58">
        <v>215</v>
      </c>
      <c r="O58">
        <v>19</v>
      </c>
      <c r="P58">
        <v>3</v>
      </c>
      <c r="Q58">
        <v>7</v>
      </c>
      <c r="R58">
        <v>2</v>
      </c>
      <c r="S58">
        <v>3.67</v>
      </c>
      <c r="T58">
        <v>0.874</v>
      </c>
      <c r="U58">
        <v>0</v>
      </c>
    </row>
    <row r="59" spans="1:21">
      <c r="A59">
        <v>30</v>
      </c>
      <c r="B59" t="s">
        <v>1560</v>
      </c>
      <c r="C59" t="s">
        <v>143</v>
      </c>
      <c r="D59" t="s">
        <v>1561</v>
      </c>
      <c r="E59" t="s">
        <v>452</v>
      </c>
      <c r="F59" t="s">
        <v>453</v>
      </c>
      <c r="G59" t="s">
        <v>429</v>
      </c>
      <c r="H59">
        <v>75</v>
      </c>
      <c r="I59">
        <v>195</v>
      </c>
      <c r="J59" t="s">
        <v>10</v>
      </c>
      <c r="L59">
        <v>2006</v>
      </c>
      <c r="M59">
        <v>5</v>
      </c>
      <c r="N59">
        <v>125</v>
      </c>
      <c r="O59">
        <v>4</v>
      </c>
      <c r="P59">
        <v>2</v>
      </c>
      <c r="Q59">
        <v>0</v>
      </c>
      <c r="R59">
        <v>2</v>
      </c>
      <c r="S59">
        <v>1.21</v>
      </c>
      <c r="T59">
        <v>0.95399999999999996</v>
      </c>
      <c r="U59">
        <v>1</v>
      </c>
    </row>
    <row r="60" spans="1:21">
      <c r="A60">
        <v>43</v>
      </c>
      <c r="B60" t="s">
        <v>1562</v>
      </c>
      <c r="C60" t="s">
        <v>40</v>
      </c>
      <c r="D60" t="s">
        <v>1563</v>
      </c>
      <c r="E60" t="s">
        <v>1564</v>
      </c>
      <c r="F60" t="s">
        <v>428</v>
      </c>
      <c r="G60" t="s">
        <v>429</v>
      </c>
      <c r="H60">
        <v>74</v>
      </c>
      <c r="I60">
        <v>186</v>
      </c>
      <c r="J60" t="s">
        <v>10</v>
      </c>
      <c r="L60">
        <v>1995</v>
      </c>
      <c r="M60">
        <v>1</v>
      </c>
      <c r="N60">
        <v>16</v>
      </c>
      <c r="O60">
        <v>6</v>
      </c>
      <c r="P60">
        <v>2</v>
      </c>
      <c r="Q60">
        <v>2</v>
      </c>
      <c r="R60">
        <v>1</v>
      </c>
      <c r="S60">
        <v>2.3199999999999998</v>
      </c>
      <c r="T60">
        <v>0.91700000000000004</v>
      </c>
      <c r="U60">
        <v>0</v>
      </c>
    </row>
    <row r="61" spans="1:21">
      <c r="A61">
        <v>50</v>
      </c>
      <c r="B61" t="s">
        <v>1565</v>
      </c>
      <c r="C61" t="s">
        <v>23</v>
      </c>
      <c r="D61" t="s">
        <v>1566</v>
      </c>
      <c r="E61" t="s">
        <v>1567</v>
      </c>
      <c r="G61" t="s">
        <v>466</v>
      </c>
      <c r="H61">
        <v>75</v>
      </c>
      <c r="I61">
        <v>192</v>
      </c>
      <c r="J61" t="s">
        <v>10</v>
      </c>
      <c r="O61">
        <v>7</v>
      </c>
      <c r="P61">
        <v>2</v>
      </c>
      <c r="Q61">
        <v>2</v>
      </c>
      <c r="R61">
        <v>1</v>
      </c>
      <c r="S61">
        <v>2.92</v>
      </c>
      <c r="T61">
        <v>0.879</v>
      </c>
      <c r="U61">
        <v>0</v>
      </c>
    </row>
    <row r="62" spans="1:21">
      <c r="A62">
        <v>37</v>
      </c>
      <c r="B62" t="s">
        <v>1688</v>
      </c>
      <c r="C62" t="s">
        <v>121</v>
      </c>
      <c r="D62" t="s">
        <v>1801</v>
      </c>
      <c r="E62" t="s">
        <v>1802</v>
      </c>
      <c r="F62" t="s">
        <v>453</v>
      </c>
      <c r="G62" t="s">
        <v>429</v>
      </c>
      <c r="H62">
        <v>72</v>
      </c>
      <c r="I62">
        <v>177</v>
      </c>
      <c r="J62" t="s">
        <v>10</v>
      </c>
      <c r="K62" t="s">
        <v>597</v>
      </c>
      <c r="L62">
        <v>2006</v>
      </c>
      <c r="M62">
        <v>1</v>
      </c>
      <c r="N62">
        <v>26</v>
      </c>
      <c r="O62">
        <v>6</v>
      </c>
      <c r="P62">
        <v>2</v>
      </c>
      <c r="Q62">
        <v>1</v>
      </c>
      <c r="R62">
        <v>1</v>
      </c>
      <c r="S62">
        <v>3.33</v>
      </c>
      <c r="T62">
        <v>0.88300000000000001</v>
      </c>
      <c r="U62">
        <v>0</v>
      </c>
    </row>
    <row r="63" spans="1:21">
      <c r="A63">
        <v>34</v>
      </c>
      <c r="B63" t="s">
        <v>1792</v>
      </c>
      <c r="C63" t="s">
        <v>23</v>
      </c>
      <c r="D63" t="s">
        <v>1803</v>
      </c>
      <c r="E63" t="s">
        <v>1804</v>
      </c>
      <c r="G63" t="s">
        <v>472</v>
      </c>
      <c r="H63">
        <v>73</v>
      </c>
      <c r="I63">
        <v>184</v>
      </c>
      <c r="J63" t="s">
        <v>10</v>
      </c>
      <c r="K63" t="s">
        <v>597</v>
      </c>
      <c r="L63">
        <v>2010</v>
      </c>
      <c r="M63">
        <v>5</v>
      </c>
      <c r="N63">
        <v>141</v>
      </c>
      <c r="O63">
        <v>2</v>
      </c>
      <c r="P63">
        <v>1</v>
      </c>
      <c r="Q63">
        <v>1</v>
      </c>
      <c r="R63">
        <v>0</v>
      </c>
      <c r="S63">
        <v>2.02</v>
      </c>
      <c r="T63">
        <v>0.92200000000000004</v>
      </c>
      <c r="U63">
        <v>0</v>
      </c>
    </row>
    <row r="64" spans="1:21">
      <c r="A64">
        <v>35</v>
      </c>
      <c r="B64" t="s">
        <v>1793</v>
      </c>
      <c r="C64" t="s">
        <v>78</v>
      </c>
      <c r="D64" t="s">
        <v>1805</v>
      </c>
      <c r="E64" t="s">
        <v>707</v>
      </c>
      <c r="F64" t="s">
        <v>447</v>
      </c>
      <c r="G64" t="s">
        <v>429</v>
      </c>
      <c r="H64">
        <v>77</v>
      </c>
      <c r="I64">
        <v>207</v>
      </c>
      <c r="J64" t="s">
        <v>10</v>
      </c>
      <c r="K64" t="s">
        <v>597</v>
      </c>
      <c r="L64">
        <v>2009</v>
      </c>
      <c r="M64">
        <v>6</v>
      </c>
      <c r="N64">
        <v>161</v>
      </c>
      <c r="O64">
        <v>6</v>
      </c>
      <c r="P64">
        <v>1</v>
      </c>
      <c r="Q64">
        <v>2</v>
      </c>
      <c r="R64">
        <v>0</v>
      </c>
      <c r="S64">
        <v>2.08</v>
      </c>
      <c r="T64">
        <v>0.91600000000000004</v>
      </c>
      <c r="U64">
        <v>0</v>
      </c>
    </row>
    <row r="65" spans="1:21">
      <c r="A65">
        <v>1</v>
      </c>
      <c r="B65" t="s">
        <v>1666</v>
      </c>
      <c r="C65" t="s">
        <v>72</v>
      </c>
      <c r="D65" t="s">
        <v>1806</v>
      </c>
      <c r="E65" t="s">
        <v>1807</v>
      </c>
      <c r="G65" t="s">
        <v>988</v>
      </c>
      <c r="H65">
        <v>73</v>
      </c>
      <c r="I65">
        <v>220</v>
      </c>
      <c r="J65" t="s">
        <v>10</v>
      </c>
      <c r="L65">
        <v>2004</v>
      </c>
      <c r="M65">
        <v>3</v>
      </c>
      <c r="N65">
        <v>94</v>
      </c>
      <c r="O65">
        <v>6</v>
      </c>
      <c r="P65">
        <v>1</v>
      </c>
      <c r="Q65">
        <v>4</v>
      </c>
      <c r="R65">
        <v>0</v>
      </c>
      <c r="S65">
        <v>2.5299999999999998</v>
      </c>
      <c r="T65">
        <v>0.91500000000000004</v>
      </c>
      <c r="U65">
        <v>1</v>
      </c>
    </row>
    <row r="66" spans="1:21">
      <c r="A66">
        <v>41</v>
      </c>
      <c r="B66" t="s">
        <v>1794</v>
      </c>
      <c r="C66" t="s">
        <v>121</v>
      </c>
      <c r="D66" t="s">
        <v>568</v>
      </c>
      <c r="E66" t="s">
        <v>1808</v>
      </c>
      <c r="G66" t="s">
        <v>1809</v>
      </c>
      <c r="H66">
        <v>72</v>
      </c>
      <c r="I66">
        <v>198</v>
      </c>
      <c r="J66" t="s">
        <v>10</v>
      </c>
      <c r="L66">
        <v>2004</v>
      </c>
      <c r="M66">
        <v>7</v>
      </c>
      <c r="N66">
        <v>221</v>
      </c>
      <c r="O66">
        <v>2</v>
      </c>
      <c r="P66">
        <v>1</v>
      </c>
      <c r="Q66">
        <v>1</v>
      </c>
      <c r="R66">
        <v>0</v>
      </c>
      <c r="S66">
        <v>3</v>
      </c>
      <c r="T66">
        <v>0.91200000000000003</v>
      </c>
      <c r="U66">
        <v>0</v>
      </c>
    </row>
    <row r="67" spans="1:21">
      <c r="A67">
        <v>60</v>
      </c>
      <c r="B67" t="s">
        <v>1680</v>
      </c>
      <c r="C67" t="s">
        <v>33</v>
      </c>
      <c r="D67" t="s">
        <v>1786</v>
      </c>
      <c r="E67" t="s">
        <v>458</v>
      </c>
      <c r="F67" t="s">
        <v>428</v>
      </c>
      <c r="G67" t="s">
        <v>429</v>
      </c>
      <c r="H67">
        <v>74</v>
      </c>
      <c r="I67">
        <v>192</v>
      </c>
      <c r="J67" t="s">
        <v>10</v>
      </c>
      <c r="L67">
        <v>2008</v>
      </c>
      <c r="M67">
        <v>5</v>
      </c>
      <c r="N67">
        <v>126</v>
      </c>
      <c r="O67">
        <v>5</v>
      </c>
      <c r="P67">
        <v>1</v>
      </c>
      <c r="Q67">
        <v>3</v>
      </c>
      <c r="R67">
        <v>0</v>
      </c>
      <c r="S67">
        <v>3.02</v>
      </c>
      <c r="T67">
        <v>0.89300000000000002</v>
      </c>
      <c r="U67">
        <v>0</v>
      </c>
    </row>
    <row r="68" spans="1:21">
      <c r="A68">
        <v>41</v>
      </c>
      <c r="B68" t="s">
        <v>1795</v>
      </c>
      <c r="C68" t="s">
        <v>113</v>
      </c>
      <c r="D68" t="s">
        <v>1810</v>
      </c>
      <c r="E68" t="s">
        <v>1811</v>
      </c>
      <c r="G68" t="s">
        <v>466</v>
      </c>
      <c r="H68">
        <v>75</v>
      </c>
      <c r="I68">
        <v>190</v>
      </c>
      <c r="J68" t="s">
        <v>5</v>
      </c>
      <c r="O68">
        <v>5</v>
      </c>
      <c r="P68">
        <v>1</v>
      </c>
      <c r="Q68">
        <v>3</v>
      </c>
      <c r="R68">
        <v>1</v>
      </c>
      <c r="S68">
        <v>3.09</v>
      </c>
      <c r="T68">
        <v>0.89700000000000002</v>
      </c>
      <c r="U68">
        <v>0</v>
      </c>
    </row>
    <row r="69" spans="1:21">
      <c r="A69">
        <v>37</v>
      </c>
      <c r="B69" t="s">
        <v>1656</v>
      </c>
      <c r="C69" t="s">
        <v>78</v>
      </c>
      <c r="D69" t="s">
        <v>1812</v>
      </c>
      <c r="E69" t="s">
        <v>446</v>
      </c>
      <c r="F69" t="s">
        <v>447</v>
      </c>
      <c r="G69" t="s">
        <v>429</v>
      </c>
      <c r="H69">
        <v>73</v>
      </c>
      <c r="I69">
        <v>202</v>
      </c>
      <c r="J69" t="s">
        <v>5</v>
      </c>
      <c r="L69">
        <v>2002</v>
      </c>
      <c r="M69">
        <v>2</v>
      </c>
      <c r="N69">
        <v>38</v>
      </c>
      <c r="O69">
        <v>5</v>
      </c>
      <c r="P69">
        <v>1</v>
      </c>
      <c r="Q69">
        <v>1</v>
      </c>
      <c r="R69">
        <v>0</v>
      </c>
      <c r="S69">
        <v>3.24</v>
      </c>
      <c r="T69">
        <v>0.86299999999999999</v>
      </c>
      <c r="U69">
        <v>1</v>
      </c>
    </row>
    <row r="70" spans="1:21">
      <c r="A70">
        <v>30</v>
      </c>
      <c r="B70" t="s">
        <v>1669</v>
      </c>
      <c r="C70" t="s">
        <v>165</v>
      </c>
      <c r="D70" t="s">
        <v>1813</v>
      </c>
      <c r="E70" t="s">
        <v>1814</v>
      </c>
      <c r="F70" t="s">
        <v>453</v>
      </c>
      <c r="G70" t="s">
        <v>429</v>
      </c>
      <c r="H70">
        <v>72</v>
      </c>
      <c r="I70">
        <v>198</v>
      </c>
      <c r="J70" t="s">
        <v>10</v>
      </c>
      <c r="L70">
        <v>1995</v>
      </c>
      <c r="M70">
        <v>5</v>
      </c>
      <c r="N70">
        <v>122</v>
      </c>
      <c r="O70">
        <v>11</v>
      </c>
      <c r="P70">
        <v>1</v>
      </c>
      <c r="Q70">
        <v>7</v>
      </c>
      <c r="R70">
        <v>1</v>
      </c>
      <c r="S70">
        <v>3.73</v>
      </c>
      <c r="T70">
        <v>0.873</v>
      </c>
      <c r="U70">
        <v>0</v>
      </c>
    </row>
    <row r="71" spans="1:21">
      <c r="A71">
        <v>34</v>
      </c>
      <c r="B71" t="s">
        <v>1697</v>
      </c>
      <c r="C71" t="s">
        <v>21</v>
      </c>
      <c r="D71" t="s">
        <v>1815</v>
      </c>
      <c r="E71" t="s">
        <v>1816</v>
      </c>
      <c r="F71" t="s">
        <v>428</v>
      </c>
      <c r="G71" t="s">
        <v>429</v>
      </c>
      <c r="H71">
        <v>72</v>
      </c>
      <c r="I71">
        <v>185</v>
      </c>
      <c r="J71" t="s">
        <v>10</v>
      </c>
      <c r="O71">
        <v>3</v>
      </c>
      <c r="P71">
        <v>1</v>
      </c>
      <c r="Q71">
        <v>0</v>
      </c>
      <c r="R71">
        <v>0</v>
      </c>
      <c r="S71">
        <v>3.82</v>
      </c>
      <c r="T71">
        <v>0.88100000000000001</v>
      </c>
      <c r="U71">
        <v>0</v>
      </c>
    </row>
    <row r="72" spans="1:21">
      <c r="A72">
        <v>31</v>
      </c>
      <c r="B72" t="s">
        <v>1796</v>
      </c>
      <c r="C72" t="s">
        <v>93</v>
      </c>
      <c r="D72" t="s">
        <v>1817</v>
      </c>
      <c r="E72" t="s">
        <v>1818</v>
      </c>
      <c r="F72" t="s">
        <v>480</v>
      </c>
      <c r="G72" t="s">
        <v>442</v>
      </c>
      <c r="H72">
        <v>72</v>
      </c>
      <c r="I72">
        <v>195</v>
      </c>
      <c r="J72" t="s">
        <v>10</v>
      </c>
      <c r="K72" t="s">
        <v>597</v>
      </c>
      <c r="L72">
        <v>2005</v>
      </c>
      <c r="M72">
        <v>2</v>
      </c>
      <c r="N72">
        <v>38</v>
      </c>
      <c r="O72">
        <v>1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</row>
    <row r="73" spans="1:21">
      <c r="A73">
        <v>40</v>
      </c>
      <c r="B73" t="s">
        <v>1698</v>
      </c>
      <c r="C73" t="s">
        <v>19</v>
      </c>
      <c r="D73" t="s">
        <v>1819</v>
      </c>
      <c r="E73" t="s">
        <v>1820</v>
      </c>
      <c r="G73" t="s">
        <v>532</v>
      </c>
      <c r="H73">
        <v>77</v>
      </c>
      <c r="I73">
        <v>205</v>
      </c>
      <c r="J73" t="s">
        <v>10</v>
      </c>
      <c r="K73" t="s">
        <v>597</v>
      </c>
      <c r="O73">
        <v>1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</row>
    <row r="74" spans="1:21">
      <c r="A74">
        <v>40</v>
      </c>
      <c r="B74" t="s">
        <v>1797</v>
      </c>
      <c r="C74" t="s">
        <v>93</v>
      </c>
      <c r="D74" t="s">
        <v>1821</v>
      </c>
      <c r="E74" t="s">
        <v>1822</v>
      </c>
      <c r="F74" t="s">
        <v>441</v>
      </c>
      <c r="G74" t="s">
        <v>442</v>
      </c>
      <c r="H74">
        <v>74</v>
      </c>
      <c r="I74">
        <v>190</v>
      </c>
      <c r="J74" t="s">
        <v>10</v>
      </c>
      <c r="K74" t="s">
        <v>597</v>
      </c>
      <c r="O74">
        <v>1</v>
      </c>
      <c r="P74">
        <v>0</v>
      </c>
      <c r="Q74">
        <v>0</v>
      </c>
      <c r="R74">
        <v>0</v>
      </c>
      <c r="S74">
        <v>2.31</v>
      </c>
      <c r="T74">
        <v>0.92300000000000004</v>
      </c>
      <c r="U74">
        <v>0</v>
      </c>
    </row>
    <row r="75" spans="1:21">
      <c r="A75">
        <v>30</v>
      </c>
      <c r="B75" t="s">
        <v>1798</v>
      </c>
      <c r="C75" t="s">
        <v>45</v>
      </c>
      <c r="D75" t="s">
        <v>1823</v>
      </c>
      <c r="E75" t="s">
        <v>1824</v>
      </c>
      <c r="G75" t="s">
        <v>532</v>
      </c>
      <c r="H75">
        <v>73</v>
      </c>
      <c r="I75">
        <v>174</v>
      </c>
      <c r="J75" t="s">
        <v>10</v>
      </c>
      <c r="K75" t="s">
        <v>597</v>
      </c>
      <c r="L75">
        <v>2010</v>
      </c>
      <c r="M75">
        <v>4</v>
      </c>
      <c r="N75">
        <v>107</v>
      </c>
      <c r="O75">
        <v>1</v>
      </c>
      <c r="P75">
        <v>0</v>
      </c>
      <c r="Q75">
        <v>0</v>
      </c>
      <c r="R75">
        <v>0</v>
      </c>
      <c r="S75">
        <v>2.4500000000000002</v>
      </c>
      <c r="T75">
        <v>0.92</v>
      </c>
      <c r="U75">
        <v>0</v>
      </c>
    </row>
    <row r="76" spans="1:21">
      <c r="A76">
        <v>33</v>
      </c>
      <c r="B76" t="s">
        <v>1689</v>
      </c>
      <c r="C76" t="s">
        <v>29</v>
      </c>
      <c r="D76" t="s">
        <v>1825</v>
      </c>
      <c r="E76" t="s">
        <v>1826</v>
      </c>
      <c r="F76" t="s">
        <v>1827</v>
      </c>
      <c r="G76" t="s">
        <v>442</v>
      </c>
      <c r="H76">
        <v>74</v>
      </c>
      <c r="I76">
        <v>200</v>
      </c>
      <c r="J76" t="s">
        <v>10</v>
      </c>
      <c r="L76">
        <v>1995</v>
      </c>
      <c r="M76">
        <v>1</v>
      </c>
      <c r="N76">
        <v>22</v>
      </c>
      <c r="O76">
        <v>4</v>
      </c>
      <c r="P76">
        <v>0</v>
      </c>
      <c r="Q76">
        <v>2</v>
      </c>
      <c r="R76">
        <v>0</v>
      </c>
      <c r="S76">
        <v>2.5</v>
      </c>
      <c r="T76">
        <v>0.89100000000000001</v>
      </c>
      <c r="U76">
        <v>0</v>
      </c>
    </row>
    <row r="77" spans="1:21">
      <c r="A77">
        <v>32</v>
      </c>
      <c r="B77" t="s">
        <v>1763</v>
      </c>
      <c r="C77" t="s">
        <v>72</v>
      </c>
      <c r="D77" t="s">
        <v>1789</v>
      </c>
      <c r="E77" t="s">
        <v>958</v>
      </c>
      <c r="F77" t="s">
        <v>480</v>
      </c>
      <c r="G77" t="s">
        <v>442</v>
      </c>
      <c r="H77">
        <v>72</v>
      </c>
      <c r="I77">
        <v>190</v>
      </c>
      <c r="J77" t="s">
        <v>10</v>
      </c>
      <c r="K77" t="s">
        <v>597</v>
      </c>
      <c r="L77">
        <v>2005</v>
      </c>
      <c r="M77">
        <v>4</v>
      </c>
      <c r="N77">
        <v>112</v>
      </c>
      <c r="O77">
        <v>2</v>
      </c>
      <c r="P77">
        <v>0</v>
      </c>
      <c r="Q77">
        <v>0</v>
      </c>
      <c r="R77">
        <v>1</v>
      </c>
      <c r="S77">
        <v>2.86</v>
      </c>
      <c r="T77">
        <v>0.84599999999999997</v>
      </c>
      <c r="U77">
        <v>0</v>
      </c>
    </row>
    <row r="78" spans="1:21">
      <c r="A78">
        <v>30</v>
      </c>
      <c r="B78" t="s">
        <v>1761</v>
      </c>
      <c r="C78" t="s">
        <v>4</v>
      </c>
      <c r="D78" t="s">
        <v>1787</v>
      </c>
      <c r="E78" t="s">
        <v>1788</v>
      </c>
      <c r="F78" t="s">
        <v>1502</v>
      </c>
      <c r="G78" t="s">
        <v>429</v>
      </c>
      <c r="H78">
        <v>72</v>
      </c>
      <c r="I78">
        <v>192</v>
      </c>
      <c r="J78" t="s">
        <v>5</v>
      </c>
      <c r="O78">
        <v>3</v>
      </c>
      <c r="P78">
        <v>0</v>
      </c>
      <c r="Q78">
        <v>3</v>
      </c>
      <c r="R78">
        <v>0</v>
      </c>
      <c r="S78">
        <v>3</v>
      </c>
      <c r="T78">
        <v>0.89</v>
      </c>
      <c r="U78">
        <v>0</v>
      </c>
    </row>
    <row r="79" spans="1:21">
      <c r="A79">
        <v>30</v>
      </c>
      <c r="B79" t="s">
        <v>1799</v>
      </c>
      <c r="C79" t="s">
        <v>14</v>
      </c>
      <c r="D79" t="s">
        <v>1828</v>
      </c>
      <c r="E79" t="s">
        <v>444</v>
      </c>
      <c r="F79" t="s">
        <v>432</v>
      </c>
      <c r="G79" t="s">
        <v>429</v>
      </c>
      <c r="H79">
        <v>73</v>
      </c>
      <c r="I79">
        <v>195</v>
      </c>
      <c r="J79" t="s">
        <v>10</v>
      </c>
      <c r="O79">
        <v>1</v>
      </c>
      <c r="P79">
        <v>0</v>
      </c>
      <c r="Q79">
        <v>1</v>
      </c>
      <c r="R79">
        <v>0</v>
      </c>
      <c r="S79">
        <v>3.05</v>
      </c>
      <c r="T79">
        <v>0.89300000000000002</v>
      </c>
      <c r="U79">
        <v>0</v>
      </c>
    </row>
    <row r="80" spans="1:21">
      <c r="A80">
        <v>31</v>
      </c>
      <c r="B80" t="s">
        <v>1800</v>
      </c>
      <c r="C80" t="s">
        <v>9</v>
      </c>
      <c r="D80" t="s">
        <v>1829</v>
      </c>
      <c r="E80" t="s">
        <v>1830</v>
      </c>
      <c r="G80" t="s">
        <v>988</v>
      </c>
      <c r="H80">
        <v>73</v>
      </c>
      <c r="I80">
        <v>184</v>
      </c>
      <c r="J80" t="s">
        <v>10</v>
      </c>
      <c r="K80" t="s">
        <v>597</v>
      </c>
      <c r="L80">
        <v>2010</v>
      </c>
      <c r="M80">
        <v>4</v>
      </c>
      <c r="N80">
        <v>112</v>
      </c>
      <c r="O80">
        <v>2</v>
      </c>
      <c r="P80">
        <v>0</v>
      </c>
      <c r="Q80">
        <v>1</v>
      </c>
      <c r="R80">
        <v>0</v>
      </c>
      <c r="S80">
        <v>3.57</v>
      </c>
      <c r="T80">
        <v>0.91500000000000004</v>
      </c>
      <c r="U80">
        <v>0</v>
      </c>
    </row>
    <row r="81" spans="1:21">
      <c r="A81">
        <v>39</v>
      </c>
      <c r="B81" t="s">
        <v>1679</v>
      </c>
      <c r="C81" t="s">
        <v>33</v>
      </c>
      <c r="D81" t="s">
        <v>1831</v>
      </c>
      <c r="E81" t="s">
        <v>1832</v>
      </c>
      <c r="F81" t="s">
        <v>614</v>
      </c>
      <c r="G81" t="s">
        <v>442</v>
      </c>
      <c r="H81">
        <v>72</v>
      </c>
      <c r="I81">
        <v>185</v>
      </c>
      <c r="J81" t="s">
        <v>5</v>
      </c>
      <c r="L81">
        <v>2000</v>
      </c>
      <c r="M81">
        <v>1</v>
      </c>
      <c r="N81">
        <v>1</v>
      </c>
      <c r="O81">
        <v>3</v>
      </c>
      <c r="P81">
        <v>0</v>
      </c>
      <c r="Q81">
        <v>3</v>
      </c>
      <c r="R81">
        <v>0</v>
      </c>
      <c r="S81">
        <v>4.09</v>
      </c>
      <c r="T81">
        <v>0.85499999999999998</v>
      </c>
      <c r="U81">
        <v>0</v>
      </c>
    </row>
    <row r="82" spans="1:21">
      <c r="A82">
        <v>31</v>
      </c>
      <c r="B82" t="s">
        <v>1675</v>
      </c>
      <c r="C82" t="s">
        <v>78</v>
      </c>
      <c r="D82" t="s">
        <v>1833</v>
      </c>
      <c r="E82" t="s">
        <v>482</v>
      </c>
      <c r="F82" t="s">
        <v>432</v>
      </c>
      <c r="G82" t="s">
        <v>429</v>
      </c>
      <c r="H82">
        <v>74</v>
      </c>
      <c r="I82">
        <v>171</v>
      </c>
      <c r="J82" t="s">
        <v>10</v>
      </c>
      <c r="K82" t="s">
        <v>597</v>
      </c>
      <c r="L82">
        <v>2009</v>
      </c>
      <c r="M82">
        <v>3</v>
      </c>
      <c r="N82">
        <v>77</v>
      </c>
      <c r="O82">
        <v>1</v>
      </c>
      <c r="P82">
        <v>0</v>
      </c>
      <c r="Q82">
        <v>1</v>
      </c>
      <c r="R82">
        <v>0</v>
      </c>
      <c r="S82">
        <v>5.08</v>
      </c>
      <c r="T82">
        <v>0.84799999999999998</v>
      </c>
      <c r="U82">
        <v>0</v>
      </c>
    </row>
    <row r="83" spans="1:21">
      <c r="A83">
        <v>49</v>
      </c>
      <c r="B83" t="s">
        <v>1764</v>
      </c>
      <c r="C83" t="s">
        <v>29</v>
      </c>
      <c r="D83" t="s">
        <v>1790</v>
      </c>
      <c r="E83" t="s">
        <v>1791</v>
      </c>
      <c r="F83" t="s">
        <v>432</v>
      </c>
      <c r="G83" t="s">
        <v>429</v>
      </c>
      <c r="H83">
        <v>75</v>
      </c>
      <c r="I83">
        <v>186</v>
      </c>
      <c r="J83" t="s">
        <v>10</v>
      </c>
      <c r="L83">
        <v>1999</v>
      </c>
      <c r="M83">
        <v>6</v>
      </c>
      <c r="N83">
        <v>165</v>
      </c>
      <c r="O83">
        <v>1</v>
      </c>
      <c r="P83">
        <v>0</v>
      </c>
      <c r="Q83">
        <v>1</v>
      </c>
      <c r="R83">
        <v>0</v>
      </c>
      <c r="S83">
        <v>5.08</v>
      </c>
      <c r="T83">
        <v>0.80800000000000005</v>
      </c>
      <c r="U83">
        <v>0</v>
      </c>
    </row>
  </sheetData>
  <autoFilter ref="A1:U1">
    <sortState ref="A2:U88">
      <sortCondition ref="B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84"/>
  <sheetViews>
    <sheetView workbookViewId="0">
      <selection activeCell="B83" sqref="B2:B83"/>
    </sheetView>
  </sheetViews>
  <sheetFormatPr defaultRowHeight="15"/>
  <cols>
    <col min="2" max="2" width="24" customWidth="1"/>
  </cols>
  <sheetData>
    <row r="1" spans="1:18">
      <c r="A1" t="s">
        <v>53</v>
      </c>
      <c r="B1" t="s">
        <v>54</v>
      </c>
      <c r="C1" t="s">
        <v>0</v>
      </c>
      <c r="D1" t="s">
        <v>56</v>
      </c>
      <c r="E1" t="s">
        <v>1568</v>
      </c>
      <c r="F1" t="s">
        <v>1569</v>
      </c>
      <c r="G1" t="s">
        <v>1570</v>
      </c>
      <c r="H1" t="s">
        <v>64</v>
      </c>
      <c r="I1" t="s">
        <v>1571</v>
      </c>
      <c r="J1" t="s">
        <v>1572</v>
      </c>
      <c r="K1" t="s">
        <v>1573</v>
      </c>
      <c r="L1" t="s">
        <v>1574</v>
      </c>
      <c r="M1" t="s">
        <v>1575</v>
      </c>
      <c r="N1" t="s">
        <v>1576</v>
      </c>
      <c r="O1" t="s">
        <v>57</v>
      </c>
      <c r="P1" t="s">
        <v>58</v>
      </c>
      <c r="Q1" t="s">
        <v>60</v>
      </c>
      <c r="R1" t="s">
        <v>1577</v>
      </c>
    </row>
    <row r="2" spans="1:18">
      <c r="A2">
        <v>1</v>
      </c>
      <c r="B2" t="s">
        <v>1415</v>
      </c>
      <c r="C2" t="s">
        <v>40</v>
      </c>
      <c r="D2">
        <v>43</v>
      </c>
      <c r="E2">
        <v>43</v>
      </c>
      <c r="F2">
        <v>24</v>
      </c>
      <c r="G2">
        <v>16</v>
      </c>
      <c r="H2">
        <v>3</v>
      </c>
      <c r="I2">
        <v>1190</v>
      </c>
      <c r="J2">
        <v>88</v>
      </c>
      <c r="K2">
        <v>2.0499999999999998</v>
      </c>
      <c r="L2">
        <v>1102</v>
      </c>
      <c r="M2">
        <v>0.92600000000000005</v>
      </c>
      <c r="N2">
        <v>2</v>
      </c>
      <c r="O2">
        <v>0</v>
      </c>
      <c r="P2">
        <v>1</v>
      </c>
      <c r="Q2">
        <v>0</v>
      </c>
      <c r="R2" s="2" t="s">
        <v>1578</v>
      </c>
    </row>
    <row r="3" spans="1:18">
      <c r="A3">
        <v>2</v>
      </c>
      <c r="B3" t="s">
        <v>1418</v>
      </c>
      <c r="C3" t="s">
        <v>72</v>
      </c>
      <c r="D3">
        <v>43</v>
      </c>
      <c r="E3">
        <v>43</v>
      </c>
      <c r="F3">
        <v>24</v>
      </c>
      <c r="G3">
        <v>12</v>
      </c>
      <c r="H3">
        <v>6</v>
      </c>
      <c r="I3">
        <v>1220</v>
      </c>
      <c r="J3">
        <v>93</v>
      </c>
      <c r="K3">
        <v>2.16</v>
      </c>
      <c r="L3">
        <v>1127</v>
      </c>
      <c r="M3">
        <v>0.92400000000000004</v>
      </c>
      <c r="N3">
        <v>4</v>
      </c>
      <c r="O3">
        <v>0</v>
      </c>
      <c r="P3">
        <v>1</v>
      </c>
      <c r="Q3">
        <v>2</v>
      </c>
      <c r="R3" s="2" t="s">
        <v>1579</v>
      </c>
    </row>
    <row r="4" spans="1:18">
      <c r="A4">
        <v>3</v>
      </c>
      <c r="B4" t="s">
        <v>1420</v>
      </c>
      <c r="C4" t="s">
        <v>78</v>
      </c>
      <c r="D4">
        <v>42</v>
      </c>
      <c r="E4">
        <v>41</v>
      </c>
      <c r="F4">
        <v>24</v>
      </c>
      <c r="G4">
        <v>15</v>
      </c>
      <c r="H4">
        <v>3</v>
      </c>
      <c r="I4">
        <v>1072</v>
      </c>
      <c r="J4">
        <v>98</v>
      </c>
      <c r="K4">
        <v>2.48</v>
      </c>
      <c r="L4">
        <v>974</v>
      </c>
      <c r="M4">
        <v>0.90900000000000003</v>
      </c>
      <c r="N4">
        <v>2</v>
      </c>
      <c r="O4">
        <v>0</v>
      </c>
      <c r="P4">
        <v>0</v>
      </c>
      <c r="Q4">
        <v>2</v>
      </c>
      <c r="R4" t="s">
        <v>1580</v>
      </c>
    </row>
    <row r="5" spans="1:18">
      <c r="A5">
        <v>4</v>
      </c>
      <c r="B5" t="s">
        <v>1422</v>
      </c>
      <c r="C5" t="s">
        <v>12</v>
      </c>
      <c r="D5">
        <v>33</v>
      </c>
      <c r="E5">
        <v>31</v>
      </c>
      <c r="F5">
        <v>23</v>
      </c>
      <c r="G5">
        <v>8</v>
      </c>
      <c r="H5">
        <v>0</v>
      </c>
      <c r="I5">
        <v>881</v>
      </c>
      <c r="J5">
        <v>74</v>
      </c>
      <c r="K5">
        <v>2.39</v>
      </c>
      <c r="L5">
        <v>807</v>
      </c>
      <c r="M5">
        <v>0.91600000000000004</v>
      </c>
      <c r="N5">
        <v>1</v>
      </c>
      <c r="O5">
        <v>0</v>
      </c>
      <c r="P5">
        <v>2</v>
      </c>
      <c r="Q5">
        <v>2</v>
      </c>
      <c r="R5" t="s">
        <v>1581</v>
      </c>
    </row>
    <row r="6" spans="1:18">
      <c r="A6">
        <v>5</v>
      </c>
      <c r="B6" t="s">
        <v>1424</v>
      </c>
      <c r="C6" t="s">
        <v>33</v>
      </c>
      <c r="D6">
        <v>41</v>
      </c>
      <c r="E6">
        <v>41</v>
      </c>
      <c r="F6">
        <v>23</v>
      </c>
      <c r="G6">
        <v>11</v>
      </c>
      <c r="H6">
        <v>7</v>
      </c>
      <c r="I6">
        <v>1139</v>
      </c>
      <c r="J6">
        <v>103</v>
      </c>
      <c r="K6">
        <v>2.5</v>
      </c>
      <c r="L6">
        <v>1036</v>
      </c>
      <c r="M6">
        <v>0.91</v>
      </c>
      <c r="N6">
        <v>3</v>
      </c>
      <c r="O6">
        <v>0</v>
      </c>
      <c r="P6">
        <v>4</v>
      </c>
      <c r="Q6">
        <v>6</v>
      </c>
      <c r="R6" s="2" t="s">
        <v>1582</v>
      </c>
    </row>
    <row r="7" spans="1:18">
      <c r="A7">
        <v>6</v>
      </c>
      <c r="B7" t="s">
        <v>1427</v>
      </c>
      <c r="C7" t="s">
        <v>9</v>
      </c>
      <c r="D7">
        <v>36</v>
      </c>
      <c r="E7">
        <v>35</v>
      </c>
      <c r="F7">
        <v>23</v>
      </c>
      <c r="G7">
        <v>12</v>
      </c>
      <c r="H7">
        <v>1</v>
      </c>
      <c r="I7">
        <v>1123</v>
      </c>
      <c r="J7">
        <v>90</v>
      </c>
      <c r="K7">
        <v>2.58</v>
      </c>
      <c r="L7">
        <v>1033</v>
      </c>
      <c r="M7">
        <v>0.92</v>
      </c>
      <c r="N7">
        <v>4</v>
      </c>
      <c r="O7">
        <v>0</v>
      </c>
      <c r="P7">
        <v>2</v>
      </c>
      <c r="Q7">
        <v>2</v>
      </c>
      <c r="R7" s="2" t="s">
        <v>1583</v>
      </c>
    </row>
    <row r="8" spans="1:18">
      <c r="A8">
        <v>7</v>
      </c>
      <c r="B8" t="s">
        <v>1429</v>
      </c>
      <c r="C8" t="s">
        <v>139</v>
      </c>
      <c r="D8">
        <v>38</v>
      </c>
      <c r="E8">
        <v>37</v>
      </c>
      <c r="F8">
        <v>21</v>
      </c>
      <c r="G8">
        <v>11</v>
      </c>
      <c r="H8">
        <v>6</v>
      </c>
      <c r="I8">
        <v>1084</v>
      </c>
      <c r="J8">
        <v>74</v>
      </c>
      <c r="K8">
        <v>2</v>
      </c>
      <c r="L8">
        <v>1010</v>
      </c>
      <c r="M8">
        <v>0.93200000000000005</v>
      </c>
      <c r="N8">
        <v>4</v>
      </c>
      <c r="O8">
        <v>0</v>
      </c>
      <c r="P8">
        <v>0</v>
      </c>
      <c r="Q8">
        <v>0</v>
      </c>
      <c r="R8" t="s">
        <v>1584</v>
      </c>
    </row>
    <row r="9" spans="1:18">
      <c r="A9">
        <v>8</v>
      </c>
      <c r="B9" t="s">
        <v>1432</v>
      </c>
      <c r="C9" t="s">
        <v>23</v>
      </c>
      <c r="D9">
        <v>42</v>
      </c>
      <c r="E9">
        <v>42</v>
      </c>
      <c r="F9">
        <v>21</v>
      </c>
      <c r="G9">
        <v>13</v>
      </c>
      <c r="H9">
        <v>7</v>
      </c>
      <c r="I9">
        <v>1129</v>
      </c>
      <c r="J9">
        <v>87</v>
      </c>
      <c r="K9">
        <v>2.13</v>
      </c>
      <c r="L9">
        <v>1042</v>
      </c>
      <c r="M9">
        <v>0.92300000000000004</v>
      </c>
      <c r="N9">
        <v>5</v>
      </c>
      <c r="O9">
        <v>0</v>
      </c>
      <c r="P9">
        <v>1</v>
      </c>
      <c r="Q9">
        <v>0</v>
      </c>
      <c r="R9" t="s">
        <v>1585</v>
      </c>
    </row>
    <row r="10" spans="1:18">
      <c r="A10">
        <v>9</v>
      </c>
      <c r="B10" t="s">
        <v>1435</v>
      </c>
      <c r="C10" t="s">
        <v>74</v>
      </c>
      <c r="D10">
        <v>39</v>
      </c>
      <c r="E10">
        <v>38</v>
      </c>
      <c r="F10">
        <v>21</v>
      </c>
      <c r="G10">
        <v>13</v>
      </c>
      <c r="H10">
        <v>4</v>
      </c>
      <c r="I10">
        <v>1018</v>
      </c>
      <c r="J10">
        <v>97</v>
      </c>
      <c r="K10">
        <v>2.59</v>
      </c>
      <c r="L10">
        <v>921</v>
      </c>
      <c r="M10">
        <v>0.90500000000000003</v>
      </c>
      <c r="N10">
        <v>3</v>
      </c>
      <c r="O10">
        <v>0</v>
      </c>
      <c r="P10">
        <v>0</v>
      </c>
      <c r="Q10">
        <v>0</v>
      </c>
      <c r="R10" t="s">
        <v>1586</v>
      </c>
    </row>
    <row r="11" spans="1:18">
      <c r="A11">
        <v>10</v>
      </c>
      <c r="B11" t="s">
        <v>1438</v>
      </c>
      <c r="C11" t="s">
        <v>36</v>
      </c>
      <c r="D11">
        <v>44</v>
      </c>
      <c r="E11">
        <v>43</v>
      </c>
      <c r="F11">
        <v>21</v>
      </c>
      <c r="G11">
        <v>20</v>
      </c>
      <c r="H11">
        <v>3</v>
      </c>
      <c r="I11">
        <v>1251</v>
      </c>
      <c r="J11">
        <v>119</v>
      </c>
      <c r="K11">
        <v>2.8</v>
      </c>
      <c r="L11">
        <v>1132</v>
      </c>
      <c r="M11">
        <v>0.90500000000000003</v>
      </c>
      <c r="N11">
        <v>0</v>
      </c>
      <c r="O11">
        <v>0</v>
      </c>
      <c r="P11">
        <v>0</v>
      </c>
      <c r="Q11">
        <v>2</v>
      </c>
      <c r="R11" t="s">
        <v>1587</v>
      </c>
    </row>
    <row r="12" spans="1:18">
      <c r="A12">
        <v>11</v>
      </c>
      <c r="B12" t="s">
        <v>1440</v>
      </c>
      <c r="C12" t="s">
        <v>14</v>
      </c>
      <c r="D12">
        <v>30</v>
      </c>
      <c r="E12">
        <v>28</v>
      </c>
      <c r="F12">
        <v>19</v>
      </c>
      <c r="G12">
        <v>5</v>
      </c>
      <c r="H12">
        <v>5</v>
      </c>
      <c r="I12">
        <v>769</v>
      </c>
      <c r="J12">
        <v>57</v>
      </c>
      <c r="K12">
        <v>1.94</v>
      </c>
      <c r="L12">
        <v>712</v>
      </c>
      <c r="M12">
        <v>0.92600000000000005</v>
      </c>
      <c r="N12">
        <v>3</v>
      </c>
      <c r="O12">
        <v>0</v>
      </c>
      <c r="P12">
        <v>0</v>
      </c>
      <c r="Q12">
        <v>4</v>
      </c>
      <c r="R12" t="s">
        <v>1588</v>
      </c>
    </row>
    <row r="13" spans="1:18">
      <c r="A13">
        <v>12</v>
      </c>
      <c r="B13" t="s">
        <v>1442</v>
      </c>
      <c r="C13" t="s">
        <v>88</v>
      </c>
      <c r="D13">
        <v>36</v>
      </c>
      <c r="E13">
        <v>34</v>
      </c>
      <c r="F13">
        <v>19</v>
      </c>
      <c r="G13">
        <v>10</v>
      </c>
      <c r="H13">
        <v>5</v>
      </c>
      <c r="I13">
        <v>980</v>
      </c>
      <c r="J13">
        <v>70</v>
      </c>
      <c r="K13">
        <v>2</v>
      </c>
      <c r="L13">
        <v>910</v>
      </c>
      <c r="M13">
        <v>0.92900000000000005</v>
      </c>
      <c r="N13">
        <v>5</v>
      </c>
      <c r="O13">
        <v>0</v>
      </c>
      <c r="P13">
        <v>1</v>
      </c>
      <c r="Q13">
        <v>0</v>
      </c>
      <c r="R13" t="s">
        <v>1589</v>
      </c>
    </row>
    <row r="14" spans="1:18">
      <c r="A14">
        <v>13</v>
      </c>
      <c r="B14" t="s">
        <v>1445</v>
      </c>
      <c r="C14" t="s">
        <v>19</v>
      </c>
      <c r="D14">
        <v>33</v>
      </c>
      <c r="E14">
        <v>31</v>
      </c>
      <c r="F14">
        <v>19</v>
      </c>
      <c r="G14">
        <v>8</v>
      </c>
      <c r="H14">
        <v>5</v>
      </c>
      <c r="I14">
        <v>995</v>
      </c>
      <c r="J14">
        <v>76</v>
      </c>
      <c r="K14">
        <v>2.46</v>
      </c>
      <c r="L14">
        <v>919</v>
      </c>
      <c r="M14">
        <v>0.92400000000000004</v>
      </c>
      <c r="N14">
        <v>4</v>
      </c>
      <c r="O14">
        <v>0</v>
      </c>
      <c r="P14">
        <v>1</v>
      </c>
      <c r="Q14">
        <v>0</v>
      </c>
      <c r="R14" s="2" t="s">
        <v>1590</v>
      </c>
    </row>
    <row r="15" spans="1:18">
      <c r="A15">
        <v>14</v>
      </c>
      <c r="B15" t="s">
        <v>1448</v>
      </c>
      <c r="C15" t="s">
        <v>29</v>
      </c>
      <c r="D15">
        <v>40</v>
      </c>
      <c r="E15">
        <v>40</v>
      </c>
      <c r="F15">
        <v>19</v>
      </c>
      <c r="G15">
        <v>17</v>
      </c>
      <c r="H15">
        <v>3</v>
      </c>
      <c r="I15">
        <v>1066</v>
      </c>
      <c r="J15">
        <v>107</v>
      </c>
      <c r="K15">
        <v>2.79</v>
      </c>
      <c r="L15">
        <v>959</v>
      </c>
      <c r="M15">
        <v>0.9</v>
      </c>
      <c r="N15">
        <v>1</v>
      </c>
      <c r="O15">
        <v>0</v>
      </c>
      <c r="P15">
        <v>3</v>
      </c>
      <c r="Q15">
        <v>0</v>
      </c>
      <c r="R15" s="2" t="s">
        <v>1591</v>
      </c>
    </row>
    <row r="16" spans="1:18">
      <c r="A16">
        <v>15</v>
      </c>
      <c r="B16" t="s">
        <v>1451</v>
      </c>
      <c r="C16" t="s">
        <v>49</v>
      </c>
      <c r="D16">
        <v>37</v>
      </c>
      <c r="E16">
        <v>36</v>
      </c>
      <c r="F16">
        <v>18</v>
      </c>
      <c r="G16">
        <v>13</v>
      </c>
      <c r="H16">
        <v>4</v>
      </c>
      <c r="I16">
        <v>889</v>
      </c>
      <c r="J16">
        <v>87</v>
      </c>
      <c r="K16">
        <v>2.4500000000000002</v>
      </c>
      <c r="L16">
        <v>802</v>
      </c>
      <c r="M16">
        <v>0.90200000000000002</v>
      </c>
      <c r="N16">
        <v>1</v>
      </c>
      <c r="O16">
        <v>0</v>
      </c>
      <c r="P16">
        <v>0</v>
      </c>
      <c r="Q16">
        <v>2</v>
      </c>
      <c r="R16" t="s">
        <v>1592</v>
      </c>
    </row>
    <row r="17" spans="1:18">
      <c r="A17">
        <v>16</v>
      </c>
      <c r="B17" t="s">
        <v>1454</v>
      </c>
      <c r="C17" t="s">
        <v>14</v>
      </c>
      <c r="D17">
        <v>21</v>
      </c>
      <c r="E17">
        <v>19</v>
      </c>
      <c r="F17">
        <v>17</v>
      </c>
      <c r="G17">
        <v>1</v>
      </c>
      <c r="H17">
        <v>0</v>
      </c>
      <c r="I17">
        <v>460</v>
      </c>
      <c r="J17">
        <v>36</v>
      </c>
      <c r="K17">
        <v>1.94</v>
      </c>
      <c r="L17">
        <v>424</v>
      </c>
      <c r="M17">
        <v>0.92200000000000004</v>
      </c>
      <c r="N17">
        <v>3</v>
      </c>
      <c r="O17">
        <v>0</v>
      </c>
      <c r="P17">
        <v>0</v>
      </c>
      <c r="Q17">
        <v>0</v>
      </c>
      <c r="R17" s="2" t="s">
        <v>1593</v>
      </c>
    </row>
    <row r="18" spans="1:18">
      <c r="A18">
        <v>17</v>
      </c>
      <c r="B18" t="s">
        <v>1456</v>
      </c>
      <c r="C18" t="s">
        <v>38</v>
      </c>
      <c r="D18">
        <v>30</v>
      </c>
      <c r="E18">
        <v>30</v>
      </c>
      <c r="F18">
        <v>17</v>
      </c>
      <c r="G18">
        <v>9</v>
      </c>
      <c r="H18">
        <v>4</v>
      </c>
      <c r="I18">
        <v>835</v>
      </c>
      <c r="J18">
        <v>61</v>
      </c>
      <c r="K18">
        <v>2.11</v>
      </c>
      <c r="L18">
        <v>774</v>
      </c>
      <c r="M18">
        <v>0.92700000000000005</v>
      </c>
      <c r="N18">
        <v>5</v>
      </c>
      <c r="O18">
        <v>0</v>
      </c>
      <c r="P18">
        <v>1</v>
      </c>
      <c r="Q18">
        <v>0</v>
      </c>
      <c r="R18" s="2" t="s">
        <v>1594</v>
      </c>
    </row>
    <row r="19" spans="1:18">
      <c r="A19">
        <v>18</v>
      </c>
      <c r="B19" t="s">
        <v>1459</v>
      </c>
      <c r="C19" t="s">
        <v>51</v>
      </c>
      <c r="D19">
        <v>40</v>
      </c>
      <c r="E19">
        <v>39</v>
      </c>
      <c r="F19">
        <v>17</v>
      </c>
      <c r="G19">
        <v>17</v>
      </c>
      <c r="H19">
        <v>5</v>
      </c>
      <c r="I19">
        <v>1270</v>
      </c>
      <c r="J19">
        <v>108</v>
      </c>
      <c r="K19">
        <v>2.81</v>
      </c>
      <c r="L19">
        <v>1162</v>
      </c>
      <c r="M19">
        <v>0.91500000000000004</v>
      </c>
      <c r="N19">
        <v>0</v>
      </c>
      <c r="O19">
        <v>0</v>
      </c>
      <c r="P19">
        <v>0</v>
      </c>
      <c r="Q19">
        <v>2</v>
      </c>
      <c r="R19" t="s">
        <v>1595</v>
      </c>
    </row>
    <row r="20" spans="1:18">
      <c r="A20">
        <v>19</v>
      </c>
      <c r="B20" t="s">
        <v>1462</v>
      </c>
      <c r="C20" t="s">
        <v>25</v>
      </c>
      <c r="D20">
        <v>25</v>
      </c>
      <c r="E20">
        <v>23</v>
      </c>
      <c r="F20">
        <v>15</v>
      </c>
      <c r="G20">
        <v>6</v>
      </c>
      <c r="H20">
        <v>2</v>
      </c>
      <c r="I20">
        <v>661</v>
      </c>
      <c r="J20">
        <v>52</v>
      </c>
      <c r="K20">
        <v>2.1800000000000002</v>
      </c>
      <c r="L20">
        <v>609</v>
      </c>
      <c r="M20">
        <v>0.92100000000000004</v>
      </c>
      <c r="N20">
        <v>4</v>
      </c>
      <c r="O20">
        <v>0</v>
      </c>
      <c r="P20">
        <v>0</v>
      </c>
      <c r="Q20">
        <v>0</v>
      </c>
      <c r="R20" t="s">
        <v>1596</v>
      </c>
    </row>
    <row r="21" spans="1:18">
      <c r="A21">
        <v>20</v>
      </c>
      <c r="B21" t="s">
        <v>1465</v>
      </c>
      <c r="C21" t="s">
        <v>25</v>
      </c>
      <c r="D21">
        <v>26</v>
      </c>
      <c r="E21">
        <v>25</v>
      </c>
      <c r="F21">
        <v>15</v>
      </c>
      <c r="G21">
        <v>6</v>
      </c>
      <c r="H21">
        <v>4</v>
      </c>
      <c r="I21">
        <v>675</v>
      </c>
      <c r="J21">
        <v>59</v>
      </c>
      <c r="K21">
        <v>2.36</v>
      </c>
      <c r="L21">
        <v>616</v>
      </c>
      <c r="M21">
        <v>0.91300000000000003</v>
      </c>
      <c r="N21">
        <v>1</v>
      </c>
      <c r="O21">
        <v>0</v>
      </c>
      <c r="P21">
        <v>1</v>
      </c>
      <c r="Q21">
        <v>2</v>
      </c>
      <c r="R21" t="s">
        <v>1597</v>
      </c>
    </row>
    <row r="22" spans="1:18">
      <c r="A22">
        <v>21</v>
      </c>
      <c r="B22" t="s">
        <v>1468</v>
      </c>
      <c r="C22" t="s">
        <v>165</v>
      </c>
      <c r="D22">
        <v>43</v>
      </c>
      <c r="E22">
        <v>42</v>
      </c>
      <c r="F22">
        <v>15</v>
      </c>
      <c r="G22">
        <v>16</v>
      </c>
      <c r="H22">
        <v>8</v>
      </c>
      <c r="I22">
        <v>1101</v>
      </c>
      <c r="J22">
        <v>99</v>
      </c>
      <c r="K22">
        <v>2.4300000000000002</v>
      </c>
      <c r="L22">
        <v>1002</v>
      </c>
      <c r="M22">
        <v>0.91</v>
      </c>
      <c r="N22">
        <v>5</v>
      </c>
      <c r="O22">
        <v>0</v>
      </c>
      <c r="P22">
        <v>1</v>
      </c>
      <c r="Q22">
        <v>8</v>
      </c>
      <c r="R22" s="2" t="s">
        <v>1598</v>
      </c>
    </row>
    <row r="23" spans="1:18">
      <c r="A23">
        <v>22</v>
      </c>
      <c r="B23" t="s">
        <v>1471</v>
      </c>
      <c r="C23" t="s">
        <v>143</v>
      </c>
      <c r="D23">
        <v>34</v>
      </c>
      <c r="E23">
        <v>34</v>
      </c>
      <c r="F23">
        <v>15</v>
      </c>
      <c r="G23">
        <v>12</v>
      </c>
      <c r="H23">
        <v>5</v>
      </c>
      <c r="I23">
        <v>938</v>
      </c>
      <c r="J23">
        <v>84</v>
      </c>
      <c r="K23">
        <v>2.58</v>
      </c>
      <c r="L23">
        <v>854</v>
      </c>
      <c r="M23">
        <v>0.91</v>
      </c>
      <c r="N23">
        <v>5</v>
      </c>
      <c r="O23">
        <v>0</v>
      </c>
      <c r="P23">
        <v>0</v>
      </c>
      <c r="Q23">
        <v>0</v>
      </c>
      <c r="R23" s="2" t="s">
        <v>1599</v>
      </c>
    </row>
    <row r="24" spans="1:18">
      <c r="A24">
        <v>23</v>
      </c>
      <c r="B24" t="s">
        <v>1473</v>
      </c>
      <c r="C24" t="s">
        <v>113</v>
      </c>
      <c r="D24">
        <v>36</v>
      </c>
      <c r="E24">
        <v>35</v>
      </c>
      <c r="F24">
        <v>15</v>
      </c>
      <c r="G24">
        <v>14</v>
      </c>
      <c r="H24">
        <v>3</v>
      </c>
      <c r="I24">
        <v>1050</v>
      </c>
      <c r="J24">
        <v>88</v>
      </c>
      <c r="K24">
        <v>2.66</v>
      </c>
      <c r="L24">
        <v>962</v>
      </c>
      <c r="M24">
        <v>0.91600000000000004</v>
      </c>
      <c r="N24">
        <v>1</v>
      </c>
      <c r="O24">
        <v>0</v>
      </c>
      <c r="P24">
        <v>2</v>
      </c>
      <c r="Q24">
        <v>0</v>
      </c>
      <c r="R24" t="s">
        <v>1600</v>
      </c>
    </row>
    <row r="25" spans="1:18">
      <c r="A25">
        <v>24</v>
      </c>
      <c r="B25" t="s">
        <v>1475</v>
      </c>
      <c r="C25" t="s">
        <v>90</v>
      </c>
      <c r="D25">
        <v>24</v>
      </c>
      <c r="E25">
        <v>20</v>
      </c>
      <c r="F25">
        <v>14</v>
      </c>
      <c r="G25">
        <v>8</v>
      </c>
      <c r="H25">
        <v>1</v>
      </c>
      <c r="I25">
        <v>526</v>
      </c>
      <c r="J25">
        <v>49</v>
      </c>
      <c r="K25">
        <v>2.2799999999999998</v>
      </c>
      <c r="L25">
        <v>477</v>
      </c>
      <c r="M25">
        <v>0.90700000000000003</v>
      </c>
      <c r="N25">
        <v>3</v>
      </c>
      <c r="O25">
        <v>0</v>
      </c>
      <c r="P25">
        <v>0</v>
      </c>
      <c r="Q25">
        <v>0</v>
      </c>
      <c r="R25" t="s">
        <v>1601</v>
      </c>
    </row>
    <row r="26" spans="1:18">
      <c r="A26">
        <v>25</v>
      </c>
      <c r="B26" t="s">
        <v>1478</v>
      </c>
      <c r="C26" t="s">
        <v>21</v>
      </c>
      <c r="D26">
        <v>38</v>
      </c>
      <c r="E26">
        <v>37</v>
      </c>
      <c r="F26">
        <v>14</v>
      </c>
      <c r="G26">
        <v>16</v>
      </c>
      <c r="H26">
        <v>6</v>
      </c>
      <c r="I26">
        <v>1132</v>
      </c>
      <c r="J26">
        <v>90</v>
      </c>
      <c r="K26">
        <v>2.57</v>
      </c>
      <c r="L26">
        <v>1042</v>
      </c>
      <c r="M26">
        <v>0.92</v>
      </c>
      <c r="N26">
        <v>2</v>
      </c>
      <c r="O26">
        <v>0</v>
      </c>
      <c r="P26">
        <v>0</v>
      </c>
      <c r="Q26">
        <v>0</v>
      </c>
      <c r="R26" t="s">
        <v>1602</v>
      </c>
    </row>
    <row r="27" spans="1:18">
      <c r="A27">
        <v>26</v>
      </c>
      <c r="B27" t="s">
        <v>1480</v>
      </c>
      <c r="C27" t="s">
        <v>93</v>
      </c>
      <c r="D27">
        <v>29</v>
      </c>
      <c r="E27">
        <v>29</v>
      </c>
      <c r="F27">
        <v>13</v>
      </c>
      <c r="G27">
        <v>9</v>
      </c>
      <c r="H27">
        <v>7</v>
      </c>
      <c r="I27">
        <v>654</v>
      </c>
      <c r="J27">
        <v>65</v>
      </c>
      <c r="K27">
        <v>2.2200000000000002</v>
      </c>
      <c r="L27">
        <v>589</v>
      </c>
      <c r="M27">
        <v>0.90100000000000002</v>
      </c>
      <c r="N27">
        <v>2</v>
      </c>
      <c r="O27">
        <v>1</v>
      </c>
      <c r="P27">
        <v>2</v>
      </c>
      <c r="Q27">
        <v>0</v>
      </c>
      <c r="R27" t="s">
        <v>1603</v>
      </c>
    </row>
    <row r="28" spans="1:18">
      <c r="A28">
        <v>27</v>
      </c>
      <c r="B28" t="s">
        <v>1482</v>
      </c>
      <c r="C28" t="s">
        <v>12</v>
      </c>
      <c r="D28">
        <v>20</v>
      </c>
      <c r="E28">
        <v>17</v>
      </c>
      <c r="F28">
        <v>13</v>
      </c>
      <c r="G28">
        <v>4</v>
      </c>
      <c r="H28">
        <v>0</v>
      </c>
      <c r="I28">
        <v>519</v>
      </c>
      <c r="J28">
        <v>42</v>
      </c>
      <c r="K28">
        <v>2.4500000000000002</v>
      </c>
      <c r="L28">
        <v>477</v>
      </c>
      <c r="M28">
        <v>0.91900000000000004</v>
      </c>
      <c r="N28">
        <v>3</v>
      </c>
      <c r="O28">
        <v>0</v>
      </c>
      <c r="P28">
        <v>2</v>
      </c>
      <c r="Q28">
        <v>2</v>
      </c>
      <c r="R28" t="s">
        <v>1604</v>
      </c>
    </row>
    <row r="29" spans="1:18">
      <c r="A29">
        <v>28</v>
      </c>
      <c r="B29" t="s">
        <v>1485</v>
      </c>
      <c r="C29" t="s">
        <v>147</v>
      </c>
      <c r="D29">
        <v>24</v>
      </c>
      <c r="E29">
        <v>24</v>
      </c>
      <c r="F29">
        <v>12</v>
      </c>
      <c r="G29">
        <v>9</v>
      </c>
      <c r="H29">
        <v>2</v>
      </c>
      <c r="I29">
        <v>677</v>
      </c>
      <c r="J29">
        <v>40</v>
      </c>
      <c r="K29">
        <v>1.69</v>
      </c>
      <c r="L29">
        <v>637</v>
      </c>
      <c r="M29">
        <v>0.94099999999999995</v>
      </c>
      <c r="N29">
        <v>3</v>
      </c>
      <c r="O29">
        <v>0</v>
      </c>
      <c r="P29">
        <v>0</v>
      </c>
      <c r="Q29">
        <v>0</v>
      </c>
      <c r="R29" t="s">
        <v>1605</v>
      </c>
    </row>
    <row r="30" spans="1:18">
      <c r="A30">
        <v>29</v>
      </c>
      <c r="B30" t="s">
        <v>1488</v>
      </c>
      <c r="C30" t="s">
        <v>1290</v>
      </c>
      <c r="D30">
        <v>22</v>
      </c>
      <c r="E30">
        <v>21</v>
      </c>
      <c r="F30">
        <v>11</v>
      </c>
      <c r="G30">
        <v>9</v>
      </c>
      <c r="H30">
        <v>1</v>
      </c>
      <c r="I30">
        <v>701</v>
      </c>
      <c r="J30">
        <v>56</v>
      </c>
      <c r="K30">
        <v>2.67</v>
      </c>
      <c r="L30">
        <v>645</v>
      </c>
      <c r="M30">
        <v>0.92</v>
      </c>
      <c r="N30">
        <v>2</v>
      </c>
      <c r="O30">
        <v>0</v>
      </c>
      <c r="P30">
        <v>0</v>
      </c>
      <c r="Q30">
        <v>2</v>
      </c>
      <c r="R30" s="2" t="s">
        <v>1606</v>
      </c>
    </row>
    <row r="31" spans="1:18">
      <c r="A31">
        <v>30</v>
      </c>
      <c r="B31" t="s">
        <v>1490</v>
      </c>
      <c r="C31" t="s">
        <v>45</v>
      </c>
      <c r="D31">
        <v>35</v>
      </c>
      <c r="E31">
        <v>33</v>
      </c>
      <c r="F31">
        <v>11</v>
      </c>
      <c r="G31">
        <v>21</v>
      </c>
      <c r="H31">
        <v>3</v>
      </c>
      <c r="I31">
        <v>1007</v>
      </c>
      <c r="J31">
        <v>98</v>
      </c>
      <c r="K31">
        <v>3.02</v>
      </c>
      <c r="L31">
        <v>909</v>
      </c>
      <c r="M31">
        <v>0.90300000000000002</v>
      </c>
      <c r="N31">
        <v>3</v>
      </c>
      <c r="O31">
        <v>0</v>
      </c>
      <c r="P31">
        <v>1</v>
      </c>
      <c r="Q31">
        <v>0</v>
      </c>
      <c r="R31" s="2" t="s">
        <v>1607</v>
      </c>
    </row>
    <row r="32" spans="1:18">
      <c r="A32">
        <v>31</v>
      </c>
      <c r="B32" t="s">
        <v>1493</v>
      </c>
      <c r="C32" t="s">
        <v>4</v>
      </c>
      <c r="D32">
        <v>24</v>
      </c>
      <c r="E32">
        <v>21</v>
      </c>
      <c r="F32">
        <v>10</v>
      </c>
      <c r="G32">
        <v>10</v>
      </c>
      <c r="H32">
        <v>1</v>
      </c>
      <c r="I32">
        <v>642</v>
      </c>
      <c r="J32">
        <v>63</v>
      </c>
      <c r="K32">
        <v>2.9</v>
      </c>
      <c r="L32">
        <v>579</v>
      </c>
      <c r="M32">
        <v>0.90200000000000002</v>
      </c>
      <c r="N32">
        <v>0</v>
      </c>
      <c r="O32">
        <v>0</v>
      </c>
      <c r="P32">
        <v>1</v>
      </c>
      <c r="Q32">
        <v>0</v>
      </c>
      <c r="R32" t="s">
        <v>1608</v>
      </c>
    </row>
    <row r="33" spans="1:18">
      <c r="A33">
        <v>32</v>
      </c>
      <c r="B33" t="s">
        <v>1495</v>
      </c>
      <c r="C33" t="s">
        <v>49</v>
      </c>
      <c r="D33">
        <v>14</v>
      </c>
      <c r="E33">
        <v>12</v>
      </c>
      <c r="F33">
        <v>9</v>
      </c>
      <c r="G33">
        <v>3</v>
      </c>
      <c r="H33">
        <v>1</v>
      </c>
      <c r="I33">
        <v>306</v>
      </c>
      <c r="J33">
        <v>24</v>
      </c>
      <c r="K33">
        <v>1.88</v>
      </c>
      <c r="L33">
        <v>282</v>
      </c>
      <c r="M33">
        <v>0.92200000000000004</v>
      </c>
      <c r="N33">
        <v>1</v>
      </c>
      <c r="O33">
        <v>0</v>
      </c>
      <c r="P33">
        <v>1</v>
      </c>
      <c r="Q33">
        <v>0</v>
      </c>
      <c r="R33" s="2">
        <v>32.014583333333334</v>
      </c>
    </row>
    <row r="34" spans="1:18">
      <c r="A34">
        <v>33</v>
      </c>
      <c r="B34" t="s">
        <v>1497</v>
      </c>
      <c r="C34" t="s">
        <v>88</v>
      </c>
      <c r="D34">
        <v>14</v>
      </c>
      <c r="E34">
        <v>14</v>
      </c>
      <c r="F34">
        <v>9</v>
      </c>
      <c r="G34">
        <v>4</v>
      </c>
      <c r="H34">
        <v>1</v>
      </c>
      <c r="I34">
        <v>388</v>
      </c>
      <c r="J34">
        <v>31</v>
      </c>
      <c r="K34">
        <v>2.3199999999999998</v>
      </c>
      <c r="L34">
        <v>357</v>
      </c>
      <c r="M34">
        <v>0.92</v>
      </c>
      <c r="N34">
        <v>1</v>
      </c>
      <c r="O34">
        <v>0</v>
      </c>
      <c r="P34">
        <v>0</v>
      </c>
      <c r="Q34">
        <v>4</v>
      </c>
      <c r="R34" s="2">
        <v>33.458333333333336</v>
      </c>
    </row>
    <row r="35" spans="1:18">
      <c r="A35">
        <v>34</v>
      </c>
      <c r="B35" t="s">
        <v>1499</v>
      </c>
      <c r="C35" t="s">
        <v>90</v>
      </c>
      <c r="D35">
        <v>15</v>
      </c>
      <c r="E35">
        <v>13</v>
      </c>
      <c r="F35">
        <v>9</v>
      </c>
      <c r="G35">
        <v>4</v>
      </c>
      <c r="H35">
        <v>0</v>
      </c>
      <c r="I35">
        <v>346</v>
      </c>
      <c r="J35">
        <v>33</v>
      </c>
      <c r="K35">
        <v>2.46</v>
      </c>
      <c r="L35">
        <v>313</v>
      </c>
      <c r="M35">
        <v>0.90500000000000003</v>
      </c>
      <c r="N35">
        <v>1</v>
      </c>
      <c r="O35">
        <v>0</v>
      </c>
      <c r="P35">
        <v>0</v>
      </c>
      <c r="Q35">
        <v>0</v>
      </c>
      <c r="R35" s="2">
        <v>33.495138888888889</v>
      </c>
    </row>
    <row r="36" spans="1:18">
      <c r="A36">
        <v>35</v>
      </c>
      <c r="B36" t="s">
        <v>1503</v>
      </c>
      <c r="C36" t="s">
        <v>38</v>
      </c>
      <c r="D36">
        <v>20</v>
      </c>
      <c r="E36">
        <v>18</v>
      </c>
      <c r="F36">
        <v>9</v>
      </c>
      <c r="G36">
        <v>6</v>
      </c>
      <c r="H36">
        <v>3</v>
      </c>
      <c r="I36">
        <v>551</v>
      </c>
      <c r="J36">
        <v>51</v>
      </c>
      <c r="K36">
        <v>2.56</v>
      </c>
      <c r="L36">
        <v>500</v>
      </c>
      <c r="M36">
        <v>0.90700000000000003</v>
      </c>
      <c r="N36">
        <v>2</v>
      </c>
      <c r="O36">
        <v>0</v>
      </c>
      <c r="P36">
        <v>0</v>
      </c>
      <c r="Q36">
        <v>0</v>
      </c>
      <c r="R36" s="2" t="s">
        <v>1609</v>
      </c>
    </row>
    <row r="37" spans="1:18">
      <c r="A37">
        <v>36</v>
      </c>
      <c r="B37" t="s">
        <v>1505</v>
      </c>
      <c r="C37" t="s">
        <v>16</v>
      </c>
      <c r="D37">
        <v>17</v>
      </c>
      <c r="E37">
        <v>16</v>
      </c>
      <c r="F37">
        <v>9</v>
      </c>
      <c r="G37">
        <v>6</v>
      </c>
      <c r="H37">
        <v>1</v>
      </c>
      <c r="I37">
        <v>477</v>
      </c>
      <c r="J37">
        <v>44</v>
      </c>
      <c r="K37">
        <v>2.84</v>
      </c>
      <c r="L37">
        <v>433</v>
      </c>
      <c r="M37">
        <v>0.90800000000000003</v>
      </c>
      <c r="N37">
        <v>0</v>
      </c>
      <c r="O37">
        <v>0</v>
      </c>
      <c r="P37">
        <v>0</v>
      </c>
      <c r="Q37">
        <v>0</v>
      </c>
      <c r="R37" s="2">
        <v>38.727083333333333</v>
      </c>
    </row>
    <row r="38" spans="1:18">
      <c r="A38">
        <v>37</v>
      </c>
      <c r="B38" t="s">
        <v>1507</v>
      </c>
      <c r="C38" t="s">
        <v>74</v>
      </c>
      <c r="D38">
        <v>13</v>
      </c>
      <c r="E38">
        <v>10</v>
      </c>
      <c r="F38">
        <v>8</v>
      </c>
      <c r="G38">
        <v>1</v>
      </c>
      <c r="H38">
        <v>1</v>
      </c>
      <c r="I38">
        <v>273</v>
      </c>
      <c r="J38">
        <v>25</v>
      </c>
      <c r="K38">
        <v>2.29</v>
      </c>
      <c r="L38">
        <v>248</v>
      </c>
      <c r="M38">
        <v>0.90800000000000003</v>
      </c>
      <c r="N38">
        <v>1</v>
      </c>
      <c r="O38">
        <v>0</v>
      </c>
      <c r="P38">
        <v>0</v>
      </c>
      <c r="Q38">
        <v>0</v>
      </c>
      <c r="R38" s="2">
        <v>27.353472222222223</v>
      </c>
    </row>
    <row r="39" spans="1:18">
      <c r="A39">
        <v>38</v>
      </c>
      <c r="B39" t="s">
        <v>1510</v>
      </c>
      <c r="C39" t="s">
        <v>121</v>
      </c>
      <c r="D39">
        <v>21</v>
      </c>
      <c r="E39">
        <v>17</v>
      </c>
      <c r="F39">
        <v>8</v>
      </c>
      <c r="G39">
        <v>9</v>
      </c>
      <c r="H39">
        <v>1</v>
      </c>
      <c r="I39">
        <v>562</v>
      </c>
      <c r="J39">
        <v>55</v>
      </c>
      <c r="K39">
        <v>2.87</v>
      </c>
      <c r="L39">
        <v>507</v>
      </c>
      <c r="M39">
        <v>0.90200000000000002</v>
      </c>
      <c r="N39">
        <v>0</v>
      </c>
      <c r="O39">
        <v>0</v>
      </c>
      <c r="P39">
        <v>0</v>
      </c>
      <c r="Q39">
        <v>0</v>
      </c>
      <c r="R39" s="2" t="s">
        <v>1610</v>
      </c>
    </row>
    <row r="40" spans="1:18">
      <c r="A40">
        <v>39</v>
      </c>
      <c r="B40" t="s">
        <v>1513</v>
      </c>
      <c r="C40" t="s">
        <v>100</v>
      </c>
      <c r="D40">
        <v>23</v>
      </c>
      <c r="E40">
        <v>23</v>
      </c>
      <c r="F40">
        <v>8</v>
      </c>
      <c r="G40">
        <v>14</v>
      </c>
      <c r="H40">
        <v>1</v>
      </c>
      <c r="I40">
        <v>685</v>
      </c>
      <c r="J40">
        <v>68</v>
      </c>
      <c r="K40">
        <v>3.22</v>
      </c>
      <c r="L40">
        <v>617</v>
      </c>
      <c r="M40">
        <v>0.90100000000000002</v>
      </c>
      <c r="N40">
        <v>0</v>
      </c>
      <c r="O40">
        <v>0</v>
      </c>
      <c r="P40">
        <v>0</v>
      </c>
      <c r="Q40">
        <v>0</v>
      </c>
      <c r="R40" s="2" t="s">
        <v>1611</v>
      </c>
    </row>
    <row r="41" spans="1:18">
      <c r="A41">
        <v>40</v>
      </c>
      <c r="B41" t="s">
        <v>1515</v>
      </c>
      <c r="C41" t="s">
        <v>121</v>
      </c>
      <c r="D41">
        <v>24</v>
      </c>
      <c r="E41">
        <v>24</v>
      </c>
      <c r="F41">
        <v>8</v>
      </c>
      <c r="G41">
        <v>14</v>
      </c>
      <c r="H41">
        <v>2</v>
      </c>
      <c r="I41">
        <v>650</v>
      </c>
      <c r="J41">
        <v>77</v>
      </c>
      <c r="K41">
        <v>3.44</v>
      </c>
      <c r="L41">
        <v>573</v>
      </c>
      <c r="M41">
        <v>0.88200000000000001</v>
      </c>
      <c r="N41">
        <v>0</v>
      </c>
      <c r="O41">
        <v>0</v>
      </c>
      <c r="P41">
        <v>1</v>
      </c>
      <c r="Q41">
        <v>0</v>
      </c>
      <c r="R41" t="s">
        <v>1612</v>
      </c>
    </row>
    <row r="42" spans="1:18">
      <c r="A42">
        <v>41</v>
      </c>
      <c r="B42" t="s">
        <v>1517</v>
      </c>
      <c r="C42" t="s">
        <v>1518</v>
      </c>
      <c r="D42">
        <v>20</v>
      </c>
      <c r="E42">
        <v>17</v>
      </c>
      <c r="F42">
        <v>7</v>
      </c>
      <c r="G42">
        <v>8</v>
      </c>
      <c r="H42">
        <v>1</v>
      </c>
      <c r="I42">
        <v>561</v>
      </c>
      <c r="J42">
        <v>47</v>
      </c>
      <c r="K42">
        <v>2.59</v>
      </c>
      <c r="L42">
        <v>514</v>
      </c>
      <c r="M42">
        <v>0.91600000000000004</v>
      </c>
      <c r="N42">
        <v>0</v>
      </c>
      <c r="O42">
        <v>0</v>
      </c>
      <c r="P42">
        <v>1</v>
      </c>
      <c r="Q42">
        <v>0</v>
      </c>
      <c r="R42" t="s">
        <v>1613</v>
      </c>
    </row>
    <row r="43" spans="1:18">
      <c r="A43">
        <v>42</v>
      </c>
      <c r="B43" t="s">
        <v>1520</v>
      </c>
      <c r="C43" t="s">
        <v>19</v>
      </c>
      <c r="D43">
        <v>20</v>
      </c>
      <c r="E43">
        <v>17</v>
      </c>
      <c r="F43">
        <v>7</v>
      </c>
      <c r="G43">
        <v>9</v>
      </c>
      <c r="H43">
        <v>0</v>
      </c>
      <c r="I43">
        <v>542</v>
      </c>
      <c r="J43">
        <v>46</v>
      </c>
      <c r="K43">
        <v>2.69</v>
      </c>
      <c r="L43">
        <v>496</v>
      </c>
      <c r="M43">
        <v>0.91500000000000004</v>
      </c>
      <c r="N43">
        <v>2</v>
      </c>
      <c r="O43">
        <v>0</v>
      </c>
      <c r="P43">
        <v>0</v>
      </c>
      <c r="Q43">
        <v>6</v>
      </c>
      <c r="R43" t="s">
        <v>1614</v>
      </c>
    </row>
    <row r="44" spans="1:18">
      <c r="A44">
        <v>43</v>
      </c>
      <c r="B44" t="s">
        <v>1523</v>
      </c>
      <c r="C44" t="s">
        <v>90</v>
      </c>
      <c r="D44">
        <v>16</v>
      </c>
      <c r="E44">
        <v>15</v>
      </c>
      <c r="F44">
        <v>6</v>
      </c>
      <c r="G44">
        <v>5</v>
      </c>
      <c r="H44">
        <v>1</v>
      </c>
      <c r="I44">
        <v>286</v>
      </c>
      <c r="J44">
        <v>29</v>
      </c>
      <c r="K44">
        <v>2.14</v>
      </c>
      <c r="L44">
        <v>257</v>
      </c>
      <c r="M44">
        <v>0.89900000000000002</v>
      </c>
      <c r="N44">
        <v>3</v>
      </c>
      <c r="O44">
        <v>0</v>
      </c>
      <c r="P44">
        <v>1</v>
      </c>
      <c r="Q44">
        <v>0</v>
      </c>
      <c r="R44" s="2">
        <v>33.857638888888893</v>
      </c>
    </row>
    <row r="45" spans="1:18">
      <c r="A45">
        <v>44</v>
      </c>
      <c r="B45" t="s">
        <v>1525</v>
      </c>
      <c r="C45" t="s">
        <v>93</v>
      </c>
      <c r="D45">
        <v>19</v>
      </c>
      <c r="E45">
        <v>19</v>
      </c>
      <c r="F45">
        <v>6</v>
      </c>
      <c r="G45">
        <v>10</v>
      </c>
      <c r="H45">
        <v>3</v>
      </c>
      <c r="I45">
        <v>435</v>
      </c>
      <c r="J45">
        <v>51</v>
      </c>
      <c r="K45">
        <v>2.76</v>
      </c>
      <c r="L45">
        <v>384</v>
      </c>
      <c r="M45">
        <v>0.88300000000000001</v>
      </c>
      <c r="N45">
        <v>1</v>
      </c>
      <c r="O45">
        <v>0</v>
      </c>
      <c r="P45">
        <v>1</v>
      </c>
      <c r="Q45">
        <v>4</v>
      </c>
      <c r="R45" t="s">
        <v>1615</v>
      </c>
    </row>
    <row r="46" spans="1:18">
      <c r="A46">
        <v>45</v>
      </c>
      <c r="B46" t="s">
        <v>1528</v>
      </c>
      <c r="C46" t="s">
        <v>16</v>
      </c>
      <c r="D46">
        <v>19</v>
      </c>
      <c r="E46">
        <v>16</v>
      </c>
      <c r="F46">
        <v>6</v>
      </c>
      <c r="G46">
        <v>8</v>
      </c>
      <c r="H46">
        <v>2</v>
      </c>
      <c r="I46">
        <v>555</v>
      </c>
      <c r="J46">
        <v>52</v>
      </c>
      <c r="K46">
        <v>3.13</v>
      </c>
      <c r="L46">
        <v>503</v>
      </c>
      <c r="M46">
        <v>0.90600000000000003</v>
      </c>
      <c r="N46">
        <v>1</v>
      </c>
      <c r="O46">
        <v>0</v>
      </c>
      <c r="P46">
        <v>2</v>
      </c>
      <c r="Q46">
        <v>0</v>
      </c>
      <c r="R46" s="2">
        <v>41.544444444444444</v>
      </c>
    </row>
    <row r="47" spans="1:18">
      <c r="A47">
        <v>46</v>
      </c>
      <c r="B47" t="s">
        <v>1530</v>
      </c>
      <c r="C47" t="s">
        <v>113</v>
      </c>
      <c r="D47">
        <v>13</v>
      </c>
      <c r="E47">
        <v>8</v>
      </c>
      <c r="F47">
        <v>6</v>
      </c>
      <c r="G47">
        <v>5</v>
      </c>
      <c r="H47">
        <v>0</v>
      </c>
      <c r="I47">
        <v>288</v>
      </c>
      <c r="J47">
        <v>33</v>
      </c>
      <c r="K47">
        <v>3.25</v>
      </c>
      <c r="L47">
        <v>255</v>
      </c>
      <c r="M47">
        <v>0.88500000000000001</v>
      </c>
      <c r="N47">
        <v>0</v>
      </c>
      <c r="O47">
        <v>0</v>
      </c>
      <c r="P47">
        <v>0</v>
      </c>
      <c r="Q47">
        <v>0</v>
      </c>
      <c r="R47" s="2">
        <v>25.368055555555557</v>
      </c>
    </row>
    <row r="48" spans="1:18">
      <c r="A48">
        <v>47</v>
      </c>
      <c r="B48" t="s">
        <v>1532</v>
      </c>
      <c r="C48" t="s">
        <v>147</v>
      </c>
      <c r="D48">
        <v>12</v>
      </c>
      <c r="E48">
        <v>12</v>
      </c>
      <c r="F48">
        <v>5</v>
      </c>
      <c r="G48">
        <v>3</v>
      </c>
      <c r="H48">
        <v>4</v>
      </c>
      <c r="I48">
        <v>424</v>
      </c>
      <c r="J48">
        <v>27</v>
      </c>
      <c r="K48">
        <v>2.2000000000000002</v>
      </c>
      <c r="L48">
        <v>397</v>
      </c>
      <c r="M48">
        <v>0.93600000000000005</v>
      </c>
      <c r="N48">
        <v>0</v>
      </c>
      <c r="O48">
        <v>0</v>
      </c>
      <c r="P48">
        <v>0</v>
      </c>
      <c r="Q48">
        <v>0</v>
      </c>
      <c r="R48" s="2">
        <v>30.616666666666664</v>
      </c>
    </row>
    <row r="49" spans="1:18">
      <c r="A49">
        <v>48</v>
      </c>
      <c r="B49" t="s">
        <v>1534</v>
      </c>
      <c r="C49" t="s">
        <v>45</v>
      </c>
      <c r="D49">
        <v>18</v>
      </c>
      <c r="E49">
        <v>14</v>
      </c>
      <c r="F49">
        <v>5</v>
      </c>
      <c r="G49">
        <v>4</v>
      </c>
      <c r="H49">
        <v>4</v>
      </c>
      <c r="I49">
        <v>469</v>
      </c>
      <c r="J49">
        <v>43</v>
      </c>
      <c r="K49">
        <v>2.84</v>
      </c>
      <c r="L49">
        <v>426</v>
      </c>
      <c r="M49">
        <v>0.90800000000000003</v>
      </c>
      <c r="N49">
        <v>0</v>
      </c>
      <c r="O49">
        <v>0</v>
      </c>
      <c r="P49">
        <v>0</v>
      </c>
      <c r="Q49">
        <v>4</v>
      </c>
      <c r="R49" s="2">
        <v>37.826388888888893</v>
      </c>
    </row>
    <row r="50" spans="1:18">
      <c r="A50">
        <v>49</v>
      </c>
      <c r="B50" t="s">
        <v>1536</v>
      </c>
      <c r="C50" t="s">
        <v>4</v>
      </c>
      <c r="D50">
        <v>18</v>
      </c>
      <c r="E50">
        <v>16</v>
      </c>
      <c r="F50">
        <v>5</v>
      </c>
      <c r="G50">
        <v>9</v>
      </c>
      <c r="H50">
        <v>2</v>
      </c>
      <c r="I50">
        <v>427</v>
      </c>
      <c r="J50">
        <v>44</v>
      </c>
      <c r="K50">
        <v>2.9</v>
      </c>
      <c r="L50">
        <v>383</v>
      </c>
      <c r="M50">
        <v>0.89700000000000002</v>
      </c>
      <c r="N50">
        <v>0</v>
      </c>
      <c r="O50">
        <v>0</v>
      </c>
      <c r="P50">
        <v>0</v>
      </c>
      <c r="Q50">
        <v>0</v>
      </c>
      <c r="R50" s="2">
        <v>37.919444444444444</v>
      </c>
    </row>
    <row r="51" spans="1:18">
      <c r="A51">
        <v>50</v>
      </c>
      <c r="B51" t="s">
        <v>1539</v>
      </c>
      <c r="C51" t="s">
        <v>21</v>
      </c>
      <c r="D51">
        <v>12</v>
      </c>
      <c r="E51">
        <v>11</v>
      </c>
      <c r="F51">
        <v>4</v>
      </c>
      <c r="G51">
        <v>6</v>
      </c>
      <c r="H51">
        <v>1</v>
      </c>
      <c r="I51">
        <v>376</v>
      </c>
      <c r="J51">
        <v>29</v>
      </c>
      <c r="K51">
        <v>2.54</v>
      </c>
      <c r="L51">
        <v>347</v>
      </c>
      <c r="M51">
        <v>0.92300000000000004</v>
      </c>
      <c r="N51">
        <v>1</v>
      </c>
      <c r="O51">
        <v>0</v>
      </c>
      <c r="P51">
        <v>0</v>
      </c>
      <c r="Q51">
        <v>0</v>
      </c>
      <c r="R51" s="2">
        <v>28.484027777777779</v>
      </c>
    </row>
    <row r="52" spans="1:18">
      <c r="A52">
        <v>51</v>
      </c>
      <c r="B52" t="s">
        <v>1541</v>
      </c>
      <c r="C52" t="s">
        <v>51</v>
      </c>
      <c r="D52">
        <v>12</v>
      </c>
      <c r="E52">
        <v>9</v>
      </c>
      <c r="F52">
        <v>4</v>
      </c>
      <c r="G52">
        <v>4</v>
      </c>
      <c r="H52">
        <v>1</v>
      </c>
      <c r="I52">
        <v>332</v>
      </c>
      <c r="J52">
        <v>27</v>
      </c>
      <c r="K52">
        <v>2.6</v>
      </c>
      <c r="L52">
        <v>305</v>
      </c>
      <c r="M52">
        <v>0.91900000000000004</v>
      </c>
      <c r="N52">
        <v>1</v>
      </c>
      <c r="O52">
        <v>0</v>
      </c>
      <c r="P52">
        <v>0</v>
      </c>
      <c r="Q52">
        <v>0</v>
      </c>
      <c r="R52" s="2">
        <v>25.976388888888888</v>
      </c>
    </row>
    <row r="53" spans="1:18">
      <c r="A53">
        <v>52</v>
      </c>
      <c r="B53" t="s">
        <v>1543</v>
      </c>
      <c r="C53" t="s">
        <v>143</v>
      </c>
      <c r="D53">
        <v>15</v>
      </c>
      <c r="E53">
        <v>10</v>
      </c>
      <c r="F53">
        <v>4</v>
      </c>
      <c r="G53">
        <v>6</v>
      </c>
      <c r="H53">
        <v>2</v>
      </c>
      <c r="I53">
        <v>418</v>
      </c>
      <c r="J53">
        <v>32</v>
      </c>
      <c r="K53">
        <v>2.64</v>
      </c>
      <c r="L53">
        <v>386</v>
      </c>
      <c r="M53">
        <v>0.92300000000000004</v>
      </c>
      <c r="N53">
        <v>0</v>
      </c>
      <c r="O53">
        <v>0</v>
      </c>
      <c r="P53">
        <v>0</v>
      </c>
      <c r="Q53">
        <v>0</v>
      </c>
      <c r="R53" s="2">
        <v>30.246527777777775</v>
      </c>
    </row>
    <row r="54" spans="1:18">
      <c r="A54">
        <v>53</v>
      </c>
      <c r="B54" t="s">
        <v>1545</v>
      </c>
      <c r="C54" t="s">
        <v>9</v>
      </c>
      <c r="D54">
        <v>13</v>
      </c>
      <c r="E54">
        <v>12</v>
      </c>
      <c r="F54">
        <v>4</v>
      </c>
      <c r="G54">
        <v>5</v>
      </c>
      <c r="H54">
        <v>2</v>
      </c>
      <c r="I54">
        <v>367</v>
      </c>
      <c r="J54">
        <v>33</v>
      </c>
      <c r="K54">
        <v>2.74</v>
      </c>
      <c r="L54">
        <v>334</v>
      </c>
      <c r="M54">
        <v>0.91</v>
      </c>
      <c r="N54">
        <v>0</v>
      </c>
      <c r="O54">
        <v>0</v>
      </c>
      <c r="P54">
        <v>0</v>
      </c>
      <c r="Q54">
        <v>0</v>
      </c>
      <c r="R54" s="2">
        <v>30.130555555555556</v>
      </c>
    </row>
    <row r="55" spans="1:18">
      <c r="A55">
        <v>54</v>
      </c>
      <c r="B55" t="s">
        <v>1548</v>
      </c>
      <c r="C55" t="s">
        <v>100</v>
      </c>
      <c r="D55">
        <v>15</v>
      </c>
      <c r="E55">
        <v>14</v>
      </c>
      <c r="F55">
        <v>4</v>
      </c>
      <c r="G55">
        <v>6</v>
      </c>
      <c r="H55">
        <v>3</v>
      </c>
      <c r="I55">
        <v>391</v>
      </c>
      <c r="J55">
        <v>42</v>
      </c>
      <c r="K55">
        <v>3.29</v>
      </c>
      <c r="L55">
        <v>349</v>
      </c>
      <c r="M55">
        <v>0.89300000000000002</v>
      </c>
      <c r="N55">
        <v>0</v>
      </c>
      <c r="O55">
        <v>0</v>
      </c>
      <c r="P55">
        <v>0</v>
      </c>
      <c r="Q55">
        <v>2</v>
      </c>
      <c r="R55" s="2">
        <v>31.936111111111114</v>
      </c>
    </row>
    <row r="56" spans="1:18">
      <c r="A56">
        <v>55</v>
      </c>
      <c r="B56" t="s">
        <v>1550</v>
      </c>
      <c r="C56" t="s">
        <v>16</v>
      </c>
      <c r="D56">
        <v>19</v>
      </c>
      <c r="E56">
        <v>16</v>
      </c>
      <c r="F56">
        <v>4</v>
      </c>
      <c r="G56">
        <v>11</v>
      </c>
      <c r="H56">
        <v>1</v>
      </c>
      <c r="I56">
        <v>506</v>
      </c>
      <c r="J56">
        <v>55</v>
      </c>
      <c r="K56">
        <v>3.46</v>
      </c>
      <c r="L56">
        <v>451</v>
      </c>
      <c r="M56">
        <v>0.89100000000000001</v>
      </c>
      <c r="N56">
        <v>1</v>
      </c>
      <c r="O56">
        <v>0</v>
      </c>
      <c r="P56">
        <v>0</v>
      </c>
      <c r="Q56">
        <v>0</v>
      </c>
      <c r="R56" s="2">
        <v>39.766666666666666</v>
      </c>
    </row>
    <row r="57" spans="1:18">
      <c r="A57">
        <v>56</v>
      </c>
      <c r="B57" t="s">
        <v>1553</v>
      </c>
      <c r="C57" t="s">
        <v>36</v>
      </c>
      <c r="D57">
        <v>7</v>
      </c>
      <c r="E57">
        <v>5</v>
      </c>
      <c r="F57">
        <v>3</v>
      </c>
      <c r="G57">
        <v>1</v>
      </c>
      <c r="H57">
        <v>0</v>
      </c>
      <c r="I57">
        <v>168</v>
      </c>
      <c r="J57">
        <v>17</v>
      </c>
      <c r="K57">
        <v>2.91</v>
      </c>
      <c r="L57">
        <v>151</v>
      </c>
      <c r="M57">
        <v>0.89900000000000002</v>
      </c>
      <c r="N57">
        <v>1</v>
      </c>
      <c r="O57">
        <v>0</v>
      </c>
      <c r="P57">
        <v>0</v>
      </c>
      <c r="Q57">
        <v>0</v>
      </c>
      <c r="R57" s="2">
        <v>14.639583333333334</v>
      </c>
    </row>
    <row r="58" spans="1:18">
      <c r="A58">
        <v>57</v>
      </c>
      <c r="B58" t="s">
        <v>1556</v>
      </c>
      <c r="C58" t="s">
        <v>100</v>
      </c>
      <c r="D58">
        <v>19</v>
      </c>
      <c r="E58">
        <v>11</v>
      </c>
      <c r="F58">
        <v>3</v>
      </c>
      <c r="G58">
        <v>7</v>
      </c>
      <c r="H58">
        <v>2</v>
      </c>
      <c r="I58">
        <v>421</v>
      </c>
      <c r="J58">
        <v>53</v>
      </c>
      <c r="K58">
        <v>3.67</v>
      </c>
      <c r="L58">
        <v>368</v>
      </c>
      <c r="M58">
        <v>0.874</v>
      </c>
      <c r="N58">
        <v>0</v>
      </c>
      <c r="O58">
        <v>0</v>
      </c>
      <c r="P58">
        <v>0</v>
      </c>
      <c r="Q58">
        <v>0</v>
      </c>
      <c r="R58" s="2">
        <v>36.100694444444443</v>
      </c>
    </row>
    <row r="59" spans="1:18">
      <c r="A59">
        <v>58</v>
      </c>
      <c r="B59" t="s">
        <v>1560</v>
      </c>
      <c r="C59" t="s">
        <v>143</v>
      </c>
      <c r="D59">
        <v>4</v>
      </c>
      <c r="E59">
        <v>4</v>
      </c>
      <c r="F59">
        <v>2</v>
      </c>
      <c r="G59">
        <v>0</v>
      </c>
      <c r="H59">
        <v>2</v>
      </c>
      <c r="I59">
        <v>108</v>
      </c>
      <c r="J59">
        <v>5</v>
      </c>
      <c r="K59">
        <v>1.21</v>
      </c>
      <c r="L59">
        <v>103</v>
      </c>
      <c r="M59">
        <v>0.95399999999999996</v>
      </c>
      <c r="N59">
        <v>1</v>
      </c>
      <c r="O59">
        <v>0</v>
      </c>
      <c r="P59">
        <v>0</v>
      </c>
      <c r="Q59">
        <v>0</v>
      </c>
      <c r="R59" s="2">
        <v>10.275694444444445</v>
      </c>
    </row>
    <row r="60" spans="1:18">
      <c r="A60">
        <v>59</v>
      </c>
      <c r="B60" t="s">
        <v>1562</v>
      </c>
      <c r="C60" t="s">
        <v>40</v>
      </c>
      <c r="D60">
        <v>6</v>
      </c>
      <c r="E60">
        <v>5</v>
      </c>
      <c r="F60">
        <v>2</v>
      </c>
      <c r="G60">
        <v>2</v>
      </c>
      <c r="H60">
        <v>1</v>
      </c>
      <c r="I60">
        <v>156</v>
      </c>
      <c r="J60">
        <v>13</v>
      </c>
      <c r="K60">
        <v>2.3199999999999998</v>
      </c>
      <c r="L60">
        <v>143</v>
      </c>
      <c r="M60">
        <v>0.91700000000000004</v>
      </c>
      <c r="N60">
        <v>0</v>
      </c>
      <c r="O60">
        <v>0</v>
      </c>
      <c r="P60">
        <v>0</v>
      </c>
      <c r="Q60">
        <v>0</v>
      </c>
      <c r="R60" s="2">
        <v>13.987499999999999</v>
      </c>
    </row>
    <row r="61" spans="1:18">
      <c r="A61">
        <v>60</v>
      </c>
      <c r="B61" t="s">
        <v>1565</v>
      </c>
      <c r="C61" t="s">
        <v>23</v>
      </c>
      <c r="D61">
        <v>7</v>
      </c>
      <c r="E61">
        <v>4</v>
      </c>
      <c r="F61">
        <v>2</v>
      </c>
      <c r="G61">
        <v>2</v>
      </c>
      <c r="H61">
        <v>1</v>
      </c>
      <c r="I61">
        <v>140</v>
      </c>
      <c r="J61">
        <v>17</v>
      </c>
      <c r="K61">
        <v>2.92</v>
      </c>
      <c r="L61">
        <v>123</v>
      </c>
      <c r="M61">
        <v>0.879</v>
      </c>
      <c r="N61">
        <v>0</v>
      </c>
      <c r="O61">
        <v>0</v>
      </c>
      <c r="P61">
        <v>1</v>
      </c>
      <c r="Q61">
        <v>2</v>
      </c>
      <c r="R61" s="2">
        <v>14.552083333333334</v>
      </c>
    </row>
    <row r="62" spans="1:18">
      <c r="A62">
        <v>61</v>
      </c>
      <c r="B62" t="s">
        <v>1688</v>
      </c>
      <c r="C62" t="s">
        <v>121</v>
      </c>
      <c r="D62">
        <v>6</v>
      </c>
      <c r="E62">
        <v>5</v>
      </c>
      <c r="F62">
        <v>2</v>
      </c>
      <c r="G62">
        <v>1</v>
      </c>
      <c r="H62">
        <v>1</v>
      </c>
      <c r="I62">
        <v>128</v>
      </c>
      <c r="J62">
        <v>15</v>
      </c>
      <c r="K62">
        <v>3.33</v>
      </c>
      <c r="L62">
        <v>113</v>
      </c>
      <c r="M62">
        <v>0.88300000000000001</v>
      </c>
      <c r="N62">
        <v>0</v>
      </c>
      <c r="O62">
        <v>0</v>
      </c>
      <c r="P62">
        <v>1</v>
      </c>
      <c r="Q62">
        <v>0</v>
      </c>
      <c r="R62" s="2">
        <v>11.252777777777778</v>
      </c>
    </row>
    <row r="63" spans="1:18">
      <c r="A63">
        <v>62</v>
      </c>
      <c r="B63" t="s">
        <v>1792</v>
      </c>
      <c r="C63" t="s">
        <v>23</v>
      </c>
      <c r="D63">
        <v>2</v>
      </c>
      <c r="E63">
        <v>2</v>
      </c>
      <c r="F63">
        <v>1</v>
      </c>
      <c r="G63">
        <v>1</v>
      </c>
      <c r="H63">
        <v>0</v>
      </c>
      <c r="I63">
        <v>51</v>
      </c>
      <c r="J63">
        <v>4</v>
      </c>
      <c r="K63">
        <v>2.02</v>
      </c>
      <c r="L63">
        <v>47</v>
      </c>
      <c r="M63">
        <v>0.92200000000000004</v>
      </c>
      <c r="N63">
        <v>0</v>
      </c>
      <c r="O63">
        <v>0</v>
      </c>
      <c r="P63">
        <v>0</v>
      </c>
      <c r="Q63">
        <v>0</v>
      </c>
      <c r="R63" s="2">
        <v>4.9645833333333336</v>
      </c>
    </row>
    <row r="64" spans="1:18">
      <c r="A64">
        <v>63</v>
      </c>
      <c r="B64" t="s">
        <v>1793</v>
      </c>
      <c r="C64" t="s">
        <v>78</v>
      </c>
      <c r="D64">
        <v>6</v>
      </c>
      <c r="E64">
        <v>3</v>
      </c>
      <c r="F64">
        <v>1</v>
      </c>
      <c r="G64">
        <v>2</v>
      </c>
      <c r="H64">
        <v>0</v>
      </c>
      <c r="I64">
        <v>119</v>
      </c>
      <c r="J64">
        <v>10</v>
      </c>
      <c r="K64">
        <v>2.08</v>
      </c>
      <c r="L64">
        <v>109</v>
      </c>
      <c r="M64">
        <v>0.91600000000000004</v>
      </c>
      <c r="N64">
        <v>0</v>
      </c>
      <c r="O64">
        <v>0</v>
      </c>
      <c r="P64">
        <v>0</v>
      </c>
      <c r="Q64">
        <v>0</v>
      </c>
      <c r="R64" s="2">
        <v>12.012500000000001</v>
      </c>
    </row>
    <row r="65" spans="1:18">
      <c r="A65">
        <v>64</v>
      </c>
      <c r="B65" t="s">
        <v>1666</v>
      </c>
      <c r="C65" t="s">
        <v>72</v>
      </c>
      <c r="D65">
        <v>6</v>
      </c>
      <c r="E65">
        <v>5</v>
      </c>
      <c r="F65">
        <v>1</v>
      </c>
      <c r="G65">
        <v>4</v>
      </c>
      <c r="H65">
        <v>0</v>
      </c>
      <c r="I65">
        <v>153</v>
      </c>
      <c r="J65">
        <v>13</v>
      </c>
      <c r="K65">
        <v>2.5299999999999998</v>
      </c>
      <c r="L65">
        <v>140</v>
      </c>
      <c r="M65">
        <v>0.91500000000000004</v>
      </c>
      <c r="N65">
        <v>1</v>
      </c>
      <c r="O65">
        <v>0</v>
      </c>
      <c r="P65">
        <v>0</v>
      </c>
      <c r="Q65">
        <v>0</v>
      </c>
      <c r="R65" s="2">
        <v>12.841666666666667</v>
      </c>
    </row>
    <row r="66" spans="1:18">
      <c r="A66">
        <v>65</v>
      </c>
      <c r="B66" t="s">
        <v>1794</v>
      </c>
      <c r="C66" t="s">
        <v>121</v>
      </c>
      <c r="D66">
        <v>2</v>
      </c>
      <c r="E66">
        <v>2</v>
      </c>
      <c r="F66">
        <v>1</v>
      </c>
      <c r="G66">
        <v>1</v>
      </c>
      <c r="H66">
        <v>0</v>
      </c>
      <c r="I66">
        <v>68</v>
      </c>
      <c r="J66">
        <v>6</v>
      </c>
      <c r="K66">
        <v>3</v>
      </c>
      <c r="L66">
        <v>62</v>
      </c>
      <c r="M66">
        <v>0.91200000000000003</v>
      </c>
      <c r="N66">
        <v>0</v>
      </c>
      <c r="O66">
        <v>0</v>
      </c>
      <c r="P66">
        <v>0</v>
      </c>
      <c r="Q66">
        <v>0</v>
      </c>
      <c r="R66" s="2">
        <v>5</v>
      </c>
    </row>
    <row r="67" spans="1:18">
      <c r="A67">
        <v>66</v>
      </c>
      <c r="B67" t="s">
        <v>1680</v>
      </c>
      <c r="C67" t="s">
        <v>33</v>
      </c>
      <c r="D67">
        <v>5</v>
      </c>
      <c r="E67">
        <v>4</v>
      </c>
      <c r="F67">
        <v>1</v>
      </c>
      <c r="G67">
        <v>3</v>
      </c>
      <c r="H67">
        <v>0</v>
      </c>
      <c r="I67">
        <v>122</v>
      </c>
      <c r="J67">
        <v>13</v>
      </c>
      <c r="K67">
        <v>3.02</v>
      </c>
      <c r="L67">
        <v>109</v>
      </c>
      <c r="M67">
        <v>0.89300000000000002</v>
      </c>
      <c r="N67">
        <v>0</v>
      </c>
      <c r="O67">
        <v>0</v>
      </c>
      <c r="P67">
        <v>0</v>
      </c>
      <c r="Q67">
        <v>0</v>
      </c>
      <c r="R67" s="2">
        <v>10.734027777777778</v>
      </c>
    </row>
    <row r="68" spans="1:18">
      <c r="A68">
        <v>67</v>
      </c>
      <c r="B68" t="s">
        <v>1795</v>
      </c>
      <c r="C68" t="s">
        <v>113</v>
      </c>
      <c r="D68">
        <v>5</v>
      </c>
      <c r="E68">
        <v>5</v>
      </c>
      <c r="F68">
        <v>1</v>
      </c>
      <c r="G68">
        <v>3</v>
      </c>
      <c r="H68">
        <v>1</v>
      </c>
      <c r="I68">
        <v>146</v>
      </c>
      <c r="J68">
        <v>15</v>
      </c>
      <c r="K68">
        <v>3.09</v>
      </c>
      <c r="L68">
        <v>131</v>
      </c>
      <c r="M68">
        <v>0.89700000000000002</v>
      </c>
      <c r="N68">
        <v>0</v>
      </c>
      <c r="O68">
        <v>0</v>
      </c>
      <c r="P68">
        <v>0</v>
      </c>
      <c r="Q68">
        <v>0</v>
      </c>
      <c r="R68" s="2">
        <v>12.137500000000001</v>
      </c>
    </row>
    <row r="69" spans="1:18">
      <c r="A69">
        <v>68</v>
      </c>
      <c r="B69" t="s">
        <v>1656</v>
      </c>
      <c r="C69" t="s">
        <v>78</v>
      </c>
      <c r="D69">
        <v>5</v>
      </c>
      <c r="E69">
        <v>3</v>
      </c>
      <c r="F69">
        <v>1</v>
      </c>
      <c r="G69">
        <v>1</v>
      </c>
      <c r="H69">
        <v>0</v>
      </c>
      <c r="I69">
        <v>73</v>
      </c>
      <c r="J69">
        <v>10</v>
      </c>
      <c r="K69">
        <v>3.24</v>
      </c>
      <c r="L69">
        <v>63</v>
      </c>
      <c r="M69">
        <v>0.86299999999999999</v>
      </c>
      <c r="N69">
        <v>1</v>
      </c>
      <c r="O69">
        <v>0</v>
      </c>
      <c r="P69">
        <v>0</v>
      </c>
      <c r="Q69">
        <v>0</v>
      </c>
      <c r="R69" s="2">
        <v>7.7118055555555562</v>
      </c>
    </row>
    <row r="70" spans="1:18">
      <c r="A70">
        <v>69</v>
      </c>
      <c r="B70" t="s">
        <v>1669</v>
      </c>
      <c r="C70" t="s">
        <v>165</v>
      </c>
      <c r="D70">
        <v>11</v>
      </c>
      <c r="E70">
        <v>6</v>
      </c>
      <c r="F70">
        <v>1</v>
      </c>
      <c r="G70">
        <v>7</v>
      </c>
      <c r="H70">
        <v>1</v>
      </c>
      <c r="I70">
        <v>229</v>
      </c>
      <c r="J70">
        <v>29</v>
      </c>
      <c r="K70">
        <v>3.73</v>
      </c>
      <c r="L70">
        <v>200</v>
      </c>
      <c r="M70">
        <v>0.873</v>
      </c>
      <c r="N70">
        <v>0</v>
      </c>
      <c r="O70">
        <v>0</v>
      </c>
      <c r="P70">
        <v>0</v>
      </c>
      <c r="Q70">
        <v>0</v>
      </c>
      <c r="R70" s="2">
        <v>19.447222222222223</v>
      </c>
    </row>
    <row r="71" spans="1:18">
      <c r="A71">
        <v>70</v>
      </c>
      <c r="B71" t="s">
        <v>1697</v>
      </c>
      <c r="C71" t="s">
        <v>21</v>
      </c>
      <c r="D71">
        <v>3</v>
      </c>
      <c r="E71">
        <v>0</v>
      </c>
      <c r="F71">
        <v>1</v>
      </c>
      <c r="G71">
        <v>0</v>
      </c>
      <c r="H71">
        <v>0</v>
      </c>
      <c r="I71">
        <v>59</v>
      </c>
      <c r="J71">
        <v>7</v>
      </c>
      <c r="K71">
        <v>3.82</v>
      </c>
      <c r="L71">
        <v>52</v>
      </c>
      <c r="M71">
        <v>0.88100000000000001</v>
      </c>
      <c r="N71">
        <v>0</v>
      </c>
      <c r="O71">
        <v>0</v>
      </c>
      <c r="P71">
        <v>0</v>
      </c>
      <c r="Q71">
        <v>0</v>
      </c>
      <c r="R71" s="2">
        <v>4.59375</v>
      </c>
    </row>
    <row r="72" spans="1:18">
      <c r="A72">
        <v>71</v>
      </c>
      <c r="B72" t="s">
        <v>1796</v>
      </c>
      <c r="C72" t="s">
        <v>93</v>
      </c>
      <c r="D72">
        <v>1</v>
      </c>
      <c r="E72">
        <v>0</v>
      </c>
      <c r="F72">
        <v>0</v>
      </c>
      <c r="G72">
        <v>0</v>
      </c>
      <c r="H72">
        <v>0</v>
      </c>
      <c r="I72">
        <v>3</v>
      </c>
      <c r="J72">
        <v>0</v>
      </c>
      <c r="K72">
        <v>0</v>
      </c>
      <c r="L72">
        <v>3</v>
      </c>
      <c r="M72">
        <v>1</v>
      </c>
      <c r="N72">
        <v>0</v>
      </c>
      <c r="O72">
        <v>0</v>
      </c>
      <c r="P72">
        <v>0</v>
      </c>
      <c r="Q72">
        <v>0</v>
      </c>
      <c r="R72" s="1">
        <v>0.77500000000000002</v>
      </c>
    </row>
    <row r="73" spans="1:18">
      <c r="A73">
        <v>72</v>
      </c>
      <c r="B73" t="s">
        <v>1698</v>
      </c>
      <c r="C73" t="s">
        <v>19</v>
      </c>
      <c r="D73">
        <v>1</v>
      </c>
      <c r="E73">
        <v>0</v>
      </c>
      <c r="F73">
        <v>0</v>
      </c>
      <c r="G73">
        <v>0</v>
      </c>
      <c r="H73">
        <v>0</v>
      </c>
      <c r="I73">
        <v>6</v>
      </c>
      <c r="J73">
        <v>0</v>
      </c>
      <c r="K73">
        <v>0</v>
      </c>
      <c r="L73">
        <v>6</v>
      </c>
      <c r="M73">
        <v>1</v>
      </c>
      <c r="N73">
        <v>0</v>
      </c>
      <c r="O73">
        <v>0</v>
      </c>
      <c r="P73">
        <v>0</v>
      </c>
      <c r="Q73">
        <v>0</v>
      </c>
      <c r="R73" s="2">
        <v>0.43055555555555558</v>
      </c>
    </row>
    <row r="74" spans="1:18">
      <c r="A74">
        <v>73</v>
      </c>
      <c r="B74" t="s">
        <v>1797</v>
      </c>
      <c r="C74" t="s">
        <v>93</v>
      </c>
      <c r="D74">
        <v>1</v>
      </c>
      <c r="E74">
        <v>0</v>
      </c>
      <c r="F74">
        <v>0</v>
      </c>
      <c r="G74">
        <v>0</v>
      </c>
      <c r="H74">
        <v>0</v>
      </c>
      <c r="I74">
        <v>13</v>
      </c>
      <c r="J74">
        <v>1</v>
      </c>
      <c r="K74">
        <v>2.31</v>
      </c>
      <c r="L74">
        <v>12</v>
      </c>
      <c r="M74">
        <v>0.92300000000000004</v>
      </c>
      <c r="N74">
        <v>0</v>
      </c>
      <c r="O74">
        <v>0</v>
      </c>
      <c r="P74">
        <v>0</v>
      </c>
      <c r="Q74">
        <v>0</v>
      </c>
      <c r="R74" s="2">
        <v>1.0729166666666667</v>
      </c>
    </row>
    <row r="75" spans="1:18">
      <c r="A75">
        <v>74</v>
      </c>
      <c r="B75" t="s">
        <v>1798</v>
      </c>
      <c r="C75" t="s">
        <v>45</v>
      </c>
      <c r="D75">
        <v>1</v>
      </c>
      <c r="E75">
        <v>1</v>
      </c>
      <c r="F75">
        <v>0</v>
      </c>
      <c r="G75">
        <v>0</v>
      </c>
      <c r="H75">
        <v>0</v>
      </c>
      <c r="I75">
        <v>25</v>
      </c>
      <c r="J75">
        <v>2</v>
      </c>
      <c r="K75">
        <v>2.4500000000000002</v>
      </c>
      <c r="L75">
        <v>23</v>
      </c>
      <c r="M75">
        <v>0.92</v>
      </c>
      <c r="N75">
        <v>0</v>
      </c>
      <c r="O75">
        <v>0</v>
      </c>
      <c r="P75">
        <v>0</v>
      </c>
      <c r="Q75">
        <v>0</v>
      </c>
      <c r="R75" s="2">
        <v>2.0555555555555558</v>
      </c>
    </row>
    <row r="76" spans="1:18">
      <c r="A76">
        <v>75</v>
      </c>
      <c r="B76" t="s">
        <v>1689</v>
      </c>
      <c r="C76" t="s">
        <v>29</v>
      </c>
      <c r="D76">
        <v>4</v>
      </c>
      <c r="E76">
        <v>1</v>
      </c>
      <c r="F76">
        <v>0</v>
      </c>
      <c r="G76">
        <v>2</v>
      </c>
      <c r="H76">
        <v>0</v>
      </c>
      <c r="I76">
        <v>55</v>
      </c>
      <c r="J76">
        <v>6</v>
      </c>
      <c r="K76">
        <v>2.5</v>
      </c>
      <c r="L76">
        <v>49</v>
      </c>
      <c r="M76">
        <v>0.89100000000000001</v>
      </c>
      <c r="N76">
        <v>0</v>
      </c>
      <c r="O76">
        <v>0</v>
      </c>
      <c r="P76">
        <v>0</v>
      </c>
      <c r="Q76">
        <v>0</v>
      </c>
      <c r="R76" s="2">
        <v>6.000694444444445</v>
      </c>
    </row>
    <row r="77" spans="1:18">
      <c r="A77">
        <v>76</v>
      </c>
      <c r="B77" t="s">
        <v>1763</v>
      </c>
      <c r="C77" t="s">
        <v>72</v>
      </c>
      <c r="D77">
        <v>2</v>
      </c>
      <c r="E77">
        <v>0</v>
      </c>
      <c r="F77">
        <v>0</v>
      </c>
      <c r="G77">
        <v>0</v>
      </c>
      <c r="H77">
        <v>1</v>
      </c>
      <c r="I77">
        <v>13</v>
      </c>
      <c r="J77">
        <v>2</v>
      </c>
      <c r="K77">
        <v>2.86</v>
      </c>
      <c r="L77">
        <v>11</v>
      </c>
      <c r="M77">
        <v>0.84599999999999997</v>
      </c>
      <c r="N77">
        <v>0</v>
      </c>
      <c r="O77">
        <v>0</v>
      </c>
      <c r="P77">
        <v>0</v>
      </c>
      <c r="Q77">
        <v>0</v>
      </c>
      <c r="R77" s="2">
        <v>1.7423611111111112</v>
      </c>
    </row>
    <row r="78" spans="1:18">
      <c r="A78">
        <v>77</v>
      </c>
      <c r="B78" t="s">
        <v>1761</v>
      </c>
      <c r="C78" t="s">
        <v>4</v>
      </c>
      <c r="D78">
        <v>3</v>
      </c>
      <c r="E78">
        <v>2</v>
      </c>
      <c r="F78">
        <v>0</v>
      </c>
      <c r="G78">
        <v>3</v>
      </c>
      <c r="H78">
        <v>0</v>
      </c>
      <c r="I78">
        <v>73</v>
      </c>
      <c r="J78">
        <v>8</v>
      </c>
      <c r="K78">
        <v>3</v>
      </c>
      <c r="L78">
        <v>65</v>
      </c>
      <c r="M78">
        <v>0.89</v>
      </c>
      <c r="N78">
        <v>0</v>
      </c>
      <c r="O78">
        <v>0</v>
      </c>
      <c r="P78">
        <v>0</v>
      </c>
      <c r="Q78">
        <v>0</v>
      </c>
      <c r="R78" s="2">
        <v>6.6708333333333334</v>
      </c>
    </row>
    <row r="79" spans="1:18">
      <c r="A79">
        <v>78</v>
      </c>
      <c r="B79" t="s">
        <v>1799</v>
      </c>
      <c r="C79" t="s">
        <v>14</v>
      </c>
      <c r="D79">
        <v>1</v>
      </c>
      <c r="E79">
        <v>1</v>
      </c>
      <c r="F79">
        <v>0</v>
      </c>
      <c r="G79">
        <v>1</v>
      </c>
      <c r="H79">
        <v>0</v>
      </c>
      <c r="I79">
        <v>28</v>
      </c>
      <c r="J79">
        <v>3</v>
      </c>
      <c r="K79">
        <v>3.05</v>
      </c>
      <c r="L79">
        <v>25</v>
      </c>
      <c r="M79">
        <v>0.89300000000000002</v>
      </c>
      <c r="N79">
        <v>0</v>
      </c>
      <c r="O79">
        <v>0</v>
      </c>
      <c r="P79">
        <v>0</v>
      </c>
      <c r="Q79">
        <v>0</v>
      </c>
      <c r="R79" s="2">
        <v>2.4472222222222224</v>
      </c>
    </row>
    <row r="80" spans="1:18">
      <c r="A80">
        <v>79</v>
      </c>
      <c r="B80" t="s">
        <v>1800</v>
      </c>
      <c r="C80" t="s">
        <v>9</v>
      </c>
      <c r="D80">
        <v>2</v>
      </c>
      <c r="E80">
        <v>1</v>
      </c>
      <c r="F80">
        <v>0</v>
      </c>
      <c r="G80">
        <v>1</v>
      </c>
      <c r="H80">
        <v>0</v>
      </c>
      <c r="I80">
        <v>59</v>
      </c>
      <c r="J80">
        <v>5</v>
      </c>
      <c r="K80">
        <v>3.57</v>
      </c>
      <c r="L80">
        <v>54</v>
      </c>
      <c r="M80">
        <v>0.91500000000000004</v>
      </c>
      <c r="N80">
        <v>0</v>
      </c>
      <c r="O80">
        <v>0</v>
      </c>
      <c r="P80">
        <v>0</v>
      </c>
      <c r="Q80">
        <v>0</v>
      </c>
      <c r="R80" s="2">
        <v>3.4986111111111113</v>
      </c>
    </row>
    <row r="81" spans="1:18">
      <c r="A81">
        <v>80</v>
      </c>
      <c r="B81" t="s">
        <v>1679</v>
      </c>
      <c r="C81" t="s">
        <v>33</v>
      </c>
      <c r="D81">
        <v>3</v>
      </c>
      <c r="E81">
        <v>3</v>
      </c>
      <c r="F81">
        <v>0</v>
      </c>
      <c r="G81">
        <v>3</v>
      </c>
      <c r="H81">
        <v>0</v>
      </c>
      <c r="I81">
        <v>83</v>
      </c>
      <c r="J81">
        <v>12</v>
      </c>
      <c r="K81">
        <v>4.09</v>
      </c>
      <c r="L81">
        <v>71</v>
      </c>
      <c r="M81">
        <v>0.85499999999999998</v>
      </c>
      <c r="N81">
        <v>0</v>
      </c>
      <c r="O81">
        <v>0</v>
      </c>
      <c r="P81">
        <v>0</v>
      </c>
      <c r="Q81">
        <v>0</v>
      </c>
      <c r="R81" s="2">
        <v>7.3166666666666664</v>
      </c>
    </row>
    <row r="82" spans="1:18">
      <c r="A82">
        <v>81</v>
      </c>
      <c r="B82" t="s">
        <v>1675</v>
      </c>
      <c r="C82" t="s">
        <v>78</v>
      </c>
      <c r="D82">
        <v>1</v>
      </c>
      <c r="E82">
        <v>1</v>
      </c>
      <c r="F82">
        <v>0</v>
      </c>
      <c r="G82">
        <v>1</v>
      </c>
      <c r="H82">
        <v>0</v>
      </c>
      <c r="I82">
        <v>33</v>
      </c>
      <c r="J82">
        <v>5</v>
      </c>
      <c r="K82">
        <v>5.08</v>
      </c>
      <c r="L82">
        <v>28</v>
      </c>
      <c r="M82">
        <v>0.84799999999999998</v>
      </c>
      <c r="N82">
        <v>0</v>
      </c>
      <c r="O82">
        <v>0</v>
      </c>
      <c r="P82">
        <v>0</v>
      </c>
      <c r="Q82">
        <v>0</v>
      </c>
      <c r="R82" s="2">
        <v>2.4666666666666668</v>
      </c>
    </row>
    <row r="83" spans="1:18">
      <c r="A83">
        <v>82</v>
      </c>
      <c r="B83" t="s">
        <v>1764</v>
      </c>
      <c r="C83" t="s">
        <v>29</v>
      </c>
      <c r="D83">
        <v>1</v>
      </c>
      <c r="E83">
        <v>1</v>
      </c>
      <c r="F83">
        <v>0</v>
      </c>
      <c r="G83">
        <v>1</v>
      </c>
      <c r="H83">
        <v>0</v>
      </c>
      <c r="I83">
        <v>26</v>
      </c>
      <c r="J83">
        <v>5</v>
      </c>
      <c r="K83">
        <v>5.08</v>
      </c>
      <c r="L83">
        <v>21</v>
      </c>
      <c r="M83">
        <v>0.80800000000000005</v>
      </c>
      <c r="N83">
        <v>0</v>
      </c>
      <c r="O83">
        <v>0</v>
      </c>
      <c r="P83">
        <v>0</v>
      </c>
      <c r="Q83">
        <v>0</v>
      </c>
      <c r="R83" s="2">
        <v>2.463888888888889</v>
      </c>
    </row>
    <row r="84" spans="1:18">
      <c r="R84" s="2"/>
    </row>
  </sheetData>
  <autoFilter ref="A1:R1">
    <sortState ref="A2:R91">
      <sortCondition ref="B1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90"/>
  <sheetViews>
    <sheetView workbookViewId="0">
      <selection sqref="A1:XFD1"/>
    </sheetView>
  </sheetViews>
  <sheetFormatPr defaultRowHeight="15"/>
  <sheetData>
    <row r="1" spans="1:18">
      <c r="B1" t="s">
        <v>1616</v>
      </c>
      <c r="C1" t="s">
        <v>0</v>
      </c>
      <c r="D1" t="s">
        <v>56</v>
      </c>
      <c r="E1" t="s">
        <v>1568</v>
      </c>
      <c r="F1" t="s">
        <v>1569</v>
      </c>
      <c r="G1" t="s">
        <v>1570</v>
      </c>
      <c r="H1" t="s">
        <v>64</v>
      </c>
      <c r="I1" t="s">
        <v>1571</v>
      </c>
      <c r="J1" t="s">
        <v>1572</v>
      </c>
      <c r="K1" t="s">
        <v>1573</v>
      </c>
      <c r="L1" t="s">
        <v>1574</v>
      </c>
      <c r="M1" t="s">
        <v>1575</v>
      </c>
      <c r="N1" t="s">
        <v>1576</v>
      </c>
      <c r="O1" t="s">
        <v>57</v>
      </c>
      <c r="P1" t="s">
        <v>58</v>
      </c>
      <c r="Q1" t="s">
        <v>60</v>
      </c>
      <c r="R1" t="s">
        <v>1577</v>
      </c>
    </row>
    <row r="2" spans="1:18">
      <c r="A2">
        <v>1</v>
      </c>
      <c r="B2" t="s">
        <v>1468</v>
      </c>
      <c r="C2" t="s">
        <v>165</v>
      </c>
      <c r="D2">
        <v>73</v>
      </c>
      <c r="E2">
        <v>72</v>
      </c>
      <c r="F2">
        <v>43</v>
      </c>
      <c r="G2">
        <v>18</v>
      </c>
      <c r="H2">
        <v>8</v>
      </c>
      <c r="I2">
        <v>2153</v>
      </c>
      <c r="J2">
        <v>166</v>
      </c>
      <c r="K2">
        <v>2.39</v>
      </c>
      <c r="L2">
        <v>1987</v>
      </c>
      <c r="M2">
        <v>0.92300000000000004</v>
      </c>
      <c r="N2">
        <v>5</v>
      </c>
      <c r="O2">
        <v>0</v>
      </c>
      <c r="P2">
        <v>5</v>
      </c>
      <c r="Q2">
        <v>0</v>
      </c>
      <c r="R2" t="s">
        <v>1617</v>
      </c>
    </row>
    <row r="3" spans="1:18">
      <c r="A3">
        <v>2</v>
      </c>
      <c r="B3" t="s">
        <v>1422</v>
      </c>
      <c r="C3" t="s">
        <v>12</v>
      </c>
      <c r="D3">
        <v>67</v>
      </c>
      <c r="E3">
        <v>64</v>
      </c>
      <c r="F3">
        <v>42</v>
      </c>
      <c r="G3">
        <v>17</v>
      </c>
      <c r="H3">
        <v>4</v>
      </c>
      <c r="I3">
        <v>1768</v>
      </c>
      <c r="J3">
        <v>153</v>
      </c>
      <c r="K3">
        <v>2.36</v>
      </c>
      <c r="L3">
        <v>1615</v>
      </c>
      <c r="M3">
        <v>0.91300000000000003</v>
      </c>
      <c r="N3">
        <v>3</v>
      </c>
      <c r="O3">
        <v>0</v>
      </c>
      <c r="P3">
        <v>2</v>
      </c>
      <c r="Q3">
        <v>4</v>
      </c>
      <c r="R3" t="s">
        <v>1618</v>
      </c>
    </row>
    <row r="4" spans="1:18">
      <c r="A4">
        <v>3</v>
      </c>
      <c r="B4" t="s">
        <v>1415</v>
      </c>
      <c r="C4" t="s">
        <v>40</v>
      </c>
      <c r="D4">
        <v>62</v>
      </c>
      <c r="E4">
        <v>62</v>
      </c>
      <c r="F4">
        <v>39</v>
      </c>
      <c r="G4">
        <v>18</v>
      </c>
      <c r="H4">
        <v>5</v>
      </c>
      <c r="I4">
        <v>1753</v>
      </c>
      <c r="J4">
        <v>123</v>
      </c>
      <c r="K4">
        <v>1.97</v>
      </c>
      <c r="L4">
        <v>1630</v>
      </c>
      <c r="M4">
        <v>0.93</v>
      </c>
      <c r="N4">
        <v>8</v>
      </c>
      <c r="O4">
        <v>0</v>
      </c>
      <c r="P4">
        <v>2</v>
      </c>
      <c r="Q4">
        <v>4</v>
      </c>
      <c r="R4" t="s">
        <v>1619</v>
      </c>
    </row>
    <row r="5" spans="1:18">
      <c r="A5">
        <v>4</v>
      </c>
      <c r="B5" t="s">
        <v>1471</v>
      </c>
      <c r="C5" t="s">
        <v>143</v>
      </c>
      <c r="D5">
        <v>67</v>
      </c>
      <c r="E5">
        <v>67</v>
      </c>
      <c r="F5">
        <v>38</v>
      </c>
      <c r="G5">
        <v>18</v>
      </c>
      <c r="H5">
        <v>10</v>
      </c>
      <c r="I5">
        <v>2066</v>
      </c>
      <c r="J5">
        <v>144</v>
      </c>
      <c r="K5">
        <v>2.21</v>
      </c>
      <c r="L5">
        <v>1922</v>
      </c>
      <c r="M5">
        <v>0.93</v>
      </c>
      <c r="N5">
        <v>8</v>
      </c>
      <c r="O5">
        <v>0</v>
      </c>
      <c r="P5">
        <v>2</v>
      </c>
      <c r="Q5">
        <v>16</v>
      </c>
      <c r="R5" t="s">
        <v>1620</v>
      </c>
    </row>
    <row r="6" spans="1:18">
      <c r="A6">
        <v>5</v>
      </c>
      <c r="B6" t="s">
        <v>1451</v>
      </c>
      <c r="C6" t="s">
        <v>49</v>
      </c>
      <c r="D6">
        <v>69</v>
      </c>
      <c r="E6">
        <v>69</v>
      </c>
      <c r="F6">
        <v>35</v>
      </c>
      <c r="G6">
        <v>21</v>
      </c>
      <c r="H6">
        <v>13</v>
      </c>
      <c r="I6">
        <v>1863</v>
      </c>
      <c r="J6">
        <v>133</v>
      </c>
      <c r="K6">
        <v>1.95</v>
      </c>
      <c r="L6">
        <v>1730</v>
      </c>
      <c r="M6">
        <v>0.92900000000000005</v>
      </c>
      <c r="N6">
        <v>10</v>
      </c>
      <c r="O6">
        <v>0</v>
      </c>
      <c r="P6">
        <v>2</v>
      </c>
      <c r="Q6">
        <v>6</v>
      </c>
      <c r="R6" t="s">
        <v>1621</v>
      </c>
    </row>
    <row r="7" spans="1:18">
      <c r="A7">
        <v>6</v>
      </c>
      <c r="B7" t="s">
        <v>1432</v>
      </c>
      <c r="C7" t="s">
        <v>23</v>
      </c>
      <c r="D7">
        <v>57</v>
      </c>
      <c r="E7">
        <v>57</v>
      </c>
      <c r="F7">
        <v>35</v>
      </c>
      <c r="G7">
        <v>17</v>
      </c>
      <c r="H7">
        <v>4</v>
      </c>
      <c r="I7">
        <v>1496</v>
      </c>
      <c r="J7">
        <v>119</v>
      </c>
      <c r="K7">
        <v>2.13</v>
      </c>
      <c r="L7">
        <v>1377</v>
      </c>
      <c r="M7">
        <v>0.92</v>
      </c>
      <c r="N7">
        <v>6</v>
      </c>
      <c r="O7">
        <v>0</v>
      </c>
      <c r="P7">
        <v>1</v>
      </c>
      <c r="Q7">
        <v>6</v>
      </c>
      <c r="R7" t="s">
        <v>1622</v>
      </c>
    </row>
    <row r="8" spans="1:18">
      <c r="A8">
        <v>7</v>
      </c>
      <c r="B8" t="s">
        <v>1515</v>
      </c>
      <c r="C8" t="s">
        <v>121</v>
      </c>
      <c r="D8">
        <v>70</v>
      </c>
      <c r="E8">
        <v>68</v>
      </c>
      <c r="F8">
        <v>35</v>
      </c>
      <c r="G8">
        <v>22</v>
      </c>
      <c r="H8">
        <v>11</v>
      </c>
      <c r="I8">
        <v>2040</v>
      </c>
      <c r="J8">
        <v>162</v>
      </c>
      <c r="K8">
        <v>2.35</v>
      </c>
      <c r="L8">
        <v>1878</v>
      </c>
      <c r="M8">
        <v>0.92100000000000004</v>
      </c>
      <c r="N8">
        <v>4</v>
      </c>
      <c r="O8">
        <v>0</v>
      </c>
      <c r="P8">
        <v>0</v>
      </c>
      <c r="Q8">
        <v>0</v>
      </c>
      <c r="R8" t="s">
        <v>1623</v>
      </c>
    </row>
    <row r="9" spans="1:18">
      <c r="A9">
        <v>8</v>
      </c>
      <c r="B9" t="s">
        <v>1624</v>
      </c>
      <c r="C9" t="s">
        <v>88</v>
      </c>
      <c r="D9">
        <v>59</v>
      </c>
      <c r="E9">
        <v>55</v>
      </c>
      <c r="F9">
        <v>35</v>
      </c>
      <c r="G9">
        <v>19</v>
      </c>
      <c r="H9">
        <v>1</v>
      </c>
      <c r="I9">
        <v>1659</v>
      </c>
      <c r="J9">
        <v>132</v>
      </c>
      <c r="K9">
        <v>2.36</v>
      </c>
      <c r="L9">
        <v>1527</v>
      </c>
      <c r="M9">
        <v>0.92</v>
      </c>
      <c r="N9">
        <v>5</v>
      </c>
      <c r="O9">
        <v>0</v>
      </c>
      <c r="P9">
        <v>1</v>
      </c>
      <c r="Q9">
        <v>0</v>
      </c>
      <c r="R9" t="s">
        <v>1625</v>
      </c>
    </row>
    <row r="10" spans="1:18">
      <c r="A10">
        <v>9</v>
      </c>
      <c r="B10" t="s">
        <v>1418</v>
      </c>
      <c r="C10" t="s">
        <v>72</v>
      </c>
      <c r="D10">
        <v>68</v>
      </c>
      <c r="E10">
        <v>68</v>
      </c>
      <c r="F10">
        <v>34</v>
      </c>
      <c r="G10">
        <v>22</v>
      </c>
      <c r="H10">
        <v>9</v>
      </c>
      <c r="I10">
        <v>1865</v>
      </c>
      <c r="J10">
        <v>159</v>
      </c>
      <c r="K10">
        <v>2.42</v>
      </c>
      <c r="L10">
        <v>1706</v>
      </c>
      <c r="M10">
        <v>0.91500000000000004</v>
      </c>
      <c r="N10">
        <v>6</v>
      </c>
      <c r="O10">
        <v>0</v>
      </c>
      <c r="P10">
        <v>0</v>
      </c>
      <c r="Q10">
        <v>2</v>
      </c>
      <c r="R10" t="s">
        <v>1626</v>
      </c>
    </row>
    <row r="11" spans="1:18">
      <c r="A11">
        <v>10</v>
      </c>
      <c r="B11" t="s">
        <v>1448</v>
      </c>
      <c r="C11" t="s">
        <v>29</v>
      </c>
      <c r="D11">
        <v>59</v>
      </c>
      <c r="E11">
        <v>57</v>
      </c>
      <c r="F11">
        <v>33</v>
      </c>
      <c r="G11">
        <v>16</v>
      </c>
      <c r="H11">
        <v>7</v>
      </c>
      <c r="I11">
        <v>1554</v>
      </c>
      <c r="J11">
        <v>141</v>
      </c>
      <c r="K11">
        <v>2.48</v>
      </c>
      <c r="L11">
        <v>1413</v>
      </c>
      <c r="M11">
        <v>0.90900000000000003</v>
      </c>
      <c r="N11">
        <v>6</v>
      </c>
      <c r="O11">
        <v>0</v>
      </c>
      <c r="P11">
        <v>2</v>
      </c>
      <c r="Q11">
        <v>4</v>
      </c>
      <c r="R11" t="s">
        <v>1627</v>
      </c>
    </row>
    <row r="12" spans="1:18">
      <c r="A12">
        <v>11</v>
      </c>
      <c r="B12" t="s">
        <v>1485</v>
      </c>
      <c r="C12" t="s">
        <v>147</v>
      </c>
      <c r="D12">
        <v>63</v>
      </c>
      <c r="E12">
        <v>60</v>
      </c>
      <c r="F12">
        <v>33</v>
      </c>
      <c r="G12">
        <v>22</v>
      </c>
      <c r="H12">
        <v>6</v>
      </c>
      <c r="I12">
        <v>1917</v>
      </c>
      <c r="J12">
        <v>165</v>
      </c>
      <c r="K12">
        <v>2.84</v>
      </c>
      <c r="L12">
        <v>1752</v>
      </c>
      <c r="M12">
        <v>0.91400000000000003</v>
      </c>
      <c r="N12">
        <v>3</v>
      </c>
      <c r="O12">
        <v>0</v>
      </c>
      <c r="P12">
        <v>4</v>
      </c>
      <c r="Q12">
        <v>4</v>
      </c>
      <c r="R12" t="s">
        <v>1628</v>
      </c>
    </row>
    <row r="13" spans="1:18">
      <c r="A13">
        <v>12</v>
      </c>
      <c r="B13" t="s">
        <v>1473</v>
      </c>
      <c r="C13" t="s">
        <v>113</v>
      </c>
      <c r="D13">
        <v>59</v>
      </c>
      <c r="E13">
        <v>59</v>
      </c>
      <c r="F13">
        <v>32</v>
      </c>
      <c r="G13">
        <v>22</v>
      </c>
      <c r="H13">
        <v>4</v>
      </c>
      <c r="I13">
        <v>1739</v>
      </c>
      <c r="J13">
        <v>136</v>
      </c>
      <c r="K13">
        <v>2.33</v>
      </c>
      <c r="L13">
        <v>1603</v>
      </c>
      <c r="M13">
        <v>0.92200000000000004</v>
      </c>
      <c r="N13">
        <v>4</v>
      </c>
      <c r="O13">
        <v>0</v>
      </c>
      <c r="P13">
        <v>3</v>
      </c>
      <c r="Q13">
        <v>0</v>
      </c>
      <c r="R13" t="s">
        <v>1629</v>
      </c>
    </row>
    <row r="14" spans="1:18">
      <c r="A14">
        <v>13</v>
      </c>
      <c r="B14" t="s">
        <v>1480</v>
      </c>
      <c r="C14" t="s">
        <v>93</v>
      </c>
      <c r="D14">
        <v>59</v>
      </c>
      <c r="E14">
        <v>59</v>
      </c>
      <c r="F14">
        <v>31</v>
      </c>
      <c r="G14">
        <v>21</v>
      </c>
      <c r="H14">
        <v>4</v>
      </c>
      <c r="I14">
        <v>1472</v>
      </c>
      <c r="J14">
        <v>136</v>
      </c>
      <c r="K14">
        <v>2.41</v>
      </c>
      <c r="L14">
        <v>1336</v>
      </c>
      <c r="M14">
        <v>0.90800000000000003</v>
      </c>
      <c r="N14">
        <v>3</v>
      </c>
      <c r="O14">
        <v>0</v>
      </c>
      <c r="P14">
        <v>4</v>
      </c>
      <c r="Q14">
        <v>2</v>
      </c>
      <c r="R14" t="s">
        <v>1630</v>
      </c>
    </row>
    <row r="15" spans="1:18">
      <c r="A15">
        <v>14</v>
      </c>
      <c r="B15" t="s">
        <v>1503</v>
      </c>
      <c r="C15" t="s">
        <v>38</v>
      </c>
      <c r="D15">
        <v>55</v>
      </c>
      <c r="E15">
        <v>54</v>
      </c>
      <c r="F15">
        <v>31</v>
      </c>
      <c r="G15">
        <v>14</v>
      </c>
      <c r="H15">
        <v>8</v>
      </c>
      <c r="I15">
        <v>1577</v>
      </c>
      <c r="J15">
        <v>127</v>
      </c>
      <c r="K15">
        <v>2.41</v>
      </c>
      <c r="L15">
        <v>1450</v>
      </c>
      <c r="M15">
        <v>0.91900000000000004</v>
      </c>
      <c r="N15">
        <v>5</v>
      </c>
      <c r="O15">
        <v>0</v>
      </c>
      <c r="P15">
        <v>1</v>
      </c>
      <c r="Q15">
        <v>4</v>
      </c>
      <c r="R15" t="s">
        <v>1631</v>
      </c>
    </row>
    <row r="16" spans="1:18">
      <c r="A16">
        <v>15</v>
      </c>
      <c r="B16" t="s">
        <v>1459</v>
      </c>
      <c r="C16" t="s">
        <v>51</v>
      </c>
      <c r="D16">
        <v>61</v>
      </c>
      <c r="E16">
        <v>60</v>
      </c>
      <c r="F16">
        <v>31</v>
      </c>
      <c r="G16">
        <v>21</v>
      </c>
      <c r="H16">
        <v>7</v>
      </c>
      <c r="I16">
        <v>1788</v>
      </c>
      <c r="J16">
        <v>150</v>
      </c>
      <c r="K16">
        <v>2.5499999999999998</v>
      </c>
      <c r="L16">
        <v>1638</v>
      </c>
      <c r="M16">
        <v>0.91600000000000004</v>
      </c>
      <c r="N16">
        <v>6</v>
      </c>
      <c r="O16">
        <v>0</v>
      </c>
      <c r="P16">
        <v>0</v>
      </c>
      <c r="Q16">
        <v>0</v>
      </c>
      <c r="R16" t="s">
        <v>1632</v>
      </c>
    </row>
    <row r="17" spans="1:18">
      <c r="A17">
        <v>16</v>
      </c>
      <c r="B17" t="s">
        <v>1440</v>
      </c>
      <c r="C17" t="s">
        <v>14</v>
      </c>
      <c r="D17">
        <v>57</v>
      </c>
      <c r="E17">
        <v>55</v>
      </c>
      <c r="F17">
        <v>30</v>
      </c>
      <c r="G17">
        <v>17</v>
      </c>
      <c r="H17">
        <v>7</v>
      </c>
      <c r="I17">
        <v>1507</v>
      </c>
      <c r="J17">
        <v>146</v>
      </c>
      <c r="K17">
        <v>2.72</v>
      </c>
      <c r="L17">
        <v>1361</v>
      </c>
      <c r="M17">
        <v>0.90300000000000002</v>
      </c>
      <c r="N17">
        <v>0</v>
      </c>
      <c r="O17">
        <v>0</v>
      </c>
      <c r="P17">
        <v>0</v>
      </c>
      <c r="Q17">
        <v>0</v>
      </c>
      <c r="R17" t="s">
        <v>1633</v>
      </c>
    </row>
    <row r="18" spans="1:18">
      <c r="A18">
        <v>17</v>
      </c>
      <c r="B18" t="s">
        <v>1505</v>
      </c>
      <c r="C18" t="s">
        <v>16</v>
      </c>
      <c r="D18">
        <v>68</v>
      </c>
      <c r="E18">
        <v>68</v>
      </c>
      <c r="F18">
        <v>30</v>
      </c>
      <c r="G18">
        <v>23</v>
      </c>
      <c r="H18">
        <v>13</v>
      </c>
      <c r="I18">
        <v>2143</v>
      </c>
      <c r="J18">
        <v>182</v>
      </c>
      <c r="K18">
        <v>2.74</v>
      </c>
      <c r="L18">
        <v>1961</v>
      </c>
      <c r="M18">
        <v>0.91500000000000004</v>
      </c>
      <c r="N18">
        <v>5</v>
      </c>
      <c r="O18">
        <v>1</v>
      </c>
      <c r="P18">
        <v>0</v>
      </c>
      <c r="Q18">
        <v>4</v>
      </c>
      <c r="R18" t="s">
        <v>1634</v>
      </c>
    </row>
    <row r="19" spans="1:18">
      <c r="A19">
        <v>18</v>
      </c>
      <c r="B19" t="s">
        <v>1465</v>
      </c>
      <c r="C19" t="s">
        <v>25</v>
      </c>
      <c r="D19">
        <v>73</v>
      </c>
      <c r="E19">
        <v>73</v>
      </c>
      <c r="F19">
        <v>29</v>
      </c>
      <c r="G19">
        <v>30</v>
      </c>
      <c r="H19">
        <v>12</v>
      </c>
      <c r="I19">
        <v>2021</v>
      </c>
      <c r="J19">
        <v>182</v>
      </c>
      <c r="K19">
        <v>2.57</v>
      </c>
      <c r="L19">
        <v>1839</v>
      </c>
      <c r="M19">
        <v>0.91</v>
      </c>
      <c r="N19">
        <v>4</v>
      </c>
      <c r="O19">
        <v>0</v>
      </c>
      <c r="P19">
        <v>1</v>
      </c>
      <c r="Q19">
        <v>0</v>
      </c>
      <c r="R19" t="s">
        <v>1635</v>
      </c>
    </row>
    <row r="20" spans="1:18">
      <c r="A20">
        <v>19</v>
      </c>
      <c r="B20" t="s">
        <v>1438</v>
      </c>
      <c r="C20" t="s">
        <v>36</v>
      </c>
      <c r="D20">
        <v>68</v>
      </c>
      <c r="E20">
        <v>67</v>
      </c>
      <c r="F20">
        <v>29</v>
      </c>
      <c r="G20">
        <v>28</v>
      </c>
      <c r="H20">
        <v>9</v>
      </c>
      <c r="I20">
        <v>2036</v>
      </c>
      <c r="J20">
        <v>191</v>
      </c>
      <c r="K20">
        <v>2.91</v>
      </c>
      <c r="L20">
        <v>1845</v>
      </c>
      <c r="M20">
        <v>0.90600000000000003</v>
      </c>
      <c r="N20">
        <v>4</v>
      </c>
      <c r="O20">
        <v>0</v>
      </c>
      <c r="P20">
        <v>2</v>
      </c>
      <c r="Q20">
        <v>0</v>
      </c>
      <c r="R20" t="s">
        <v>1636</v>
      </c>
    </row>
    <row r="21" spans="1:18">
      <c r="A21">
        <v>20</v>
      </c>
      <c r="B21" t="s">
        <v>1523</v>
      </c>
      <c r="C21" t="s">
        <v>90</v>
      </c>
      <c r="D21">
        <v>46</v>
      </c>
      <c r="E21">
        <v>46</v>
      </c>
      <c r="F21">
        <v>26</v>
      </c>
      <c r="G21">
        <v>12</v>
      </c>
      <c r="H21">
        <v>7</v>
      </c>
      <c r="I21">
        <v>1211</v>
      </c>
      <c r="J21">
        <v>90</v>
      </c>
      <c r="K21">
        <v>1.97</v>
      </c>
      <c r="L21">
        <v>1121</v>
      </c>
      <c r="M21">
        <v>0.92600000000000005</v>
      </c>
      <c r="N21">
        <v>6</v>
      </c>
      <c r="O21">
        <v>0</v>
      </c>
      <c r="P21">
        <v>0</v>
      </c>
      <c r="Q21">
        <v>0</v>
      </c>
      <c r="R21" t="s">
        <v>1637</v>
      </c>
    </row>
    <row r="22" spans="1:18">
      <c r="A22">
        <v>21</v>
      </c>
      <c r="B22" t="s">
        <v>1435</v>
      </c>
      <c r="C22" t="s">
        <v>74</v>
      </c>
      <c r="D22">
        <v>65</v>
      </c>
      <c r="E22">
        <v>65</v>
      </c>
      <c r="F22">
        <v>26</v>
      </c>
      <c r="G22">
        <v>28</v>
      </c>
      <c r="H22">
        <v>11</v>
      </c>
      <c r="I22">
        <v>1914</v>
      </c>
      <c r="J22">
        <v>160</v>
      </c>
      <c r="K22">
        <v>2.4300000000000002</v>
      </c>
      <c r="L22">
        <v>1754</v>
      </c>
      <c r="M22">
        <v>0.91600000000000004</v>
      </c>
      <c r="N22">
        <v>4</v>
      </c>
      <c r="O22">
        <v>0</v>
      </c>
      <c r="P22">
        <v>2</v>
      </c>
      <c r="Q22">
        <v>6</v>
      </c>
      <c r="R22" t="s">
        <v>1638</v>
      </c>
    </row>
    <row r="23" spans="1:18">
      <c r="A23">
        <v>22</v>
      </c>
      <c r="B23" t="s">
        <v>1490</v>
      </c>
      <c r="C23" t="s">
        <v>45</v>
      </c>
      <c r="D23">
        <v>53</v>
      </c>
      <c r="E23">
        <v>52</v>
      </c>
      <c r="F23">
        <v>26</v>
      </c>
      <c r="G23">
        <v>24</v>
      </c>
      <c r="H23">
        <v>3</v>
      </c>
      <c r="I23">
        <v>1564</v>
      </c>
      <c r="J23">
        <v>136</v>
      </c>
      <c r="K23">
        <v>2.59</v>
      </c>
      <c r="L23">
        <v>1428</v>
      </c>
      <c r="M23">
        <v>0.91300000000000003</v>
      </c>
      <c r="N23">
        <v>4</v>
      </c>
      <c r="O23">
        <v>0</v>
      </c>
      <c r="P23">
        <v>1</v>
      </c>
      <c r="Q23">
        <v>2</v>
      </c>
      <c r="R23" t="s">
        <v>1639</v>
      </c>
    </row>
    <row r="24" spans="1:18">
      <c r="A24">
        <v>23</v>
      </c>
      <c r="B24" t="s">
        <v>1482</v>
      </c>
      <c r="C24" t="s">
        <v>9</v>
      </c>
      <c r="D24">
        <v>48</v>
      </c>
      <c r="E24">
        <v>46</v>
      </c>
      <c r="F24">
        <v>25</v>
      </c>
      <c r="G24">
        <v>17</v>
      </c>
      <c r="H24">
        <v>2</v>
      </c>
      <c r="I24">
        <v>1299</v>
      </c>
      <c r="J24">
        <v>108</v>
      </c>
      <c r="K24">
        <v>2.5099999999999998</v>
      </c>
      <c r="L24">
        <v>1191</v>
      </c>
      <c r="M24">
        <v>0.91700000000000004</v>
      </c>
      <c r="N24">
        <v>4</v>
      </c>
      <c r="O24">
        <v>0</v>
      </c>
      <c r="P24">
        <v>2</v>
      </c>
      <c r="Q24">
        <v>4</v>
      </c>
      <c r="R24" t="s">
        <v>1640</v>
      </c>
    </row>
    <row r="25" spans="1:18">
      <c r="A25">
        <v>24</v>
      </c>
      <c r="B25" t="s">
        <v>1475</v>
      </c>
      <c r="C25" t="s">
        <v>90</v>
      </c>
      <c r="D25">
        <v>38</v>
      </c>
      <c r="E25">
        <v>36</v>
      </c>
      <c r="F25">
        <v>23</v>
      </c>
      <c r="G25">
        <v>10</v>
      </c>
      <c r="H25">
        <v>4</v>
      </c>
      <c r="I25">
        <v>972</v>
      </c>
      <c r="J25">
        <v>58</v>
      </c>
      <c r="K25">
        <v>1.56</v>
      </c>
      <c r="L25">
        <v>914</v>
      </c>
      <c r="M25">
        <v>0.94</v>
      </c>
      <c r="N25">
        <v>9</v>
      </c>
      <c r="O25">
        <v>0</v>
      </c>
      <c r="P25">
        <v>0</v>
      </c>
      <c r="Q25">
        <v>0</v>
      </c>
      <c r="R25" t="s">
        <v>1641</v>
      </c>
    </row>
    <row r="26" spans="1:18">
      <c r="A26">
        <v>25</v>
      </c>
      <c r="B26" t="s">
        <v>1536</v>
      </c>
      <c r="C26" t="s">
        <v>4</v>
      </c>
      <c r="D26">
        <v>48</v>
      </c>
      <c r="E26">
        <v>44</v>
      </c>
      <c r="F26">
        <v>23</v>
      </c>
      <c r="G26">
        <v>16</v>
      </c>
      <c r="H26">
        <v>4</v>
      </c>
      <c r="I26">
        <v>1191</v>
      </c>
      <c r="J26">
        <v>118</v>
      </c>
      <c r="K26">
        <v>2.85</v>
      </c>
      <c r="L26">
        <v>1073</v>
      </c>
      <c r="M26">
        <v>0.90100000000000002</v>
      </c>
      <c r="N26">
        <v>1</v>
      </c>
      <c r="O26">
        <v>0</v>
      </c>
      <c r="P26">
        <v>2</v>
      </c>
      <c r="Q26">
        <v>0</v>
      </c>
      <c r="R26" t="s">
        <v>1642</v>
      </c>
    </row>
    <row r="27" spans="1:18">
      <c r="A27">
        <v>26</v>
      </c>
      <c r="B27" t="s">
        <v>1548</v>
      </c>
      <c r="C27" t="s">
        <v>100</v>
      </c>
      <c r="D27">
        <v>53</v>
      </c>
      <c r="E27">
        <v>51</v>
      </c>
      <c r="F27">
        <v>22</v>
      </c>
      <c r="G27">
        <v>16</v>
      </c>
      <c r="H27">
        <v>11</v>
      </c>
      <c r="I27">
        <v>1502</v>
      </c>
      <c r="J27">
        <v>125</v>
      </c>
      <c r="K27">
        <v>2.46</v>
      </c>
      <c r="L27">
        <v>1377</v>
      </c>
      <c r="M27">
        <v>0.91700000000000004</v>
      </c>
      <c r="N27">
        <v>3</v>
      </c>
      <c r="O27">
        <v>0</v>
      </c>
      <c r="P27">
        <v>0</v>
      </c>
      <c r="Q27">
        <v>2</v>
      </c>
      <c r="R27" t="s">
        <v>1643</v>
      </c>
    </row>
    <row r="28" spans="1:18">
      <c r="A28">
        <v>27</v>
      </c>
      <c r="B28" t="s">
        <v>1456</v>
      </c>
      <c r="C28" t="s">
        <v>38</v>
      </c>
      <c r="D28">
        <v>33</v>
      </c>
      <c r="E28">
        <v>28</v>
      </c>
      <c r="F28">
        <v>20</v>
      </c>
      <c r="G28">
        <v>8</v>
      </c>
      <c r="H28">
        <v>1</v>
      </c>
      <c r="I28">
        <v>945</v>
      </c>
      <c r="J28">
        <v>60</v>
      </c>
      <c r="K28">
        <v>1.96</v>
      </c>
      <c r="L28">
        <v>885</v>
      </c>
      <c r="M28">
        <v>0.93700000000000006</v>
      </c>
      <c r="N28">
        <v>3</v>
      </c>
      <c r="O28">
        <v>0</v>
      </c>
      <c r="P28">
        <v>2</v>
      </c>
      <c r="Q28">
        <v>0</v>
      </c>
      <c r="R28" t="s">
        <v>1644</v>
      </c>
    </row>
    <row r="29" spans="1:18">
      <c r="A29">
        <v>28</v>
      </c>
      <c r="B29" t="s">
        <v>1478</v>
      </c>
      <c r="C29" t="s">
        <v>21</v>
      </c>
      <c r="D29">
        <v>47</v>
      </c>
      <c r="E29">
        <v>42</v>
      </c>
      <c r="F29">
        <v>20</v>
      </c>
      <c r="G29">
        <v>20</v>
      </c>
      <c r="H29">
        <v>3</v>
      </c>
      <c r="I29">
        <v>1380</v>
      </c>
      <c r="J29">
        <v>118</v>
      </c>
      <c r="K29">
        <v>2.67</v>
      </c>
      <c r="L29">
        <v>1262</v>
      </c>
      <c r="M29">
        <v>0.91400000000000003</v>
      </c>
      <c r="N29">
        <v>2</v>
      </c>
      <c r="O29">
        <v>0</v>
      </c>
      <c r="P29">
        <v>1</v>
      </c>
      <c r="Q29">
        <v>0</v>
      </c>
      <c r="R29" t="s">
        <v>1645</v>
      </c>
    </row>
    <row r="30" spans="1:18">
      <c r="A30">
        <v>29</v>
      </c>
      <c r="B30" t="s">
        <v>1420</v>
      </c>
      <c r="C30" t="s">
        <v>78</v>
      </c>
      <c r="D30">
        <v>46</v>
      </c>
      <c r="E30">
        <v>45</v>
      </c>
      <c r="F30">
        <v>19</v>
      </c>
      <c r="G30">
        <v>18</v>
      </c>
      <c r="H30">
        <v>7</v>
      </c>
      <c r="I30">
        <v>1299</v>
      </c>
      <c r="J30">
        <v>105</v>
      </c>
      <c r="K30">
        <v>2.4300000000000002</v>
      </c>
      <c r="L30">
        <v>1194</v>
      </c>
      <c r="M30">
        <v>0.91900000000000004</v>
      </c>
      <c r="N30">
        <v>4</v>
      </c>
      <c r="O30">
        <v>0</v>
      </c>
      <c r="P30">
        <v>2</v>
      </c>
      <c r="Q30">
        <v>2</v>
      </c>
      <c r="R30" t="s">
        <v>1646</v>
      </c>
    </row>
    <row r="31" spans="1:18">
      <c r="A31">
        <v>30</v>
      </c>
      <c r="B31" t="s">
        <v>1424</v>
      </c>
      <c r="C31" t="s">
        <v>33</v>
      </c>
      <c r="D31">
        <v>42</v>
      </c>
      <c r="E31">
        <v>41</v>
      </c>
      <c r="F31">
        <v>19</v>
      </c>
      <c r="G31">
        <v>18</v>
      </c>
      <c r="H31">
        <v>3</v>
      </c>
      <c r="I31">
        <v>1172</v>
      </c>
      <c r="J31">
        <v>101</v>
      </c>
      <c r="K31">
        <v>2.5499999999999998</v>
      </c>
      <c r="L31">
        <v>1071</v>
      </c>
      <c r="M31">
        <v>0.91400000000000003</v>
      </c>
      <c r="N31">
        <v>2</v>
      </c>
      <c r="O31">
        <v>0</v>
      </c>
      <c r="P31">
        <v>0</v>
      </c>
      <c r="Q31">
        <v>6</v>
      </c>
      <c r="R31" t="s">
        <v>1647</v>
      </c>
    </row>
    <row r="32" spans="1:18">
      <c r="A32">
        <v>31</v>
      </c>
      <c r="B32" t="s">
        <v>1525</v>
      </c>
      <c r="C32" t="s">
        <v>93</v>
      </c>
      <c r="D32">
        <v>27</v>
      </c>
      <c r="E32">
        <v>23</v>
      </c>
      <c r="F32">
        <v>17</v>
      </c>
      <c r="G32">
        <v>7</v>
      </c>
      <c r="H32">
        <v>2</v>
      </c>
      <c r="I32">
        <v>718</v>
      </c>
      <c r="J32">
        <v>59</v>
      </c>
      <c r="K32">
        <v>2.23</v>
      </c>
      <c r="L32">
        <v>659</v>
      </c>
      <c r="M32">
        <v>0.91800000000000004</v>
      </c>
      <c r="N32">
        <v>4</v>
      </c>
      <c r="O32">
        <v>0</v>
      </c>
      <c r="P32">
        <v>0</v>
      </c>
      <c r="Q32">
        <v>2</v>
      </c>
      <c r="R32" t="s">
        <v>1648</v>
      </c>
    </row>
    <row r="33" spans="1:18">
      <c r="A33">
        <v>32</v>
      </c>
      <c r="B33" t="s">
        <v>1565</v>
      </c>
      <c r="C33" t="s">
        <v>19</v>
      </c>
      <c r="D33">
        <v>42</v>
      </c>
      <c r="E33">
        <v>36</v>
      </c>
      <c r="F33">
        <v>17</v>
      </c>
      <c r="G33">
        <v>17</v>
      </c>
      <c r="H33">
        <v>4</v>
      </c>
      <c r="I33">
        <v>1147</v>
      </c>
      <c r="J33">
        <v>112</v>
      </c>
      <c r="K33">
        <v>2.92</v>
      </c>
      <c r="L33">
        <v>1035</v>
      </c>
      <c r="M33">
        <v>0.90200000000000002</v>
      </c>
      <c r="N33">
        <v>4</v>
      </c>
      <c r="O33">
        <v>0</v>
      </c>
      <c r="P33">
        <v>1</v>
      </c>
      <c r="Q33">
        <v>4</v>
      </c>
      <c r="R33" t="s">
        <v>1649</v>
      </c>
    </row>
    <row r="34" spans="1:18">
      <c r="A34">
        <v>33</v>
      </c>
      <c r="B34" t="s">
        <v>1517</v>
      </c>
      <c r="C34" t="s">
        <v>139</v>
      </c>
      <c r="D34">
        <v>46</v>
      </c>
      <c r="E34">
        <v>45</v>
      </c>
      <c r="F34">
        <v>16</v>
      </c>
      <c r="G34">
        <v>26</v>
      </c>
      <c r="H34">
        <v>3</v>
      </c>
      <c r="I34">
        <v>1355</v>
      </c>
      <c r="J34">
        <v>143</v>
      </c>
      <c r="K34">
        <v>3.39</v>
      </c>
      <c r="L34">
        <v>1212</v>
      </c>
      <c r="M34">
        <v>0.89400000000000002</v>
      </c>
      <c r="N34">
        <v>1</v>
      </c>
      <c r="O34">
        <v>0</v>
      </c>
      <c r="P34">
        <v>2</v>
      </c>
      <c r="Q34">
        <v>2</v>
      </c>
      <c r="R34" t="s">
        <v>1650</v>
      </c>
    </row>
    <row r="35" spans="1:18">
      <c r="A35">
        <v>34</v>
      </c>
      <c r="B35" t="s">
        <v>1534</v>
      </c>
      <c r="C35" t="s">
        <v>45</v>
      </c>
      <c r="D35">
        <v>32</v>
      </c>
      <c r="E35">
        <v>30</v>
      </c>
      <c r="F35">
        <v>15</v>
      </c>
      <c r="G35">
        <v>11</v>
      </c>
      <c r="H35">
        <v>3</v>
      </c>
      <c r="I35">
        <v>850</v>
      </c>
      <c r="J35">
        <v>69</v>
      </c>
      <c r="K35">
        <v>2.27</v>
      </c>
      <c r="L35">
        <v>781</v>
      </c>
      <c r="M35">
        <v>0.91900000000000004</v>
      </c>
      <c r="N35">
        <v>2</v>
      </c>
      <c r="O35">
        <v>0</v>
      </c>
      <c r="P35">
        <v>0</v>
      </c>
      <c r="Q35">
        <v>2</v>
      </c>
      <c r="R35" t="s">
        <v>1651</v>
      </c>
    </row>
    <row r="36" spans="1:18">
      <c r="A36">
        <v>35</v>
      </c>
      <c r="B36" t="s">
        <v>1454</v>
      </c>
      <c r="C36" t="s">
        <v>14</v>
      </c>
      <c r="D36">
        <v>34</v>
      </c>
      <c r="E36">
        <v>27</v>
      </c>
      <c r="F36">
        <v>15</v>
      </c>
      <c r="G36">
        <v>9</v>
      </c>
      <c r="H36">
        <v>4</v>
      </c>
      <c r="I36">
        <v>834</v>
      </c>
      <c r="J36">
        <v>83</v>
      </c>
      <c r="K36">
        <v>2.81</v>
      </c>
      <c r="L36">
        <v>751</v>
      </c>
      <c r="M36">
        <v>0.9</v>
      </c>
      <c r="N36">
        <v>0</v>
      </c>
      <c r="O36">
        <v>0</v>
      </c>
      <c r="P36">
        <v>1</v>
      </c>
      <c r="Q36">
        <v>2</v>
      </c>
      <c r="R36" t="s">
        <v>1652</v>
      </c>
    </row>
    <row r="37" spans="1:18">
      <c r="A37">
        <v>36</v>
      </c>
      <c r="B37" t="s">
        <v>1556</v>
      </c>
      <c r="C37" t="s">
        <v>100</v>
      </c>
      <c r="D37">
        <v>30</v>
      </c>
      <c r="E37">
        <v>25</v>
      </c>
      <c r="F37">
        <v>14</v>
      </c>
      <c r="G37">
        <v>6</v>
      </c>
      <c r="H37">
        <v>6</v>
      </c>
      <c r="I37">
        <v>773</v>
      </c>
      <c r="J37">
        <v>67</v>
      </c>
      <c r="K37">
        <v>2.57</v>
      </c>
      <c r="L37">
        <v>706</v>
      </c>
      <c r="M37">
        <v>0.91300000000000003</v>
      </c>
      <c r="N37">
        <v>1</v>
      </c>
      <c r="O37">
        <v>0</v>
      </c>
      <c r="P37">
        <v>1</v>
      </c>
      <c r="Q37">
        <v>0</v>
      </c>
      <c r="R37" t="s">
        <v>1653</v>
      </c>
    </row>
    <row r="38" spans="1:18">
      <c r="A38">
        <v>37</v>
      </c>
      <c r="B38" t="s">
        <v>1429</v>
      </c>
      <c r="C38" t="s">
        <v>29</v>
      </c>
      <c r="D38">
        <v>29</v>
      </c>
      <c r="E38">
        <v>25</v>
      </c>
      <c r="F38">
        <v>14</v>
      </c>
      <c r="G38">
        <v>10</v>
      </c>
      <c r="H38">
        <v>2</v>
      </c>
      <c r="I38">
        <v>769</v>
      </c>
      <c r="J38">
        <v>78</v>
      </c>
      <c r="K38">
        <v>3.02</v>
      </c>
      <c r="L38">
        <v>691</v>
      </c>
      <c r="M38">
        <v>0.89900000000000002</v>
      </c>
      <c r="N38">
        <v>0</v>
      </c>
      <c r="O38">
        <v>0</v>
      </c>
      <c r="P38">
        <v>0</v>
      </c>
      <c r="Q38">
        <v>0</v>
      </c>
      <c r="R38" t="s">
        <v>1654</v>
      </c>
    </row>
    <row r="39" spans="1:18">
      <c r="A39">
        <v>38</v>
      </c>
      <c r="B39" t="s">
        <v>1445</v>
      </c>
      <c r="C39" t="s">
        <v>19</v>
      </c>
      <c r="D39">
        <v>34</v>
      </c>
      <c r="E39">
        <v>34</v>
      </c>
      <c r="F39">
        <v>14</v>
      </c>
      <c r="G39">
        <v>14</v>
      </c>
      <c r="H39">
        <v>4</v>
      </c>
      <c r="I39">
        <v>974</v>
      </c>
      <c r="J39">
        <v>97</v>
      </c>
      <c r="K39">
        <v>3.1</v>
      </c>
      <c r="L39">
        <v>877</v>
      </c>
      <c r="M39">
        <v>0.9</v>
      </c>
      <c r="N39">
        <v>3</v>
      </c>
      <c r="O39">
        <v>0</v>
      </c>
      <c r="P39">
        <v>0</v>
      </c>
      <c r="Q39">
        <v>0</v>
      </c>
      <c r="R39" t="s">
        <v>1655</v>
      </c>
    </row>
    <row r="40" spans="1:18">
      <c r="A40">
        <v>39</v>
      </c>
      <c r="B40" t="s">
        <v>1656</v>
      </c>
      <c r="C40" t="s">
        <v>78</v>
      </c>
      <c r="D40">
        <v>34</v>
      </c>
      <c r="E40">
        <v>30</v>
      </c>
      <c r="F40">
        <v>13</v>
      </c>
      <c r="G40">
        <v>12</v>
      </c>
      <c r="H40">
        <v>4</v>
      </c>
      <c r="I40">
        <v>981</v>
      </c>
      <c r="J40">
        <v>81</v>
      </c>
      <c r="K40">
        <v>2.62</v>
      </c>
      <c r="L40">
        <v>900</v>
      </c>
      <c r="M40">
        <v>0.91700000000000004</v>
      </c>
      <c r="N40">
        <v>2</v>
      </c>
      <c r="O40">
        <v>0</v>
      </c>
      <c r="P40">
        <v>0</v>
      </c>
      <c r="Q40">
        <v>0</v>
      </c>
      <c r="R40" t="s">
        <v>1657</v>
      </c>
    </row>
    <row r="41" spans="1:18">
      <c r="A41">
        <v>40</v>
      </c>
      <c r="B41" t="s">
        <v>1545</v>
      </c>
      <c r="C41" t="s">
        <v>9</v>
      </c>
      <c r="D41">
        <v>38</v>
      </c>
      <c r="E41">
        <v>30</v>
      </c>
      <c r="F41">
        <v>13</v>
      </c>
      <c r="G41">
        <v>13</v>
      </c>
      <c r="H41">
        <v>5</v>
      </c>
      <c r="I41">
        <v>976</v>
      </c>
      <c r="J41">
        <v>95</v>
      </c>
      <c r="K41">
        <v>2.82</v>
      </c>
      <c r="L41">
        <v>881</v>
      </c>
      <c r="M41">
        <v>0.90300000000000002</v>
      </c>
      <c r="N41">
        <v>3</v>
      </c>
      <c r="O41">
        <v>0</v>
      </c>
      <c r="P41">
        <v>1</v>
      </c>
      <c r="Q41">
        <v>2</v>
      </c>
      <c r="R41" t="s">
        <v>1658</v>
      </c>
    </row>
    <row r="42" spans="1:18">
      <c r="A42">
        <v>41</v>
      </c>
      <c r="B42" t="s">
        <v>1659</v>
      </c>
      <c r="C42" t="s">
        <v>4</v>
      </c>
      <c r="D42">
        <v>40</v>
      </c>
      <c r="E42">
        <v>31</v>
      </c>
      <c r="F42">
        <v>13</v>
      </c>
      <c r="G42">
        <v>16</v>
      </c>
      <c r="H42">
        <v>3</v>
      </c>
      <c r="I42">
        <v>1126</v>
      </c>
      <c r="J42">
        <v>128</v>
      </c>
      <c r="K42">
        <v>3.66</v>
      </c>
      <c r="L42">
        <v>998</v>
      </c>
      <c r="M42">
        <v>0.88600000000000001</v>
      </c>
      <c r="N42">
        <v>1</v>
      </c>
      <c r="O42">
        <v>0</v>
      </c>
      <c r="P42">
        <v>0</v>
      </c>
      <c r="Q42">
        <v>6</v>
      </c>
      <c r="R42" t="s">
        <v>1660</v>
      </c>
    </row>
    <row r="43" spans="1:18">
      <c r="A43">
        <v>42</v>
      </c>
      <c r="B43" t="s">
        <v>1562</v>
      </c>
      <c r="C43" t="s">
        <v>40</v>
      </c>
      <c r="D43">
        <v>21</v>
      </c>
      <c r="E43">
        <v>20</v>
      </c>
      <c r="F43">
        <v>12</v>
      </c>
      <c r="G43">
        <v>6</v>
      </c>
      <c r="H43">
        <v>2</v>
      </c>
      <c r="I43">
        <v>519</v>
      </c>
      <c r="J43">
        <v>50</v>
      </c>
      <c r="K43">
        <v>2.46</v>
      </c>
      <c r="L43">
        <v>469</v>
      </c>
      <c r="M43">
        <v>0.90400000000000003</v>
      </c>
      <c r="N43">
        <v>2</v>
      </c>
      <c r="O43">
        <v>0</v>
      </c>
      <c r="P43">
        <v>3</v>
      </c>
      <c r="Q43">
        <v>0</v>
      </c>
      <c r="R43" t="s">
        <v>1661</v>
      </c>
    </row>
    <row r="44" spans="1:18">
      <c r="A44">
        <v>43</v>
      </c>
      <c r="B44" t="s">
        <v>1539</v>
      </c>
      <c r="C44" t="s">
        <v>21</v>
      </c>
      <c r="D44">
        <v>40</v>
      </c>
      <c r="E44">
        <v>40</v>
      </c>
      <c r="F44">
        <v>12</v>
      </c>
      <c r="G44">
        <v>20</v>
      </c>
      <c r="H44">
        <v>7</v>
      </c>
      <c r="I44">
        <v>1114</v>
      </c>
      <c r="J44">
        <v>100</v>
      </c>
      <c r="K44">
        <v>2.65</v>
      </c>
      <c r="L44">
        <v>1014</v>
      </c>
      <c r="M44">
        <v>0.91</v>
      </c>
      <c r="N44">
        <v>2</v>
      </c>
      <c r="O44">
        <v>0</v>
      </c>
      <c r="P44">
        <v>0</v>
      </c>
      <c r="Q44">
        <v>0</v>
      </c>
      <c r="R44" t="s">
        <v>1662</v>
      </c>
    </row>
    <row r="45" spans="1:18">
      <c r="A45">
        <v>44</v>
      </c>
      <c r="B45" t="s">
        <v>1442</v>
      </c>
      <c r="C45" t="s">
        <v>88</v>
      </c>
      <c r="D45">
        <v>23</v>
      </c>
      <c r="E45">
        <v>22</v>
      </c>
      <c r="F45">
        <v>11</v>
      </c>
      <c r="G45">
        <v>8</v>
      </c>
      <c r="H45">
        <v>3</v>
      </c>
      <c r="I45">
        <v>621</v>
      </c>
      <c r="J45">
        <v>44</v>
      </c>
      <c r="K45">
        <v>2.0499999999999998</v>
      </c>
      <c r="L45">
        <v>577</v>
      </c>
      <c r="M45">
        <v>0.92900000000000005</v>
      </c>
      <c r="N45">
        <v>3</v>
      </c>
      <c r="O45">
        <v>0</v>
      </c>
      <c r="P45">
        <v>0</v>
      </c>
      <c r="Q45">
        <v>2</v>
      </c>
      <c r="R45" t="s">
        <v>1663</v>
      </c>
    </row>
    <row r="46" spans="1:18">
      <c r="A46">
        <v>45</v>
      </c>
      <c r="B46" t="s">
        <v>1664</v>
      </c>
      <c r="C46" t="s">
        <v>139</v>
      </c>
      <c r="D46">
        <v>36</v>
      </c>
      <c r="E46">
        <v>32</v>
      </c>
      <c r="F46">
        <v>10</v>
      </c>
      <c r="G46">
        <v>18</v>
      </c>
      <c r="H46">
        <v>4</v>
      </c>
      <c r="I46">
        <v>971</v>
      </c>
      <c r="J46">
        <v>86</v>
      </c>
      <c r="K46">
        <v>2.6</v>
      </c>
      <c r="L46">
        <v>885</v>
      </c>
      <c r="M46">
        <v>0.91100000000000003</v>
      </c>
      <c r="N46">
        <v>1</v>
      </c>
      <c r="O46">
        <v>0</v>
      </c>
      <c r="P46">
        <v>0</v>
      </c>
      <c r="Q46">
        <v>0</v>
      </c>
      <c r="R46" t="s">
        <v>1665</v>
      </c>
    </row>
    <row r="47" spans="1:18">
      <c r="A47">
        <v>46</v>
      </c>
      <c r="B47" t="s">
        <v>1666</v>
      </c>
      <c r="C47" t="s">
        <v>72</v>
      </c>
      <c r="D47">
        <v>19</v>
      </c>
      <c r="E47">
        <v>14</v>
      </c>
      <c r="F47">
        <v>9</v>
      </c>
      <c r="G47">
        <v>7</v>
      </c>
      <c r="H47">
        <v>1</v>
      </c>
      <c r="I47">
        <v>472</v>
      </c>
      <c r="J47">
        <v>40</v>
      </c>
      <c r="K47">
        <v>2.2999999999999998</v>
      </c>
      <c r="L47">
        <v>432</v>
      </c>
      <c r="M47">
        <v>0.91500000000000004</v>
      </c>
      <c r="N47">
        <v>0</v>
      </c>
      <c r="O47">
        <v>0</v>
      </c>
      <c r="P47">
        <v>0</v>
      </c>
      <c r="Q47">
        <v>2</v>
      </c>
      <c r="R47" t="s">
        <v>1667</v>
      </c>
    </row>
    <row r="48" spans="1:18">
      <c r="A48">
        <v>47</v>
      </c>
      <c r="B48" t="s">
        <v>1553</v>
      </c>
      <c r="C48" t="s">
        <v>33</v>
      </c>
      <c r="D48">
        <v>31</v>
      </c>
      <c r="E48">
        <v>26</v>
      </c>
      <c r="F48">
        <v>9</v>
      </c>
      <c r="G48">
        <v>11</v>
      </c>
      <c r="H48">
        <v>5</v>
      </c>
      <c r="I48">
        <v>832</v>
      </c>
      <c r="J48">
        <v>89</v>
      </c>
      <c r="K48">
        <v>3.1</v>
      </c>
      <c r="L48">
        <v>743</v>
      </c>
      <c r="M48">
        <v>0.89300000000000002</v>
      </c>
      <c r="N48">
        <v>0</v>
      </c>
      <c r="O48">
        <v>0</v>
      </c>
      <c r="P48">
        <v>0</v>
      </c>
      <c r="Q48">
        <v>2</v>
      </c>
      <c r="R48" t="s">
        <v>1668</v>
      </c>
    </row>
    <row r="49" spans="1:18">
      <c r="A49">
        <v>48</v>
      </c>
      <c r="B49" t="s">
        <v>1510</v>
      </c>
      <c r="C49" t="s">
        <v>23</v>
      </c>
      <c r="D49">
        <v>14</v>
      </c>
      <c r="E49">
        <v>12</v>
      </c>
      <c r="F49">
        <v>8</v>
      </c>
      <c r="G49">
        <v>5</v>
      </c>
      <c r="H49">
        <v>1</v>
      </c>
      <c r="I49">
        <v>330</v>
      </c>
      <c r="J49">
        <v>29</v>
      </c>
      <c r="K49">
        <v>2.16</v>
      </c>
      <c r="L49">
        <v>301</v>
      </c>
      <c r="M49">
        <v>0.91200000000000003</v>
      </c>
      <c r="N49">
        <v>0</v>
      </c>
      <c r="O49">
        <v>0</v>
      </c>
      <c r="P49">
        <v>0</v>
      </c>
      <c r="Q49">
        <v>0</v>
      </c>
      <c r="R49" s="2">
        <v>33.564583333333331</v>
      </c>
    </row>
    <row r="50" spans="1:18">
      <c r="A50">
        <v>49</v>
      </c>
      <c r="B50" t="s">
        <v>1669</v>
      </c>
      <c r="C50" t="s">
        <v>36</v>
      </c>
      <c r="D50">
        <v>20</v>
      </c>
      <c r="E50">
        <v>15</v>
      </c>
      <c r="F50">
        <v>8</v>
      </c>
      <c r="G50">
        <v>7</v>
      </c>
      <c r="H50">
        <v>1</v>
      </c>
      <c r="I50">
        <v>422</v>
      </c>
      <c r="J50">
        <v>43</v>
      </c>
      <c r="K50">
        <v>2.59</v>
      </c>
      <c r="L50">
        <v>379</v>
      </c>
      <c r="M50">
        <v>0.89800000000000002</v>
      </c>
      <c r="N50">
        <v>2</v>
      </c>
      <c r="O50">
        <v>0</v>
      </c>
      <c r="P50">
        <v>0</v>
      </c>
      <c r="Q50">
        <v>0</v>
      </c>
      <c r="R50" s="2">
        <v>41.452777777777776</v>
      </c>
    </row>
    <row r="51" spans="1:18">
      <c r="A51">
        <v>50</v>
      </c>
      <c r="B51" t="s">
        <v>1541</v>
      </c>
      <c r="C51" t="s">
        <v>51</v>
      </c>
      <c r="D51">
        <v>26</v>
      </c>
      <c r="E51">
        <v>22</v>
      </c>
      <c r="F51">
        <v>8</v>
      </c>
      <c r="G51">
        <v>11</v>
      </c>
      <c r="H51">
        <v>4</v>
      </c>
      <c r="I51">
        <v>756</v>
      </c>
      <c r="J51">
        <v>63</v>
      </c>
      <c r="K51">
        <v>2.7</v>
      </c>
      <c r="L51">
        <v>693</v>
      </c>
      <c r="M51">
        <v>0.91700000000000004</v>
      </c>
      <c r="N51">
        <v>1</v>
      </c>
      <c r="O51">
        <v>0</v>
      </c>
      <c r="P51">
        <v>0</v>
      </c>
      <c r="Q51">
        <v>2</v>
      </c>
      <c r="R51" t="s">
        <v>1670</v>
      </c>
    </row>
    <row r="52" spans="1:18">
      <c r="A52">
        <v>51</v>
      </c>
      <c r="B52" t="s">
        <v>1530</v>
      </c>
      <c r="C52" t="s">
        <v>113</v>
      </c>
      <c r="D52">
        <v>18</v>
      </c>
      <c r="E52">
        <v>15</v>
      </c>
      <c r="F52">
        <v>8</v>
      </c>
      <c r="G52">
        <v>5</v>
      </c>
      <c r="H52">
        <v>1</v>
      </c>
      <c r="I52">
        <v>477</v>
      </c>
      <c r="J52">
        <v>43</v>
      </c>
      <c r="K52">
        <v>2.77</v>
      </c>
      <c r="L52">
        <v>434</v>
      </c>
      <c r="M52">
        <v>0.91</v>
      </c>
      <c r="N52">
        <v>1</v>
      </c>
      <c r="O52">
        <v>0</v>
      </c>
      <c r="P52">
        <v>1</v>
      </c>
      <c r="Q52">
        <v>0</v>
      </c>
      <c r="R52" s="2">
        <v>38.878472222222221</v>
      </c>
    </row>
    <row r="53" spans="1:18">
      <c r="A53">
        <v>52</v>
      </c>
      <c r="B53" t="s">
        <v>1671</v>
      </c>
      <c r="C53" t="s">
        <v>12</v>
      </c>
      <c r="D53">
        <v>16</v>
      </c>
      <c r="E53">
        <v>14</v>
      </c>
      <c r="F53">
        <v>6</v>
      </c>
      <c r="G53">
        <v>7</v>
      </c>
      <c r="H53">
        <v>2</v>
      </c>
      <c r="I53">
        <v>359</v>
      </c>
      <c r="J53">
        <v>42</v>
      </c>
      <c r="K53">
        <v>3.11</v>
      </c>
      <c r="L53">
        <v>317</v>
      </c>
      <c r="M53">
        <v>0.88300000000000001</v>
      </c>
      <c r="N53">
        <v>0</v>
      </c>
      <c r="O53">
        <v>0</v>
      </c>
      <c r="P53">
        <v>1</v>
      </c>
      <c r="Q53">
        <v>0</v>
      </c>
      <c r="R53" s="2">
        <v>33.795138888888893</v>
      </c>
    </row>
    <row r="54" spans="1:18">
      <c r="A54">
        <v>53</v>
      </c>
      <c r="B54" t="s">
        <v>1495</v>
      </c>
      <c r="C54" t="s">
        <v>49</v>
      </c>
      <c r="D54">
        <v>16</v>
      </c>
      <c r="E54">
        <v>13</v>
      </c>
      <c r="F54">
        <v>5</v>
      </c>
      <c r="G54">
        <v>6</v>
      </c>
      <c r="H54">
        <v>2</v>
      </c>
      <c r="I54">
        <v>383</v>
      </c>
      <c r="J54">
        <v>35</v>
      </c>
      <c r="K54">
        <v>2.36</v>
      </c>
      <c r="L54">
        <v>348</v>
      </c>
      <c r="M54">
        <v>0.90900000000000003</v>
      </c>
      <c r="N54">
        <v>1</v>
      </c>
      <c r="O54">
        <v>0</v>
      </c>
      <c r="P54">
        <v>0</v>
      </c>
      <c r="Q54">
        <v>0</v>
      </c>
      <c r="R54" s="2">
        <v>37.091666666666669</v>
      </c>
    </row>
    <row r="55" spans="1:18">
      <c r="A55">
        <v>54</v>
      </c>
      <c r="B55" t="s">
        <v>1493</v>
      </c>
      <c r="C55" t="s">
        <v>165</v>
      </c>
      <c r="D55">
        <v>16</v>
      </c>
      <c r="E55">
        <v>10</v>
      </c>
      <c r="F55">
        <v>5</v>
      </c>
      <c r="G55">
        <v>8</v>
      </c>
      <c r="H55">
        <v>0</v>
      </c>
      <c r="I55">
        <v>364</v>
      </c>
      <c r="J55">
        <v>32</v>
      </c>
      <c r="K55">
        <v>2.42</v>
      </c>
      <c r="L55">
        <v>332</v>
      </c>
      <c r="M55">
        <v>0.91200000000000003</v>
      </c>
      <c r="N55">
        <v>0</v>
      </c>
      <c r="O55">
        <v>0</v>
      </c>
      <c r="P55">
        <v>1</v>
      </c>
      <c r="Q55">
        <v>0</v>
      </c>
      <c r="R55" s="2">
        <v>33.017361111111107</v>
      </c>
    </row>
    <row r="56" spans="1:18">
      <c r="A56">
        <v>55</v>
      </c>
      <c r="B56" t="s">
        <v>1507</v>
      </c>
      <c r="C56" t="s">
        <v>74</v>
      </c>
      <c r="D56">
        <v>17</v>
      </c>
      <c r="E56">
        <v>17</v>
      </c>
      <c r="F56">
        <v>5</v>
      </c>
      <c r="G56">
        <v>7</v>
      </c>
      <c r="H56">
        <v>5</v>
      </c>
      <c r="I56">
        <v>508</v>
      </c>
      <c r="J56">
        <v>44</v>
      </c>
      <c r="K56">
        <v>2.5499999999999998</v>
      </c>
      <c r="L56">
        <v>464</v>
      </c>
      <c r="M56">
        <v>0.91300000000000003</v>
      </c>
      <c r="N56">
        <v>0</v>
      </c>
      <c r="O56">
        <v>0</v>
      </c>
      <c r="P56">
        <v>3</v>
      </c>
      <c r="Q56">
        <v>2</v>
      </c>
      <c r="R56" t="s">
        <v>1672</v>
      </c>
    </row>
    <row r="57" spans="1:18">
      <c r="A57">
        <v>56</v>
      </c>
      <c r="B57" t="s">
        <v>1673</v>
      </c>
      <c r="C57" t="s">
        <v>23</v>
      </c>
      <c r="D57">
        <v>15</v>
      </c>
      <c r="E57">
        <v>13</v>
      </c>
      <c r="F57">
        <v>5</v>
      </c>
      <c r="G57">
        <v>6</v>
      </c>
      <c r="H57">
        <v>1</v>
      </c>
      <c r="I57">
        <v>378</v>
      </c>
      <c r="J57">
        <v>44</v>
      </c>
      <c r="K57">
        <v>3.28</v>
      </c>
      <c r="L57">
        <v>334</v>
      </c>
      <c r="M57">
        <v>0.88400000000000001</v>
      </c>
      <c r="N57">
        <v>1</v>
      </c>
      <c r="O57">
        <v>0</v>
      </c>
      <c r="P57">
        <v>1</v>
      </c>
      <c r="Q57">
        <v>0</v>
      </c>
      <c r="R57" s="2">
        <v>33.523611111111116</v>
      </c>
    </row>
    <row r="58" spans="1:18">
      <c r="A58">
        <v>57</v>
      </c>
      <c r="B58" t="s">
        <v>1427</v>
      </c>
      <c r="C58" t="s">
        <v>9</v>
      </c>
      <c r="D58">
        <v>7</v>
      </c>
      <c r="E58">
        <v>6</v>
      </c>
      <c r="F58">
        <v>4</v>
      </c>
      <c r="G58">
        <v>2</v>
      </c>
      <c r="H58">
        <v>1</v>
      </c>
      <c r="I58">
        <v>192</v>
      </c>
      <c r="J58">
        <v>15</v>
      </c>
      <c r="K58">
        <v>2.4900000000000002</v>
      </c>
      <c r="L58">
        <v>177</v>
      </c>
      <c r="M58">
        <v>0.92200000000000004</v>
      </c>
      <c r="N58">
        <v>1</v>
      </c>
      <c r="O58">
        <v>0</v>
      </c>
      <c r="P58">
        <v>0</v>
      </c>
      <c r="Q58">
        <v>0</v>
      </c>
      <c r="R58" s="2">
        <v>15.02361111111111</v>
      </c>
    </row>
    <row r="59" spans="1:18">
      <c r="A59">
        <v>58</v>
      </c>
      <c r="B59" t="s">
        <v>1520</v>
      </c>
      <c r="C59" t="s">
        <v>19</v>
      </c>
      <c r="D59">
        <v>12</v>
      </c>
      <c r="E59">
        <v>11</v>
      </c>
      <c r="F59">
        <v>4</v>
      </c>
      <c r="G59">
        <v>5</v>
      </c>
      <c r="H59">
        <v>2</v>
      </c>
      <c r="I59">
        <v>359</v>
      </c>
      <c r="J59">
        <v>35</v>
      </c>
      <c r="K59">
        <v>3.13</v>
      </c>
      <c r="L59">
        <v>324</v>
      </c>
      <c r="M59">
        <v>0.90300000000000002</v>
      </c>
      <c r="N59">
        <v>0</v>
      </c>
      <c r="O59">
        <v>0</v>
      </c>
      <c r="P59">
        <v>0</v>
      </c>
      <c r="Q59">
        <v>4</v>
      </c>
      <c r="R59" s="2">
        <v>27.984027777777779</v>
      </c>
    </row>
    <row r="60" spans="1:18">
      <c r="A60">
        <v>59</v>
      </c>
      <c r="B60" t="s">
        <v>1532</v>
      </c>
      <c r="C60" t="s">
        <v>147</v>
      </c>
      <c r="D60">
        <v>5</v>
      </c>
      <c r="E60">
        <v>5</v>
      </c>
      <c r="F60">
        <v>3</v>
      </c>
      <c r="G60">
        <v>2</v>
      </c>
      <c r="H60">
        <v>0</v>
      </c>
      <c r="I60">
        <v>154</v>
      </c>
      <c r="J60">
        <v>10</v>
      </c>
      <c r="K60">
        <v>2.0099999999999998</v>
      </c>
      <c r="L60">
        <v>144</v>
      </c>
      <c r="M60">
        <v>0.93500000000000005</v>
      </c>
      <c r="N60">
        <v>1</v>
      </c>
      <c r="O60">
        <v>0</v>
      </c>
      <c r="P60">
        <v>0</v>
      </c>
      <c r="Q60">
        <v>0</v>
      </c>
      <c r="R60" s="2">
        <v>12.463194444444445</v>
      </c>
    </row>
    <row r="61" spans="1:18">
      <c r="A61">
        <v>60</v>
      </c>
      <c r="B61" t="s">
        <v>1674</v>
      </c>
      <c r="C61" t="s">
        <v>139</v>
      </c>
      <c r="D61">
        <v>11</v>
      </c>
      <c r="E61">
        <v>5</v>
      </c>
      <c r="F61">
        <v>3</v>
      </c>
      <c r="G61">
        <v>2</v>
      </c>
      <c r="H61">
        <v>0</v>
      </c>
      <c r="I61">
        <v>199</v>
      </c>
      <c r="J61">
        <v>16</v>
      </c>
      <c r="K61">
        <v>2.2999999999999998</v>
      </c>
      <c r="L61">
        <v>183</v>
      </c>
      <c r="M61">
        <v>0.92</v>
      </c>
      <c r="N61">
        <v>0</v>
      </c>
      <c r="O61">
        <v>0</v>
      </c>
      <c r="P61">
        <v>0</v>
      </c>
      <c r="Q61">
        <v>0</v>
      </c>
      <c r="R61" s="2">
        <v>17.362500000000001</v>
      </c>
    </row>
    <row r="62" spans="1:18">
      <c r="A62">
        <v>61</v>
      </c>
      <c r="B62" t="s">
        <v>1675</v>
      </c>
      <c r="C62" t="s">
        <v>78</v>
      </c>
      <c r="D62">
        <v>12</v>
      </c>
      <c r="E62">
        <v>7</v>
      </c>
      <c r="F62">
        <v>3</v>
      </c>
      <c r="G62">
        <v>6</v>
      </c>
      <c r="H62">
        <v>0</v>
      </c>
      <c r="I62">
        <v>282</v>
      </c>
      <c r="J62">
        <v>22</v>
      </c>
      <c r="K62">
        <v>2.37</v>
      </c>
      <c r="L62">
        <v>260</v>
      </c>
      <c r="M62">
        <v>0.92200000000000004</v>
      </c>
      <c r="N62">
        <v>0</v>
      </c>
      <c r="O62">
        <v>0</v>
      </c>
      <c r="P62">
        <v>0</v>
      </c>
      <c r="Q62">
        <v>0</v>
      </c>
      <c r="R62" s="2">
        <v>23.148611111111112</v>
      </c>
    </row>
    <row r="63" spans="1:18">
      <c r="A63">
        <v>62</v>
      </c>
      <c r="B63" t="s">
        <v>1488</v>
      </c>
      <c r="C63" t="s">
        <v>147</v>
      </c>
      <c r="D63">
        <v>10</v>
      </c>
      <c r="E63">
        <v>9</v>
      </c>
      <c r="F63">
        <v>3</v>
      </c>
      <c r="G63">
        <v>3</v>
      </c>
      <c r="H63">
        <v>2</v>
      </c>
      <c r="I63">
        <v>243</v>
      </c>
      <c r="J63">
        <v>22</v>
      </c>
      <c r="K63">
        <v>2.48</v>
      </c>
      <c r="L63">
        <v>221</v>
      </c>
      <c r="M63">
        <v>0.90900000000000003</v>
      </c>
      <c r="N63">
        <v>0</v>
      </c>
      <c r="O63">
        <v>0</v>
      </c>
      <c r="P63">
        <v>0</v>
      </c>
      <c r="Q63">
        <v>2</v>
      </c>
      <c r="R63" s="2">
        <v>22.152083333333334</v>
      </c>
    </row>
    <row r="64" spans="1:18">
      <c r="A64">
        <v>63</v>
      </c>
      <c r="B64" t="s">
        <v>1543</v>
      </c>
      <c r="C64" t="s">
        <v>143</v>
      </c>
      <c r="D64">
        <v>19</v>
      </c>
      <c r="E64">
        <v>14</v>
      </c>
      <c r="F64">
        <v>3</v>
      </c>
      <c r="G64">
        <v>9</v>
      </c>
      <c r="H64">
        <v>3</v>
      </c>
      <c r="I64">
        <v>486</v>
      </c>
      <c r="J64">
        <v>43</v>
      </c>
      <c r="K64">
        <v>2.54</v>
      </c>
      <c r="L64">
        <v>443</v>
      </c>
      <c r="M64">
        <v>0.91200000000000003</v>
      </c>
      <c r="N64">
        <v>0</v>
      </c>
      <c r="O64">
        <v>0</v>
      </c>
      <c r="P64">
        <v>0</v>
      </c>
      <c r="Q64">
        <v>2</v>
      </c>
      <c r="R64" t="s">
        <v>1676</v>
      </c>
    </row>
    <row r="65" spans="1:18">
      <c r="A65">
        <v>64</v>
      </c>
      <c r="B65" t="s">
        <v>1677</v>
      </c>
      <c r="C65" t="s">
        <v>25</v>
      </c>
      <c r="D65">
        <v>4</v>
      </c>
      <c r="E65">
        <v>4</v>
      </c>
      <c r="F65">
        <v>3</v>
      </c>
      <c r="G65">
        <v>1</v>
      </c>
      <c r="H65">
        <v>0</v>
      </c>
      <c r="I65">
        <v>113</v>
      </c>
      <c r="J65">
        <v>11</v>
      </c>
      <c r="K65">
        <v>2.74</v>
      </c>
      <c r="L65">
        <v>102</v>
      </c>
      <c r="M65">
        <v>0.90300000000000002</v>
      </c>
      <c r="N65">
        <v>0</v>
      </c>
      <c r="O65">
        <v>0</v>
      </c>
      <c r="P65">
        <v>0</v>
      </c>
      <c r="Q65">
        <v>0</v>
      </c>
      <c r="R65" s="2">
        <v>10.049999999999999</v>
      </c>
    </row>
    <row r="66" spans="1:18">
      <c r="A66">
        <v>65</v>
      </c>
      <c r="B66" t="s">
        <v>1678</v>
      </c>
      <c r="C66" t="s">
        <v>12</v>
      </c>
      <c r="D66">
        <v>5</v>
      </c>
      <c r="E66">
        <v>4</v>
      </c>
      <c r="F66">
        <v>3</v>
      </c>
      <c r="G66">
        <v>1</v>
      </c>
      <c r="H66">
        <v>0</v>
      </c>
      <c r="I66">
        <v>113</v>
      </c>
      <c r="J66">
        <v>16</v>
      </c>
      <c r="K66">
        <v>3.72</v>
      </c>
      <c r="L66">
        <v>97</v>
      </c>
      <c r="M66">
        <v>0.85799999999999998</v>
      </c>
      <c r="N66">
        <v>0</v>
      </c>
      <c r="O66">
        <v>0</v>
      </c>
      <c r="P66">
        <v>0</v>
      </c>
      <c r="Q66">
        <v>2</v>
      </c>
      <c r="R66" s="2">
        <v>10.738888888888889</v>
      </c>
    </row>
    <row r="67" spans="1:18">
      <c r="A67">
        <v>66</v>
      </c>
      <c r="B67" t="s">
        <v>1679</v>
      </c>
      <c r="C67" t="s">
        <v>33</v>
      </c>
      <c r="D67">
        <v>8</v>
      </c>
      <c r="E67">
        <v>6</v>
      </c>
      <c r="F67">
        <v>3</v>
      </c>
      <c r="G67">
        <v>2</v>
      </c>
      <c r="H67">
        <v>3</v>
      </c>
      <c r="I67">
        <v>177</v>
      </c>
      <c r="J67">
        <v>22</v>
      </c>
      <c r="K67">
        <v>3.73</v>
      </c>
      <c r="L67">
        <v>155</v>
      </c>
      <c r="M67">
        <v>0.876</v>
      </c>
      <c r="N67">
        <v>0</v>
      </c>
      <c r="O67">
        <v>0</v>
      </c>
      <c r="P67">
        <v>2</v>
      </c>
      <c r="Q67">
        <v>0</v>
      </c>
      <c r="R67" s="2">
        <v>14.739583333333334</v>
      </c>
    </row>
    <row r="68" spans="1:18">
      <c r="A68">
        <v>67</v>
      </c>
      <c r="B68" t="s">
        <v>1550</v>
      </c>
      <c r="C68" t="s">
        <v>16</v>
      </c>
      <c r="D68">
        <v>7</v>
      </c>
      <c r="E68">
        <v>6</v>
      </c>
      <c r="F68">
        <v>2</v>
      </c>
      <c r="G68">
        <v>3</v>
      </c>
      <c r="H68">
        <v>2</v>
      </c>
      <c r="I68">
        <v>233</v>
      </c>
      <c r="J68">
        <v>16</v>
      </c>
      <c r="K68">
        <v>2.48</v>
      </c>
      <c r="L68">
        <v>217</v>
      </c>
      <c r="M68">
        <v>0.93100000000000005</v>
      </c>
      <c r="N68">
        <v>1</v>
      </c>
      <c r="O68">
        <v>0</v>
      </c>
      <c r="P68">
        <v>0</v>
      </c>
      <c r="Q68">
        <v>0</v>
      </c>
      <c r="R68" s="2">
        <v>16.127777777777776</v>
      </c>
    </row>
    <row r="69" spans="1:18">
      <c r="A69">
        <v>68</v>
      </c>
      <c r="B69" t="s">
        <v>1513</v>
      </c>
      <c r="C69" t="s">
        <v>100</v>
      </c>
      <c r="D69">
        <v>7</v>
      </c>
      <c r="E69">
        <v>6</v>
      </c>
      <c r="F69">
        <v>2</v>
      </c>
      <c r="G69">
        <v>4</v>
      </c>
      <c r="H69">
        <v>1</v>
      </c>
      <c r="I69">
        <v>222</v>
      </c>
      <c r="J69">
        <v>17</v>
      </c>
      <c r="K69">
        <v>2.66</v>
      </c>
      <c r="L69">
        <v>205</v>
      </c>
      <c r="M69">
        <v>0.92300000000000004</v>
      </c>
      <c r="N69">
        <v>0</v>
      </c>
      <c r="O69">
        <v>0</v>
      </c>
      <c r="P69">
        <v>0</v>
      </c>
      <c r="Q69">
        <v>0</v>
      </c>
      <c r="R69" s="2">
        <v>15.96875</v>
      </c>
    </row>
    <row r="70" spans="1:18">
      <c r="A70">
        <v>69</v>
      </c>
      <c r="B70" t="s">
        <v>1680</v>
      </c>
      <c r="C70" t="s">
        <v>33</v>
      </c>
      <c r="D70">
        <v>6</v>
      </c>
      <c r="E70">
        <v>6</v>
      </c>
      <c r="F70">
        <v>2</v>
      </c>
      <c r="G70">
        <v>4</v>
      </c>
      <c r="H70">
        <v>0</v>
      </c>
      <c r="I70">
        <v>162</v>
      </c>
      <c r="J70">
        <v>15</v>
      </c>
      <c r="K70">
        <v>3.04</v>
      </c>
      <c r="L70">
        <v>147</v>
      </c>
      <c r="M70">
        <v>0.90700000000000003</v>
      </c>
      <c r="N70">
        <v>0</v>
      </c>
      <c r="O70">
        <v>0</v>
      </c>
      <c r="P70">
        <v>1</v>
      </c>
      <c r="Q70">
        <v>0</v>
      </c>
      <c r="R70" s="2">
        <v>12.345833333333333</v>
      </c>
    </row>
    <row r="71" spans="1:18">
      <c r="A71">
        <v>70</v>
      </c>
      <c r="B71" t="s">
        <v>1681</v>
      </c>
      <c r="C71" t="s">
        <v>147</v>
      </c>
      <c r="D71">
        <v>14</v>
      </c>
      <c r="E71">
        <v>8</v>
      </c>
      <c r="F71">
        <v>2</v>
      </c>
      <c r="G71">
        <v>4</v>
      </c>
      <c r="H71">
        <v>2</v>
      </c>
      <c r="I71">
        <v>310</v>
      </c>
      <c r="J71">
        <v>36</v>
      </c>
      <c r="K71">
        <v>3.35</v>
      </c>
      <c r="L71">
        <v>274</v>
      </c>
      <c r="M71">
        <v>0.88400000000000001</v>
      </c>
      <c r="N71">
        <v>0</v>
      </c>
      <c r="O71">
        <v>0</v>
      </c>
      <c r="P71">
        <v>0</v>
      </c>
      <c r="Q71">
        <v>0</v>
      </c>
      <c r="R71" s="2">
        <v>26.876388888888886</v>
      </c>
    </row>
    <row r="72" spans="1:18">
      <c r="A72">
        <v>71</v>
      </c>
      <c r="B72" t="s">
        <v>1682</v>
      </c>
      <c r="C72" t="s">
        <v>113</v>
      </c>
      <c r="D72">
        <v>10</v>
      </c>
      <c r="E72">
        <v>8</v>
      </c>
      <c r="F72">
        <v>2</v>
      </c>
      <c r="G72">
        <v>8</v>
      </c>
      <c r="H72">
        <v>0</v>
      </c>
      <c r="I72">
        <v>303</v>
      </c>
      <c r="J72">
        <v>31</v>
      </c>
      <c r="K72">
        <v>3.52</v>
      </c>
      <c r="L72">
        <v>272</v>
      </c>
      <c r="M72">
        <v>0.89800000000000002</v>
      </c>
      <c r="N72">
        <v>0</v>
      </c>
      <c r="O72">
        <v>0</v>
      </c>
      <c r="P72">
        <v>0</v>
      </c>
      <c r="Q72">
        <v>0</v>
      </c>
      <c r="R72" s="2">
        <v>22.057638888888889</v>
      </c>
    </row>
    <row r="73" spans="1:18">
      <c r="A73">
        <v>72</v>
      </c>
      <c r="B73" t="s">
        <v>1683</v>
      </c>
      <c r="C73" t="s">
        <v>88</v>
      </c>
      <c r="D73">
        <v>5</v>
      </c>
      <c r="E73">
        <v>4</v>
      </c>
      <c r="F73">
        <v>2</v>
      </c>
      <c r="G73">
        <v>2</v>
      </c>
      <c r="H73">
        <v>0</v>
      </c>
      <c r="I73">
        <v>110</v>
      </c>
      <c r="J73">
        <v>16</v>
      </c>
      <c r="K73">
        <v>3.68</v>
      </c>
      <c r="L73">
        <v>94</v>
      </c>
      <c r="M73">
        <v>0.85499999999999998</v>
      </c>
      <c r="N73">
        <v>0</v>
      </c>
      <c r="O73">
        <v>0</v>
      </c>
      <c r="P73">
        <v>0</v>
      </c>
      <c r="Q73">
        <v>2</v>
      </c>
      <c r="R73" s="2">
        <v>10.859027777777778</v>
      </c>
    </row>
    <row r="74" spans="1:18">
      <c r="A74">
        <v>73</v>
      </c>
      <c r="B74" t="s">
        <v>1497</v>
      </c>
      <c r="C74" t="s">
        <v>88</v>
      </c>
      <c r="D74">
        <v>1</v>
      </c>
      <c r="E74">
        <v>1</v>
      </c>
      <c r="F74">
        <v>1</v>
      </c>
      <c r="G74">
        <v>0</v>
      </c>
      <c r="H74">
        <v>0</v>
      </c>
      <c r="I74">
        <v>45</v>
      </c>
      <c r="J74">
        <v>1</v>
      </c>
      <c r="K74">
        <v>1</v>
      </c>
      <c r="L74">
        <v>44</v>
      </c>
      <c r="M74">
        <v>0.97799999999999998</v>
      </c>
      <c r="N74">
        <v>0</v>
      </c>
      <c r="O74">
        <v>0</v>
      </c>
      <c r="P74">
        <v>0</v>
      </c>
      <c r="Q74">
        <v>0</v>
      </c>
      <c r="R74" s="2">
        <v>2.5</v>
      </c>
    </row>
    <row r="75" spans="1:18">
      <c r="A75">
        <v>74</v>
      </c>
      <c r="B75" t="s">
        <v>1684</v>
      </c>
      <c r="C75" t="s">
        <v>143</v>
      </c>
      <c r="D75">
        <v>2</v>
      </c>
      <c r="E75">
        <v>1</v>
      </c>
      <c r="F75">
        <v>1</v>
      </c>
      <c r="G75">
        <v>0</v>
      </c>
      <c r="H75">
        <v>0</v>
      </c>
      <c r="I75">
        <v>36</v>
      </c>
      <c r="J75">
        <v>2</v>
      </c>
      <c r="K75">
        <v>1.67</v>
      </c>
      <c r="L75">
        <v>34</v>
      </c>
      <c r="M75">
        <v>0.94399999999999995</v>
      </c>
      <c r="N75">
        <v>0</v>
      </c>
      <c r="O75">
        <v>0</v>
      </c>
      <c r="P75">
        <v>0</v>
      </c>
      <c r="Q75">
        <v>0</v>
      </c>
      <c r="R75" s="2">
        <v>2.9902777777777776</v>
      </c>
    </row>
    <row r="76" spans="1:18">
      <c r="A76">
        <v>75</v>
      </c>
      <c r="B76" t="s">
        <v>1528</v>
      </c>
      <c r="C76" t="s">
        <v>25</v>
      </c>
      <c r="D76">
        <v>10</v>
      </c>
      <c r="E76">
        <v>5</v>
      </c>
      <c r="F76">
        <v>1</v>
      </c>
      <c r="G76">
        <v>5</v>
      </c>
      <c r="H76">
        <v>0</v>
      </c>
      <c r="I76">
        <v>214</v>
      </c>
      <c r="J76">
        <v>19</v>
      </c>
      <c r="K76">
        <v>2.72</v>
      </c>
      <c r="L76">
        <v>195</v>
      </c>
      <c r="M76">
        <v>0.91100000000000003</v>
      </c>
      <c r="N76">
        <v>0</v>
      </c>
      <c r="O76">
        <v>0</v>
      </c>
      <c r="P76">
        <v>1</v>
      </c>
      <c r="Q76">
        <v>0</v>
      </c>
      <c r="R76" s="2">
        <v>17.445833333333333</v>
      </c>
    </row>
    <row r="77" spans="1:18">
      <c r="A77">
        <v>76</v>
      </c>
      <c r="B77" t="s">
        <v>1685</v>
      </c>
      <c r="C77" t="s">
        <v>33</v>
      </c>
      <c r="D77">
        <v>4</v>
      </c>
      <c r="E77">
        <v>3</v>
      </c>
      <c r="F77">
        <v>1</v>
      </c>
      <c r="G77">
        <v>2</v>
      </c>
      <c r="H77">
        <v>0</v>
      </c>
      <c r="I77">
        <v>112</v>
      </c>
      <c r="J77">
        <v>10</v>
      </c>
      <c r="K77">
        <v>2.75</v>
      </c>
      <c r="L77">
        <v>102</v>
      </c>
      <c r="M77">
        <v>0.91100000000000003</v>
      </c>
      <c r="N77">
        <v>1</v>
      </c>
      <c r="O77">
        <v>0</v>
      </c>
      <c r="P77">
        <v>0</v>
      </c>
      <c r="Q77">
        <v>0</v>
      </c>
      <c r="R77" s="2">
        <v>9.0750000000000011</v>
      </c>
    </row>
    <row r="78" spans="1:18">
      <c r="A78">
        <v>77</v>
      </c>
      <c r="B78" t="s">
        <v>1686</v>
      </c>
      <c r="C78" t="s">
        <v>4</v>
      </c>
      <c r="D78">
        <v>3</v>
      </c>
      <c r="E78">
        <v>2</v>
      </c>
      <c r="F78">
        <v>1</v>
      </c>
      <c r="G78">
        <v>1</v>
      </c>
      <c r="H78">
        <v>0</v>
      </c>
      <c r="I78">
        <v>57</v>
      </c>
      <c r="J78">
        <v>7</v>
      </c>
      <c r="K78">
        <v>3.11</v>
      </c>
      <c r="L78">
        <v>50</v>
      </c>
      <c r="M78">
        <v>0.877</v>
      </c>
      <c r="N78">
        <v>0</v>
      </c>
      <c r="O78">
        <v>0</v>
      </c>
      <c r="P78">
        <v>0</v>
      </c>
      <c r="Q78">
        <v>0</v>
      </c>
      <c r="R78" s="2">
        <v>5.6111111111111107</v>
      </c>
    </row>
    <row r="79" spans="1:18">
      <c r="A79">
        <v>78</v>
      </c>
      <c r="B79" t="s">
        <v>1687</v>
      </c>
      <c r="C79" t="s">
        <v>121</v>
      </c>
      <c r="D79">
        <v>9</v>
      </c>
      <c r="E79">
        <v>7</v>
      </c>
      <c r="F79">
        <v>1</v>
      </c>
      <c r="G79">
        <v>4</v>
      </c>
      <c r="H79">
        <v>2</v>
      </c>
      <c r="I79">
        <v>239</v>
      </c>
      <c r="J79">
        <v>24</v>
      </c>
      <c r="K79">
        <v>3.17</v>
      </c>
      <c r="L79">
        <v>215</v>
      </c>
      <c r="M79">
        <v>0.9</v>
      </c>
      <c r="N79">
        <v>0</v>
      </c>
      <c r="O79">
        <v>0</v>
      </c>
      <c r="P79">
        <v>0</v>
      </c>
      <c r="Q79">
        <v>0</v>
      </c>
      <c r="R79" s="2">
        <v>18.923611111111111</v>
      </c>
    </row>
    <row r="80" spans="1:18">
      <c r="A80">
        <v>79</v>
      </c>
      <c r="B80" t="s">
        <v>1688</v>
      </c>
      <c r="C80" t="s">
        <v>121</v>
      </c>
      <c r="D80">
        <v>7</v>
      </c>
      <c r="E80">
        <v>7</v>
      </c>
      <c r="F80">
        <v>1</v>
      </c>
      <c r="G80">
        <v>3</v>
      </c>
      <c r="H80">
        <v>3</v>
      </c>
      <c r="I80">
        <v>239</v>
      </c>
      <c r="J80">
        <v>21</v>
      </c>
      <c r="K80">
        <v>3.2</v>
      </c>
      <c r="L80">
        <v>218</v>
      </c>
      <c r="M80">
        <v>0.91200000000000003</v>
      </c>
      <c r="N80">
        <v>0</v>
      </c>
      <c r="O80">
        <v>0</v>
      </c>
      <c r="P80">
        <v>0</v>
      </c>
      <c r="Q80">
        <v>0</v>
      </c>
      <c r="R80" s="2">
        <v>16.434027777777779</v>
      </c>
    </row>
    <row r="81" spans="1:18">
      <c r="A81">
        <v>80</v>
      </c>
      <c r="B81" t="s">
        <v>1689</v>
      </c>
      <c r="C81" t="s">
        <v>16</v>
      </c>
      <c r="D81">
        <v>10</v>
      </c>
      <c r="E81">
        <v>8</v>
      </c>
      <c r="F81">
        <v>1</v>
      </c>
      <c r="G81">
        <v>6</v>
      </c>
      <c r="H81">
        <v>1</v>
      </c>
      <c r="I81">
        <v>260</v>
      </c>
      <c r="J81">
        <v>31</v>
      </c>
      <c r="K81">
        <v>3.41</v>
      </c>
      <c r="L81">
        <v>229</v>
      </c>
      <c r="M81">
        <v>0.88100000000000001</v>
      </c>
      <c r="N81">
        <v>0</v>
      </c>
      <c r="O81">
        <v>0</v>
      </c>
      <c r="P81">
        <v>0</v>
      </c>
      <c r="Q81">
        <v>0</v>
      </c>
      <c r="R81" s="2">
        <v>22.764583333333334</v>
      </c>
    </row>
    <row r="82" spans="1:18">
      <c r="A82">
        <v>81</v>
      </c>
      <c r="B82" t="s">
        <v>1690</v>
      </c>
      <c r="C82" t="s">
        <v>4</v>
      </c>
      <c r="D82">
        <v>5</v>
      </c>
      <c r="E82">
        <v>5</v>
      </c>
      <c r="F82">
        <v>1</v>
      </c>
      <c r="G82">
        <v>3</v>
      </c>
      <c r="H82">
        <v>1</v>
      </c>
      <c r="I82">
        <v>116</v>
      </c>
      <c r="J82">
        <v>14</v>
      </c>
      <c r="K82">
        <v>3.44</v>
      </c>
      <c r="L82">
        <v>102</v>
      </c>
      <c r="M82">
        <v>0.879</v>
      </c>
      <c r="N82">
        <v>0</v>
      </c>
      <c r="O82">
        <v>0</v>
      </c>
      <c r="P82">
        <v>1</v>
      </c>
      <c r="Q82">
        <v>2</v>
      </c>
      <c r="R82" s="2">
        <v>10.149305555555555</v>
      </c>
    </row>
    <row r="83" spans="1:18">
      <c r="A83">
        <v>82</v>
      </c>
      <c r="B83" t="s">
        <v>1691</v>
      </c>
      <c r="C83" t="s">
        <v>25</v>
      </c>
      <c r="D83">
        <v>1</v>
      </c>
      <c r="E83">
        <v>0</v>
      </c>
      <c r="F83">
        <v>1</v>
      </c>
      <c r="G83">
        <v>0</v>
      </c>
      <c r="H83">
        <v>0</v>
      </c>
      <c r="I83">
        <v>10</v>
      </c>
      <c r="J83">
        <v>3</v>
      </c>
      <c r="K83">
        <v>4.3899999999999997</v>
      </c>
      <c r="L83">
        <v>7</v>
      </c>
      <c r="M83">
        <v>0.7</v>
      </c>
      <c r="N83">
        <v>0</v>
      </c>
      <c r="O83">
        <v>0</v>
      </c>
      <c r="P83">
        <v>0</v>
      </c>
      <c r="Q83">
        <v>0</v>
      </c>
      <c r="R83" s="2">
        <v>1.7020833333333334</v>
      </c>
    </row>
    <row r="84" spans="1:18">
      <c r="A84">
        <v>83</v>
      </c>
      <c r="B84" t="s">
        <v>1692</v>
      </c>
      <c r="C84" t="s">
        <v>16</v>
      </c>
      <c r="D84">
        <v>2</v>
      </c>
      <c r="E84">
        <v>0</v>
      </c>
      <c r="F84">
        <v>0</v>
      </c>
      <c r="G84">
        <v>1</v>
      </c>
      <c r="H84">
        <v>0</v>
      </c>
      <c r="I84">
        <v>9</v>
      </c>
      <c r="J84">
        <v>0</v>
      </c>
      <c r="K84">
        <v>0</v>
      </c>
      <c r="L84">
        <v>9</v>
      </c>
      <c r="M84">
        <v>1</v>
      </c>
      <c r="N84">
        <v>0</v>
      </c>
      <c r="O84">
        <v>0</v>
      </c>
      <c r="P84">
        <v>0</v>
      </c>
      <c r="Q84">
        <v>0</v>
      </c>
      <c r="R84" s="2">
        <v>1.5041666666666667</v>
      </c>
    </row>
    <row r="85" spans="1:18">
      <c r="A85">
        <v>84</v>
      </c>
      <c r="B85" t="s">
        <v>1693</v>
      </c>
      <c r="C85" t="s">
        <v>36</v>
      </c>
      <c r="D85">
        <v>1</v>
      </c>
      <c r="E85">
        <v>0</v>
      </c>
      <c r="F85">
        <v>0</v>
      </c>
      <c r="G85">
        <v>0</v>
      </c>
      <c r="H85">
        <v>0</v>
      </c>
      <c r="I85">
        <v>4</v>
      </c>
      <c r="J85">
        <v>0</v>
      </c>
      <c r="K85">
        <v>0</v>
      </c>
      <c r="L85">
        <v>4</v>
      </c>
      <c r="M85">
        <v>1</v>
      </c>
      <c r="N85">
        <v>0</v>
      </c>
      <c r="O85">
        <v>0</v>
      </c>
      <c r="P85">
        <v>0</v>
      </c>
      <c r="Q85">
        <v>0</v>
      </c>
      <c r="R85" s="1">
        <v>0.82708333333333339</v>
      </c>
    </row>
    <row r="86" spans="1:18">
      <c r="A86">
        <v>85</v>
      </c>
      <c r="B86" t="s">
        <v>1694</v>
      </c>
      <c r="C86" t="s">
        <v>100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 s="1">
        <v>0.20277777777777781</v>
      </c>
    </row>
    <row r="87" spans="1:18">
      <c r="A87">
        <v>86</v>
      </c>
      <c r="B87" t="s">
        <v>1695</v>
      </c>
      <c r="C87" t="s">
        <v>139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s="1">
        <v>0.10625</v>
      </c>
    </row>
    <row r="88" spans="1:18">
      <c r="A88">
        <v>87</v>
      </c>
      <c r="B88" t="s">
        <v>1696</v>
      </c>
      <c r="C88" t="s">
        <v>51</v>
      </c>
      <c r="D88">
        <v>2</v>
      </c>
      <c r="E88">
        <v>0</v>
      </c>
      <c r="F88">
        <v>0</v>
      </c>
      <c r="G88">
        <v>0</v>
      </c>
      <c r="H88">
        <v>0</v>
      </c>
      <c r="I88">
        <v>18</v>
      </c>
      <c r="J88">
        <v>1</v>
      </c>
      <c r="K88">
        <v>1.4</v>
      </c>
      <c r="L88">
        <v>17</v>
      </c>
      <c r="M88">
        <v>0.94399999999999995</v>
      </c>
      <c r="N88">
        <v>0</v>
      </c>
      <c r="O88">
        <v>0</v>
      </c>
      <c r="P88">
        <v>0</v>
      </c>
      <c r="Q88">
        <v>0</v>
      </c>
      <c r="R88" s="2">
        <v>1.8118055555555557</v>
      </c>
    </row>
    <row r="89" spans="1:18">
      <c r="A89">
        <v>88</v>
      </c>
      <c r="B89" t="s">
        <v>1697</v>
      </c>
      <c r="C89" t="s">
        <v>21</v>
      </c>
      <c r="D89">
        <v>1</v>
      </c>
      <c r="E89">
        <v>0</v>
      </c>
      <c r="F89">
        <v>0</v>
      </c>
      <c r="G89">
        <v>0</v>
      </c>
      <c r="H89">
        <v>0</v>
      </c>
      <c r="I89">
        <v>12</v>
      </c>
      <c r="J89">
        <v>2</v>
      </c>
      <c r="K89">
        <v>3.75</v>
      </c>
      <c r="L89">
        <v>10</v>
      </c>
      <c r="M89">
        <v>0.83299999999999996</v>
      </c>
      <c r="N89">
        <v>0</v>
      </c>
      <c r="O89">
        <v>0</v>
      </c>
      <c r="P89">
        <v>0</v>
      </c>
      <c r="Q89">
        <v>0</v>
      </c>
      <c r="R89" s="2">
        <v>1.3513888888888888</v>
      </c>
    </row>
    <row r="90" spans="1:18">
      <c r="A90">
        <v>89</v>
      </c>
      <c r="B90" t="s">
        <v>1698</v>
      </c>
      <c r="C90" t="s">
        <v>19</v>
      </c>
      <c r="D90">
        <v>2</v>
      </c>
      <c r="E90">
        <v>1</v>
      </c>
      <c r="F90">
        <v>0</v>
      </c>
      <c r="G90">
        <v>1</v>
      </c>
      <c r="H90">
        <v>0</v>
      </c>
      <c r="I90">
        <v>40</v>
      </c>
      <c r="J90">
        <v>7</v>
      </c>
      <c r="K90">
        <v>4.24</v>
      </c>
      <c r="L90">
        <v>33</v>
      </c>
      <c r="M90">
        <v>0.82499999999999996</v>
      </c>
      <c r="N90">
        <v>0</v>
      </c>
      <c r="O90">
        <v>0</v>
      </c>
      <c r="P90">
        <v>0</v>
      </c>
      <c r="Q90">
        <v>0</v>
      </c>
      <c r="R90" s="2">
        <v>4.1208333333333336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88"/>
  <sheetViews>
    <sheetView topLeftCell="A41" workbookViewId="0">
      <selection activeCell="C66" sqref="C66"/>
    </sheetView>
  </sheetViews>
  <sheetFormatPr defaultRowHeight="15"/>
  <sheetData>
    <row r="1" spans="1:18">
      <c r="B1" t="s">
        <v>1616</v>
      </c>
      <c r="C1" t="s">
        <v>0</v>
      </c>
      <c r="D1" t="s">
        <v>56</v>
      </c>
      <c r="E1" t="s">
        <v>1568</v>
      </c>
      <c r="F1" t="s">
        <v>1569</v>
      </c>
      <c r="G1" t="s">
        <v>1570</v>
      </c>
      <c r="H1" t="s">
        <v>64</v>
      </c>
      <c r="I1" t="s">
        <v>1571</v>
      </c>
      <c r="J1" t="s">
        <v>1572</v>
      </c>
      <c r="K1" t="s">
        <v>1573</v>
      </c>
      <c r="L1" t="s">
        <v>1574</v>
      </c>
      <c r="M1" t="s">
        <v>1575</v>
      </c>
      <c r="N1" t="s">
        <v>1576</v>
      </c>
      <c r="O1" t="s">
        <v>57</v>
      </c>
      <c r="P1" t="s">
        <v>58</v>
      </c>
      <c r="Q1" t="s">
        <v>60</v>
      </c>
      <c r="R1" t="s">
        <v>1577</v>
      </c>
    </row>
    <row r="2" spans="1:18">
      <c r="A2">
        <v>1</v>
      </c>
      <c r="B2" t="s">
        <v>1503</v>
      </c>
      <c r="C2" t="s">
        <v>38</v>
      </c>
      <c r="D2">
        <v>60</v>
      </c>
      <c r="E2">
        <v>60</v>
      </c>
      <c r="F2">
        <v>38</v>
      </c>
      <c r="G2">
        <v>15</v>
      </c>
      <c r="H2">
        <v>7</v>
      </c>
      <c r="I2">
        <v>1753</v>
      </c>
      <c r="J2">
        <v>126</v>
      </c>
      <c r="K2">
        <v>2.11</v>
      </c>
      <c r="L2">
        <v>1627</v>
      </c>
      <c r="M2">
        <v>0.92800000000000005</v>
      </c>
      <c r="N2">
        <v>4</v>
      </c>
      <c r="O2">
        <v>0</v>
      </c>
      <c r="P2">
        <v>3</v>
      </c>
      <c r="Q2">
        <v>2</v>
      </c>
      <c r="R2" t="s">
        <v>1699</v>
      </c>
    </row>
    <row r="3" spans="1:18">
      <c r="A3">
        <v>2</v>
      </c>
      <c r="B3" t="s">
        <v>1435</v>
      </c>
      <c r="C3" t="s">
        <v>74</v>
      </c>
      <c r="D3">
        <v>72</v>
      </c>
      <c r="E3">
        <v>70</v>
      </c>
      <c r="F3">
        <v>38</v>
      </c>
      <c r="G3">
        <v>28</v>
      </c>
      <c r="H3">
        <v>6</v>
      </c>
      <c r="I3">
        <v>2147</v>
      </c>
      <c r="J3">
        <v>165</v>
      </c>
      <c r="K3">
        <v>2.35</v>
      </c>
      <c r="L3">
        <v>1982</v>
      </c>
      <c r="M3">
        <v>0.92300000000000004</v>
      </c>
      <c r="N3">
        <v>8</v>
      </c>
      <c r="O3">
        <v>0</v>
      </c>
      <c r="P3">
        <v>2</v>
      </c>
      <c r="Q3">
        <v>13</v>
      </c>
      <c r="R3" t="s">
        <v>1700</v>
      </c>
    </row>
    <row r="4" spans="1:18">
      <c r="A4">
        <v>3</v>
      </c>
      <c r="B4" t="s">
        <v>1505</v>
      </c>
      <c r="C4" t="s">
        <v>16</v>
      </c>
      <c r="D4">
        <v>74</v>
      </c>
      <c r="E4">
        <v>74</v>
      </c>
      <c r="F4">
        <v>37</v>
      </c>
      <c r="G4">
        <v>26</v>
      </c>
      <c r="H4">
        <v>10</v>
      </c>
      <c r="I4">
        <v>2375</v>
      </c>
      <c r="J4">
        <v>184</v>
      </c>
      <c r="K4">
        <v>2.56</v>
      </c>
      <c r="L4">
        <v>2191</v>
      </c>
      <c r="M4">
        <v>0.92300000000000004</v>
      </c>
      <c r="N4">
        <v>4</v>
      </c>
      <c r="O4">
        <v>0</v>
      </c>
      <c r="P4">
        <v>1</v>
      </c>
      <c r="Q4">
        <v>0</v>
      </c>
      <c r="R4" t="s">
        <v>1701</v>
      </c>
    </row>
    <row r="5" spans="1:18">
      <c r="A5">
        <v>4</v>
      </c>
      <c r="B5" t="s">
        <v>1515</v>
      </c>
      <c r="C5" t="s">
        <v>121</v>
      </c>
      <c r="D5">
        <v>71</v>
      </c>
      <c r="E5">
        <v>71</v>
      </c>
      <c r="F5">
        <v>37</v>
      </c>
      <c r="G5">
        <v>24</v>
      </c>
      <c r="H5">
        <v>6</v>
      </c>
      <c r="I5">
        <v>1935</v>
      </c>
      <c r="J5">
        <v>182</v>
      </c>
      <c r="K5">
        <v>2.63</v>
      </c>
      <c r="L5">
        <v>1753</v>
      </c>
      <c r="M5">
        <v>0.90600000000000003</v>
      </c>
      <c r="N5">
        <v>6</v>
      </c>
      <c r="O5">
        <v>0</v>
      </c>
      <c r="P5">
        <v>1</v>
      </c>
      <c r="Q5">
        <v>2</v>
      </c>
      <c r="R5" t="s">
        <v>1702</v>
      </c>
    </row>
    <row r="6" spans="1:18">
      <c r="A6">
        <v>5</v>
      </c>
      <c r="B6" t="s">
        <v>1432</v>
      </c>
      <c r="C6" t="s">
        <v>23</v>
      </c>
      <c r="D6">
        <v>63</v>
      </c>
      <c r="E6">
        <v>63</v>
      </c>
      <c r="F6">
        <v>37</v>
      </c>
      <c r="G6">
        <v>17</v>
      </c>
      <c r="H6">
        <v>5</v>
      </c>
      <c r="I6">
        <v>1830</v>
      </c>
      <c r="J6">
        <v>168</v>
      </c>
      <c r="K6">
        <v>2.79</v>
      </c>
      <c r="L6">
        <v>1662</v>
      </c>
      <c r="M6">
        <v>0.90800000000000003</v>
      </c>
      <c r="N6">
        <v>2</v>
      </c>
      <c r="O6">
        <v>0</v>
      </c>
      <c r="P6">
        <v>1</v>
      </c>
      <c r="Q6">
        <v>4</v>
      </c>
      <c r="R6" t="s">
        <v>1703</v>
      </c>
    </row>
    <row r="7" spans="1:18">
      <c r="A7">
        <v>6</v>
      </c>
      <c r="B7" t="s">
        <v>1415</v>
      </c>
      <c r="C7" t="s">
        <v>40</v>
      </c>
      <c r="D7">
        <v>68</v>
      </c>
      <c r="E7">
        <v>67</v>
      </c>
      <c r="F7">
        <v>36</v>
      </c>
      <c r="G7">
        <v>27</v>
      </c>
      <c r="H7">
        <v>5</v>
      </c>
      <c r="I7">
        <v>1965</v>
      </c>
      <c r="J7">
        <v>152</v>
      </c>
      <c r="K7">
        <v>2.2799999999999998</v>
      </c>
      <c r="L7">
        <v>1813</v>
      </c>
      <c r="M7">
        <v>0.92300000000000004</v>
      </c>
      <c r="N7">
        <v>11</v>
      </c>
      <c r="O7">
        <v>0</v>
      </c>
      <c r="P7">
        <v>4</v>
      </c>
      <c r="Q7">
        <v>6</v>
      </c>
      <c r="R7" t="s">
        <v>1704</v>
      </c>
    </row>
    <row r="8" spans="1:18">
      <c r="A8">
        <v>7</v>
      </c>
      <c r="B8" t="s">
        <v>1422</v>
      </c>
      <c r="C8" t="s">
        <v>12</v>
      </c>
      <c r="D8">
        <v>65</v>
      </c>
      <c r="E8">
        <v>62</v>
      </c>
      <c r="F8">
        <v>36</v>
      </c>
      <c r="G8">
        <v>20</v>
      </c>
      <c r="H8">
        <v>5</v>
      </c>
      <c r="I8">
        <v>1742</v>
      </c>
      <c r="J8">
        <v>143</v>
      </c>
      <c r="K8">
        <v>2.3199999999999998</v>
      </c>
      <c r="L8">
        <v>1599</v>
      </c>
      <c r="M8">
        <v>0.91800000000000004</v>
      </c>
      <c r="N8">
        <v>3</v>
      </c>
      <c r="O8">
        <v>0</v>
      </c>
      <c r="P8">
        <v>1</v>
      </c>
      <c r="Q8">
        <v>10</v>
      </c>
      <c r="R8" t="s">
        <v>1705</v>
      </c>
    </row>
    <row r="9" spans="1:18">
      <c r="A9">
        <v>8</v>
      </c>
      <c r="B9" t="s">
        <v>1448</v>
      </c>
      <c r="C9" t="s">
        <v>143</v>
      </c>
      <c r="D9">
        <v>68</v>
      </c>
      <c r="E9">
        <v>67</v>
      </c>
      <c r="F9">
        <v>36</v>
      </c>
      <c r="G9">
        <v>20</v>
      </c>
      <c r="H9">
        <v>10</v>
      </c>
      <c r="I9">
        <v>2125</v>
      </c>
      <c r="J9">
        <v>168</v>
      </c>
      <c r="K9">
        <v>2.48</v>
      </c>
      <c r="L9">
        <v>1957</v>
      </c>
      <c r="M9">
        <v>0.92100000000000004</v>
      </c>
      <c r="N9">
        <v>7</v>
      </c>
      <c r="O9">
        <v>0</v>
      </c>
      <c r="P9">
        <v>0</v>
      </c>
      <c r="Q9">
        <v>2</v>
      </c>
      <c r="R9" t="s">
        <v>1706</v>
      </c>
    </row>
    <row r="10" spans="1:18">
      <c r="A10">
        <v>9</v>
      </c>
      <c r="B10" t="s">
        <v>1624</v>
      </c>
      <c r="C10" t="s">
        <v>88</v>
      </c>
      <c r="D10">
        <v>57</v>
      </c>
      <c r="E10">
        <v>55</v>
      </c>
      <c r="F10">
        <v>35</v>
      </c>
      <c r="G10">
        <v>11</v>
      </c>
      <c r="H10">
        <v>9</v>
      </c>
      <c r="I10">
        <v>1811</v>
      </c>
      <c r="J10">
        <v>112</v>
      </c>
      <c r="K10">
        <v>2</v>
      </c>
      <c r="L10">
        <v>1699</v>
      </c>
      <c r="M10">
        <v>0.93799999999999994</v>
      </c>
      <c r="N10">
        <v>9</v>
      </c>
      <c r="O10">
        <v>0</v>
      </c>
      <c r="P10">
        <v>3</v>
      </c>
      <c r="Q10">
        <v>13</v>
      </c>
      <c r="R10" t="s">
        <v>1707</v>
      </c>
    </row>
    <row r="11" spans="1:18">
      <c r="A11">
        <v>10</v>
      </c>
      <c r="B11" t="s">
        <v>1451</v>
      </c>
      <c r="C11" t="s">
        <v>49</v>
      </c>
      <c r="D11">
        <v>61</v>
      </c>
      <c r="E11">
        <v>60</v>
      </c>
      <c r="F11">
        <v>35</v>
      </c>
      <c r="G11">
        <v>22</v>
      </c>
      <c r="H11">
        <v>3</v>
      </c>
      <c r="I11">
        <v>1631</v>
      </c>
      <c r="J11">
        <v>134</v>
      </c>
      <c r="K11">
        <v>2.2400000000000002</v>
      </c>
      <c r="L11">
        <v>1497</v>
      </c>
      <c r="M11">
        <v>0.91800000000000004</v>
      </c>
      <c r="N11">
        <v>6</v>
      </c>
      <c r="O11">
        <v>0</v>
      </c>
      <c r="P11">
        <v>2</v>
      </c>
      <c r="Q11">
        <v>0</v>
      </c>
      <c r="R11" t="s">
        <v>1708</v>
      </c>
    </row>
    <row r="12" spans="1:18">
      <c r="A12">
        <v>11</v>
      </c>
      <c r="B12" t="s">
        <v>1418</v>
      </c>
      <c r="C12" t="s">
        <v>72</v>
      </c>
      <c r="D12">
        <v>60</v>
      </c>
      <c r="E12">
        <v>60</v>
      </c>
      <c r="F12">
        <v>35</v>
      </c>
      <c r="G12">
        <v>18</v>
      </c>
      <c r="H12">
        <v>6</v>
      </c>
      <c r="I12">
        <v>1741</v>
      </c>
      <c r="J12">
        <v>140</v>
      </c>
      <c r="K12">
        <v>2.38</v>
      </c>
      <c r="L12">
        <v>1601</v>
      </c>
      <c r="M12">
        <v>0.92</v>
      </c>
      <c r="N12">
        <v>6</v>
      </c>
      <c r="O12">
        <v>0</v>
      </c>
      <c r="P12">
        <v>1</v>
      </c>
      <c r="Q12">
        <v>2</v>
      </c>
      <c r="R12" t="s">
        <v>1709</v>
      </c>
    </row>
    <row r="13" spans="1:18">
      <c r="A13">
        <v>12</v>
      </c>
      <c r="B13" t="s">
        <v>1473</v>
      </c>
      <c r="C13" t="s">
        <v>113</v>
      </c>
      <c r="D13">
        <v>69</v>
      </c>
      <c r="E13">
        <v>68</v>
      </c>
      <c r="F13">
        <v>34</v>
      </c>
      <c r="G13">
        <v>24</v>
      </c>
      <c r="H13">
        <v>11</v>
      </c>
      <c r="I13">
        <v>2043</v>
      </c>
      <c r="J13">
        <v>175</v>
      </c>
      <c r="K13">
        <v>2.5499999999999998</v>
      </c>
      <c r="L13">
        <v>1868</v>
      </c>
      <c r="M13">
        <v>0.91400000000000003</v>
      </c>
      <c r="N13">
        <v>3</v>
      </c>
      <c r="O13">
        <v>0</v>
      </c>
      <c r="P13">
        <v>6</v>
      </c>
      <c r="Q13">
        <v>6</v>
      </c>
      <c r="R13" t="s">
        <v>1710</v>
      </c>
    </row>
    <row r="14" spans="1:18">
      <c r="A14">
        <v>13</v>
      </c>
      <c r="B14" t="s">
        <v>1459</v>
      </c>
      <c r="C14" t="s">
        <v>51</v>
      </c>
      <c r="D14">
        <v>66</v>
      </c>
      <c r="E14">
        <v>65</v>
      </c>
      <c r="F14">
        <v>34</v>
      </c>
      <c r="G14">
        <v>22</v>
      </c>
      <c r="H14">
        <v>8</v>
      </c>
      <c r="I14">
        <v>1964</v>
      </c>
      <c r="J14">
        <v>165</v>
      </c>
      <c r="K14">
        <v>2.59</v>
      </c>
      <c r="L14">
        <v>1799</v>
      </c>
      <c r="M14">
        <v>0.91600000000000004</v>
      </c>
      <c r="N14">
        <v>5</v>
      </c>
      <c r="O14">
        <v>0</v>
      </c>
      <c r="P14">
        <v>2</v>
      </c>
      <c r="Q14">
        <v>6</v>
      </c>
      <c r="R14" t="s">
        <v>1711</v>
      </c>
    </row>
    <row r="15" spans="1:18">
      <c r="A15">
        <v>14</v>
      </c>
      <c r="B15" t="s">
        <v>1468</v>
      </c>
      <c r="C15" t="s">
        <v>165</v>
      </c>
      <c r="D15">
        <v>64</v>
      </c>
      <c r="E15">
        <v>64</v>
      </c>
      <c r="F15">
        <v>33</v>
      </c>
      <c r="G15">
        <v>22</v>
      </c>
      <c r="H15">
        <v>9</v>
      </c>
      <c r="I15">
        <v>1905</v>
      </c>
      <c r="J15">
        <v>134</v>
      </c>
      <c r="K15">
        <v>2.12</v>
      </c>
      <c r="L15">
        <v>1771</v>
      </c>
      <c r="M15">
        <v>0.93</v>
      </c>
      <c r="N15">
        <v>6</v>
      </c>
      <c r="O15">
        <v>0</v>
      </c>
      <c r="P15">
        <v>0</v>
      </c>
      <c r="Q15">
        <v>12</v>
      </c>
      <c r="R15" t="s">
        <v>1712</v>
      </c>
    </row>
    <row r="16" spans="1:18">
      <c r="A16">
        <v>15</v>
      </c>
      <c r="B16" t="s">
        <v>1440</v>
      </c>
      <c r="C16" t="s">
        <v>14</v>
      </c>
      <c r="D16">
        <v>57</v>
      </c>
      <c r="E16">
        <v>55</v>
      </c>
      <c r="F16">
        <v>33</v>
      </c>
      <c r="G16">
        <v>18</v>
      </c>
      <c r="H16">
        <v>6</v>
      </c>
      <c r="I16">
        <v>1545</v>
      </c>
      <c r="J16">
        <v>128</v>
      </c>
      <c r="K16">
        <v>2.2999999999999998</v>
      </c>
      <c r="L16">
        <v>1417</v>
      </c>
      <c r="M16">
        <v>0.91700000000000004</v>
      </c>
      <c r="N16">
        <v>4</v>
      </c>
      <c r="O16">
        <v>0</v>
      </c>
      <c r="P16">
        <v>1</v>
      </c>
      <c r="Q16">
        <v>2</v>
      </c>
      <c r="R16" t="s">
        <v>1713</v>
      </c>
    </row>
    <row r="17" spans="1:18">
      <c r="A17">
        <v>16</v>
      </c>
      <c r="B17" t="s">
        <v>1429</v>
      </c>
      <c r="C17" t="s">
        <v>29</v>
      </c>
      <c r="D17">
        <v>54</v>
      </c>
      <c r="E17">
        <v>52</v>
      </c>
      <c r="F17">
        <v>28</v>
      </c>
      <c r="G17">
        <v>13</v>
      </c>
      <c r="H17">
        <v>8</v>
      </c>
      <c r="I17">
        <v>1527</v>
      </c>
      <c r="J17">
        <v>130</v>
      </c>
      <c r="K17">
        <v>2.59</v>
      </c>
      <c r="L17">
        <v>1397</v>
      </c>
      <c r="M17">
        <v>0.91500000000000004</v>
      </c>
      <c r="N17">
        <v>0</v>
      </c>
      <c r="O17">
        <v>0</v>
      </c>
      <c r="P17">
        <v>2</v>
      </c>
      <c r="Q17">
        <v>2</v>
      </c>
      <c r="R17" t="s">
        <v>1714</v>
      </c>
    </row>
    <row r="18" spans="1:18">
      <c r="A18">
        <v>17</v>
      </c>
      <c r="B18" t="s">
        <v>1545</v>
      </c>
      <c r="C18" t="s">
        <v>9</v>
      </c>
      <c r="D18">
        <v>48</v>
      </c>
      <c r="E18">
        <v>45</v>
      </c>
      <c r="F18">
        <v>27</v>
      </c>
      <c r="G18">
        <v>12</v>
      </c>
      <c r="H18">
        <v>4</v>
      </c>
      <c r="I18">
        <v>1283</v>
      </c>
      <c r="J18">
        <v>110</v>
      </c>
      <c r="K18">
        <v>2.4500000000000002</v>
      </c>
      <c r="L18">
        <v>1173</v>
      </c>
      <c r="M18">
        <v>0.91400000000000003</v>
      </c>
      <c r="N18">
        <v>4</v>
      </c>
      <c r="O18">
        <v>0</v>
      </c>
      <c r="P18">
        <v>0</v>
      </c>
      <c r="Q18">
        <v>0</v>
      </c>
      <c r="R18" t="s">
        <v>1715</v>
      </c>
    </row>
    <row r="19" spans="1:18">
      <c r="A19">
        <v>18</v>
      </c>
      <c r="B19" t="s">
        <v>1523</v>
      </c>
      <c r="C19" t="s">
        <v>90</v>
      </c>
      <c r="D19">
        <v>57</v>
      </c>
      <c r="E19">
        <v>57</v>
      </c>
      <c r="F19">
        <v>27</v>
      </c>
      <c r="G19">
        <v>21</v>
      </c>
      <c r="H19">
        <v>7</v>
      </c>
      <c r="I19">
        <v>1518</v>
      </c>
      <c r="J19">
        <v>136</v>
      </c>
      <c r="K19">
        <v>2.48</v>
      </c>
      <c r="L19">
        <v>1382</v>
      </c>
      <c r="M19">
        <v>0.91</v>
      </c>
      <c r="N19">
        <v>7</v>
      </c>
      <c r="O19">
        <v>0</v>
      </c>
      <c r="P19">
        <v>0</v>
      </c>
      <c r="Q19">
        <v>6</v>
      </c>
      <c r="R19" t="s">
        <v>1716</v>
      </c>
    </row>
    <row r="20" spans="1:18">
      <c r="A20">
        <v>19</v>
      </c>
      <c r="B20" t="s">
        <v>1465</v>
      </c>
      <c r="C20" t="s">
        <v>25</v>
      </c>
      <c r="D20">
        <v>49</v>
      </c>
      <c r="E20">
        <v>46</v>
      </c>
      <c r="F20">
        <v>26</v>
      </c>
      <c r="G20">
        <v>16</v>
      </c>
      <c r="H20">
        <v>3</v>
      </c>
      <c r="I20">
        <v>1493</v>
      </c>
      <c r="J20">
        <v>114</v>
      </c>
      <c r="K20">
        <v>2.56</v>
      </c>
      <c r="L20">
        <v>1379</v>
      </c>
      <c r="M20">
        <v>0.92400000000000004</v>
      </c>
      <c r="N20">
        <v>5</v>
      </c>
      <c r="O20">
        <v>0</v>
      </c>
      <c r="P20">
        <v>1</v>
      </c>
      <c r="Q20">
        <v>0</v>
      </c>
      <c r="R20" t="s">
        <v>1717</v>
      </c>
    </row>
    <row r="21" spans="1:18">
      <c r="A21">
        <v>20</v>
      </c>
      <c r="B21" t="s">
        <v>1659</v>
      </c>
      <c r="C21" t="s">
        <v>1718</v>
      </c>
      <c r="D21">
        <v>54</v>
      </c>
      <c r="E21">
        <v>54</v>
      </c>
      <c r="F21">
        <v>24</v>
      </c>
      <c r="G21">
        <v>25</v>
      </c>
      <c r="H21">
        <v>5</v>
      </c>
      <c r="I21">
        <v>1596</v>
      </c>
      <c r="J21">
        <v>138</v>
      </c>
      <c r="K21">
        <v>2.59</v>
      </c>
      <c r="L21">
        <v>1458</v>
      </c>
      <c r="M21">
        <v>0.91400000000000003</v>
      </c>
      <c r="N21">
        <v>4</v>
      </c>
      <c r="O21">
        <v>0</v>
      </c>
      <c r="P21">
        <v>2</v>
      </c>
      <c r="Q21">
        <v>8</v>
      </c>
      <c r="R21" t="s">
        <v>1719</v>
      </c>
    </row>
    <row r="22" spans="1:18">
      <c r="A22">
        <v>21</v>
      </c>
      <c r="B22" t="s">
        <v>1485</v>
      </c>
      <c r="C22" t="s">
        <v>1720</v>
      </c>
      <c r="D22">
        <v>51</v>
      </c>
      <c r="E22">
        <v>49</v>
      </c>
      <c r="F22">
        <v>24</v>
      </c>
      <c r="G22">
        <v>20</v>
      </c>
      <c r="H22">
        <v>4</v>
      </c>
      <c r="I22">
        <v>1546</v>
      </c>
      <c r="J22">
        <v>135</v>
      </c>
      <c r="K22">
        <v>2.83</v>
      </c>
      <c r="L22">
        <v>1411</v>
      </c>
      <c r="M22">
        <v>0.91300000000000003</v>
      </c>
      <c r="N22">
        <v>2</v>
      </c>
      <c r="O22">
        <v>0</v>
      </c>
      <c r="P22">
        <v>1</v>
      </c>
      <c r="Q22">
        <v>4</v>
      </c>
      <c r="R22" t="s">
        <v>1721</v>
      </c>
    </row>
    <row r="23" spans="1:18">
      <c r="A23">
        <v>22</v>
      </c>
      <c r="B23" t="s">
        <v>1517</v>
      </c>
      <c r="C23" t="s">
        <v>139</v>
      </c>
      <c r="D23">
        <v>54</v>
      </c>
      <c r="E23">
        <v>53</v>
      </c>
      <c r="F23">
        <v>24</v>
      </c>
      <c r="G23">
        <v>21</v>
      </c>
      <c r="H23">
        <v>7</v>
      </c>
      <c r="I23">
        <v>1541</v>
      </c>
      <c r="J23">
        <v>153</v>
      </c>
      <c r="K23">
        <v>3.03</v>
      </c>
      <c r="L23">
        <v>1388</v>
      </c>
      <c r="M23">
        <v>0.90100000000000002</v>
      </c>
      <c r="N23">
        <v>3</v>
      </c>
      <c r="O23">
        <v>0</v>
      </c>
      <c r="P23">
        <v>1</v>
      </c>
      <c r="Q23">
        <v>2</v>
      </c>
      <c r="R23" t="s">
        <v>1722</v>
      </c>
    </row>
    <row r="24" spans="1:18">
      <c r="A24">
        <v>23</v>
      </c>
      <c r="B24" t="s">
        <v>1480</v>
      </c>
      <c r="C24" t="s">
        <v>93</v>
      </c>
      <c r="D24">
        <v>56</v>
      </c>
      <c r="E24">
        <v>54</v>
      </c>
      <c r="F24">
        <v>23</v>
      </c>
      <c r="G24">
        <v>26</v>
      </c>
      <c r="H24">
        <v>3</v>
      </c>
      <c r="I24">
        <v>1313</v>
      </c>
      <c r="J24">
        <v>127</v>
      </c>
      <c r="K24">
        <v>2.4500000000000002</v>
      </c>
      <c r="L24">
        <v>1186</v>
      </c>
      <c r="M24">
        <v>0.90300000000000002</v>
      </c>
      <c r="N24">
        <v>6</v>
      </c>
      <c r="O24">
        <v>0</v>
      </c>
      <c r="P24">
        <v>2</v>
      </c>
      <c r="Q24">
        <v>2</v>
      </c>
      <c r="R24" t="s">
        <v>1723</v>
      </c>
    </row>
    <row r="25" spans="1:18">
      <c r="A25">
        <v>24</v>
      </c>
      <c r="B25" t="s">
        <v>1482</v>
      </c>
      <c r="C25" t="s">
        <v>100</v>
      </c>
      <c r="D25">
        <v>57</v>
      </c>
      <c r="E25">
        <v>57</v>
      </c>
      <c r="F25">
        <v>22</v>
      </c>
      <c r="G25">
        <v>28</v>
      </c>
      <c r="H25">
        <v>5</v>
      </c>
      <c r="I25">
        <v>1753</v>
      </c>
      <c r="J25">
        <v>137</v>
      </c>
      <c r="K25">
        <v>2.5499999999999998</v>
      </c>
      <c r="L25">
        <v>1616</v>
      </c>
      <c r="M25">
        <v>0.92200000000000004</v>
      </c>
      <c r="N25">
        <v>6</v>
      </c>
      <c r="O25">
        <v>0</v>
      </c>
      <c r="P25">
        <v>1</v>
      </c>
      <c r="Q25">
        <v>2</v>
      </c>
      <c r="R25" t="s">
        <v>1724</v>
      </c>
    </row>
    <row r="26" spans="1:18">
      <c r="A26">
        <v>25</v>
      </c>
      <c r="B26" t="s">
        <v>1420</v>
      </c>
      <c r="C26" t="s">
        <v>78</v>
      </c>
      <c r="D26">
        <v>51</v>
      </c>
      <c r="E26">
        <v>50</v>
      </c>
      <c r="F26">
        <v>22</v>
      </c>
      <c r="G26">
        <v>23</v>
      </c>
      <c r="H26">
        <v>5</v>
      </c>
      <c r="I26">
        <v>1566</v>
      </c>
      <c r="J26">
        <v>132</v>
      </c>
      <c r="K26">
        <v>2.66</v>
      </c>
      <c r="L26">
        <v>1434</v>
      </c>
      <c r="M26">
        <v>0.91600000000000004</v>
      </c>
      <c r="N26">
        <v>3</v>
      </c>
      <c r="O26">
        <v>0</v>
      </c>
      <c r="P26">
        <v>1</v>
      </c>
      <c r="Q26">
        <v>2</v>
      </c>
      <c r="R26" t="s">
        <v>1725</v>
      </c>
    </row>
    <row r="27" spans="1:18">
      <c r="A27">
        <v>26</v>
      </c>
      <c r="B27" t="s">
        <v>1438</v>
      </c>
      <c r="C27" t="s">
        <v>322</v>
      </c>
      <c r="D27">
        <v>58</v>
      </c>
      <c r="E27">
        <v>54</v>
      </c>
      <c r="F27">
        <v>21</v>
      </c>
      <c r="G27">
        <v>23</v>
      </c>
      <c r="H27">
        <v>9</v>
      </c>
      <c r="I27">
        <v>1705</v>
      </c>
      <c r="J27">
        <v>147</v>
      </c>
      <c r="K27">
        <v>2.73</v>
      </c>
      <c r="L27">
        <v>1558</v>
      </c>
      <c r="M27">
        <v>0.91400000000000003</v>
      </c>
      <c r="N27">
        <v>4</v>
      </c>
      <c r="O27">
        <v>0</v>
      </c>
      <c r="P27">
        <v>0</v>
      </c>
      <c r="Q27">
        <v>4</v>
      </c>
      <c r="R27" t="s">
        <v>1726</v>
      </c>
    </row>
    <row r="28" spans="1:18">
      <c r="A28">
        <v>27</v>
      </c>
      <c r="B28" t="s">
        <v>1528</v>
      </c>
      <c r="C28" t="s">
        <v>1727</v>
      </c>
      <c r="D28">
        <v>44</v>
      </c>
      <c r="E28">
        <v>37</v>
      </c>
      <c r="F28">
        <v>21</v>
      </c>
      <c r="G28">
        <v>10</v>
      </c>
      <c r="H28">
        <v>7</v>
      </c>
      <c r="I28">
        <v>1089</v>
      </c>
      <c r="J28">
        <v>111</v>
      </c>
      <c r="K28">
        <v>2.77</v>
      </c>
      <c r="L28">
        <v>978</v>
      </c>
      <c r="M28">
        <v>0.89800000000000002</v>
      </c>
      <c r="N28">
        <v>2</v>
      </c>
      <c r="O28">
        <v>0</v>
      </c>
      <c r="P28">
        <v>1</v>
      </c>
      <c r="Q28">
        <v>0</v>
      </c>
      <c r="R28" t="s">
        <v>1728</v>
      </c>
    </row>
    <row r="29" spans="1:18">
      <c r="A29">
        <v>28</v>
      </c>
      <c r="B29" t="s">
        <v>1445</v>
      </c>
      <c r="C29" t="s">
        <v>19</v>
      </c>
      <c r="D29">
        <v>37</v>
      </c>
      <c r="E29">
        <v>35</v>
      </c>
      <c r="F29">
        <v>20</v>
      </c>
      <c r="G29">
        <v>10</v>
      </c>
      <c r="H29">
        <v>5</v>
      </c>
      <c r="I29">
        <v>1134</v>
      </c>
      <c r="J29">
        <v>90</v>
      </c>
      <c r="K29">
        <v>2.6</v>
      </c>
      <c r="L29">
        <v>1044</v>
      </c>
      <c r="M29">
        <v>0.92100000000000004</v>
      </c>
      <c r="N29">
        <v>3</v>
      </c>
      <c r="O29">
        <v>0</v>
      </c>
      <c r="P29">
        <v>1</v>
      </c>
      <c r="Q29">
        <v>2</v>
      </c>
      <c r="R29" t="s">
        <v>1729</v>
      </c>
    </row>
    <row r="30" spans="1:18">
      <c r="A30">
        <v>29</v>
      </c>
      <c r="B30" t="s">
        <v>1689</v>
      </c>
      <c r="C30" t="s">
        <v>29</v>
      </c>
      <c r="D30">
        <v>34</v>
      </c>
      <c r="E30">
        <v>29</v>
      </c>
      <c r="F30">
        <v>18</v>
      </c>
      <c r="G30">
        <v>10</v>
      </c>
      <c r="H30">
        <v>4</v>
      </c>
      <c r="I30">
        <v>902</v>
      </c>
      <c r="J30">
        <v>76</v>
      </c>
      <c r="K30">
        <v>2.42</v>
      </c>
      <c r="L30">
        <v>826</v>
      </c>
      <c r="M30">
        <v>0.91600000000000004</v>
      </c>
      <c r="N30">
        <v>0</v>
      </c>
      <c r="O30">
        <v>0</v>
      </c>
      <c r="P30">
        <v>0</v>
      </c>
      <c r="Q30">
        <v>0</v>
      </c>
      <c r="R30" t="s">
        <v>1730</v>
      </c>
    </row>
    <row r="31" spans="1:18">
      <c r="A31">
        <v>30</v>
      </c>
      <c r="B31" t="s">
        <v>1456</v>
      </c>
      <c r="C31" t="s">
        <v>38</v>
      </c>
      <c r="D31">
        <v>25</v>
      </c>
      <c r="E31">
        <v>22</v>
      </c>
      <c r="F31">
        <v>16</v>
      </c>
      <c r="G31">
        <v>4</v>
      </c>
      <c r="H31">
        <v>2</v>
      </c>
      <c r="I31">
        <v>714</v>
      </c>
      <c r="J31">
        <v>51</v>
      </c>
      <c r="K31">
        <v>2.23</v>
      </c>
      <c r="L31">
        <v>663</v>
      </c>
      <c r="M31">
        <v>0.92900000000000005</v>
      </c>
      <c r="N31">
        <v>1</v>
      </c>
      <c r="O31">
        <v>0</v>
      </c>
      <c r="P31">
        <v>3</v>
      </c>
      <c r="Q31">
        <v>0</v>
      </c>
      <c r="R31" t="s">
        <v>1731</v>
      </c>
    </row>
    <row r="32" spans="1:18">
      <c r="A32">
        <v>31</v>
      </c>
      <c r="B32" t="s">
        <v>1525</v>
      </c>
      <c r="C32" t="s">
        <v>93</v>
      </c>
      <c r="D32">
        <v>34</v>
      </c>
      <c r="E32">
        <v>27</v>
      </c>
      <c r="F32">
        <v>15</v>
      </c>
      <c r="G32">
        <v>12</v>
      </c>
      <c r="H32">
        <v>2</v>
      </c>
      <c r="I32">
        <v>777</v>
      </c>
      <c r="J32">
        <v>68</v>
      </c>
      <c r="K32">
        <v>2.38</v>
      </c>
      <c r="L32">
        <v>709</v>
      </c>
      <c r="M32">
        <v>0.91200000000000003</v>
      </c>
      <c r="N32">
        <v>3</v>
      </c>
      <c r="O32">
        <v>0</v>
      </c>
      <c r="P32">
        <v>1</v>
      </c>
      <c r="Q32">
        <v>4</v>
      </c>
      <c r="R32" t="s">
        <v>1732</v>
      </c>
    </row>
    <row r="33" spans="1:18">
      <c r="A33">
        <v>32</v>
      </c>
      <c r="B33" t="s">
        <v>1548</v>
      </c>
      <c r="C33" t="s">
        <v>78</v>
      </c>
      <c r="D33">
        <v>32</v>
      </c>
      <c r="E33">
        <v>29</v>
      </c>
      <c r="F33">
        <v>15</v>
      </c>
      <c r="G33">
        <v>11</v>
      </c>
      <c r="H33">
        <v>3</v>
      </c>
      <c r="I33">
        <v>963</v>
      </c>
      <c r="J33">
        <v>81</v>
      </c>
      <c r="K33">
        <v>2.71</v>
      </c>
      <c r="L33">
        <v>882</v>
      </c>
      <c r="M33">
        <v>0.91600000000000004</v>
      </c>
      <c r="N33">
        <v>1</v>
      </c>
      <c r="O33">
        <v>0</v>
      </c>
      <c r="P33">
        <v>0</v>
      </c>
      <c r="Q33">
        <v>2</v>
      </c>
      <c r="R33" t="s">
        <v>1733</v>
      </c>
    </row>
    <row r="34" spans="1:18">
      <c r="A34">
        <v>33</v>
      </c>
      <c r="B34" t="s">
        <v>1507</v>
      </c>
      <c r="C34" t="s">
        <v>45</v>
      </c>
      <c r="D34">
        <v>45</v>
      </c>
      <c r="E34">
        <v>39</v>
      </c>
      <c r="F34">
        <v>15</v>
      </c>
      <c r="G34">
        <v>21</v>
      </c>
      <c r="H34">
        <v>4</v>
      </c>
      <c r="I34">
        <v>1234</v>
      </c>
      <c r="J34">
        <v>130</v>
      </c>
      <c r="K34">
        <v>3.2</v>
      </c>
      <c r="L34">
        <v>1104</v>
      </c>
      <c r="M34">
        <v>0.89500000000000002</v>
      </c>
      <c r="N34">
        <v>1</v>
      </c>
      <c r="O34">
        <v>0</v>
      </c>
      <c r="P34">
        <v>1</v>
      </c>
      <c r="Q34">
        <v>6</v>
      </c>
      <c r="R34" t="s">
        <v>1734</v>
      </c>
    </row>
    <row r="35" spans="1:18">
      <c r="A35">
        <v>34</v>
      </c>
      <c r="B35" t="s">
        <v>1475</v>
      </c>
      <c r="C35" t="s">
        <v>1735</v>
      </c>
      <c r="D35">
        <v>55</v>
      </c>
      <c r="E35">
        <v>51</v>
      </c>
      <c r="F35">
        <v>15</v>
      </c>
      <c r="G35">
        <v>27</v>
      </c>
      <c r="H35">
        <v>9</v>
      </c>
      <c r="I35">
        <v>1551</v>
      </c>
      <c r="J35">
        <v>166</v>
      </c>
      <c r="K35">
        <v>3.34</v>
      </c>
      <c r="L35">
        <v>1385</v>
      </c>
      <c r="M35">
        <v>0.89300000000000002</v>
      </c>
      <c r="N35">
        <v>3</v>
      </c>
      <c r="O35">
        <v>0</v>
      </c>
      <c r="P35">
        <v>0</v>
      </c>
      <c r="Q35">
        <v>0</v>
      </c>
      <c r="R35" t="s">
        <v>1736</v>
      </c>
    </row>
    <row r="36" spans="1:18">
      <c r="A36">
        <v>35</v>
      </c>
      <c r="B36" t="s">
        <v>1671</v>
      </c>
      <c r="C36" t="s">
        <v>12</v>
      </c>
      <c r="D36">
        <v>23</v>
      </c>
      <c r="E36">
        <v>20</v>
      </c>
      <c r="F36">
        <v>13</v>
      </c>
      <c r="G36">
        <v>5</v>
      </c>
      <c r="H36">
        <v>3</v>
      </c>
      <c r="I36">
        <v>604</v>
      </c>
      <c r="J36">
        <v>47</v>
      </c>
      <c r="K36">
        <v>2.17</v>
      </c>
      <c r="L36">
        <v>557</v>
      </c>
      <c r="M36">
        <v>0.92200000000000004</v>
      </c>
      <c r="N36">
        <v>1</v>
      </c>
      <c r="O36">
        <v>0</v>
      </c>
      <c r="P36">
        <v>1</v>
      </c>
      <c r="Q36">
        <v>24</v>
      </c>
      <c r="R36" t="s">
        <v>1737</v>
      </c>
    </row>
    <row r="37" spans="1:18">
      <c r="A37">
        <v>36</v>
      </c>
      <c r="B37" t="s">
        <v>1471</v>
      </c>
      <c r="C37" t="s">
        <v>4</v>
      </c>
      <c r="D37">
        <v>22</v>
      </c>
      <c r="E37">
        <v>20</v>
      </c>
      <c r="F37">
        <v>13</v>
      </c>
      <c r="G37">
        <v>6</v>
      </c>
      <c r="H37">
        <v>1</v>
      </c>
      <c r="I37">
        <v>576</v>
      </c>
      <c r="J37">
        <v>58</v>
      </c>
      <c r="K37">
        <v>2.9</v>
      </c>
      <c r="L37">
        <v>518</v>
      </c>
      <c r="M37">
        <v>0.89900000000000002</v>
      </c>
      <c r="N37">
        <v>1</v>
      </c>
      <c r="O37">
        <v>0</v>
      </c>
      <c r="P37">
        <v>1</v>
      </c>
      <c r="Q37">
        <v>2</v>
      </c>
      <c r="R37" t="s">
        <v>1738</v>
      </c>
    </row>
    <row r="38" spans="1:18">
      <c r="A38">
        <v>37</v>
      </c>
      <c r="B38" t="s">
        <v>1669</v>
      </c>
      <c r="C38" t="s">
        <v>322</v>
      </c>
      <c r="D38">
        <v>33</v>
      </c>
      <c r="E38">
        <v>28</v>
      </c>
      <c r="F38">
        <v>13</v>
      </c>
      <c r="G38">
        <v>13</v>
      </c>
      <c r="H38">
        <v>3</v>
      </c>
      <c r="I38">
        <v>882</v>
      </c>
      <c r="J38">
        <v>95</v>
      </c>
      <c r="K38">
        <v>3.39</v>
      </c>
      <c r="L38">
        <v>787</v>
      </c>
      <c r="M38">
        <v>0.89200000000000002</v>
      </c>
      <c r="N38">
        <v>1</v>
      </c>
      <c r="O38">
        <v>0</v>
      </c>
      <c r="P38">
        <v>0</v>
      </c>
      <c r="Q38">
        <v>4</v>
      </c>
      <c r="R38" t="s">
        <v>1739</v>
      </c>
    </row>
    <row r="39" spans="1:18">
      <c r="A39">
        <v>38</v>
      </c>
      <c r="B39" t="s">
        <v>1478</v>
      </c>
      <c r="C39" t="s">
        <v>21</v>
      </c>
      <c r="D39">
        <v>35</v>
      </c>
      <c r="E39">
        <v>33</v>
      </c>
      <c r="F39">
        <v>12</v>
      </c>
      <c r="G39">
        <v>13</v>
      </c>
      <c r="H39">
        <v>8</v>
      </c>
      <c r="I39">
        <v>1103</v>
      </c>
      <c r="J39">
        <v>93</v>
      </c>
      <c r="K39">
        <v>2.71</v>
      </c>
      <c r="L39">
        <v>1010</v>
      </c>
      <c r="M39">
        <v>0.91600000000000004</v>
      </c>
      <c r="N39">
        <v>2</v>
      </c>
      <c r="O39">
        <v>0</v>
      </c>
      <c r="P39">
        <v>0</v>
      </c>
      <c r="Q39">
        <v>2</v>
      </c>
      <c r="R39" t="s">
        <v>1740</v>
      </c>
    </row>
    <row r="40" spans="1:18">
      <c r="A40">
        <v>39</v>
      </c>
      <c r="B40" t="s">
        <v>1741</v>
      </c>
      <c r="C40" t="s">
        <v>72</v>
      </c>
      <c r="D40">
        <v>24</v>
      </c>
      <c r="E40">
        <v>22</v>
      </c>
      <c r="F40">
        <v>12</v>
      </c>
      <c r="G40">
        <v>7</v>
      </c>
      <c r="H40">
        <v>3</v>
      </c>
      <c r="I40">
        <v>615</v>
      </c>
      <c r="J40">
        <v>64</v>
      </c>
      <c r="K40">
        <v>2.72</v>
      </c>
      <c r="L40">
        <v>551</v>
      </c>
      <c r="M40">
        <v>0.89600000000000002</v>
      </c>
      <c r="N40">
        <v>0</v>
      </c>
      <c r="O40">
        <v>0</v>
      </c>
      <c r="P40">
        <v>0</v>
      </c>
      <c r="Q40">
        <v>2</v>
      </c>
      <c r="R40" t="s">
        <v>1742</v>
      </c>
    </row>
    <row r="41" spans="1:18">
      <c r="A41">
        <v>40</v>
      </c>
      <c r="B41" t="s">
        <v>1490</v>
      </c>
      <c r="C41" t="s">
        <v>9</v>
      </c>
      <c r="D41">
        <v>27</v>
      </c>
      <c r="E41">
        <v>25</v>
      </c>
      <c r="F41">
        <v>11</v>
      </c>
      <c r="G41">
        <v>9</v>
      </c>
      <c r="H41">
        <v>5</v>
      </c>
      <c r="I41">
        <v>759</v>
      </c>
      <c r="J41">
        <v>58</v>
      </c>
      <c r="K41">
        <v>2.23</v>
      </c>
      <c r="L41">
        <v>701</v>
      </c>
      <c r="M41">
        <v>0.92400000000000004</v>
      </c>
      <c r="N41">
        <v>2</v>
      </c>
      <c r="O41">
        <v>0</v>
      </c>
      <c r="P41">
        <v>0</v>
      </c>
      <c r="Q41">
        <v>2</v>
      </c>
      <c r="R41" t="s">
        <v>1743</v>
      </c>
    </row>
    <row r="42" spans="1:18">
      <c r="A42">
        <v>41</v>
      </c>
      <c r="B42" t="s">
        <v>1495</v>
      </c>
      <c r="C42" t="s">
        <v>49</v>
      </c>
      <c r="D42">
        <v>25</v>
      </c>
      <c r="E42">
        <v>22</v>
      </c>
      <c r="F42">
        <v>11</v>
      </c>
      <c r="G42">
        <v>8</v>
      </c>
      <c r="H42">
        <v>3</v>
      </c>
      <c r="I42">
        <v>652</v>
      </c>
      <c r="J42">
        <v>57</v>
      </c>
      <c r="K42">
        <v>2.48</v>
      </c>
      <c r="L42">
        <v>595</v>
      </c>
      <c r="M42">
        <v>0.91300000000000003</v>
      </c>
      <c r="N42">
        <v>3</v>
      </c>
      <c r="O42">
        <v>0</v>
      </c>
      <c r="P42">
        <v>0</v>
      </c>
      <c r="Q42">
        <v>0</v>
      </c>
      <c r="R42" t="s">
        <v>1744</v>
      </c>
    </row>
    <row r="43" spans="1:18">
      <c r="A43">
        <v>42</v>
      </c>
      <c r="B43" t="s">
        <v>1493</v>
      </c>
      <c r="C43" t="s">
        <v>165</v>
      </c>
      <c r="D43">
        <v>22</v>
      </c>
      <c r="E43">
        <v>18</v>
      </c>
      <c r="F43">
        <v>11</v>
      </c>
      <c r="G43">
        <v>5</v>
      </c>
      <c r="H43">
        <v>2</v>
      </c>
      <c r="I43">
        <v>576</v>
      </c>
      <c r="J43">
        <v>49</v>
      </c>
      <c r="K43">
        <v>2.6</v>
      </c>
      <c r="L43">
        <v>527</v>
      </c>
      <c r="M43">
        <v>0.91500000000000004</v>
      </c>
      <c r="N43">
        <v>2</v>
      </c>
      <c r="O43">
        <v>0</v>
      </c>
      <c r="P43">
        <v>0</v>
      </c>
      <c r="Q43">
        <v>0</v>
      </c>
      <c r="R43" t="s">
        <v>1745</v>
      </c>
    </row>
    <row r="44" spans="1:18">
      <c r="A44">
        <v>43</v>
      </c>
      <c r="B44" t="s">
        <v>1442</v>
      </c>
      <c r="C44" t="s">
        <v>88</v>
      </c>
      <c r="D44">
        <v>29</v>
      </c>
      <c r="E44">
        <v>27</v>
      </c>
      <c r="F44">
        <v>11</v>
      </c>
      <c r="G44">
        <v>14</v>
      </c>
      <c r="H44">
        <v>2</v>
      </c>
      <c r="I44">
        <v>866</v>
      </c>
      <c r="J44">
        <v>71</v>
      </c>
      <c r="K44">
        <v>2.67</v>
      </c>
      <c r="L44">
        <v>795</v>
      </c>
      <c r="M44">
        <v>0.91800000000000004</v>
      </c>
      <c r="N44">
        <v>2</v>
      </c>
      <c r="O44">
        <v>0</v>
      </c>
      <c r="P44">
        <v>0</v>
      </c>
      <c r="Q44">
        <v>2</v>
      </c>
      <c r="R44" t="s">
        <v>1746</v>
      </c>
    </row>
    <row r="45" spans="1:18">
      <c r="A45">
        <v>44</v>
      </c>
      <c r="B45" t="s">
        <v>1534</v>
      </c>
      <c r="C45" t="s">
        <v>19</v>
      </c>
      <c r="D45">
        <v>33</v>
      </c>
      <c r="E45">
        <v>26</v>
      </c>
      <c r="F45">
        <v>11</v>
      </c>
      <c r="G45">
        <v>11</v>
      </c>
      <c r="H45">
        <v>4</v>
      </c>
      <c r="I45">
        <v>777</v>
      </c>
      <c r="J45">
        <v>78</v>
      </c>
      <c r="K45">
        <v>2.87</v>
      </c>
      <c r="L45">
        <v>699</v>
      </c>
      <c r="M45">
        <v>0.9</v>
      </c>
      <c r="N45">
        <v>0</v>
      </c>
      <c r="O45">
        <v>0</v>
      </c>
      <c r="P45">
        <v>0</v>
      </c>
      <c r="Q45">
        <v>4</v>
      </c>
      <c r="R45" t="s">
        <v>1747</v>
      </c>
    </row>
    <row r="46" spans="1:18">
      <c r="A46">
        <v>45</v>
      </c>
      <c r="B46" t="s">
        <v>1683</v>
      </c>
      <c r="C46" t="s">
        <v>14</v>
      </c>
      <c r="D46">
        <v>29</v>
      </c>
      <c r="E46">
        <v>27</v>
      </c>
      <c r="F46">
        <v>11</v>
      </c>
      <c r="G46">
        <v>11</v>
      </c>
      <c r="H46">
        <v>3</v>
      </c>
      <c r="I46">
        <v>799</v>
      </c>
      <c r="J46">
        <v>82</v>
      </c>
      <c r="K46">
        <v>3.02</v>
      </c>
      <c r="L46">
        <v>717</v>
      </c>
      <c r="M46">
        <v>0.89700000000000002</v>
      </c>
      <c r="N46">
        <v>1</v>
      </c>
      <c r="O46">
        <v>0</v>
      </c>
      <c r="P46">
        <v>0</v>
      </c>
      <c r="Q46">
        <v>6</v>
      </c>
      <c r="R46" t="s">
        <v>1748</v>
      </c>
    </row>
    <row r="47" spans="1:18">
      <c r="A47">
        <v>46</v>
      </c>
      <c r="B47" t="s">
        <v>1427</v>
      </c>
      <c r="C47" t="s">
        <v>9</v>
      </c>
      <c r="D47">
        <v>14</v>
      </c>
      <c r="E47">
        <v>12</v>
      </c>
      <c r="F47">
        <v>10</v>
      </c>
      <c r="G47">
        <v>2</v>
      </c>
      <c r="H47">
        <v>2</v>
      </c>
      <c r="I47">
        <v>332</v>
      </c>
      <c r="J47">
        <v>22</v>
      </c>
      <c r="K47">
        <v>1.79</v>
      </c>
      <c r="L47">
        <v>310</v>
      </c>
      <c r="M47">
        <v>0.93400000000000005</v>
      </c>
      <c r="N47">
        <v>2</v>
      </c>
      <c r="O47">
        <v>0</v>
      </c>
      <c r="P47">
        <v>1</v>
      </c>
      <c r="Q47">
        <v>0</v>
      </c>
      <c r="R47" s="2">
        <v>30.665972222222223</v>
      </c>
    </row>
    <row r="48" spans="1:18">
      <c r="A48">
        <v>47</v>
      </c>
      <c r="B48" t="s">
        <v>1536</v>
      </c>
      <c r="C48" t="s">
        <v>139</v>
      </c>
      <c r="D48">
        <v>36</v>
      </c>
      <c r="E48">
        <v>29</v>
      </c>
      <c r="F48">
        <v>10</v>
      </c>
      <c r="G48">
        <v>14</v>
      </c>
      <c r="H48">
        <v>6</v>
      </c>
      <c r="I48">
        <v>887</v>
      </c>
      <c r="J48">
        <v>88</v>
      </c>
      <c r="K48">
        <v>2.72</v>
      </c>
      <c r="L48">
        <v>799</v>
      </c>
      <c r="M48">
        <v>0.90100000000000002</v>
      </c>
      <c r="N48">
        <v>3</v>
      </c>
      <c r="O48">
        <v>0</v>
      </c>
      <c r="P48">
        <v>1</v>
      </c>
      <c r="Q48">
        <v>2</v>
      </c>
      <c r="R48" t="s">
        <v>1749</v>
      </c>
    </row>
    <row r="49" spans="1:18">
      <c r="A49">
        <v>48</v>
      </c>
      <c r="B49" t="s">
        <v>1539</v>
      </c>
      <c r="C49" t="s">
        <v>21</v>
      </c>
      <c r="D49">
        <v>47</v>
      </c>
      <c r="E49">
        <v>46</v>
      </c>
      <c r="F49">
        <v>10</v>
      </c>
      <c r="G49">
        <v>32</v>
      </c>
      <c r="H49">
        <v>4</v>
      </c>
      <c r="I49">
        <v>1389</v>
      </c>
      <c r="J49">
        <v>153</v>
      </c>
      <c r="K49">
        <v>3.4</v>
      </c>
      <c r="L49">
        <v>1236</v>
      </c>
      <c r="M49">
        <v>0.89</v>
      </c>
      <c r="N49">
        <v>2</v>
      </c>
      <c r="O49">
        <v>0</v>
      </c>
      <c r="P49">
        <v>0</v>
      </c>
      <c r="Q49">
        <v>12</v>
      </c>
      <c r="R49" t="s">
        <v>1750</v>
      </c>
    </row>
    <row r="50" spans="1:18">
      <c r="A50">
        <v>49</v>
      </c>
      <c r="B50" t="s">
        <v>1553</v>
      </c>
      <c r="C50" t="s">
        <v>33</v>
      </c>
      <c r="D50">
        <v>20</v>
      </c>
      <c r="E50">
        <v>18</v>
      </c>
      <c r="F50">
        <v>9</v>
      </c>
      <c r="G50">
        <v>5</v>
      </c>
      <c r="H50">
        <v>5</v>
      </c>
      <c r="I50">
        <v>585</v>
      </c>
      <c r="J50">
        <v>46</v>
      </c>
      <c r="K50">
        <v>2.39</v>
      </c>
      <c r="L50">
        <v>539</v>
      </c>
      <c r="M50">
        <v>0.92100000000000004</v>
      </c>
      <c r="N50">
        <v>1</v>
      </c>
      <c r="O50">
        <v>0</v>
      </c>
      <c r="P50">
        <v>1</v>
      </c>
      <c r="Q50">
        <v>2</v>
      </c>
      <c r="R50" t="s">
        <v>1751</v>
      </c>
    </row>
    <row r="51" spans="1:18">
      <c r="A51">
        <v>50</v>
      </c>
      <c r="B51" t="s">
        <v>1541</v>
      </c>
      <c r="C51" t="s">
        <v>51</v>
      </c>
      <c r="D51">
        <v>14</v>
      </c>
      <c r="E51">
        <v>13</v>
      </c>
      <c r="F51">
        <v>9</v>
      </c>
      <c r="G51">
        <v>2</v>
      </c>
      <c r="H51">
        <v>2</v>
      </c>
      <c r="I51">
        <v>377</v>
      </c>
      <c r="J51">
        <v>35</v>
      </c>
      <c r="K51">
        <v>2.73</v>
      </c>
      <c r="L51">
        <v>342</v>
      </c>
      <c r="M51">
        <v>0.90700000000000003</v>
      </c>
      <c r="N51">
        <v>1</v>
      </c>
      <c r="O51">
        <v>0</v>
      </c>
      <c r="P51">
        <v>0</v>
      </c>
      <c r="Q51">
        <v>0</v>
      </c>
      <c r="R51" s="2">
        <v>32.05833333333333</v>
      </c>
    </row>
    <row r="52" spans="1:18">
      <c r="A52">
        <v>51</v>
      </c>
      <c r="B52" t="s">
        <v>1684</v>
      </c>
      <c r="C52" t="s">
        <v>1752</v>
      </c>
      <c r="D52">
        <v>28</v>
      </c>
      <c r="E52">
        <v>22</v>
      </c>
      <c r="F52">
        <v>9</v>
      </c>
      <c r="G52">
        <v>13</v>
      </c>
      <c r="H52">
        <v>1</v>
      </c>
      <c r="I52">
        <v>721</v>
      </c>
      <c r="J52">
        <v>74</v>
      </c>
      <c r="K52">
        <v>3.18</v>
      </c>
      <c r="L52">
        <v>647</v>
      </c>
      <c r="M52">
        <v>0.89700000000000002</v>
      </c>
      <c r="N52">
        <v>2</v>
      </c>
      <c r="O52">
        <v>0</v>
      </c>
      <c r="P52">
        <v>1</v>
      </c>
      <c r="Q52">
        <v>0</v>
      </c>
      <c r="R52" t="s">
        <v>1753</v>
      </c>
    </row>
    <row r="53" spans="1:18">
      <c r="A53">
        <v>52</v>
      </c>
      <c r="B53" t="s">
        <v>1562</v>
      </c>
      <c r="C53" t="s">
        <v>40</v>
      </c>
      <c r="D53">
        <v>17</v>
      </c>
      <c r="E53">
        <v>15</v>
      </c>
      <c r="F53">
        <v>8</v>
      </c>
      <c r="G53">
        <v>6</v>
      </c>
      <c r="H53">
        <v>0</v>
      </c>
      <c r="I53">
        <v>426</v>
      </c>
      <c r="J53">
        <v>33</v>
      </c>
      <c r="K53">
        <v>2.13</v>
      </c>
      <c r="L53">
        <v>393</v>
      </c>
      <c r="M53">
        <v>0.92300000000000004</v>
      </c>
      <c r="N53">
        <v>0</v>
      </c>
      <c r="O53">
        <v>0</v>
      </c>
      <c r="P53">
        <v>0</v>
      </c>
      <c r="Q53">
        <v>0</v>
      </c>
      <c r="R53" s="2">
        <v>38.645833333333336</v>
      </c>
    </row>
    <row r="54" spans="1:18">
      <c r="A54">
        <v>53</v>
      </c>
      <c r="B54" t="s">
        <v>1556</v>
      </c>
      <c r="C54" t="s">
        <v>100</v>
      </c>
      <c r="D54">
        <v>31</v>
      </c>
      <c r="E54">
        <v>25</v>
      </c>
      <c r="F54">
        <v>8</v>
      </c>
      <c r="G54">
        <v>11</v>
      </c>
      <c r="H54">
        <v>7</v>
      </c>
      <c r="I54">
        <v>833</v>
      </c>
      <c r="J54">
        <v>74</v>
      </c>
      <c r="K54">
        <v>2.62</v>
      </c>
      <c r="L54">
        <v>759</v>
      </c>
      <c r="M54">
        <v>0.91100000000000003</v>
      </c>
      <c r="N54">
        <v>1</v>
      </c>
      <c r="O54">
        <v>0</v>
      </c>
      <c r="P54">
        <v>1</v>
      </c>
      <c r="Q54">
        <v>2</v>
      </c>
      <c r="R54" t="s">
        <v>1754</v>
      </c>
    </row>
    <row r="55" spans="1:18">
      <c r="A55">
        <v>54</v>
      </c>
      <c r="B55" t="s">
        <v>1682</v>
      </c>
      <c r="C55" t="s">
        <v>113</v>
      </c>
      <c r="D55">
        <v>19</v>
      </c>
      <c r="E55">
        <v>14</v>
      </c>
      <c r="F55">
        <v>8</v>
      </c>
      <c r="G55">
        <v>5</v>
      </c>
      <c r="H55">
        <v>0</v>
      </c>
      <c r="I55">
        <v>446</v>
      </c>
      <c r="J55">
        <v>40</v>
      </c>
      <c r="K55">
        <v>2.83</v>
      </c>
      <c r="L55">
        <v>406</v>
      </c>
      <c r="M55">
        <v>0.91</v>
      </c>
      <c r="N55">
        <v>2</v>
      </c>
      <c r="O55">
        <v>0</v>
      </c>
      <c r="P55">
        <v>0</v>
      </c>
      <c r="Q55">
        <v>0</v>
      </c>
      <c r="R55" s="2">
        <v>35.298611111111107</v>
      </c>
    </row>
    <row r="56" spans="1:18">
      <c r="A56">
        <v>55</v>
      </c>
      <c r="B56" t="s">
        <v>1673</v>
      </c>
      <c r="C56" t="s">
        <v>90</v>
      </c>
      <c r="D56">
        <v>25</v>
      </c>
      <c r="E56">
        <v>20</v>
      </c>
      <c r="F56">
        <v>8</v>
      </c>
      <c r="G56">
        <v>8</v>
      </c>
      <c r="H56">
        <v>4</v>
      </c>
      <c r="I56">
        <v>582</v>
      </c>
      <c r="J56">
        <v>69</v>
      </c>
      <c r="K56">
        <v>3.22</v>
      </c>
      <c r="L56">
        <v>513</v>
      </c>
      <c r="M56">
        <v>0.88100000000000001</v>
      </c>
      <c r="N56">
        <v>2</v>
      </c>
      <c r="O56">
        <v>0</v>
      </c>
      <c r="P56">
        <v>0</v>
      </c>
      <c r="Q56">
        <v>4</v>
      </c>
      <c r="R56" t="s">
        <v>1755</v>
      </c>
    </row>
    <row r="57" spans="1:18">
      <c r="A57">
        <v>56</v>
      </c>
      <c r="B57" t="s">
        <v>1679</v>
      </c>
      <c r="C57" t="s">
        <v>33</v>
      </c>
      <c r="D57">
        <v>26</v>
      </c>
      <c r="E57">
        <v>26</v>
      </c>
      <c r="F57">
        <v>8</v>
      </c>
      <c r="G57">
        <v>14</v>
      </c>
      <c r="H57">
        <v>4</v>
      </c>
      <c r="I57">
        <v>773</v>
      </c>
      <c r="J57">
        <v>88</v>
      </c>
      <c r="K57">
        <v>3.44</v>
      </c>
      <c r="L57">
        <v>685</v>
      </c>
      <c r="M57">
        <v>0.88600000000000001</v>
      </c>
      <c r="N57">
        <v>1</v>
      </c>
      <c r="O57">
        <v>0</v>
      </c>
      <c r="P57">
        <v>1</v>
      </c>
      <c r="Q57">
        <v>25</v>
      </c>
      <c r="R57" t="s">
        <v>1756</v>
      </c>
    </row>
    <row r="58" spans="1:18">
      <c r="A58">
        <v>57</v>
      </c>
      <c r="B58" t="s">
        <v>1454</v>
      </c>
      <c r="C58" t="s">
        <v>25</v>
      </c>
      <c r="D58">
        <v>10</v>
      </c>
      <c r="E58">
        <v>9</v>
      </c>
      <c r="F58">
        <v>7</v>
      </c>
      <c r="G58">
        <v>2</v>
      </c>
      <c r="H58">
        <v>0</v>
      </c>
      <c r="I58">
        <v>272</v>
      </c>
      <c r="J58">
        <v>20</v>
      </c>
      <c r="K58">
        <v>2.2799999999999998</v>
      </c>
      <c r="L58">
        <v>252</v>
      </c>
      <c r="M58">
        <v>0.92600000000000005</v>
      </c>
      <c r="N58">
        <v>0</v>
      </c>
      <c r="O58">
        <v>0</v>
      </c>
      <c r="P58">
        <v>0</v>
      </c>
      <c r="Q58">
        <v>0</v>
      </c>
      <c r="R58" s="2">
        <v>21.970833333333331</v>
      </c>
    </row>
    <row r="59" spans="1:18">
      <c r="A59">
        <v>58</v>
      </c>
      <c r="B59" t="s">
        <v>1543</v>
      </c>
      <c r="C59" t="s">
        <v>143</v>
      </c>
      <c r="D59">
        <v>17</v>
      </c>
      <c r="E59">
        <v>15</v>
      </c>
      <c r="F59">
        <v>7</v>
      </c>
      <c r="G59">
        <v>6</v>
      </c>
      <c r="H59">
        <v>3</v>
      </c>
      <c r="I59">
        <v>529</v>
      </c>
      <c r="J59">
        <v>48</v>
      </c>
      <c r="K59">
        <v>3.26</v>
      </c>
      <c r="L59">
        <v>481</v>
      </c>
      <c r="M59">
        <v>0.90900000000000003</v>
      </c>
      <c r="N59">
        <v>2</v>
      </c>
      <c r="O59">
        <v>0</v>
      </c>
      <c r="P59">
        <v>0</v>
      </c>
      <c r="Q59">
        <v>2</v>
      </c>
      <c r="R59" s="2">
        <v>36.776388888888889</v>
      </c>
    </row>
    <row r="60" spans="1:18">
      <c r="A60">
        <v>59</v>
      </c>
      <c r="B60" t="s">
        <v>1681</v>
      </c>
      <c r="C60" t="s">
        <v>74</v>
      </c>
      <c r="D60">
        <v>16</v>
      </c>
      <c r="E60">
        <v>12</v>
      </c>
      <c r="F60">
        <v>6</v>
      </c>
      <c r="G60">
        <v>2</v>
      </c>
      <c r="H60">
        <v>2</v>
      </c>
      <c r="I60">
        <v>383</v>
      </c>
      <c r="J60">
        <v>33</v>
      </c>
      <c r="K60">
        <v>2.64</v>
      </c>
      <c r="L60">
        <v>350</v>
      </c>
      <c r="M60">
        <v>0.91400000000000003</v>
      </c>
      <c r="N60">
        <v>0</v>
      </c>
      <c r="O60">
        <v>0</v>
      </c>
      <c r="P60">
        <v>1</v>
      </c>
      <c r="Q60">
        <v>2</v>
      </c>
      <c r="R60" s="2">
        <v>31.190972222222225</v>
      </c>
    </row>
    <row r="61" spans="1:18">
      <c r="A61">
        <v>60</v>
      </c>
      <c r="B61" t="s">
        <v>1565</v>
      </c>
      <c r="C61" t="s">
        <v>19</v>
      </c>
      <c r="D61">
        <v>23</v>
      </c>
      <c r="E61">
        <v>21</v>
      </c>
      <c r="F61">
        <v>6</v>
      </c>
      <c r="G61">
        <v>13</v>
      </c>
      <c r="H61">
        <v>2</v>
      </c>
      <c r="I61">
        <v>620</v>
      </c>
      <c r="J61">
        <v>68</v>
      </c>
      <c r="K61">
        <v>3.29</v>
      </c>
      <c r="L61">
        <v>552</v>
      </c>
      <c r="M61">
        <v>0.89</v>
      </c>
      <c r="N61">
        <v>0</v>
      </c>
      <c r="O61">
        <v>0</v>
      </c>
      <c r="P61">
        <v>0</v>
      </c>
      <c r="Q61">
        <v>0</v>
      </c>
      <c r="R61" t="s">
        <v>1757</v>
      </c>
    </row>
    <row r="62" spans="1:18">
      <c r="A62">
        <v>61</v>
      </c>
      <c r="B62" t="s">
        <v>1510</v>
      </c>
      <c r="C62" t="s">
        <v>23</v>
      </c>
      <c r="D62">
        <v>15</v>
      </c>
      <c r="E62">
        <v>9</v>
      </c>
      <c r="F62">
        <v>5</v>
      </c>
      <c r="G62">
        <v>5</v>
      </c>
      <c r="H62">
        <v>3</v>
      </c>
      <c r="I62">
        <v>372</v>
      </c>
      <c r="J62">
        <v>31</v>
      </c>
      <c r="K62">
        <v>2.58</v>
      </c>
      <c r="L62">
        <v>341</v>
      </c>
      <c r="M62">
        <v>0.91700000000000004</v>
      </c>
      <c r="N62">
        <v>1</v>
      </c>
      <c r="O62">
        <v>0</v>
      </c>
      <c r="P62">
        <v>0</v>
      </c>
      <c r="Q62">
        <v>0</v>
      </c>
      <c r="R62" s="2">
        <v>30.035416666666666</v>
      </c>
    </row>
    <row r="63" spans="1:18">
      <c r="A63">
        <v>62</v>
      </c>
      <c r="B63" t="s">
        <v>1758</v>
      </c>
      <c r="C63" t="s">
        <v>23</v>
      </c>
      <c r="D63">
        <v>11</v>
      </c>
      <c r="E63">
        <v>10</v>
      </c>
      <c r="F63">
        <v>5</v>
      </c>
      <c r="G63">
        <v>3</v>
      </c>
      <c r="H63">
        <v>2</v>
      </c>
      <c r="I63">
        <v>298</v>
      </c>
      <c r="J63">
        <v>29</v>
      </c>
      <c r="K63">
        <v>2.77</v>
      </c>
      <c r="L63">
        <v>269</v>
      </c>
      <c r="M63">
        <v>0.90300000000000002</v>
      </c>
      <c r="N63">
        <v>0</v>
      </c>
      <c r="O63">
        <v>0</v>
      </c>
      <c r="P63">
        <v>0</v>
      </c>
      <c r="Q63">
        <v>4</v>
      </c>
      <c r="R63" s="2">
        <v>26.194444444444443</v>
      </c>
    </row>
    <row r="64" spans="1:18">
      <c r="A64">
        <v>63</v>
      </c>
      <c r="B64" t="s">
        <v>1680</v>
      </c>
      <c r="C64" t="s">
        <v>33</v>
      </c>
      <c r="D64">
        <v>10</v>
      </c>
      <c r="E64">
        <v>7</v>
      </c>
      <c r="F64">
        <v>4</v>
      </c>
      <c r="G64">
        <v>2</v>
      </c>
      <c r="H64">
        <v>1</v>
      </c>
      <c r="I64">
        <v>262</v>
      </c>
      <c r="J64">
        <v>20</v>
      </c>
      <c r="K64">
        <v>2.44</v>
      </c>
      <c r="L64">
        <v>242</v>
      </c>
      <c r="M64">
        <v>0.92400000000000004</v>
      </c>
      <c r="N64">
        <v>0</v>
      </c>
      <c r="O64">
        <v>0</v>
      </c>
      <c r="P64">
        <v>0</v>
      </c>
      <c r="Q64">
        <v>0</v>
      </c>
      <c r="R64" s="2">
        <v>20.471527777777776</v>
      </c>
    </row>
    <row r="65" spans="1:18">
      <c r="A65">
        <v>64</v>
      </c>
      <c r="B65" t="s">
        <v>1687</v>
      </c>
      <c r="C65" t="s">
        <v>121</v>
      </c>
      <c r="D65">
        <v>17</v>
      </c>
      <c r="E65">
        <v>11</v>
      </c>
      <c r="F65">
        <v>4</v>
      </c>
      <c r="G65">
        <v>5</v>
      </c>
      <c r="H65">
        <v>6</v>
      </c>
      <c r="I65">
        <v>391</v>
      </c>
      <c r="J65">
        <v>36</v>
      </c>
      <c r="K65">
        <v>2.58</v>
      </c>
      <c r="L65">
        <v>355</v>
      </c>
      <c r="M65">
        <v>0.90800000000000003</v>
      </c>
      <c r="N65">
        <v>0</v>
      </c>
      <c r="O65">
        <v>0</v>
      </c>
      <c r="P65">
        <v>0</v>
      </c>
      <c r="Q65">
        <v>0</v>
      </c>
      <c r="R65" s="2">
        <v>34.897916666666667</v>
      </c>
    </row>
    <row r="66" spans="1:18">
      <c r="A66">
        <v>65</v>
      </c>
      <c r="B66" t="s">
        <v>1759</v>
      </c>
      <c r="C66" t="s">
        <v>147</v>
      </c>
      <c r="D66">
        <v>14</v>
      </c>
      <c r="E66">
        <v>13</v>
      </c>
      <c r="F66">
        <v>4</v>
      </c>
      <c r="G66">
        <v>7</v>
      </c>
      <c r="H66">
        <v>1</v>
      </c>
      <c r="I66">
        <v>391</v>
      </c>
      <c r="J66">
        <v>36</v>
      </c>
      <c r="K66">
        <v>2.83</v>
      </c>
      <c r="L66">
        <v>355</v>
      </c>
      <c r="M66">
        <v>0.90800000000000003</v>
      </c>
      <c r="N66">
        <v>0</v>
      </c>
      <c r="O66">
        <v>0</v>
      </c>
      <c r="P66">
        <v>0</v>
      </c>
      <c r="Q66">
        <v>0</v>
      </c>
      <c r="R66" s="2">
        <v>31.793749999999999</v>
      </c>
    </row>
    <row r="67" spans="1:18">
      <c r="A67">
        <v>66</v>
      </c>
      <c r="B67" t="s">
        <v>1760</v>
      </c>
      <c r="C67" t="s">
        <v>21</v>
      </c>
      <c r="D67">
        <v>3</v>
      </c>
      <c r="E67">
        <v>3</v>
      </c>
      <c r="F67">
        <v>3</v>
      </c>
      <c r="G67">
        <v>0</v>
      </c>
      <c r="H67">
        <v>0</v>
      </c>
      <c r="I67">
        <v>95</v>
      </c>
      <c r="J67">
        <v>4</v>
      </c>
      <c r="K67">
        <v>1.3</v>
      </c>
      <c r="L67">
        <v>91</v>
      </c>
      <c r="M67">
        <v>0.95799999999999996</v>
      </c>
      <c r="N67">
        <v>0</v>
      </c>
      <c r="O67">
        <v>0</v>
      </c>
      <c r="P67">
        <v>1</v>
      </c>
      <c r="Q67">
        <v>0</v>
      </c>
      <c r="R67" s="2">
        <v>7.708333333333333</v>
      </c>
    </row>
    <row r="68" spans="1:18">
      <c r="A68">
        <v>67</v>
      </c>
      <c r="B68" t="s">
        <v>1488</v>
      </c>
      <c r="C68" t="s">
        <v>90</v>
      </c>
      <c r="D68">
        <v>7</v>
      </c>
      <c r="E68">
        <v>5</v>
      </c>
      <c r="F68">
        <v>3</v>
      </c>
      <c r="G68">
        <v>4</v>
      </c>
      <c r="H68">
        <v>0</v>
      </c>
      <c r="I68">
        <v>168</v>
      </c>
      <c r="J68">
        <v>17</v>
      </c>
      <c r="K68">
        <v>2.76</v>
      </c>
      <c r="L68">
        <v>151</v>
      </c>
      <c r="M68">
        <v>0.89900000000000002</v>
      </c>
      <c r="N68">
        <v>1</v>
      </c>
      <c r="O68">
        <v>0</v>
      </c>
      <c r="P68">
        <v>0</v>
      </c>
      <c r="Q68">
        <v>0</v>
      </c>
      <c r="R68" s="2">
        <v>15.36736111111111</v>
      </c>
    </row>
    <row r="69" spans="1:18">
      <c r="A69">
        <v>68</v>
      </c>
      <c r="B69" t="s">
        <v>1550</v>
      </c>
      <c r="C69" t="s">
        <v>16</v>
      </c>
      <c r="D69">
        <v>12</v>
      </c>
      <c r="E69">
        <v>8</v>
      </c>
      <c r="F69">
        <v>3</v>
      </c>
      <c r="G69">
        <v>5</v>
      </c>
      <c r="H69">
        <v>1</v>
      </c>
      <c r="I69">
        <v>343</v>
      </c>
      <c r="J69">
        <v>43</v>
      </c>
      <c r="K69">
        <v>3.98</v>
      </c>
      <c r="L69">
        <v>300</v>
      </c>
      <c r="M69">
        <v>0.875</v>
      </c>
      <c r="N69">
        <v>0</v>
      </c>
      <c r="O69">
        <v>0</v>
      </c>
      <c r="P69">
        <v>0</v>
      </c>
      <c r="Q69">
        <v>4</v>
      </c>
      <c r="R69" s="2">
        <v>27.011805555555554</v>
      </c>
    </row>
    <row r="70" spans="1:18">
      <c r="A70">
        <v>69</v>
      </c>
      <c r="B70" t="s">
        <v>1761</v>
      </c>
      <c r="C70" t="s">
        <v>4</v>
      </c>
      <c r="D70">
        <v>2</v>
      </c>
      <c r="E70">
        <v>2</v>
      </c>
      <c r="F70">
        <v>2</v>
      </c>
      <c r="G70">
        <v>0</v>
      </c>
      <c r="H70">
        <v>0</v>
      </c>
      <c r="I70">
        <v>63</v>
      </c>
      <c r="J70">
        <v>2</v>
      </c>
      <c r="K70">
        <v>1</v>
      </c>
      <c r="L70">
        <v>61</v>
      </c>
      <c r="M70">
        <v>0.96799999999999997</v>
      </c>
      <c r="N70">
        <v>0</v>
      </c>
      <c r="O70">
        <v>0</v>
      </c>
      <c r="P70">
        <v>0</v>
      </c>
      <c r="Q70">
        <v>0</v>
      </c>
      <c r="R70" s="2">
        <v>5.0131944444444443</v>
      </c>
    </row>
    <row r="71" spans="1:18">
      <c r="A71">
        <v>70</v>
      </c>
      <c r="B71" t="s">
        <v>1497</v>
      </c>
      <c r="C71" t="s">
        <v>78</v>
      </c>
      <c r="D71">
        <v>4</v>
      </c>
      <c r="E71">
        <v>3</v>
      </c>
      <c r="F71">
        <v>2</v>
      </c>
      <c r="G71">
        <v>1</v>
      </c>
      <c r="H71">
        <v>0</v>
      </c>
      <c r="I71">
        <v>86</v>
      </c>
      <c r="J71">
        <v>5</v>
      </c>
      <c r="K71">
        <v>1.59</v>
      </c>
      <c r="L71">
        <v>81</v>
      </c>
      <c r="M71">
        <v>0.94199999999999995</v>
      </c>
      <c r="N71">
        <v>1</v>
      </c>
      <c r="O71">
        <v>0</v>
      </c>
      <c r="P71">
        <v>0</v>
      </c>
      <c r="Q71">
        <v>0</v>
      </c>
      <c r="R71" s="2">
        <v>7.863888888888888</v>
      </c>
    </row>
    <row r="72" spans="1:18">
      <c r="A72">
        <v>71</v>
      </c>
      <c r="B72" t="s">
        <v>1762</v>
      </c>
      <c r="C72" t="s">
        <v>33</v>
      </c>
      <c r="D72">
        <v>4</v>
      </c>
      <c r="E72">
        <v>4</v>
      </c>
      <c r="F72">
        <v>2</v>
      </c>
      <c r="G72">
        <v>1</v>
      </c>
      <c r="H72">
        <v>0</v>
      </c>
      <c r="I72">
        <v>118</v>
      </c>
      <c r="J72">
        <v>15</v>
      </c>
      <c r="K72">
        <v>4.33</v>
      </c>
      <c r="L72">
        <v>103</v>
      </c>
      <c r="M72">
        <v>0.873</v>
      </c>
      <c r="N72">
        <v>0</v>
      </c>
      <c r="O72">
        <v>0</v>
      </c>
      <c r="P72">
        <v>0</v>
      </c>
      <c r="Q72">
        <v>0</v>
      </c>
      <c r="R72" s="2">
        <v>8.6604166666666664</v>
      </c>
    </row>
    <row r="73" spans="1:18">
      <c r="A73">
        <v>72</v>
      </c>
      <c r="B73" t="s">
        <v>1763</v>
      </c>
      <c r="C73" t="s">
        <v>72</v>
      </c>
      <c r="D73">
        <v>1</v>
      </c>
      <c r="E73">
        <v>0</v>
      </c>
      <c r="F73">
        <v>1</v>
      </c>
      <c r="G73">
        <v>0</v>
      </c>
      <c r="H73">
        <v>0</v>
      </c>
      <c r="I73">
        <v>9</v>
      </c>
      <c r="J73">
        <v>0</v>
      </c>
      <c r="K73">
        <v>0</v>
      </c>
      <c r="L73">
        <v>9</v>
      </c>
      <c r="M73">
        <v>1</v>
      </c>
      <c r="N73">
        <v>0</v>
      </c>
      <c r="O73">
        <v>0</v>
      </c>
      <c r="P73">
        <v>0</v>
      </c>
      <c r="Q73">
        <v>0</v>
      </c>
      <c r="R73" s="2">
        <v>1.2409722222222224</v>
      </c>
    </row>
    <row r="74" spans="1:18">
      <c r="A74">
        <v>73</v>
      </c>
      <c r="B74" t="s">
        <v>1532</v>
      </c>
      <c r="C74" t="s">
        <v>147</v>
      </c>
      <c r="D74">
        <v>8</v>
      </c>
      <c r="E74">
        <v>5</v>
      </c>
      <c r="F74">
        <v>1</v>
      </c>
      <c r="G74">
        <v>4</v>
      </c>
      <c r="H74">
        <v>0</v>
      </c>
      <c r="I74">
        <v>178</v>
      </c>
      <c r="J74">
        <v>20</v>
      </c>
      <c r="K74">
        <v>3.52</v>
      </c>
      <c r="L74">
        <v>158</v>
      </c>
      <c r="M74">
        <v>0.88800000000000001</v>
      </c>
      <c r="N74">
        <v>0</v>
      </c>
      <c r="O74">
        <v>0</v>
      </c>
      <c r="P74">
        <v>0</v>
      </c>
      <c r="Q74">
        <v>2</v>
      </c>
      <c r="R74" s="2">
        <v>14.202777777777778</v>
      </c>
    </row>
    <row r="75" spans="1:18">
      <c r="A75">
        <v>74</v>
      </c>
      <c r="B75" t="s">
        <v>1764</v>
      </c>
      <c r="C75" t="s">
        <v>29</v>
      </c>
      <c r="D75">
        <v>1</v>
      </c>
      <c r="E75">
        <v>1</v>
      </c>
      <c r="F75">
        <v>1</v>
      </c>
      <c r="G75">
        <v>0</v>
      </c>
      <c r="H75">
        <v>0</v>
      </c>
      <c r="I75">
        <v>36</v>
      </c>
      <c r="J75">
        <v>4</v>
      </c>
      <c r="K75">
        <v>4</v>
      </c>
      <c r="L75">
        <v>32</v>
      </c>
      <c r="M75">
        <v>0.88900000000000001</v>
      </c>
      <c r="N75">
        <v>0</v>
      </c>
      <c r="O75">
        <v>0</v>
      </c>
      <c r="P75">
        <v>0</v>
      </c>
      <c r="Q75">
        <v>0</v>
      </c>
      <c r="R75" s="2">
        <v>2.4909722222222221</v>
      </c>
    </row>
    <row r="76" spans="1:18">
      <c r="A76">
        <v>75</v>
      </c>
      <c r="B76" t="s">
        <v>1765</v>
      </c>
      <c r="C76" t="s">
        <v>33</v>
      </c>
      <c r="D76">
        <v>10</v>
      </c>
      <c r="E76">
        <v>7</v>
      </c>
      <c r="F76">
        <v>1</v>
      </c>
      <c r="G76">
        <v>4</v>
      </c>
      <c r="H76">
        <v>2</v>
      </c>
      <c r="I76">
        <v>243</v>
      </c>
      <c r="J76">
        <v>26</v>
      </c>
      <c r="K76">
        <v>4.0599999999999996</v>
      </c>
      <c r="L76">
        <v>217</v>
      </c>
      <c r="M76">
        <v>0.89300000000000002</v>
      </c>
      <c r="N76">
        <v>0</v>
      </c>
      <c r="O76">
        <v>0</v>
      </c>
      <c r="P76">
        <v>0</v>
      </c>
      <c r="Q76">
        <v>0</v>
      </c>
      <c r="R76" s="2">
        <v>16.013194444444444</v>
      </c>
    </row>
    <row r="77" spans="1:18">
      <c r="A77">
        <v>76</v>
      </c>
      <c r="B77" t="s">
        <v>1530</v>
      </c>
      <c r="C77" t="s">
        <v>113</v>
      </c>
      <c r="D77">
        <v>1</v>
      </c>
      <c r="E77">
        <v>0</v>
      </c>
      <c r="F77">
        <v>0</v>
      </c>
      <c r="G77">
        <v>0</v>
      </c>
      <c r="H77">
        <v>0</v>
      </c>
      <c r="I77">
        <v>4</v>
      </c>
      <c r="J77">
        <v>0</v>
      </c>
      <c r="K77">
        <v>0</v>
      </c>
      <c r="L77">
        <v>4</v>
      </c>
      <c r="M77">
        <v>1</v>
      </c>
      <c r="N77">
        <v>0</v>
      </c>
      <c r="O77">
        <v>0</v>
      </c>
      <c r="P77">
        <v>0</v>
      </c>
      <c r="Q77">
        <v>0</v>
      </c>
      <c r="R77" s="1">
        <v>0.39930555555555558</v>
      </c>
    </row>
    <row r="78" spans="1:18">
      <c r="A78">
        <v>77</v>
      </c>
      <c r="B78" t="s">
        <v>1766</v>
      </c>
      <c r="C78" t="s">
        <v>143</v>
      </c>
      <c r="D78">
        <v>1</v>
      </c>
      <c r="E78">
        <v>0</v>
      </c>
      <c r="F78">
        <v>0</v>
      </c>
      <c r="G78">
        <v>0</v>
      </c>
      <c r="H78">
        <v>0</v>
      </c>
      <c r="I78">
        <v>16</v>
      </c>
      <c r="J78">
        <v>1</v>
      </c>
      <c r="K78">
        <v>1.88</v>
      </c>
      <c r="L78">
        <v>15</v>
      </c>
      <c r="M78">
        <v>0.93799999999999994</v>
      </c>
      <c r="N78">
        <v>0</v>
      </c>
      <c r="O78">
        <v>0</v>
      </c>
      <c r="P78">
        <v>0</v>
      </c>
      <c r="Q78">
        <v>0</v>
      </c>
      <c r="R78" s="2">
        <v>1.3499999999999999</v>
      </c>
    </row>
    <row r="79" spans="1:18">
      <c r="A79">
        <v>78</v>
      </c>
      <c r="B79" t="s">
        <v>1767</v>
      </c>
      <c r="C79" t="s">
        <v>51</v>
      </c>
      <c r="D79">
        <v>7</v>
      </c>
      <c r="E79">
        <v>4</v>
      </c>
      <c r="F79">
        <v>0</v>
      </c>
      <c r="G79">
        <v>5</v>
      </c>
      <c r="H79">
        <v>0</v>
      </c>
      <c r="I79">
        <v>163</v>
      </c>
      <c r="J79">
        <v>18</v>
      </c>
      <c r="K79">
        <v>2.96</v>
      </c>
      <c r="L79">
        <v>145</v>
      </c>
      <c r="M79">
        <v>0.89</v>
      </c>
      <c r="N79">
        <v>0</v>
      </c>
      <c r="O79">
        <v>0</v>
      </c>
      <c r="P79">
        <v>1</v>
      </c>
      <c r="Q79">
        <v>0</v>
      </c>
      <c r="R79" s="2">
        <v>15.225694444444445</v>
      </c>
    </row>
    <row r="80" spans="1:18">
      <c r="A80">
        <v>79</v>
      </c>
      <c r="B80" t="s">
        <v>1513</v>
      </c>
      <c r="C80" t="s">
        <v>100</v>
      </c>
      <c r="D80">
        <v>1</v>
      </c>
      <c r="E80">
        <v>0</v>
      </c>
      <c r="F80">
        <v>0</v>
      </c>
      <c r="G80">
        <v>1</v>
      </c>
      <c r="H80">
        <v>0</v>
      </c>
      <c r="I80">
        <v>14</v>
      </c>
      <c r="J80">
        <v>2</v>
      </c>
      <c r="K80">
        <v>3</v>
      </c>
      <c r="L80">
        <v>12</v>
      </c>
      <c r="M80">
        <v>0.85699999999999998</v>
      </c>
      <c r="N80">
        <v>0</v>
      </c>
      <c r="O80">
        <v>0</v>
      </c>
      <c r="P80">
        <v>0</v>
      </c>
      <c r="Q80">
        <v>0</v>
      </c>
      <c r="R80" s="2">
        <v>1.659027777777778</v>
      </c>
    </row>
    <row r="81" spans="1:18">
      <c r="A81">
        <v>80</v>
      </c>
      <c r="B81" t="s">
        <v>1768</v>
      </c>
      <c r="C81" t="s">
        <v>93</v>
      </c>
      <c r="D81">
        <v>2</v>
      </c>
      <c r="E81">
        <v>1</v>
      </c>
      <c r="F81">
        <v>0</v>
      </c>
      <c r="G81">
        <v>1</v>
      </c>
      <c r="H81">
        <v>0</v>
      </c>
      <c r="I81">
        <v>56</v>
      </c>
      <c r="J81">
        <v>6</v>
      </c>
      <c r="K81">
        <v>3.05</v>
      </c>
      <c r="L81">
        <v>50</v>
      </c>
      <c r="M81">
        <v>0.89300000000000002</v>
      </c>
      <c r="N81">
        <v>0</v>
      </c>
      <c r="O81">
        <v>0</v>
      </c>
      <c r="P81">
        <v>0</v>
      </c>
      <c r="Q81">
        <v>0</v>
      </c>
      <c r="R81" s="2">
        <v>4.9111111111111105</v>
      </c>
    </row>
    <row r="82" spans="1:18">
      <c r="A82">
        <v>81</v>
      </c>
      <c r="B82" t="s">
        <v>1769</v>
      </c>
      <c r="C82" t="s">
        <v>165</v>
      </c>
      <c r="D82">
        <v>1</v>
      </c>
      <c r="E82">
        <v>0</v>
      </c>
      <c r="F82">
        <v>0</v>
      </c>
      <c r="G82">
        <v>0</v>
      </c>
      <c r="H82">
        <v>0</v>
      </c>
      <c r="I82">
        <v>25</v>
      </c>
      <c r="J82">
        <v>3</v>
      </c>
      <c r="K82">
        <v>3.6</v>
      </c>
      <c r="L82">
        <v>22</v>
      </c>
      <c r="M82">
        <v>0.88</v>
      </c>
      <c r="N82">
        <v>0</v>
      </c>
      <c r="O82">
        <v>0</v>
      </c>
      <c r="P82">
        <v>0</v>
      </c>
      <c r="Q82">
        <v>0</v>
      </c>
      <c r="R82" s="2">
        <v>2.0826388888888889</v>
      </c>
    </row>
    <row r="83" spans="1:18">
      <c r="A83">
        <v>82</v>
      </c>
      <c r="B83" t="s">
        <v>1693</v>
      </c>
      <c r="C83" t="s">
        <v>322</v>
      </c>
      <c r="D83">
        <v>2</v>
      </c>
      <c r="E83">
        <v>0</v>
      </c>
      <c r="F83">
        <v>0</v>
      </c>
      <c r="G83">
        <v>0</v>
      </c>
      <c r="H83">
        <v>0</v>
      </c>
      <c r="I83">
        <v>36</v>
      </c>
      <c r="J83">
        <v>5</v>
      </c>
      <c r="K83">
        <v>4.1100000000000003</v>
      </c>
      <c r="L83">
        <v>31</v>
      </c>
      <c r="M83">
        <v>0.86099999999999999</v>
      </c>
      <c r="N83">
        <v>0</v>
      </c>
      <c r="O83">
        <v>0</v>
      </c>
      <c r="P83">
        <v>0</v>
      </c>
      <c r="Q83">
        <v>0</v>
      </c>
      <c r="R83" s="2">
        <v>3.0326388888888887</v>
      </c>
    </row>
    <row r="84" spans="1:18">
      <c r="A84">
        <v>83</v>
      </c>
      <c r="B84" t="s">
        <v>1770</v>
      </c>
      <c r="C84" t="s">
        <v>147</v>
      </c>
      <c r="D84">
        <v>4</v>
      </c>
      <c r="E84">
        <v>1</v>
      </c>
      <c r="F84">
        <v>0</v>
      </c>
      <c r="G84">
        <v>1</v>
      </c>
      <c r="H84">
        <v>0</v>
      </c>
      <c r="I84">
        <v>42</v>
      </c>
      <c r="J84">
        <v>7</v>
      </c>
      <c r="K84">
        <v>4.33</v>
      </c>
      <c r="L84">
        <v>35</v>
      </c>
      <c r="M84">
        <v>0.83299999999999996</v>
      </c>
      <c r="N84">
        <v>0</v>
      </c>
      <c r="O84">
        <v>0</v>
      </c>
      <c r="P84">
        <v>0</v>
      </c>
      <c r="Q84">
        <v>0</v>
      </c>
      <c r="R84" s="2">
        <v>4.0340277777777773</v>
      </c>
    </row>
    <row r="85" spans="1:18">
      <c r="A85">
        <v>84</v>
      </c>
      <c r="B85" t="s">
        <v>1560</v>
      </c>
      <c r="C85" t="s">
        <v>40</v>
      </c>
      <c r="D85">
        <v>1</v>
      </c>
      <c r="E85">
        <v>0</v>
      </c>
      <c r="F85">
        <v>0</v>
      </c>
      <c r="G85">
        <v>0</v>
      </c>
      <c r="H85">
        <v>0</v>
      </c>
      <c r="I85">
        <v>11</v>
      </c>
      <c r="J85">
        <v>2</v>
      </c>
      <c r="K85">
        <v>6</v>
      </c>
      <c r="L85">
        <v>9</v>
      </c>
      <c r="M85">
        <v>0.81799999999999995</v>
      </c>
      <c r="N85">
        <v>0</v>
      </c>
      <c r="O85">
        <v>0</v>
      </c>
      <c r="P85">
        <v>0</v>
      </c>
      <c r="Q85">
        <v>0</v>
      </c>
      <c r="R85" s="1">
        <v>0.83333333333333337</v>
      </c>
    </row>
    <row r="86" spans="1:18">
      <c r="A86">
        <v>85</v>
      </c>
      <c r="B86" t="s">
        <v>1771</v>
      </c>
      <c r="C86" t="s">
        <v>139</v>
      </c>
      <c r="D86">
        <v>1</v>
      </c>
      <c r="E86">
        <v>0</v>
      </c>
      <c r="F86">
        <v>0</v>
      </c>
      <c r="G86">
        <v>0</v>
      </c>
      <c r="H86">
        <v>0</v>
      </c>
      <c r="I86">
        <v>12</v>
      </c>
      <c r="J86">
        <v>2</v>
      </c>
      <c r="K86">
        <v>6</v>
      </c>
      <c r="L86">
        <v>10</v>
      </c>
      <c r="M86">
        <v>0.83299999999999996</v>
      </c>
      <c r="N86">
        <v>0</v>
      </c>
      <c r="O86">
        <v>0</v>
      </c>
      <c r="P86">
        <v>0</v>
      </c>
      <c r="Q86">
        <v>0</v>
      </c>
      <c r="R86" s="1">
        <v>0.83333333333333337</v>
      </c>
    </row>
    <row r="87" spans="1:18">
      <c r="A87">
        <v>86</v>
      </c>
      <c r="B87" t="s">
        <v>1772</v>
      </c>
      <c r="C87" t="s">
        <v>25</v>
      </c>
      <c r="D87">
        <v>1</v>
      </c>
      <c r="E87">
        <v>0</v>
      </c>
      <c r="F87">
        <v>0</v>
      </c>
      <c r="G87">
        <v>0</v>
      </c>
      <c r="H87">
        <v>0</v>
      </c>
      <c r="I87">
        <v>12</v>
      </c>
      <c r="J87">
        <v>5</v>
      </c>
      <c r="K87">
        <v>7.5</v>
      </c>
      <c r="L87">
        <v>7</v>
      </c>
      <c r="M87">
        <v>0.58299999999999996</v>
      </c>
      <c r="N87">
        <v>0</v>
      </c>
      <c r="O87">
        <v>0</v>
      </c>
      <c r="P87">
        <v>0</v>
      </c>
      <c r="Q87">
        <v>0</v>
      </c>
      <c r="R87" s="2">
        <v>1.6666666666666667</v>
      </c>
    </row>
    <row r="88" spans="1:18">
      <c r="A88">
        <v>87</v>
      </c>
      <c r="B88" t="s">
        <v>1773</v>
      </c>
      <c r="C88" t="s">
        <v>23</v>
      </c>
      <c r="D88">
        <v>1</v>
      </c>
      <c r="E88">
        <v>0</v>
      </c>
      <c r="F88">
        <v>0</v>
      </c>
      <c r="G88">
        <v>0</v>
      </c>
      <c r="H88">
        <v>0</v>
      </c>
      <c r="I88">
        <v>8</v>
      </c>
      <c r="J88">
        <v>3</v>
      </c>
      <c r="K88">
        <v>12</v>
      </c>
      <c r="L88">
        <v>5</v>
      </c>
      <c r="M88">
        <v>0.625</v>
      </c>
      <c r="N88">
        <v>0</v>
      </c>
      <c r="O88">
        <v>0</v>
      </c>
      <c r="P88">
        <v>0</v>
      </c>
      <c r="Q88">
        <v>0</v>
      </c>
      <c r="R88" s="1">
        <v>0.60902777777777783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422"/>
  <sheetViews>
    <sheetView workbookViewId="0">
      <selection sqref="A1:XFD1048576"/>
    </sheetView>
  </sheetViews>
  <sheetFormatPr defaultRowHeight="15"/>
  <cols>
    <col min="1" max="1" width="25.7109375" style="4" customWidth="1"/>
    <col min="2" max="2" width="9" style="4" customWidth="1"/>
    <col min="3" max="3" width="6.140625" style="4" customWidth="1"/>
    <col min="4" max="4" width="6.42578125" style="4" customWidth="1"/>
    <col min="5" max="9" width="9.140625" style="4" customWidth="1"/>
    <col min="10" max="10" width="7.42578125" style="4" customWidth="1"/>
    <col min="11" max="11" width="6.28515625" style="4" customWidth="1"/>
    <col min="12" max="12" width="7.5703125" style="4" customWidth="1"/>
    <col min="13" max="13" width="6.140625" style="4" customWidth="1"/>
    <col min="14" max="14" width="5.28515625" style="4" customWidth="1"/>
    <col min="15" max="15" width="4.42578125" style="4" customWidth="1"/>
    <col min="16" max="16" width="10.85546875" style="4" customWidth="1"/>
    <col min="17" max="17" width="6.85546875" style="4" customWidth="1"/>
    <col min="18" max="18" width="8.42578125" style="5" customWidth="1"/>
    <col min="19" max="19" width="7.5703125" style="4" customWidth="1"/>
    <col min="20" max="20" width="8.85546875" style="4" customWidth="1"/>
    <col min="21" max="21" width="8.140625" style="4" customWidth="1"/>
    <col min="22" max="22" width="9.5703125" style="4" customWidth="1"/>
    <col min="23" max="23" width="4.85546875" style="4" customWidth="1"/>
    <col min="24" max="24" width="6.5703125" style="4" customWidth="1"/>
    <col min="25" max="16384" width="9.140625" style="4"/>
  </cols>
  <sheetData>
    <row r="1" spans="1:26">
      <c r="A1" t="s">
        <v>1616</v>
      </c>
      <c r="B1" s="4" t="s">
        <v>1918</v>
      </c>
      <c r="C1" s="4" t="s">
        <v>1201</v>
      </c>
      <c r="D1" s="4" t="s">
        <v>1202</v>
      </c>
      <c r="E1" s="4" t="s">
        <v>1203</v>
      </c>
      <c r="F1" s="4" t="s">
        <v>1204</v>
      </c>
      <c r="G1" s="4" t="s">
        <v>1205</v>
      </c>
      <c r="H1" s="4" t="s">
        <v>2121</v>
      </c>
      <c r="I1" s="4" t="s">
        <v>1206</v>
      </c>
      <c r="J1" s="4" t="s">
        <v>1207</v>
      </c>
      <c r="K1" s="4" t="s">
        <v>1208</v>
      </c>
      <c r="L1" s="4" t="s">
        <v>1209</v>
      </c>
      <c r="M1" s="4" t="s">
        <v>1210</v>
      </c>
      <c r="N1" s="4" t="s">
        <v>1194</v>
      </c>
      <c r="O1" s="4" t="s">
        <v>1</v>
      </c>
      <c r="P1" s="4" t="s">
        <v>502</v>
      </c>
      <c r="Q1" s="4" t="s">
        <v>1193</v>
      </c>
      <c r="R1" s="5" t="s">
        <v>949</v>
      </c>
      <c r="S1" s="4" t="s">
        <v>1196</v>
      </c>
      <c r="T1" s="4" t="s">
        <v>1195</v>
      </c>
      <c r="U1" s="4" t="s">
        <v>1197</v>
      </c>
      <c r="V1" s="4" t="s">
        <v>1198</v>
      </c>
      <c r="W1" s="4" t="s">
        <v>845</v>
      </c>
      <c r="X1" s="4" t="s">
        <v>0</v>
      </c>
      <c r="Y1" s="4" t="s">
        <v>1200</v>
      </c>
      <c r="Z1" s="4" t="s">
        <v>1199</v>
      </c>
    </row>
    <row r="2" spans="1:26" ht="15.75" customHeight="1">
      <c r="A2" t="s">
        <v>11</v>
      </c>
      <c r="B2" s="4">
        <f>VLOOKUP(A2,'2014'!$B$2:$S$430,7,FALSE)</f>
        <v>104</v>
      </c>
      <c r="C2" s="4">
        <f>IF(ISNA(VLOOKUP(A2,'2013'!$B$2:$S$401,7,FALSE)*1.7), B2, VLOOKUP(A2,'2013'!$B$2:$S$401,7,FALSE)*1.7)</f>
        <v>95.2</v>
      </c>
      <c r="D2" s="4">
        <f>IF(ISNA(VLOOKUP(A2,'2012'!$B$2:$S$401,7,FALSE)), C2, VLOOKUP(A2,'2012'!$B$2:$S$401,7,FALSE))</f>
        <v>37</v>
      </c>
      <c r="E2" s="4">
        <f>IF(ISNA(VLOOKUP(A2,'2011'!$B$2:$S$401,7,FALSE)), AVERAGE(C2:D2), VLOOKUP(A2,'2011'!$B$2:$S$401,7,FALSE))</f>
        <v>66</v>
      </c>
      <c r="F2" s="4">
        <f>IF(ISNA(VLOOKUP(A2,'2010'!$B$2:$S$401,7,FALSE)), AVERAGE(C2:E2), VLOOKUP(A2,'2010'!$B$2:$S$401,7,FALSE))</f>
        <v>109</v>
      </c>
      <c r="G2" s="4">
        <f>IF(ISNA(VLOOKUP(A2,'2009'!$B$2:$S$401,7,FALSE)), AVERAGE(C2:F2), VLOOKUP(A2,'2009'!$B$2:$S$401,7,FALSE))</f>
        <v>103</v>
      </c>
      <c r="H2" s="4">
        <f>VLOOKUP(A2,'2014'!$B$2:$S$430,4,FALSE)</f>
        <v>80</v>
      </c>
      <c r="I2" s="4">
        <f>IF(ISNA(VLOOKUP(A2,'2013'!$B$2:$S$401,4,FALSE)), H2, VLOOKUP(A2,'2013'!$B$2:$S$401,4,FALSE)*1.7)</f>
        <v>61.199999999999996</v>
      </c>
      <c r="J2" s="4">
        <f>IF(ISNA(VLOOKUP(A2,'2012'!$B$2:$S$401,4,FALSE)), I2, VLOOKUP(A2,'2012'!$B$2:$S$401,4,FALSE))</f>
        <v>22</v>
      </c>
      <c r="K2" s="4">
        <f>IF(ISNA(VLOOKUP(A2,'2011'!$B$2:$S$401,4,FALSE)), AVERAGE(I2:J2), VLOOKUP(A2,'2011'!$B$2:$S$401,4,FALSE))</f>
        <v>41</v>
      </c>
      <c r="L2" s="4">
        <f>IF(ISNA(VLOOKUP(A2,'2010'!$B$2:$S$401,4,FALSE)), AVERAGE(I2:K2), VLOOKUP(A2,'2010'!$B$2:$S$401,4,FALSE))</f>
        <v>81</v>
      </c>
      <c r="M2" s="4">
        <f>IF(ISNA(VLOOKUP(A2,'2009'!$B$2:$S$401,4,FALSE)), AVERAGE(I2:L2), VLOOKUP(A2,'2009'!$B$2:$S$401,4,FALSE))</f>
        <v>77</v>
      </c>
      <c r="N2" s="4">
        <f t="shared" ref="N2:N65" si="0">113-Q2</f>
        <v>26</v>
      </c>
      <c r="O2" s="4" t="str">
        <f>VLOOKUP(A2,Bios!$B$2:$S$430,3,FALSE)</f>
        <v>C</v>
      </c>
      <c r="P2" s="4" t="str">
        <f>VLOOKUP(A2,Bios!$B$2:$S$430,4,FALSE)</f>
        <v>Aug 07 '87</v>
      </c>
      <c r="Q2" s="4" t="str">
        <f t="shared" ref="Q2:Q65" si="1">RIGHT(P2, LEN(P2)-8)</f>
        <v>87</v>
      </c>
      <c r="R2" s="5">
        <f t="shared" ref="R2:R65" si="2">Z2/Y2</f>
        <v>1.4196576477084484</v>
      </c>
      <c r="S2" s="4">
        <f t="shared" ref="S2:S65" si="3">MIN(B2:G2)</f>
        <v>37</v>
      </c>
      <c r="T2" s="4">
        <f t="shared" ref="T2:T65" si="4">MAX(B2:G2)</f>
        <v>109</v>
      </c>
      <c r="U2" s="4">
        <f t="shared" ref="U2:U65" si="5">MIN(H2:M2)</f>
        <v>22</v>
      </c>
      <c r="V2" s="4">
        <f t="shared" ref="V2:V65" si="6">MAX(H2:M2)</f>
        <v>81</v>
      </c>
      <c r="W2" s="4" t="str">
        <f>VLOOKUP(A2,Bios!$B$2:$S$430,7,FALSE)</f>
        <v>CAN</v>
      </c>
      <c r="X2" s="4" t="str">
        <f>VLOOKUP(A2,Bios!$B$2:$S$430,2,FALSE)</f>
        <v>PIT</v>
      </c>
      <c r="Y2" s="4">
        <f t="shared" ref="Y2:Y65" si="7">AVERAGE(H2:M2)</f>
        <v>60.366666666666667</v>
      </c>
      <c r="Z2" s="4">
        <f t="shared" ref="Z2:Z65" si="8">AVERAGE(B2:G2)</f>
        <v>85.7</v>
      </c>
    </row>
    <row r="3" spans="1:26" ht="15" customHeight="1">
      <c r="A3" t="s">
        <v>116</v>
      </c>
      <c r="B3" s="4">
        <f>VLOOKUP(A3,'2014'!$B$2:$S$430,7,FALSE)</f>
        <v>72</v>
      </c>
      <c r="C3" s="4">
        <f>IF(ISNA(VLOOKUP(A3,'2013'!$B$2:$S$401,7,FALSE)*1.7), B3, VLOOKUP(A3,'2013'!$B$2:$S$401,7,FALSE)*1.7)</f>
        <v>56.1</v>
      </c>
      <c r="D3" s="4">
        <f>IF(ISNA(VLOOKUP(A3,'2012'!$B$2:$S$401,7,FALSE)), C3, VLOOKUP(A3,'2012'!$B$2:$S$401,7,FALSE))</f>
        <v>109</v>
      </c>
      <c r="E3" s="4">
        <f>IF(ISNA(VLOOKUP(A3,'2011'!$B$2:$S$401,7,FALSE)), AVERAGE(C3:D3), VLOOKUP(A3,'2011'!$B$2:$S$401,7,FALSE))</f>
        <v>37</v>
      </c>
      <c r="F3" s="4">
        <f>IF(ISNA(VLOOKUP(A3,'2010'!$B$2:$S$401,7,FALSE)), AVERAGE(C3:E3), VLOOKUP(A3,'2010'!$B$2:$S$401,7,FALSE))</f>
        <v>77</v>
      </c>
      <c r="G3" s="4">
        <f>IF(ISNA(VLOOKUP(A3,'2009'!$B$2:$S$401,7,FALSE)), AVERAGE(C3:F3), VLOOKUP(A3,'2009'!$B$2:$S$401,7,FALSE))</f>
        <v>113</v>
      </c>
      <c r="H3" s="4">
        <f>VLOOKUP(A3,'2014'!$B$2:$S$430,4,FALSE)</f>
        <v>60</v>
      </c>
      <c r="I3" s="4">
        <f>IF(ISNA(VLOOKUP(A3,'2013'!$B$2:$S$401,4,FALSE)), H3, VLOOKUP(A3,'2013'!$B$2:$S$401,4,FALSE)*1.7)</f>
        <v>52.699999999999996</v>
      </c>
      <c r="J3" s="4">
        <f>IF(ISNA(VLOOKUP(A3,'2012'!$B$2:$S$401,4,FALSE)), I3, VLOOKUP(A3,'2012'!$B$2:$S$401,4,FALSE))</f>
        <v>75</v>
      </c>
      <c r="K3" s="4">
        <f>IF(ISNA(VLOOKUP(A3,'2011'!$B$2:$S$401,4,FALSE)), AVERAGE(I3:J3), VLOOKUP(A3,'2011'!$B$2:$S$401,4,FALSE))</f>
        <v>43</v>
      </c>
      <c r="L3" s="4">
        <f>IF(ISNA(VLOOKUP(A3,'2010'!$B$2:$S$401,4,FALSE)), AVERAGE(I3:K3), VLOOKUP(A3,'2010'!$B$2:$S$401,4,FALSE))</f>
        <v>67</v>
      </c>
      <c r="M3" s="4">
        <f>IF(ISNA(VLOOKUP(A3,'2009'!$B$2:$S$401,4,FALSE)), AVERAGE(I3:L3), VLOOKUP(A3,'2009'!$B$2:$S$401,4,FALSE))</f>
        <v>82</v>
      </c>
      <c r="N3" s="4">
        <f t="shared" si="0"/>
        <v>27</v>
      </c>
      <c r="O3" s="4" t="str">
        <f>VLOOKUP(A3,Bios!$B$2:$S$430,3,FALSE)</f>
        <v>C</v>
      </c>
      <c r="P3" s="4" t="str">
        <f>VLOOKUP(A3,Bios!$B$2:$S$430,4,FALSE)</f>
        <v>Jul 31 '86</v>
      </c>
      <c r="Q3" s="4" t="str">
        <f t="shared" si="1"/>
        <v>86</v>
      </c>
      <c r="R3" s="5">
        <f t="shared" si="2"/>
        <v>1.2222807479589151</v>
      </c>
      <c r="S3" s="4">
        <f t="shared" si="3"/>
        <v>37</v>
      </c>
      <c r="T3" s="4">
        <f t="shared" si="4"/>
        <v>113</v>
      </c>
      <c r="U3" s="4">
        <f t="shared" si="5"/>
        <v>43</v>
      </c>
      <c r="V3" s="4">
        <f t="shared" si="6"/>
        <v>82</v>
      </c>
      <c r="W3" s="4" t="str">
        <f>VLOOKUP(A3,Bios!$B$2:$S$430,7,FALSE)</f>
        <v>RUS</v>
      </c>
      <c r="X3" s="4" t="str">
        <f>VLOOKUP(A3,Bios!$B$2:$S$430,2,FALSE)</f>
        <v>PIT</v>
      </c>
      <c r="Y3" s="4">
        <f t="shared" si="7"/>
        <v>63.283333333333331</v>
      </c>
      <c r="Z3" s="4">
        <f t="shared" si="8"/>
        <v>77.350000000000009</v>
      </c>
    </row>
    <row r="4" spans="1:26" ht="15" customHeight="1">
      <c r="A4" t="s">
        <v>8</v>
      </c>
      <c r="B4" s="4">
        <f>VLOOKUP(A4,'2014'!$B$2:$S$430,7,FALSE)</f>
        <v>79</v>
      </c>
      <c r="C4" s="4">
        <f>IF(ISNA(VLOOKUP(A4,'2013'!$B$2:$S$401,7,FALSE)*1.7), B4, VLOOKUP(A4,'2013'!$B$2:$S$401,7,FALSE)*1.7)</f>
        <v>95.2</v>
      </c>
      <c r="D4" s="4">
        <f>IF(ISNA(VLOOKUP(A4,'2012'!$B$2:$S$401,7,FALSE)), C4, VLOOKUP(A4,'2012'!$B$2:$S$401,7,FALSE))</f>
        <v>65</v>
      </c>
      <c r="E4" s="4">
        <f>IF(ISNA(VLOOKUP(A4,'2011'!$B$2:$S$401,7,FALSE)), AVERAGE(C4:D4), VLOOKUP(A4,'2011'!$B$2:$S$401,7,FALSE))</f>
        <v>85</v>
      </c>
      <c r="F4" s="4">
        <f>IF(ISNA(VLOOKUP(A4,'2010'!$B$2:$S$401,7,FALSE)), AVERAGE(C4:E4), VLOOKUP(A4,'2010'!$B$2:$S$401,7,FALSE))</f>
        <v>109</v>
      </c>
      <c r="G4" s="4">
        <f>IF(ISNA(VLOOKUP(A4,'2009'!$B$2:$S$401,7,FALSE)), AVERAGE(C4:F4), VLOOKUP(A4,'2009'!$B$2:$S$401,7,FALSE))</f>
        <v>110</v>
      </c>
      <c r="H4" s="4">
        <f>VLOOKUP(A4,'2014'!$B$2:$S$430,4,FALSE)</f>
        <v>78</v>
      </c>
      <c r="I4" s="4">
        <f>IF(ISNA(VLOOKUP(A4,'2013'!$B$2:$S$401,4,FALSE)), H4, VLOOKUP(A4,'2013'!$B$2:$S$401,4,FALSE)*1.7)</f>
        <v>81.599999999999994</v>
      </c>
      <c r="J4" s="4">
        <f>IF(ISNA(VLOOKUP(A4,'2012'!$B$2:$S$401,4,FALSE)), I4, VLOOKUP(A4,'2012'!$B$2:$S$401,4,FALSE))</f>
        <v>78</v>
      </c>
      <c r="K4" s="4">
        <f>IF(ISNA(VLOOKUP(A4,'2011'!$B$2:$S$401,4,FALSE)), AVERAGE(I4:J4), VLOOKUP(A4,'2011'!$B$2:$S$401,4,FALSE))</f>
        <v>79</v>
      </c>
      <c r="L4" s="4">
        <f>IF(ISNA(VLOOKUP(A4,'2010'!$B$2:$S$401,4,FALSE)), AVERAGE(I4:K4), VLOOKUP(A4,'2010'!$B$2:$S$401,4,FALSE))</f>
        <v>72</v>
      </c>
      <c r="M4" s="4">
        <f>IF(ISNA(VLOOKUP(A4,'2009'!$B$2:$S$401,4,FALSE)), AVERAGE(I4:L4), VLOOKUP(A4,'2009'!$B$2:$S$401,4,FALSE))</f>
        <v>79</v>
      </c>
      <c r="N4" s="4">
        <f t="shared" si="0"/>
        <v>28</v>
      </c>
      <c r="O4" s="4" t="str">
        <f>VLOOKUP(A4,Bios!$B$2:$S$430,3,FALSE)</f>
        <v>R</v>
      </c>
      <c r="P4" s="4" t="str">
        <f>VLOOKUP(A4,Bios!$B$2:$S$430,4,FALSE)</f>
        <v>Sep 17 '85</v>
      </c>
      <c r="Q4" s="4" t="str">
        <f t="shared" si="1"/>
        <v>85</v>
      </c>
      <c r="R4" s="5">
        <f t="shared" si="2"/>
        <v>1.1616766467065869</v>
      </c>
      <c r="S4" s="4">
        <f t="shared" si="3"/>
        <v>65</v>
      </c>
      <c r="T4" s="4">
        <f t="shared" si="4"/>
        <v>110</v>
      </c>
      <c r="U4" s="4">
        <f t="shared" si="5"/>
        <v>72</v>
      </c>
      <c r="V4" s="4">
        <f t="shared" si="6"/>
        <v>81.599999999999994</v>
      </c>
      <c r="W4" s="4" t="str">
        <f>VLOOKUP(A4,Bios!$B$2:$S$430,7,FALSE)</f>
        <v>RUS</v>
      </c>
      <c r="X4" s="4" t="str">
        <f>VLOOKUP(A4,Bios!$B$2:$S$430,2,FALSE)</f>
        <v>WSH</v>
      </c>
      <c r="Y4" s="4">
        <f t="shared" si="7"/>
        <v>77.933333333333337</v>
      </c>
      <c r="Z4" s="4">
        <f t="shared" si="8"/>
        <v>90.533333333333346</v>
      </c>
    </row>
    <row r="5" spans="1:26" ht="15" customHeight="1">
      <c r="A5" t="s">
        <v>3</v>
      </c>
      <c r="B5" s="4">
        <f>VLOOKUP(A5,'2014'!$B$2:$S$430,7,FALSE)</f>
        <v>69</v>
      </c>
      <c r="C5" s="4">
        <f>IF(ISNA(VLOOKUP(A5,'2013'!$B$2:$S$401,7,FALSE)*1.7), B5, VLOOKUP(A5,'2013'!$B$2:$S$401,7,FALSE)*1.7)</f>
        <v>69</v>
      </c>
      <c r="D5" s="4">
        <f>IF(ISNA(VLOOKUP(A5,'2012'!$B$2:$S$401,7,FALSE)), C5, VLOOKUP(A5,'2012'!$B$2:$S$401,7,FALSE))</f>
        <v>74</v>
      </c>
      <c r="E5" s="4">
        <f>IF(ISNA(VLOOKUP(A5,'2011'!$B$2:$S$401,7,FALSE)), AVERAGE(C5:D5), VLOOKUP(A5,'2011'!$B$2:$S$401,7,FALSE))</f>
        <v>99</v>
      </c>
      <c r="F5" s="4">
        <f>IF(ISNA(VLOOKUP(A5,'2010'!$B$2:$S$401,7,FALSE)), AVERAGE(C5:E5), VLOOKUP(A5,'2010'!$B$2:$S$401,7,FALSE))</f>
        <v>94</v>
      </c>
      <c r="G5" s="4">
        <f>IF(ISNA(VLOOKUP(A5,'2009'!$B$2:$S$401,7,FALSE)), AVERAGE(C5:F5), VLOOKUP(A5,'2009'!$B$2:$S$401,7,FALSE))</f>
        <v>80</v>
      </c>
      <c r="H5" s="4">
        <f>VLOOKUP(A5,'2014'!$B$2:$S$430,4,FALSE)</f>
        <v>81</v>
      </c>
      <c r="I5" s="4">
        <f>IF(ISNA(VLOOKUP(A5,'2013'!$B$2:$S$401,4,FALSE)), H5, VLOOKUP(A5,'2013'!$B$2:$S$401,4,FALSE)*1.7)</f>
        <v>81</v>
      </c>
      <c r="J5" s="4">
        <f>IF(ISNA(VLOOKUP(A5,'2012'!$B$2:$S$401,4,FALSE)), I5, VLOOKUP(A5,'2012'!$B$2:$S$401,4,FALSE))</f>
        <v>77</v>
      </c>
      <c r="K5" s="4">
        <f>IF(ISNA(VLOOKUP(A5,'2011'!$B$2:$S$401,4,FALSE)), AVERAGE(I5:J5), VLOOKUP(A5,'2011'!$B$2:$S$401,4,FALSE))</f>
        <v>82</v>
      </c>
      <c r="L5" s="4">
        <f>IF(ISNA(VLOOKUP(A5,'2010'!$B$2:$S$401,4,FALSE)), AVERAGE(I5:K5), VLOOKUP(A5,'2010'!$B$2:$S$401,4,FALSE))</f>
        <v>82</v>
      </c>
      <c r="M5" s="4">
        <f>IF(ISNA(VLOOKUP(A5,'2009'!$B$2:$S$401,4,FALSE)), AVERAGE(I5:L5), VLOOKUP(A5,'2009'!$B$2:$S$401,4,FALSE))</f>
        <v>82</v>
      </c>
      <c r="N5" s="4">
        <f t="shared" si="0"/>
        <v>38</v>
      </c>
      <c r="O5" s="4" t="str">
        <f>VLOOKUP(A5,Bios!$B$2:$S$430,3,FALSE)</f>
        <v>R</v>
      </c>
      <c r="P5" s="4" t="str">
        <f>VLOOKUP(A5,Bios!$B$2:$S$430,4,FALSE)</f>
        <v>Jun 18 '75</v>
      </c>
      <c r="Q5" s="4" t="str">
        <f t="shared" si="1"/>
        <v>75</v>
      </c>
      <c r="R5" s="5">
        <f t="shared" si="2"/>
        <v>1</v>
      </c>
      <c r="S5" s="4">
        <f t="shared" si="3"/>
        <v>69</v>
      </c>
      <c r="T5" s="4">
        <f t="shared" si="4"/>
        <v>99</v>
      </c>
      <c r="U5" s="4">
        <f t="shared" si="5"/>
        <v>77</v>
      </c>
      <c r="V5" s="4">
        <f t="shared" si="6"/>
        <v>82</v>
      </c>
      <c r="W5" s="4" t="str">
        <f>VLOOKUP(A5,Bios!$B$2:$S$430,7,FALSE)</f>
        <v>CAN</v>
      </c>
      <c r="X5" s="4" t="str">
        <f>VLOOKUP(A5,Bios!$B$2:$S$430,2,FALSE)</f>
        <v>TBL, NYR</v>
      </c>
      <c r="Y5" s="4">
        <f t="shared" si="7"/>
        <v>80.833333333333329</v>
      </c>
      <c r="Z5" s="4">
        <f t="shared" si="8"/>
        <v>80.833333333333329</v>
      </c>
    </row>
    <row r="6" spans="1:26" ht="15" customHeight="1">
      <c r="A6" t="s">
        <v>6</v>
      </c>
      <c r="B6" s="4">
        <f>VLOOKUP(A6,'2014'!$B$2:$S$430,7,FALSE)</f>
        <v>40</v>
      </c>
      <c r="C6" s="4">
        <f>IF(ISNA(VLOOKUP(A6,'2013'!$B$2:$S$401,7,FALSE)*1.7), B6, VLOOKUP(A6,'2013'!$B$2:$S$401,7,FALSE)*1.7)</f>
        <v>96.899999999999991</v>
      </c>
      <c r="D6" s="4">
        <f>IF(ISNA(VLOOKUP(A6,'2012'!$B$2:$S$401,7,FALSE)), C6, VLOOKUP(A6,'2012'!$B$2:$S$401,7,FALSE))</f>
        <v>97</v>
      </c>
      <c r="E6" s="4">
        <f>IF(ISNA(VLOOKUP(A6,'2011'!$B$2:$S$401,7,FALSE)), AVERAGE(C6:D6), VLOOKUP(A6,'2011'!$B$2:$S$401,7,FALSE))</f>
        <v>91</v>
      </c>
      <c r="F6" s="4">
        <f>IF(ISNA(VLOOKUP(A6,'2010'!$B$2:$S$401,7,FALSE)), AVERAGE(C6:E6), VLOOKUP(A6,'2010'!$B$2:$S$401,7,FALSE))</f>
        <v>95</v>
      </c>
      <c r="G6" s="4">
        <f>IF(ISNA(VLOOKUP(A6,'2009'!$B$2:$S$401,7,FALSE)), AVERAGE(C6:F6), VLOOKUP(A6,'2009'!$B$2:$S$401,7,FALSE))</f>
        <v>46</v>
      </c>
      <c r="H6" s="4">
        <f>VLOOKUP(A6,'2014'!$B$2:$S$430,4,FALSE)</f>
        <v>37</v>
      </c>
      <c r="I6" s="4">
        <f>IF(ISNA(VLOOKUP(A6,'2013'!$B$2:$S$401,4,FALSE)), H6, VLOOKUP(A6,'2013'!$B$2:$S$401,4,FALSE)*1.7)</f>
        <v>81.599999999999994</v>
      </c>
      <c r="J6" s="4">
        <f>IF(ISNA(VLOOKUP(A6,'2012'!$B$2:$S$401,4,FALSE)), I6, VLOOKUP(A6,'2012'!$B$2:$S$401,4,FALSE))</f>
        <v>82</v>
      </c>
      <c r="K6" s="4">
        <f>IF(ISNA(VLOOKUP(A6,'2011'!$B$2:$S$401,4,FALSE)), AVERAGE(I6:J6), VLOOKUP(A6,'2011'!$B$2:$S$401,4,FALSE))</f>
        <v>82</v>
      </c>
      <c r="L6" s="4">
        <f>IF(ISNA(VLOOKUP(A6,'2010'!$B$2:$S$401,4,FALSE)), AVERAGE(I6:K6), VLOOKUP(A6,'2010'!$B$2:$S$401,4,FALSE))</f>
        <v>82</v>
      </c>
      <c r="M6" s="4">
        <f>IF(ISNA(VLOOKUP(A6,'2009'!$B$2:$S$401,4,FALSE)), AVERAGE(I6:L6), VLOOKUP(A6,'2009'!$B$2:$S$401,4,FALSE))</f>
        <v>79</v>
      </c>
      <c r="N6" s="4">
        <f t="shared" si="0"/>
        <v>23</v>
      </c>
      <c r="O6" s="4" t="str">
        <f>VLOOKUP(A6,Bios!$B$2:$S$430,3,FALSE)</f>
        <v>C</v>
      </c>
      <c r="P6" s="4" t="str">
        <f>VLOOKUP(A6,Bios!$B$2:$S$430,4,FALSE)</f>
        <v>Feb 07 '90</v>
      </c>
      <c r="Q6" s="4" t="str">
        <f t="shared" si="1"/>
        <v>90</v>
      </c>
      <c r="R6" s="5">
        <f t="shared" si="2"/>
        <v>1.0502705139765554</v>
      </c>
      <c r="S6" s="4">
        <f t="shared" si="3"/>
        <v>40</v>
      </c>
      <c r="T6" s="4">
        <f t="shared" si="4"/>
        <v>97</v>
      </c>
      <c r="U6" s="4">
        <f t="shared" si="5"/>
        <v>37</v>
      </c>
      <c r="V6" s="4">
        <f t="shared" si="6"/>
        <v>82</v>
      </c>
      <c r="W6" s="4" t="str">
        <f>VLOOKUP(A6,Bios!$B$2:$S$430,7,FALSE)</f>
        <v>CAN</v>
      </c>
      <c r="X6" s="4" t="str">
        <f>VLOOKUP(A6,Bios!$B$2:$S$430,2,FALSE)</f>
        <v>TBL</v>
      </c>
      <c r="Y6" s="4">
        <f t="shared" si="7"/>
        <v>73.933333333333337</v>
      </c>
      <c r="Z6" s="4">
        <f t="shared" si="8"/>
        <v>77.649999999999991</v>
      </c>
    </row>
    <row r="7" spans="1:26" ht="15" customHeight="1">
      <c r="A7" t="s">
        <v>24</v>
      </c>
      <c r="B7" s="4">
        <f>VLOOKUP(A7,'2014'!$B$2:$S$430,7,FALSE)</f>
        <v>87</v>
      </c>
      <c r="C7" s="4">
        <f>IF(ISNA(VLOOKUP(A7,'2013'!$B$2:$S$401,7,FALSE)*1.7), B7, VLOOKUP(A7,'2013'!$B$2:$S$401,7,FALSE)*1.7)</f>
        <v>83.3</v>
      </c>
      <c r="D7" s="4">
        <f>IF(ISNA(VLOOKUP(A7,'2012'!$B$2:$S$401,7,FALSE)), C7, VLOOKUP(A7,'2012'!$B$2:$S$401,7,FALSE))</f>
        <v>57</v>
      </c>
      <c r="E7" s="4">
        <f>IF(ISNA(VLOOKUP(A7,'2011'!$B$2:$S$401,7,FALSE)), AVERAGE(C7:D7), VLOOKUP(A7,'2011'!$B$2:$S$401,7,FALSE))</f>
        <v>76</v>
      </c>
      <c r="F7" s="4">
        <f>IF(ISNA(VLOOKUP(A7,'2010'!$B$2:$S$401,7,FALSE)), AVERAGE(C7:E7), VLOOKUP(A7,'2010'!$B$2:$S$401,7,FALSE))</f>
        <v>69</v>
      </c>
      <c r="G7" s="4">
        <f>IF(ISNA(VLOOKUP(A7,'2009'!$B$2:$S$401,7,FALSE)), AVERAGE(C7:F7), VLOOKUP(A7,'2009'!$B$2:$S$401,7,FALSE))</f>
        <v>91</v>
      </c>
      <c r="H7" s="4">
        <f>VLOOKUP(A7,'2014'!$B$2:$S$430,4,FALSE)</f>
        <v>77</v>
      </c>
      <c r="I7" s="4">
        <f>IF(ISNA(VLOOKUP(A7,'2013'!$B$2:$S$401,4,FALSE)), H7, VLOOKUP(A7,'2013'!$B$2:$S$401,4,FALSE)*1.7)</f>
        <v>74.8</v>
      </c>
      <c r="J7" s="4">
        <f>IF(ISNA(VLOOKUP(A7,'2012'!$B$2:$S$401,4,FALSE)), I7, VLOOKUP(A7,'2012'!$B$2:$S$401,4,FALSE))</f>
        <v>82</v>
      </c>
      <c r="K7" s="4">
        <f>IF(ISNA(VLOOKUP(A7,'2011'!$B$2:$S$401,4,FALSE)), AVERAGE(I7:J7), VLOOKUP(A7,'2011'!$B$2:$S$401,4,FALSE))</f>
        <v>67</v>
      </c>
      <c r="L7" s="4">
        <f>IF(ISNA(VLOOKUP(A7,'2010'!$B$2:$S$401,4,FALSE)), AVERAGE(I7:K7), VLOOKUP(A7,'2010'!$B$2:$S$401,4,FALSE))</f>
        <v>66</v>
      </c>
      <c r="M7" s="4">
        <f>IF(ISNA(VLOOKUP(A7,'2009'!$B$2:$S$401,4,FALSE)), AVERAGE(I7:L7), VLOOKUP(A7,'2009'!$B$2:$S$401,4,FALSE))</f>
        <v>81</v>
      </c>
      <c r="N7" s="4">
        <f t="shared" si="0"/>
        <v>28</v>
      </c>
      <c r="O7" s="4" t="str">
        <f>VLOOKUP(A7,Bios!$B$2:$S$430,3,FALSE)</f>
        <v>C</v>
      </c>
      <c r="P7" s="4" t="str">
        <f>VLOOKUP(A7,Bios!$B$2:$S$430,4,FALSE)</f>
        <v>May 10 '85</v>
      </c>
      <c r="Q7" s="4" t="str">
        <f t="shared" si="1"/>
        <v>85</v>
      </c>
      <c r="R7" s="5">
        <f t="shared" si="2"/>
        <v>1.0346136668155426</v>
      </c>
      <c r="S7" s="4">
        <f t="shared" si="3"/>
        <v>57</v>
      </c>
      <c r="T7" s="4">
        <f t="shared" si="4"/>
        <v>91</v>
      </c>
      <c r="U7" s="4">
        <f t="shared" si="5"/>
        <v>66</v>
      </c>
      <c r="V7" s="4">
        <f t="shared" si="6"/>
        <v>82</v>
      </c>
      <c r="W7" s="4" t="str">
        <f>VLOOKUP(A7,Bios!$B$2:$S$430,7,FALSE)</f>
        <v>CAN</v>
      </c>
      <c r="X7" s="4" t="str">
        <f>VLOOKUP(A7,Bios!$B$2:$S$430,2,FALSE)</f>
        <v>ANA</v>
      </c>
      <c r="Y7" s="4">
        <f t="shared" si="7"/>
        <v>74.63333333333334</v>
      </c>
      <c r="Z7" s="4">
        <f t="shared" si="8"/>
        <v>77.216666666666669</v>
      </c>
    </row>
    <row r="8" spans="1:26" ht="15" customHeight="1">
      <c r="A8" t="s">
        <v>37</v>
      </c>
      <c r="B8" s="4">
        <f>VLOOKUP(A8,'2014'!$B$2:$S$430,7,FALSE)</f>
        <v>50</v>
      </c>
      <c r="C8" s="4">
        <f>IF(ISNA(VLOOKUP(A8,'2013'!$B$2:$S$401,7,FALSE)*1.7), B8, VLOOKUP(A8,'2013'!$B$2:$S$401,7,FALSE)*1.7)</f>
        <v>76.5</v>
      </c>
      <c r="D8" s="4">
        <f>IF(ISNA(VLOOKUP(A8,'2012'!$B$2:$S$401,7,FALSE)), C8, VLOOKUP(A8,'2012'!$B$2:$S$401,7,FALSE))</f>
        <v>81</v>
      </c>
      <c r="E8" s="4">
        <f>IF(ISNA(VLOOKUP(A8,'2011'!$B$2:$S$401,7,FALSE)), AVERAGE(C8:D8), VLOOKUP(A8,'2011'!$B$2:$S$401,7,FALSE))</f>
        <v>94</v>
      </c>
      <c r="F8" s="4">
        <f>IF(ISNA(VLOOKUP(A8,'2010'!$B$2:$S$401,7,FALSE)), AVERAGE(C8:E8), VLOOKUP(A8,'2010'!$B$2:$S$401,7,FALSE))</f>
        <v>112</v>
      </c>
      <c r="G8" s="4">
        <f>IF(ISNA(VLOOKUP(A8,'2009'!$B$2:$S$401,7,FALSE)), AVERAGE(C8:F8), VLOOKUP(A8,'2009'!$B$2:$S$401,7,FALSE))</f>
        <v>82</v>
      </c>
      <c r="H8" s="4">
        <f>VLOOKUP(A8,'2014'!$B$2:$S$430,4,FALSE)</f>
        <v>70</v>
      </c>
      <c r="I8" s="4">
        <f>IF(ISNA(VLOOKUP(A8,'2013'!$B$2:$S$401,4,FALSE)), H8, VLOOKUP(A8,'2013'!$B$2:$S$401,4,FALSE)*1.7)</f>
        <v>81.599999999999994</v>
      </c>
      <c r="J8" s="4">
        <f>IF(ISNA(VLOOKUP(A8,'2012'!$B$2:$S$401,4,FALSE)), I8, VLOOKUP(A8,'2012'!$B$2:$S$401,4,FALSE))</f>
        <v>82</v>
      </c>
      <c r="K8" s="4">
        <f>IF(ISNA(VLOOKUP(A8,'2011'!$B$2:$S$401,4,FALSE)), AVERAGE(I8:J8), VLOOKUP(A8,'2011'!$B$2:$S$401,4,FALSE))</f>
        <v>82</v>
      </c>
      <c r="L8" s="4">
        <f>IF(ISNA(VLOOKUP(A8,'2010'!$B$2:$S$401,4,FALSE)), AVERAGE(I8:K8), VLOOKUP(A8,'2010'!$B$2:$S$401,4,FALSE))</f>
        <v>82</v>
      </c>
      <c r="M8" s="4">
        <f>IF(ISNA(VLOOKUP(A8,'2009'!$B$2:$S$401,4,FALSE)), AVERAGE(I8:L8), VLOOKUP(A8,'2009'!$B$2:$S$401,4,FALSE))</f>
        <v>82</v>
      </c>
      <c r="N8" s="4">
        <f t="shared" si="0"/>
        <v>33</v>
      </c>
      <c r="O8" s="4" t="str">
        <f>VLOOKUP(A8,Bios!$B$2:$S$430,3,FALSE)</f>
        <v>C</v>
      </c>
      <c r="P8" s="4" t="str">
        <f>VLOOKUP(A8,Bios!$B$2:$S$430,4,FALSE)</f>
        <v>Sep 26 '80</v>
      </c>
      <c r="Q8" s="4" t="str">
        <f t="shared" si="1"/>
        <v>80</v>
      </c>
      <c r="R8" s="5">
        <f t="shared" si="2"/>
        <v>1.0331526271893243</v>
      </c>
      <c r="S8" s="4">
        <f t="shared" si="3"/>
        <v>50</v>
      </c>
      <c r="T8" s="4">
        <f t="shared" si="4"/>
        <v>112</v>
      </c>
      <c r="U8" s="4">
        <f t="shared" si="5"/>
        <v>70</v>
      </c>
      <c r="V8" s="4">
        <f t="shared" si="6"/>
        <v>82</v>
      </c>
      <c r="W8" s="4" t="str">
        <f>VLOOKUP(A8,Bios!$B$2:$S$430,7,FALSE)</f>
        <v>SWE</v>
      </c>
      <c r="X8" s="4" t="str">
        <f>VLOOKUP(A8,Bios!$B$2:$S$430,2,FALSE)</f>
        <v>VAN</v>
      </c>
      <c r="Y8" s="4">
        <f t="shared" si="7"/>
        <v>79.933333333333337</v>
      </c>
      <c r="Z8" s="4">
        <f t="shared" si="8"/>
        <v>82.583333333333329</v>
      </c>
    </row>
    <row r="9" spans="1:26" ht="15" customHeight="1">
      <c r="A9" t="s">
        <v>31</v>
      </c>
      <c r="B9" s="4">
        <f>VLOOKUP(A9,'2014'!$B$2:$S$430,7,FALSE)</f>
        <v>79</v>
      </c>
      <c r="C9" s="4">
        <f>IF(ISNA(VLOOKUP(A9,'2013'!$B$2:$S$401,7,FALSE)*1.7), B9, VLOOKUP(A9,'2013'!$B$2:$S$401,7,FALSE)*1.7)</f>
        <v>81.599999999999994</v>
      </c>
      <c r="D9" s="4">
        <f>IF(ISNA(VLOOKUP(A9,'2012'!$B$2:$S$401,7,FALSE)), C9, VLOOKUP(A9,'2012'!$B$2:$S$401,7,FALSE))</f>
        <v>44</v>
      </c>
      <c r="E9" s="4">
        <f>IF(ISNA(VLOOKUP(A9,'2011'!$B$2:$S$401,7,FALSE)), AVERAGE(C9:D9), VLOOKUP(A9,'2011'!$B$2:$S$401,7,FALSE))</f>
        <v>65</v>
      </c>
      <c r="F9" s="4">
        <f>IF(ISNA(VLOOKUP(A9,'2010'!$B$2:$S$401,7,FALSE)), AVERAGE(C9:E9), VLOOKUP(A9,'2010'!$B$2:$S$401,7,FALSE))</f>
        <v>101</v>
      </c>
      <c r="G9" s="4">
        <f>IF(ISNA(VLOOKUP(A9,'2009'!$B$2:$S$401,7,FALSE)), AVERAGE(C9:F9), VLOOKUP(A9,'2009'!$B$2:$S$401,7,FALSE))</f>
        <v>88</v>
      </c>
      <c r="H9" s="4">
        <f>VLOOKUP(A9,'2014'!$B$2:$S$430,4,FALSE)</f>
        <v>82</v>
      </c>
      <c r="I9" s="4">
        <f>IF(ISNA(VLOOKUP(A9,'2013'!$B$2:$S$401,4,FALSE)), H9, VLOOKUP(A9,'2013'!$B$2:$S$401,4,FALSE)*1.7)</f>
        <v>81.599999999999994</v>
      </c>
      <c r="J9" s="4">
        <f>IF(ISNA(VLOOKUP(A9,'2012'!$B$2:$S$401,4,FALSE)), I9, VLOOKUP(A9,'2012'!$B$2:$S$401,4,FALSE))</f>
        <v>42</v>
      </c>
      <c r="K9" s="4">
        <f>IF(ISNA(VLOOKUP(A9,'2011'!$B$2:$S$401,4,FALSE)), AVERAGE(I9:J9), VLOOKUP(A9,'2011'!$B$2:$S$401,4,FALSE))</f>
        <v>77</v>
      </c>
      <c r="L9" s="4">
        <f>IF(ISNA(VLOOKUP(A9,'2010'!$B$2:$S$401,4,FALSE)), AVERAGE(I9:K9), VLOOKUP(A9,'2010'!$B$2:$S$401,4,FALSE))</f>
        <v>82</v>
      </c>
      <c r="M9" s="4">
        <f>IF(ISNA(VLOOKUP(A9,'2009'!$B$2:$S$401,4,FALSE)), AVERAGE(I9:L9), VLOOKUP(A9,'2009'!$B$2:$S$401,4,FALSE))</f>
        <v>82</v>
      </c>
      <c r="N9" s="4">
        <f t="shared" si="0"/>
        <v>26</v>
      </c>
      <c r="O9" s="4" t="str">
        <f>VLOOKUP(A9,Bios!$B$2:$S$430,3,FALSE)</f>
        <v>C</v>
      </c>
      <c r="P9" s="4" t="str">
        <f>VLOOKUP(A9,Bios!$B$2:$S$430,4,FALSE)</f>
        <v>Nov 23 '87</v>
      </c>
      <c r="Q9" s="4" t="str">
        <f t="shared" si="1"/>
        <v>87</v>
      </c>
      <c r="R9" s="5">
        <f t="shared" si="2"/>
        <v>1.0268696820420959</v>
      </c>
      <c r="S9" s="4">
        <f t="shared" si="3"/>
        <v>44</v>
      </c>
      <c r="T9" s="4">
        <f t="shared" si="4"/>
        <v>101</v>
      </c>
      <c r="U9" s="4">
        <f t="shared" si="5"/>
        <v>42</v>
      </c>
      <c r="V9" s="4">
        <f t="shared" si="6"/>
        <v>82</v>
      </c>
      <c r="W9" s="4" t="str">
        <f>VLOOKUP(A9,Bios!$B$2:$S$430,7,FALSE)</f>
        <v>SWE</v>
      </c>
      <c r="X9" s="4" t="str">
        <f>VLOOKUP(A9,Bios!$B$2:$S$430,2,FALSE)</f>
        <v>WSH</v>
      </c>
      <c r="Y9" s="4">
        <f t="shared" si="7"/>
        <v>74.433333333333337</v>
      </c>
      <c r="Z9" s="4">
        <f t="shared" si="8"/>
        <v>76.433333333333337</v>
      </c>
    </row>
    <row r="10" spans="1:26" ht="15" customHeight="1">
      <c r="A10" t="s">
        <v>22</v>
      </c>
      <c r="B10" s="4">
        <f>VLOOKUP(A10,'2014'!$B$2:$S$430,7,FALSE)</f>
        <v>37</v>
      </c>
      <c r="C10" s="4">
        <f>IF(ISNA(VLOOKUP(A10,'2013'!$B$2:$S$401,7,FALSE)*1.7), B10, VLOOKUP(A10,'2013'!$B$2:$S$401,7,FALSE)*1.7)</f>
        <v>83.3</v>
      </c>
      <c r="D10" s="4">
        <f>IF(ISNA(VLOOKUP(A10,'2012'!$B$2:$S$401,7,FALSE)), C10, VLOOKUP(A10,'2012'!$B$2:$S$401,7,FALSE))</f>
        <v>67</v>
      </c>
      <c r="E10" s="4">
        <f>IF(ISNA(VLOOKUP(A10,'2011'!$B$2:$S$401,7,FALSE)), AVERAGE(C10:D10), VLOOKUP(A10,'2011'!$B$2:$S$401,7,FALSE))</f>
        <v>59</v>
      </c>
      <c r="F10" s="4">
        <f>IF(ISNA(VLOOKUP(A10,'2010'!$B$2:$S$401,7,FALSE)), AVERAGE(C10:E10), VLOOKUP(A10,'2010'!$B$2:$S$401,7,FALSE))</f>
        <v>70</v>
      </c>
      <c r="G10" s="4">
        <f>IF(ISNA(VLOOKUP(A10,'2009'!$B$2:$S$401,7,FALSE)), AVERAGE(C10:F10), VLOOKUP(A10,'2009'!$B$2:$S$401,7,FALSE))</f>
        <v>97</v>
      </c>
      <c r="H10" s="4">
        <f>VLOOKUP(A10,'2014'!$B$2:$S$430,4,FALSE)</f>
        <v>45</v>
      </c>
      <c r="I10" s="4">
        <f>IF(ISNA(VLOOKUP(A10,'2013'!$B$2:$S$401,4,FALSE)), H10, VLOOKUP(A10,'2013'!$B$2:$S$401,4,FALSE)*1.7)</f>
        <v>79.899999999999991</v>
      </c>
      <c r="J10" s="4">
        <f>IF(ISNA(VLOOKUP(A10,'2012'!$B$2:$S$401,4,FALSE)), I10, VLOOKUP(A10,'2012'!$B$2:$S$401,4,FALSE))</f>
        <v>70</v>
      </c>
      <c r="K10" s="4">
        <f>IF(ISNA(VLOOKUP(A10,'2011'!$B$2:$S$401,4,FALSE)), AVERAGE(I10:J10), VLOOKUP(A10,'2011'!$B$2:$S$401,4,FALSE))</f>
        <v>56</v>
      </c>
      <c r="L10" s="4">
        <f>IF(ISNA(VLOOKUP(A10,'2010'!$B$2:$S$401,4,FALSE)), AVERAGE(I10:K10), VLOOKUP(A10,'2010'!$B$2:$S$401,4,FALSE))</f>
        <v>80</v>
      </c>
      <c r="M10" s="4">
        <f>IF(ISNA(VLOOKUP(A10,'2009'!$B$2:$S$401,4,FALSE)), AVERAGE(I10:L10), VLOOKUP(A10,'2009'!$B$2:$S$401,4,FALSE))</f>
        <v>81</v>
      </c>
      <c r="N10" s="4">
        <f t="shared" si="0"/>
        <v>35</v>
      </c>
      <c r="O10" s="4" t="str">
        <f>VLOOKUP(A10,Bios!$B$2:$S$430,3,FALSE)</f>
        <v>C</v>
      </c>
      <c r="P10" s="4" t="str">
        <f>VLOOKUP(A10,Bios!$B$2:$S$430,4,FALSE)</f>
        <v>Jul 20 '78</v>
      </c>
      <c r="Q10" s="4" t="str">
        <f t="shared" si="1"/>
        <v>78</v>
      </c>
      <c r="R10" s="5">
        <f t="shared" si="2"/>
        <v>1.0033988832240837</v>
      </c>
      <c r="S10" s="4">
        <f t="shared" si="3"/>
        <v>37</v>
      </c>
      <c r="T10" s="4">
        <f t="shared" si="4"/>
        <v>97</v>
      </c>
      <c r="U10" s="4">
        <f t="shared" si="5"/>
        <v>45</v>
      </c>
      <c r="V10" s="4">
        <f t="shared" si="6"/>
        <v>81</v>
      </c>
      <c r="W10" s="4" t="str">
        <f>VLOOKUP(A10,Bios!$B$2:$S$430,7,FALSE)</f>
        <v>RUS</v>
      </c>
      <c r="X10" s="4" t="str">
        <f>VLOOKUP(A10,Bios!$B$2:$S$430,2,FALSE)</f>
        <v>DET</v>
      </c>
      <c r="Y10" s="4">
        <f t="shared" si="7"/>
        <v>68.649999999999991</v>
      </c>
      <c r="Z10" s="4">
        <f t="shared" si="8"/>
        <v>68.88333333333334</v>
      </c>
    </row>
    <row r="11" spans="1:26" ht="15" customHeight="1">
      <c r="A11" t="s">
        <v>70</v>
      </c>
      <c r="B11" s="4">
        <f>VLOOKUP(A11,'2014'!$B$2:$S$430,7,FALSE)</f>
        <v>47</v>
      </c>
      <c r="C11" s="4">
        <f>IF(ISNA(VLOOKUP(A11,'2013'!$B$2:$S$401,7,FALSE)*1.7), B11, VLOOKUP(A11,'2013'!$B$2:$S$401,7,FALSE)*1.7)</f>
        <v>68</v>
      </c>
      <c r="D11" s="4">
        <f>IF(ISNA(VLOOKUP(A11,'2012'!$B$2:$S$401,7,FALSE)), C11, VLOOKUP(A11,'2012'!$B$2:$S$401,7,FALSE))</f>
        <v>67</v>
      </c>
      <c r="E11" s="4">
        <f>IF(ISNA(VLOOKUP(A11,'2011'!$B$2:$S$401,7,FALSE)), AVERAGE(C11:D11), VLOOKUP(A11,'2011'!$B$2:$S$401,7,FALSE))</f>
        <v>104</v>
      </c>
      <c r="F11" s="4">
        <f>IF(ISNA(VLOOKUP(A11,'2010'!$B$2:$S$401,7,FALSE)), AVERAGE(C11:E11), VLOOKUP(A11,'2010'!$B$2:$S$401,7,FALSE))</f>
        <v>85</v>
      </c>
      <c r="G11" s="4">
        <f>IF(ISNA(VLOOKUP(A11,'2009'!$B$2:$S$401,7,FALSE)), AVERAGE(C11:F11), VLOOKUP(A11,'2009'!$B$2:$S$401,7,FALSE))</f>
        <v>82</v>
      </c>
      <c r="H11" s="4">
        <f>VLOOKUP(A11,'2014'!$B$2:$S$430,4,FALSE)</f>
        <v>73</v>
      </c>
      <c r="I11" s="4">
        <f>IF(ISNA(VLOOKUP(A11,'2013'!$B$2:$S$401,4,FALSE)), H11, VLOOKUP(A11,'2013'!$B$2:$S$401,4,FALSE)*1.7)</f>
        <v>79.899999999999991</v>
      </c>
      <c r="J11" s="4">
        <f>IF(ISNA(VLOOKUP(A11,'2012'!$B$2:$S$401,4,FALSE)), I11, VLOOKUP(A11,'2012'!$B$2:$S$401,4,FALSE))</f>
        <v>72</v>
      </c>
      <c r="K11" s="4">
        <f>IF(ISNA(VLOOKUP(A11,'2011'!$B$2:$S$401,4,FALSE)), AVERAGE(I11:J11), VLOOKUP(A11,'2011'!$B$2:$S$401,4,FALSE))</f>
        <v>82</v>
      </c>
      <c r="L11" s="4">
        <f>IF(ISNA(VLOOKUP(A11,'2010'!$B$2:$S$401,4,FALSE)), AVERAGE(I11:K11), VLOOKUP(A11,'2010'!$B$2:$S$401,4,FALSE))</f>
        <v>63</v>
      </c>
      <c r="M11" s="4">
        <f>IF(ISNA(VLOOKUP(A11,'2009'!$B$2:$S$401,4,FALSE)), AVERAGE(I11:L11), VLOOKUP(A11,'2009'!$B$2:$S$401,4,FALSE))</f>
        <v>82</v>
      </c>
      <c r="N11" s="4">
        <f t="shared" si="0"/>
        <v>33</v>
      </c>
      <c r="O11" s="4" t="str">
        <f>VLOOKUP(A11,Bios!$B$2:$S$430,3,FALSE)</f>
        <v>L</v>
      </c>
      <c r="P11" s="4" t="str">
        <f>VLOOKUP(A11,Bios!$B$2:$S$430,4,FALSE)</f>
        <v>Sep 26 '80</v>
      </c>
      <c r="Q11" s="4" t="str">
        <f t="shared" si="1"/>
        <v>80</v>
      </c>
      <c r="R11" s="5">
        <f t="shared" si="2"/>
        <v>1.0024341668510732</v>
      </c>
      <c r="S11" s="4">
        <f t="shared" si="3"/>
        <v>47</v>
      </c>
      <c r="T11" s="4">
        <f t="shared" si="4"/>
        <v>104</v>
      </c>
      <c r="U11" s="4">
        <f t="shared" si="5"/>
        <v>63</v>
      </c>
      <c r="V11" s="4">
        <f t="shared" si="6"/>
        <v>82</v>
      </c>
      <c r="W11" s="4" t="str">
        <f>VLOOKUP(A11,Bios!$B$2:$S$430,7,FALSE)</f>
        <v>SWE</v>
      </c>
      <c r="X11" s="4" t="str">
        <f>VLOOKUP(A11,Bios!$B$2:$S$430,2,FALSE)</f>
        <v>VAN</v>
      </c>
      <c r="Y11" s="4">
        <f t="shared" si="7"/>
        <v>75.316666666666663</v>
      </c>
      <c r="Z11" s="4">
        <f t="shared" si="8"/>
        <v>75.5</v>
      </c>
    </row>
    <row r="12" spans="1:26" ht="15" customHeight="1">
      <c r="A12" t="s">
        <v>13</v>
      </c>
      <c r="B12" s="4">
        <f>VLOOKUP(A12,'2014'!$B$2:$S$430,7,FALSE)</f>
        <v>69</v>
      </c>
      <c r="C12" s="4">
        <f>IF(ISNA(VLOOKUP(A12,'2013'!$B$2:$S$401,7,FALSE)*1.7), B12, VLOOKUP(A12,'2013'!$B$2:$S$401,7,FALSE)*1.7)</f>
        <v>93.5</v>
      </c>
      <c r="D12" s="4">
        <f>IF(ISNA(VLOOKUP(A12,'2012'!$B$2:$S$401,7,FALSE)), C12, VLOOKUP(A12,'2012'!$B$2:$S$401,7,FALSE))</f>
        <v>66</v>
      </c>
      <c r="E12" s="4">
        <f>IF(ISNA(VLOOKUP(A12,'2011'!$B$2:$S$401,7,FALSE)), AVERAGE(C12:D12), VLOOKUP(A12,'2011'!$B$2:$S$401,7,FALSE))</f>
        <v>73</v>
      </c>
      <c r="F12" s="4">
        <f>IF(ISNA(VLOOKUP(A12,'2010'!$B$2:$S$401,7,FALSE)), AVERAGE(C12:E12), VLOOKUP(A12,'2010'!$B$2:$S$401,7,FALSE))</f>
        <v>88</v>
      </c>
      <c r="G12" s="4">
        <f>IF(ISNA(VLOOKUP(A12,'2009'!$B$2:$S$401,7,FALSE)), AVERAGE(C12:F12), VLOOKUP(A12,'2009'!$B$2:$S$401,7,FALSE))</f>
        <v>70</v>
      </c>
      <c r="H12" s="4">
        <f>VLOOKUP(A12,'2014'!$B$2:$S$430,4,FALSE)</f>
        <v>69</v>
      </c>
      <c r="I12" s="4">
        <f>IF(ISNA(VLOOKUP(A12,'2013'!$B$2:$S$401,4,FALSE)), H12, VLOOKUP(A12,'2013'!$B$2:$S$401,4,FALSE)*1.7)</f>
        <v>79.899999999999991</v>
      </c>
      <c r="J12" s="4">
        <f>IF(ISNA(VLOOKUP(A12,'2012'!$B$2:$S$401,4,FALSE)), I12, VLOOKUP(A12,'2012'!$B$2:$S$401,4,FALSE))</f>
        <v>82</v>
      </c>
      <c r="K12" s="4">
        <f>IF(ISNA(VLOOKUP(A12,'2011'!$B$2:$S$401,4,FALSE)), AVERAGE(I12:J12), VLOOKUP(A12,'2011'!$B$2:$S$401,4,FALSE))</f>
        <v>73</v>
      </c>
      <c r="L12" s="4">
        <f>IF(ISNA(VLOOKUP(A12,'2010'!$B$2:$S$401,4,FALSE)), AVERAGE(I12:K12), VLOOKUP(A12,'2010'!$B$2:$S$401,4,FALSE))</f>
        <v>82</v>
      </c>
      <c r="M12" s="4">
        <f>IF(ISNA(VLOOKUP(A12,'2009'!$B$2:$S$401,4,FALSE)), AVERAGE(I12:L12), VLOOKUP(A12,'2009'!$B$2:$S$401,4,FALSE))</f>
        <v>80</v>
      </c>
      <c r="N12" s="4">
        <f t="shared" si="0"/>
        <v>25</v>
      </c>
      <c r="O12" s="4" t="str">
        <f>VLOOKUP(A12,Bios!$B$2:$S$430,3,FALSE)</f>
        <v>R</v>
      </c>
      <c r="P12" s="4" t="str">
        <f>VLOOKUP(A12,Bios!$B$2:$S$430,4,FALSE)</f>
        <v>Nov 19 '88</v>
      </c>
      <c r="Q12" s="4" t="str">
        <f t="shared" si="1"/>
        <v>88</v>
      </c>
      <c r="R12" s="5">
        <f t="shared" si="2"/>
        <v>0.98626314659798242</v>
      </c>
      <c r="S12" s="4">
        <f t="shared" si="3"/>
        <v>66</v>
      </c>
      <c r="T12" s="4">
        <f t="shared" si="4"/>
        <v>93.5</v>
      </c>
      <c r="U12" s="4">
        <f t="shared" si="5"/>
        <v>69</v>
      </c>
      <c r="V12" s="4">
        <f t="shared" si="6"/>
        <v>82</v>
      </c>
      <c r="W12" s="4" t="str">
        <f>VLOOKUP(A12,Bios!$B$2:$S$430,7,FALSE)</f>
        <v>USA</v>
      </c>
      <c r="X12" s="4" t="str">
        <f>VLOOKUP(A12,Bios!$B$2:$S$430,2,FALSE)</f>
        <v>CHI</v>
      </c>
      <c r="Y12" s="4">
        <f t="shared" si="7"/>
        <v>77.649999999999991</v>
      </c>
      <c r="Z12" s="4">
        <f t="shared" si="8"/>
        <v>76.583333333333329</v>
      </c>
    </row>
    <row r="13" spans="1:26" ht="15" customHeight="1">
      <c r="A13" t="s">
        <v>30</v>
      </c>
      <c r="B13" s="4">
        <f>VLOOKUP(A13,'2014'!$B$2:$S$430,7,FALSE)</f>
        <v>48</v>
      </c>
      <c r="C13" s="4">
        <f>IF(ISNA(VLOOKUP(A13,'2013'!$B$2:$S$401,7,FALSE)*1.7), B13, VLOOKUP(A13,'2013'!$B$2:$S$401,7,FALSE)*1.7)</f>
        <v>81.599999999999994</v>
      </c>
      <c r="D13" s="4">
        <f>IF(ISNA(VLOOKUP(A13,'2012'!$B$2:$S$401,7,FALSE)), C13, VLOOKUP(A13,'2012'!$B$2:$S$401,7,FALSE))</f>
        <v>69</v>
      </c>
      <c r="E13" s="4">
        <f>IF(ISNA(VLOOKUP(A13,'2011'!$B$2:$S$401,7,FALSE)), AVERAGE(C13:D13), VLOOKUP(A13,'2011'!$B$2:$S$401,7,FALSE))</f>
        <v>80</v>
      </c>
      <c r="F13" s="4">
        <f>IF(ISNA(VLOOKUP(A13,'2010'!$B$2:$S$401,7,FALSE)), AVERAGE(C13:E13), VLOOKUP(A13,'2010'!$B$2:$S$401,7,FALSE))</f>
        <v>70</v>
      </c>
      <c r="G13" s="4">
        <f>IF(ISNA(VLOOKUP(A13,'2009'!$B$2:$S$401,7,FALSE)), AVERAGE(C13:F13), VLOOKUP(A13,'2009'!$B$2:$S$401,7,FALSE))</f>
        <v>73</v>
      </c>
      <c r="H13" s="4">
        <f>VLOOKUP(A13,'2014'!$B$2:$S$430,4,FALSE)</f>
        <v>45</v>
      </c>
      <c r="I13" s="4">
        <f>IF(ISNA(VLOOKUP(A13,'2013'!$B$2:$S$401,4,FALSE)), H13, VLOOKUP(A13,'2013'!$B$2:$S$401,4,FALSE)*1.7)</f>
        <v>78.2</v>
      </c>
      <c r="J13" s="4">
        <f>IF(ISNA(VLOOKUP(A13,'2012'!$B$2:$S$401,4,FALSE)), I13, VLOOKUP(A13,'2012'!$B$2:$S$401,4,FALSE))</f>
        <v>82</v>
      </c>
      <c r="K13" s="4">
        <f>IF(ISNA(VLOOKUP(A13,'2011'!$B$2:$S$401,4,FALSE)), AVERAGE(I13:J13), VLOOKUP(A13,'2011'!$B$2:$S$401,4,FALSE))</f>
        <v>80</v>
      </c>
      <c r="L13" s="4">
        <f>IF(ISNA(VLOOKUP(A13,'2010'!$B$2:$S$401,4,FALSE)), AVERAGE(I13:K13), VLOOKUP(A13,'2010'!$B$2:$S$401,4,FALSE))</f>
        <v>74</v>
      </c>
      <c r="M13" s="4">
        <f>IF(ISNA(VLOOKUP(A13,'2009'!$B$2:$S$401,4,FALSE)), AVERAGE(I13:L13), VLOOKUP(A13,'2009'!$B$2:$S$401,4,FALSE))</f>
        <v>77</v>
      </c>
      <c r="N13" s="4">
        <f t="shared" si="0"/>
        <v>33</v>
      </c>
      <c r="O13" s="4" t="str">
        <f>VLOOKUP(A13,Bios!$B$2:$S$430,3,FALSE)</f>
        <v>L</v>
      </c>
      <c r="P13" s="4" t="str">
        <f>VLOOKUP(A13,Bios!$B$2:$S$430,4,FALSE)</f>
        <v>Oct 09 '80</v>
      </c>
      <c r="Q13" s="4" t="str">
        <f t="shared" si="1"/>
        <v>80</v>
      </c>
      <c r="R13" s="5">
        <f t="shared" si="2"/>
        <v>0.96652911508482342</v>
      </c>
      <c r="S13" s="4">
        <f t="shared" si="3"/>
        <v>48</v>
      </c>
      <c r="T13" s="4">
        <f t="shared" si="4"/>
        <v>81.599999999999994</v>
      </c>
      <c r="U13" s="4">
        <f t="shared" si="5"/>
        <v>45</v>
      </c>
      <c r="V13" s="4">
        <f t="shared" si="6"/>
        <v>82</v>
      </c>
      <c r="W13" s="4" t="str">
        <f>VLOOKUP(A13,Bios!$B$2:$S$430,7,FALSE)</f>
        <v>SWE</v>
      </c>
      <c r="X13" s="4" t="str">
        <f>VLOOKUP(A13,Bios!$B$2:$S$430,2,FALSE)</f>
        <v>DET</v>
      </c>
      <c r="Y13" s="4">
        <f t="shared" si="7"/>
        <v>72.7</v>
      </c>
      <c r="Z13" s="4">
        <f t="shared" si="8"/>
        <v>70.266666666666666</v>
      </c>
    </row>
    <row r="14" spans="1:26" ht="15" customHeight="1">
      <c r="A14" t="s">
        <v>71</v>
      </c>
      <c r="B14" s="4">
        <f>VLOOKUP(A14,'2014'!$B$2:$S$430,7,FALSE)</f>
        <v>76</v>
      </c>
      <c r="C14" s="4">
        <f>IF(ISNA(VLOOKUP(A14,'2013'!$B$2:$S$401,7,FALSE)*1.7), B14, VLOOKUP(A14,'2013'!$B$2:$S$401,7,FALSE)*1.7)</f>
        <v>68</v>
      </c>
      <c r="D14" s="4">
        <f>IF(ISNA(VLOOKUP(A14,'2012'!$B$2:$S$401,7,FALSE)), C14, VLOOKUP(A14,'2012'!$B$2:$S$401,7,FALSE))</f>
        <v>77</v>
      </c>
      <c r="E14" s="4">
        <f>IF(ISNA(VLOOKUP(A14,'2011'!$B$2:$S$401,7,FALSE)), AVERAGE(C14:D14), VLOOKUP(A14,'2011'!$B$2:$S$401,7,FALSE))</f>
        <v>70</v>
      </c>
      <c r="F14" s="4">
        <f>IF(ISNA(VLOOKUP(A14,'2010'!$B$2:$S$401,7,FALSE)), AVERAGE(C14:E14), VLOOKUP(A14,'2010'!$B$2:$S$401,7,FALSE))</f>
        <v>89</v>
      </c>
      <c r="G14" s="4">
        <f>IF(ISNA(VLOOKUP(A14,'2009'!$B$2:$S$401,7,FALSE)), AVERAGE(C14:F14), VLOOKUP(A14,'2009'!$B$2:$S$401,7,FALSE))</f>
        <v>86</v>
      </c>
      <c r="H14" s="4">
        <f>VLOOKUP(A14,'2014'!$B$2:$S$430,4,FALSE)</f>
        <v>82</v>
      </c>
      <c r="I14" s="4">
        <f>IF(ISNA(VLOOKUP(A14,'2013'!$B$2:$S$401,4,FALSE)), H14, VLOOKUP(A14,'2013'!$B$2:$S$401,4,FALSE)*1.7)</f>
        <v>81.599999999999994</v>
      </c>
      <c r="J14" s="4">
        <f>IF(ISNA(VLOOKUP(A14,'2012'!$B$2:$S$401,4,FALSE)), I14, VLOOKUP(A14,'2012'!$B$2:$S$401,4,FALSE))</f>
        <v>82</v>
      </c>
      <c r="K14" s="4">
        <f>IF(ISNA(VLOOKUP(A14,'2011'!$B$2:$S$401,4,FALSE)), AVERAGE(I14:J14), VLOOKUP(A14,'2011'!$B$2:$S$401,4,FALSE))</f>
        <v>80</v>
      </c>
      <c r="L14" s="4">
        <f>IF(ISNA(VLOOKUP(A14,'2010'!$B$2:$S$401,4,FALSE)), AVERAGE(I14:K14), VLOOKUP(A14,'2010'!$B$2:$S$401,4,FALSE))</f>
        <v>79</v>
      </c>
      <c r="M14" s="4">
        <f>IF(ISNA(VLOOKUP(A14,'2009'!$B$2:$S$401,4,FALSE)), AVERAGE(I14:L14), VLOOKUP(A14,'2009'!$B$2:$S$401,4,FALSE))</f>
        <v>82</v>
      </c>
      <c r="N14" s="4">
        <f t="shared" si="0"/>
        <v>34</v>
      </c>
      <c r="O14" s="4" t="str">
        <f>VLOOKUP(A14,Bios!$B$2:$S$430,3,FALSE)</f>
        <v>C</v>
      </c>
      <c r="P14" s="4" t="str">
        <f>VLOOKUP(A14,Bios!$B$2:$S$430,4,FALSE)</f>
        <v>Jul 02 '79</v>
      </c>
      <c r="Q14" s="4" t="str">
        <f t="shared" si="1"/>
        <v>79</v>
      </c>
      <c r="R14" s="5">
        <f t="shared" si="2"/>
        <v>0.95766543362104395</v>
      </c>
      <c r="S14" s="4">
        <f t="shared" si="3"/>
        <v>68</v>
      </c>
      <c r="T14" s="4">
        <f t="shared" si="4"/>
        <v>89</v>
      </c>
      <c r="U14" s="4">
        <f t="shared" si="5"/>
        <v>79</v>
      </c>
      <c r="V14" s="4">
        <f t="shared" si="6"/>
        <v>82</v>
      </c>
      <c r="W14" s="4" t="str">
        <f>VLOOKUP(A14,Bios!$B$2:$S$430,7,FALSE)</f>
        <v>CAN</v>
      </c>
      <c r="X14" s="4" t="str">
        <f>VLOOKUP(A14,Bios!$B$2:$S$430,2,FALSE)</f>
        <v>SJS</v>
      </c>
      <c r="Y14" s="4">
        <f t="shared" si="7"/>
        <v>81.100000000000009</v>
      </c>
      <c r="Z14" s="4">
        <f t="shared" si="8"/>
        <v>77.666666666666671</v>
      </c>
    </row>
    <row r="15" spans="1:26" ht="15" customHeight="1">
      <c r="A15" t="s">
        <v>28</v>
      </c>
      <c r="B15" s="4">
        <f>VLOOKUP(A15,'2014'!$B$2:$S$430,7,FALSE)</f>
        <v>86</v>
      </c>
      <c r="C15" s="4">
        <f>IF(ISNA(VLOOKUP(A15,'2013'!$B$2:$S$401,7,FALSE)*1.7), B15, VLOOKUP(A15,'2013'!$B$2:$S$401,7,FALSE)*1.7)</f>
        <v>81.599999999999994</v>
      </c>
      <c r="D15" s="4">
        <f>IF(ISNA(VLOOKUP(A15,'2012'!$B$2:$S$401,7,FALSE)), C15, VLOOKUP(A15,'2012'!$B$2:$S$401,7,FALSE))</f>
        <v>93</v>
      </c>
      <c r="E15" s="4">
        <f>IF(ISNA(VLOOKUP(A15,'2011'!$B$2:$S$401,7,FALSE)), AVERAGE(C15:D15), VLOOKUP(A15,'2011'!$B$2:$S$401,7,FALSE))</f>
        <v>76</v>
      </c>
      <c r="F15" s="4">
        <f>IF(ISNA(VLOOKUP(A15,'2010'!$B$2:$S$401,7,FALSE)), AVERAGE(C15:E15), VLOOKUP(A15,'2010'!$B$2:$S$401,7,FALSE))</f>
        <v>47</v>
      </c>
      <c r="G15" s="4">
        <f>IF(ISNA(VLOOKUP(A15,'2009'!$B$2:$S$401,7,FALSE)), AVERAGE(C15:F15), VLOOKUP(A15,'2009'!$B$2:$S$401,7,FALSE))</f>
        <v>74.400000000000006</v>
      </c>
      <c r="H15" s="4">
        <f>VLOOKUP(A15,'2014'!$B$2:$S$430,4,FALSE)</f>
        <v>82</v>
      </c>
      <c r="I15" s="4">
        <f>IF(ISNA(VLOOKUP(A15,'2013'!$B$2:$S$401,4,FALSE)), H15, VLOOKUP(A15,'2013'!$B$2:$S$401,4,FALSE)*1.7)</f>
        <v>81.599999999999994</v>
      </c>
      <c r="J15" s="4">
        <f>IF(ISNA(VLOOKUP(A15,'2012'!$B$2:$S$401,4,FALSE)), I15, VLOOKUP(A15,'2012'!$B$2:$S$401,4,FALSE))</f>
        <v>77</v>
      </c>
      <c r="K15" s="4">
        <f>IF(ISNA(VLOOKUP(A15,'2011'!$B$2:$S$401,4,FALSE)), AVERAGE(I15:J15), VLOOKUP(A15,'2011'!$B$2:$S$401,4,FALSE))</f>
        <v>82</v>
      </c>
      <c r="L15" s="4">
        <f>IF(ISNA(VLOOKUP(A15,'2010'!$B$2:$S$401,4,FALSE)), AVERAGE(I15:K15), VLOOKUP(A15,'2010'!$B$2:$S$401,4,FALSE))</f>
        <v>82</v>
      </c>
      <c r="M15" s="4">
        <f>IF(ISNA(VLOOKUP(A15,'2009'!$B$2:$S$401,4,FALSE)), AVERAGE(I15:L15), VLOOKUP(A15,'2009'!$B$2:$S$401,4,FALSE))</f>
        <v>80.650000000000006</v>
      </c>
      <c r="N15" s="4">
        <f t="shared" si="0"/>
        <v>25</v>
      </c>
      <c r="O15" s="4" t="str">
        <f>VLOOKUP(A15,Bios!$B$2:$S$430,3,FALSE)</f>
        <v>C</v>
      </c>
      <c r="P15" s="4" t="str">
        <f>VLOOKUP(A15,Bios!$B$2:$S$430,4,FALSE)</f>
        <v>Jan 12 '88</v>
      </c>
      <c r="Q15" s="4" t="str">
        <f t="shared" si="1"/>
        <v>88</v>
      </c>
      <c r="R15" s="5">
        <f t="shared" si="2"/>
        <v>0.94384337970118493</v>
      </c>
      <c r="S15" s="4">
        <f t="shared" si="3"/>
        <v>47</v>
      </c>
      <c r="T15" s="4">
        <f t="shared" si="4"/>
        <v>93</v>
      </c>
      <c r="U15" s="4">
        <f t="shared" si="5"/>
        <v>77</v>
      </c>
      <c r="V15" s="4">
        <f t="shared" si="6"/>
        <v>82</v>
      </c>
      <c r="W15" s="4" t="str">
        <f>VLOOKUP(A15,Bios!$B$2:$S$430,7,FALSE)</f>
        <v>CAN</v>
      </c>
      <c r="X15" s="4" t="str">
        <f>VLOOKUP(A15,Bios!$B$2:$S$430,2,FALSE)</f>
        <v>PHI</v>
      </c>
      <c r="Y15" s="4">
        <f t="shared" si="7"/>
        <v>80.875</v>
      </c>
      <c r="Z15" s="4">
        <f t="shared" si="8"/>
        <v>76.333333333333329</v>
      </c>
    </row>
    <row r="16" spans="1:26" ht="15" customHeight="1">
      <c r="A16" t="s">
        <v>91</v>
      </c>
      <c r="B16" s="4">
        <f>VLOOKUP(A16,'2014'!$B$2:$S$430,7,FALSE)</f>
        <v>82</v>
      </c>
      <c r="C16" s="4">
        <f>IF(ISNA(VLOOKUP(A16,'2013'!$B$2:$S$401,7,FALSE)*1.7), B16, VLOOKUP(A16,'2013'!$B$2:$S$401,7,FALSE)*1.7)</f>
        <v>61.199999999999996</v>
      </c>
      <c r="D16" s="4">
        <f>IF(ISNA(VLOOKUP(A16,'2012'!$B$2:$S$401,7,FALSE)), C16, VLOOKUP(A16,'2012'!$B$2:$S$401,7,FALSE))</f>
        <v>60</v>
      </c>
      <c r="E16" s="4">
        <f>IF(ISNA(VLOOKUP(A16,'2011'!$B$2:$S$401,7,FALSE)), AVERAGE(C16:D16), VLOOKUP(A16,'2011'!$B$2:$S$401,7,FALSE))</f>
        <v>98</v>
      </c>
      <c r="F16" s="4">
        <f>IF(ISNA(VLOOKUP(A16,'2010'!$B$2:$S$401,7,FALSE)), AVERAGE(C16:E16), VLOOKUP(A16,'2010'!$B$2:$S$401,7,FALSE))</f>
        <v>76</v>
      </c>
      <c r="G16" s="4">
        <f>IF(ISNA(VLOOKUP(A16,'2009'!$B$2:$S$401,7,FALSE)), AVERAGE(C16:F16), VLOOKUP(A16,'2009'!$B$2:$S$401,7,FALSE))</f>
        <v>72</v>
      </c>
      <c r="H16" s="4">
        <f>VLOOKUP(A16,'2014'!$B$2:$S$430,4,FALSE)</f>
        <v>81</v>
      </c>
      <c r="I16" s="4">
        <f>IF(ISNA(VLOOKUP(A16,'2013'!$B$2:$S$401,4,FALSE)), H16, VLOOKUP(A16,'2013'!$B$2:$S$401,4,FALSE)*1.7)</f>
        <v>74.8</v>
      </c>
      <c r="J16" s="4">
        <f>IF(ISNA(VLOOKUP(A16,'2012'!$B$2:$S$401,4,FALSE)), I16, VLOOKUP(A16,'2012'!$B$2:$S$401,4,FALSE))</f>
        <v>80</v>
      </c>
      <c r="K16" s="4">
        <f>IF(ISNA(VLOOKUP(A16,'2011'!$B$2:$S$401,4,FALSE)), AVERAGE(I16:J16), VLOOKUP(A16,'2011'!$B$2:$S$401,4,FALSE))</f>
        <v>82</v>
      </c>
      <c r="L16" s="4">
        <f>IF(ISNA(VLOOKUP(A16,'2010'!$B$2:$S$401,4,FALSE)), AVERAGE(I16:K16), VLOOKUP(A16,'2010'!$B$2:$S$401,4,FALSE))</f>
        <v>82</v>
      </c>
      <c r="M16" s="4">
        <f>IF(ISNA(VLOOKUP(A16,'2009'!$B$2:$S$401,4,FALSE)), AVERAGE(I16:L16), VLOOKUP(A16,'2009'!$B$2:$S$401,4,FALSE))</f>
        <v>78</v>
      </c>
      <c r="N16" s="4">
        <f t="shared" si="0"/>
        <v>28</v>
      </c>
      <c r="O16" s="4" t="str">
        <f>VLOOKUP(A16,Bios!$B$2:$S$430,3,FALSE)</f>
        <v>R</v>
      </c>
      <c r="P16" s="4" t="str">
        <f>VLOOKUP(A16,Bios!$B$2:$S$430,4,FALSE)</f>
        <v>May 16 '85</v>
      </c>
      <c r="Q16" s="4" t="str">
        <f t="shared" si="1"/>
        <v>85</v>
      </c>
      <c r="R16" s="5">
        <f t="shared" si="2"/>
        <v>0.94014231896190859</v>
      </c>
      <c r="S16" s="4">
        <f t="shared" si="3"/>
        <v>60</v>
      </c>
      <c r="T16" s="4">
        <f t="shared" si="4"/>
        <v>98</v>
      </c>
      <c r="U16" s="4">
        <f t="shared" si="5"/>
        <v>74.8</v>
      </c>
      <c r="V16" s="4">
        <f t="shared" si="6"/>
        <v>82</v>
      </c>
      <c r="W16" s="4" t="str">
        <f>VLOOKUP(A16,Bios!$B$2:$S$430,7,FALSE)</f>
        <v>CAN</v>
      </c>
      <c r="X16" s="4" t="str">
        <f>VLOOKUP(A16,Bios!$B$2:$S$430,2,FALSE)</f>
        <v>ANA</v>
      </c>
      <c r="Y16" s="4">
        <f t="shared" si="7"/>
        <v>79.63333333333334</v>
      </c>
      <c r="Z16" s="4">
        <f t="shared" si="8"/>
        <v>74.86666666666666</v>
      </c>
    </row>
    <row r="17" spans="1:26">
      <c r="A17" t="s">
        <v>43</v>
      </c>
      <c r="B17" s="4">
        <f>VLOOKUP(A17,'2014'!$B$2:$S$430,7,FALSE)</f>
        <v>42</v>
      </c>
      <c r="C17" s="4">
        <f>IF(ISNA(VLOOKUP(A17,'2013'!$B$2:$S$401,7,FALSE)*1.7), B17, VLOOKUP(A17,'2013'!$B$2:$S$401,7,FALSE)*1.7)</f>
        <v>74.8</v>
      </c>
      <c r="D17" s="4">
        <f>IF(ISNA(VLOOKUP(A17,'2012'!$B$2:$S$401,7,FALSE)), C17, VLOOKUP(A17,'2012'!$B$2:$S$401,7,FALSE))</f>
        <v>54</v>
      </c>
      <c r="E17" s="4">
        <f>IF(ISNA(VLOOKUP(A17,'2011'!$B$2:$S$401,7,FALSE)), AVERAGE(C17:D17), VLOOKUP(A17,'2011'!$B$2:$S$401,7,FALSE))</f>
        <v>54</v>
      </c>
      <c r="F17" s="4">
        <f>IF(ISNA(VLOOKUP(A17,'2010'!$B$2:$S$401,7,FALSE)), AVERAGE(C17:E17), VLOOKUP(A17,'2010'!$B$2:$S$401,7,FALSE))</f>
        <v>84</v>
      </c>
      <c r="G17" s="4">
        <f>IF(ISNA(VLOOKUP(A17,'2009'!$B$2:$S$401,7,FALSE)), AVERAGE(C17:F17), VLOOKUP(A17,'2009'!$B$2:$S$401,7,FALSE))</f>
        <v>79</v>
      </c>
      <c r="H17" s="4">
        <f>VLOOKUP(A17,'2014'!$B$2:$S$430,4,FALSE)</f>
        <v>65</v>
      </c>
      <c r="I17" s="4">
        <f>IF(ISNA(VLOOKUP(A17,'2013'!$B$2:$S$401,4,FALSE)), H17, VLOOKUP(A17,'2013'!$B$2:$S$401,4,FALSE)*1.7)</f>
        <v>74.8</v>
      </c>
      <c r="J17" s="4">
        <f>IF(ISNA(VLOOKUP(A17,'2012'!$B$2:$S$401,4,FALSE)), I17, VLOOKUP(A17,'2012'!$B$2:$S$401,4,FALSE))</f>
        <v>77</v>
      </c>
      <c r="K17" s="4">
        <f>IF(ISNA(VLOOKUP(A17,'2011'!$B$2:$S$401,4,FALSE)), AVERAGE(I17:J17), VLOOKUP(A17,'2011'!$B$2:$S$401,4,FALSE))</f>
        <v>65</v>
      </c>
      <c r="L17" s="4">
        <f>IF(ISNA(VLOOKUP(A17,'2010'!$B$2:$S$401,4,FALSE)), AVERAGE(I17:K17), VLOOKUP(A17,'2010'!$B$2:$S$401,4,FALSE))</f>
        <v>73</v>
      </c>
      <c r="M17" s="4">
        <f>IF(ISNA(VLOOKUP(A17,'2009'!$B$2:$S$401,4,FALSE)), AVERAGE(I17:L17), VLOOKUP(A17,'2009'!$B$2:$S$401,4,FALSE))</f>
        <v>62</v>
      </c>
      <c r="N17" s="4">
        <f t="shared" si="0"/>
        <v>29</v>
      </c>
      <c r="O17" s="4" t="str">
        <f>VLOOKUP(A17,Bios!$B$2:$S$430,3,FALSE)</f>
        <v>R</v>
      </c>
      <c r="P17" s="4" t="str">
        <f>VLOOKUP(A17,Bios!$B$2:$S$430,4,FALSE)</f>
        <v>Mar 03 '84</v>
      </c>
      <c r="Q17" s="4" t="str">
        <f t="shared" si="1"/>
        <v>84</v>
      </c>
      <c r="R17" s="5">
        <f t="shared" si="2"/>
        <v>0.93042226487524005</v>
      </c>
      <c r="S17" s="4">
        <f t="shared" si="3"/>
        <v>42</v>
      </c>
      <c r="T17" s="4">
        <f t="shared" si="4"/>
        <v>84</v>
      </c>
      <c r="U17" s="4">
        <f t="shared" si="5"/>
        <v>62</v>
      </c>
      <c r="V17" s="4">
        <f t="shared" si="6"/>
        <v>77</v>
      </c>
      <c r="W17" s="4" t="str">
        <f>VLOOKUP(A17,Bios!$B$2:$S$430,7,FALSE)</f>
        <v>RUS</v>
      </c>
      <c r="X17" s="4" t="str">
        <f>VLOOKUP(A17,Bios!$B$2:$S$430,2,FALSE)</f>
        <v>CAR</v>
      </c>
      <c r="Y17" s="4">
        <f t="shared" si="7"/>
        <v>69.466666666666669</v>
      </c>
      <c r="Z17" s="4">
        <f t="shared" si="8"/>
        <v>64.63333333333334</v>
      </c>
    </row>
    <row r="18" spans="1:26">
      <c r="A18" t="s">
        <v>15</v>
      </c>
      <c r="B18" s="4">
        <f>VLOOKUP(A18,'2014'!$B$2:$S$430,7,FALSE)</f>
        <v>61</v>
      </c>
      <c r="C18" s="4">
        <f>IF(ISNA(VLOOKUP(A18,'2013'!$B$2:$S$401,7,FALSE)*1.7), B18, VLOOKUP(A18,'2013'!$B$2:$S$401,7,FALSE)*1.7)</f>
        <v>90.1</v>
      </c>
      <c r="D18" s="4">
        <f>IF(ISNA(VLOOKUP(A18,'2012'!$B$2:$S$401,7,FALSE)), C18, VLOOKUP(A18,'2012'!$B$2:$S$401,7,FALSE))</f>
        <v>70</v>
      </c>
      <c r="E18" s="4">
        <f>IF(ISNA(VLOOKUP(A18,'2011'!$B$2:$S$401,7,FALSE)), AVERAGE(C18:D18), VLOOKUP(A18,'2011'!$B$2:$S$401,7,FALSE))</f>
        <v>76</v>
      </c>
      <c r="F18" s="4">
        <f>IF(ISNA(VLOOKUP(A18,'2010'!$B$2:$S$401,7,FALSE)), AVERAGE(C18:E18), VLOOKUP(A18,'2010'!$B$2:$S$401,7,FALSE))</f>
        <v>70</v>
      </c>
      <c r="G18" s="4">
        <f>IF(ISNA(VLOOKUP(A18,'2009'!$B$2:$S$401,7,FALSE)), AVERAGE(C18:F18), VLOOKUP(A18,'2009'!$B$2:$S$401,7,FALSE))</f>
        <v>75</v>
      </c>
      <c r="H18" s="4">
        <f>VLOOKUP(A18,'2014'!$B$2:$S$430,4,FALSE)</f>
        <v>79</v>
      </c>
      <c r="I18" s="4">
        <f>IF(ISNA(VLOOKUP(A18,'2013'!$B$2:$S$401,4,FALSE)), H18, VLOOKUP(A18,'2013'!$B$2:$S$401,4,FALSE)*1.7)</f>
        <v>81.599999999999994</v>
      </c>
      <c r="J18" s="4">
        <f>IF(ISNA(VLOOKUP(A18,'2012'!$B$2:$S$401,4,FALSE)), I18, VLOOKUP(A18,'2012'!$B$2:$S$401,4,FALSE))</f>
        <v>82</v>
      </c>
      <c r="K18" s="4">
        <f>IF(ISNA(VLOOKUP(A18,'2011'!$B$2:$S$401,4,FALSE)), AVERAGE(I18:J18), VLOOKUP(A18,'2011'!$B$2:$S$401,4,FALSE))</f>
        <v>81</v>
      </c>
      <c r="L18" s="4">
        <f>IF(ISNA(VLOOKUP(A18,'2010'!$B$2:$S$401,4,FALSE)), AVERAGE(I18:K18), VLOOKUP(A18,'2010'!$B$2:$S$401,4,FALSE))</f>
        <v>70</v>
      </c>
      <c r="M18" s="4">
        <f>IF(ISNA(VLOOKUP(A18,'2009'!$B$2:$S$401,4,FALSE)), AVERAGE(I18:L18), VLOOKUP(A18,'2009'!$B$2:$S$401,4,FALSE))</f>
        <v>82</v>
      </c>
      <c r="N18" s="4">
        <f t="shared" si="0"/>
        <v>29</v>
      </c>
      <c r="O18" s="4" t="str">
        <f>VLOOKUP(A18,Bios!$B$2:$S$430,3,FALSE)</f>
        <v>C</v>
      </c>
      <c r="P18" s="4" t="str">
        <f>VLOOKUP(A18,Bios!$B$2:$S$430,4,FALSE)</f>
        <v>Oct 29 '84</v>
      </c>
      <c r="Q18" s="4" t="str">
        <f t="shared" si="1"/>
        <v>84</v>
      </c>
      <c r="R18" s="5">
        <f t="shared" si="2"/>
        <v>0.92956265769554258</v>
      </c>
      <c r="S18" s="4">
        <f t="shared" si="3"/>
        <v>61</v>
      </c>
      <c r="T18" s="4">
        <f t="shared" si="4"/>
        <v>90.1</v>
      </c>
      <c r="U18" s="4">
        <f t="shared" si="5"/>
        <v>70</v>
      </c>
      <c r="V18" s="4">
        <f t="shared" si="6"/>
        <v>82</v>
      </c>
      <c r="W18" s="4" t="str">
        <f>VLOOKUP(A18,Bios!$B$2:$S$430,7,FALSE)</f>
        <v>CAN</v>
      </c>
      <c r="X18" s="4" t="str">
        <f>VLOOKUP(A18,Bios!$B$2:$S$430,2,FALSE)</f>
        <v>CAR</v>
      </c>
      <c r="Y18" s="4">
        <f t="shared" si="7"/>
        <v>79.266666666666666</v>
      </c>
      <c r="Z18" s="4">
        <f t="shared" si="8"/>
        <v>73.683333333333337</v>
      </c>
    </row>
    <row r="19" spans="1:26">
      <c r="A19" t="s">
        <v>146</v>
      </c>
      <c r="B19" s="4">
        <f>VLOOKUP(A19,'2014'!$B$2:$S$430,7,FALSE)</f>
        <v>66</v>
      </c>
      <c r="C19" s="4">
        <f>IF(ISNA(VLOOKUP(A19,'2013'!$B$2:$S$401,7,FALSE)*1.7), B19, VLOOKUP(A19,'2013'!$B$2:$S$401,7,FALSE)*1.7)</f>
        <v>66</v>
      </c>
      <c r="D19" s="4">
        <f>IF(ISNA(VLOOKUP(A19,'2012'!$B$2:$S$401,7,FALSE)), C19, VLOOKUP(A19,'2012'!$B$2:$S$401,7,FALSE))</f>
        <v>84</v>
      </c>
      <c r="E19" s="4">
        <f>IF(ISNA(VLOOKUP(A19,'2011'!$B$2:$S$401,7,FALSE)), AVERAGE(C19:D19), VLOOKUP(A19,'2011'!$B$2:$S$401,7,FALSE))</f>
        <v>57</v>
      </c>
      <c r="F19" s="4">
        <f>IF(ISNA(VLOOKUP(A19,'2010'!$B$2:$S$401,7,FALSE)), AVERAGE(C19:E19), VLOOKUP(A19,'2010'!$B$2:$S$401,7,FALSE))</f>
        <v>57</v>
      </c>
      <c r="G19" s="4">
        <f>IF(ISNA(VLOOKUP(A19,'2009'!$B$2:$S$401,7,FALSE)), AVERAGE(C19:F19), VLOOKUP(A19,'2009'!$B$2:$S$401,7,FALSE))</f>
        <v>73</v>
      </c>
      <c r="H19" s="4">
        <f>VLOOKUP(A19,'2014'!$B$2:$S$430,4,FALSE)</f>
        <v>75</v>
      </c>
      <c r="I19" s="4">
        <f>IF(ISNA(VLOOKUP(A19,'2013'!$B$2:$S$401,4,FALSE)), H19, VLOOKUP(A19,'2013'!$B$2:$S$401,4,FALSE)*1.7)</f>
        <v>75</v>
      </c>
      <c r="J19" s="4">
        <f>IF(ISNA(VLOOKUP(A19,'2012'!$B$2:$S$401,4,FALSE)), I19, VLOOKUP(A19,'2012'!$B$2:$S$401,4,FALSE))</f>
        <v>80</v>
      </c>
      <c r="K19" s="4">
        <f>IF(ISNA(VLOOKUP(A19,'2011'!$B$2:$S$401,4,FALSE)), AVERAGE(I19:J19), VLOOKUP(A19,'2011'!$B$2:$S$401,4,FALSE))</f>
        <v>62</v>
      </c>
      <c r="L19" s="4">
        <f>IF(ISNA(VLOOKUP(A19,'2010'!$B$2:$S$401,4,FALSE)), AVERAGE(I19:K19), VLOOKUP(A19,'2010'!$B$2:$S$401,4,FALSE))</f>
        <v>60</v>
      </c>
      <c r="M19" s="4">
        <f>IF(ISNA(VLOOKUP(A19,'2009'!$B$2:$S$401,4,FALSE)), AVERAGE(I19:L19), VLOOKUP(A19,'2009'!$B$2:$S$401,4,FALSE))</f>
        <v>82</v>
      </c>
      <c r="N19" s="4">
        <f t="shared" si="0"/>
        <v>30</v>
      </c>
      <c r="O19" s="4" t="str">
        <f>VLOOKUP(A19,Bios!$B$2:$S$430,3,FALSE)</f>
        <v>C</v>
      </c>
      <c r="P19" s="4" t="str">
        <f>VLOOKUP(A19,Bios!$B$2:$S$430,4,FALSE)</f>
        <v>Jun 13 '83</v>
      </c>
      <c r="Q19" s="4" t="str">
        <f t="shared" si="1"/>
        <v>83</v>
      </c>
      <c r="R19" s="5">
        <f t="shared" si="2"/>
        <v>0.92857142857142871</v>
      </c>
      <c r="S19" s="4">
        <f t="shared" si="3"/>
        <v>57</v>
      </c>
      <c r="T19" s="4">
        <f t="shared" si="4"/>
        <v>84</v>
      </c>
      <c r="U19" s="4">
        <f t="shared" si="5"/>
        <v>60</v>
      </c>
      <c r="V19" s="4">
        <f t="shared" si="6"/>
        <v>82</v>
      </c>
      <c r="W19" s="4" t="str">
        <f>VLOOKUP(A19,Bios!$B$2:$S$430,7,FALSE)</f>
        <v>CAN</v>
      </c>
      <c r="X19" s="4" t="str">
        <f>VLOOKUP(A19,Bios!$B$2:$S$430,2,FALSE)</f>
        <v>OTT</v>
      </c>
      <c r="Y19" s="4">
        <f t="shared" si="7"/>
        <v>72.333333333333329</v>
      </c>
      <c r="Z19" s="4">
        <f t="shared" si="8"/>
        <v>67.166666666666671</v>
      </c>
    </row>
    <row r="20" spans="1:26">
      <c r="A20" t="s">
        <v>27</v>
      </c>
      <c r="B20" s="4">
        <f>VLOOKUP(A20,'2014'!$B$2:$S$430,7,FALSE)</f>
        <v>68</v>
      </c>
      <c r="C20" s="4">
        <f>IF(ISNA(VLOOKUP(A20,'2013'!$B$2:$S$401,7,FALSE)*1.7), B20, VLOOKUP(A20,'2013'!$B$2:$S$401,7,FALSE)*1.7)</f>
        <v>81.599999999999994</v>
      </c>
      <c r="D20" s="4">
        <f>IF(ISNA(VLOOKUP(A20,'2012'!$B$2:$S$401,7,FALSE)), C20, VLOOKUP(A20,'2012'!$B$2:$S$401,7,FALSE))</f>
        <v>57</v>
      </c>
      <c r="E20" s="4">
        <f>IF(ISNA(VLOOKUP(A20,'2011'!$B$2:$S$401,7,FALSE)), AVERAGE(C20:D20), VLOOKUP(A20,'2011'!$B$2:$S$401,7,FALSE))</f>
        <v>76</v>
      </c>
      <c r="F20" s="4">
        <f>IF(ISNA(VLOOKUP(A20,'2010'!$B$2:$S$401,7,FALSE)), AVERAGE(C20:E20), VLOOKUP(A20,'2010'!$B$2:$S$401,7,FALSE))</f>
        <v>68</v>
      </c>
      <c r="G20" s="4">
        <f>IF(ISNA(VLOOKUP(A20,'2009'!$B$2:$S$401,7,FALSE)), AVERAGE(C20:F20), VLOOKUP(A20,'2009'!$B$2:$S$401,7,FALSE))</f>
        <v>69</v>
      </c>
      <c r="H20" s="4">
        <f>VLOOKUP(A20,'2014'!$B$2:$S$430,4,FALSE)</f>
        <v>76</v>
      </c>
      <c r="I20" s="4">
        <f>IF(ISNA(VLOOKUP(A20,'2013'!$B$2:$S$401,4,FALSE)), H20, VLOOKUP(A20,'2013'!$B$2:$S$401,4,FALSE)*1.7)</f>
        <v>79.899999999999991</v>
      </c>
      <c r="J20" s="4">
        <f>IF(ISNA(VLOOKUP(A20,'2012'!$B$2:$S$401,4,FALSE)), I20, VLOOKUP(A20,'2012'!$B$2:$S$401,4,FALSE))</f>
        <v>59</v>
      </c>
      <c r="K20" s="4">
        <f>IF(ISNA(VLOOKUP(A20,'2011'!$B$2:$S$401,4,FALSE)), AVERAGE(I20:J20), VLOOKUP(A20,'2011'!$B$2:$S$401,4,FALSE))</f>
        <v>80</v>
      </c>
      <c r="L20" s="4">
        <f>IF(ISNA(VLOOKUP(A20,'2010'!$B$2:$S$401,4,FALSE)), AVERAGE(I20:K20), VLOOKUP(A20,'2010'!$B$2:$S$401,4,FALSE))</f>
        <v>76</v>
      </c>
      <c r="M20" s="4">
        <f>IF(ISNA(VLOOKUP(A20,'2009'!$B$2:$S$401,4,FALSE)), AVERAGE(I20:L20), VLOOKUP(A20,'2009'!$B$2:$S$401,4,FALSE))</f>
        <v>82</v>
      </c>
      <c r="N20" s="4">
        <f t="shared" si="0"/>
        <v>25</v>
      </c>
      <c r="O20" s="4" t="str">
        <f>VLOOKUP(A20,Bios!$B$2:$S$430,3,FALSE)</f>
        <v>C</v>
      </c>
      <c r="P20" s="4" t="str">
        <f>VLOOKUP(A20,Bios!$B$2:$S$430,4,FALSE)</f>
        <v>Apr 29 '88</v>
      </c>
      <c r="Q20" s="4" t="str">
        <f t="shared" si="1"/>
        <v>88</v>
      </c>
      <c r="R20" s="5">
        <f t="shared" si="2"/>
        <v>0.92647383528372718</v>
      </c>
      <c r="S20" s="4">
        <f t="shared" si="3"/>
        <v>57</v>
      </c>
      <c r="T20" s="4">
        <f t="shared" si="4"/>
        <v>81.599999999999994</v>
      </c>
      <c r="U20" s="4">
        <f t="shared" si="5"/>
        <v>59</v>
      </c>
      <c r="V20" s="4">
        <f t="shared" si="6"/>
        <v>82</v>
      </c>
      <c r="W20" s="4" t="str">
        <f>VLOOKUP(A20,Bios!$B$2:$S$430,7,FALSE)</f>
        <v>CAN</v>
      </c>
      <c r="X20" s="4" t="str">
        <f>VLOOKUP(A20,Bios!$B$2:$S$430,2,FALSE)</f>
        <v>CHI</v>
      </c>
      <c r="Y20" s="4">
        <f t="shared" si="7"/>
        <v>75.483333333333334</v>
      </c>
      <c r="Z20" s="4">
        <f t="shared" si="8"/>
        <v>69.933333333333337</v>
      </c>
    </row>
    <row r="21" spans="1:26">
      <c r="A21" t="s">
        <v>20</v>
      </c>
      <c r="B21" s="4">
        <f>VLOOKUP(A21,'2014'!$B$2:$S$430,7,FALSE)</f>
        <v>80</v>
      </c>
      <c r="C21" s="4">
        <f>IF(ISNA(VLOOKUP(A21,'2013'!$B$2:$S$401,7,FALSE)*1.7), B21, VLOOKUP(A21,'2013'!$B$2:$S$401,7,FALSE)*1.7)</f>
        <v>85</v>
      </c>
      <c r="D21" s="4">
        <f>IF(ISNA(VLOOKUP(A21,'2012'!$B$2:$S$401,7,FALSE)), C21, VLOOKUP(A21,'2012'!$B$2:$S$401,7,FALSE))</f>
        <v>53</v>
      </c>
      <c r="E21" s="4">
        <f>IF(ISNA(VLOOKUP(A21,'2011'!$B$2:$S$401,7,FALSE)), AVERAGE(C21:D21), VLOOKUP(A21,'2011'!$B$2:$S$401,7,FALSE))</f>
        <v>42</v>
      </c>
      <c r="F21" s="4">
        <f>IF(ISNA(VLOOKUP(A21,'2010'!$B$2:$S$401,7,FALSE)), AVERAGE(C21:E21), VLOOKUP(A21,'2010'!$B$2:$S$401,7,FALSE))</f>
        <v>60</v>
      </c>
      <c r="G21" s="4">
        <f>IF(ISNA(VLOOKUP(A21,'2009'!$B$2:$S$401,7,FALSE)), AVERAGE(C21:F21), VLOOKUP(A21,'2009'!$B$2:$S$401,7,FALSE))</f>
        <v>60</v>
      </c>
      <c r="H21" s="4">
        <f>VLOOKUP(A21,'2014'!$B$2:$S$430,4,FALSE)</f>
        <v>75</v>
      </c>
      <c r="I21" s="4">
        <f>IF(ISNA(VLOOKUP(A21,'2013'!$B$2:$S$401,4,FALSE)), H21, VLOOKUP(A21,'2013'!$B$2:$S$401,4,FALSE)*1.7)</f>
        <v>76.5</v>
      </c>
      <c r="J21" s="4">
        <f>IF(ISNA(VLOOKUP(A21,'2012'!$B$2:$S$401,4,FALSE)), I21, VLOOKUP(A21,'2012'!$B$2:$S$401,4,FALSE))</f>
        <v>61</v>
      </c>
      <c r="K21" s="4">
        <f>IF(ISNA(VLOOKUP(A21,'2011'!$B$2:$S$401,4,FALSE)), AVERAGE(I21:J21), VLOOKUP(A21,'2011'!$B$2:$S$401,4,FALSE))</f>
        <v>65</v>
      </c>
      <c r="L21" s="4">
        <f>IF(ISNA(VLOOKUP(A21,'2010'!$B$2:$S$401,4,FALSE)), AVERAGE(I21:K21), VLOOKUP(A21,'2010'!$B$2:$S$401,4,FALSE))</f>
        <v>67.5</v>
      </c>
      <c r="M21" s="4">
        <f>IF(ISNA(VLOOKUP(A21,'2009'!$B$2:$S$401,4,FALSE)), AVERAGE(I21:L21), VLOOKUP(A21,'2009'!$B$2:$S$401,4,FALSE))</f>
        <v>67.5</v>
      </c>
      <c r="N21" s="4">
        <f t="shared" si="0"/>
        <v>22</v>
      </c>
      <c r="O21" s="4" t="str">
        <f>VLOOKUP(A21,Bios!$B$2:$S$430,3,FALSE)</f>
        <v>L</v>
      </c>
      <c r="P21" s="4" t="str">
        <f>VLOOKUP(A21,Bios!$B$2:$S$430,4,FALSE)</f>
        <v>Nov 14 '91</v>
      </c>
      <c r="Q21" s="4" t="str">
        <f t="shared" si="1"/>
        <v>91</v>
      </c>
      <c r="R21" s="5">
        <f t="shared" si="2"/>
        <v>0.92121212121212126</v>
      </c>
      <c r="S21" s="4">
        <f t="shared" si="3"/>
        <v>42</v>
      </c>
      <c r="T21" s="4">
        <f t="shared" si="4"/>
        <v>85</v>
      </c>
      <c r="U21" s="4">
        <f t="shared" si="5"/>
        <v>61</v>
      </c>
      <c r="V21" s="4">
        <f t="shared" si="6"/>
        <v>76.5</v>
      </c>
      <c r="W21" s="4" t="str">
        <f>VLOOKUP(A21,Bios!$B$2:$S$430,7,FALSE)</f>
        <v>CAN</v>
      </c>
      <c r="X21" s="4" t="str">
        <f>VLOOKUP(A21,Bios!$B$2:$S$430,2,FALSE)</f>
        <v>EDM</v>
      </c>
      <c r="Y21" s="4">
        <f t="shared" si="7"/>
        <v>68.75</v>
      </c>
      <c r="Z21" s="4">
        <f t="shared" si="8"/>
        <v>63.333333333333336</v>
      </c>
    </row>
    <row r="22" spans="1:26">
      <c r="A22" t="s">
        <v>18</v>
      </c>
      <c r="B22" s="4">
        <f>VLOOKUP(A22,'2014'!$B$2:$S$430,7,FALSE)</f>
        <v>80</v>
      </c>
      <c r="C22" s="4">
        <f>IF(ISNA(VLOOKUP(A22,'2013'!$B$2:$S$401,7,FALSE)*1.7), B22, VLOOKUP(A22,'2013'!$B$2:$S$401,7,FALSE)*1.7)</f>
        <v>88.399999999999991</v>
      </c>
      <c r="D22" s="4">
        <f>IF(ISNA(VLOOKUP(A22,'2012'!$B$2:$S$401,7,FALSE)), C22, VLOOKUP(A22,'2012'!$B$2:$S$401,7,FALSE))</f>
        <v>82</v>
      </c>
      <c r="E22" s="4">
        <f>IF(ISNA(VLOOKUP(A22,'2011'!$B$2:$S$401,7,FALSE)), AVERAGE(C22:D22), VLOOKUP(A22,'2011'!$B$2:$S$401,7,FALSE))</f>
        <v>64</v>
      </c>
      <c r="F22" s="4">
        <f>IF(ISNA(VLOOKUP(A22,'2010'!$B$2:$S$401,7,FALSE)), AVERAGE(C22:E22), VLOOKUP(A22,'2010'!$B$2:$S$401,7,FALSE))</f>
        <v>55</v>
      </c>
      <c r="G22" s="4">
        <f>IF(ISNA(VLOOKUP(A22,'2009'!$B$2:$S$401,7,FALSE)), AVERAGE(C22:F22), VLOOKUP(A22,'2009'!$B$2:$S$401,7,FALSE))</f>
        <v>60</v>
      </c>
      <c r="H22" s="4">
        <f>VLOOKUP(A22,'2014'!$B$2:$S$430,4,FALSE)</f>
        <v>82</v>
      </c>
      <c r="I22" s="4">
        <f>IF(ISNA(VLOOKUP(A22,'2013'!$B$2:$S$401,4,FALSE)), H22, VLOOKUP(A22,'2013'!$B$2:$S$401,4,FALSE)*1.7)</f>
        <v>81.599999999999994</v>
      </c>
      <c r="J22" s="4">
        <f>IF(ISNA(VLOOKUP(A22,'2012'!$B$2:$S$401,4,FALSE)), I22, VLOOKUP(A22,'2012'!$B$2:$S$401,4,FALSE))</f>
        <v>82</v>
      </c>
      <c r="K22" s="4">
        <f>IF(ISNA(VLOOKUP(A22,'2011'!$B$2:$S$401,4,FALSE)), AVERAGE(I22:J22), VLOOKUP(A22,'2011'!$B$2:$S$401,4,FALSE))</f>
        <v>82</v>
      </c>
      <c r="L22" s="4">
        <f>IF(ISNA(VLOOKUP(A22,'2010'!$B$2:$S$401,4,FALSE)), AVERAGE(I22:K22), VLOOKUP(A22,'2010'!$B$2:$S$401,4,FALSE))</f>
        <v>70</v>
      </c>
      <c r="M22" s="4">
        <f>IF(ISNA(VLOOKUP(A22,'2009'!$B$2:$S$401,4,FALSE)), AVERAGE(I22:L22), VLOOKUP(A22,'2009'!$B$2:$S$401,4,FALSE))</f>
        <v>70</v>
      </c>
      <c r="N22" s="4">
        <f t="shared" si="0"/>
        <v>26</v>
      </c>
      <c r="O22" s="4" t="str">
        <f>VLOOKUP(A22,Bios!$B$2:$S$430,3,FALSE)</f>
        <v>R</v>
      </c>
      <c r="P22" s="4" t="str">
        <f>VLOOKUP(A22,Bios!$B$2:$S$430,4,FALSE)</f>
        <v>Oct 02 '87</v>
      </c>
      <c r="Q22" s="4" t="str">
        <f t="shared" si="1"/>
        <v>87</v>
      </c>
      <c r="R22" s="5">
        <f t="shared" si="2"/>
        <v>0.91830624465354993</v>
      </c>
      <c r="S22" s="4">
        <f t="shared" si="3"/>
        <v>55</v>
      </c>
      <c r="T22" s="4">
        <f t="shared" si="4"/>
        <v>88.399999999999991</v>
      </c>
      <c r="U22" s="4">
        <f t="shared" si="5"/>
        <v>70</v>
      </c>
      <c r="V22" s="4">
        <f t="shared" si="6"/>
        <v>82</v>
      </c>
      <c r="W22" s="4" t="str">
        <f>VLOOKUP(A22,Bios!$B$2:$S$430,7,FALSE)</f>
        <v>USA</v>
      </c>
      <c r="X22" s="4" t="str">
        <f>VLOOKUP(A22,Bios!$B$2:$S$430,2,FALSE)</f>
        <v>TOR</v>
      </c>
      <c r="Y22" s="4">
        <f t="shared" si="7"/>
        <v>77.933333333333337</v>
      </c>
      <c r="Z22" s="4">
        <f t="shared" si="8"/>
        <v>71.566666666666663</v>
      </c>
    </row>
    <row r="23" spans="1:26">
      <c r="A23" t="s">
        <v>77</v>
      </c>
      <c r="B23" s="4">
        <f>VLOOKUP(A23,'2014'!$B$2:$S$430,7,FALSE)</f>
        <v>56</v>
      </c>
      <c r="C23" s="4">
        <f>IF(ISNA(VLOOKUP(A23,'2013'!$B$2:$S$401,7,FALSE)*1.7), B23, VLOOKUP(A23,'2013'!$B$2:$S$401,7,FALSE)*1.7)</f>
        <v>64.599999999999994</v>
      </c>
      <c r="D23" s="4">
        <f>IF(ISNA(VLOOKUP(A23,'2012'!$B$2:$S$401,7,FALSE)), C23, VLOOKUP(A23,'2012'!$B$2:$S$401,7,FALSE))</f>
        <v>69</v>
      </c>
      <c r="E23" s="4">
        <f>IF(ISNA(VLOOKUP(A23,'2011'!$B$2:$S$401,7,FALSE)), AVERAGE(C23:D23), VLOOKUP(A23,'2011'!$B$2:$S$401,7,FALSE))</f>
        <v>66.8</v>
      </c>
      <c r="F23" s="4">
        <f>IF(ISNA(VLOOKUP(A23,'2010'!$B$2:$S$401,7,FALSE)), AVERAGE(C23:E23), VLOOKUP(A23,'2010'!$B$2:$S$401,7,FALSE))</f>
        <v>82</v>
      </c>
      <c r="G23" s="4">
        <f>IF(ISNA(VLOOKUP(A23,'2009'!$B$2:$S$401,7,FALSE)), AVERAGE(C23:F23), VLOOKUP(A23,'2009'!$B$2:$S$401,7,FALSE))</f>
        <v>94</v>
      </c>
      <c r="H23" s="4">
        <f>VLOOKUP(A23,'2014'!$B$2:$S$430,4,FALSE)</f>
        <v>67</v>
      </c>
      <c r="I23" s="4">
        <f>IF(ISNA(VLOOKUP(A23,'2013'!$B$2:$S$401,4,FALSE)), H23, VLOOKUP(A23,'2013'!$B$2:$S$401,4,FALSE)*1.7)</f>
        <v>81.599999999999994</v>
      </c>
      <c r="J23" s="4">
        <f>IF(ISNA(VLOOKUP(A23,'2012'!$B$2:$S$401,4,FALSE)), I23, VLOOKUP(A23,'2012'!$B$2:$S$401,4,FALSE))</f>
        <v>82</v>
      </c>
      <c r="K23" s="4">
        <f>IF(ISNA(VLOOKUP(A23,'2011'!$B$2:$S$401,4,FALSE)), AVERAGE(I23:J23), VLOOKUP(A23,'2011'!$B$2:$S$401,4,FALSE))</f>
        <v>81.8</v>
      </c>
      <c r="L23" s="4">
        <f>IF(ISNA(VLOOKUP(A23,'2010'!$B$2:$S$401,4,FALSE)), AVERAGE(I23:K23), VLOOKUP(A23,'2010'!$B$2:$S$401,4,FALSE))</f>
        <v>81</v>
      </c>
      <c r="M23" s="4">
        <f>IF(ISNA(VLOOKUP(A23,'2009'!$B$2:$S$401,4,FALSE)), AVERAGE(I23:L23), VLOOKUP(A23,'2009'!$B$2:$S$401,4,FALSE))</f>
        <v>82</v>
      </c>
      <c r="N23" s="4">
        <f t="shared" si="0"/>
        <v>29</v>
      </c>
      <c r="O23" s="4" t="str">
        <f>VLOOKUP(A23,Bios!$B$2:$S$430,3,FALSE)</f>
        <v>L</v>
      </c>
      <c r="P23" s="4" t="str">
        <f>VLOOKUP(A23,Bios!$B$2:$S$430,4,FALSE)</f>
        <v>Jul 28 '84</v>
      </c>
      <c r="Q23" s="4" t="str">
        <f t="shared" si="1"/>
        <v>84</v>
      </c>
      <c r="R23" s="5">
        <f t="shared" si="2"/>
        <v>0.90954985275557421</v>
      </c>
      <c r="S23" s="4">
        <f t="shared" si="3"/>
        <v>56</v>
      </c>
      <c r="T23" s="4">
        <f t="shared" si="4"/>
        <v>94</v>
      </c>
      <c r="U23" s="4">
        <f t="shared" si="5"/>
        <v>67</v>
      </c>
      <c r="V23" s="4">
        <f t="shared" si="6"/>
        <v>82</v>
      </c>
      <c r="W23" s="4" t="str">
        <f>VLOOKUP(A23,Bios!$B$2:$S$430,7,FALSE)</f>
        <v>USA</v>
      </c>
      <c r="X23" s="4" t="str">
        <f>VLOOKUP(A23,Bios!$B$2:$S$430,2,FALSE)</f>
        <v>MIN</v>
      </c>
      <c r="Y23" s="4">
        <f t="shared" si="7"/>
        <v>79.233333333333334</v>
      </c>
      <c r="Z23" s="4">
        <f t="shared" si="8"/>
        <v>72.066666666666663</v>
      </c>
    </row>
    <row r="24" spans="1:26">
      <c r="A24" t="s">
        <v>48</v>
      </c>
      <c r="B24" s="4">
        <f>VLOOKUP(A24,'2014'!$B$2:$S$430,7,FALSE)</f>
        <v>70</v>
      </c>
      <c r="C24" s="4">
        <f>IF(ISNA(VLOOKUP(A24,'2013'!$B$2:$S$401,7,FALSE)*1.7), B24, VLOOKUP(A24,'2013'!$B$2:$S$401,7,FALSE)*1.7)</f>
        <v>71.399999999999991</v>
      </c>
      <c r="D24" s="4">
        <f>IF(ISNA(VLOOKUP(A24,'2012'!$B$2:$S$401,7,FALSE)), C24, VLOOKUP(A24,'2012'!$B$2:$S$401,7,FALSE))</f>
        <v>76</v>
      </c>
      <c r="E24" s="4">
        <f>IF(ISNA(VLOOKUP(A24,'2011'!$B$2:$S$401,7,FALSE)), AVERAGE(C24:D24), VLOOKUP(A24,'2011'!$B$2:$S$401,7,FALSE))</f>
        <v>73</v>
      </c>
      <c r="F24" s="4">
        <f>IF(ISNA(VLOOKUP(A24,'2010'!$B$2:$S$401,7,FALSE)), AVERAGE(C24:E24), VLOOKUP(A24,'2010'!$B$2:$S$401,7,FALSE))</f>
        <v>81</v>
      </c>
      <c r="G24" s="4">
        <f>IF(ISNA(VLOOKUP(A24,'2009'!$B$2:$S$401,7,FALSE)), AVERAGE(C24:F24), VLOOKUP(A24,'2009'!$B$2:$S$401,7,FALSE))</f>
        <v>66</v>
      </c>
      <c r="H24" s="4">
        <f>VLOOKUP(A24,'2014'!$B$2:$S$430,4,FALSE)</f>
        <v>82</v>
      </c>
      <c r="I24" s="4">
        <f>IF(ISNA(VLOOKUP(A24,'2013'!$B$2:$S$401,4,FALSE)), H24, VLOOKUP(A24,'2013'!$B$2:$S$401,4,FALSE)*1.7)</f>
        <v>79.899999999999991</v>
      </c>
      <c r="J24" s="4">
        <f>IF(ISNA(VLOOKUP(A24,'2012'!$B$2:$S$401,4,FALSE)), I24, VLOOKUP(A24,'2012'!$B$2:$S$401,4,FALSE))</f>
        <v>82</v>
      </c>
      <c r="K24" s="4">
        <f>IF(ISNA(VLOOKUP(A24,'2011'!$B$2:$S$401,4,FALSE)), AVERAGE(I24:J24), VLOOKUP(A24,'2011'!$B$2:$S$401,4,FALSE))</f>
        <v>75</v>
      </c>
      <c r="L24" s="4">
        <f>IF(ISNA(VLOOKUP(A24,'2010'!$B$2:$S$401,4,FALSE)), AVERAGE(I24:K24), VLOOKUP(A24,'2010'!$B$2:$S$401,4,FALSE))</f>
        <v>82</v>
      </c>
      <c r="M24" s="4">
        <f>IF(ISNA(VLOOKUP(A24,'2009'!$B$2:$S$401,4,FALSE)), AVERAGE(I24:L24), VLOOKUP(A24,'2009'!$B$2:$S$401,4,FALSE))</f>
        <v>82</v>
      </c>
      <c r="N24" s="4">
        <f t="shared" si="0"/>
        <v>26</v>
      </c>
      <c r="O24" s="4" t="str">
        <f>VLOOKUP(A24,Bios!$B$2:$S$430,3,FALSE)</f>
        <v>C</v>
      </c>
      <c r="P24" s="4" t="str">
        <f>VLOOKUP(A24,Bios!$B$2:$S$430,4,FALSE)</f>
        <v>Aug 24 '87</v>
      </c>
      <c r="Q24" s="4" t="str">
        <f t="shared" si="1"/>
        <v>87</v>
      </c>
      <c r="R24" s="5">
        <f t="shared" si="2"/>
        <v>0.90577759370470068</v>
      </c>
      <c r="S24" s="4">
        <f t="shared" si="3"/>
        <v>66</v>
      </c>
      <c r="T24" s="4">
        <f t="shared" si="4"/>
        <v>81</v>
      </c>
      <c r="U24" s="4">
        <f t="shared" si="5"/>
        <v>75</v>
      </c>
      <c r="V24" s="4">
        <f t="shared" si="6"/>
        <v>82</v>
      </c>
      <c r="W24" s="4" t="str">
        <f>VLOOKUP(A24,Bios!$B$2:$S$430,7,FALSE)</f>
        <v>SVN</v>
      </c>
      <c r="X24" s="4" t="str">
        <f>VLOOKUP(A24,Bios!$B$2:$S$430,2,FALSE)</f>
        <v>LAK</v>
      </c>
      <c r="Y24" s="4">
        <f t="shared" si="7"/>
        <v>80.483333333333334</v>
      </c>
      <c r="Z24" s="4">
        <f t="shared" si="8"/>
        <v>72.899999999999991</v>
      </c>
    </row>
    <row r="25" spans="1:26">
      <c r="A25" t="s">
        <v>32</v>
      </c>
      <c r="B25" s="4">
        <f>VLOOKUP(A25,'2014'!$B$2:$S$430,7,FALSE)</f>
        <v>66</v>
      </c>
      <c r="C25" s="4">
        <f>IF(ISNA(VLOOKUP(A25,'2013'!$B$2:$S$401,7,FALSE)*1.7), B25, VLOOKUP(A25,'2013'!$B$2:$S$401,7,FALSE)*1.7)</f>
        <v>79.899999999999991</v>
      </c>
      <c r="D25" s="4">
        <f>IF(ISNA(VLOOKUP(A25,'2012'!$B$2:$S$401,7,FALSE)), C25, VLOOKUP(A25,'2012'!$B$2:$S$401,7,FALSE))</f>
        <v>81</v>
      </c>
      <c r="E25" s="4">
        <f>IF(ISNA(VLOOKUP(A25,'2011'!$B$2:$S$401,7,FALSE)), AVERAGE(C25:D25), VLOOKUP(A25,'2011'!$B$2:$S$401,7,FALSE))</f>
        <v>67</v>
      </c>
      <c r="F25" s="4">
        <f>IF(ISNA(VLOOKUP(A25,'2010'!$B$2:$S$401,7,FALSE)), AVERAGE(C25:E25), VLOOKUP(A25,'2010'!$B$2:$S$401,7,FALSE))</f>
        <v>54</v>
      </c>
      <c r="G25" s="4">
        <f>IF(ISNA(VLOOKUP(A25,'2009'!$B$2:$S$401,7,FALSE)), AVERAGE(C25:F25), VLOOKUP(A25,'2009'!$B$2:$S$401,7,FALSE))</f>
        <v>70.474999999999994</v>
      </c>
      <c r="H25" s="4">
        <f>VLOOKUP(A25,'2014'!$B$2:$S$430,4,FALSE)</f>
        <v>59</v>
      </c>
      <c r="I25" s="4">
        <f>IF(ISNA(VLOOKUP(A25,'2013'!$B$2:$S$401,4,FALSE)), H25, VLOOKUP(A25,'2013'!$B$2:$S$401,4,FALSE)*1.7)</f>
        <v>81.599999999999994</v>
      </c>
      <c r="J25" s="4">
        <f>IF(ISNA(VLOOKUP(A25,'2012'!$B$2:$S$401,4,FALSE)), I25, VLOOKUP(A25,'2012'!$B$2:$S$401,4,FALSE))</f>
        <v>82</v>
      </c>
      <c r="K25" s="4">
        <f>IF(ISNA(VLOOKUP(A25,'2011'!$B$2:$S$401,4,FALSE)), AVERAGE(I25:J25), VLOOKUP(A25,'2011'!$B$2:$S$401,4,FALSE))</f>
        <v>79</v>
      </c>
      <c r="L25" s="4">
        <f>IF(ISNA(VLOOKUP(A25,'2010'!$B$2:$S$401,4,FALSE)), AVERAGE(I25:K25), VLOOKUP(A25,'2010'!$B$2:$S$401,4,FALSE))</f>
        <v>82</v>
      </c>
      <c r="M25" s="4">
        <f>IF(ISNA(VLOOKUP(A25,'2009'!$B$2:$S$401,4,FALSE)), AVERAGE(I25:L25), VLOOKUP(A25,'2009'!$B$2:$S$401,4,FALSE))</f>
        <v>81.150000000000006</v>
      </c>
      <c r="N25" s="4">
        <f t="shared" si="0"/>
        <v>23</v>
      </c>
      <c r="O25" s="4" t="str">
        <f>VLOOKUP(A25,Bios!$B$2:$S$430,3,FALSE)</f>
        <v>C</v>
      </c>
      <c r="P25" s="4" t="str">
        <f>VLOOKUP(A25,Bios!$B$2:$S$430,4,FALSE)</f>
        <v>Sep 20 '90</v>
      </c>
      <c r="Q25" s="4" t="str">
        <f t="shared" si="1"/>
        <v>90</v>
      </c>
      <c r="R25" s="5">
        <f t="shared" si="2"/>
        <v>0.90021516944593882</v>
      </c>
      <c r="S25" s="4">
        <f t="shared" si="3"/>
        <v>54</v>
      </c>
      <c r="T25" s="4">
        <f t="shared" si="4"/>
        <v>81</v>
      </c>
      <c r="U25" s="4">
        <f t="shared" si="5"/>
        <v>59</v>
      </c>
      <c r="V25" s="4">
        <f t="shared" si="6"/>
        <v>82</v>
      </c>
      <c r="W25" s="4" t="str">
        <f>VLOOKUP(A25,Bios!$B$2:$S$430,7,FALSE)</f>
        <v>CAN</v>
      </c>
      <c r="X25" s="4" t="str">
        <f>VLOOKUP(A25,Bios!$B$2:$S$430,2,FALSE)</f>
        <v>NYI</v>
      </c>
      <c r="Y25" s="4">
        <f t="shared" si="7"/>
        <v>77.458333333333329</v>
      </c>
      <c r="Z25" s="4">
        <f t="shared" si="8"/>
        <v>69.729166666666671</v>
      </c>
    </row>
    <row r="26" spans="1:26">
      <c r="A26" t="s">
        <v>110</v>
      </c>
      <c r="B26" s="4">
        <f>VLOOKUP(A26,'2014'!$B$2:$S$430,7,FALSE)</f>
        <v>61</v>
      </c>
      <c r="C26" s="4">
        <f>IF(ISNA(VLOOKUP(A26,'2013'!$B$2:$S$401,7,FALSE)*1.7), B26, VLOOKUP(A26,'2013'!$B$2:$S$401,7,FALSE)*1.7)</f>
        <v>56.1</v>
      </c>
      <c r="D26" s="4">
        <f>IF(ISNA(VLOOKUP(A26,'2012'!$B$2:$S$401,7,FALSE)), C26, VLOOKUP(A26,'2012'!$B$2:$S$401,7,FALSE))</f>
        <v>67</v>
      </c>
      <c r="E26" s="4">
        <f>IF(ISNA(VLOOKUP(A26,'2011'!$B$2:$S$401,7,FALSE)), AVERAGE(C26:D26), VLOOKUP(A26,'2011'!$B$2:$S$401,7,FALSE))</f>
        <v>86</v>
      </c>
      <c r="F26" s="4">
        <f>IF(ISNA(VLOOKUP(A26,'2010'!$B$2:$S$401,7,FALSE)), AVERAGE(C26:E26), VLOOKUP(A26,'2010'!$B$2:$S$401,7,FALSE))</f>
        <v>69</v>
      </c>
      <c r="G26" s="4">
        <f>IF(ISNA(VLOOKUP(A26,'2009'!$B$2:$S$401,7,FALSE)), AVERAGE(C26:F26), VLOOKUP(A26,'2009'!$B$2:$S$401,7,FALSE))</f>
        <v>89</v>
      </c>
      <c r="H26" s="4">
        <f>VLOOKUP(A26,'2014'!$B$2:$S$430,4,FALSE)</f>
        <v>78</v>
      </c>
      <c r="I26" s="4">
        <f>IF(ISNA(VLOOKUP(A26,'2013'!$B$2:$S$401,4,FALSE)), H26, VLOOKUP(A26,'2013'!$B$2:$S$401,4,FALSE)*1.7)</f>
        <v>74.8</v>
      </c>
      <c r="J26" s="4">
        <f>IF(ISNA(VLOOKUP(A26,'2012'!$B$2:$S$401,4,FALSE)), I26, VLOOKUP(A26,'2012'!$B$2:$S$401,4,FALSE))</f>
        <v>82</v>
      </c>
      <c r="K26" s="4">
        <f>IF(ISNA(VLOOKUP(A26,'2011'!$B$2:$S$401,4,FALSE)), AVERAGE(I26:J26), VLOOKUP(A26,'2011'!$B$2:$S$401,4,FALSE))</f>
        <v>82</v>
      </c>
      <c r="L26" s="4">
        <f>IF(ISNA(VLOOKUP(A26,'2010'!$B$2:$S$401,4,FALSE)), AVERAGE(I26:K26), VLOOKUP(A26,'2010'!$B$2:$S$401,4,FALSE))</f>
        <v>82</v>
      </c>
      <c r="M26" s="4">
        <f>IF(ISNA(VLOOKUP(A26,'2009'!$B$2:$S$401,4,FALSE)), AVERAGE(I26:L26), VLOOKUP(A26,'2009'!$B$2:$S$401,4,FALSE))</f>
        <v>82</v>
      </c>
      <c r="N26" s="4">
        <f t="shared" si="0"/>
        <v>36</v>
      </c>
      <c r="O26" s="4" t="str">
        <f>VLOOKUP(A26,Bios!$B$2:$S$430,3,FALSE)</f>
        <v>R</v>
      </c>
      <c r="P26" s="4" t="str">
        <f>VLOOKUP(A26,Bios!$B$2:$S$430,4,FALSE)</f>
        <v>Jul 01 '77</v>
      </c>
      <c r="Q26" s="4" t="str">
        <f t="shared" si="1"/>
        <v>77</v>
      </c>
      <c r="R26" s="5">
        <f t="shared" si="2"/>
        <v>0.89039101497504158</v>
      </c>
      <c r="S26" s="4">
        <f t="shared" si="3"/>
        <v>56.1</v>
      </c>
      <c r="T26" s="4">
        <f t="shared" si="4"/>
        <v>89</v>
      </c>
      <c r="U26" s="4">
        <f t="shared" si="5"/>
        <v>74.8</v>
      </c>
      <c r="V26" s="4">
        <f t="shared" si="6"/>
        <v>82</v>
      </c>
      <c r="W26" s="4" t="str">
        <f>VLOOKUP(A26,Bios!$B$2:$S$430,7,FALSE)</f>
        <v>CAN</v>
      </c>
      <c r="X26" s="4" t="str">
        <f>VLOOKUP(A26,Bios!$B$2:$S$430,2,FALSE)</f>
        <v>BOS</v>
      </c>
      <c r="Y26" s="4">
        <f t="shared" si="7"/>
        <v>80.13333333333334</v>
      </c>
      <c r="Z26" s="4">
        <f t="shared" si="8"/>
        <v>71.350000000000009</v>
      </c>
    </row>
    <row r="27" spans="1:26">
      <c r="A27" t="s">
        <v>129</v>
      </c>
      <c r="B27" s="4">
        <f>VLOOKUP(A27,'2014'!$B$2:$S$430,7,FALSE)</f>
        <v>60</v>
      </c>
      <c r="C27" s="4">
        <f>IF(ISNA(VLOOKUP(A27,'2013'!$B$2:$S$401,7,FALSE)*1.7), B27, VLOOKUP(A27,'2013'!$B$2:$S$401,7,FALSE)*1.7)</f>
        <v>52.699999999999996</v>
      </c>
      <c r="D27" s="4">
        <f>IF(ISNA(VLOOKUP(A27,'2012'!$B$2:$S$401,7,FALSE)), C27, VLOOKUP(A27,'2012'!$B$2:$S$401,7,FALSE))</f>
        <v>77</v>
      </c>
      <c r="E27" s="4">
        <f>IF(ISNA(VLOOKUP(A27,'2011'!$B$2:$S$401,7,FALSE)), AVERAGE(C27:D27), VLOOKUP(A27,'2011'!$B$2:$S$401,7,FALSE))</f>
        <v>57</v>
      </c>
      <c r="F27" s="4">
        <f>IF(ISNA(VLOOKUP(A27,'2010'!$B$2:$S$401,7,FALSE)), AVERAGE(C27:E27), VLOOKUP(A27,'2010'!$B$2:$S$401,7,FALSE))</f>
        <v>51</v>
      </c>
      <c r="G27" s="4">
        <f>IF(ISNA(VLOOKUP(A27,'2009'!$B$2:$S$401,7,FALSE)), AVERAGE(C27:F27), VLOOKUP(A27,'2009'!$B$2:$S$401,7,FALSE))</f>
        <v>71</v>
      </c>
      <c r="H27" s="4">
        <f>VLOOKUP(A27,'2014'!$B$2:$S$430,4,FALSE)</f>
        <v>72</v>
      </c>
      <c r="I27" s="4">
        <f>IF(ISNA(VLOOKUP(A27,'2013'!$B$2:$S$401,4,FALSE)), H27, VLOOKUP(A27,'2013'!$B$2:$S$401,4,FALSE)*1.7)</f>
        <v>68</v>
      </c>
      <c r="J27" s="4">
        <f>IF(ISNA(VLOOKUP(A27,'2012'!$B$2:$S$401,4,FALSE)), I27, VLOOKUP(A27,'2012'!$B$2:$S$401,4,FALSE))</f>
        <v>81</v>
      </c>
      <c r="K27" s="4">
        <f>IF(ISNA(VLOOKUP(A27,'2011'!$B$2:$S$401,4,FALSE)), AVERAGE(I27:J27), VLOOKUP(A27,'2011'!$B$2:$S$401,4,FALSE))</f>
        <v>65</v>
      </c>
      <c r="L27" s="4">
        <f>IF(ISNA(VLOOKUP(A27,'2010'!$B$2:$S$401,4,FALSE)), AVERAGE(I27:K27), VLOOKUP(A27,'2010'!$B$2:$S$401,4,FALSE))</f>
        <v>57</v>
      </c>
      <c r="M27" s="4">
        <f>IF(ISNA(VLOOKUP(A27,'2009'!$B$2:$S$401,4,FALSE)), AVERAGE(I27:L27), VLOOKUP(A27,'2009'!$B$2:$S$401,4,FALSE))</f>
        <v>74</v>
      </c>
      <c r="N27" s="4">
        <f t="shared" si="0"/>
        <v>34</v>
      </c>
      <c r="O27" s="4" t="str">
        <f>VLOOKUP(A27,Bios!$B$2:$S$430,3,FALSE)</f>
        <v>R</v>
      </c>
      <c r="P27" s="4" t="str">
        <f>VLOOKUP(A27,Bios!$B$2:$S$430,4,FALSE)</f>
        <v>Jan 12 '79</v>
      </c>
      <c r="Q27" s="4" t="str">
        <f t="shared" si="1"/>
        <v>79</v>
      </c>
      <c r="R27" s="5">
        <f t="shared" si="2"/>
        <v>0.88417266187050358</v>
      </c>
      <c r="S27" s="4">
        <f t="shared" si="3"/>
        <v>51</v>
      </c>
      <c r="T27" s="4">
        <f t="shared" si="4"/>
        <v>77</v>
      </c>
      <c r="U27" s="4">
        <f t="shared" si="5"/>
        <v>57</v>
      </c>
      <c r="V27" s="4">
        <f t="shared" si="6"/>
        <v>81</v>
      </c>
      <c r="W27" s="4" t="str">
        <f>VLOOKUP(A27,Bios!$B$2:$S$430,7,FALSE)</f>
        <v>SVK</v>
      </c>
      <c r="X27" s="4" t="str">
        <f>VLOOKUP(A27,Bios!$B$2:$S$430,2,FALSE)</f>
        <v>CHI</v>
      </c>
      <c r="Y27" s="4">
        <f t="shared" si="7"/>
        <v>69.5</v>
      </c>
      <c r="Z27" s="4">
        <f t="shared" si="8"/>
        <v>61.449999999999996</v>
      </c>
    </row>
    <row r="28" spans="1:26">
      <c r="A28" t="s">
        <v>50</v>
      </c>
      <c r="B28" s="4">
        <f>VLOOKUP(A28,'2014'!$B$2:$S$430,7,FALSE)</f>
        <v>68</v>
      </c>
      <c r="C28" s="4">
        <f>IF(ISNA(VLOOKUP(A28,'2013'!$B$2:$S$401,7,FALSE)*1.7), B28, VLOOKUP(A28,'2013'!$B$2:$S$401,7,FALSE)*1.7)</f>
        <v>69.7</v>
      </c>
      <c r="D28" s="4">
        <f>IF(ISNA(VLOOKUP(A28,'2012'!$B$2:$S$401,7,FALSE)), C28, VLOOKUP(A28,'2012'!$B$2:$S$401,7,FALSE))</f>
        <v>61</v>
      </c>
      <c r="E28" s="4">
        <f>IF(ISNA(VLOOKUP(A28,'2011'!$B$2:$S$401,7,FALSE)), AVERAGE(C28:D28), VLOOKUP(A28,'2011'!$B$2:$S$401,7,FALSE))</f>
        <v>73</v>
      </c>
      <c r="F28" s="4">
        <f>IF(ISNA(VLOOKUP(A28,'2010'!$B$2:$S$401,7,FALSE)), AVERAGE(C28:E28), VLOOKUP(A28,'2010'!$B$2:$S$401,7,FALSE))</f>
        <v>53</v>
      </c>
      <c r="G28" s="4">
        <f>IF(ISNA(VLOOKUP(A28,'2009'!$B$2:$S$401,7,FALSE)), AVERAGE(C28:F28), VLOOKUP(A28,'2009'!$B$2:$S$401,7,FALSE))</f>
        <v>64</v>
      </c>
      <c r="H28" s="4">
        <f>VLOOKUP(A28,'2014'!$B$2:$S$430,4,FALSE)</f>
        <v>78</v>
      </c>
      <c r="I28" s="4">
        <f>IF(ISNA(VLOOKUP(A28,'2013'!$B$2:$S$401,4,FALSE)), H28, VLOOKUP(A28,'2013'!$B$2:$S$401,4,FALSE)*1.7)</f>
        <v>64.599999999999994</v>
      </c>
      <c r="J28" s="4">
        <f>IF(ISNA(VLOOKUP(A28,'2012'!$B$2:$S$401,4,FALSE)), I28, VLOOKUP(A28,'2012'!$B$2:$S$401,4,FALSE))</f>
        <v>78</v>
      </c>
      <c r="K28" s="4">
        <f>IF(ISNA(VLOOKUP(A28,'2011'!$B$2:$S$401,4,FALSE)), AVERAGE(I28:J28), VLOOKUP(A28,'2011'!$B$2:$S$401,4,FALSE))</f>
        <v>80</v>
      </c>
      <c r="L28" s="4">
        <f>IF(ISNA(VLOOKUP(A28,'2010'!$B$2:$S$401,4,FALSE)), AVERAGE(I28:K28), VLOOKUP(A28,'2010'!$B$2:$S$401,4,FALSE))</f>
        <v>71</v>
      </c>
      <c r="M28" s="4">
        <f>IF(ISNA(VLOOKUP(A28,'2009'!$B$2:$S$401,4,FALSE)), AVERAGE(I28:L28), VLOOKUP(A28,'2009'!$B$2:$S$401,4,FALSE))</f>
        <v>73</v>
      </c>
      <c r="N28" s="4">
        <f t="shared" si="0"/>
        <v>29</v>
      </c>
      <c r="O28" s="4" t="str">
        <f>VLOOKUP(A28,Bios!$B$2:$S$430,3,FALSE)</f>
        <v>L</v>
      </c>
      <c r="P28" s="4" t="str">
        <f>VLOOKUP(A28,Bios!$B$2:$S$430,4,FALSE)</f>
        <v>Jan 19 '84</v>
      </c>
      <c r="Q28" s="4" t="str">
        <f t="shared" si="1"/>
        <v>84</v>
      </c>
      <c r="R28" s="5">
        <f t="shared" si="2"/>
        <v>0.87426900584795308</v>
      </c>
      <c r="S28" s="4">
        <f t="shared" si="3"/>
        <v>53</v>
      </c>
      <c r="T28" s="4">
        <f t="shared" si="4"/>
        <v>73</v>
      </c>
      <c r="U28" s="4">
        <f t="shared" si="5"/>
        <v>64.599999999999994</v>
      </c>
      <c r="V28" s="4">
        <f t="shared" si="6"/>
        <v>80</v>
      </c>
      <c r="W28" s="4" t="str">
        <f>VLOOKUP(A28,Bios!$B$2:$S$430,7,FALSE)</f>
        <v>AUT</v>
      </c>
      <c r="X28" s="4" t="str">
        <f>VLOOKUP(A28,Bios!$B$2:$S$430,2,FALSE)</f>
        <v>BUF, NYI, MTL</v>
      </c>
      <c r="Y28" s="4">
        <f t="shared" si="7"/>
        <v>74.100000000000009</v>
      </c>
      <c r="Z28" s="4">
        <f t="shared" si="8"/>
        <v>64.783333333333331</v>
      </c>
    </row>
    <row r="29" spans="1:26">
      <c r="A29" t="s">
        <v>41</v>
      </c>
      <c r="B29" s="4">
        <f>VLOOKUP(A29,'2014'!$B$2:$S$430,7,FALSE)</f>
        <v>50</v>
      </c>
      <c r="C29" s="4">
        <f>IF(ISNA(VLOOKUP(A29,'2013'!$B$2:$S$401,7,FALSE)*1.7), B29, VLOOKUP(A29,'2013'!$B$2:$S$401,7,FALSE)*1.7)</f>
        <v>74.8</v>
      </c>
      <c r="D29" s="4">
        <f>IF(ISNA(VLOOKUP(A29,'2012'!$B$2:$S$401,7,FALSE)), C29, VLOOKUP(A29,'2012'!$B$2:$S$401,7,FALSE))</f>
        <v>74.8</v>
      </c>
      <c r="E29" s="4">
        <f>IF(ISNA(VLOOKUP(A29,'2011'!$B$2:$S$401,7,FALSE)), AVERAGE(C29:D29), VLOOKUP(A29,'2011'!$B$2:$S$401,7,FALSE))</f>
        <v>74.8</v>
      </c>
      <c r="F29" s="4">
        <f>IF(ISNA(VLOOKUP(A29,'2010'!$B$2:$S$401,7,FALSE)), AVERAGE(C29:E29), VLOOKUP(A29,'2010'!$B$2:$S$401,7,FALSE))</f>
        <v>74.8</v>
      </c>
      <c r="G29" s="4">
        <f>IF(ISNA(VLOOKUP(A29,'2009'!$B$2:$S$401,7,FALSE)), AVERAGE(C29:F29), VLOOKUP(A29,'2009'!$B$2:$S$401,7,FALSE))</f>
        <v>74.8</v>
      </c>
      <c r="H29" s="4">
        <f>VLOOKUP(A29,'2014'!$B$2:$S$430,4,FALSE)</f>
        <v>78</v>
      </c>
      <c r="I29" s="4">
        <f>IF(ISNA(VLOOKUP(A29,'2013'!$B$2:$S$401,4,FALSE)), H29, VLOOKUP(A29,'2013'!$B$2:$S$401,4,FALSE)*1.7)</f>
        <v>81.599999999999994</v>
      </c>
      <c r="J29" s="4">
        <f>IF(ISNA(VLOOKUP(A29,'2012'!$B$2:$S$401,4,FALSE)), I29, VLOOKUP(A29,'2012'!$B$2:$S$401,4,FALSE))</f>
        <v>81.599999999999994</v>
      </c>
      <c r="K29" s="4">
        <f>IF(ISNA(VLOOKUP(A29,'2011'!$B$2:$S$401,4,FALSE)), AVERAGE(I29:J29), VLOOKUP(A29,'2011'!$B$2:$S$401,4,FALSE))</f>
        <v>81.599999999999994</v>
      </c>
      <c r="L29" s="4">
        <f>IF(ISNA(VLOOKUP(A29,'2010'!$B$2:$S$401,4,FALSE)), AVERAGE(I29:K29), VLOOKUP(A29,'2010'!$B$2:$S$401,4,FALSE))</f>
        <v>81.599999999999994</v>
      </c>
      <c r="M29" s="4">
        <f>IF(ISNA(VLOOKUP(A29,'2009'!$B$2:$S$401,4,FALSE)), AVERAGE(I29:L29), VLOOKUP(A29,'2009'!$B$2:$S$401,4,FALSE))</f>
        <v>81.599999999999994</v>
      </c>
      <c r="N29" s="4">
        <f t="shared" si="0"/>
        <v>23</v>
      </c>
      <c r="O29" s="4" t="str">
        <f>VLOOKUP(A29,Bios!$B$2:$S$430,3,FALSE)</f>
        <v>C</v>
      </c>
      <c r="P29" s="4" t="str">
        <f>VLOOKUP(A29,Bios!$B$2:$S$430,4,FALSE)</f>
        <v>Oct 06 '90</v>
      </c>
      <c r="Q29" s="4" t="str">
        <f t="shared" si="1"/>
        <v>90</v>
      </c>
      <c r="R29" s="5">
        <f t="shared" si="2"/>
        <v>0.87242798353909468</v>
      </c>
      <c r="S29" s="4">
        <f t="shared" si="3"/>
        <v>50</v>
      </c>
      <c r="T29" s="4">
        <f t="shared" si="4"/>
        <v>74.8</v>
      </c>
      <c r="U29" s="4">
        <f t="shared" si="5"/>
        <v>78</v>
      </c>
      <c r="V29" s="4">
        <f t="shared" si="6"/>
        <v>81.599999999999994</v>
      </c>
      <c r="W29" s="4" t="str">
        <f>VLOOKUP(A29,Bios!$B$2:$S$430,7,FALSE)</f>
        <v>CAN</v>
      </c>
      <c r="X29" s="4" t="str">
        <f>VLOOKUP(A29,Bios!$B$2:$S$430,2,FALSE)</f>
        <v>TOR</v>
      </c>
      <c r="Y29" s="4">
        <f t="shared" si="7"/>
        <v>81</v>
      </c>
      <c r="Z29" s="4">
        <f t="shared" si="8"/>
        <v>70.666666666666671</v>
      </c>
    </row>
    <row r="30" spans="1:26">
      <c r="A30" t="s">
        <v>105</v>
      </c>
      <c r="B30" s="4">
        <f>VLOOKUP(A30,'2014'!$B$2:$S$430,7,FALSE)</f>
        <v>51</v>
      </c>
      <c r="C30" s="4">
        <f>IF(ISNA(VLOOKUP(A30,'2013'!$B$2:$S$401,7,FALSE)*1.7), B30, VLOOKUP(A30,'2013'!$B$2:$S$401,7,FALSE)*1.7)</f>
        <v>57.8</v>
      </c>
      <c r="D30" s="4">
        <f>IF(ISNA(VLOOKUP(A30,'2012'!$B$2:$S$401,7,FALSE)), C30, VLOOKUP(A30,'2012'!$B$2:$S$401,7,FALSE))</f>
        <v>66</v>
      </c>
      <c r="E30" s="4">
        <f>IF(ISNA(VLOOKUP(A30,'2011'!$B$2:$S$401,7,FALSE)), AVERAGE(C30:D30), VLOOKUP(A30,'2011'!$B$2:$S$401,7,FALSE))</f>
        <v>77</v>
      </c>
      <c r="F30" s="4">
        <f>IF(ISNA(VLOOKUP(A30,'2010'!$B$2:$S$401,7,FALSE)), AVERAGE(C30:E30), VLOOKUP(A30,'2010'!$B$2:$S$401,7,FALSE))</f>
        <v>91</v>
      </c>
      <c r="G30" s="4">
        <f>IF(ISNA(VLOOKUP(A30,'2009'!$B$2:$S$401,7,FALSE)), AVERAGE(C30:F30), VLOOKUP(A30,'2009'!$B$2:$S$401,7,FALSE))</f>
        <v>48</v>
      </c>
      <c r="H30" s="4">
        <f>VLOOKUP(A30,'2014'!$B$2:$S$430,4,FALSE)</f>
        <v>82</v>
      </c>
      <c r="I30" s="4">
        <f>IF(ISNA(VLOOKUP(A30,'2013'!$B$2:$S$401,4,FALSE)), H30, VLOOKUP(A30,'2013'!$B$2:$S$401,4,FALSE)*1.7)</f>
        <v>78.2</v>
      </c>
      <c r="J30" s="4">
        <f>IF(ISNA(VLOOKUP(A30,'2012'!$B$2:$S$401,4,FALSE)), I30, VLOOKUP(A30,'2012'!$B$2:$S$401,4,FALSE))</f>
        <v>82</v>
      </c>
      <c r="K30" s="4">
        <f>IF(ISNA(VLOOKUP(A30,'2011'!$B$2:$S$401,4,FALSE)), AVERAGE(I30:J30), VLOOKUP(A30,'2011'!$B$2:$S$401,4,FALSE))</f>
        <v>72</v>
      </c>
      <c r="L30" s="4">
        <f>IF(ISNA(VLOOKUP(A30,'2010'!$B$2:$S$401,4,FALSE)), AVERAGE(I30:K30), VLOOKUP(A30,'2010'!$B$2:$S$401,4,FALSE))</f>
        <v>80</v>
      </c>
      <c r="M30" s="4">
        <f>IF(ISNA(VLOOKUP(A30,'2009'!$B$2:$S$401,4,FALSE)), AVERAGE(I30:L30), VLOOKUP(A30,'2009'!$B$2:$S$401,4,FALSE))</f>
        <v>56</v>
      </c>
      <c r="N30" s="4">
        <f t="shared" si="0"/>
        <v>33</v>
      </c>
      <c r="O30" s="4" t="str">
        <f>VLOOKUP(A30,Bios!$B$2:$S$430,3,FALSE)</f>
        <v>C</v>
      </c>
      <c r="P30" s="4" t="str">
        <f>VLOOKUP(A30,Bios!$B$2:$S$430,4,FALSE)</f>
        <v>May 02 '80</v>
      </c>
      <c r="Q30" s="4" t="str">
        <f t="shared" si="1"/>
        <v>80</v>
      </c>
      <c r="R30" s="5">
        <f t="shared" si="2"/>
        <v>0.86805864060417604</v>
      </c>
      <c r="S30" s="4">
        <f t="shared" si="3"/>
        <v>48</v>
      </c>
      <c r="T30" s="4">
        <f t="shared" si="4"/>
        <v>91</v>
      </c>
      <c r="U30" s="4">
        <f t="shared" si="5"/>
        <v>56</v>
      </c>
      <c r="V30" s="4">
        <f t="shared" si="6"/>
        <v>82</v>
      </c>
      <c r="W30" s="4" t="str">
        <f>VLOOKUP(A30,Bios!$B$2:$S$430,7,FALSE)</f>
        <v>CAN</v>
      </c>
      <c r="X30" s="4" t="str">
        <f>VLOOKUP(A30,Bios!$B$2:$S$430,2,FALSE)</f>
        <v>NYR</v>
      </c>
      <c r="Y30" s="4">
        <f t="shared" si="7"/>
        <v>75.033333333333331</v>
      </c>
      <c r="Z30" s="4">
        <f t="shared" si="8"/>
        <v>65.13333333333334</v>
      </c>
    </row>
    <row r="31" spans="1:26">
      <c r="A31" t="s">
        <v>152</v>
      </c>
      <c r="B31" s="4">
        <f>VLOOKUP(A31,'2014'!$B$2:$S$430,7,FALSE)</f>
        <v>78</v>
      </c>
      <c r="C31" s="4">
        <f>IF(ISNA(VLOOKUP(A31,'2013'!$B$2:$S$401,7,FALSE)*1.7), B31, VLOOKUP(A31,'2013'!$B$2:$S$401,7,FALSE)*1.7)</f>
        <v>34</v>
      </c>
      <c r="D31" s="4">
        <f>IF(ISNA(VLOOKUP(A31,'2012'!$B$2:$S$401,7,FALSE)), C31, VLOOKUP(A31,'2012'!$B$2:$S$401,7,FALSE))</f>
        <v>69</v>
      </c>
      <c r="E31" s="4">
        <f>IF(ISNA(VLOOKUP(A31,'2011'!$B$2:$S$401,7,FALSE)), AVERAGE(C31:D31), VLOOKUP(A31,'2011'!$B$2:$S$401,7,FALSE))</f>
        <v>71</v>
      </c>
      <c r="F31" s="4">
        <f>IF(ISNA(VLOOKUP(A31,'2010'!$B$2:$S$401,7,FALSE)), AVERAGE(C31:E31), VLOOKUP(A31,'2010'!$B$2:$S$401,7,FALSE))</f>
        <v>66</v>
      </c>
      <c r="G31" s="4">
        <f>IF(ISNA(VLOOKUP(A31,'2009'!$B$2:$S$401,7,FALSE)), AVERAGE(C31:F31), VLOOKUP(A31,'2009'!$B$2:$S$401,7,FALSE))</f>
        <v>44</v>
      </c>
      <c r="H31" s="4">
        <f>VLOOKUP(A31,'2014'!$B$2:$S$430,4,FALSE)</f>
        <v>82</v>
      </c>
      <c r="I31" s="4">
        <f>IF(ISNA(VLOOKUP(A31,'2013'!$B$2:$S$401,4,FALSE)), H31, VLOOKUP(A31,'2013'!$B$2:$S$401,4,FALSE)*1.7)</f>
        <v>47.6</v>
      </c>
      <c r="J31" s="4">
        <f>IF(ISNA(VLOOKUP(A31,'2012'!$B$2:$S$401,4,FALSE)), I31, VLOOKUP(A31,'2012'!$B$2:$S$401,4,FALSE))</f>
        <v>74</v>
      </c>
      <c r="K31" s="4">
        <f>IF(ISNA(VLOOKUP(A31,'2011'!$B$2:$S$401,4,FALSE)), AVERAGE(I31:J31), VLOOKUP(A31,'2011'!$B$2:$S$401,4,FALSE))</f>
        <v>74</v>
      </c>
      <c r="L31" s="4">
        <f>IF(ISNA(VLOOKUP(A31,'2010'!$B$2:$S$401,4,FALSE)), AVERAGE(I31:K31), VLOOKUP(A31,'2010'!$B$2:$S$401,4,FALSE))</f>
        <v>82</v>
      </c>
      <c r="M31" s="4">
        <f>IF(ISNA(VLOOKUP(A31,'2009'!$B$2:$S$401,4,FALSE)), AVERAGE(I31:L31), VLOOKUP(A31,'2009'!$B$2:$S$401,4,FALSE))</f>
        <v>61</v>
      </c>
      <c r="N31" s="4">
        <f t="shared" si="0"/>
        <v>32</v>
      </c>
      <c r="O31" s="4" t="str">
        <f>VLOOKUP(A31,Bios!$B$2:$S$430,3,FALSE)</f>
        <v>L</v>
      </c>
      <c r="P31" s="4" t="str">
        <f>VLOOKUP(A31,Bios!$B$2:$S$430,4,FALSE)</f>
        <v>Dec 27 '81</v>
      </c>
      <c r="Q31" s="4" t="str">
        <f t="shared" si="1"/>
        <v>81</v>
      </c>
      <c r="R31" s="5">
        <f t="shared" si="2"/>
        <v>0.86067522586780787</v>
      </c>
      <c r="S31" s="4">
        <f t="shared" si="3"/>
        <v>34</v>
      </c>
      <c r="T31" s="4">
        <f t="shared" si="4"/>
        <v>78</v>
      </c>
      <c r="U31" s="4">
        <f t="shared" si="5"/>
        <v>47.6</v>
      </c>
      <c r="V31" s="4">
        <f t="shared" si="6"/>
        <v>82</v>
      </c>
      <c r="W31" s="4" t="str">
        <f>VLOOKUP(A31,Bios!$B$2:$S$430,7,FALSE)</f>
        <v>CAN</v>
      </c>
      <c r="X31" s="4" t="str">
        <f>VLOOKUP(A31,Bios!$B$2:$S$430,2,FALSE)</f>
        <v>CHI</v>
      </c>
      <c r="Y31" s="4">
        <f t="shared" si="7"/>
        <v>70.100000000000009</v>
      </c>
      <c r="Z31" s="4">
        <f t="shared" si="8"/>
        <v>60.333333333333336</v>
      </c>
    </row>
    <row r="32" spans="1:26">
      <c r="A32" t="s">
        <v>92</v>
      </c>
      <c r="B32" s="4">
        <f>VLOOKUP(A32,'2014'!$B$2:$S$430,7,FALSE)</f>
        <v>53</v>
      </c>
      <c r="C32" s="4">
        <f>IF(ISNA(VLOOKUP(A32,'2013'!$B$2:$S$401,7,FALSE)*1.7), B32, VLOOKUP(A32,'2013'!$B$2:$S$401,7,FALSE)*1.7)</f>
        <v>61.199999999999996</v>
      </c>
      <c r="D32" s="4">
        <f>IF(ISNA(VLOOKUP(A32,'2012'!$B$2:$S$401,7,FALSE)), C32, VLOOKUP(A32,'2012'!$B$2:$S$401,7,FALSE))</f>
        <v>78</v>
      </c>
      <c r="E32" s="4">
        <f>IF(ISNA(VLOOKUP(A32,'2011'!$B$2:$S$401,7,FALSE)), AVERAGE(C32:D32), VLOOKUP(A32,'2011'!$B$2:$S$401,7,FALSE))</f>
        <v>62</v>
      </c>
      <c r="F32" s="4">
        <f>IF(ISNA(VLOOKUP(A32,'2010'!$B$2:$S$401,7,FALSE)), AVERAGE(C32:E32), VLOOKUP(A32,'2010'!$B$2:$S$401,7,FALSE))</f>
        <v>48</v>
      </c>
      <c r="G32" s="4">
        <f>IF(ISNA(VLOOKUP(A32,'2009'!$B$2:$S$401,7,FALSE)), AVERAGE(C32:F32), VLOOKUP(A32,'2009'!$B$2:$S$401,7,FALSE))</f>
        <v>78</v>
      </c>
      <c r="H32" s="4">
        <f>VLOOKUP(A32,'2014'!$B$2:$S$430,4,FALSE)</f>
        <v>65</v>
      </c>
      <c r="I32" s="4">
        <f>IF(ISNA(VLOOKUP(A32,'2013'!$B$2:$S$401,4,FALSE)), H32, VLOOKUP(A32,'2013'!$B$2:$S$401,4,FALSE)*1.7)</f>
        <v>81.599999999999994</v>
      </c>
      <c r="J32" s="4">
        <f>IF(ISNA(VLOOKUP(A32,'2012'!$B$2:$S$401,4,FALSE)), I32, VLOOKUP(A32,'2012'!$B$2:$S$401,4,FALSE))</f>
        <v>81</v>
      </c>
      <c r="K32" s="4">
        <f>IF(ISNA(VLOOKUP(A32,'2011'!$B$2:$S$401,4,FALSE)), AVERAGE(I32:J32), VLOOKUP(A32,'2011'!$B$2:$S$401,4,FALSE))</f>
        <v>81</v>
      </c>
      <c r="L32" s="4">
        <f>IF(ISNA(VLOOKUP(A32,'2010'!$B$2:$S$401,4,FALSE)), AVERAGE(I32:K32), VLOOKUP(A32,'2010'!$B$2:$S$401,4,FALSE))</f>
        <v>58</v>
      </c>
      <c r="M32" s="4">
        <f>IF(ISNA(VLOOKUP(A32,'2009'!$B$2:$S$401,4,FALSE)), AVERAGE(I32:L32), VLOOKUP(A32,'2009'!$B$2:$S$401,4,FALSE))</f>
        <v>77</v>
      </c>
      <c r="N32" s="4">
        <f t="shared" si="0"/>
        <v>37</v>
      </c>
      <c r="O32" s="4" t="str">
        <f>VLOOKUP(A32,Bios!$B$2:$S$430,3,FALSE)</f>
        <v>L</v>
      </c>
      <c r="P32" s="4" t="str">
        <f>VLOOKUP(A32,Bios!$B$2:$S$430,4,FALSE)</f>
        <v>Apr 13 '76</v>
      </c>
      <c r="Q32" s="4" t="str">
        <f t="shared" si="1"/>
        <v>76</v>
      </c>
      <c r="R32" s="5">
        <f t="shared" si="2"/>
        <v>0.85707844905320107</v>
      </c>
      <c r="S32" s="4">
        <f t="shared" si="3"/>
        <v>48</v>
      </c>
      <c r="T32" s="4">
        <f t="shared" si="4"/>
        <v>78</v>
      </c>
      <c r="U32" s="4">
        <f t="shared" si="5"/>
        <v>58</v>
      </c>
      <c r="V32" s="4">
        <f t="shared" si="6"/>
        <v>81.599999999999994</v>
      </c>
      <c r="W32" s="4" t="str">
        <f>VLOOKUP(A32,Bios!$B$2:$S$430,7,FALSE)</f>
        <v>CZE</v>
      </c>
      <c r="X32" s="4" t="str">
        <f>VLOOKUP(A32,Bios!$B$2:$S$430,2,FALSE)</f>
        <v>NJD</v>
      </c>
      <c r="Y32" s="4">
        <f t="shared" si="7"/>
        <v>73.933333333333337</v>
      </c>
      <c r="Z32" s="4">
        <f t="shared" si="8"/>
        <v>63.366666666666667</v>
      </c>
    </row>
    <row r="33" spans="1:26">
      <c r="A33" t="s">
        <v>128</v>
      </c>
      <c r="B33" s="4">
        <f>VLOOKUP(A33,'2014'!$B$2:$S$430,7,FALSE)</f>
        <v>70</v>
      </c>
      <c r="C33" s="4">
        <f>IF(ISNA(VLOOKUP(A33,'2013'!$B$2:$S$401,7,FALSE)*1.7), B33, VLOOKUP(A33,'2013'!$B$2:$S$401,7,FALSE)*1.7)</f>
        <v>52.699999999999996</v>
      </c>
      <c r="D33" s="4">
        <f>IF(ISNA(VLOOKUP(A33,'2012'!$B$2:$S$401,7,FALSE)), C33, VLOOKUP(A33,'2012'!$B$2:$S$401,7,FALSE))</f>
        <v>64</v>
      </c>
      <c r="E33" s="4">
        <f>IF(ISNA(VLOOKUP(A33,'2011'!$B$2:$S$401,7,FALSE)), AVERAGE(C33:D33), VLOOKUP(A33,'2011'!$B$2:$S$401,7,FALSE))</f>
        <v>73</v>
      </c>
      <c r="F33" s="4">
        <f>IF(ISNA(VLOOKUP(A33,'2010'!$B$2:$S$401,7,FALSE)), AVERAGE(C33:E33), VLOOKUP(A33,'2010'!$B$2:$S$401,7,FALSE))</f>
        <v>83</v>
      </c>
      <c r="G33" s="4">
        <f>IF(ISNA(VLOOKUP(A33,'2009'!$B$2:$S$401,7,FALSE)), AVERAGE(C33:F33), VLOOKUP(A33,'2009'!$B$2:$S$401,7,FALSE))</f>
        <v>71</v>
      </c>
      <c r="H33" s="4">
        <f>VLOOKUP(A33,'2014'!$B$2:$S$430,4,FALSE)</f>
        <v>82</v>
      </c>
      <c r="I33" s="4">
        <f>IF(ISNA(VLOOKUP(A33,'2013'!$B$2:$S$401,4,FALSE)), H33, VLOOKUP(A33,'2013'!$B$2:$S$401,4,FALSE)*1.7)</f>
        <v>81.599999999999994</v>
      </c>
      <c r="J33" s="4">
        <f>IF(ISNA(VLOOKUP(A33,'2012'!$B$2:$S$401,4,FALSE)), I33, VLOOKUP(A33,'2012'!$B$2:$S$401,4,FALSE))</f>
        <v>82</v>
      </c>
      <c r="K33" s="4">
        <f>IF(ISNA(VLOOKUP(A33,'2011'!$B$2:$S$401,4,FALSE)), AVERAGE(I33:J33), VLOOKUP(A33,'2011'!$B$2:$S$401,4,FALSE))</f>
        <v>82</v>
      </c>
      <c r="L33" s="4">
        <f>IF(ISNA(VLOOKUP(A33,'2010'!$B$2:$S$401,4,FALSE)), AVERAGE(I33:K33), VLOOKUP(A33,'2010'!$B$2:$S$401,4,FALSE))</f>
        <v>82</v>
      </c>
      <c r="M33" s="4">
        <f>IF(ISNA(VLOOKUP(A33,'2009'!$B$2:$S$401,4,FALSE)), AVERAGE(I33:L33), VLOOKUP(A33,'2009'!$B$2:$S$401,4,FALSE))</f>
        <v>76</v>
      </c>
      <c r="N33" s="4">
        <f t="shared" si="0"/>
        <v>34</v>
      </c>
      <c r="O33" s="4" t="str">
        <f>VLOOKUP(A33,Bios!$B$2:$S$430,3,FALSE)</f>
        <v>L</v>
      </c>
      <c r="P33" s="4" t="str">
        <f>VLOOKUP(A33,Bios!$B$2:$S$430,4,FALSE)</f>
        <v>Sep 15 '79</v>
      </c>
      <c r="Q33" s="4" t="str">
        <f t="shared" si="1"/>
        <v>79</v>
      </c>
      <c r="R33" s="5">
        <f t="shared" si="2"/>
        <v>0.85193574958813834</v>
      </c>
      <c r="S33" s="4">
        <f t="shared" si="3"/>
        <v>52.699999999999996</v>
      </c>
      <c r="T33" s="4">
        <f t="shared" si="4"/>
        <v>83</v>
      </c>
      <c r="U33" s="4">
        <f t="shared" si="5"/>
        <v>76</v>
      </c>
      <c r="V33" s="4">
        <f t="shared" si="6"/>
        <v>82</v>
      </c>
      <c r="W33" s="4" t="str">
        <f>VLOOKUP(A33,Bios!$B$2:$S$430,7,FALSE)</f>
        <v>CAN</v>
      </c>
      <c r="X33" s="4" t="str">
        <f>VLOOKUP(A33,Bios!$B$2:$S$430,2,FALSE)</f>
        <v>SJS</v>
      </c>
      <c r="Y33" s="4">
        <f t="shared" si="7"/>
        <v>80.933333333333337</v>
      </c>
      <c r="Z33" s="4">
        <f t="shared" si="8"/>
        <v>68.95</v>
      </c>
    </row>
    <row r="34" spans="1:26">
      <c r="A34" t="s">
        <v>26</v>
      </c>
      <c r="B34" s="4">
        <f>VLOOKUP(A34,'2014'!$B$2:$S$430,7,FALSE)</f>
        <v>47</v>
      </c>
      <c r="C34" s="4">
        <f>IF(ISNA(VLOOKUP(A34,'2013'!$B$2:$S$401,7,FALSE)*1.7), B34, VLOOKUP(A34,'2013'!$B$2:$S$401,7,FALSE)*1.7)</f>
        <v>83.3</v>
      </c>
      <c r="D34" s="4">
        <f>IF(ISNA(VLOOKUP(A34,'2012'!$B$2:$S$401,7,FALSE)), C34, VLOOKUP(A34,'2012'!$B$2:$S$401,7,FALSE))</f>
        <v>63</v>
      </c>
      <c r="E34" s="4">
        <f>IF(ISNA(VLOOKUP(A34,'2011'!$B$2:$S$401,7,FALSE)), AVERAGE(C34:D34), VLOOKUP(A34,'2011'!$B$2:$S$401,7,FALSE))</f>
        <v>71</v>
      </c>
      <c r="F34" s="4">
        <f>IF(ISNA(VLOOKUP(A34,'2010'!$B$2:$S$401,7,FALSE)), AVERAGE(C34:E34), VLOOKUP(A34,'2010'!$B$2:$S$401,7,FALSE))</f>
        <v>53</v>
      </c>
      <c r="G34" s="4">
        <f>IF(ISNA(VLOOKUP(A34,'2009'!$B$2:$S$401,7,FALSE)), AVERAGE(C34:F34), VLOOKUP(A34,'2009'!$B$2:$S$401,7,FALSE))</f>
        <v>78</v>
      </c>
      <c r="H34" s="4">
        <f>VLOOKUP(A34,'2014'!$B$2:$S$430,4,FALSE)</f>
        <v>80</v>
      </c>
      <c r="I34" s="4">
        <f>IF(ISNA(VLOOKUP(A34,'2013'!$B$2:$S$401,4,FALSE)), H34, VLOOKUP(A34,'2013'!$B$2:$S$401,4,FALSE)*1.7)</f>
        <v>81.599999999999994</v>
      </c>
      <c r="J34" s="4">
        <f>IF(ISNA(VLOOKUP(A34,'2012'!$B$2:$S$401,4,FALSE)), I34, VLOOKUP(A34,'2012'!$B$2:$S$401,4,FALSE))</f>
        <v>74</v>
      </c>
      <c r="K34" s="4">
        <f>IF(ISNA(VLOOKUP(A34,'2011'!$B$2:$S$401,4,FALSE)), AVERAGE(I34:J34), VLOOKUP(A34,'2011'!$B$2:$S$401,4,FALSE))</f>
        <v>82</v>
      </c>
      <c r="L34" s="4">
        <f>IF(ISNA(VLOOKUP(A34,'2010'!$B$2:$S$401,4,FALSE)), AVERAGE(I34:K34), VLOOKUP(A34,'2010'!$B$2:$S$401,4,FALSE))</f>
        <v>66</v>
      </c>
      <c r="M34" s="4">
        <f>IF(ISNA(VLOOKUP(A34,'2009'!$B$2:$S$401,4,FALSE)), AVERAGE(I34:L34), VLOOKUP(A34,'2009'!$B$2:$S$401,4,FALSE))</f>
        <v>82</v>
      </c>
      <c r="N34" s="4">
        <f t="shared" si="0"/>
        <v>33</v>
      </c>
      <c r="O34" s="4" t="str">
        <f>VLOOKUP(A34,Bios!$B$2:$S$430,3,FALSE)</f>
        <v>C</v>
      </c>
      <c r="P34" s="4" t="str">
        <f>VLOOKUP(A34,Bios!$B$2:$S$430,4,FALSE)</f>
        <v>Feb 10 '80</v>
      </c>
      <c r="Q34" s="4" t="str">
        <f t="shared" si="1"/>
        <v>80</v>
      </c>
      <c r="R34" s="5">
        <f t="shared" si="2"/>
        <v>0.84901202749140892</v>
      </c>
      <c r="S34" s="4">
        <f t="shared" si="3"/>
        <v>47</v>
      </c>
      <c r="T34" s="4">
        <f t="shared" si="4"/>
        <v>83.3</v>
      </c>
      <c r="U34" s="4">
        <f t="shared" si="5"/>
        <v>66</v>
      </c>
      <c r="V34" s="4">
        <f t="shared" si="6"/>
        <v>82</v>
      </c>
      <c r="W34" s="4" t="str">
        <f>VLOOKUP(A34,Bios!$B$2:$S$430,7,FALSE)</f>
        <v>CAN</v>
      </c>
      <c r="X34" s="4" t="str">
        <f>VLOOKUP(A34,Bios!$B$2:$S$430,2,FALSE)</f>
        <v>PHX</v>
      </c>
      <c r="Y34" s="4">
        <f t="shared" si="7"/>
        <v>77.600000000000009</v>
      </c>
      <c r="Z34" s="4">
        <f t="shared" si="8"/>
        <v>65.88333333333334</v>
      </c>
    </row>
    <row r="35" spans="1:26">
      <c r="A35" t="s">
        <v>47</v>
      </c>
      <c r="B35" s="4">
        <f>VLOOKUP(A35,'2014'!$B$2:$S$430,7,FALSE)</f>
        <v>39</v>
      </c>
      <c r="C35" s="4">
        <f>IF(ISNA(VLOOKUP(A35,'2013'!$B$2:$S$401,7,FALSE)*1.7), B35, VLOOKUP(A35,'2013'!$B$2:$S$401,7,FALSE)*1.7)</f>
        <v>71.399999999999991</v>
      </c>
      <c r="D35" s="4">
        <f>IF(ISNA(VLOOKUP(A35,'2012'!$B$2:$S$401,7,FALSE)), C35, VLOOKUP(A35,'2012'!$B$2:$S$401,7,FALSE))</f>
        <v>59</v>
      </c>
      <c r="E35" s="4">
        <f>IF(ISNA(VLOOKUP(A35,'2011'!$B$2:$S$401,7,FALSE)), AVERAGE(C35:D35), VLOOKUP(A35,'2011'!$B$2:$S$401,7,FALSE))</f>
        <v>66</v>
      </c>
      <c r="F35" s="4">
        <f>IF(ISNA(VLOOKUP(A35,'2010'!$B$2:$S$401,7,FALSE)), AVERAGE(C35:E35), VLOOKUP(A35,'2010'!$B$2:$S$401,7,FALSE))</f>
        <v>67</v>
      </c>
      <c r="G35" s="4">
        <f>IF(ISNA(VLOOKUP(A35,'2009'!$B$2:$S$401,7,FALSE)), AVERAGE(C35:F35), VLOOKUP(A35,'2009'!$B$2:$S$401,7,FALSE))</f>
        <v>79</v>
      </c>
      <c r="H35" s="4">
        <f>VLOOKUP(A35,'2014'!$B$2:$S$430,4,FALSE)</f>
        <v>65</v>
      </c>
      <c r="I35" s="4">
        <f>IF(ISNA(VLOOKUP(A35,'2013'!$B$2:$S$401,4,FALSE)), H35, VLOOKUP(A35,'2013'!$B$2:$S$401,4,FALSE)*1.7)</f>
        <v>74.8</v>
      </c>
      <c r="J35" s="4">
        <f>IF(ISNA(VLOOKUP(A35,'2012'!$B$2:$S$401,4,FALSE)), I35, VLOOKUP(A35,'2012'!$B$2:$S$401,4,FALSE))</f>
        <v>82</v>
      </c>
      <c r="K35" s="4">
        <f>IF(ISNA(VLOOKUP(A35,'2011'!$B$2:$S$401,4,FALSE)), AVERAGE(I35:J35), VLOOKUP(A35,'2011'!$B$2:$S$401,4,FALSE))</f>
        <v>75</v>
      </c>
      <c r="L35" s="4">
        <f>IF(ISNA(VLOOKUP(A35,'2010'!$B$2:$S$401,4,FALSE)), AVERAGE(I35:K35), VLOOKUP(A35,'2010'!$B$2:$S$401,4,FALSE))</f>
        <v>76</v>
      </c>
      <c r="M35" s="4">
        <f>IF(ISNA(VLOOKUP(A35,'2009'!$B$2:$S$401,4,FALSE)), AVERAGE(I35:L35), VLOOKUP(A35,'2009'!$B$2:$S$401,4,FALSE))</f>
        <v>78</v>
      </c>
      <c r="N35" s="4">
        <f t="shared" si="0"/>
        <v>29</v>
      </c>
      <c r="O35" s="4" t="str">
        <f>VLOOKUP(A35,Bios!$B$2:$S$430,3,FALSE)</f>
        <v>L</v>
      </c>
      <c r="P35" s="4" t="str">
        <f>VLOOKUP(A35,Bios!$B$2:$S$430,4,FALSE)</f>
        <v>Jun 16 '84</v>
      </c>
      <c r="Q35" s="4" t="str">
        <f t="shared" si="1"/>
        <v>84</v>
      </c>
      <c r="R35" s="5">
        <f t="shared" si="2"/>
        <v>0.84605146406388632</v>
      </c>
      <c r="S35" s="4">
        <f t="shared" si="3"/>
        <v>39</v>
      </c>
      <c r="T35" s="4">
        <f t="shared" si="4"/>
        <v>79</v>
      </c>
      <c r="U35" s="4">
        <f t="shared" si="5"/>
        <v>65</v>
      </c>
      <c r="V35" s="4">
        <f t="shared" si="6"/>
        <v>82</v>
      </c>
      <c r="W35" s="4" t="str">
        <f>VLOOKUP(A35,Bios!$B$2:$S$430,7,FALSE)</f>
        <v>CAN</v>
      </c>
      <c r="X35" s="4" t="str">
        <f>VLOOKUP(A35,Bios!$B$2:$S$430,2,FALSE)</f>
        <v>NYR</v>
      </c>
      <c r="Y35" s="4">
        <f t="shared" si="7"/>
        <v>75.13333333333334</v>
      </c>
      <c r="Z35" s="4">
        <f t="shared" si="8"/>
        <v>63.566666666666663</v>
      </c>
    </row>
    <row r="36" spans="1:26">
      <c r="A36" t="s">
        <v>1846</v>
      </c>
      <c r="B36" s="4">
        <f>VLOOKUP(A36,'2014'!$B$2:$S$430,7,FALSE)</f>
        <v>48</v>
      </c>
      <c r="C36" s="4">
        <f>IF(ISNA(VLOOKUP(A36,'2013'!$B$2:$S$401,7,FALSE)*1.7), B36, VLOOKUP(A36,'2013'!$B$2:$S$401,7,FALSE)*1.7)</f>
        <v>48</v>
      </c>
      <c r="D36" s="4">
        <f>IF(ISNA(VLOOKUP(A36,'2012'!$B$2:$S$401,7,FALSE)), C36, VLOOKUP(A36,'2012'!$B$2:$S$401,7,FALSE))</f>
        <v>48</v>
      </c>
      <c r="E36" s="4">
        <f>IF(ISNA(VLOOKUP(A36,'2011'!$B$2:$S$401,7,FALSE)), AVERAGE(C36:D36), VLOOKUP(A36,'2011'!$B$2:$S$401,7,FALSE))</f>
        <v>48</v>
      </c>
      <c r="F36" s="4">
        <f>IF(ISNA(VLOOKUP(A36,'2010'!$B$2:$S$401,7,FALSE)), AVERAGE(C36:E36), VLOOKUP(A36,'2010'!$B$2:$S$401,7,FALSE))</f>
        <v>48</v>
      </c>
      <c r="G36" s="4">
        <f>IF(ISNA(VLOOKUP(A36,'2009'!$B$2:$S$401,7,FALSE)), AVERAGE(C36:F36), VLOOKUP(A36,'2009'!$B$2:$S$401,7,FALSE))</f>
        <v>48</v>
      </c>
      <c r="H36" s="4">
        <f>VLOOKUP(A36,'2014'!$B$2:$S$430,4,FALSE)</f>
        <v>57</v>
      </c>
      <c r="I36" s="4">
        <f>IF(ISNA(VLOOKUP(A36,'2013'!$B$2:$S$401,4,FALSE)), H36, VLOOKUP(A36,'2013'!$B$2:$S$401,4,FALSE)*1.7)</f>
        <v>57</v>
      </c>
      <c r="J36" s="4">
        <f>IF(ISNA(VLOOKUP(A36,'2012'!$B$2:$S$401,4,FALSE)), I36, VLOOKUP(A36,'2012'!$B$2:$S$401,4,FALSE))</f>
        <v>57</v>
      </c>
      <c r="K36" s="4">
        <f>IF(ISNA(VLOOKUP(A36,'2011'!$B$2:$S$401,4,FALSE)), AVERAGE(I36:J36), VLOOKUP(A36,'2011'!$B$2:$S$401,4,FALSE))</f>
        <v>57</v>
      </c>
      <c r="L36" s="4">
        <f>IF(ISNA(VLOOKUP(A36,'2010'!$B$2:$S$401,4,FALSE)), AVERAGE(I36:K36), VLOOKUP(A36,'2010'!$B$2:$S$401,4,FALSE))</f>
        <v>57</v>
      </c>
      <c r="M36" s="4">
        <f>IF(ISNA(VLOOKUP(A36,'2009'!$B$2:$S$401,4,FALSE)), AVERAGE(I36:L36), VLOOKUP(A36,'2009'!$B$2:$S$401,4,FALSE))</f>
        <v>57</v>
      </c>
      <c r="N36" s="4">
        <f t="shared" si="0"/>
        <v>24</v>
      </c>
      <c r="O36" s="4" t="str">
        <f>VLOOKUP(A36,Bios!$B$2:$S$430,3,FALSE)</f>
        <v>R</v>
      </c>
      <c r="P36" s="4" t="str">
        <f>VLOOKUP(A36,Bios!$B$2:$S$430,4,FALSE)</f>
        <v>Sep 01 '89</v>
      </c>
      <c r="Q36" s="4" t="str">
        <f t="shared" si="1"/>
        <v>89</v>
      </c>
      <c r="R36" s="5">
        <f t="shared" si="2"/>
        <v>0.84210526315789469</v>
      </c>
      <c r="S36" s="4">
        <f t="shared" si="3"/>
        <v>48</v>
      </c>
      <c r="T36" s="4">
        <f t="shared" si="4"/>
        <v>48</v>
      </c>
      <c r="U36" s="4">
        <f t="shared" si="5"/>
        <v>57</v>
      </c>
      <c r="V36" s="4">
        <f t="shared" si="6"/>
        <v>57</v>
      </c>
      <c r="W36" s="4" t="str">
        <f>VLOOKUP(A36,Bios!$B$2:$S$430,7,FALSE)</f>
        <v>SWE</v>
      </c>
      <c r="X36" s="4" t="str">
        <f>VLOOKUP(A36,Bios!$B$2:$S$430,2,FALSE)</f>
        <v>DET</v>
      </c>
      <c r="Y36" s="4">
        <f t="shared" si="7"/>
        <v>57</v>
      </c>
      <c r="Z36" s="4">
        <f t="shared" si="8"/>
        <v>48</v>
      </c>
    </row>
    <row r="37" spans="1:26">
      <c r="A37" t="s">
        <v>150</v>
      </c>
      <c r="B37" s="4">
        <f>VLOOKUP(A37,'2014'!$B$2:$S$430,7,FALSE)</f>
        <v>30</v>
      </c>
      <c r="C37" s="4">
        <f>IF(ISNA(VLOOKUP(A37,'2013'!$B$2:$S$401,7,FALSE)*1.7), B37, VLOOKUP(A37,'2013'!$B$2:$S$401,7,FALSE)*1.7)</f>
        <v>45.9</v>
      </c>
      <c r="D37" s="4">
        <f>IF(ISNA(VLOOKUP(A37,'2012'!$B$2:$S$401,7,FALSE)), C37, VLOOKUP(A37,'2012'!$B$2:$S$401,7,FALSE))</f>
        <v>76</v>
      </c>
      <c r="E37" s="4">
        <f>IF(ISNA(VLOOKUP(A37,'2011'!$B$2:$S$401,7,FALSE)), AVERAGE(C37:D37), VLOOKUP(A37,'2011'!$B$2:$S$401,7,FALSE))</f>
        <v>48</v>
      </c>
      <c r="F37" s="4">
        <f>IF(ISNA(VLOOKUP(A37,'2010'!$B$2:$S$401,7,FALSE)), AVERAGE(C37:E37), VLOOKUP(A37,'2010'!$B$2:$S$401,7,FALSE))</f>
        <v>86</v>
      </c>
      <c r="G37" s="4">
        <f>IF(ISNA(VLOOKUP(A37,'2009'!$B$2:$S$401,7,FALSE)), AVERAGE(C37:F37), VLOOKUP(A37,'2009'!$B$2:$S$401,7,FALSE))</f>
        <v>63.975000000000001</v>
      </c>
      <c r="H37" s="4">
        <f>VLOOKUP(A37,'2014'!$B$2:$S$430,4,FALSE)</f>
        <v>41</v>
      </c>
      <c r="I37" s="4">
        <f>IF(ISNA(VLOOKUP(A37,'2013'!$B$2:$S$401,4,FALSE)), H37, VLOOKUP(A37,'2013'!$B$2:$S$401,4,FALSE)*1.7)</f>
        <v>79.899999999999991</v>
      </c>
      <c r="J37" s="4">
        <f>IF(ISNA(VLOOKUP(A37,'2012'!$B$2:$S$401,4,FALSE)), I37, VLOOKUP(A37,'2012'!$B$2:$S$401,4,FALSE))</f>
        <v>82</v>
      </c>
      <c r="K37" s="4">
        <f>IF(ISNA(VLOOKUP(A37,'2011'!$B$2:$S$401,4,FALSE)), AVERAGE(I37:J37), VLOOKUP(A37,'2011'!$B$2:$S$401,4,FALSE))</f>
        <v>62</v>
      </c>
      <c r="L37" s="4">
        <f>IF(ISNA(VLOOKUP(A37,'2010'!$B$2:$S$401,4,FALSE)), AVERAGE(I37:K37), VLOOKUP(A37,'2010'!$B$2:$S$401,4,FALSE))</f>
        <v>76</v>
      </c>
      <c r="M37" s="4">
        <f>IF(ISNA(VLOOKUP(A37,'2009'!$B$2:$S$401,4,FALSE)), AVERAGE(I37:L37), VLOOKUP(A37,'2009'!$B$2:$S$401,4,FALSE))</f>
        <v>74.974999999999994</v>
      </c>
      <c r="N37" s="4">
        <f t="shared" si="0"/>
        <v>31</v>
      </c>
      <c r="O37" s="4" t="str">
        <f>VLOOKUP(A37,Bios!$B$2:$S$430,3,FALSE)</f>
        <v>R</v>
      </c>
      <c r="P37" s="4" t="str">
        <f>VLOOKUP(A37,Bios!$B$2:$S$430,4,FALSE)</f>
        <v>Feb 14 '82</v>
      </c>
      <c r="Q37" s="4" t="str">
        <f t="shared" si="1"/>
        <v>82</v>
      </c>
      <c r="R37" s="5">
        <f t="shared" si="2"/>
        <v>0.84129846708746614</v>
      </c>
      <c r="S37" s="4">
        <f t="shared" si="3"/>
        <v>30</v>
      </c>
      <c r="T37" s="4">
        <f t="shared" si="4"/>
        <v>86</v>
      </c>
      <c r="U37" s="4">
        <f t="shared" si="5"/>
        <v>41</v>
      </c>
      <c r="V37" s="4">
        <f t="shared" si="6"/>
        <v>82</v>
      </c>
      <c r="W37" s="4" t="str">
        <f>VLOOKUP(A37,Bios!$B$2:$S$430,7,FALSE)</f>
        <v>SVK</v>
      </c>
      <c r="X37" s="4" t="str">
        <f>VLOOKUP(A37,Bios!$B$2:$S$430,2,FALSE)</f>
        <v>CBJ, LAK</v>
      </c>
      <c r="Y37" s="4">
        <f t="shared" si="7"/>
        <v>69.3125</v>
      </c>
      <c r="Z37" s="4">
        <f t="shared" si="8"/>
        <v>58.3125</v>
      </c>
    </row>
    <row r="38" spans="1:26">
      <c r="A38" t="s">
        <v>85</v>
      </c>
      <c r="B38" s="4">
        <f>VLOOKUP(A38,'2014'!$B$2:$S$430,7,FALSE)</f>
        <v>54</v>
      </c>
      <c r="C38" s="4">
        <f>IF(ISNA(VLOOKUP(A38,'2013'!$B$2:$S$401,7,FALSE)*1.7), B38, VLOOKUP(A38,'2013'!$B$2:$S$401,7,FALSE)*1.7)</f>
        <v>62.9</v>
      </c>
      <c r="D38" s="4">
        <f>IF(ISNA(VLOOKUP(A38,'2012'!$B$2:$S$401,7,FALSE)), C38, VLOOKUP(A38,'2012'!$B$2:$S$401,7,FALSE))</f>
        <v>44</v>
      </c>
      <c r="E38" s="4">
        <f>IF(ISNA(VLOOKUP(A38,'2011'!$B$2:$S$401,7,FALSE)), AVERAGE(C38:D38), VLOOKUP(A38,'2011'!$B$2:$S$401,7,FALSE))</f>
        <v>62</v>
      </c>
      <c r="F38" s="4">
        <f>IF(ISNA(VLOOKUP(A38,'2010'!$B$2:$S$401,7,FALSE)), AVERAGE(C38:E38), VLOOKUP(A38,'2010'!$B$2:$S$401,7,FALSE))</f>
        <v>71</v>
      </c>
      <c r="G38" s="4">
        <f>IF(ISNA(VLOOKUP(A38,'2009'!$B$2:$S$401,7,FALSE)), AVERAGE(C38:F38), VLOOKUP(A38,'2009'!$B$2:$S$401,7,FALSE))</f>
        <v>67</v>
      </c>
      <c r="H38" s="4">
        <f>VLOOKUP(A38,'2014'!$B$2:$S$430,4,FALSE)</f>
        <v>65</v>
      </c>
      <c r="I38" s="4">
        <f>IF(ISNA(VLOOKUP(A38,'2013'!$B$2:$S$401,4,FALSE)), H38, VLOOKUP(A38,'2013'!$B$2:$S$401,4,FALSE)*1.7)</f>
        <v>81.599999999999994</v>
      </c>
      <c r="J38" s="4">
        <f>IF(ISNA(VLOOKUP(A38,'2012'!$B$2:$S$401,4,FALSE)), I38, VLOOKUP(A38,'2012'!$B$2:$S$401,4,FALSE))</f>
        <v>55</v>
      </c>
      <c r="K38" s="4">
        <f>IF(ISNA(VLOOKUP(A38,'2011'!$B$2:$S$401,4,FALSE)), AVERAGE(I38:J38), VLOOKUP(A38,'2011'!$B$2:$S$401,4,FALSE))</f>
        <v>71</v>
      </c>
      <c r="L38" s="4">
        <f>IF(ISNA(VLOOKUP(A38,'2010'!$B$2:$S$401,4,FALSE)), AVERAGE(I38:K38), VLOOKUP(A38,'2010'!$B$2:$S$401,4,FALSE))</f>
        <v>80</v>
      </c>
      <c r="M38" s="4">
        <f>IF(ISNA(VLOOKUP(A38,'2009'!$B$2:$S$401,4,FALSE)), AVERAGE(I38:L38), VLOOKUP(A38,'2009'!$B$2:$S$401,4,FALSE))</f>
        <v>79</v>
      </c>
      <c r="N38" s="4">
        <f t="shared" si="0"/>
        <v>30</v>
      </c>
      <c r="O38" s="4" t="str">
        <f>VLOOKUP(A38,Bios!$B$2:$S$430,3,FALSE)</f>
        <v>C</v>
      </c>
      <c r="P38" s="4" t="str">
        <f>VLOOKUP(A38,Bios!$B$2:$S$430,4,FALSE)</f>
        <v>Mar 12 '83</v>
      </c>
      <c r="Q38" s="4" t="str">
        <f t="shared" si="1"/>
        <v>83</v>
      </c>
      <c r="R38" s="5">
        <f t="shared" si="2"/>
        <v>0.83619091751621866</v>
      </c>
      <c r="S38" s="4">
        <f t="shared" si="3"/>
        <v>44</v>
      </c>
      <c r="T38" s="4">
        <f t="shared" si="4"/>
        <v>71</v>
      </c>
      <c r="U38" s="4">
        <f t="shared" si="5"/>
        <v>55</v>
      </c>
      <c r="V38" s="4">
        <f t="shared" si="6"/>
        <v>81.599999999999994</v>
      </c>
      <c r="W38" s="4" t="str">
        <f>VLOOKUP(A38,Bios!$B$2:$S$430,7,FALSE)</f>
        <v>FIN</v>
      </c>
      <c r="X38" s="4" t="str">
        <f>VLOOKUP(A38,Bios!$B$2:$S$430,2,FALSE)</f>
        <v>MIN</v>
      </c>
      <c r="Y38" s="4">
        <f t="shared" si="7"/>
        <v>71.933333333333337</v>
      </c>
      <c r="Z38" s="4">
        <f t="shared" si="8"/>
        <v>60.15</v>
      </c>
    </row>
    <row r="39" spans="1:26">
      <c r="A39" t="s">
        <v>73</v>
      </c>
      <c r="B39" s="4">
        <f>VLOOKUP(A39,'2014'!$B$2:$S$430,7,FALSE)</f>
        <v>60</v>
      </c>
      <c r="C39" s="4">
        <f>IF(ISNA(VLOOKUP(A39,'2013'!$B$2:$S$401,7,FALSE)*1.7), B39, VLOOKUP(A39,'2013'!$B$2:$S$401,7,FALSE)*1.7)</f>
        <v>66.3</v>
      </c>
      <c r="D39" s="4">
        <f>IF(ISNA(VLOOKUP(A39,'2012'!$B$2:$S$401,7,FALSE)), C39, VLOOKUP(A39,'2012'!$B$2:$S$401,7,FALSE))</f>
        <v>65</v>
      </c>
      <c r="E39" s="4">
        <f>IF(ISNA(VLOOKUP(A39,'2011'!$B$2:$S$401,7,FALSE)), AVERAGE(C39:D39), VLOOKUP(A39,'2011'!$B$2:$S$401,7,FALSE))</f>
        <v>65.650000000000006</v>
      </c>
      <c r="F39" s="4">
        <f>IF(ISNA(VLOOKUP(A39,'2010'!$B$2:$S$401,7,FALSE)), AVERAGE(C39:E39), VLOOKUP(A39,'2010'!$B$2:$S$401,7,FALSE))</f>
        <v>24</v>
      </c>
      <c r="G39" s="4">
        <f>IF(ISNA(VLOOKUP(A39,'2009'!$B$2:$S$401,7,FALSE)), AVERAGE(C39:F39), VLOOKUP(A39,'2009'!$B$2:$S$401,7,FALSE))</f>
        <v>55.237500000000004</v>
      </c>
      <c r="H39" s="4">
        <f>VLOOKUP(A39,'2014'!$B$2:$S$430,4,FALSE)</f>
        <v>73</v>
      </c>
      <c r="I39" s="4">
        <f>IF(ISNA(VLOOKUP(A39,'2013'!$B$2:$S$401,4,FALSE)), H39, VLOOKUP(A39,'2013'!$B$2:$S$401,4,FALSE)*1.7)</f>
        <v>74.8</v>
      </c>
      <c r="J39" s="4">
        <f>IF(ISNA(VLOOKUP(A39,'2012'!$B$2:$S$401,4,FALSE)), I39, VLOOKUP(A39,'2012'!$B$2:$S$401,4,FALSE))</f>
        <v>79</v>
      </c>
      <c r="K39" s="4">
        <f>IF(ISNA(VLOOKUP(A39,'2011'!$B$2:$S$401,4,FALSE)), AVERAGE(I39:J39), VLOOKUP(A39,'2011'!$B$2:$S$401,4,FALSE))</f>
        <v>76.900000000000006</v>
      </c>
      <c r="L39" s="4">
        <f>IF(ISNA(VLOOKUP(A39,'2010'!$B$2:$S$401,4,FALSE)), AVERAGE(I39:K39), VLOOKUP(A39,'2010'!$B$2:$S$401,4,FALSE))</f>
        <v>37</v>
      </c>
      <c r="M39" s="4">
        <f>IF(ISNA(VLOOKUP(A39,'2009'!$B$2:$S$401,4,FALSE)), AVERAGE(I39:L39), VLOOKUP(A39,'2009'!$B$2:$S$401,4,FALSE))</f>
        <v>66.925000000000011</v>
      </c>
      <c r="N39" s="4">
        <f t="shared" si="0"/>
        <v>25</v>
      </c>
      <c r="O39" s="4" t="str">
        <f>VLOOKUP(A39,Bios!$B$2:$S$430,3,FALSE)</f>
        <v>L</v>
      </c>
      <c r="P39" s="4" t="str">
        <f>VLOOKUP(A39,Bios!$B$2:$S$430,4,FALSE)</f>
        <v>Nov 20 '88</v>
      </c>
      <c r="Q39" s="4" t="str">
        <f t="shared" si="1"/>
        <v>88</v>
      </c>
      <c r="R39" s="5">
        <f t="shared" si="2"/>
        <v>0.82474701011959517</v>
      </c>
      <c r="S39" s="4">
        <f t="shared" si="3"/>
        <v>24</v>
      </c>
      <c r="T39" s="4">
        <f t="shared" si="4"/>
        <v>66.3</v>
      </c>
      <c r="U39" s="4">
        <f t="shared" si="5"/>
        <v>37</v>
      </c>
      <c r="V39" s="4">
        <f t="shared" si="6"/>
        <v>79</v>
      </c>
      <c r="W39" s="4" t="str">
        <f>VLOOKUP(A39,Bios!$B$2:$S$430,7,FALSE)</f>
        <v>USA</v>
      </c>
      <c r="X39" s="4" t="str">
        <f>VLOOKUP(A39,Bios!$B$2:$S$430,2,FALSE)</f>
        <v>MTL</v>
      </c>
      <c r="Y39" s="4">
        <f t="shared" si="7"/>
        <v>67.937500000000014</v>
      </c>
      <c r="Z39" s="4">
        <f t="shared" si="8"/>
        <v>56.031250000000007</v>
      </c>
    </row>
    <row r="40" spans="1:26">
      <c r="A40" t="s">
        <v>699</v>
      </c>
      <c r="B40" s="4">
        <f>VLOOKUP(A40,'2014'!$B$2:$S$430,7,FALSE)</f>
        <v>38</v>
      </c>
      <c r="C40" s="4">
        <f>IF(ISNA(VLOOKUP(A40,'2013'!$B$2:$S$401,7,FALSE)*1.7), B40, VLOOKUP(A40,'2013'!$B$2:$S$401,7,FALSE)*1.7)</f>
        <v>44.199999999999996</v>
      </c>
      <c r="D40" s="4">
        <f>IF(ISNA(VLOOKUP(A40,'2012'!$B$2:$S$401,7,FALSE)), C40, VLOOKUP(A40,'2012'!$B$2:$S$401,7,FALSE))</f>
        <v>44.199999999999996</v>
      </c>
      <c r="E40" s="4">
        <f>IF(ISNA(VLOOKUP(A40,'2011'!$B$2:$S$401,7,FALSE)), AVERAGE(C40:D40), VLOOKUP(A40,'2011'!$B$2:$S$401,7,FALSE))</f>
        <v>44.199999999999996</v>
      </c>
      <c r="F40" s="4">
        <f>IF(ISNA(VLOOKUP(A40,'2010'!$B$2:$S$401,7,FALSE)), AVERAGE(C40:E40), VLOOKUP(A40,'2010'!$B$2:$S$401,7,FALSE))</f>
        <v>76</v>
      </c>
      <c r="G40" s="4">
        <f>IF(ISNA(VLOOKUP(A40,'2009'!$B$2:$S$401,7,FALSE)), AVERAGE(C40:F40), VLOOKUP(A40,'2009'!$B$2:$S$401,7,FALSE))</f>
        <v>73</v>
      </c>
      <c r="H40" s="4">
        <f>VLOOKUP(A40,'2014'!$B$2:$S$430,4,FALSE)</f>
        <v>70</v>
      </c>
      <c r="I40" s="4">
        <f>IF(ISNA(VLOOKUP(A40,'2013'!$B$2:$S$401,4,FALSE)), H40, VLOOKUP(A40,'2013'!$B$2:$S$401,4,FALSE)*1.7)</f>
        <v>59.5</v>
      </c>
      <c r="J40" s="4">
        <f>IF(ISNA(VLOOKUP(A40,'2012'!$B$2:$S$401,4,FALSE)), I40, VLOOKUP(A40,'2012'!$B$2:$S$401,4,FALSE))</f>
        <v>59.5</v>
      </c>
      <c r="K40" s="4">
        <f>IF(ISNA(VLOOKUP(A40,'2011'!$B$2:$S$401,4,FALSE)), AVERAGE(I40:J40), VLOOKUP(A40,'2011'!$B$2:$S$401,4,FALSE))</f>
        <v>59.5</v>
      </c>
      <c r="L40" s="4">
        <f>IF(ISNA(VLOOKUP(A40,'2010'!$B$2:$S$401,4,FALSE)), AVERAGE(I40:K40), VLOOKUP(A40,'2010'!$B$2:$S$401,4,FALSE))</f>
        <v>75</v>
      </c>
      <c r="M40" s="4">
        <f>IF(ISNA(VLOOKUP(A40,'2009'!$B$2:$S$401,4,FALSE)), AVERAGE(I40:L40), VLOOKUP(A40,'2009'!$B$2:$S$401,4,FALSE))</f>
        <v>68</v>
      </c>
      <c r="N40" s="4">
        <f t="shared" si="0"/>
        <v>28</v>
      </c>
      <c r="O40" s="4" t="str">
        <f>VLOOKUP(A40,Bios!$B$2:$S$430,3,FALSE)</f>
        <v>D</v>
      </c>
      <c r="P40" s="4" t="str">
        <f>VLOOKUP(A40,Bios!$B$2:$S$430,4,FALSE)</f>
        <v>Oct 12 '85</v>
      </c>
      <c r="Q40" s="4" t="str">
        <f t="shared" si="1"/>
        <v>85</v>
      </c>
      <c r="R40" s="5">
        <f t="shared" si="2"/>
        <v>0.81634738186462308</v>
      </c>
      <c r="S40" s="4">
        <f t="shared" si="3"/>
        <v>38</v>
      </c>
      <c r="T40" s="4">
        <f t="shared" si="4"/>
        <v>76</v>
      </c>
      <c r="U40" s="4">
        <f t="shared" si="5"/>
        <v>59.5</v>
      </c>
      <c r="V40" s="4">
        <f t="shared" si="6"/>
        <v>75</v>
      </c>
      <c r="W40" s="4" t="str">
        <f>VLOOKUP(A40,Bios!$B$2:$S$430,7,FALSE)</f>
        <v>CAN</v>
      </c>
      <c r="X40" s="4" t="str">
        <f>VLOOKUP(A40,Bios!$B$2:$S$430,2,FALSE)</f>
        <v>WSH</v>
      </c>
      <c r="Y40" s="4">
        <f t="shared" si="7"/>
        <v>65.25</v>
      </c>
      <c r="Z40" s="4">
        <f t="shared" si="8"/>
        <v>53.266666666666659</v>
      </c>
    </row>
    <row r="41" spans="1:26">
      <c r="A41" t="s">
        <v>84</v>
      </c>
      <c r="B41" s="4">
        <f>VLOOKUP(A41,'2014'!$B$2:$S$430,7,FALSE)</f>
        <v>65</v>
      </c>
      <c r="C41" s="4">
        <f>IF(ISNA(VLOOKUP(A41,'2013'!$B$2:$S$401,7,FALSE)*1.7), B41, VLOOKUP(A41,'2013'!$B$2:$S$401,7,FALSE)*1.7)</f>
        <v>62.9</v>
      </c>
      <c r="D41" s="4">
        <f>IF(ISNA(VLOOKUP(A41,'2012'!$B$2:$S$401,7,FALSE)), C41, VLOOKUP(A41,'2012'!$B$2:$S$401,7,FALSE))</f>
        <v>76</v>
      </c>
      <c r="E41" s="4">
        <f>IF(ISNA(VLOOKUP(A41,'2011'!$B$2:$S$401,7,FALSE)), AVERAGE(C41:D41), VLOOKUP(A41,'2011'!$B$2:$S$401,7,FALSE))</f>
        <v>43</v>
      </c>
      <c r="F41" s="4">
        <f>IF(ISNA(VLOOKUP(A41,'2010'!$B$2:$S$401,7,FALSE)), AVERAGE(C41:E41), VLOOKUP(A41,'2010'!$B$2:$S$401,7,FALSE))</f>
        <v>60.633333333333333</v>
      </c>
      <c r="G41" s="4">
        <f>IF(ISNA(VLOOKUP(A41,'2009'!$B$2:$S$401,7,FALSE)), AVERAGE(C41:F41), VLOOKUP(A41,'2009'!$B$2:$S$401,7,FALSE))</f>
        <v>60.633333333333333</v>
      </c>
      <c r="H41" s="4">
        <f>VLOOKUP(A41,'2014'!$B$2:$S$430,4,FALSE)</f>
        <v>80</v>
      </c>
      <c r="I41" s="4">
        <f>IF(ISNA(VLOOKUP(A41,'2013'!$B$2:$S$401,4,FALSE)), H41, VLOOKUP(A41,'2013'!$B$2:$S$401,4,FALSE)*1.7)</f>
        <v>81.599999999999994</v>
      </c>
      <c r="J41" s="4">
        <f>IF(ISNA(VLOOKUP(A41,'2012'!$B$2:$S$401,4,FALSE)), I41, VLOOKUP(A41,'2012'!$B$2:$S$401,4,FALSE))</f>
        <v>78</v>
      </c>
      <c r="K41" s="4">
        <f>IF(ISNA(VLOOKUP(A41,'2011'!$B$2:$S$401,4,FALSE)), AVERAGE(I41:J41), VLOOKUP(A41,'2011'!$B$2:$S$401,4,FALSE))</f>
        <v>69</v>
      </c>
      <c r="L41" s="4">
        <f>IF(ISNA(VLOOKUP(A41,'2010'!$B$2:$S$401,4,FALSE)), AVERAGE(I41:K41), VLOOKUP(A41,'2010'!$B$2:$S$401,4,FALSE))</f>
        <v>76.2</v>
      </c>
      <c r="M41" s="4">
        <f>IF(ISNA(VLOOKUP(A41,'2009'!$B$2:$S$401,4,FALSE)), AVERAGE(I41:L41), VLOOKUP(A41,'2009'!$B$2:$S$401,4,FALSE))</f>
        <v>76.2</v>
      </c>
      <c r="N41" s="4">
        <f t="shared" si="0"/>
        <v>23</v>
      </c>
      <c r="O41" s="4" t="str">
        <f>VLOOKUP(A41,Bios!$B$2:$S$430,3,FALSE)</f>
        <v>R</v>
      </c>
      <c r="P41" s="4" t="str">
        <f>VLOOKUP(A41,Bios!$B$2:$S$430,4,FALSE)</f>
        <v>May 15 '90</v>
      </c>
      <c r="Q41" s="4" t="str">
        <f t="shared" si="1"/>
        <v>90</v>
      </c>
      <c r="R41" s="5">
        <f t="shared" si="2"/>
        <v>0.79862617498192345</v>
      </c>
      <c r="S41" s="4">
        <f t="shared" si="3"/>
        <v>43</v>
      </c>
      <c r="T41" s="4">
        <f t="shared" si="4"/>
        <v>76</v>
      </c>
      <c r="U41" s="4">
        <f t="shared" si="5"/>
        <v>69</v>
      </c>
      <c r="V41" s="4">
        <f t="shared" si="6"/>
        <v>81.599999999999994</v>
      </c>
      <c r="W41" s="4" t="str">
        <f>VLOOKUP(A41,Bios!$B$2:$S$430,7,FALSE)</f>
        <v>CAN</v>
      </c>
      <c r="X41" s="4" t="str">
        <f>VLOOKUP(A41,Bios!$B$2:$S$430,2,FALSE)</f>
        <v>EDM</v>
      </c>
      <c r="Y41" s="4">
        <f t="shared" si="7"/>
        <v>76.833333333333329</v>
      </c>
      <c r="Z41" s="4">
        <f t="shared" si="8"/>
        <v>61.361111111111114</v>
      </c>
    </row>
    <row r="42" spans="1:26">
      <c r="A42" t="s">
        <v>17</v>
      </c>
      <c r="B42" s="4">
        <f>VLOOKUP(A42,'2014'!$B$2:$S$430,7,FALSE)</f>
        <v>68</v>
      </c>
      <c r="C42" s="4">
        <f>IF(ISNA(VLOOKUP(A42,'2013'!$B$2:$S$401,7,FALSE)*1.7), B42, VLOOKUP(A42,'2013'!$B$2:$S$401,7,FALSE)*1.7)</f>
        <v>88.399999999999991</v>
      </c>
      <c r="D42" s="4">
        <f>IF(ISNA(VLOOKUP(A42,'2012'!$B$2:$S$401,7,FALSE)), C42, VLOOKUP(A42,'2012'!$B$2:$S$401,7,FALSE))</f>
        <v>61</v>
      </c>
      <c r="E42" s="4">
        <f>IF(ISNA(VLOOKUP(A42,'2011'!$B$2:$S$401,7,FALSE)), AVERAGE(C42:D42), VLOOKUP(A42,'2011'!$B$2:$S$401,7,FALSE))</f>
        <v>48</v>
      </c>
      <c r="F42" s="4">
        <f>IF(ISNA(VLOOKUP(A42,'2010'!$B$2:$S$401,7,FALSE)), AVERAGE(C42:E42), VLOOKUP(A42,'2010'!$B$2:$S$401,7,FALSE))</f>
        <v>32</v>
      </c>
      <c r="G42" s="4">
        <f>IF(ISNA(VLOOKUP(A42,'2009'!$B$2:$S$401,7,FALSE)), AVERAGE(C42:F42), VLOOKUP(A42,'2009'!$B$2:$S$401,7,FALSE))</f>
        <v>53</v>
      </c>
      <c r="H42" s="4">
        <f>VLOOKUP(A42,'2014'!$B$2:$S$430,4,FALSE)</f>
        <v>78</v>
      </c>
      <c r="I42" s="4">
        <f>IF(ISNA(VLOOKUP(A42,'2013'!$B$2:$S$401,4,FALSE)), H42, VLOOKUP(A42,'2013'!$B$2:$S$401,4,FALSE)*1.7)</f>
        <v>81.599999999999994</v>
      </c>
      <c r="J42" s="4">
        <f>IF(ISNA(VLOOKUP(A42,'2012'!$B$2:$S$401,4,FALSE)), I42, VLOOKUP(A42,'2012'!$B$2:$S$401,4,FALSE))</f>
        <v>82</v>
      </c>
      <c r="K42" s="4">
        <f>IF(ISNA(VLOOKUP(A42,'2011'!$B$2:$S$401,4,FALSE)), AVERAGE(I42:J42), VLOOKUP(A42,'2011'!$B$2:$S$401,4,FALSE))</f>
        <v>66</v>
      </c>
      <c r="L42" s="4">
        <f>IF(ISNA(VLOOKUP(A42,'2010'!$B$2:$S$401,4,FALSE)), AVERAGE(I42:K42), VLOOKUP(A42,'2010'!$B$2:$S$401,4,FALSE))</f>
        <v>50</v>
      </c>
      <c r="M42" s="4">
        <f>IF(ISNA(VLOOKUP(A42,'2009'!$B$2:$S$401,4,FALSE)), AVERAGE(I42:L42), VLOOKUP(A42,'2009'!$B$2:$S$401,4,FALSE))</f>
        <v>82</v>
      </c>
      <c r="N42" s="4">
        <f t="shared" si="0"/>
        <v>34</v>
      </c>
      <c r="O42" s="4" t="str">
        <f>VLOOKUP(A42,Bios!$B$2:$S$430,3,FALSE)</f>
        <v>L</v>
      </c>
      <c r="P42" s="4" t="str">
        <f>VLOOKUP(A42,Bios!$B$2:$S$430,4,FALSE)</f>
        <v>Sep 26 '79</v>
      </c>
      <c r="Q42" s="4" t="str">
        <f t="shared" si="1"/>
        <v>79</v>
      </c>
      <c r="R42" s="5">
        <f t="shared" si="2"/>
        <v>0.79708826205641492</v>
      </c>
      <c r="S42" s="4">
        <f t="shared" si="3"/>
        <v>32</v>
      </c>
      <c r="T42" s="4">
        <f t="shared" si="4"/>
        <v>88.399999999999991</v>
      </c>
      <c r="U42" s="4">
        <f t="shared" si="5"/>
        <v>50</v>
      </c>
      <c r="V42" s="4">
        <f t="shared" si="6"/>
        <v>82</v>
      </c>
      <c r="W42" s="4" t="str">
        <f>VLOOKUP(A42,Bios!$B$2:$S$430,7,FALSE)</f>
        <v>CAN</v>
      </c>
      <c r="X42" s="4" t="str">
        <f>VLOOKUP(A42,Bios!$B$2:$S$430,2,FALSE)</f>
        <v>PIT</v>
      </c>
      <c r="Y42" s="4">
        <f t="shared" si="7"/>
        <v>73.266666666666666</v>
      </c>
      <c r="Z42" s="4">
        <f t="shared" si="8"/>
        <v>58.4</v>
      </c>
    </row>
    <row r="43" spans="1:26">
      <c r="A43" t="s">
        <v>149</v>
      </c>
      <c r="B43" s="4">
        <f>VLOOKUP(A43,'2014'!$B$2:$S$430,7,FALSE)</f>
        <v>32</v>
      </c>
      <c r="C43" s="4">
        <f>IF(ISNA(VLOOKUP(A43,'2013'!$B$2:$S$401,7,FALSE)*1.7), B43, VLOOKUP(A43,'2013'!$B$2:$S$401,7,FALSE)*1.7)</f>
        <v>49.3</v>
      </c>
      <c r="D43" s="4">
        <f>IF(ISNA(VLOOKUP(A43,'2012'!$B$2:$S$401,7,FALSE)), C43, VLOOKUP(A43,'2012'!$B$2:$S$401,7,FALSE))</f>
        <v>77</v>
      </c>
      <c r="E43" s="4">
        <f>IF(ISNA(VLOOKUP(A43,'2011'!$B$2:$S$401,7,FALSE)), AVERAGE(C43:D43), VLOOKUP(A43,'2011'!$B$2:$S$401,7,FALSE))</f>
        <v>57</v>
      </c>
      <c r="F43" s="4">
        <f>IF(ISNA(VLOOKUP(A43,'2010'!$B$2:$S$401,7,FALSE)), AVERAGE(C43:E43), VLOOKUP(A43,'2010'!$B$2:$S$401,7,FALSE))</f>
        <v>58</v>
      </c>
      <c r="G43" s="4">
        <f>IF(ISNA(VLOOKUP(A43,'2009'!$B$2:$S$401,7,FALSE)), AVERAGE(C43:F43), VLOOKUP(A43,'2009'!$B$2:$S$401,7,FALSE))</f>
        <v>77</v>
      </c>
      <c r="H43" s="4">
        <f>VLOOKUP(A43,'2014'!$B$2:$S$430,4,FALSE)</f>
        <v>69</v>
      </c>
      <c r="I43" s="4">
        <f>IF(ISNA(VLOOKUP(A43,'2013'!$B$2:$S$401,4,FALSE)), H43, VLOOKUP(A43,'2013'!$B$2:$S$401,4,FALSE)*1.7)</f>
        <v>54.4</v>
      </c>
      <c r="J43" s="4">
        <f>IF(ISNA(VLOOKUP(A43,'2012'!$B$2:$S$401,4,FALSE)), I43, VLOOKUP(A43,'2012'!$B$2:$S$401,4,FALSE))</f>
        <v>82</v>
      </c>
      <c r="K43" s="4">
        <f>IF(ISNA(VLOOKUP(A43,'2011'!$B$2:$S$401,4,FALSE)), AVERAGE(I43:J43), VLOOKUP(A43,'2011'!$B$2:$S$401,4,FALSE))</f>
        <v>75</v>
      </c>
      <c r="L43" s="4">
        <f>IF(ISNA(VLOOKUP(A43,'2010'!$B$2:$S$401,4,FALSE)), AVERAGE(I43:K43), VLOOKUP(A43,'2010'!$B$2:$S$401,4,FALSE))</f>
        <v>80</v>
      </c>
      <c r="M43" s="4">
        <f>IF(ISNA(VLOOKUP(A43,'2009'!$B$2:$S$401,4,FALSE)), AVERAGE(I43:L43), VLOOKUP(A43,'2009'!$B$2:$S$401,4,FALSE))</f>
        <v>82</v>
      </c>
      <c r="N43" s="4">
        <f t="shared" si="0"/>
        <v>41</v>
      </c>
      <c r="O43" s="4" t="str">
        <f>VLOOKUP(A43,Bios!$B$2:$S$430,3,FALSE)</f>
        <v>L</v>
      </c>
      <c r="P43" s="4" t="str">
        <f>VLOOKUP(A43,Bios!$B$2:$S$430,4,FALSE)</f>
        <v>May 08 '72</v>
      </c>
      <c r="Q43" s="4" t="str">
        <f t="shared" si="1"/>
        <v>72</v>
      </c>
      <c r="R43" s="5">
        <f t="shared" si="2"/>
        <v>0.79181735985533452</v>
      </c>
      <c r="S43" s="4">
        <f t="shared" si="3"/>
        <v>32</v>
      </c>
      <c r="T43" s="4">
        <f t="shared" si="4"/>
        <v>77</v>
      </c>
      <c r="U43" s="4">
        <f t="shared" si="5"/>
        <v>54.4</v>
      </c>
      <c r="V43" s="4">
        <f t="shared" si="6"/>
        <v>82</v>
      </c>
      <c r="W43" s="4" t="str">
        <f>VLOOKUP(A43,Bios!$B$2:$S$430,7,FALSE)</f>
        <v>CAN</v>
      </c>
      <c r="X43" s="4" t="str">
        <f>VLOOKUP(A43,Bios!$B$2:$S$430,2,FALSE)</f>
        <v>DAL</v>
      </c>
      <c r="Y43" s="4">
        <f t="shared" si="7"/>
        <v>73.733333333333334</v>
      </c>
      <c r="Z43" s="4">
        <f t="shared" si="8"/>
        <v>58.383333333333333</v>
      </c>
    </row>
    <row r="44" spans="1:26">
      <c r="A44" t="s">
        <v>132</v>
      </c>
      <c r="B44" s="4">
        <f>VLOOKUP(A44,'2014'!$B$2:$S$430,7,FALSE)</f>
        <v>79</v>
      </c>
      <c r="C44" s="4">
        <f>IF(ISNA(VLOOKUP(A44,'2013'!$B$2:$S$401,7,FALSE)*1.7), B44, VLOOKUP(A44,'2013'!$B$2:$S$401,7,FALSE)*1.7)</f>
        <v>52.699999999999996</v>
      </c>
      <c r="D44" s="4">
        <f>IF(ISNA(VLOOKUP(A44,'2012'!$B$2:$S$401,7,FALSE)), C44, VLOOKUP(A44,'2012'!$B$2:$S$401,7,FALSE))</f>
        <v>61</v>
      </c>
      <c r="E44" s="4">
        <f>IF(ISNA(VLOOKUP(A44,'2011'!$B$2:$S$401,7,FALSE)), AVERAGE(C44:D44), VLOOKUP(A44,'2011'!$B$2:$S$401,7,FALSE))</f>
        <v>66</v>
      </c>
      <c r="F44" s="4">
        <f>IF(ISNA(VLOOKUP(A44,'2010'!$B$2:$S$401,7,FALSE)), AVERAGE(C44:E44), VLOOKUP(A44,'2010'!$B$2:$S$401,7,FALSE))</f>
        <v>51</v>
      </c>
      <c r="G44" s="4">
        <f>IF(ISNA(VLOOKUP(A44,'2009'!$B$2:$S$401,7,FALSE)), AVERAGE(C44:F44), VLOOKUP(A44,'2009'!$B$2:$S$401,7,FALSE))</f>
        <v>59</v>
      </c>
      <c r="H44" s="4">
        <f>VLOOKUP(A44,'2014'!$B$2:$S$430,4,FALSE)</f>
        <v>82</v>
      </c>
      <c r="I44" s="4">
        <f>IF(ISNA(VLOOKUP(A44,'2013'!$B$2:$S$401,4,FALSE)), H44, VLOOKUP(A44,'2013'!$B$2:$S$401,4,FALSE)*1.7)</f>
        <v>81.599999999999994</v>
      </c>
      <c r="J44" s="4">
        <f>IF(ISNA(VLOOKUP(A44,'2012'!$B$2:$S$401,4,FALSE)), I44, VLOOKUP(A44,'2012'!$B$2:$S$401,4,FALSE))</f>
        <v>82</v>
      </c>
      <c r="K44" s="4">
        <f>IF(ISNA(VLOOKUP(A44,'2011'!$B$2:$S$401,4,FALSE)), AVERAGE(I44:J44), VLOOKUP(A44,'2011'!$B$2:$S$401,4,FALSE))</f>
        <v>74</v>
      </c>
      <c r="L44" s="4">
        <f>IF(ISNA(VLOOKUP(A44,'2010'!$B$2:$S$401,4,FALSE)), AVERAGE(I44:K44), VLOOKUP(A44,'2010'!$B$2:$S$401,4,FALSE))</f>
        <v>67</v>
      </c>
      <c r="M44" s="4">
        <f>IF(ISNA(VLOOKUP(A44,'2009'!$B$2:$S$401,4,FALSE)), AVERAGE(I44:L44), VLOOKUP(A44,'2009'!$B$2:$S$401,4,FALSE))</f>
        <v>80</v>
      </c>
      <c r="N44" s="4">
        <f t="shared" si="0"/>
        <v>29</v>
      </c>
      <c r="O44" s="4" t="str">
        <f>VLOOKUP(A44,Bios!$B$2:$S$430,3,FALSE)</f>
        <v>C</v>
      </c>
      <c r="P44" s="4" t="str">
        <f>VLOOKUP(A44,Bios!$B$2:$S$430,4,FALSE)</f>
        <v>Jul 11 '84</v>
      </c>
      <c r="Q44" s="4" t="str">
        <f t="shared" si="1"/>
        <v>84</v>
      </c>
      <c r="R44" s="5">
        <f t="shared" si="2"/>
        <v>0.79018431204457773</v>
      </c>
      <c r="S44" s="4">
        <f t="shared" si="3"/>
        <v>51</v>
      </c>
      <c r="T44" s="4">
        <f t="shared" si="4"/>
        <v>79</v>
      </c>
      <c r="U44" s="4">
        <f t="shared" si="5"/>
        <v>67</v>
      </c>
      <c r="V44" s="4">
        <f t="shared" si="6"/>
        <v>82</v>
      </c>
      <c r="W44" s="4" t="str">
        <f>VLOOKUP(A44,Bios!$B$2:$S$430,7,FALSE)</f>
        <v>USA</v>
      </c>
      <c r="X44" s="4" t="str">
        <f>VLOOKUP(A44,Bios!$B$2:$S$430,2,FALSE)</f>
        <v>SJS</v>
      </c>
      <c r="Y44" s="4">
        <f t="shared" si="7"/>
        <v>77.766666666666666</v>
      </c>
      <c r="Z44" s="4">
        <f t="shared" si="8"/>
        <v>61.449999999999996</v>
      </c>
    </row>
    <row r="45" spans="1:26">
      <c r="A45" t="s">
        <v>106</v>
      </c>
      <c r="B45" s="4">
        <f>VLOOKUP(A45,'2014'!$B$2:$S$430,7,FALSE)</f>
        <v>50</v>
      </c>
      <c r="C45" s="4">
        <f>IF(ISNA(VLOOKUP(A45,'2013'!$B$2:$S$401,7,FALSE)*1.7), B45, VLOOKUP(A45,'2013'!$B$2:$S$401,7,FALSE)*1.7)</f>
        <v>56.1</v>
      </c>
      <c r="D45" s="4">
        <f>IF(ISNA(VLOOKUP(A45,'2012'!$B$2:$S$401,7,FALSE)), C45, VLOOKUP(A45,'2012'!$B$2:$S$401,7,FALSE))</f>
        <v>34</v>
      </c>
      <c r="E45" s="4">
        <f>IF(ISNA(VLOOKUP(A45,'2011'!$B$2:$S$401,7,FALSE)), AVERAGE(C45:D45), VLOOKUP(A45,'2011'!$B$2:$S$401,7,FALSE))</f>
        <v>66</v>
      </c>
      <c r="F45" s="4">
        <f>IF(ISNA(VLOOKUP(A45,'2010'!$B$2:$S$401,7,FALSE)), AVERAGE(C45:E45), VLOOKUP(A45,'2010'!$B$2:$S$401,7,FALSE))</f>
        <v>61</v>
      </c>
      <c r="G45" s="4">
        <f>IF(ISNA(VLOOKUP(A45,'2009'!$B$2:$S$401,7,FALSE)), AVERAGE(C45:F45), VLOOKUP(A45,'2009'!$B$2:$S$401,7,FALSE))</f>
        <v>84</v>
      </c>
      <c r="H45" s="4">
        <f>VLOOKUP(A45,'2014'!$B$2:$S$430,4,FALSE)</f>
        <v>72</v>
      </c>
      <c r="I45" s="4">
        <f>IF(ISNA(VLOOKUP(A45,'2013'!$B$2:$S$401,4,FALSE)), H45, VLOOKUP(A45,'2013'!$B$2:$S$401,4,FALSE)*1.7)</f>
        <v>81.599999999999994</v>
      </c>
      <c r="J45" s="4">
        <f>IF(ISNA(VLOOKUP(A45,'2012'!$B$2:$S$401,4,FALSE)), I45, VLOOKUP(A45,'2012'!$B$2:$S$401,4,FALSE))</f>
        <v>55</v>
      </c>
      <c r="K45" s="4">
        <f>IF(ISNA(VLOOKUP(A45,'2011'!$B$2:$S$401,4,FALSE)), AVERAGE(I45:J45), VLOOKUP(A45,'2011'!$B$2:$S$401,4,FALSE))</f>
        <v>80</v>
      </c>
      <c r="L45" s="4">
        <f>IF(ISNA(VLOOKUP(A45,'2010'!$B$2:$S$401,4,FALSE)), AVERAGE(I45:K45), VLOOKUP(A45,'2010'!$B$2:$S$401,4,FALSE))</f>
        <v>74</v>
      </c>
      <c r="M45" s="4">
        <f>IF(ISNA(VLOOKUP(A45,'2009'!$B$2:$S$401,4,FALSE)), AVERAGE(I45:L45), VLOOKUP(A45,'2009'!$B$2:$S$401,4,FALSE))</f>
        <v>82</v>
      </c>
      <c r="N45" s="4">
        <f t="shared" si="0"/>
        <v>28</v>
      </c>
      <c r="O45" s="4" t="str">
        <f>VLOOKUP(A45,Bios!$B$2:$S$430,3,FALSE)</f>
        <v>C</v>
      </c>
      <c r="P45" s="4" t="str">
        <f>VLOOKUP(A45,Bios!$B$2:$S$430,4,FALSE)</f>
        <v>Jan 01 '85</v>
      </c>
      <c r="Q45" s="4" t="str">
        <f t="shared" si="1"/>
        <v>85</v>
      </c>
      <c r="R45" s="5">
        <f t="shared" si="2"/>
        <v>0.78969860548807913</v>
      </c>
      <c r="S45" s="4">
        <f t="shared" si="3"/>
        <v>34</v>
      </c>
      <c r="T45" s="4">
        <f t="shared" si="4"/>
        <v>84</v>
      </c>
      <c r="U45" s="4">
        <f t="shared" si="5"/>
        <v>55</v>
      </c>
      <c r="V45" s="4">
        <f t="shared" si="6"/>
        <v>82</v>
      </c>
      <c r="W45" s="4" t="str">
        <f>VLOOKUP(A45,Bios!$B$2:$S$430,7,FALSE)</f>
        <v>CAN</v>
      </c>
      <c r="X45" s="4" t="str">
        <f>VLOOKUP(A45,Bios!$B$2:$S$430,2,FALSE)</f>
        <v>LAK</v>
      </c>
      <c r="Y45" s="4">
        <f t="shared" si="7"/>
        <v>74.100000000000009</v>
      </c>
      <c r="Z45" s="4">
        <f t="shared" si="8"/>
        <v>58.516666666666673</v>
      </c>
    </row>
    <row r="46" spans="1:26">
      <c r="A46" t="s">
        <v>115</v>
      </c>
      <c r="B46" s="4">
        <f>VLOOKUP(A46,'2014'!$B$2:$S$430,7,FALSE)</f>
        <v>69</v>
      </c>
      <c r="C46" s="4">
        <f>IF(ISNA(VLOOKUP(A46,'2013'!$B$2:$S$401,7,FALSE)*1.7), B46, VLOOKUP(A46,'2013'!$B$2:$S$401,7,FALSE)*1.7)</f>
        <v>56.1</v>
      </c>
      <c r="D46" s="4">
        <f>IF(ISNA(VLOOKUP(A46,'2012'!$B$2:$S$401,7,FALSE)), C46, VLOOKUP(A46,'2012'!$B$2:$S$401,7,FALSE))</f>
        <v>62</v>
      </c>
      <c r="E46" s="4">
        <f>IF(ISNA(VLOOKUP(A46,'2011'!$B$2:$S$401,7,FALSE)), AVERAGE(C46:D46), VLOOKUP(A46,'2011'!$B$2:$S$401,7,FALSE))</f>
        <v>62</v>
      </c>
      <c r="F46" s="4">
        <f>IF(ISNA(VLOOKUP(A46,'2010'!$B$2:$S$401,7,FALSE)), AVERAGE(C46:E46), VLOOKUP(A46,'2010'!$B$2:$S$401,7,FALSE))</f>
        <v>52</v>
      </c>
      <c r="G46" s="4">
        <f>IF(ISNA(VLOOKUP(A46,'2009'!$B$2:$S$401,7,FALSE)), AVERAGE(C46:F46), VLOOKUP(A46,'2009'!$B$2:$S$401,7,FALSE))</f>
        <v>73</v>
      </c>
      <c r="H46" s="4">
        <f>VLOOKUP(A46,'2014'!$B$2:$S$430,4,FALSE)</f>
        <v>80</v>
      </c>
      <c r="I46" s="4">
        <f>IF(ISNA(VLOOKUP(A46,'2013'!$B$2:$S$401,4,FALSE)), H46, VLOOKUP(A46,'2013'!$B$2:$S$401,4,FALSE)*1.7)</f>
        <v>79.899999999999991</v>
      </c>
      <c r="J46" s="4">
        <f>IF(ISNA(VLOOKUP(A46,'2012'!$B$2:$S$401,4,FALSE)), I46, VLOOKUP(A46,'2012'!$B$2:$S$401,4,FALSE))</f>
        <v>79</v>
      </c>
      <c r="K46" s="4">
        <f>IF(ISNA(VLOOKUP(A46,'2011'!$B$2:$S$401,4,FALSE)), AVERAGE(I46:J46), VLOOKUP(A46,'2011'!$B$2:$S$401,4,FALSE))</f>
        <v>75</v>
      </c>
      <c r="L46" s="4">
        <f>IF(ISNA(VLOOKUP(A46,'2010'!$B$2:$S$401,4,FALSE)), AVERAGE(I46:K46), VLOOKUP(A46,'2010'!$B$2:$S$401,4,FALSE))</f>
        <v>79</v>
      </c>
      <c r="M46" s="4">
        <f>IF(ISNA(VLOOKUP(A46,'2009'!$B$2:$S$401,4,FALSE)), AVERAGE(I46:L46), VLOOKUP(A46,'2009'!$B$2:$S$401,4,FALSE))</f>
        <v>82</v>
      </c>
      <c r="N46" s="4">
        <f t="shared" si="0"/>
        <v>27</v>
      </c>
      <c r="O46" s="4" t="str">
        <f>VLOOKUP(A46,Bios!$B$2:$S$430,3,FALSE)</f>
        <v>C</v>
      </c>
      <c r="P46" s="4" t="str">
        <f>VLOOKUP(A46,Bios!$B$2:$S$430,4,FALSE)</f>
        <v>Apr 28 '86</v>
      </c>
      <c r="Q46" s="4" t="str">
        <f t="shared" si="1"/>
        <v>86</v>
      </c>
      <c r="R46" s="5">
        <f t="shared" si="2"/>
        <v>0.78774478837650042</v>
      </c>
      <c r="S46" s="4">
        <f t="shared" si="3"/>
        <v>52</v>
      </c>
      <c r="T46" s="4">
        <f t="shared" si="4"/>
        <v>73</v>
      </c>
      <c r="U46" s="4">
        <f t="shared" si="5"/>
        <v>75</v>
      </c>
      <c r="V46" s="4">
        <f t="shared" si="6"/>
        <v>82</v>
      </c>
      <c r="W46" s="4" t="str">
        <f>VLOOKUP(A46,Bios!$B$2:$S$430,7,FALSE)</f>
        <v>CZE</v>
      </c>
      <c r="X46" s="4" t="str">
        <f>VLOOKUP(A46,Bios!$B$2:$S$430,2,FALSE)</f>
        <v>BOS</v>
      </c>
      <c r="Y46" s="4">
        <f t="shared" si="7"/>
        <v>79.149999999999991</v>
      </c>
      <c r="Z46" s="4">
        <f t="shared" si="8"/>
        <v>62.35</v>
      </c>
    </row>
    <row r="47" spans="1:26">
      <c r="A47" t="s">
        <v>46</v>
      </c>
      <c r="B47" s="4">
        <f>VLOOKUP(A47,'2014'!$B$2:$S$430,7,FALSE)</f>
        <v>70</v>
      </c>
      <c r="C47" s="4">
        <f>IF(ISNA(VLOOKUP(A47,'2013'!$B$2:$S$401,7,FALSE)*1.7), B47, VLOOKUP(A47,'2013'!$B$2:$S$401,7,FALSE)*1.7)</f>
        <v>73.099999999999994</v>
      </c>
      <c r="D47" s="4">
        <f>IF(ISNA(VLOOKUP(A47,'2012'!$B$2:$S$401,7,FALSE)), C47, VLOOKUP(A47,'2012'!$B$2:$S$401,7,FALSE))</f>
        <v>28</v>
      </c>
      <c r="E47" s="4">
        <f>IF(ISNA(VLOOKUP(A47,'2011'!$B$2:$S$401,7,FALSE)), AVERAGE(C47:D47), VLOOKUP(A47,'2011'!$B$2:$S$401,7,FALSE))</f>
        <v>67</v>
      </c>
      <c r="F47" s="4">
        <f>IF(ISNA(VLOOKUP(A47,'2010'!$B$2:$S$401,7,FALSE)), AVERAGE(C47:E47), VLOOKUP(A47,'2010'!$B$2:$S$401,7,FALSE))</f>
        <v>55</v>
      </c>
      <c r="G47" s="4">
        <f>IF(ISNA(VLOOKUP(A47,'2009'!$B$2:$S$401,7,FALSE)), AVERAGE(C47:F47), VLOOKUP(A47,'2009'!$B$2:$S$401,7,FALSE))</f>
        <v>55.774999999999999</v>
      </c>
      <c r="H47" s="4">
        <f>VLOOKUP(A47,'2014'!$B$2:$S$430,4,FALSE)</f>
        <v>71</v>
      </c>
      <c r="I47" s="4">
        <f>IF(ISNA(VLOOKUP(A47,'2013'!$B$2:$S$401,4,FALSE)), H47, VLOOKUP(A47,'2013'!$B$2:$S$401,4,FALSE)*1.7)</f>
        <v>79.899999999999991</v>
      </c>
      <c r="J47" s="4">
        <f>IF(ISNA(VLOOKUP(A47,'2012'!$B$2:$S$401,4,FALSE)), I47, VLOOKUP(A47,'2012'!$B$2:$S$401,4,FALSE))</f>
        <v>58</v>
      </c>
      <c r="K47" s="4">
        <f>IF(ISNA(VLOOKUP(A47,'2011'!$B$2:$S$401,4,FALSE)), AVERAGE(I47:J47), VLOOKUP(A47,'2011'!$B$2:$S$401,4,FALSE))</f>
        <v>80</v>
      </c>
      <c r="L47" s="4">
        <f>IF(ISNA(VLOOKUP(A47,'2010'!$B$2:$S$401,4,FALSE)), AVERAGE(I47:K47), VLOOKUP(A47,'2010'!$B$2:$S$401,4,FALSE))</f>
        <v>81</v>
      </c>
      <c r="M47" s="4">
        <f>IF(ISNA(VLOOKUP(A47,'2009'!$B$2:$S$401,4,FALSE)), AVERAGE(I47:L47), VLOOKUP(A47,'2009'!$B$2:$S$401,4,FALSE))</f>
        <v>74.724999999999994</v>
      </c>
      <c r="N47" s="4">
        <f t="shared" si="0"/>
        <v>22</v>
      </c>
      <c r="O47" s="4" t="str">
        <f>VLOOKUP(A47,Bios!$B$2:$S$430,3,FALSE)</f>
        <v>C</v>
      </c>
      <c r="P47" s="4" t="str">
        <f>VLOOKUP(A47,Bios!$B$2:$S$430,4,FALSE)</f>
        <v>Jan 16 '91</v>
      </c>
      <c r="Q47" s="4" t="str">
        <f t="shared" si="1"/>
        <v>91</v>
      </c>
      <c r="R47" s="5">
        <f t="shared" si="2"/>
        <v>0.78464998594321056</v>
      </c>
      <c r="S47" s="4">
        <f t="shared" si="3"/>
        <v>28</v>
      </c>
      <c r="T47" s="4">
        <f t="shared" si="4"/>
        <v>73.099999999999994</v>
      </c>
      <c r="U47" s="4">
        <f t="shared" si="5"/>
        <v>58</v>
      </c>
      <c r="V47" s="4">
        <f t="shared" si="6"/>
        <v>81</v>
      </c>
      <c r="W47" s="4" t="str">
        <f>VLOOKUP(A47,Bios!$B$2:$S$430,7,FALSE)</f>
        <v>CAN</v>
      </c>
      <c r="X47" s="4" t="str">
        <f>VLOOKUP(A47,Bios!$B$2:$S$430,2,FALSE)</f>
        <v>COL</v>
      </c>
      <c r="Y47" s="4">
        <f t="shared" si="7"/>
        <v>74.104166666666671</v>
      </c>
      <c r="Z47" s="4">
        <f t="shared" si="8"/>
        <v>58.145833333333336</v>
      </c>
    </row>
    <row r="48" spans="1:26">
      <c r="A48" t="s">
        <v>112</v>
      </c>
      <c r="B48" s="4">
        <f>VLOOKUP(A48,'2014'!$B$2:$S$430,7,FALSE)</f>
        <v>79</v>
      </c>
      <c r="C48" s="4">
        <f>IF(ISNA(VLOOKUP(A48,'2013'!$B$2:$S$401,7,FALSE)*1.7), B48, VLOOKUP(A48,'2013'!$B$2:$S$401,7,FALSE)*1.7)</f>
        <v>56.1</v>
      </c>
      <c r="D48" s="4">
        <f>IF(ISNA(VLOOKUP(A48,'2012'!$B$2:$S$401,7,FALSE)), C48, VLOOKUP(A48,'2012'!$B$2:$S$401,7,FALSE))</f>
        <v>63</v>
      </c>
      <c r="E48" s="4">
        <f>IF(ISNA(VLOOKUP(A48,'2011'!$B$2:$S$401,7,FALSE)), AVERAGE(C48:D48), VLOOKUP(A48,'2011'!$B$2:$S$401,7,FALSE))</f>
        <v>56</v>
      </c>
      <c r="F48" s="4">
        <f>IF(ISNA(VLOOKUP(A48,'2010'!$B$2:$S$401,7,FALSE)), AVERAGE(C48:E48), VLOOKUP(A48,'2010'!$B$2:$S$401,7,FALSE))</f>
        <v>41</v>
      </c>
      <c r="G48" s="4">
        <f>IF(ISNA(VLOOKUP(A48,'2009'!$B$2:$S$401,7,FALSE)), AVERAGE(C48:F48), VLOOKUP(A48,'2009'!$B$2:$S$401,7,FALSE))</f>
        <v>54.024999999999999</v>
      </c>
      <c r="H48" s="4">
        <f>VLOOKUP(A48,'2014'!$B$2:$S$430,4,FALSE)</f>
        <v>81</v>
      </c>
      <c r="I48" s="4">
        <f>IF(ISNA(VLOOKUP(A48,'2013'!$B$2:$S$401,4,FALSE)), H48, VLOOKUP(A48,'2013'!$B$2:$S$401,4,FALSE)*1.7)</f>
        <v>69.7</v>
      </c>
      <c r="J48" s="4">
        <f>IF(ISNA(VLOOKUP(A48,'2012'!$B$2:$S$401,4,FALSE)), I48, VLOOKUP(A48,'2012'!$B$2:$S$401,4,FALSE))</f>
        <v>71</v>
      </c>
      <c r="K48" s="4">
        <f>IF(ISNA(VLOOKUP(A48,'2011'!$B$2:$S$401,4,FALSE)), AVERAGE(I48:J48), VLOOKUP(A48,'2011'!$B$2:$S$401,4,FALSE))</f>
        <v>69</v>
      </c>
      <c r="L48" s="4">
        <f>IF(ISNA(VLOOKUP(A48,'2010'!$B$2:$S$401,4,FALSE)), AVERAGE(I48:K48), VLOOKUP(A48,'2010'!$B$2:$S$401,4,FALSE))</f>
        <v>82</v>
      </c>
      <c r="M48" s="4">
        <f>IF(ISNA(VLOOKUP(A48,'2009'!$B$2:$S$401,4,FALSE)), AVERAGE(I48:L48), VLOOKUP(A48,'2009'!$B$2:$S$401,4,FALSE))</f>
        <v>72.924999999999997</v>
      </c>
      <c r="N48" s="4">
        <f t="shared" si="0"/>
        <v>24</v>
      </c>
      <c r="O48" s="4" t="str">
        <f>VLOOKUP(A48,Bios!$B$2:$S$430,3,FALSE)</f>
        <v>L</v>
      </c>
      <c r="P48" s="4" t="str">
        <f>VLOOKUP(A48,Bios!$B$2:$S$430,4,FALSE)</f>
        <v>Jul 18 '89</v>
      </c>
      <c r="Q48" s="4" t="str">
        <f t="shared" si="1"/>
        <v>89</v>
      </c>
      <c r="R48" s="5">
        <f t="shared" si="2"/>
        <v>0.78345021037868168</v>
      </c>
      <c r="S48" s="4">
        <f t="shared" si="3"/>
        <v>41</v>
      </c>
      <c r="T48" s="4">
        <f t="shared" si="4"/>
        <v>79</v>
      </c>
      <c r="U48" s="4">
        <f t="shared" si="5"/>
        <v>69</v>
      </c>
      <c r="V48" s="4">
        <f t="shared" si="6"/>
        <v>82</v>
      </c>
      <c r="W48" s="4" t="str">
        <f>VLOOKUP(A48,Bios!$B$2:$S$430,7,FALSE)</f>
        <v>CAN</v>
      </c>
      <c r="X48" s="4" t="str">
        <f>VLOOKUP(A48,Bios!$B$2:$S$430,2,FALSE)</f>
        <v>DAL</v>
      </c>
      <c r="Y48" s="4">
        <f t="shared" si="7"/>
        <v>74.270833333333329</v>
      </c>
      <c r="Z48" s="4">
        <f t="shared" si="8"/>
        <v>58.1875</v>
      </c>
    </row>
    <row r="49" spans="1:26">
      <c r="A49" t="s">
        <v>124</v>
      </c>
      <c r="B49" s="4">
        <f>VLOOKUP(A49,'2014'!$B$2:$S$430,7,FALSE)</f>
        <v>37</v>
      </c>
      <c r="C49" s="4">
        <f>IF(ISNA(VLOOKUP(A49,'2013'!$B$2:$S$401,7,FALSE)*1.7), B49, VLOOKUP(A49,'2013'!$B$2:$S$401,7,FALSE)*1.7)</f>
        <v>54.4</v>
      </c>
      <c r="D49" s="4">
        <f>IF(ISNA(VLOOKUP(A49,'2012'!$B$2:$S$401,7,FALSE)), C49, VLOOKUP(A49,'2012'!$B$2:$S$401,7,FALSE))</f>
        <v>49</v>
      </c>
      <c r="E49" s="4">
        <f>IF(ISNA(VLOOKUP(A49,'2011'!$B$2:$S$401,7,FALSE)), AVERAGE(C49:D49), VLOOKUP(A49,'2011'!$B$2:$S$401,7,FALSE))</f>
        <v>54</v>
      </c>
      <c r="F49" s="4">
        <f>IF(ISNA(VLOOKUP(A49,'2010'!$B$2:$S$401,7,FALSE)), AVERAGE(C49:E49), VLOOKUP(A49,'2010'!$B$2:$S$401,7,FALSE))</f>
        <v>70</v>
      </c>
      <c r="G49" s="4">
        <f>IF(ISNA(VLOOKUP(A49,'2009'!$B$2:$S$401,7,FALSE)), AVERAGE(C49:F49), VLOOKUP(A49,'2009'!$B$2:$S$401,7,FALSE))</f>
        <v>67</v>
      </c>
      <c r="H49" s="4">
        <f>VLOOKUP(A49,'2014'!$B$2:$S$430,4,FALSE)</f>
        <v>69</v>
      </c>
      <c r="I49" s="4">
        <f>IF(ISNA(VLOOKUP(A49,'2013'!$B$2:$S$401,4,FALSE)), H49, VLOOKUP(A49,'2013'!$B$2:$S$401,4,FALSE)*1.7)</f>
        <v>66.3</v>
      </c>
      <c r="J49" s="4">
        <f>IF(ISNA(VLOOKUP(A49,'2012'!$B$2:$S$401,4,FALSE)), I49, VLOOKUP(A49,'2012'!$B$2:$S$401,4,FALSE))</f>
        <v>64</v>
      </c>
      <c r="K49" s="4">
        <f>IF(ISNA(VLOOKUP(A49,'2011'!$B$2:$S$401,4,FALSE)), AVERAGE(I49:J49), VLOOKUP(A49,'2011'!$B$2:$S$401,4,FALSE))</f>
        <v>65</v>
      </c>
      <c r="L49" s="4">
        <f>IF(ISNA(VLOOKUP(A49,'2010'!$B$2:$S$401,4,FALSE)), AVERAGE(I49:K49), VLOOKUP(A49,'2010'!$B$2:$S$401,4,FALSE))</f>
        <v>82</v>
      </c>
      <c r="M49" s="4">
        <f>IF(ISNA(VLOOKUP(A49,'2009'!$B$2:$S$401,4,FALSE)), AVERAGE(I49:L49), VLOOKUP(A49,'2009'!$B$2:$S$401,4,FALSE))</f>
        <v>77</v>
      </c>
      <c r="N49" s="4">
        <f t="shared" si="0"/>
        <v>33</v>
      </c>
      <c r="O49" s="4" t="str">
        <f>VLOOKUP(A49,Bios!$B$2:$S$430,3,FALSE)</f>
        <v>C</v>
      </c>
      <c r="P49" s="4" t="str">
        <f>VLOOKUP(A49,Bios!$B$2:$S$430,4,FALSE)</f>
        <v>Apr 21 '80</v>
      </c>
      <c r="Q49" s="4" t="str">
        <f t="shared" si="1"/>
        <v>80</v>
      </c>
      <c r="R49" s="5">
        <f t="shared" si="2"/>
        <v>0.78289629104653902</v>
      </c>
      <c r="S49" s="4">
        <f t="shared" si="3"/>
        <v>37</v>
      </c>
      <c r="T49" s="4">
        <f t="shared" si="4"/>
        <v>70</v>
      </c>
      <c r="U49" s="4">
        <f t="shared" si="5"/>
        <v>64</v>
      </c>
      <c r="V49" s="4">
        <f t="shared" si="6"/>
        <v>82</v>
      </c>
      <c r="W49" s="4" t="str">
        <f>VLOOKUP(A49,Bios!$B$2:$S$430,7,FALSE)</f>
        <v>CAN</v>
      </c>
      <c r="X49" s="4" t="str">
        <f>VLOOKUP(A49,Bios!$B$2:$S$430,2,FALSE)</f>
        <v>PHI</v>
      </c>
      <c r="Y49" s="4">
        <f t="shared" si="7"/>
        <v>70.55</v>
      </c>
      <c r="Z49" s="4">
        <f t="shared" si="8"/>
        <v>55.233333333333327</v>
      </c>
    </row>
    <row r="50" spans="1:26">
      <c r="A50" t="s">
        <v>172</v>
      </c>
      <c r="B50" s="4">
        <f>VLOOKUP(A50,'2014'!$B$2:$S$430,7,FALSE)</f>
        <v>60</v>
      </c>
      <c r="C50" s="4">
        <f>IF(ISNA(VLOOKUP(A50,'2013'!$B$2:$S$401,7,FALSE)*1.7), B50, VLOOKUP(A50,'2013'!$B$2:$S$401,7,FALSE)*1.7)</f>
        <v>40.799999999999997</v>
      </c>
      <c r="D50" s="4">
        <f>IF(ISNA(VLOOKUP(A50,'2012'!$B$2:$S$401,7,FALSE)), C50, VLOOKUP(A50,'2012'!$B$2:$S$401,7,FALSE))</f>
        <v>53</v>
      </c>
      <c r="E50" s="4">
        <f>IF(ISNA(VLOOKUP(A50,'2011'!$B$2:$S$401,7,FALSE)), AVERAGE(C50:D50), VLOOKUP(A50,'2011'!$B$2:$S$401,7,FALSE))</f>
        <v>57</v>
      </c>
      <c r="F50" s="4">
        <f>IF(ISNA(VLOOKUP(A50,'2010'!$B$2:$S$401,7,FALSE)), AVERAGE(C50:E50), VLOOKUP(A50,'2010'!$B$2:$S$401,7,FALSE))</f>
        <v>79</v>
      </c>
      <c r="G50" s="4">
        <f>IF(ISNA(VLOOKUP(A50,'2009'!$B$2:$S$401,7,FALSE)), AVERAGE(C50:F50), VLOOKUP(A50,'2009'!$B$2:$S$401,7,FALSE))</f>
        <v>36</v>
      </c>
      <c r="H50" s="4">
        <f>VLOOKUP(A50,'2014'!$B$2:$S$430,4,FALSE)</f>
        <v>71</v>
      </c>
      <c r="I50" s="4">
        <f>IF(ISNA(VLOOKUP(A50,'2013'!$B$2:$S$401,4,FALSE)), H50, VLOOKUP(A50,'2013'!$B$2:$S$401,4,FALSE)*1.7)</f>
        <v>68</v>
      </c>
      <c r="J50" s="4">
        <f>IF(ISNA(VLOOKUP(A50,'2012'!$B$2:$S$401,4,FALSE)), I50, VLOOKUP(A50,'2012'!$B$2:$S$401,4,FALSE))</f>
        <v>79</v>
      </c>
      <c r="K50" s="4">
        <f>IF(ISNA(VLOOKUP(A50,'2011'!$B$2:$S$401,4,FALSE)), AVERAGE(I50:J50), VLOOKUP(A50,'2011'!$B$2:$S$401,4,FALSE))</f>
        <v>74</v>
      </c>
      <c r="L50" s="4">
        <f>IF(ISNA(VLOOKUP(A50,'2010'!$B$2:$S$401,4,FALSE)), AVERAGE(I50:K50), VLOOKUP(A50,'2010'!$B$2:$S$401,4,FALSE))</f>
        <v>81</v>
      </c>
      <c r="M50" s="4">
        <f>IF(ISNA(VLOOKUP(A50,'2009'!$B$2:$S$401,4,FALSE)), AVERAGE(I50:L50), VLOOKUP(A50,'2009'!$B$2:$S$401,4,FALSE))</f>
        <v>45</v>
      </c>
      <c r="N50" s="4">
        <f t="shared" si="0"/>
        <v>28</v>
      </c>
      <c r="O50" s="4" t="str">
        <f>VLOOKUP(A50,Bios!$B$2:$S$430,3,FALSE)</f>
        <v>C</v>
      </c>
      <c r="P50" s="4" t="str">
        <f>VLOOKUP(A50,Bios!$B$2:$S$430,4,FALSE)</f>
        <v>Dec 27 '85</v>
      </c>
      <c r="Q50" s="4" t="str">
        <f t="shared" si="1"/>
        <v>85</v>
      </c>
      <c r="R50" s="5">
        <f t="shared" si="2"/>
        <v>0.77942583732057413</v>
      </c>
      <c r="S50" s="4">
        <f t="shared" si="3"/>
        <v>36</v>
      </c>
      <c r="T50" s="4">
        <f t="shared" si="4"/>
        <v>79</v>
      </c>
      <c r="U50" s="4">
        <f t="shared" si="5"/>
        <v>45</v>
      </c>
      <c r="V50" s="4">
        <f t="shared" si="6"/>
        <v>81</v>
      </c>
      <c r="W50" s="4" t="str">
        <f>VLOOKUP(A50,Bios!$B$2:$S$430,7,FALSE)</f>
        <v>CAN</v>
      </c>
      <c r="X50" s="4" t="str">
        <f>VLOOKUP(A50,Bios!$B$2:$S$430,2,FALSE)</f>
        <v>COL</v>
      </c>
      <c r="Y50" s="4">
        <f t="shared" si="7"/>
        <v>69.666666666666671</v>
      </c>
      <c r="Z50" s="4">
        <f t="shared" si="8"/>
        <v>54.300000000000004</v>
      </c>
    </row>
    <row r="51" spans="1:26">
      <c r="A51" t="s">
        <v>151</v>
      </c>
      <c r="B51" s="4">
        <f>VLOOKUP(A51,'2014'!$B$2:$S$430,7,FALSE)</f>
        <v>37</v>
      </c>
      <c r="C51" s="4">
        <f>IF(ISNA(VLOOKUP(A51,'2013'!$B$2:$S$401,7,FALSE)*1.7), B51, VLOOKUP(A51,'2013'!$B$2:$S$401,7,FALSE)*1.7)</f>
        <v>49.3</v>
      </c>
      <c r="D51" s="4">
        <f>IF(ISNA(VLOOKUP(A51,'2012'!$B$2:$S$401,7,FALSE)), C51, VLOOKUP(A51,'2012'!$B$2:$S$401,7,FALSE))</f>
        <v>71</v>
      </c>
      <c r="E51" s="4">
        <f>IF(ISNA(VLOOKUP(A51,'2011'!$B$2:$S$401,7,FALSE)), AVERAGE(C51:D51), VLOOKUP(A51,'2011'!$B$2:$S$401,7,FALSE))</f>
        <v>73</v>
      </c>
      <c r="F51" s="4">
        <f>IF(ISNA(VLOOKUP(A51,'2010'!$B$2:$S$401,7,FALSE)), AVERAGE(C51:E51), VLOOKUP(A51,'2010'!$B$2:$S$401,7,FALSE))</f>
        <v>71</v>
      </c>
      <c r="G51" s="4">
        <f>IF(ISNA(VLOOKUP(A51,'2009'!$B$2:$S$401,7,FALSE)), AVERAGE(C51:F51), VLOOKUP(A51,'2009'!$B$2:$S$401,7,FALSE))</f>
        <v>63</v>
      </c>
      <c r="H51" s="4">
        <f>VLOOKUP(A51,'2014'!$B$2:$S$430,4,FALSE)</f>
        <v>61</v>
      </c>
      <c r="I51" s="4">
        <f>IF(ISNA(VLOOKUP(A51,'2013'!$B$2:$S$401,4,FALSE)), H51, VLOOKUP(A51,'2013'!$B$2:$S$401,4,FALSE)*1.7)</f>
        <v>81.599999999999994</v>
      </c>
      <c r="J51" s="4">
        <f>IF(ISNA(VLOOKUP(A51,'2012'!$B$2:$S$401,4,FALSE)), I51, VLOOKUP(A51,'2012'!$B$2:$S$401,4,FALSE))</f>
        <v>82</v>
      </c>
      <c r="K51" s="4">
        <f>IF(ISNA(VLOOKUP(A51,'2011'!$B$2:$S$401,4,FALSE)), AVERAGE(I51:J51), VLOOKUP(A51,'2011'!$B$2:$S$401,4,FALSE))</f>
        <v>79</v>
      </c>
      <c r="L51" s="4">
        <f>IF(ISNA(VLOOKUP(A51,'2010'!$B$2:$S$401,4,FALSE)), AVERAGE(I51:K51), VLOOKUP(A51,'2010'!$B$2:$S$401,4,FALSE))</f>
        <v>82</v>
      </c>
      <c r="M51" s="4">
        <f>IF(ISNA(VLOOKUP(A51,'2009'!$B$2:$S$401,4,FALSE)), AVERAGE(I51:L51), VLOOKUP(A51,'2009'!$B$2:$S$401,4,FALSE))</f>
        <v>82</v>
      </c>
      <c r="N51" s="4">
        <f t="shared" si="0"/>
        <v>28</v>
      </c>
      <c r="O51" s="4" t="str">
        <f>VLOOKUP(A51,Bios!$B$2:$S$430,3,FALSE)</f>
        <v>R</v>
      </c>
      <c r="P51" s="4" t="str">
        <f>VLOOKUP(A51,Bios!$B$2:$S$430,4,FALSE)</f>
        <v>Jul 17 '85</v>
      </c>
      <c r="Q51" s="4" t="str">
        <f t="shared" si="1"/>
        <v>85</v>
      </c>
      <c r="R51" s="5">
        <f t="shared" si="2"/>
        <v>0.77908468776732254</v>
      </c>
      <c r="S51" s="4">
        <f t="shared" si="3"/>
        <v>37</v>
      </c>
      <c r="T51" s="4">
        <f t="shared" si="4"/>
        <v>73</v>
      </c>
      <c r="U51" s="4">
        <f t="shared" si="5"/>
        <v>61</v>
      </c>
      <c r="V51" s="4">
        <f t="shared" si="6"/>
        <v>82</v>
      </c>
      <c r="W51" s="4" t="str">
        <f>VLOOKUP(A51,Bios!$B$2:$S$430,7,FALSE)</f>
        <v>SWE</v>
      </c>
      <c r="X51" s="4" t="str">
        <f>VLOOKUP(A51,Bios!$B$2:$S$430,2,FALSE)</f>
        <v>BOS</v>
      </c>
      <c r="Y51" s="4">
        <f t="shared" si="7"/>
        <v>77.933333333333337</v>
      </c>
      <c r="Z51" s="4">
        <f t="shared" si="8"/>
        <v>60.716666666666669</v>
      </c>
    </row>
    <row r="52" spans="1:26">
      <c r="A52" t="s">
        <v>83</v>
      </c>
      <c r="B52" s="4">
        <f>VLOOKUP(A52,'2014'!$B$2:$S$430,7,FALSE)</f>
        <v>54</v>
      </c>
      <c r="C52" s="4">
        <f>IF(ISNA(VLOOKUP(A52,'2013'!$B$2:$S$401,7,FALSE)*1.7), B52, VLOOKUP(A52,'2013'!$B$2:$S$401,7,FALSE)*1.7)</f>
        <v>62.9</v>
      </c>
      <c r="D52" s="4">
        <f>IF(ISNA(VLOOKUP(A52,'2012'!$B$2:$S$401,7,FALSE)), C52, VLOOKUP(A52,'2012'!$B$2:$S$401,7,FALSE))</f>
        <v>65</v>
      </c>
      <c r="E52" s="4">
        <f>IF(ISNA(VLOOKUP(A52,'2011'!$B$2:$S$401,7,FALSE)), AVERAGE(C52:D52), VLOOKUP(A52,'2011'!$B$2:$S$401,7,FALSE))</f>
        <v>56</v>
      </c>
      <c r="F52" s="4">
        <f>IF(ISNA(VLOOKUP(A52,'2010'!$B$2:$S$401,7,FALSE)), AVERAGE(C52:E52), VLOOKUP(A52,'2010'!$B$2:$S$401,7,FALSE))</f>
        <v>61.300000000000004</v>
      </c>
      <c r="G52" s="4">
        <f>IF(ISNA(VLOOKUP(A52,'2009'!$B$2:$S$401,7,FALSE)), AVERAGE(C52:F52), VLOOKUP(A52,'2009'!$B$2:$S$401,7,FALSE))</f>
        <v>61.300000000000004</v>
      </c>
      <c r="H52" s="4">
        <f>VLOOKUP(A52,'2014'!$B$2:$S$430,4,FALSE)</f>
        <v>65</v>
      </c>
      <c r="I52" s="4">
        <f>IF(ISNA(VLOOKUP(A52,'2013'!$B$2:$S$401,4,FALSE)), H52, VLOOKUP(A52,'2013'!$B$2:$S$401,4,FALSE)*1.7)</f>
        <v>81.599999999999994</v>
      </c>
      <c r="J52" s="4">
        <f>IF(ISNA(VLOOKUP(A52,'2012'!$B$2:$S$401,4,FALSE)), I52, VLOOKUP(A52,'2012'!$B$2:$S$401,4,FALSE))</f>
        <v>80</v>
      </c>
      <c r="K52" s="4">
        <f>IF(ISNA(VLOOKUP(A52,'2011'!$B$2:$S$401,4,FALSE)), AVERAGE(I52:J52), VLOOKUP(A52,'2011'!$B$2:$S$401,4,FALSE))</f>
        <v>79</v>
      </c>
      <c r="L52" s="4">
        <f>IF(ISNA(VLOOKUP(A52,'2010'!$B$2:$S$401,4,FALSE)), AVERAGE(I52:K52), VLOOKUP(A52,'2010'!$B$2:$S$401,4,FALSE))</f>
        <v>80.2</v>
      </c>
      <c r="M52" s="4">
        <f>IF(ISNA(VLOOKUP(A52,'2009'!$B$2:$S$401,4,FALSE)), AVERAGE(I52:L52), VLOOKUP(A52,'2009'!$B$2:$S$401,4,FALSE))</f>
        <v>80.2</v>
      </c>
      <c r="N52" s="4">
        <f t="shared" si="0"/>
        <v>24</v>
      </c>
      <c r="O52" s="4" t="str">
        <f>VLOOKUP(A52,Bios!$B$2:$S$430,3,FALSE)</f>
        <v>C</v>
      </c>
      <c r="P52" s="4" t="str">
        <f>VLOOKUP(A52,Bios!$B$2:$S$430,4,FALSE)</f>
        <v>Mar 28 '89</v>
      </c>
      <c r="Q52" s="4" t="str">
        <f t="shared" si="1"/>
        <v>89</v>
      </c>
      <c r="R52" s="5">
        <f t="shared" si="2"/>
        <v>0.77360515021459231</v>
      </c>
      <c r="S52" s="4">
        <f t="shared" si="3"/>
        <v>54</v>
      </c>
      <c r="T52" s="4">
        <f t="shared" si="4"/>
        <v>65</v>
      </c>
      <c r="U52" s="4">
        <f t="shared" si="5"/>
        <v>65</v>
      </c>
      <c r="V52" s="4">
        <f t="shared" si="6"/>
        <v>81.599999999999994</v>
      </c>
      <c r="W52" s="4" t="str">
        <f>VLOOKUP(A52,Bios!$B$2:$S$430,7,FALSE)</f>
        <v>CAN</v>
      </c>
      <c r="X52" s="4" t="str">
        <f>VLOOKUP(A52,Bios!$B$2:$S$430,2,FALSE)</f>
        <v>SJS</v>
      </c>
      <c r="Y52" s="4">
        <f t="shared" si="7"/>
        <v>77.666666666666671</v>
      </c>
      <c r="Z52" s="4">
        <f t="shared" si="8"/>
        <v>60.083333333333336</v>
      </c>
    </row>
    <row r="53" spans="1:26">
      <c r="A53" t="s">
        <v>44</v>
      </c>
      <c r="B53" s="4">
        <f>VLOOKUP(A53,'2014'!$B$2:$S$430,7,FALSE)</f>
        <v>33</v>
      </c>
      <c r="C53" s="4">
        <f>IF(ISNA(VLOOKUP(A53,'2013'!$B$2:$S$401,7,FALSE)*1.7), B53, VLOOKUP(A53,'2013'!$B$2:$S$401,7,FALSE)*1.7)</f>
        <v>33</v>
      </c>
      <c r="D53" s="4">
        <f>IF(ISNA(VLOOKUP(A53,'2012'!$B$2:$S$401,7,FALSE)), C53, VLOOKUP(A53,'2012'!$B$2:$S$401,7,FALSE))</f>
        <v>67</v>
      </c>
      <c r="E53" s="4">
        <f>IF(ISNA(VLOOKUP(A53,'2011'!$B$2:$S$401,7,FALSE)), AVERAGE(C53:D53), VLOOKUP(A53,'2011'!$B$2:$S$401,7,FALSE))</f>
        <v>53</v>
      </c>
      <c r="F53" s="4">
        <f>IF(ISNA(VLOOKUP(A53,'2010'!$B$2:$S$401,7,FALSE)), AVERAGE(C53:E53), VLOOKUP(A53,'2010'!$B$2:$S$401,7,FALSE))</f>
        <v>51</v>
      </c>
      <c r="G53" s="4">
        <f>IF(ISNA(VLOOKUP(A53,'2009'!$B$2:$S$401,7,FALSE)), AVERAGE(C53:F53), VLOOKUP(A53,'2009'!$B$2:$S$401,7,FALSE))</f>
        <v>51</v>
      </c>
      <c r="H53" s="4">
        <f>VLOOKUP(A53,'2014'!$B$2:$S$430,4,FALSE)</f>
        <v>55</v>
      </c>
      <c r="I53" s="4">
        <f>IF(ISNA(VLOOKUP(A53,'2013'!$B$2:$S$401,4,FALSE)), H53, VLOOKUP(A53,'2013'!$B$2:$S$401,4,FALSE)*1.7)</f>
        <v>55</v>
      </c>
      <c r="J53" s="4">
        <f>IF(ISNA(VLOOKUP(A53,'2012'!$B$2:$S$401,4,FALSE)), I53, VLOOKUP(A53,'2012'!$B$2:$S$401,4,FALSE))</f>
        <v>80</v>
      </c>
      <c r="K53" s="4">
        <f>IF(ISNA(VLOOKUP(A53,'2011'!$B$2:$S$401,4,FALSE)), AVERAGE(I53:J53), VLOOKUP(A53,'2011'!$B$2:$S$401,4,FALSE))</f>
        <v>81</v>
      </c>
      <c r="L53" s="4">
        <f>IF(ISNA(VLOOKUP(A53,'2010'!$B$2:$S$401,4,FALSE)), AVERAGE(I53:K53), VLOOKUP(A53,'2010'!$B$2:$S$401,4,FALSE))</f>
        <v>72</v>
      </c>
      <c r="M53" s="4">
        <f>IF(ISNA(VLOOKUP(A53,'2009'!$B$2:$S$401,4,FALSE)), AVERAGE(I53:L53), VLOOKUP(A53,'2009'!$B$2:$S$401,4,FALSE))</f>
        <v>72</v>
      </c>
      <c r="N53" s="4">
        <f t="shared" si="0"/>
        <v>30</v>
      </c>
      <c r="O53" s="4" t="str">
        <f>VLOOKUP(A53,Bios!$B$2:$S$430,3,FALSE)</f>
        <v>R</v>
      </c>
      <c r="P53" s="4" t="str">
        <f>VLOOKUP(A53,Bios!$B$2:$S$430,4,FALSE)</f>
        <v>Mar 24 '83</v>
      </c>
      <c r="Q53" s="4" t="str">
        <f t="shared" si="1"/>
        <v>83</v>
      </c>
      <c r="R53" s="5">
        <f t="shared" si="2"/>
        <v>0.69397590361445782</v>
      </c>
      <c r="S53" s="4">
        <f t="shared" si="3"/>
        <v>33</v>
      </c>
      <c r="T53" s="4">
        <f t="shared" si="4"/>
        <v>67</v>
      </c>
      <c r="U53" s="4">
        <f t="shared" si="5"/>
        <v>55</v>
      </c>
      <c r="V53" s="4">
        <f t="shared" si="6"/>
        <v>81</v>
      </c>
      <c r="W53" s="4" t="str">
        <f>VLOOKUP(A53,Bios!$B$2:$S$430,7,FALSE)</f>
        <v>CAN</v>
      </c>
      <c r="X53" s="4" t="str">
        <f>VLOOKUP(A53,Bios!$B$2:$S$430,2,FALSE)</f>
        <v>COL</v>
      </c>
      <c r="Y53" s="4">
        <f t="shared" si="7"/>
        <v>69.166666666666671</v>
      </c>
      <c r="Z53" s="4">
        <f t="shared" si="8"/>
        <v>48</v>
      </c>
    </row>
    <row r="54" spans="1:26">
      <c r="A54" t="s">
        <v>86</v>
      </c>
      <c r="B54" s="4">
        <f>VLOOKUP(A54,'2014'!$B$2:$S$430,7,FALSE)</f>
        <v>61</v>
      </c>
      <c r="C54" s="4">
        <f>IF(ISNA(VLOOKUP(A54,'2013'!$B$2:$S$401,7,FALSE)*1.7), B54, VLOOKUP(A54,'2013'!$B$2:$S$401,7,FALSE)*1.7)</f>
        <v>61.199999999999996</v>
      </c>
      <c r="D54" s="4">
        <f>IF(ISNA(VLOOKUP(A54,'2012'!$B$2:$S$401,7,FALSE)), C54, VLOOKUP(A54,'2012'!$B$2:$S$401,7,FALSE))</f>
        <v>81</v>
      </c>
      <c r="E54" s="4">
        <f>IF(ISNA(VLOOKUP(A54,'2011'!$B$2:$S$401,7,FALSE)), AVERAGE(C54:D54), VLOOKUP(A54,'2011'!$B$2:$S$401,7,FALSE))</f>
        <v>45</v>
      </c>
      <c r="F54" s="4">
        <f>IF(ISNA(VLOOKUP(A54,'2010'!$B$2:$S$401,7,FALSE)), AVERAGE(C54:E54), VLOOKUP(A54,'2010'!$B$2:$S$401,7,FALSE))</f>
        <v>55</v>
      </c>
      <c r="G54" s="4">
        <f>IF(ISNA(VLOOKUP(A54,'2009'!$B$2:$S$401,7,FALSE)), AVERAGE(C54:F54), VLOOKUP(A54,'2009'!$B$2:$S$401,7,FALSE))</f>
        <v>37</v>
      </c>
      <c r="H54" s="4">
        <f>VLOOKUP(A54,'2014'!$B$2:$S$430,4,FALSE)</f>
        <v>59</v>
      </c>
      <c r="I54" s="4">
        <f>IF(ISNA(VLOOKUP(A54,'2013'!$B$2:$S$401,4,FALSE)), H54, VLOOKUP(A54,'2013'!$B$2:$S$401,4,FALSE)*1.7)</f>
        <v>68</v>
      </c>
      <c r="J54" s="4">
        <f>IF(ISNA(VLOOKUP(A54,'2012'!$B$2:$S$401,4,FALSE)), I54, VLOOKUP(A54,'2012'!$B$2:$S$401,4,FALSE))</f>
        <v>80</v>
      </c>
      <c r="K54" s="4">
        <f>IF(ISNA(VLOOKUP(A54,'2011'!$B$2:$S$401,4,FALSE)), AVERAGE(I54:J54), VLOOKUP(A54,'2011'!$B$2:$S$401,4,FALSE))</f>
        <v>79</v>
      </c>
      <c r="L54" s="4">
        <f>IF(ISNA(VLOOKUP(A54,'2010'!$B$2:$S$401,4,FALSE)), AVERAGE(I54:K54), VLOOKUP(A54,'2010'!$B$2:$S$401,4,FALSE))</f>
        <v>78</v>
      </c>
      <c r="M54" s="4">
        <f>IF(ISNA(VLOOKUP(A54,'2009'!$B$2:$S$401,4,FALSE)), AVERAGE(I54:L54), VLOOKUP(A54,'2009'!$B$2:$S$401,4,FALSE))</f>
        <v>77</v>
      </c>
      <c r="N54" s="4">
        <f t="shared" si="0"/>
        <v>26</v>
      </c>
      <c r="O54" s="4" t="str">
        <f>VLOOKUP(A54,Bios!$B$2:$S$430,3,FALSE)</f>
        <v>R</v>
      </c>
      <c r="P54" s="4" t="str">
        <f>VLOOKUP(A54,Bios!$B$2:$S$430,4,FALSE)</f>
        <v>Sep 03 '87</v>
      </c>
      <c r="Q54" s="4" t="str">
        <f t="shared" si="1"/>
        <v>87</v>
      </c>
      <c r="R54" s="5">
        <f t="shared" si="2"/>
        <v>0.77142857142857135</v>
      </c>
      <c r="S54" s="4">
        <f t="shared" si="3"/>
        <v>37</v>
      </c>
      <c r="T54" s="4">
        <f t="shared" si="4"/>
        <v>81</v>
      </c>
      <c r="U54" s="4">
        <f t="shared" si="5"/>
        <v>59</v>
      </c>
      <c r="V54" s="4">
        <f t="shared" si="6"/>
        <v>80</v>
      </c>
      <c r="W54" s="4" t="str">
        <f>VLOOKUP(A54,Bios!$B$2:$S$430,7,FALSE)</f>
        <v>CAN</v>
      </c>
      <c r="X54" s="4" t="str">
        <f>VLOOKUP(A54,Bios!$B$2:$S$430,2,FALSE)</f>
        <v>PIT</v>
      </c>
      <c r="Y54" s="4">
        <f t="shared" si="7"/>
        <v>73.5</v>
      </c>
      <c r="Z54" s="4">
        <f t="shared" si="8"/>
        <v>56.699999999999996</v>
      </c>
    </row>
    <row r="55" spans="1:26">
      <c r="A55" t="s">
        <v>154</v>
      </c>
      <c r="B55" s="4">
        <f>VLOOKUP(A55,'2014'!$B$2:$S$430,7,FALSE)</f>
        <v>44</v>
      </c>
      <c r="C55" s="4">
        <f>IF(ISNA(VLOOKUP(A55,'2013'!$B$2:$S$401,7,FALSE)*1.7), B55, VLOOKUP(A55,'2013'!$B$2:$S$401,7,FALSE)*1.7)</f>
        <v>30.599999999999998</v>
      </c>
      <c r="D55" s="4">
        <f>IF(ISNA(VLOOKUP(A55,'2012'!$B$2:$S$401,7,FALSE)), C55, VLOOKUP(A55,'2012'!$B$2:$S$401,7,FALSE))</f>
        <v>67</v>
      </c>
      <c r="E55" s="4">
        <f>IF(ISNA(VLOOKUP(A55,'2011'!$B$2:$S$401,7,FALSE)), AVERAGE(C55:D55), VLOOKUP(A55,'2011'!$B$2:$S$401,7,FALSE))</f>
        <v>31</v>
      </c>
      <c r="F55" s="4">
        <f>IF(ISNA(VLOOKUP(A55,'2010'!$B$2:$S$401,7,FALSE)), AVERAGE(C55:E55), VLOOKUP(A55,'2010'!$B$2:$S$401,7,FALSE))</f>
        <v>42.866666666666667</v>
      </c>
      <c r="G55" s="4">
        <f>IF(ISNA(VLOOKUP(A55,'2009'!$B$2:$S$401,7,FALSE)), AVERAGE(C55:F55), VLOOKUP(A55,'2009'!$B$2:$S$401,7,FALSE))</f>
        <v>50</v>
      </c>
      <c r="H55" s="4">
        <f>VLOOKUP(A55,'2014'!$B$2:$S$430,4,FALSE)</f>
        <v>69</v>
      </c>
      <c r="I55" s="4">
        <f>IF(ISNA(VLOOKUP(A55,'2013'!$B$2:$S$401,4,FALSE)), H55, VLOOKUP(A55,'2013'!$B$2:$S$401,4,FALSE)*1.7)</f>
        <v>27.2</v>
      </c>
      <c r="J55" s="4">
        <f>IF(ISNA(VLOOKUP(A55,'2012'!$B$2:$S$401,4,FALSE)), I55, VLOOKUP(A55,'2012'!$B$2:$S$401,4,FALSE))</f>
        <v>66</v>
      </c>
      <c r="K55" s="4">
        <f>IF(ISNA(VLOOKUP(A55,'2011'!$B$2:$S$401,4,FALSE)), AVERAGE(I55:J55), VLOOKUP(A55,'2011'!$B$2:$S$401,4,FALSE))</f>
        <v>54</v>
      </c>
      <c r="L55" s="4">
        <f>IF(ISNA(VLOOKUP(A55,'2010'!$B$2:$S$401,4,FALSE)), AVERAGE(I55:K55), VLOOKUP(A55,'2010'!$B$2:$S$401,4,FALSE))</f>
        <v>49.066666666666663</v>
      </c>
      <c r="M55" s="4">
        <f>IF(ISNA(VLOOKUP(A55,'2009'!$B$2:$S$401,4,FALSE)), AVERAGE(I55:L55), VLOOKUP(A55,'2009'!$B$2:$S$401,4,FALSE))</f>
        <v>79</v>
      </c>
      <c r="N55" s="4">
        <f t="shared" si="0"/>
        <v>30</v>
      </c>
      <c r="O55" s="4" t="str">
        <f>VLOOKUP(A55,Bios!$B$2:$S$430,3,FALSE)</f>
        <v>L</v>
      </c>
      <c r="P55" s="4" t="str">
        <f>VLOOKUP(A55,Bios!$B$2:$S$430,4,FALSE)</f>
        <v>Sep 23 '83</v>
      </c>
      <c r="Q55" s="4" t="str">
        <f t="shared" si="1"/>
        <v>83</v>
      </c>
      <c r="R55" s="5">
        <f t="shared" si="2"/>
        <v>0.77110766847405121</v>
      </c>
      <c r="S55" s="4">
        <f t="shared" si="3"/>
        <v>30.599999999999998</v>
      </c>
      <c r="T55" s="4">
        <f t="shared" si="4"/>
        <v>67</v>
      </c>
      <c r="U55" s="4">
        <f t="shared" si="5"/>
        <v>27.2</v>
      </c>
      <c r="V55" s="4">
        <f t="shared" si="6"/>
        <v>79</v>
      </c>
      <c r="W55" s="4" t="str">
        <f>VLOOKUP(A55,Bios!$B$2:$S$430,7,FALSE)</f>
        <v>CAN</v>
      </c>
      <c r="X55" s="4" t="str">
        <f>VLOOKUP(A55,Bios!$B$2:$S$430,2,FALSE)</f>
        <v>TOR</v>
      </c>
      <c r="Y55" s="4">
        <f t="shared" si="7"/>
        <v>57.377777777777773</v>
      </c>
      <c r="Z55" s="4">
        <f t="shared" si="8"/>
        <v>44.244444444444447</v>
      </c>
    </row>
    <row r="56" spans="1:26">
      <c r="A56" t="s">
        <v>103</v>
      </c>
      <c r="B56" s="4">
        <f>VLOOKUP(A56,'2014'!$B$2:$S$430,7,FALSE)</f>
        <v>60</v>
      </c>
      <c r="C56" s="4">
        <f>IF(ISNA(VLOOKUP(A56,'2013'!$B$2:$S$401,7,FALSE)*1.7), B56, VLOOKUP(A56,'2013'!$B$2:$S$401,7,FALSE)*1.7)</f>
        <v>57.8</v>
      </c>
      <c r="D56" s="4">
        <f>IF(ISNA(VLOOKUP(A56,'2012'!$B$2:$S$401,7,FALSE)), C56, VLOOKUP(A56,'2012'!$B$2:$S$401,7,FALSE))</f>
        <v>73</v>
      </c>
      <c r="E56" s="4">
        <f>IF(ISNA(VLOOKUP(A56,'2011'!$B$2:$S$401,7,FALSE)), AVERAGE(C56:D56), VLOOKUP(A56,'2011'!$B$2:$S$401,7,FALSE))</f>
        <v>52</v>
      </c>
      <c r="F56" s="4">
        <f>IF(ISNA(VLOOKUP(A56,'2010'!$B$2:$S$401,7,FALSE)), AVERAGE(C56:E56), VLOOKUP(A56,'2010'!$B$2:$S$401,7,FALSE))</f>
        <v>62</v>
      </c>
      <c r="G56" s="4">
        <f>IF(ISNA(VLOOKUP(A56,'2009'!$B$2:$S$401,7,FALSE)), AVERAGE(C56:F56), VLOOKUP(A56,'2009'!$B$2:$S$401,7,FALSE))</f>
        <v>66</v>
      </c>
      <c r="H56" s="4">
        <f>VLOOKUP(A56,'2014'!$B$2:$S$430,4,FALSE)</f>
        <v>82</v>
      </c>
      <c r="I56" s="4">
        <f>IF(ISNA(VLOOKUP(A56,'2013'!$B$2:$S$401,4,FALSE)), H56, VLOOKUP(A56,'2013'!$B$2:$S$401,4,FALSE)*1.7)</f>
        <v>79.899999999999991</v>
      </c>
      <c r="J56" s="4">
        <f>IF(ISNA(VLOOKUP(A56,'2012'!$B$2:$S$401,4,FALSE)), I56, VLOOKUP(A56,'2012'!$B$2:$S$401,4,FALSE))</f>
        <v>82</v>
      </c>
      <c r="K56" s="4">
        <f>IF(ISNA(VLOOKUP(A56,'2011'!$B$2:$S$401,4,FALSE)), AVERAGE(I56:J56), VLOOKUP(A56,'2011'!$B$2:$S$401,4,FALSE))</f>
        <v>73</v>
      </c>
      <c r="L56" s="4">
        <f>IF(ISNA(VLOOKUP(A56,'2010'!$B$2:$S$401,4,FALSE)), AVERAGE(I56:K56), VLOOKUP(A56,'2010'!$B$2:$S$401,4,FALSE))</f>
        <v>82</v>
      </c>
      <c r="M56" s="4">
        <f>IF(ISNA(VLOOKUP(A56,'2009'!$B$2:$S$401,4,FALSE)), AVERAGE(I56:L56), VLOOKUP(A56,'2009'!$B$2:$S$401,4,FALSE))</f>
        <v>82</v>
      </c>
      <c r="N56" s="4">
        <f t="shared" si="0"/>
        <v>31</v>
      </c>
      <c r="O56" s="4" t="str">
        <f>VLOOKUP(A56,Bios!$B$2:$S$430,3,FALSE)</f>
        <v>R</v>
      </c>
      <c r="P56" s="4" t="str">
        <f>VLOOKUP(A56,Bios!$B$2:$S$430,4,FALSE)</f>
        <v>Nov 30 '82</v>
      </c>
      <c r="Q56" s="4" t="str">
        <f t="shared" si="1"/>
        <v>82</v>
      </c>
      <c r="R56" s="5">
        <f t="shared" si="2"/>
        <v>0.7710542732376795</v>
      </c>
      <c r="S56" s="4">
        <f t="shared" si="3"/>
        <v>52</v>
      </c>
      <c r="T56" s="4">
        <f t="shared" si="4"/>
        <v>73</v>
      </c>
      <c r="U56" s="4">
        <f t="shared" si="5"/>
        <v>73</v>
      </c>
      <c r="V56" s="4">
        <f t="shared" si="6"/>
        <v>82</v>
      </c>
      <c r="W56" s="4" t="str">
        <f>VLOOKUP(A56,Bios!$B$2:$S$430,7,FALSE)</f>
        <v>CAN</v>
      </c>
      <c r="X56" s="4" t="str">
        <f>VLOOKUP(A56,Bios!$B$2:$S$430,2,FALSE)</f>
        <v>MIN</v>
      </c>
      <c r="Y56" s="4">
        <f t="shared" si="7"/>
        <v>80.149999999999991</v>
      </c>
      <c r="Z56" s="4">
        <f t="shared" si="8"/>
        <v>61.800000000000004</v>
      </c>
    </row>
    <row r="57" spans="1:26">
      <c r="A57" t="s">
        <v>163</v>
      </c>
      <c r="B57" s="4">
        <f>VLOOKUP(A57,'2014'!$B$2:$S$430,7,FALSE)</f>
        <v>49</v>
      </c>
      <c r="C57" s="4">
        <f>IF(ISNA(VLOOKUP(A57,'2013'!$B$2:$S$401,7,FALSE)*1.7), B57, VLOOKUP(A57,'2013'!$B$2:$S$401,7,FALSE)*1.7)</f>
        <v>44.199999999999996</v>
      </c>
      <c r="D57" s="4">
        <f>IF(ISNA(VLOOKUP(A57,'2012'!$B$2:$S$401,7,FALSE)), C57, VLOOKUP(A57,'2012'!$B$2:$S$401,7,FALSE))</f>
        <v>59</v>
      </c>
      <c r="E57" s="4">
        <f>IF(ISNA(VLOOKUP(A57,'2011'!$B$2:$S$401,7,FALSE)), AVERAGE(C57:D57), VLOOKUP(A57,'2011'!$B$2:$S$401,7,FALSE))</f>
        <v>31</v>
      </c>
      <c r="F57" s="4">
        <f>IF(ISNA(VLOOKUP(A57,'2010'!$B$2:$S$401,7,FALSE)), AVERAGE(C57:E57), VLOOKUP(A57,'2010'!$B$2:$S$401,7,FALSE))</f>
        <v>71</v>
      </c>
      <c r="G57" s="4">
        <f>IF(ISNA(VLOOKUP(A57,'2009'!$B$2:$S$401,7,FALSE)), AVERAGE(C57:F57), VLOOKUP(A57,'2009'!$B$2:$S$401,7,FALSE))</f>
        <v>74</v>
      </c>
      <c r="H57" s="4">
        <f>VLOOKUP(A57,'2014'!$B$2:$S$430,4,FALSE)</f>
        <v>68</v>
      </c>
      <c r="I57" s="4">
        <f>IF(ISNA(VLOOKUP(A57,'2013'!$B$2:$S$401,4,FALSE)), H57, VLOOKUP(A57,'2013'!$B$2:$S$401,4,FALSE)*1.7)</f>
        <v>79.899999999999991</v>
      </c>
      <c r="J57" s="4">
        <f>IF(ISNA(VLOOKUP(A57,'2012'!$B$2:$S$401,4,FALSE)), I57, VLOOKUP(A57,'2012'!$B$2:$S$401,4,FALSE))</f>
        <v>75</v>
      </c>
      <c r="K57" s="4">
        <f>IF(ISNA(VLOOKUP(A57,'2011'!$B$2:$S$401,4,FALSE)), AVERAGE(I57:J57), VLOOKUP(A57,'2011'!$B$2:$S$401,4,FALSE))</f>
        <v>54</v>
      </c>
      <c r="L57" s="4">
        <f>IF(ISNA(VLOOKUP(A57,'2010'!$B$2:$S$401,4,FALSE)), AVERAGE(I57:K57), VLOOKUP(A57,'2010'!$B$2:$S$401,4,FALSE))</f>
        <v>70</v>
      </c>
      <c r="M57" s="4">
        <f>IF(ISNA(VLOOKUP(A57,'2009'!$B$2:$S$401,4,FALSE)), AVERAGE(I57:L57), VLOOKUP(A57,'2009'!$B$2:$S$401,4,FALSE))</f>
        <v>79</v>
      </c>
      <c r="N57" s="4">
        <f t="shared" si="0"/>
        <v>41</v>
      </c>
      <c r="O57" s="4" t="str">
        <f>VLOOKUP(A57,Bios!$B$2:$S$430,3,FALSE)</f>
        <v>R</v>
      </c>
      <c r="P57" s="4" t="str">
        <f>VLOOKUP(A57,Bios!$B$2:$S$430,4,FALSE)</f>
        <v>Dec 11 '72</v>
      </c>
      <c r="Q57" s="4" t="str">
        <f t="shared" si="1"/>
        <v>72</v>
      </c>
      <c r="R57" s="5">
        <f t="shared" si="2"/>
        <v>0.7706034280347499</v>
      </c>
      <c r="S57" s="4">
        <f t="shared" si="3"/>
        <v>31</v>
      </c>
      <c r="T57" s="4">
        <f t="shared" si="4"/>
        <v>74</v>
      </c>
      <c r="U57" s="4">
        <f t="shared" si="5"/>
        <v>54</v>
      </c>
      <c r="V57" s="4">
        <f t="shared" si="6"/>
        <v>79.899999999999991</v>
      </c>
      <c r="W57" s="4" t="str">
        <f>VLOOKUP(A57,Bios!$B$2:$S$430,7,FALSE)</f>
        <v>SWE</v>
      </c>
      <c r="X57" s="4" t="str">
        <f>VLOOKUP(A57,Bios!$B$2:$S$430,2,FALSE)</f>
        <v>DET</v>
      </c>
      <c r="Y57" s="4">
        <f t="shared" si="7"/>
        <v>70.983333333333334</v>
      </c>
      <c r="Z57" s="4">
        <f t="shared" si="8"/>
        <v>54.699999999999996</v>
      </c>
    </row>
    <row r="58" spans="1:26">
      <c r="A58" t="s">
        <v>95</v>
      </c>
      <c r="B58" s="4">
        <f>VLOOKUP(A58,'2014'!$B$2:$S$430,7,FALSE)</f>
        <v>67</v>
      </c>
      <c r="C58" s="4">
        <f>IF(ISNA(VLOOKUP(A58,'2013'!$B$2:$S$401,7,FALSE)*1.7), B58, VLOOKUP(A58,'2013'!$B$2:$S$401,7,FALSE)*1.7)</f>
        <v>59.5</v>
      </c>
      <c r="D58" s="4">
        <f>IF(ISNA(VLOOKUP(A58,'2012'!$B$2:$S$401,7,FALSE)), C58, VLOOKUP(A58,'2012'!$B$2:$S$401,7,FALSE))</f>
        <v>54</v>
      </c>
      <c r="E58" s="4">
        <f>IF(ISNA(VLOOKUP(A58,'2011'!$B$2:$S$401,7,FALSE)), AVERAGE(C58:D58), VLOOKUP(A58,'2011'!$B$2:$S$401,7,FALSE))</f>
        <v>56.75</v>
      </c>
      <c r="F58" s="4">
        <f>IF(ISNA(VLOOKUP(A58,'2010'!$B$2:$S$401,7,FALSE)), AVERAGE(C58:E58), VLOOKUP(A58,'2010'!$B$2:$S$401,7,FALSE))</f>
        <v>56.75</v>
      </c>
      <c r="G58" s="4">
        <f>IF(ISNA(VLOOKUP(A58,'2009'!$B$2:$S$401,7,FALSE)), AVERAGE(C58:F58), VLOOKUP(A58,'2009'!$B$2:$S$401,7,FALSE))</f>
        <v>56.75</v>
      </c>
      <c r="H58" s="4">
        <f>VLOOKUP(A58,'2014'!$B$2:$S$430,4,FALSE)</f>
        <v>82</v>
      </c>
      <c r="I58" s="4">
        <f>IF(ISNA(VLOOKUP(A58,'2013'!$B$2:$S$401,4,FALSE)), H58, VLOOKUP(A58,'2013'!$B$2:$S$401,4,FALSE)*1.7)</f>
        <v>76.5</v>
      </c>
      <c r="J58" s="4">
        <f>IF(ISNA(VLOOKUP(A58,'2012'!$B$2:$S$401,4,FALSE)), I58, VLOOKUP(A58,'2012'!$B$2:$S$401,4,FALSE))</f>
        <v>73</v>
      </c>
      <c r="K58" s="4">
        <f>IF(ISNA(VLOOKUP(A58,'2011'!$B$2:$S$401,4,FALSE)), AVERAGE(I58:J58), VLOOKUP(A58,'2011'!$B$2:$S$401,4,FALSE))</f>
        <v>74.75</v>
      </c>
      <c r="L58" s="4">
        <f>IF(ISNA(VLOOKUP(A58,'2010'!$B$2:$S$401,4,FALSE)), AVERAGE(I58:K58), VLOOKUP(A58,'2010'!$B$2:$S$401,4,FALSE))</f>
        <v>74.75</v>
      </c>
      <c r="M58" s="4">
        <f>IF(ISNA(VLOOKUP(A58,'2009'!$B$2:$S$401,4,FALSE)), AVERAGE(I58:L58), VLOOKUP(A58,'2009'!$B$2:$S$401,4,FALSE))</f>
        <v>74.75</v>
      </c>
      <c r="N58" s="4">
        <f t="shared" si="0"/>
        <v>41</v>
      </c>
      <c r="O58" s="4" t="str">
        <f>VLOOKUP(A58,Bios!$B$2:$S$430,3,FALSE)</f>
        <v>R</v>
      </c>
      <c r="P58" s="4" t="str">
        <f>VLOOKUP(A58,Bios!$B$2:$S$430,4,FALSE)</f>
        <v>Feb 15 '72</v>
      </c>
      <c r="Q58" s="4" t="str">
        <f t="shared" si="1"/>
        <v>72</v>
      </c>
      <c r="R58" s="5">
        <f t="shared" si="2"/>
        <v>0.76961053208996166</v>
      </c>
      <c r="S58" s="4">
        <f t="shared" si="3"/>
        <v>54</v>
      </c>
      <c r="T58" s="4">
        <f t="shared" si="4"/>
        <v>67</v>
      </c>
      <c r="U58" s="4">
        <f t="shared" si="5"/>
        <v>73</v>
      </c>
      <c r="V58" s="4">
        <f t="shared" si="6"/>
        <v>82</v>
      </c>
      <c r="W58" s="4" t="str">
        <f>VLOOKUP(A58,Bios!$B$2:$S$430,7,FALSE)</f>
        <v>CZE</v>
      </c>
      <c r="X58" s="4" t="str">
        <f>VLOOKUP(A58,Bios!$B$2:$S$430,2,FALSE)</f>
        <v>NJD</v>
      </c>
      <c r="Y58" s="4">
        <f t="shared" si="7"/>
        <v>75.958333333333329</v>
      </c>
      <c r="Z58" s="4">
        <f t="shared" si="8"/>
        <v>58.458333333333336</v>
      </c>
    </row>
    <row r="59" spans="1:26">
      <c r="A59" t="s">
        <v>1841</v>
      </c>
      <c r="B59" s="4">
        <f>VLOOKUP(A59,'2014'!$B$2:$S$430,7,FALSE)</f>
        <v>63</v>
      </c>
      <c r="C59" s="4">
        <f>IF(ISNA(VLOOKUP(A59,'2013'!$B$2:$S$401,7,FALSE)*1.7), B59, VLOOKUP(A59,'2013'!$B$2:$S$401,7,FALSE)*1.7)</f>
        <v>63</v>
      </c>
      <c r="D59" s="4">
        <f>IF(ISNA(VLOOKUP(A59,'2012'!$B$2:$S$401,7,FALSE)), C59, VLOOKUP(A59,'2012'!$B$2:$S$401,7,FALSE))</f>
        <v>63</v>
      </c>
      <c r="E59" s="4">
        <f>IF(ISNA(VLOOKUP(A59,'2011'!$B$2:$S$401,7,FALSE)), AVERAGE(C59:D59), VLOOKUP(A59,'2011'!$B$2:$S$401,7,FALSE))</f>
        <v>63</v>
      </c>
      <c r="F59" s="4">
        <f>IF(ISNA(VLOOKUP(A59,'2010'!$B$2:$S$401,7,FALSE)), AVERAGE(C59:E59), VLOOKUP(A59,'2010'!$B$2:$S$401,7,FALSE))</f>
        <v>63</v>
      </c>
      <c r="G59" s="4">
        <f>IF(ISNA(VLOOKUP(A59,'2009'!$B$2:$S$401,7,FALSE)), AVERAGE(C59:F59), VLOOKUP(A59,'2009'!$B$2:$S$401,7,FALSE))</f>
        <v>63</v>
      </c>
      <c r="H59" s="4">
        <f>VLOOKUP(A59,'2014'!$B$2:$S$430,4,FALSE)</f>
        <v>82</v>
      </c>
      <c r="I59" s="4">
        <f>IF(ISNA(VLOOKUP(A59,'2013'!$B$2:$S$401,4,FALSE)), H59, VLOOKUP(A59,'2013'!$B$2:$S$401,4,FALSE)*1.7)</f>
        <v>82</v>
      </c>
      <c r="J59" s="4">
        <f>IF(ISNA(VLOOKUP(A59,'2012'!$B$2:$S$401,4,FALSE)), I59, VLOOKUP(A59,'2012'!$B$2:$S$401,4,FALSE))</f>
        <v>82</v>
      </c>
      <c r="K59" s="4">
        <f>IF(ISNA(VLOOKUP(A59,'2011'!$B$2:$S$401,4,FALSE)), AVERAGE(I59:J59), VLOOKUP(A59,'2011'!$B$2:$S$401,4,FALSE))</f>
        <v>82</v>
      </c>
      <c r="L59" s="4">
        <f>IF(ISNA(VLOOKUP(A59,'2010'!$B$2:$S$401,4,FALSE)), AVERAGE(I59:K59), VLOOKUP(A59,'2010'!$B$2:$S$401,4,FALSE))</f>
        <v>82</v>
      </c>
      <c r="M59" s="4">
        <f>IF(ISNA(VLOOKUP(A59,'2009'!$B$2:$S$401,4,FALSE)), AVERAGE(I59:L59), VLOOKUP(A59,'2009'!$B$2:$S$401,4,FALSE))</f>
        <v>82</v>
      </c>
      <c r="N59" s="4">
        <f t="shared" si="0"/>
        <v>18</v>
      </c>
      <c r="O59" s="4" t="str">
        <f>VLOOKUP(A59,Bios!$B$2:$S$430,3,FALSE)</f>
        <v>C</v>
      </c>
      <c r="P59" s="4" t="str">
        <f>VLOOKUP(A59,Bios!$B$2:$S$430,4,FALSE)</f>
        <v>Sep 01 '95</v>
      </c>
      <c r="Q59" s="4" t="str">
        <f t="shared" si="1"/>
        <v>95</v>
      </c>
      <c r="R59" s="5">
        <f t="shared" si="2"/>
        <v>0.76829268292682928</v>
      </c>
      <c r="S59" s="4">
        <f t="shared" si="3"/>
        <v>63</v>
      </c>
      <c r="T59" s="4">
        <f t="shared" si="4"/>
        <v>63</v>
      </c>
      <c r="U59" s="4">
        <f t="shared" si="5"/>
        <v>82</v>
      </c>
      <c r="V59" s="4">
        <f t="shared" si="6"/>
        <v>82</v>
      </c>
      <c r="W59" s="4" t="str">
        <f>VLOOKUP(A59,Bios!$B$2:$S$430,7,FALSE)</f>
        <v>CAN</v>
      </c>
      <c r="X59" s="4" t="str">
        <f>VLOOKUP(A59,Bios!$B$2:$S$430,2,FALSE)</f>
        <v>COL</v>
      </c>
      <c r="Y59" s="4">
        <f t="shared" si="7"/>
        <v>82</v>
      </c>
      <c r="Z59" s="4">
        <f t="shared" si="8"/>
        <v>63</v>
      </c>
    </row>
    <row r="60" spans="1:26">
      <c r="A60" t="s">
        <v>120</v>
      </c>
      <c r="B60" s="4">
        <f>VLOOKUP(A60,'2014'!$B$2:$S$430,7,FALSE)</f>
        <v>45</v>
      </c>
      <c r="C60" s="4">
        <f>IF(ISNA(VLOOKUP(A60,'2013'!$B$2:$S$401,7,FALSE)*1.7), B60, VLOOKUP(A60,'2013'!$B$2:$S$401,7,FALSE)*1.7)</f>
        <v>54.4</v>
      </c>
      <c r="D60" s="4">
        <f>IF(ISNA(VLOOKUP(A60,'2012'!$B$2:$S$401,7,FALSE)), C60, VLOOKUP(A60,'2012'!$B$2:$S$401,7,FALSE))</f>
        <v>41</v>
      </c>
      <c r="E60" s="4">
        <f>IF(ISNA(VLOOKUP(A60,'2011'!$B$2:$S$401,7,FALSE)), AVERAGE(C60:D60), VLOOKUP(A60,'2011'!$B$2:$S$401,7,FALSE))</f>
        <v>47</v>
      </c>
      <c r="F60" s="4">
        <f>IF(ISNA(VLOOKUP(A60,'2010'!$B$2:$S$401,7,FALSE)), AVERAGE(C60:E60), VLOOKUP(A60,'2010'!$B$2:$S$401,7,FALSE))</f>
        <v>50</v>
      </c>
      <c r="G60" s="4">
        <f>IF(ISNA(VLOOKUP(A60,'2009'!$B$2:$S$401,7,FALSE)), AVERAGE(C60:F60), VLOOKUP(A60,'2009'!$B$2:$S$401,7,FALSE))</f>
        <v>82</v>
      </c>
      <c r="H60" s="4">
        <f>VLOOKUP(A60,'2014'!$B$2:$S$430,4,FALSE)</f>
        <v>63</v>
      </c>
      <c r="I60" s="4">
        <f>IF(ISNA(VLOOKUP(A60,'2013'!$B$2:$S$401,4,FALSE)), H60, VLOOKUP(A60,'2013'!$B$2:$S$401,4,FALSE)*1.7)</f>
        <v>74.8</v>
      </c>
      <c r="J60" s="4">
        <f>IF(ISNA(VLOOKUP(A60,'2012'!$B$2:$S$401,4,FALSE)), I60, VLOOKUP(A60,'2012'!$B$2:$S$401,4,FALSE))</f>
        <v>66</v>
      </c>
      <c r="K60" s="4">
        <f>IF(ISNA(VLOOKUP(A60,'2011'!$B$2:$S$401,4,FALSE)), AVERAGE(I60:J60), VLOOKUP(A60,'2011'!$B$2:$S$401,4,FALSE))</f>
        <v>67</v>
      </c>
      <c r="L60" s="4">
        <f>IF(ISNA(VLOOKUP(A60,'2010'!$B$2:$S$401,4,FALSE)), AVERAGE(I60:K60), VLOOKUP(A60,'2010'!$B$2:$S$401,4,FALSE))</f>
        <v>65</v>
      </c>
      <c r="M60" s="4">
        <f>IF(ISNA(VLOOKUP(A60,'2009'!$B$2:$S$401,4,FALSE)), AVERAGE(I60:L60), VLOOKUP(A60,'2009'!$B$2:$S$401,4,FALSE))</f>
        <v>81</v>
      </c>
      <c r="N60" s="4">
        <f t="shared" si="0"/>
        <v>31</v>
      </c>
      <c r="O60" s="4" t="str">
        <f>VLOOKUP(A60,Bios!$B$2:$S$430,3,FALSE)</f>
        <v>C</v>
      </c>
      <c r="P60" s="4" t="str">
        <f>VLOOKUP(A60,Bios!$B$2:$S$430,4,FALSE)</f>
        <v>Jun 08 '82</v>
      </c>
      <c r="Q60" s="4" t="str">
        <f t="shared" si="1"/>
        <v>82</v>
      </c>
      <c r="R60" s="5">
        <f t="shared" si="2"/>
        <v>0.7663147792706333</v>
      </c>
      <c r="S60" s="4">
        <f t="shared" si="3"/>
        <v>41</v>
      </c>
      <c r="T60" s="4">
        <f t="shared" si="4"/>
        <v>82</v>
      </c>
      <c r="U60" s="4">
        <f t="shared" si="5"/>
        <v>63</v>
      </c>
      <c r="V60" s="4">
        <f t="shared" si="6"/>
        <v>81</v>
      </c>
      <c r="W60" s="4" t="str">
        <f>VLOOKUP(A60,Bios!$B$2:$S$430,7,FALSE)</f>
        <v>CAN</v>
      </c>
      <c r="X60" s="4" t="str">
        <f>VLOOKUP(A60,Bios!$B$2:$S$430,2,FALSE)</f>
        <v>CGY</v>
      </c>
      <c r="Y60" s="4">
        <f t="shared" si="7"/>
        <v>69.466666666666669</v>
      </c>
      <c r="Z60" s="4">
        <f t="shared" si="8"/>
        <v>53.233333333333327</v>
      </c>
    </row>
    <row r="61" spans="1:26">
      <c r="A61" t="s">
        <v>140</v>
      </c>
      <c r="B61" s="4">
        <f>VLOOKUP(A61,'2014'!$B$2:$S$430,7,FALSE)</f>
        <v>48</v>
      </c>
      <c r="C61" s="4">
        <f>IF(ISNA(VLOOKUP(A61,'2013'!$B$2:$S$401,7,FALSE)*1.7), B61, VLOOKUP(A61,'2013'!$B$2:$S$401,7,FALSE)*1.7)</f>
        <v>51</v>
      </c>
      <c r="D61" s="4">
        <f>IF(ISNA(VLOOKUP(A61,'2012'!$B$2:$S$401,7,FALSE)), C61, VLOOKUP(A61,'2012'!$B$2:$S$401,7,FALSE))</f>
        <v>57</v>
      </c>
      <c r="E61" s="4">
        <f>IF(ISNA(VLOOKUP(A61,'2011'!$B$2:$S$401,7,FALSE)), AVERAGE(C61:D61), VLOOKUP(A61,'2011'!$B$2:$S$401,7,FALSE))</f>
        <v>71</v>
      </c>
      <c r="F61" s="4">
        <f>IF(ISNA(VLOOKUP(A61,'2010'!$B$2:$S$401,7,FALSE)), AVERAGE(C61:E61), VLOOKUP(A61,'2010'!$B$2:$S$401,7,FALSE))</f>
        <v>64</v>
      </c>
      <c r="G61" s="4">
        <f>IF(ISNA(VLOOKUP(A61,'2009'!$B$2:$S$401,7,FALSE)), AVERAGE(C61:F61), VLOOKUP(A61,'2009'!$B$2:$S$401,7,FALSE))</f>
        <v>57</v>
      </c>
      <c r="H61" s="4">
        <f>VLOOKUP(A61,'2014'!$B$2:$S$430,4,FALSE)</f>
        <v>70</v>
      </c>
      <c r="I61" s="4">
        <f>IF(ISNA(VLOOKUP(A61,'2013'!$B$2:$S$401,4,FALSE)), H61, VLOOKUP(A61,'2013'!$B$2:$S$401,4,FALSE)*1.7)</f>
        <v>78.2</v>
      </c>
      <c r="J61" s="4">
        <f>IF(ISNA(VLOOKUP(A61,'2012'!$B$2:$S$401,4,FALSE)), I61, VLOOKUP(A61,'2012'!$B$2:$S$401,4,FALSE))</f>
        <v>82</v>
      </c>
      <c r="K61" s="4">
        <f>IF(ISNA(VLOOKUP(A61,'2011'!$B$2:$S$401,4,FALSE)), AVERAGE(I61:J61), VLOOKUP(A61,'2011'!$B$2:$S$401,4,FALSE))</f>
        <v>82</v>
      </c>
      <c r="L61" s="4">
        <f>IF(ISNA(VLOOKUP(A61,'2010'!$B$2:$S$401,4,FALSE)), AVERAGE(I61:K61), VLOOKUP(A61,'2010'!$B$2:$S$401,4,FALSE))</f>
        <v>81</v>
      </c>
      <c r="M61" s="4">
        <f>IF(ISNA(VLOOKUP(A61,'2009'!$B$2:$S$401,4,FALSE)), AVERAGE(I61:L61), VLOOKUP(A61,'2009'!$B$2:$S$401,4,FALSE))</f>
        <v>64</v>
      </c>
      <c r="N61" s="4">
        <f t="shared" si="0"/>
        <v>26</v>
      </c>
      <c r="O61" s="4" t="str">
        <f>VLOOKUP(A61,Bios!$B$2:$S$430,3,FALSE)</f>
        <v>R</v>
      </c>
      <c r="P61" s="4" t="str">
        <f>VLOOKUP(A61,Bios!$B$2:$S$430,4,FALSE)</f>
        <v>Mar 17 '87</v>
      </c>
      <c r="Q61" s="4" t="str">
        <f t="shared" si="1"/>
        <v>87</v>
      </c>
      <c r="R61" s="5">
        <f t="shared" si="2"/>
        <v>0.76115485564304464</v>
      </c>
      <c r="S61" s="4">
        <f t="shared" si="3"/>
        <v>48</v>
      </c>
      <c r="T61" s="4">
        <f t="shared" si="4"/>
        <v>71</v>
      </c>
      <c r="U61" s="4">
        <f t="shared" si="5"/>
        <v>64</v>
      </c>
      <c r="V61" s="4">
        <f t="shared" si="6"/>
        <v>82</v>
      </c>
      <c r="W61" s="4" t="str">
        <f>VLOOKUP(A61,Bios!$B$2:$S$430,7,FALSE)</f>
        <v>USA</v>
      </c>
      <c r="X61" s="4" t="str">
        <f>VLOOKUP(A61,Bios!$B$2:$S$430,2,FALSE)</f>
        <v>OTT</v>
      </c>
      <c r="Y61" s="4">
        <f t="shared" si="7"/>
        <v>76.2</v>
      </c>
      <c r="Z61" s="4">
        <f t="shared" si="8"/>
        <v>58</v>
      </c>
    </row>
    <row r="62" spans="1:26">
      <c r="A62" t="s">
        <v>148</v>
      </c>
      <c r="B62" s="4">
        <f>VLOOKUP(A62,'2014'!$B$2:$S$430,7,FALSE)</f>
        <v>74</v>
      </c>
      <c r="C62" s="4">
        <f>IF(ISNA(VLOOKUP(A62,'2013'!$B$2:$S$401,7,FALSE)*1.7), B62, VLOOKUP(A62,'2013'!$B$2:$S$401,7,FALSE)*1.7)</f>
        <v>23.8</v>
      </c>
      <c r="D62" s="4">
        <f>IF(ISNA(VLOOKUP(A62,'2012'!$B$2:$S$401,7,FALSE)), C62, VLOOKUP(A62,'2012'!$B$2:$S$401,7,FALSE))</f>
        <v>78</v>
      </c>
      <c r="E62" s="4">
        <f>IF(ISNA(VLOOKUP(A62,'2011'!$B$2:$S$401,7,FALSE)), AVERAGE(C62:D62), VLOOKUP(A62,'2011'!$B$2:$S$401,7,FALSE))</f>
        <v>45</v>
      </c>
      <c r="F62" s="4">
        <f>IF(ISNA(VLOOKUP(A62,'2010'!$B$2:$S$401,7,FALSE)), AVERAGE(C62:E62), VLOOKUP(A62,'2010'!$B$2:$S$401,7,FALSE))</f>
        <v>48.933333333333337</v>
      </c>
      <c r="G62" s="4">
        <f>IF(ISNA(VLOOKUP(A62,'2009'!$B$2:$S$401,7,FALSE)), AVERAGE(C62:F62), VLOOKUP(A62,'2009'!$B$2:$S$401,7,FALSE))</f>
        <v>26</v>
      </c>
      <c r="H62" s="4">
        <f>VLOOKUP(A62,'2014'!$B$2:$S$430,4,FALSE)</f>
        <v>82</v>
      </c>
      <c r="I62" s="4">
        <f>IF(ISNA(VLOOKUP(A62,'2013'!$B$2:$S$401,4,FALSE)), H62, VLOOKUP(A62,'2013'!$B$2:$S$401,4,FALSE)*1.7)</f>
        <v>28.9</v>
      </c>
      <c r="J62" s="4">
        <f>IF(ISNA(VLOOKUP(A62,'2012'!$B$2:$S$401,4,FALSE)), I62, VLOOKUP(A62,'2012'!$B$2:$S$401,4,FALSE))</f>
        <v>81</v>
      </c>
      <c r="K62" s="4">
        <f>IF(ISNA(VLOOKUP(A62,'2011'!$B$2:$S$401,4,FALSE)), AVERAGE(I62:J62), VLOOKUP(A62,'2011'!$B$2:$S$401,4,FALSE))</f>
        <v>75</v>
      </c>
      <c r="L62" s="4">
        <f>IF(ISNA(VLOOKUP(A62,'2010'!$B$2:$S$401,4,FALSE)), AVERAGE(I62:K62), VLOOKUP(A62,'2010'!$B$2:$S$401,4,FALSE))</f>
        <v>61.633333333333333</v>
      </c>
      <c r="M62" s="4">
        <f>IF(ISNA(VLOOKUP(A62,'2009'!$B$2:$S$401,4,FALSE)), AVERAGE(I62:L62), VLOOKUP(A62,'2009'!$B$2:$S$401,4,FALSE))</f>
        <v>60</v>
      </c>
      <c r="N62" s="4">
        <f t="shared" si="0"/>
        <v>23</v>
      </c>
      <c r="O62" s="4" t="str">
        <f>VLOOKUP(A62,Bios!$B$2:$S$430,3,FALSE)</f>
        <v>D</v>
      </c>
      <c r="P62" s="4" t="str">
        <f>VLOOKUP(A62,Bios!$B$2:$S$430,4,FALSE)</f>
        <v>May 31 '90</v>
      </c>
      <c r="Q62" s="4" t="str">
        <f t="shared" si="1"/>
        <v>90</v>
      </c>
      <c r="R62" s="5">
        <f t="shared" si="2"/>
        <v>0.76115305422100221</v>
      </c>
      <c r="S62" s="4">
        <f t="shared" si="3"/>
        <v>23.8</v>
      </c>
      <c r="T62" s="4">
        <f t="shared" si="4"/>
        <v>78</v>
      </c>
      <c r="U62" s="4">
        <f t="shared" si="5"/>
        <v>28.9</v>
      </c>
      <c r="V62" s="4">
        <f t="shared" si="6"/>
        <v>82</v>
      </c>
      <c r="W62" s="4" t="str">
        <f>VLOOKUP(A62,Bios!$B$2:$S$430,7,FALSE)</f>
        <v>SWE</v>
      </c>
      <c r="X62" s="4" t="str">
        <f>VLOOKUP(A62,Bios!$B$2:$S$430,2,FALSE)</f>
        <v>OTT</v>
      </c>
      <c r="Y62" s="4">
        <f t="shared" si="7"/>
        <v>64.755555555555546</v>
      </c>
      <c r="Z62" s="4">
        <f t="shared" si="8"/>
        <v>49.288888888888891</v>
      </c>
    </row>
    <row r="63" spans="1:26">
      <c r="A63" t="s">
        <v>155</v>
      </c>
      <c r="B63" s="4">
        <f>VLOOKUP(A63,'2014'!$B$2:$S$430,7,FALSE)</f>
        <v>27</v>
      </c>
      <c r="C63" s="4">
        <f>IF(ISNA(VLOOKUP(A63,'2013'!$B$2:$S$401,7,FALSE)*1.7), B63, VLOOKUP(A63,'2013'!$B$2:$S$401,7,FALSE)*1.7)</f>
        <v>40.799999999999997</v>
      </c>
      <c r="D63" s="4">
        <f>IF(ISNA(VLOOKUP(A63,'2012'!$B$2:$S$401,7,FALSE)), C63, VLOOKUP(A63,'2012'!$B$2:$S$401,7,FALSE))</f>
        <v>66</v>
      </c>
      <c r="E63" s="4">
        <f>IF(ISNA(VLOOKUP(A63,'2011'!$B$2:$S$401,7,FALSE)), AVERAGE(C63:D63), VLOOKUP(A63,'2011'!$B$2:$S$401,7,FALSE))</f>
        <v>80</v>
      </c>
      <c r="F63" s="4">
        <f>IF(ISNA(VLOOKUP(A63,'2010'!$B$2:$S$401,7,FALSE)), AVERAGE(C63:E63), VLOOKUP(A63,'2010'!$B$2:$S$401,7,FALSE))</f>
        <v>48</v>
      </c>
      <c r="G63" s="4">
        <f>IF(ISNA(VLOOKUP(A63,'2009'!$B$2:$S$401,7,FALSE)), AVERAGE(C63:F63), VLOOKUP(A63,'2009'!$B$2:$S$401,7,FALSE))</f>
        <v>54</v>
      </c>
      <c r="H63" s="4">
        <f>VLOOKUP(A63,'2014'!$B$2:$S$430,4,FALSE)</f>
        <v>64</v>
      </c>
      <c r="I63" s="4">
        <f>IF(ISNA(VLOOKUP(A63,'2013'!$B$2:$S$401,4,FALSE)), H63, VLOOKUP(A63,'2013'!$B$2:$S$401,4,FALSE)*1.7)</f>
        <v>78.2</v>
      </c>
      <c r="J63" s="4">
        <f>IF(ISNA(VLOOKUP(A63,'2012'!$B$2:$S$401,4,FALSE)), I63, VLOOKUP(A63,'2012'!$B$2:$S$401,4,FALSE))</f>
        <v>82</v>
      </c>
      <c r="K63" s="4">
        <f>IF(ISNA(VLOOKUP(A63,'2011'!$B$2:$S$401,4,FALSE)), AVERAGE(I63:J63), VLOOKUP(A63,'2011'!$B$2:$S$401,4,FALSE))</f>
        <v>73</v>
      </c>
      <c r="L63" s="4">
        <f>IF(ISNA(VLOOKUP(A63,'2010'!$B$2:$S$401,4,FALSE)), AVERAGE(I63:K63), VLOOKUP(A63,'2010'!$B$2:$S$401,4,FALSE))</f>
        <v>54</v>
      </c>
      <c r="M63" s="4">
        <f>IF(ISNA(VLOOKUP(A63,'2009'!$B$2:$S$401,4,FALSE)), AVERAGE(I63:L63), VLOOKUP(A63,'2009'!$B$2:$S$401,4,FALSE))</f>
        <v>65</v>
      </c>
      <c r="N63" s="4">
        <f t="shared" si="0"/>
        <v>43</v>
      </c>
      <c r="O63" s="4" t="str">
        <f>VLOOKUP(A63,Bios!$B$2:$S$430,3,FALSE)</f>
        <v>R</v>
      </c>
      <c r="P63" s="4" t="str">
        <f>VLOOKUP(A63,Bios!$B$2:$S$430,4,FALSE)</f>
        <v>Jul 03 '70</v>
      </c>
      <c r="Q63" s="4" t="str">
        <f t="shared" si="1"/>
        <v>70</v>
      </c>
      <c r="R63" s="5">
        <f t="shared" si="2"/>
        <v>0.75876982220086509</v>
      </c>
      <c r="S63" s="4">
        <f t="shared" si="3"/>
        <v>27</v>
      </c>
      <c r="T63" s="4">
        <f t="shared" si="4"/>
        <v>80</v>
      </c>
      <c r="U63" s="4">
        <f t="shared" si="5"/>
        <v>54</v>
      </c>
      <c r="V63" s="4">
        <f t="shared" si="6"/>
        <v>82</v>
      </c>
      <c r="W63" s="4" t="str">
        <f>VLOOKUP(A63,Bios!$B$2:$S$430,7,FALSE)</f>
        <v>FIN</v>
      </c>
      <c r="X63" s="4" t="str">
        <f>VLOOKUP(A63,Bios!$B$2:$S$430,2,FALSE)</f>
        <v>ANA</v>
      </c>
      <c r="Y63" s="4">
        <f t="shared" si="7"/>
        <v>69.36666666666666</v>
      </c>
      <c r="Z63" s="4">
        <f t="shared" si="8"/>
        <v>52.633333333333333</v>
      </c>
    </row>
    <row r="64" spans="1:26">
      <c r="A64" t="s">
        <v>134</v>
      </c>
      <c r="B64" s="4">
        <f>VLOOKUP(A64,'2014'!$B$2:$S$430,7,FALSE)</f>
        <v>41</v>
      </c>
      <c r="C64" s="4">
        <f>IF(ISNA(VLOOKUP(A64,'2013'!$B$2:$S$401,7,FALSE)*1.7), B64, VLOOKUP(A64,'2013'!$B$2:$S$401,7,FALSE)*1.7)</f>
        <v>52.699999999999996</v>
      </c>
      <c r="D64" s="4">
        <f>IF(ISNA(VLOOKUP(A64,'2012'!$B$2:$S$401,7,FALSE)), C64, VLOOKUP(A64,'2012'!$B$2:$S$401,7,FALSE))</f>
        <v>56</v>
      </c>
      <c r="E64" s="4">
        <f>IF(ISNA(VLOOKUP(A64,'2011'!$B$2:$S$401,7,FALSE)), AVERAGE(C64:D64), VLOOKUP(A64,'2011'!$B$2:$S$401,7,FALSE))</f>
        <v>55</v>
      </c>
      <c r="F64" s="4">
        <f>IF(ISNA(VLOOKUP(A64,'2010'!$B$2:$S$401,7,FALSE)), AVERAGE(C64:E64), VLOOKUP(A64,'2010'!$B$2:$S$401,7,FALSE))</f>
        <v>54.566666666666663</v>
      </c>
      <c r="G64" s="4">
        <f>IF(ISNA(VLOOKUP(A64,'2009'!$B$2:$S$401,7,FALSE)), AVERAGE(C64:F64), VLOOKUP(A64,'2009'!$B$2:$S$401,7,FALSE))</f>
        <v>59</v>
      </c>
      <c r="H64" s="4">
        <f>VLOOKUP(A64,'2014'!$B$2:$S$430,4,FALSE)</f>
        <v>54</v>
      </c>
      <c r="I64" s="4">
        <f>IF(ISNA(VLOOKUP(A64,'2013'!$B$2:$S$401,4,FALSE)), H64, VLOOKUP(A64,'2013'!$B$2:$S$401,4,FALSE)*1.7)</f>
        <v>69.7</v>
      </c>
      <c r="J64" s="4">
        <f>IF(ISNA(VLOOKUP(A64,'2012'!$B$2:$S$401,4,FALSE)), I64, VLOOKUP(A64,'2012'!$B$2:$S$401,4,FALSE))</f>
        <v>77</v>
      </c>
      <c r="K64" s="4">
        <f>IF(ISNA(VLOOKUP(A64,'2011'!$B$2:$S$401,4,FALSE)), AVERAGE(I64:J64), VLOOKUP(A64,'2011'!$B$2:$S$401,4,FALSE))</f>
        <v>76</v>
      </c>
      <c r="L64" s="4">
        <f>IF(ISNA(VLOOKUP(A64,'2010'!$B$2:$S$401,4,FALSE)), AVERAGE(I64:K64), VLOOKUP(A64,'2010'!$B$2:$S$401,4,FALSE))</f>
        <v>74.233333333333334</v>
      </c>
      <c r="M64" s="4">
        <f>IF(ISNA(VLOOKUP(A64,'2009'!$B$2:$S$401,4,FALSE)), AVERAGE(I64:L64), VLOOKUP(A64,'2009'!$B$2:$S$401,4,FALSE))</f>
        <v>71</v>
      </c>
      <c r="N64" s="4">
        <f t="shared" si="0"/>
        <v>34</v>
      </c>
      <c r="O64" s="4" t="str">
        <f>VLOOKUP(A64,Bios!$B$2:$S$430,3,FALSE)</f>
        <v>R</v>
      </c>
      <c r="P64" s="4" t="str">
        <f>VLOOKUP(A64,Bios!$B$2:$S$430,4,FALSE)</f>
        <v>Dec 23 '79</v>
      </c>
      <c r="Q64" s="4" t="str">
        <f t="shared" si="1"/>
        <v>79</v>
      </c>
      <c r="R64" s="5">
        <f t="shared" si="2"/>
        <v>0.75430557750039495</v>
      </c>
      <c r="S64" s="4">
        <f t="shared" si="3"/>
        <v>41</v>
      </c>
      <c r="T64" s="4">
        <f t="shared" si="4"/>
        <v>59</v>
      </c>
      <c r="U64" s="4">
        <f t="shared" si="5"/>
        <v>54</v>
      </c>
      <c r="V64" s="4">
        <f t="shared" si="6"/>
        <v>77</v>
      </c>
      <c r="W64" s="4" t="str">
        <f>VLOOKUP(A64,Bios!$B$2:$S$430,7,FALSE)</f>
        <v>SWE</v>
      </c>
      <c r="X64" s="4" t="str">
        <f>VLOOKUP(A64,Bios!$B$2:$S$430,2,FALSE)</f>
        <v>DET</v>
      </c>
      <c r="Y64" s="4">
        <f t="shared" si="7"/>
        <v>70.322222222222223</v>
      </c>
      <c r="Z64" s="4">
        <f t="shared" si="8"/>
        <v>53.044444444444444</v>
      </c>
    </row>
    <row r="65" spans="1:26">
      <c r="A65" t="s">
        <v>42</v>
      </c>
      <c r="B65" s="4">
        <f>VLOOKUP(A65,'2014'!$B$2:$S$430,7,FALSE)</f>
        <v>51</v>
      </c>
      <c r="C65" s="4">
        <f>IF(ISNA(VLOOKUP(A65,'2013'!$B$2:$S$401,7,FALSE)*1.7), B65, VLOOKUP(A65,'2013'!$B$2:$S$401,7,FALSE)*1.7)</f>
        <v>74.8</v>
      </c>
      <c r="D65" s="4">
        <f>IF(ISNA(VLOOKUP(A65,'2012'!$B$2:$S$401,7,FALSE)), C65, VLOOKUP(A65,'2012'!$B$2:$S$401,7,FALSE))</f>
        <v>69</v>
      </c>
      <c r="E65" s="4">
        <f>IF(ISNA(VLOOKUP(A65,'2011'!$B$2:$S$401,7,FALSE)), AVERAGE(C65:D65), VLOOKUP(A65,'2011'!$B$2:$S$401,7,FALSE))</f>
        <v>53</v>
      </c>
      <c r="F65" s="4">
        <f>IF(ISNA(VLOOKUP(A65,'2010'!$B$2:$S$401,7,FALSE)), AVERAGE(C65:E65), VLOOKUP(A65,'2010'!$B$2:$S$401,7,FALSE))</f>
        <v>48</v>
      </c>
      <c r="G65" s="4">
        <f>IF(ISNA(VLOOKUP(A65,'2009'!$B$2:$S$401,7,FALSE)), AVERAGE(C65:F65), VLOOKUP(A65,'2009'!$B$2:$S$401,7,FALSE))</f>
        <v>61.2</v>
      </c>
      <c r="H65" s="4">
        <f>VLOOKUP(A65,'2014'!$B$2:$S$430,4,FALSE)</f>
        <v>75</v>
      </c>
      <c r="I65" s="4">
        <f>IF(ISNA(VLOOKUP(A65,'2013'!$B$2:$S$401,4,FALSE)), H65, VLOOKUP(A65,'2013'!$B$2:$S$401,4,FALSE)*1.7)</f>
        <v>79.899999999999991</v>
      </c>
      <c r="J65" s="4">
        <f>IF(ISNA(VLOOKUP(A65,'2012'!$B$2:$S$401,4,FALSE)), I65, VLOOKUP(A65,'2012'!$B$2:$S$401,4,FALSE))</f>
        <v>82</v>
      </c>
      <c r="K65" s="4">
        <f>IF(ISNA(VLOOKUP(A65,'2011'!$B$2:$S$401,4,FALSE)), AVERAGE(I65:J65), VLOOKUP(A65,'2011'!$B$2:$S$401,4,FALSE))</f>
        <v>82</v>
      </c>
      <c r="L65" s="4">
        <f>IF(ISNA(VLOOKUP(A65,'2010'!$B$2:$S$401,4,FALSE)), AVERAGE(I65:K65), VLOOKUP(A65,'2010'!$B$2:$S$401,4,FALSE))</f>
        <v>82</v>
      </c>
      <c r="M65" s="4">
        <f>IF(ISNA(VLOOKUP(A65,'2009'!$B$2:$S$401,4,FALSE)), AVERAGE(I65:L65), VLOOKUP(A65,'2009'!$B$2:$S$401,4,FALSE))</f>
        <v>81.474999999999994</v>
      </c>
      <c r="N65" s="4">
        <f t="shared" si="0"/>
        <v>30</v>
      </c>
      <c r="O65" s="4" t="str">
        <f>VLOOKUP(A65,Bios!$B$2:$S$430,3,FALSE)</f>
        <v>L</v>
      </c>
      <c r="P65" s="4" t="str">
        <f>VLOOKUP(A65,Bios!$B$2:$S$430,4,FALSE)</f>
        <v>Nov 01 '83</v>
      </c>
      <c r="Q65" s="4" t="str">
        <f t="shared" si="1"/>
        <v>83</v>
      </c>
      <c r="R65" s="5">
        <f t="shared" si="2"/>
        <v>0.74008810572687234</v>
      </c>
      <c r="S65" s="4">
        <f t="shared" si="3"/>
        <v>48</v>
      </c>
      <c r="T65" s="4">
        <f t="shared" si="4"/>
        <v>74.8</v>
      </c>
      <c r="U65" s="4">
        <f t="shared" si="5"/>
        <v>75</v>
      </c>
      <c r="V65" s="4">
        <f t="shared" si="6"/>
        <v>82</v>
      </c>
      <c r="W65" s="4" t="str">
        <f>VLOOKUP(A65,Bios!$B$2:$S$430,7,FALSE)</f>
        <v>CAN</v>
      </c>
      <c r="X65" s="4" t="str">
        <f>VLOOKUP(A65,Bios!$B$2:$S$430,2,FALSE)</f>
        <v>NYI, BUF, MIN</v>
      </c>
      <c r="Y65" s="4">
        <f t="shared" si="7"/>
        <v>80.395833333333329</v>
      </c>
      <c r="Z65" s="4">
        <f t="shared" si="8"/>
        <v>59.5</v>
      </c>
    </row>
    <row r="66" spans="1:26">
      <c r="A66" t="s">
        <v>1315</v>
      </c>
      <c r="B66" s="4">
        <f>VLOOKUP(A66,'2014'!$B$2:$S$430,7,FALSE)</f>
        <v>59</v>
      </c>
      <c r="C66" s="4">
        <f>IF(ISNA(VLOOKUP(A66,'2013'!$B$2:$S$401,7,FALSE)*1.7), B66, VLOOKUP(A66,'2013'!$B$2:$S$401,7,FALSE)*1.7)</f>
        <v>59</v>
      </c>
      <c r="D66" s="4">
        <f>IF(ISNA(VLOOKUP(A66,'2012'!$B$2:$S$401,7,FALSE)), C66, VLOOKUP(A66,'2012'!$B$2:$S$401,7,FALSE))</f>
        <v>59</v>
      </c>
      <c r="E66" s="4">
        <f>IF(ISNA(VLOOKUP(A66,'2011'!$B$2:$S$401,7,FALSE)), AVERAGE(C66:D66), VLOOKUP(A66,'2011'!$B$2:$S$401,7,FALSE))</f>
        <v>59</v>
      </c>
      <c r="F66" s="4">
        <f>IF(ISNA(VLOOKUP(A66,'2010'!$B$2:$S$401,7,FALSE)), AVERAGE(C66:E66), VLOOKUP(A66,'2010'!$B$2:$S$401,7,FALSE))</f>
        <v>23</v>
      </c>
      <c r="G66" s="4">
        <f>IF(ISNA(VLOOKUP(A66,'2009'!$B$2:$S$401,7,FALSE)), AVERAGE(C66:F66), VLOOKUP(A66,'2009'!$B$2:$S$401,7,FALSE))</f>
        <v>50</v>
      </c>
      <c r="H66" s="4">
        <f>VLOOKUP(A66,'2014'!$B$2:$S$430,4,FALSE)</f>
        <v>77</v>
      </c>
      <c r="I66" s="4">
        <f>IF(ISNA(VLOOKUP(A66,'2013'!$B$2:$S$401,4,FALSE)), H66, VLOOKUP(A66,'2013'!$B$2:$S$401,4,FALSE)*1.7)</f>
        <v>77</v>
      </c>
      <c r="J66" s="4">
        <f>IF(ISNA(VLOOKUP(A66,'2012'!$B$2:$S$401,4,FALSE)), I66, VLOOKUP(A66,'2012'!$B$2:$S$401,4,FALSE))</f>
        <v>77</v>
      </c>
      <c r="K66" s="4">
        <f>IF(ISNA(VLOOKUP(A66,'2011'!$B$2:$S$401,4,FALSE)), AVERAGE(I66:J66), VLOOKUP(A66,'2011'!$B$2:$S$401,4,FALSE))</f>
        <v>77</v>
      </c>
      <c r="L66" s="4">
        <f>IF(ISNA(VLOOKUP(A66,'2010'!$B$2:$S$401,4,FALSE)), AVERAGE(I66:K66), VLOOKUP(A66,'2010'!$B$2:$S$401,4,FALSE))</f>
        <v>42</v>
      </c>
      <c r="M66" s="4">
        <f>IF(ISNA(VLOOKUP(A66,'2009'!$B$2:$S$401,4,FALSE)), AVERAGE(I66:L66), VLOOKUP(A66,'2009'!$B$2:$S$401,4,FALSE))</f>
        <v>68.25</v>
      </c>
      <c r="N66" s="4">
        <f t="shared" ref="N66:N129" si="9">113-Q66</f>
        <v>26</v>
      </c>
      <c r="O66" s="4" t="str">
        <f>VLOOKUP(A66,Bios!$B$2:$S$430,3,FALSE)</f>
        <v>L</v>
      </c>
      <c r="P66" s="4" t="str">
        <f>VLOOKUP(A66,Bios!$B$2:$S$430,4,FALSE)</f>
        <v>Sep 01 '87</v>
      </c>
      <c r="Q66" s="4" t="str">
        <f t="shared" ref="Q66:Q129" si="10">RIGHT(P66, LEN(P66)-8)</f>
        <v>87</v>
      </c>
      <c r="R66" s="5">
        <f t="shared" ref="R66:R129" si="11">Z66/Y66</f>
        <v>0.73879258816497317</v>
      </c>
      <c r="S66" s="4">
        <f t="shared" ref="S66:S129" si="12">MIN(B66:G66)</f>
        <v>23</v>
      </c>
      <c r="T66" s="4">
        <f t="shared" ref="T66:T129" si="13">MAX(B66:G66)</f>
        <v>59</v>
      </c>
      <c r="U66" s="4">
        <f t="shared" ref="U66:U129" si="14">MIN(H66:M66)</f>
        <v>42</v>
      </c>
      <c r="V66" s="4">
        <f t="shared" ref="V66:V129" si="15">MAX(H66:M66)</f>
        <v>77</v>
      </c>
      <c r="W66" s="4" t="str">
        <f>VLOOKUP(A66,Bios!$B$2:$S$430,7,FALSE)</f>
        <v>NOR</v>
      </c>
      <c r="X66" s="4" t="str">
        <f>VLOOKUP(A66,Bios!$B$2:$S$430,2,FALSE)</f>
        <v>NYR</v>
      </c>
      <c r="Y66" s="4">
        <f t="shared" ref="Y66:Y129" si="16">AVERAGE(H66:M66)</f>
        <v>69.708333333333329</v>
      </c>
      <c r="Z66" s="4">
        <f t="shared" ref="Z66:Z129" si="17">AVERAGE(B66:G66)</f>
        <v>51.5</v>
      </c>
    </row>
    <row r="67" spans="1:26">
      <c r="A67" t="s">
        <v>123</v>
      </c>
      <c r="B67" s="4">
        <f>VLOOKUP(A67,'2014'!$B$2:$S$430,7,FALSE)</f>
        <v>62</v>
      </c>
      <c r="C67" s="4">
        <f>IF(ISNA(VLOOKUP(A67,'2013'!$B$2:$S$401,7,FALSE)*1.7), B67, VLOOKUP(A67,'2013'!$B$2:$S$401,7,FALSE)*1.7)</f>
        <v>54.4</v>
      </c>
      <c r="D67" s="4">
        <f>IF(ISNA(VLOOKUP(A67,'2012'!$B$2:$S$401,7,FALSE)), C67, VLOOKUP(A67,'2012'!$B$2:$S$401,7,FALSE))</f>
        <v>64</v>
      </c>
      <c r="E67" s="4">
        <f>IF(ISNA(VLOOKUP(A67,'2011'!$B$2:$S$401,7,FALSE)), AVERAGE(C67:D67), VLOOKUP(A67,'2011'!$B$2:$S$401,7,FALSE))</f>
        <v>57</v>
      </c>
      <c r="F67" s="4">
        <f>IF(ISNA(VLOOKUP(A67,'2010'!$B$2:$S$401,7,FALSE)), AVERAGE(C67:E67), VLOOKUP(A67,'2010'!$B$2:$S$401,7,FALSE))</f>
        <v>52</v>
      </c>
      <c r="G67" s="4">
        <f>IF(ISNA(VLOOKUP(A67,'2009'!$B$2:$S$401,7,FALSE)), AVERAGE(C67:F67), VLOOKUP(A67,'2009'!$B$2:$S$401,7,FALSE))</f>
        <v>39</v>
      </c>
      <c r="H67" s="4">
        <f>VLOOKUP(A67,'2014'!$B$2:$S$430,4,FALSE)</f>
        <v>80</v>
      </c>
      <c r="I67" s="4">
        <f>IF(ISNA(VLOOKUP(A67,'2013'!$B$2:$S$401,4,FALSE)), H67, VLOOKUP(A67,'2013'!$B$2:$S$401,4,FALSE)*1.7)</f>
        <v>71.399999999999991</v>
      </c>
      <c r="J67" s="4">
        <f>IF(ISNA(VLOOKUP(A67,'2012'!$B$2:$S$401,4,FALSE)), I67, VLOOKUP(A67,'2012'!$B$2:$S$401,4,FALSE))</f>
        <v>81</v>
      </c>
      <c r="K67" s="4">
        <f>IF(ISNA(VLOOKUP(A67,'2011'!$B$2:$S$401,4,FALSE)), AVERAGE(I67:J67), VLOOKUP(A67,'2011'!$B$2:$S$401,4,FALSE))</f>
        <v>80</v>
      </c>
      <c r="L67" s="4">
        <f>IF(ISNA(VLOOKUP(A67,'2010'!$B$2:$S$401,4,FALSE)), AVERAGE(I67:K67), VLOOKUP(A67,'2010'!$B$2:$S$401,4,FALSE))</f>
        <v>73</v>
      </c>
      <c r="M67" s="4">
        <f>IF(ISNA(VLOOKUP(A67,'2009'!$B$2:$S$401,4,FALSE)), AVERAGE(I67:L67), VLOOKUP(A67,'2009'!$B$2:$S$401,4,FALSE))</f>
        <v>64</v>
      </c>
      <c r="N67" s="4">
        <f t="shared" si="9"/>
        <v>28</v>
      </c>
      <c r="O67" s="4" t="str">
        <f>VLOOKUP(A67,Bios!$B$2:$S$430,3,FALSE)</f>
        <v>C</v>
      </c>
      <c r="P67" s="4" t="str">
        <f>VLOOKUP(A67,Bios!$B$2:$S$430,4,FALSE)</f>
        <v>Jul 24 '85</v>
      </c>
      <c r="Q67" s="4" t="str">
        <f t="shared" si="10"/>
        <v>85</v>
      </c>
      <c r="R67" s="5">
        <f t="shared" si="11"/>
        <v>0.73075211392968398</v>
      </c>
      <c r="S67" s="4">
        <f t="shared" si="12"/>
        <v>39</v>
      </c>
      <c r="T67" s="4">
        <f t="shared" si="13"/>
        <v>64</v>
      </c>
      <c r="U67" s="4">
        <f t="shared" si="14"/>
        <v>64</v>
      </c>
      <c r="V67" s="4">
        <f t="shared" si="15"/>
        <v>81</v>
      </c>
      <c r="W67" s="4" t="str">
        <f>VLOOKUP(A67,Bios!$B$2:$S$430,7,FALSE)</f>
        <v>CAN</v>
      </c>
      <c r="X67" s="4" t="str">
        <f>VLOOKUP(A67,Bios!$B$2:$S$430,2,FALSE)</f>
        <v>BOS</v>
      </c>
      <c r="Y67" s="4">
        <f t="shared" si="16"/>
        <v>74.899999999999991</v>
      </c>
      <c r="Z67" s="4">
        <f t="shared" si="17"/>
        <v>54.733333333333327</v>
      </c>
    </row>
    <row r="68" spans="1:26">
      <c r="A68" t="s">
        <v>1842</v>
      </c>
      <c r="B68" s="4">
        <f>VLOOKUP(A68,'2014'!$B$2:$S$430,7,FALSE)</f>
        <v>59</v>
      </c>
      <c r="C68" s="4">
        <f>IF(ISNA(VLOOKUP(A68,'2013'!$B$2:$S$401,7,FALSE)*1.7), B68, VLOOKUP(A68,'2013'!$B$2:$S$401,7,FALSE)*1.7)</f>
        <v>59</v>
      </c>
      <c r="D68" s="4">
        <f>IF(ISNA(VLOOKUP(A68,'2012'!$B$2:$S$401,7,FALSE)), C68, VLOOKUP(A68,'2012'!$B$2:$S$401,7,FALSE))</f>
        <v>59</v>
      </c>
      <c r="E68" s="4">
        <f>IF(ISNA(VLOOKUP(A68,'2011'!$B$2:$S$401,7,FALSE)), AVERAGE(C68:D68), VLOOKUP(A68,'2011'!$B$2:$S$401,7,FALSE))</f>
        <v>59</v>
      </c>
      <c r="F68" s="4">
        <f>IF(ISNA(VLOOKUP(A68,'2010'!$B$2:$S$401,7,FALSE)), AVERAGE(C68:E68), VLOOKUP(A68,'2010'!$B$2:$S$401,7,FALSE))</f>
        <v>59</v>
      </c>
      <c r="G68" s="4">
        <f>IF(ISNA(VLOOKUP(A68,'2009'!$B$2:$S$401,7,FALSE)), AVERAGE(C68:F68), VLOOKUP(A68,'2009'!$B$2:$S$401,7,FALSE))</f>
        <v>59</v>
      </c>
      <c r="H68" s="4">
        <f>VLOOKUP(A68,'2014'!$B$2:$S$430,4,FALSE)</f>
        <v>81</v>
      </c>
      <c r="I68" s="4">
        <f>IF(ISNA(VLOOKUP(A68,'2013'!$B$2:$S$401,4,FALSE)), H68, VLOOKUP(A68,'2013'!$B$2:$S$401,4,FALSE)*1.7)</f>
        <v>81</v>
      </c>
      <c r="J68" s="4">
        <f>IF(ISNA(VLOOKUP(A68,'2012'!$B$2:$S$401,4,FALSE)), I68, VLOOKUP(A68,'2012'!$B$2:$S$401,4,FALSE))</f>
        <v>81</v>
      </c>
      <c r="K68" s="4">
        <f>IF(ISNA(VLOOKUP(A68,'2011'!$B$2:$S$401,4,FALSE)), AVERAGE(I68:J68), VLOOKUP(A68,'2011'!$B$2:$S$401,4,FALSE))</f>
        <v>81</v>
      </c>
      <c r="L68" s="4">
        <f>IF(ISNA(VLOOKUP(A68,'2010'!$B$2:$S$401,4,FALSE)), AVERAGE(I68:K68), VLOOKUP(A68,'2010'!$B$2:$S$401,4,FALSE))</f>
        <v>81</v>
      </c>
      <c r="M68" s="4">
        <f>IF(ISNA(VLOOKUP(A68,'2009'!$B$2:$S$401,4,FALSE)), AVERAGE(I68:L68), VLOOKUP(A68,'2009'!$B$2:$S$401,4,FALSE))</f>
        <v>81</v>
      </c>
      <c r="N68" s="4">
        <f t="shared" si="9"/>
        <v>22</v>
      </c>
      <c r="O68" s="4" t="str">
        <f>VLOOKUP(A68,Bios!$B$2:$S$430,3,FALSE)</f>
        <v>L</v>
      </c>
      <c r="P68" s="4" t="str">
        <f>VLOOKUP(A68,Bios!$B$2:$S$430,4,FALSE)</f>
        <v>Mar 28 '91</v>
      </c>
      <c r="Q68" s="4" t="str">
        <f t="shared" si="10"/>
        <v>91</v>
      </c>
      <c r="R68" s="5">
        <f t="shared" si="11"/>
        <v>0.72839506172839508</v>
      </c>
      <c r="S68" s="4">
        <f t="shared" si="12"/>
        <v>59</v>
      </c>
      <c r="T68" s="4">
        <f t="shared" si="13"/>
        <v>59</v>
      </c>
      <c r="U68" s="4">
        <f t="shared" si="14"/>
        <v>81</v>
      </c>
      <c r="V68" s="4">
        <f t="shared" si="15"/>
        <v>81</v>
      </c>
      <c r="W68" s="4" t="str">
        <f>VLOOKUP(A68,Bios!$B$2:$S$430,7,FALSE)</f>
        <v>CZE</v>
      </c>
      <c r="X68" s="4" t="str">
        <f>VLOOKUP(A68,Bios!$B$2:$S$430,2,FALSE)</f>
        <v>TBL</v>
      </c>
      <c r="Y68" s="4">
        <f t="shared" si="16"/>
        <v>81</v>
      </c>
      <c r="Z68" s="4">
        <f t="shared" si="17"/>
        <v>59</v>
      </c>
    </row>
    <row r="69" spans="1:26">
      <c r="A69" t="s">
        <v>319</v>
      </c>
      <c r="B69" s="4">
        <f>VLOOKUP(A69,'2014'!$B$2:$S$430,7,FALSE)</f>
        <v>62</v>
      </c>
      <c r="C69" s="4">
        <f>IF(ISNA(VLOOKUP(A69,'2013'!$B$2:$S$401,7,FALSE)*1.7), B69, VLOOKUP(A69,'2013'!$B$2:$S$401,7,FALSE)*1.7)</f>
        <v>45.9</v>
      </c>
      <c r="D69" s="4">
        <f>IF(ISNA(VLOOKUP(A69,'2012'!$B$2:$S$401,7,FALSE)), C69, VLOOKUP(A69,'2012'!$B$2:$S$401,7,FALSE))</f>
        <v>28</v>
      </c>
      <c r="E69" s="4">
        <f>IF(ISNA(VLOOKUP(A69,'2011'!$B$2:$S$401,7,FALSE)), AVERAGE(C69:D69), VLOOKUP(A69,'2011'!$B$2:$S$401,7,FALSE))</f>
        <v>51</v>
      </c>
      <c r="F69" s="4">
        <f>IF(ISNA(VLOOKUP(A69,'2010'!$B$2:$S$401,7,FALSE)), AVERAGE(C69:E69), VLOOKUP(A69,'2010'!$B$2:$S$401,7,FALSE))</f>
        <v>47</v>
      </c>
      <c r="G69" s="4">
        <f>IF(ISNA(VLOOKUP(A69,'2009'!$B$2:$S$401,7,FALSE)), AVERAGE(C69:F69), VLOOKUP(A69,'2009'!$B$2:$S$401,7,FALSE))</f>
        <v>42.975000000000001</v>
      </c>
      <c r="H69" s="4">
        <f>VLOOKUP(A69,'2014'!$B$2:$S$430,4,FALSE)</f>
        <v>68</v>
      </c>
      <c r="I69" s="4">
        <f>IF(ISNA(VLOOKUP(A69,'2013'!$B$2:$S$401,4,FALSE)), H69, VLOOKUP(A69,'2013'!$B$2:$S$401,4,FALSE)*1.7)</f>
        <v>68</v>
      </c>
      <c r="J69" s="4">
        <f>IF(ISNA(VLOOKUP(A69,'2012'!$B$2:$S$401,4,FALSE)), I69, VLOOKUP(A69,'2012'!$B$2:$S$401,4,FALSE))</f>
        <v>43</v>
      </c>
      <c r="K69" s="4">
        <f>IF(ISNA(VLOOKUP(A69,'2011'!$B$2:$S$401,4,FALSE)), AVERAGE(I69:J69), VLOOKUP(A69,'2011'!$B$2:$S$401,4,FALSE))</f>
        <v>72</v>
      </c>
      <c r="L69" s="4">
        <f>IF(ISNA(VLOOKUP(A69,'2010'!$B$2:$S$401,4,FALSE)), AVERAGE(I69:K69), VLOOKUP(A69,'2010'!$B$2:$S$401,4,FALSE))</f>
        <v>68</v>
      </c>
      <c r="M69" s="4">
        <f>IF(ISNA(VLOOKUP(A69,'2009'!$B$2:$S$401,4,FALSE)), AVERAGE(I69:L69), VLOOKUP(A69,'2009'!$B$2:$S$401,4,FALSE))</f>
        <v>62.75</v>
      </c>
      <c r="N69" s="4">
        <f t="shared" si="9"/>
        <v>29</v>
      </c>
      <c r="O69" s="4" t="str">
        <f>VLOOKUP(A69,Bios!$B$2:$S$430,3,FALSE)</f>
        <v>L</v>
      </c>
      <c r="P69" s="4" t="str">
        <f>VLOOKUP(A69,Bios!$B$2:$S$430,4,FALSE)</f>
        <v>Mar 01 '84</v>
      </c>
      <c r="Q69" s="4" t="str">
        <f t="shared" si="10"/>
        <v>84</v>
      </c>
      <c r="R69" s="5">
        <f t="shared" si="11"/>
        <v>0.72527832351015065</v>
      </c>
      <c r="S69" s="4">
        <f t="shared" si="12"/>
        <v>28</v>
      </c>
      <c r="T69" s="4">
        <f t="shared" si="13"/>
        <v>62</v>
      </c>
      <c r="U69" s="4">
        <f t="shared" si="14"/>
        <v>43</v>
      </c>
      <c r="V69" s="4">
        <f t="shared" si="15"/>
        <v>72</v>
      </c>
      <c r="W69" s="4" t="str">
        <f>VLOOKUP(A69,Bios!$B$2:$S$430,7,FALSE)</f>
        <v>CAN</v>
      </c>
      <c r="X69" s="4" t="str">
        <f>VLOOKUP(A69,Bios!$B$2:$S$430,2,FALSE)</f>
        <v>STL</v>
      </c>
      <c r="Y69" s="4">
        <f t="shared" si="16"/>
        <v>63.625</v>
      </c>
      <c r="Z69" s="4">
        <f t="shared" si="17"/>
        <v>46.145833333333336</v>
      </c>
    </row>
    <row r="70" spans="1:26">
      <c r="A70" t="s">
        <v>122</v>
      </c>
      <c r="B70" s="4">
        <f>VLOOKUP(A70,'2014'!$B$2:$S$430,7,FALSE)</f>
        <v>41</v>
      </c>
      <c r="C70" s="4">
        <f>IF(ISNA(VLOOKUP(A70,'2013'!$B$2:$S$401,7,FALSE)*1.7), B70, VLOOKUP(A70,'2013'!$B$2:$S$401,7,FALSE)*1.7)</f>
        <v>54.4</v>
      </c>
      <c r="D70" s="4">
        <f>IF(ISNA(VLOOKUP(A70,'2012'!$B$2:$S$401,7,FALSE)), C70, VLOOKUP(A70,'2012'!$B$2:$S$401,7,FALSE))</f>
        <v>44</v>
      </c>
      <c r="E70" s="4">
        <f>IF(ISNA(VLOOKUP(A70,'2011'!$B$2:$S$401,7,FALSE)), AVERAGE(C70:D70), VLOOKUP(A70,'2011'!$B$2:$S$401,7,FALSE))</f>
        <v>66</v>
      </c>
      <c r="F70" s="4">
        <f>IF(ISNA(VLOOKUP(A70,'2010'!$B$2:$S$401,7,FALSE)), AVERAGE(C70:E70), VLOOKUP(A70,'2010'!$B$2:$S$401,7,FALSE))</f>
        <v>62</v>
      </c>
      <c r="G70" s="4">
        <f>IF(ISNA(VLOOKUP(A70,'2009'!$B$2:$S$401,7,FALSE)), AVERAGE(C70:F70), VLOOKUP(A70,'2009'!$B$2:$S$401,7,FALSE))</f>
        <v>80</v>
      </c>
      <c r="H70" s="4">
        <f>VLOOKUP(A70,'2014'!$B$2:$S$430,4,FALSE)</f>
        <v>82</v>
      </c>
      <c r="I70" s="4">
        <f>IF(ISNA(VLOOKUP(A70,'2013'!$B$2:$S$401,4,FALSE)), H70, VLOOKUP(A70,'2013'!$B$2:$S$401,4,FALSE)*1.7)</f>
        <v>81.599999999999994</v>
      </c>
      <c r="J70" s="4">
        <f>IF(ISNA(VLOOKUP(A70,'2012'!$B$2:$S$401,4,FALSE)), I70, VLOOKUP(A70,'2012'!$B$2:$S$401,4,FALSE))</f>
        <v>74</v>
      </c>
      <c r="K70" s="4">
        <f>IF(ISNA(VLOOKUP(A70,'2011'!$B$2:$S$401,4,FALSE)), AVERAGE(I70:J70), VLOOKUP(A70,'2011'!$B$2:$S$401,4,FALSE))</f>
        <v>81</v>
      </c>
      <c r="L70" s="4">
        <f>IF(ISNA(VLOOKUP(A70,'2010'!$B$2:$S$401,4,FALSE)), AVERAGE(I70:K70), VLOOKUP(A70,'2010'!$B$2:$S$401,4,FALSE))</f>
        <v>82</v>
      </c>
      <c r="M70" s="4">
        <f>IF(ISNA(VLOOKUP(A70,'2009'!$B$2:$S$401,4,FALSE)), AVERAGE(I70:L70), VLOOKUP(A70,'2009'!$B$2:$S$401,4,FALSE))</f>
        <v>79</v>
      </c>
      <c r="N70" s="4">
        <f t="shared" si="9"/>
        <v>28</v>
      </c>
      <c r="O70" s="4" t="str">
        <f>VLOOKUP(A70,Bios!$B$2:$S$430,3,FALSE)</f>
        <v>C</v>
      </c>
      <c r="P70" s="4" t="str">
        <f>VLOOKUP(A70,Bios!$B$2:$S$430,4,FALSE)</f>
        <v>Feb 11 '85</v>
      </c>
      <c r="Q70" s="4" t="str">
        <f t="shared" si="10"/>
        <v>85</v>
      </c>
      <c r="R70" s="5">
        <f t="shared" si="11"/>
        <v>0.72435362802335279</v>
      </c>
      <c r="S70" s="4">
        <f t="shared" si="12"/>
        <v>41</v>
      </c>
      <c r="T70" s="4">
        <f t="shared" si="13"/>
        <v>80</v>
      </c>
      <c r="U70" s="4">
        <f t="shared" si="14"/>
        <v>74</v>
      </c>
      <c r="V70" s="4">
        <f t="shared" si="15"/>
        <v>82</v>
      </c>
      <c r="W70" s="4" t="str">
        <f>VLOOKUP(A70,Bios!$B$2:$S$430,7,FALSE)</f>
        <v>CAN</v>
      </c>
      <c r="X70" s="4" t="str">
        <f>VLOOKUP(A70,Bios!$B$2:$S$430,2,FALSE)</f>
        <v>LAK</v>
      </c>
      <c r="Y70" s="4">
        <f t="shared" si="16"/>
        <v>79.933333333333337</v>
      </c>
      <c r="Z70" s="4">
        <f t="shared" si="17"/>
        <v>57.9</v>
      </c>
    </row>
    <row r="71" spans="1:26">
      <c r="A71" t="s">
        <v>171</v>
      </c>
      <c r="B71" s="4">
        <f>VLOOKUP(A71,'2014'!$B$2:$S$430,7,FALSE)</f>
        <v>28</v>
      </c>
      <c r="C71" s="4">
        <f>IF(ISNA(VLOOKUP(A71,'2013'!$B$2:$S$401,7,FALSE)*1.7), B71, VLOOKUP(A71,'2013'!$B$2:$S$401,7,FALSE)*1.7)</f>
        <v>35.699999999999996</v>
      </c>
      <c r="D71" s="4">
        <f>IF(ISNA(VLOOKUP(A71,'2012'!$B$2:$S$401,7,FALSE)), C71, VLOOKUP(A71,'2012'!$B$2:$S$401,7,FALSE))</f>
        <v>53</v>
      </c>
      <c r="E71" s="4">
        <f>IF(ISNA(VLOOKUP(A71,'2011'!$B$2:$S$401,7,FALSE)), AVERAGE(C71:D71), VLOOKUP(A71,'2011'!$B$2:$S$401,7,FALSE))</f>
        <v>64</v>
      </c>
      <c r="F71" s="4">
        <f>IF(ISNA(VLOOKUP(A71,'2010'!$B$2:$S$401,7,FALSE)), AVERAGE(C71:E71), VLOOKUP(A71,'2010'!$B$2:$S$401,7,FALSE))</f>
        <v>82</v>
      </c>
      <c r="G71" s="4">
        <f>IF(ISNA(VLOOKUP(A71,'2009'!$B$2:$S$401,7,FALSE)), AVERAGE(C71:F71), VLOOKUP(A71,'2009'!$B$2:$S$401,7,FALSE))</f>
        <v>72</v>
      </c>
      <c r="H71" s="4">
        <f>VLOOKUP(A71,'2014'!$B$2:$S$430,4,FALSE)</f>
        <v>76</v>
      </c>
      <c r="I71" s="4">
        <f>IF(ISNA(VLOOKUP(A71,'2013'!$B$2:$S$401,4,FALSE)), H71, VLOOKUP(A71,'2013'!$B$2:$S$401,4,FALSE)*1.7)</f>
        <v>61.199999999999996</v>
      </c>
      <c r="J71" s="4">
        <f>IF(ISNA(VLOOKUP(A71,'2012'!$B$2:$S$401,4,FALSE)), I71, VLOOKUP(A71,'2012'!$B$2:$S$401,4,FALSE))</f>
        <v>82</v>
      </c>
      <c r="K71" s="4">
        <f>IF(ISNA(VLOOKUP(A71,'2011'!$B$2:$S$401,4,FALSE)), AVERAGE(I71:J71), VLOOKUP(A71,'2011'!$B$2:$S$401,4,FALSE))</f>
        <v>80</v>
      </c>
      <c r="L71" s="4">
        <f>IF(ISNA(VLOOKUP(A71,'2010'!$B$2:$S$401,4,FALSE)), AVERAGE(I71:K71), VLOOKUP(A71,'2010'!$B$2:$S$401,4,FALSE))</f>
        <v>82</v>
      </c>
      <c r="M71" s="4">
        <f>IF(ISNA(VLOOKUP(A71,'2009'!$B$2:$S$401,4,FALSE)), AVERAGE(I71:L71), VLOOKUP(A71,'2009'!$B$2:$S$401,4,FALSE))</f>
        <v>82</v>
      </c>
      <c r="N71" s="4">
        <f t="shared" si="9"/>
        <v>32</v>
      </c>
      <c r="O71" s="4" t="str">
        <f>VLOOKUP(A71,Bios!$B$2:$S$430,3,FALSE)</f>
        <v>L</v>
      </c>
      <c r="P71" s="4" t="str">
        <f>VLOOKUP(A71,Bios!$B$2:$S$430,4,FALSE)</f>
        <v>Jan 21 '81</v>
      </c>
      <c r="Q71" s="4" t="str">
        <f t="shared" si="10"/>
        <v>81</v>
      </c>
      <c r="R71" s="5">
        <f t="shared" si="11"/>
        <v>0.72258203799654575</v>
      </c>
      <c r="S71" s="4">
        <f t="shared" si="12"/>
        <v>28</v>
      </c>
      <c r="T71" s="4">
        <f t="shared" si="13"/>
        <v>82</v>
      </c>
      <c r="U71" s="4">
        <f t="shared" si="14"/>
        <v>61.199999999999996</v>
      </c>
      <c r="V71" s="4">
        <f t="shared" si="15"/>
        <v>82</v>
      </c>
      <c r="W71" s="4" t="str">
        <f>VLOOKUP(A71,Bios!$B$2:$S$430,7,FALSE)</f>
        <v>DEU</v>
      </c>
      <c r="X71" s="4" t="str">
        <f>VLOOKUP(A71,Bios!$B$2:$S$430,2,FALSE)</f>
        <v>MIN</v>
      </c>
      <c r="Y71" s="4">
        <f t="shared" si="16"/>
        <v>77.2</v>
      </c>
      <c r="Z71" s="4">
        <f t="shared" si="17"/>
        <v>55.783333333333331</v>
      </c>
    </row>
    <row r="72" spans="1:26">
      <c r="A72" t="s">
        <v>82</v>
      </c>
      <c r="B72" s="4">
        <f>VLOOKUP(A72,'2014'!$B$2:$S$430,7,FALSE)</f>
        <v>22</v>
      </c>
      <c r="C72" s="4">
        <f>IF(ISNA(VLOOKUP(A72,'2013'!$B$2:$S$401,7,FALSE)*1.7), B72, VLOOKUP(A72,'2013'!$B$2:$S$401,7,FALSE)*1.7)</f>
        <v>64.599999999999994</v>
      </c>
      <c r="D72" s="4">
        <f>IF(ISNA(VLOOKUP(A72,'2012'!$B$2:$S$401,7,FALSE)), C72, VLOOKUP(A72,'2012'!$B$2:$S$401,7,FALSE))</f>
        <v>42</v>
      </c>
      <c r="E72" s="4">
        <f>IF(ISNA(VLOOKUP(A72,'2011'!$B$2:$S$401,7,FALSE)), AVERAGE(C72:D72), VLOOKUP(A72,'2011'!$B$2:$S$401,7,FALSE))</f>
        <v>50</v>
      </c>
      <c r="F72" s="4">
        <f>IF(ISNA(VLOOKUP(A72,'2010'!$B$2:$S$401,7,FALSE)), AVERAGE(C72:E72), VLOOKUP(A72,'2010'!$B$2:$S$401,7,FALSE))</f>
        <v>52.199999999999996</v>
      </c>
      <c r="G72" s="4">
        <f>IF(ISNA(VLOOKUP(A72,'2009'!$B$2:$S$401,7,FALSE)), AVERAGE(C72:F72), VLOOKUP(A72,'2009'!$B$2:$S$401,7,FALSE))</f>
        <v>33</v>
      </c>
      <c r="H72" s="4">
        <f>VLOOKUP(A72,'2014'!$B$2:$S$430,4,FALSE)</f>
        <v>37</v>
      </c>
      <c r="I72" s="4">
        <f>IF(ISNA(VLOOKUP(A72,'2013'!$B$2:$S$401,4,FALSE)), H72, VLOOKUP(A72,'2013'!$B$2:$S$401,4,FALSE)*1.7)</f>
        <v>59.5</v>
      </c>
      <c r="J72" s="4">
        <f>IF(ISNA(VLOOKUP(A72,'2012'!$B$2:$S$401,4,FALSE)), I72, VLOOKUP(A72,'2012'!$B$2:$S$401,4,FALSE))</f>
        <v>51</v>
      </c>
      <c r="K72" s="4">
        <f>IF(ISNA(VLOOKUP(A72,'2011'!$B$2:$S$401,4,FALSE)), AVERAGE(I72:J72), VLOOKUP(A72,'2011'!$B$2:$S$401,4,FALSE))</f>
        <v>82</v>
      </c>
      <c r="L72" s="4">
        <f>IF(ISNA(VLOOKUP(A72,'2010'!$B$2:$S$401,4,FALSE)), AVERAGE(I72:K72), VLOOKUP(A72,'2010'!$B$2:$S$401,4,FALSE))</f>
        <v>64.166666666666671</v>
      </c>
      <c r="M72" s="4">
        <f>IF(ISNA(VLOOKUP(A72,'2009'!$B$2:$S$401,4,FALSE)), AVERAGE(I72:L72), VLOOKUP(A72,'2009'!$B$2:$S$401,4,FALSE))</f>
        <v>74</v>
      </c>
      <c r="N72" s="4">
        <f t="shared" si="9"/>
        <v>26</v>
      </c>
      <c r="O72" s="4" t="str">
        <f>VLOOKUP(A72,Bios!$B$2:$S$430,3,FALSE)</f>
        <v>D</v>
      </c>
      <c r="P72" s="4" t="str">
        <f>VLOOKUP(A72,Bios!$B$2:$S$430,4,FALSE)</f>
        <v>Apr 24 '87</v>
      </c>
      <c r="Q72" s="4" t="str">
        <f t="shared" si="10"/>
        <v>87</v>
      </c>
      <c r="R72" s="5">
        <f t="shared" si="11"/>
        <v>0.71749773345421564</v>
      </c>
      <c r="S72" s="4">
        <f t="shared" si="12"/>
        <v>22</v>
      </c>
      <c r="T72" s="4">
        <f t="shared" si="13"/>
        <v>64.599999999999994</v>
      </c>
      <c r="U72" s="4">
        <f t="shared" si="14"/>
        <v>37</v>
      </c>
      <c r="V72" s="4">
        <f t="shared" si="15"/>
        <v>82</v>
      </c>
      <c r="W72" s="4" t="str">
        <f>VLOOKUP(A72,Bios!$B$2:$S$430,7,FALSE)</f>
        <v>CAN</v>
      </c>
      <c r="X72" s="4" t="str">
        <f>VLOOKUP(A72,Bios!$B$2:$S$430,2,FALSE)</f>
        <v>PIT</v>
      </c>
      <c r="Y72" s="4">
        <f t="shared" si="16"/>
        <v>61.277777777777779</v>
      </c>
      <c r="Z72" s="4">
        <f t="shared" si="17"/>
        <v>43.966666666666661</v>
      </c>
    </row>
    <row r="73" spans="1:26">
      <c r="A73" t="s">
        <v>187</v>
      </c>
      <c r="B73" s="4">
        <f>VLOOKUP(A73,'2014'!$B$2:$S$430,7,FALSE)</f>
        <v>43</v>
      </c>
      <c r="C73" s="4">
        <f>IF(ISNA(VLOOKUP(A73,'2013'!$B$2:$S$401,7,FALSE)*1.7), B73, VLOOKUP(A73,'2013'!$B$2:$S$401,7,FALSE)*1.7)</f>
        <v>22.099999999999998</v>
      </c>
      <c r="D73" s="4">
        <f>IF(ISNA(VLOOKUP(A73,'2012'!$B$2:$S$401,7,FALSE)), C73, VLOOKUP(A73,'2012'!$B$2:$S$401,7,FALSE))</f>
        <v>49</v>
      </c>
      <c r="E73" s="4">
        <f>IF(ISNA(VLOOKUP(A73,'2011'!$B$2:$S$401,7,FALSE)), AVERAGE(C73:D73), VLOOKUP(A73,'2011'!$B$2:$S$401,7,FALSE))</f>
        <v>73</v>
      </c>
      <c r="F73" s="4">
        <f>IF(ISNA(VLOOKUP(A73,'2010'!$B$2:$S$401,7,FALSE)), AVERAGE(C73:E73), VLOOKUP(A73,'2010'!$B$2:$S$401,7,FALSE))</f>
        <v>75</v>
      </c>
      <c r="G73" s="4">
        <f>IF(ISNA(VLOOKUP(A73,'2009'!$B$2:$S$401,7,FALSE)), AVERAGE(C73:F73), VLOOKUP(A73,'2009'!$B$2:$S$401,7,FALSE))</f>
        <v>59</v>
      </c>
      <c r="H73" s="4">
        <f>VLOOKUP(A73,'2014'!$B$2:$S$430,4,FALSE)</f>
        <v>77</v>
      </c>
      <c r="I73" s="4">
        <f>IF(ISNA(VLOOKUP(A73,'2013'!$B$2:$S$401,4,FALSE)), H73, VLOOKUP(A73,'2013'!$B$2:$S$401,4,FALSE)*1.7)</f>
        <v>28.9</v>
      </c>
      <c r="J73" s="4">
        <f>IF(ISNA(VLOOKUP(A73,'2012'!$B$2:$S$401,4,FALSE)), I73, VLOOKUP(A73,'2012'!$B$2:$S$401,4,FALSE))</f>
        <v>77</v>
      </c>
      <c r="K73" s="4">
        <f>IF(ISNA(VLOOKUP(A73,'2011'!$B$2:$S$401,4,FALSE)), AVERAGE(I73:J73), VLOOKUP(A73,'2011'!$B$2:$S$401,4,FALSE))</f>
        <v>82</v>
      </c>
      <c r="L73" s="4">
        <f>IF(ISNA(VLOOKUP(A73,'2010'!$B$2:$S$401,4,FALSE)), AVERAGE(I73:K73), VLOOKUP(A73,'2010'!$B$2:$S$401,4,FALSE))</f>
        <v>82</v>
      </c>
      <c r="M73" s="4">
        <f>IF(ISNA(VLOOKUP(A73,'2009'!$B$2:$S$401,4,FALSE)), AVERAGE(I73:L73), VLOOKUP(A73,'2009'!$B$2:$S$401,4,FALSE))</f>
        <v>82</v>
      </c>
      <c r="N73" s="4">
        <f t="shared" si="9"/>
        <v>29</v>
      </c>
      <c r="O73" s="4" t="str">
        <f>VLOOKUP(A73,Bios!$B$2:$S$430,3,FALSE)</f>
        <v>C</v>
      </c>
      <c r="P73" s="4" t="str">
        <f>VLOOKUP(A73,Bios!$B$2:$S$430,4,FALSE)</f>
        <v>Aug 31 '84</v>
      </c>
      <c r="Q73" s="4" t="str">
        <f t="shared" si="10"/>
        <v>84</v>
      </c>
      <c r="R73" s="5">
        <f t="shared" si="11"/>
        <v>0.74865936115644682</v>
      </c>
      <c r="S73" s="4">
        <f t="shared" si="12"/>
        <v>22.099999999999998</v>
      </c>
      <c r="T73" s="4">
        <f t="shared" si="13"/>
        <v>75</v>
      </c>
      <c r="U73" s="4">
        <f t="shared" si="14"/>
        <v>28.9</v>
      </c>
      <c r="V73" s="4">
        <f t="shared" si="15"/>
        <v>82</v>
      </c>
      <c r="W73" s="4" t="str">
        <f>VLOOKUP(A73,Bios!$B$2:$S$430,7,FALSE)</f>
        <v>USA</v>
      </c>
      <c r="X73" s="4" t="str">
        <f>VLOOKUP(A73,Bios!$B$2:$S$430,2,FALSE)</f>
        <v>VAN</v>
      </c>
      <c r="Y73" s="4">
        <f t="shared" si="16"/>
        <v>71.483333333333334</v>
      </c>
      <c r="Z73" s="4">
        <f t="shared" si="17"/>
        <v>53.516666666666673</v>
      </c>
    </row>
    <row r="74" spans="1:26">
      <c r="A74" t="s">
        <v>212</v>
      </c>
      <c r="B74" s="4">
        <f>VLOOKUP(A74,'2014'!$B$2:$S$430,7,FALSE)</f>
        <v>37</v>
      </c>
      <c r="C74" s="4">
        <f>IF(ISNA(VLOOKUP(A74,'2013'!$B$2:$S$401,7,FALSE)*1.7), B74, VLOOKUP(A74,'2013'!$B$2:$S$401,7,FALSE)*1.7)</f>
        <v>47.6</v>
      </c>
      <c r="D74" s="4">
        <f>IF(ISNA(VLOOKUP(A74,'2012'!$B$2:$S$401,7,FALSE)), C74, VLOOKUP(A74,'2012'!$B$2:$S$401,7,FALSE))</f>
        <v>44</v>
      </c>
      <c r="E74" s="4">
        <f>IF(ISNA(VLOOKUP(A74,'2011'!$B$2:$S$401,7,FALSE)), AVERAGE(C74:D74), VLOOKUP(A74,'2011'!$B$2:$S$401,7,FALSE))</f>
        <v>35</v>
      </c>
      <c r="F74" s="4">
        <f>IF(ISNA(VLOOKUP(A74,'2010'!$B$2:$S$401,7,FALSE)), AVERAGE(C74:E74), VLOOKUP(A74,'2010'!$B$2:$S$401,7,FALSE))</f>
        <v>69</v>
      </c>
      <c r="G74" s="4">
        <f>IF(ISNA(VLOOKUP(A74,'2009'!$B$2:$S$401,7,FALSE)), AVERAGE(C74:F74), VLOOKUP(A74,'2009'!$B$2:$S$401,7,FALSE))</f>
        <v>70</v>
      </c>
      <c r="H74" s="4">
        <f>VLOOKUP(A74,'2014'!$B$2:$S$430,4,FALSE)</f>
        <v>75</v>
      </c>
      <c r="I74" s="4">
        <f>IF(ISNA(VLOOKUP(A74,'2013'!$B$2:$S$401,4,FALSE)), H74, VLOOKUP(A74,'2013'!$B$2:$S$401,4,FALSE)*1.7)</f>
        <v>71.399999999999991</v>
      </c>
      <c r="J74" s="4">
        <f>IF(ISNA(VLOOKUP(A74,'2012'!$B$2:$S$401,4,FALSE)), I74, VLOOKUP(A74,'2012'!$B$2:$S$401,4,FALSE))</f>
        <v>80</v>
      </c>
      <c r="K74" s="4">
        <f>IF(ISNA(VLOOKUP(A74,'2011'!$B$2:$S$401,4,FALSE)), AVERAGE(I74:J74), VLOOKUP(A74,'2011'!$B$2:$S$401,4,FALSE))</f>
        <v>35</v>
      </c>
      <c r="L74" s="4">
        <f>IF(ISNA(VLOOKUP(A74,'2010'!$B$2:$S$401,4,FALSE)), AVERAGE(I74:K74), VLOOKUP(A74,'2010'!$B$2:$S$401,4,FALSE))</f>
        <v>80</v>
      </c>
      <c r="M74" s="4">
        <f>IF(ISNA(VLOOKUP(A74,'2009'!$B$2:$S$401,4,FALSE)), AVERAGE(I74:L74), VLOOKUP(A74,'2009'!$B$2:$S$401,4,FALSE))</f>
        <v>82</v>
      </c>
      <c r="N74" s="4">
        <f t="shared" si="9"/>
        <v>30</v>
      </c>
      <c r="O74" s="4" t="str">
        <f>VLOOKUP(A74,Bios!$B$2:$S$430,3,FALSE)</f>
        <v>C</v>
      </c>
      <c r="P74" s="4" t="str">
        <f>VLOOKUP(A74,Bios!$B$2:$S$430,4,FALSE)</f>
        <v>May 04 '83</v>
      </c>
      <c r="Q74" s="4" t="str">
        <f t="shared" si="10"/>
        <v>83</v>
      </c>
      <c r="R74" s="5">
        <f t="shared" si="11"/>
        <v>0.71469059990552675</v>
      </c>
      <c r="S74" s="4">
        <f t="shared" si="12"/>
        <v>35</v>
      </c>
      <c r="T74" s="4">
        <f t="shared" si="13"/>
        <v>70</v>
      </c>
      <c r="U74" s="4">
        <f t="shared" si="14"/>
        <v>35</v>
      </c>
      <c r="V74" s="4">
        <f t="shared" si="15"/>
        <v>82</v>
      </c>
      <c r="W74" s="4" t="str">
        <f>VLOOKUP(A74,Bios!$B$2:$S$430,7,FALSE)</f>
        <v>CAN</v>
      </c>
      <c r="X74" s="4" t="str">
        <f>VLOOKUP(A74,Bios!$B$2:$S$430,2,FALSE)</f>
        <v>STL</v>
      </c>
      <c r="Y74" s="4">
        <f t="shared" si="16"/>
        <v>70.566666666666663</v>
      </c>
      <c r="Z74" s="4">
        <f t="shared" si="17"/>
        <v>50.433333333333337</v>
      </c>
    </row>
    <row r="75" spans="1:26">
      <c r="A75" t="s">
        <v>178</v>
      </c>
      <c r="B75" s="4">
        <f>VLOOKUP(A75,'2014'!$B$2:$S$430,7,FALSE)</f>
        <v>56</v>
      </c>
      <c r="C75" s="4">
        <f>IF(ISNA(VLOOKUP(A75,'2013'!$B$2:$S$401,7,FALSE)*1.7), B75, VLOOKUP(A75,'2013'!$B$2:$S$401,7,FALSE)*1.7)</f>
        <v>40.799999999999997</v>
      </c>
      <c r="D75" s="4">
        <f>IF(ISNA(VLOOKUP(A75,'2012'!$B$2:$S$401,7,FALSE)), C75, VLOOKUP(A75,'2012'!$B$2:$S$401,7,FALSE))</f>
        <v>52</v>
      </c>
      <c r="E75" s="4">
        <f>IF(ISNA(VLOOKUP(A75,'2011'!$B$2:$S$401,7,FALSE)), AVERAGE(C75:D75), VLOOKUP(A75,'2011'!$B$2:$S$401,7,FALSE))</f>
        <v>46.4</v>
      </c>
      <c r="F75" s="4">
        <f>IF(ISNA(VLOOKUP(A75,'2010'!$B$2:$S$401,7,FALSE)), AVERAGE(C75:E75), VLOOKUP(A75,'2010'!$B$2:$S$401,7,FALSE))</f>
        <v>46.4</v>
      </c>
      <c r="G75" s="4">
        <f>IF(ISNA(VLOOKUP(A75,'2009'!$B$2:$S$401,7,FALSE)), AVERAGE(C75:F75), VLOOKUP(A75,'2009'!$B$2:$S$401,7,FALSE))</f>
        <v>46.4</v>
      </c>
      <c r="H75" s="4">
        <f>VLOOKUP(A75,'2014'!$B$2:$S$430,4,FALSE)</f>
        <v>80</v>
      </c>
      <c r="I75" s="4">
        <f>IF(ISNA(VLOOKUP(A75,'2013'!$B$2:$S$401,4,FALSE)), H75, VLOOKUP(A75,'2013'!$B$2:$S$401,4,FALSE)*1.7)</f>
        <v>68</v>
      </c>
      <c r="J75" s="4">
        <f>IF(ISNA(VLOOKUP(A75,'2012'!$B$2:$S$401,4,FALSE)), I75, VLOOKUP(A75,'2012'!$B$2:$S$401,4,FALSE))</f>
        <v>62</v>
      </c>
      <c r="K75" s="4">
        <f>IF(ISNA(VLOOKUP(A75,'2011'!$B$2:$S$401,4,FALSE)), AVERAGE(I75:J75), VLOOKUP(A75,'2011'!$B$2:$S$401,4,FALSE))</f>
        <v>65</v>
      </c>
      <c r="L75" s="4">
        <f>IF(ISNA(VLOOKUP(A75,'2010'!$B$2:$S$401,4,FALSE)), AVERAGE(I75:K75), VLOOKUP(A75,'2010'!$B$2:$S$401,4,FALSE))</f>
        <v>65</v>
      </c>
      <c r="M75" s="4">
        <f>IF(ISNA(VLOOKUP(A75,'2009'!$B$2:$S$401,4,FALSE)), AVERAGE(I75:L75), VLOOKUP(A75,'2009'!$B$2:$S$401,4,FALSE))</f>
        <v>65</v>
      </c>
      <c r="N75" s="4">
        <f t="shared" si="9"/>
        <v>20</v>
      </c>
      <c r="O75" s="4" t="str">
        <f>VLOOKUP(A75,Bios!$B$2:$S$430,3,FALSE)</f>
        <v>C</v>
      </c>
      <c r="P75" s="4" t="str">
        <f>VLOOKUP(A75,Bios!$B$2:$S$430,4,FALSE)</f>
        <v>Apr 12 '93</v>
      </c>
      <c r="Q75" s="4" t="str">
        <f t="shared" si="10"/>
        <v>93</v>
      </c>
      <c r="R75" s="5">
        <f t="shared" si="11"/>
        <v>0.71111111111111114</v>
      </c>
      <c r="S75" s="4">
        <f t="shared" si="12"/>
        <v>40.799999999999997</v>
      </c>
      <c r="T75" s="4">
        <f t="shared" si="13"/>
        <v>56</v>
      </c>
      <c r="U75" s="4">
        <f t="shared" si="14"/>
        <v>62</v>
      </c>
      <c r="V75" s="4">
        <f t="shared" si="15"/>
        <v>80</v>
      </c>
      <c r="W75" s="4" t="str">
        <f>VLOOKUP(A75,Bios!$B$2:$S$430,7,FALSE)</f>
        <v>CAN</v>
      </c>
      <c r="X75" s="4" t="str">
        <f>VLOOKUP(A75,Bios!$B$2:$S$430,2,FALSE)</f>
        <v>EDM</v>
      </c>
      <c r="Y75" s="4">
        <f t="shared" si="16"/>
        <v>67.5</v>
      </c>
      <c r="Z75" s="4">
        <f t="shared" si="17"/>
        <v>48</v>
      </c>
    </row>
    <row r="76" spans="1:26">
      <c r="A76" t="s">
        <v>185</v>
      </c>
      <c r="B76" s="4">
        <f>VLOOKUP(A76,'2014'!$B$2:$S$430,7,FALSE)</f>
        <v>47</v>
      </c>
      <c r="C76" s="4">
        <f>IF(ISNA(VLOOKUP(A76,'2013'!$B$2:$S$401,7,FALSE)*1.7), B76, VLOOKUP(A76,'2013'!$B$2:$S$401,7,FALSE)*1.7)</f>
        <v>45.9</v>
      </c>
      <c r="D76" s="4">
        <f>IF(ISNA(VLOOKUP(A76,'2012'!$B$2:$S$401,7,FALSE)), C76, VLOOKUP(A76,'2012'!$B$2:$S$401,7,FALSE))</f>
        <v>50</v>
      </c>
      <c r="E76" s="4">
        <f>IF(ISNA(VLOOKUP(A76,'2011'!$B$2:$S$401,7,FALSE)), AVERAGE(C76:D76), VLOOKUP(A76,'2011'!$B$2:$S$401,7,FALSE))</f>
        <v>60</v>
      </c>
      <c r="F76" s="4">
        <f>IF(ISNA(VLOOKUP(A76,'2010'!$B$2:$S$401,7,FALSE)), AVERAGE(C76:E76), VLOOKUP(A76,'2010'!$B$2:$S$401,7,FALSE))</f>
        <v>55</v>
      </c>
      <c r="G76" s="4">
        <f>IF(ISNA(VLOOKUP(A76,'2009'!$B$2:$S$401,7,FALSE)), AVERAGE(C76:F76), VLOOKUP(A76,'2009'!$B$2:$S$401,7,FALSE))</f>
        <v>73</v>
      </c>
      <c r="H76" s="4">
        <f>VLOOKUP(A76,'2014'!$B$2:$S$430,4,FALSE)</f>
        <v>69</v>
      </c>
      <c r="I76" s="4">
        <f>IF(ISNA(VLOOKUP(A76,'2013'!$B$2:$S$401,4,FALSE)), H76, VLOOKUP(A76,'2013'!$B$2:$S$401,4,FALSE)*1.7)</f>
        <v>81.599999999999994</v>
      </c>
      <c r="J76" s="4">
        <f>IF(ISNA(VLOOKUP(A76,'2012'!$B$2:$S$401,4,FALSE)), I76, VLOOKUP(A76,'2012'!$B$2:$S$401,4,FALSE))</f>
        <v>79</v>
      </c>
      <c r="K76" s="4">
        <f>IF(ISNA(VLOOKUP(A76,'2011'!$B$2:$S$401,4,FALSE)), AVERAGE(I76:J76), VLOOKUP(A76,'2011'!$B$2:$S$401,4,FALSE))</f>
        <v>72</v>
      </c>
      <c r="L76" s="4">
        <f>IF(ISNA(VLOOKUP(A76,'2010'!$B$2:$S$401,4,FALSE)), AVERAGE(I76:K76), VLOOKUP(A76,'2010'!$B$2:$S$401,4,FALSE))</f>
        <v>82</v>
      </c>
      <c r="M76" s="4">
        <f>IF(ISNA(VLOOKUP(A76,'2009'!$B$2:$S$401,4,FALSE)), AVERAGE(I76:L76), VLOOKUP(A76,'2009'!$B$2:$S$401,4,FALSE))</f>
        <v>82</v>
      </c>
      <c r="N76" s="4">
        <f t="shared" si="9"/>
        <v>37</v>
      </c>
      <c r="O76" s="4" t="str">
        <f>VLOOKUP(A76,Bios!$B$2:$S$430,3,FALSE)</f>
        <v>R</v>
      </c>
      <c r="P76" s="4" t="str">
        <f>VLOOKUP(A76,Bios!$B$2:$S$430,4,FALSE)</f>
        <v>Oct 10 '76</v>
      </c>
      <c r="Q76" s="4" t="str">
        <f t="shared" si="10"/>
        <v>76</v>
      </c>
      <c r="R76" s="5">
        <f t="shared" si="11"/>
        <v>0.71069587628865971</v>
      </c>
      <c r="S76" s="4">
        <f t="shared" si="12"/>
        <v>45.9</v>
      </c>
      <c r="T76" s="4">
        <f t="shared" si="13"/>
        <v>73</v>
      </c>
      <c r="U76" s="4">
        <f t="shared" si="14"/>
        <v>69</v>
      </c>
      <c r="V76" s="4">
        <f t="shared" si="15"/>
        <v>82</v>
      </c>
      <c r="W76" s="4" t="str">
        <f>VLOOKUP(A76,Bios!$B$2:$S$430,7,FALSE)</f>
        <v>CAN</v>
      </c>
      <c r="X76" s="4" t="str">
        <f>VLOOKUP(A76,Bios!$B$2:$S$430,2,FALSE)</f>
        <v>PHX</v>
      </c>
      <c r="Y76" s="4">
        <f t="shared" si="16"/>
        <v>77.600000000000009</v>
      </c>
      <c r="Z76" s="4">
        <f t="shared" si="17"/>
        <v>55.15</v>
      </c>
    </row>
    <row r="77" spans="1:26">
      <c r="A77" t="s">
        <v>118</v>
      </c>
      <c r="B77" s="4">
        <f>VLOOKUP(A77,'2014'!$B$2:$S$430,7,FALSE)</f>
        <v>84</v>
      </c>
      <c r="C77" s="4">
        <f>IF(ISNA(VLOOKUP(A77,'2013'!$B$2:$S$401,7,FALSE)*1.7), B77, VLOOKUP(A77,'2013'!$B$2:$S$401,7,FALSE)*1.7)</f>
        <v>54.4</v>
      </c>
      <c r="D77" s="4">
        <f>IF(ISNA(VLOOKUP(A77,'2012'!$B$2:$S$401,7,FALSE)), C77, VLOOKUP(A77,'2012'!$B$2:$S$401,7,FALSE))</f>
        <v>67</v>
      </c>
      <c r="E77" s="4">
        <f>IF(ISNA(VLOOKUP(A77,'2011'!$B$2:$S$401,7,FALSE)), AVERAGE(C77:D77), VLOOKUP(A77,'2011'!$B$2:$S$401,7,FALSE))</f>
        <v>60.7</v>
      </c>
      <c r="F77" s="4">
        <f>IF(ISNA(VLOOKUP(A77,'2010'!$B$2:$S$401,7,FALSE)), AVERAGE(C77:E77), VLOOKUP(A77,'2010'!$B$2:$S$401,7,FALSE))</f>
        <v>22</v>
      </c>
      <c r="G77" s="4">
        <f>IF(ISNA(VLOOKUP(A77,'2009'!$B$2:$S$401,7,FALSE)), AVERAGE(C77:F77), VLOOKUP(A77,'2009'!$B$2:$S$401,7,FALSE))</f>
        <v>51.025000000000006</v>
      </c>
      <c r="H77" s="4">
        <f>VLOOKUP(A77,'2014'!$B$2:$S$430,4,FALSE)</f>
        <v>80</v>
      </c>
      <c r="I77" s="4">
        <f>IF(ISNA(VLOOKUP(A77,'2013'!$B$2:$S$401,4,FALSE)), H77, VLOOKUP(A77,'2013'!$B$2:$S$401,4,FALSE)*1.7)</f>
        <v>81.599999999999994</v>
      </c>
      <c r="J77" s="4">
        <f>IF(ISNA(VLOOKUP(A77,'2012'!$B$2:$S$401,4,FALSE)), I77, VLOOKUP(A77,'2012'!$B$2:$S$401,4,FALSE))</f>
        <v>81</v>
      </c>
      <c r="K77" s="4">
        <f>IF(ISNA(VLOOKUP(A77,'2011'!$B$2:$S$401,4,FALSE)), AVERAGE(I77:J77), VLOOKUP(A77,'2011'!$B$2:$S$401,4,FALSE))</f>
        <v>81.3</v>
      </c>
      <c r="L77" s="4">
        <f>IF(ISNA(VLOOKUP(A77,'2010'!$B$2:$S$401,4,FALSE)), AVERAGE(I77:K77), VLOOKUP(A77,'2010'!$B$2:$S$401,4,FALSE))</f>
        <v>74</v>
      </c>
      <c r="M77" s="4">
        <f>IF(ISNA(VLOOKUP(A77,'2009'!$B$2:$S$401,4,FALSE)), AVERAGE(I77:L77), VLOOKUP(A77,'2009'!$B$2:$S$401,4,FALSE))</f>
        <v>79.474999999999994</v>
      </c>
      <c r="N77" s="4">
        <f t="shared" si="9"/>
        <v>21</v>
      </c>
      <c r="O77" s="4" t="str">
        <f>VLOOKUP(A77,Bios!$B$2:$S$430,3,FALSE)</f>
        <v>C</v>
      </c>
      <c r="P77" s="4" t="str">
        <f>VLOOKUP(A77,Bios!$B$2:$S$430,4,FALSE)</f>
        <v>Jan 31 '92</v>
      </c>
      <c r="Q77" s="4" t="str">
        <f t="shared" si="10"/>
        <v>92</v>
      </c>
      <c r="R77" s="5">
        <f t="shared" si="11"/>
        <v>0.71039539146373398</v>
      </c>
      <c r="S77" s="4">
        <f t="shared" si="12"/>
        <v>22</v>
      </c>
      <c r="T77" s="4">
        <f t="shared" si="13"/>
        <v>84</v>
      </c>
      <c r="U77" s="4">
        <f t="shared" si="14"/>
        <v>74</v>
      </c>
      <c r="V77" s="4">
        <f t="shared" si="15"/>
        <v>81.599999999999994</v>
      </c>
      <c r="W77" s="4" t="str">
        <f>VLOOKUP(A77,Bios!$B$2:$S$430,7,FALSE)</f>
        <v>CAN</v>
      </c>
      <c r="X77" s="4" t="str">
        <f>VLOOKUP(A77,Bios!$B$2:$S$430,2,FALSE)</f>
        <v>DAL</v>
      </c>
      <c r="Y77" s="4">
        <f t="shared" si="16"/>
        <v>79.5625</v>
      </c>
      <c r="Z77" s="4">
        <f t="shared" si="17"/>
        <v>56.520833333333336</v>
      </c>
    </row>
    <row r="78" spans="1:26">
      <c r="A78" t="s">
        <v>190</v>
      </c>
      <c r="B78" s="4">
        <f>VLOOKUP(A78,'2014'!$B$2:$S$430,7,FALSE)</f>
        <v>11</v>
      </c>
      <c r="C78" s="4">
        <f>IF(ISNA(VLOOKUP(A78,'2013'!$B$2:$S$401,7,FALSE)*1.7), B78, VLOOKUP(A78,'2013'!$B$2:$S$401,7,FALSE)*1.7)</f>
        <v>45.9</v>
      </c>
      <c r="D78" s="4">
        <f>IF(ISNA(VLOOKUP(A78,'2012'!$B$2:$S$401,7,FALSE)), C78, VLOOKUP(A78,'2012'!$B$2:$S$401,7,FALSE))</f>
        <v>49</v>
      </c>
      <c r="E78" s="4">
        <f>IF(ISNA(VLOOKUP(A78,'2011'!$B$2:$S$401,7,FALSE)), AVERAGE(C78:D78), VLOOKUP(A78,'2011'!$B$2:$S$401,7,FALSE))</f>
        <v>69</v>
      </c>
      <c r="F78" s="4">
        <f>IF(ISNA(VLOOKUP(A78,'2010'!$B$2:$S$401,7,FALSE)), AVERAGE(C78:E78), VLOOKUP(A78,'2010'!$B$2:$S$401,7,FALSE))</f>
        <v>37</v>
      </c>
      <c r="G78" s="4">
        <f>IF(ISNA(VLOOKUP(A78,'2009'!$B$2:$S$401,7,FALSE)), AVERAGE(C78:F78), VLOOKUP(A78,'2009'!$B$2:$S$401,7,FALSE))</f>
        <v>41</v>
      </c>
      <c r="H78" s="4">
        <f>VLOOKUP(A78,'2014'!$B$2:$S$430,4,FALSE)</f>
        <v>16</v>
      </c>
      <c r="I78" s="4">
        <f>IF(ISNA(VLOOKUP(A78,'2013'!$B$2:$S$401,4,FALSE)), H78, VLOOKUP(A78,'2013'!$B$2:$S$401,4,FALSE)*1.7)</f>
        <v>68</v>
      </c>
      <c r="J78" s="4">
        <f>IF(ISNA(VLOOKUP(A78,'2012'!$B$2:$S$401,4,FALSE)), I78, VLOOKUP(A78,'2012'!$B$2:$S$401,4,FALSE))</f>
        <v>64</v>
      </c>
      <c r="K78" s="4">
        <f>IF(ISNA(VLOOKUP(A78,'2011'!$B$2:$S$401,4,FALSE)), AVERAGE(I78:J78), VLOOKUP(A78,'2011'!$B$2:$S$401,4,FALSE))</f>
        <v>79</v>
      </c>
      <c r="L78" s="4">
        <f>IF(ISNA(VLOOKUP(A78,'2010'!$B$2:$S$401,4,FALSE)), AVERAGE(I78:K78), VLOOKUP(A78,'2010'!$B$2:$S$401,4,FALSE))</f>
        <v>80</v>
      </c>
      <c r="M78" s="4">
        <f>IF(ISNA(VLOOKUP(A78,'2009'!$B$2:$S$401,4,FALSE)), AVERAGE(I78:L78), VLOOKUP(A78,'2009'!$B$2:$S$401,4,FALSE))</f>
        <v>50</v>
      </c>
      <c r="N78" s="4">
        <f t="shared" si="9"/>
        <v>34</v>
      </c>
      <c r="O78" s="4" t="str">
        <f>VLOOKUP(A78,Bios!$B$2:$S$430,3,FALSE)</f>
        <v>L</v>
      </c>
      <c r="P78" s="4" t="str">
        <f>VLOOKUP(A78,Bios!$B$2:$S$430,4,FALSE)</f>
        <v>Nov 21 '79</v>
      </c>
      <c r="Q78" s="4" t="str">
        <f t="shared" si="10"/>
        <v>79</v>
      </c>
      <c r="R78" s="5">
        <f t="shared" si="11"/>
        <v>0.70840336134453774</v>
      </c>
      <c r="S78" s="4">
        <f t="shared" si="12"/>
        <v>11</v>
      </c>
      <c r="T78" s="4">
        <f t="shared" si="13"/>
        <v>69</v>
      </c>
      <c r="U78" s="4">
        <f t="shared" si="14"/>
        <v>16</v>
      </c>
      <c r="V78" s="4">
        <f t="shared" si="15"/>
        <v>80</v>
      </c>
      <c r="W78" s="4" t="str">
        <f>VLOOKUP(A78,Bios!$B$2:$S$430,7,FALSE)</f>
        <v>CAN</v>
      </c>
      <c r="X78" s="4" t="str">
        <f>VLOOKUP(A78,Bios!$B$2:$S$430,2,FALSE)</f>
        <v>COL</v>
      </c>
      <c r="Y78" s="4">
        <f t="shared" si="16"/>
        <v>59.5</v>
      </c>
      <c r="Z78" s="4">
        <f t="shared" si="17"/>
        <v>42.15</v>
      </c>
    </row>
    <row r="79" spans="1:26">
      <c r="A79" t="s">
        <v>321</v>
      </c>
      <c r="B79" s="4">
        <f>VLOOKUP(A79,'2014'!$B$2:$S$430,7,FALSE)</f>
        <v>22</v>
      </c>
      <c r="C79" s="4">
        <f>IF(ISNA(VLOOKUP(A79,'2013'!$B$2:$S$401,7,FALSE)*1.7), B79, VLOOKUP(A79,'2013'!$B$2:$S$401,7,FALSE)*1.7)</f>
        <v>30.599999999999998</v>
      </c>
      <c r="D79" s="4">
        <f>IF(ISNA(VLOOKUP(A79,'2012'!$B$2:$S$401,7,FALSE)), C79, VLOOKUP(A79,'2012'!$B$2:$S$401,7,FALSE))</f>
        <v>27</v>
      </c>
      <c r="E79" s="4">
        <f>IF(ISNA(VLOOKUP(A79,'2011'!$B$2:$S$401,7,FALSE)), AVERAGE(C79:D79), VLOOKUP(A79,'2011'!$B$2:$S$401,7,FALSE))</f>
        <v>62</v>
      </c>
      <c r="F79" s="4">
        <f>IF(ISNA(VLOOKUP(A79,'2010'!$B$2:$S$401,7,FALSE)), AVERAGE(C79:E79), VLOOKUP(A79,'2010'!$B$2:$S$401,7,FALSE))</f>
        <v>54</v>
      </c>
      <c r="G79" s="4">
        <f>IF(ISNA(VLOOKUP(A79,'2009'!$B$2:$S$401,7,FALSE)), AVERAGE(C79:F79), VLOOKUP(A79,'2009'!$B$2:$S$401,7,FALSE))</f>
        <v>77</v>
      </c>
      <c r="H79" s="4">
        <f>VLOOKUP(A79,'2014'!$B$2:$S$430,4,FALSE)</f>
        <v>48</v>
      </c>
      <c r="I79" s="4">
        <f>IF(ISNA(VLOOKUP(A79,'2013'!$B$2:$S$401,4,FALSE)), H79, VLOOKUP(A79,'2013'!$B$2:$S$401,4,FALSE)*1.7)</f>
        <v>68</v>
      </c>
      <c r="J79" s="4">
        <f>IF(ISNA(VLOOKUP(A79,'2012'!$B$2:$S$401,4,FALSE)), I79, VLOOKUP(A79,'2012'!$B$2:$S$401,4,FALSE))</f>
        <v>39</v>
      </c>
      <c r="K79" s="4">
        <f>IF(ISNA(VLOOKUP(A79,'2011'!$B$2:$S$401,4,FALSE)), AVERAGE(I79:J79), VLOOKUP(A79,'2011'!$B$2:$S$401,4,FALSE))</f>
        <v>78</v>
      </c>
      <c r="L79" s="4">
        <f>IF(ISNA(VLOOKUP(A79,'2010'!$B$2:$S$401,4,FALSE)), AVERAGE(I79:K79), VLOOKUP(A79,'2010'!$B$2:$S$401,4,FALSE))</f>
        <v>73</v>
      </c>
      <c r="M79" s="4">
        <f>IF(ISNA(VLOOKUP(A79,'2009'!$B$2:$S$401,4,FALSE)), AVERAGE(I79:L79), VLOOKUP(A79,'2009'!$B$2:$S$401,4,FALSE))</f>
        <v>81</v>
      </c>
      <c r="N79" s="4">
        <f t="shared" si="9"/>
        <v>32</v>
      </c>
      <c r="O79" s="4" t="str">
        <f>VLOOKUP(A79,Bios!$B$2:$S$430,3,FALSE)</f>
        <v>R</v>
      </c>
      <c r="P79" s="4" t="str">
        <f>VLOOKUP(A79,Bios!$B$2:$S$430,4,FALSE)</f>
        <v>Apr 19 '81</v>
      </c>
      <c r="Q79" s="4" t="str">
        <f t="shared" si="10"/>
        <v>81</v>
      </c>
      <c r="R79" s="5">
        <f t="shared" si="11"/>
        <v>0.70439276485788116</v>
      </c>
      <c r="S79" s="4">
        <f t="shared" si="12"/>
        <v>22</v>
      </c>
      <c r="T79" s="4">
        <f t="shared" si="13"/>
        <v>77</v>
      </c>
      <c r="U79" s="4">
        <f t="shared" si="14"/>
        <v>39</v>
      </c>
      <c r="V79" s="4">
        <f t="shared" si="15"/>
        <v>81</v>
      </c>
      <c r="W79" s="4" t="str">
        <f>VLOOKUP(A79,Bios!$B$2:$S$430,7,FALSE)</f>
        <v>CZE</v>
      </c>
      <c r="X79" s="4" t="str">
        <f>VLOOKUP(A79,Bios!$B$2:$S$430,2,FALSE)</f>
        <v>SJS</v>
      </c>
      <c r="Y79" s="4">
        <f t="shared" si="16"/>
        <v>64.5</v>
      </c>
      <c r="Z79" s="4">
        <f t="shared" si="17"/>
        <v>45.433333333333337</v>
      </c>
    </row>
    <row r="80" spans="1:26">
      <c r="A80" t="s">
        <v>1170</v>
      </c>
      <c r="B80" s="4">
        <f>VLOOKUP(A80,'2014'!$B$2:$S$430,7,FALSE)</f>
        <v>56</v>
      </c>
      <c r="C80" s="4">
        <f>IF(ISNA(VLOOKUP(A80,'2013'!$B$2:$S$401,7,FALSE)*1.7), B80, VLOOKUP(A80,'2013'!$B$2:$S$401,7,FALSE)*1.7)</f>
        <v>22.099999999999998</v>
      </c>
      <c r="D80" s="4">
        <f>IF(ISNA(VLOOKUP(A80,'2012'!$B$2:$S$401,7,FALSE)), C80, VLOOKUP(A80,'2012'!$B$2:$S$401,7,FALSE))</f>
        <v>22.099999999999998</v>
      </c>
      <c r="E80" s="4">
        <f>IF(ISNA(VLOOKUP(A80,'2011'!$B$2:$S$401,7,FALSE)), AVERAGE(C80:D80), VLOOKUP(A80,'2011'!$B$2:$S$401,7,FALSE))</f>
        <v>22.099999999999998</v>
      </c>
      <c r="F80" s="4">
        <f>IF(ISNA(VLOOKUP(A80,'2010'!$B$2:$S$401,7,FALSE)), AVERAGE(C80:E80), VLOOKUP(A80,'2010'!$B$2:$S$401,7,FALSE))</f>
        <v>22.099999999999998</v>
      </c>
      <c r="G80" s="4">
        <f>IF(ISNA(VLOOKUP(A80,'2009'!$B$2:$S$401,7,FALSE)), AVERAGE(C80:F80), VLOOKUP(A80,'2009'!$B$2:$S$401,7,FALSE))</f>
        <v>22.099999999999998</v>
      </c>
      <c r="H80" s="4">
        <f>VLOOKUP(A80,'2014'!$B$2:$S$430,4,FALSE)</f>
        <v>80</v>
      </c>
      <c r="I80" s="4">
        <f>IF(ISNA(VLOOKUP(A80,'2013'!$B$2:$S$401,4,FALSE)), H80, VLOOKUP(A80,'2013'!$B$2:$S$401,4,FALSE)*1.7)</f>
        <v>76.5</v>
      </c>
      <c r="J80" s="4">
        <f>IF(ISNA(VLOOKUP(A80,'2012'!$B$2:$S$401,4,FALSE)), I80, VLOOKUP(A80,'2012'!$B$2:$S$401,4,FALSE))</f>
        <v>76.5</v>
      </c>
      <c r="K80" s="4">
        <f>IF(ISNA(VLOOKUP(A80,'2011'!$B$2:$S$401,4,FALSE)), AVERAGE(I80:J80), VLOOKUP(A80,'2011'!$B$2:$S$401,4,FALSE))</f>
        <v>76.5</v>
      </c>
      <c r="L80" s="4">
        <f>IF(ISNA(VLOOKUP(A80,'2010'!$B$2:$S$401,4,FALSE)), AVERAGE(I80:K80), VLOOKUP(A80,'2010'!$B$2:$S$401,4,FALSE))</f>
        <v>76.5</v>
      </c>
      <c r="M80" s="4">
        <f>IF(ISNA(VLOOKUP(A80,'2009'!$B$2:$S$401,4,FALSE)), AVERAGE(I80:L80), VLOOKUP(A80,'2009'!$B$2:$S$401,4,FALSE))</f>
        <v>76.5</v>
      </c>
      <c r="N80" s="4">
        <f t="shared" si="9"/>
        <v>21</v>
      </c>
      <c r="O80" s="4" t="str">
        <f>VLOOKUP(A80,Bios!$B$2:$S$430,3,FALSE)</f>
        <v>L</v>
      </c>
      <c r="P80" s="4" t="str">
        <f>VLOOKUP(A80,Bios!$B$2:$S$430,4,FALSE)</f>
        <v>Jun 25 '92</v>
      </c>
      <c r="Q80" s="4" t="str">
        <f t="shared" si="10"/>
        <v>92</v>
      </c>
      <c r="R80" s="5">
        <f t="shared" si="11"/>
        <v>0.36</v>
      </c>
      <c r="S80" s="4">
        <f t="shared" si="12"/>
        <v>22.099999999999998</v>
      </c>
      <c r="T80" s="4">
        <f t="shared" si="13"/>
        <v>56</v>
      </c>
      <c r="U80" s="4">
        <f t="shared" si="14"/>
        <v>76.5</v>
      </c>
      <c r="V80" s="4">
        <f t="shared" si="15"/>
        <v>80</v>
      </c>
      <c r="W80" s="4" t="str">
        <f>VLOOKUP(A80,Bios!$B$2:$S$430,7,FALSE)</f>
        <v>CAN</v>
      </c>
      <c r="X80" s="4" t="str">
        <f>VLOOKUP(A80,Bios!$B$2:$S$430,2,FALSE)</f>
        <v>STL</v>
      </c>
      <c r="Y80" s="4">
        <f t="shared" si="16"/>
        <v>77.083333333333329</v>
      </c>
      <c r="Z80" s="4">
        <f t="shared" si="17"/>
        <v>27.749999999999996</v>
      </c>
    </row>
    <row r="81" spans="1:26">
      <c r="A81" t="s">
        <v>39</v>
      </c>
      <c r="B81" s="4">
        <f>VLOOKUP(A81,'2014'!$B$2:$S$430,7,FALSE)</f>
        <v>57</v>
      </c>
      <c r="C81" s="4">
        <f>IF(ISNA(VLOOKUP(A81,'2013'!$B$2:$S$401,7,FALSE)*1.7), B81, VLOOKUP(A81,'2013'!$B$2:$S$401,7,FALSE)*1.7)</f>
        <v>74.8</v>
      </c>
      <c r="D81" s="4">
        <f>IF(ISNA(VLOOKUP(A81,'2012'!$B$2:$S$401,7,FALSE)), C81, VLOOKUP(A81,'2012'!$B$2:$S$401,7,FALSE))</f>
        <v>51</v>
      </c>
      <c r="E81" s="4">
        <f>IF(ISNA(VLOOKUP(A81,'2011'!$B$2:$S$401,7,FALSE)), AVERAGE(C81:D81), VLOOKUP(A81,'2011'!$B$2:$S$401,7,FALSE))</f>
        <v>45</v>
      </c>
      <c r="F81" s="4">
        <f>IF(ISNA(VLOOKUP(A81,'2010'!$B$2:$S$401,7,FALSE)), AVERAGE(C81:E81), VLOOKUP(A81,'2010'!$B$2:$S$401,7,FALSE))</f>
        <v>56.933333333333337</v>
      </c>
      <c r="G81" s="4">
        <f>IF(ISNA(VLOOKUP(A81,'2009'!$B$2:$S$401,7,FALSE)), AVERAGE(C81:F81), VLOOKUP(A81,'2009'!$B$2:$S$401,7,FALSE))</f>
        <v>56.933333333333337</v>
      </c>
      <c r="H81" s="4">
        <f>VLOOKUP(A81,'2014'!$B$2:$S$430,4,FALSE)</f>
        <v>82</v>
      </c>
      <c r="I81" s="4">
        <f>IF(ISNA(VLOOKUP(A81,'2013'!$B$2:$S$401,4,FALSE)), H81, VLOOKUP(A81,'2013'!$B$2:$S$401,4,FALSE)*1.7)</f>
        <v>81.599999999999994</v>
      </c>
      <c r="J81" s="4">
        <f>IF(ISNA(VLOOKUP(A81,'2012'!$B$2:$S$401,4,FALSE)), I81, VLOOKUP(A81,'2012'!$B$2:$S$401,4,FALSE))</f>
        <v>82</v>
      </c>
      <c r="K81" s="4">
        <f>IF(ISNA(VLOOKUP(A81,'2011'!$B$2:$S$401,4,FALSE)), AVERAGE(I81:J81), VLOOKUP(A81,'2011'!$B$2:$S$401,4,FALSE))</f>
        <v>82</v>
      </c>
      <c r="L81" s="4">
        <f>IF(ISNA(VLOOKUP(A81,'2010'!$B$2:$S$401,4,FALSE)), AVERAGE(I81:K81), VLOOKUP(A81,'2010'!$B$2:$S$401,4,FALSE))</f>
        <v>81.86666666666666</v>
      </c>
      <c r="M81" s="4">
        <f>IF(ISNA(VLOOKUP(A81,'2009'!$B$2:$S$401,4,FALSE)), AVERAGE(I81:L81), VLOOKUP(A81,'2009'!$B$2:$S$401,4,FALSE))</f>
        <v>81.86666666666666</v>
      </c>
      <c r="N81" s="4">
        <f t="shared" si="9"/>
        <v>23</v>
      </c>
      <c r="O81" s="4" t="str">
        <f>VLOOKUP(A81,Bios!$B$2:$S$430,3,FALSE)</f>
        <v>C</v>
      </c>
      <c r="P81" s="4" t="str">
        <f>VLOOKUP(A81,Bios!$B$2:$S$430,4,FALSE)</f>
        <v>Jun 18 '90</v>
      </c>
      <c r="Q81" s="4" t="str">
        <f t="shared" si="10"/>
        <v>90</v>
      </c>
      <c r="R81" s="5">
        <f t="shared" si="11"/>
        <v>0.69538670284938942</v>
      </c>
      <c r="S81" s="4">
        <f t="shared" si="12"/>
        <v>45</v>
      </c>
      <c r="T81" s="4">
        <f t="shared" si="13"/>
        <v>74.8</v>
      </c>
      <c r="U81" s="4">
        <f t="shared" si="14"/>
        <v>81.599999999999994</v>
      </c>
      <c r="V81" s="4">
        <f t="shared" si="15"/>
        <v>82</v>
      </c>
      <c r="W81" s="4" t="str">
        <f>VLOOKUP(A81,Bios!$B$2:$S$430,7,FALSE)</f>
        <v>USA</v>
      </c>
      <c r="X81" s="4" t="str">
        <f>VLOOKUP(A81,Bios!$B$2:$S$430,2,FALSE)</f>
        <v>NYR</v>
      </c>
      <c r="Y81" s="4">
        <f t="shared" si="16"/>
        <v>81.8888888888889</v>
      </c>
      <c r="Z81" s="4">
        <f t="shared" si="17"/>
        <v>56.94444444444445</v>
      </c>
    </row>
    <row r="82" spans="1:26">
      <c r="A82" t="s">
        <v>159</v>
      </c>
      <c r="B82" s="4">
        <f>VLOOKUP(A82,'2014'!$B$2:$S$430,7,FALSE)</f>
        <v>59</v>
      </c>
      <c r="C82" s="4">
        <f>IF(ISNA(VLOOKUP(A82,'2013'!$B$2:$S$401,7,FALSE)*1.7), B82, VLOOKUP(A82,'2013'!$B$2:$S$401,7,FALSE)*1.7)</f>
        <v>45.9</v>
      </c>
      <c r="D82" s="4">
        <f>IF(ISNA(VLOOKUP(A82,'2012'!$B$2:$S$401,7,FALSE)), C82, VLOOKUP(A82,'2012'!$B$2:$S$401,7,FALSE))</f>
        <v>61</v>
      </c>
      <c r="E82" s="4">
        <f>IF(ISNA(VLOOKUP(A82,'2011'!$B$2:$S$401,7,FALSE)), AVERAGE(C82:D82), VLOOKUP(A82,'2011'!$B$2:$S$401,7,FALSE))</f>
        <v>62</v>
      </c>
      <c r="F82" s="4">
        <f>IF(ISNA(VLOOKUP(A82,'2010'!$B$2:$S$401,7,FALSE)), AVERAGE(C82:E82), VLOOKUP(A82,'2010'!$B$2:$S$401,7,FALSE))</f>
        <v>56.300000000000004</v>
      </c>
      <c r="G82" s="4">
        <f>IF(ISNA(VLOOKUP(A82,'2009'!$B$2:$S$401,7,FALSE)), AVERAGE(C82:F82), VLOOKUP(A82,'2009'!$B$2:$S$401,7,FALSE))</f>
        <v>42</v>
      </c>
      <c r="H82" s="4">
        <f>VLOOKUP(A82,'2014'!$B$2:$S$430,4,FALSE)</f>
        <v>80</v>
      </c>
      <c r="I82" s="4">
        <f>IF(ISNA(VLOOKUP(A82,'2013'!$B$2:$S$401,4,FALSE)), H82, VLOOKUP(A82,'2013'!$B$2:$S$401,4,FALSE)*1.7)</f>
        <v>78.2</v>
      </c>
      <c r="J82" s="4">
        <f>IF(ISNA(VLOOKUP(A82,'2012'!$B$2:$S$401,4,FALSE)), I82, VLOOKUP(A82,'2012'!$B$2:$S$401,4,FALSE))</f>
        <v>81</v>
      </c>
      <c r="K82" s="4">
        <f>IF(ISNA(VLOOKUP(A82,'2011'!$B$2:$S$401,4,FALSE)), AVERAGE(I82:J82), VLOOKUP(A82,'2011'!$B$2:$S$401,4,FALSE))</f>
        <v>79</v>
      </c>
      <c r="L82" s="4">
        <f>IF(ISNA(VLOOKUP(A82,'2010'!$B$2:$S$401,4,FALSE)), AVERAGE(I82:K82), VLOOKUP(A82,'2010'!$B$2:$S$401,4,FALSE))</f>
        <v>79.399999999999991</v>
      </c>
      <c r="M82" s="4">
        <f>IF(ISNA(VLOOKUP(A82,'2009'!$B$2:$S$401,4,FALSE)), AVERAGE(I82:L82), VLOOKUP(A82,'2009'!$B$2:$S$401,4,FALSE))</f>
        <v>72</v>
      </c>
      <c r="N82" s="4">
        <f t="shared" si="9"/>
        <v>25</v>
      </c>
      <c r="O82" s="4" t="str">
        <f>VLOOKUP(A82,Bios!$B$2:$S$430,3,FALSE)</f>
        <v>L</v>
      </c>
      <c r="P82" s="4" t="str">
        <f>VLOOKUP(A82,Bios!$B$2:$S$430,4,FALSE)</f>
        <v>Jun 07 '88</v>
      </c>
      <c r="Q82" s="4" t="str">
        <f t="shared" si="10"/>
        <v>88</v>
      </c>
      <c r="R82" s="5">
        <f t="shared" si="11"/>
        <v>0.69463373083475299</v>
      </c>
      <c r="S82" s="4">
        <f t="shared" si="12"/>
        <v>42</v>
      </c>
      <c r="T82" s="4">
        <f t="shared" si="13"/>
        <v>62</v>
      </c>
      <c r="U82" s="4">
        <f t="shared" si="14"/>
        <v>72</v>
      </c>
      <c r="V82" s="4">
        <f t="shared" si="15"/>
        <v>81</v>
      </c>
      <c r="W82" s="4" t="str">
        <f>VLOOKUP(A82,Bios!$B$2:$S$430,7,FALSE)</f>
        <v>CAN</v>
      </c>
      <c r="X82" s="4" t="str">
        <f>VLOOKUP(A82,Bios!$B$2:$S$430,2,FALSE)</f>
        <v>BOS</v>
      </c>
      <c r="Y82" s="4">
        <f t="shared" si="16"/>
        <v>78.266666666666666</v>
      </c>
      <c r="Z82" s="4">
        <f t="shared" si="17"/>
        <v>54.366666666666667</v>
      </c>
    </row>
    <row r="83" spans="1:26">
      <c r="A83" t="s">
        <v>211</v>
      </c>
      <c r="B83" s="4">
        <f>VLOOKUP(A83,'2014'!$B$2:$S$430,7,FALSE)</f>
        <v>54</v>
      </c>
      <c r="C83" s="4">
        <f>IF(ISNA(VLOOKUP(A83,'2013'!$B$2:$S$401,7,FALSE)*1.7), B83, VLOOKUP(A83,'2013'!$B$2:$S$401,7,FALSE)*1.7)</f>
        <v>40.799999999999997</v>
      </c>
      <c r="D83" s="4">
        <f>IF(ISNA(VLOOKUP(A83,'2012'!$B$2:$S$401,7,FALSE)), C83, VLOOKUP(A83,'2012'!$B$2:$S$401,7,FALSE))</f>
        <v>44</v>
      </c>
      <c r="E83" s="4">
        <f>IF(ISNA(VLOOKUP(A83,'2011'!$B$2:$S$401,7,FALSE)), AVERAGE(C83:D83), VLOOKUP(A83,'2011'!$B$2:$S$401,7,FALSE))</f>
        <v>63</v>
      </c>
      <c r="F83" s="4">
        <f>IF(ISNA(VLOOKUP(A83,'2010'!$B$2:$S$401,7,FALSE)), AVERAGE(C83:E83), VLOOKUP(A83,'2010'!$B$2:$S$401,7,FALSE))</f>
        <v>49.266666666666673</v>
      </c>
      <c r="G83" s="4">
        <f>IF(ISNA(VLOOKUP(A83,'2009'!$B$2:$S$401,7,FALSE)), AVERAGE(C83:F83), VLOOKUP(A83,'2009'!$B$2:$S$401,7,FALSE))</f>
        <v>49.266666666666673</v>
      </c>
      <c r="H83" s="4">
        <f>VLOOKUP(A83,'2014'!$B$2:$S$430,4,FALSE)</f>
        <v>71</v>
      </c>
      <c r="I83" s="4">
        <f>IF(ISNA(VLOOKUP(A83,'2013'!$B$2:$S$401,4,FALSE)), H83, VLOOKUP(A83,'2013'!$B$2:$S$401,4,FALSE)*1.7)</f>
        <v>71.399999999999991</v>
      </c>
      <c r="J83" s="4">
        <f>IF(ISNA(VLOOKUP(A83,'2012'!$B$2:$S$401,4,FALSE)), I83, VLOOKUP(A83,'2012'!$B$2:$S$401,4,FALSE))</f>
        <v>64</v>
      </c>
      <c r="K83" s="4">
        <f>IF(ISNA(VLOOKUP(A83,'2011'!$B$2:$S$401,4,FALSE)), AVERAGE(I83:J83), VLOOKUP(A83,'2011'!$B$2:$S$401,4,FALSE))</f>
        <v>82</v>
      </c>
      <c r="L83" s="4">
        <f>IF(ISNA(VLOOKUP(A83,'2010'!$B$2:$S$401,4,FALSE)), AVERAGE(I83:K83), VLOOKUP(A83,'2010'!$B$2:$S$401,4,FALSE))</f>
        <v>72.466666666666654</v>
      </c>
      <c r="M83" s="4">
        <f>IF(ISNA(VLOOKUP(A83,'2009'!$B$2:$S$401,4,FALSE)), AVERAGE(I83:L83), VLOOKUP(A83,'2009'!$B$2:$S$401,4,FALSE))</f>
        <v>72.466666666666654</v>
      </c>
      <c r="N83" s="4">
        <f t="shared" si="9"/>
        <v>21</v>
      </c>
      <c r="O83" s="4" t="str">
        <f>VLOOKUP(A83,Bios!$B$2:$S$430,3,FALSE)</f>
        <v>L</v>
      </c>
      <c r="P83" s="4" t="str">
        <f>VLOOKUP(A83,Bios!$B$2:$S$430,4,FALSE)</f>
        <v>May 16 '92</v>
      </c>
      <c r="Q83" s="4" t="str">
        <f t="shared" si="10"/>
        <v>92</v>
      </c>
      <c r="R83" s="5">
        <f t="shared" si="11"/>
        <v>0.69307692307692326</v>
      </c>
      <c r="S83" s="4">
        <f t="shared" si="12"/>
        <v>40.799999999999997</v>
      </c>
      <c r="T83" s="4">
        <f t="shared" si="13"/>
        <v>63</v>
      </c>
      <c r="U83" s="4">
        <f t="shared" si="14"/>
        <v>64</v>
      </c>
      <c r="V83" s="4">
        <f t="shared" si="15"/>
        <v>82</v>
      </c>
      <c r="W83" s="4" t="str">
        <f>VLOOKUP(A83,Bios!$B$2:$S$430,7,FALSE)</f>
        <v>CAN</v>
      </c>
      <c r="X83" s="4" t="str">
        <f>VLOOKUP(A83,Bios!$B$2:$S$430,2,FALSE)</f>
        <v>CAR</v>
      </c>
      <c r="Y83" s="4">
        <f t="shared" si="16"/>
        <v>72.222222222222214</v>
      </c>
      <c r="Z83" s="4">
        <f t="shared" si="17"/>
        <v>50.055555555555564</v>
      </c>
    </row>
    <row r="84" spans="1:26">
      <c r="A84" t="s">
        <v>94</v>
      </c>
      <c r="B84" s="4">
        <f>VLOOKUP(A84,'2014'!$B$2:$S$430,7,FALSE)</f>
        <v>42</v>
      </c>
      <c r="C84" s="4">
        <f>IF(ISNA(VLOOKUP(A84,'2013'!$B$2:$S$401,7,FALSE)*1.7), B84, VLOOKUP(A84,'2013'!$B$2:$S$401,7,FALSE)*1.7)</f>
        <v>61.199999999999996</v>
      </c>
      <c r="D84" s="4">
        <f>IF(ISNA(VLOOKUP(A84,'2012'!$B$2:$S$401,7,FALSE)), C84, VLOOKUP(A84,'2012'!$B$2:$S$401,7,FALSE))</f>
        <v>65</v>
      </c>
      <c r="E84" s="4">
        <f>IF(ISNA(VLOOKUP(A84,'2011'!$B$2:$S$401,7,FALSE)), AVERAGE(C84:D84), VLOOKUP(A84,'2011'!$B$2:$S$401,7,FALSE))</f>
        <v>51</v>
      </c>
      <c r="F84" s="4">
        <f>IF(ISNA(VLOOKUP(A84,'2010'!$B$2:$S$401,7,FALSE)), AVERAGE(C84:E84), VLOOKUP(A84,'2010'!$B$2:$S$401,7,FALSE))</f>
        <v>59.066666666666663</v>
      </c>
      <c r="G84" s="4">
        <f>IF(ISNA(VLOOKUP(A84,'2009'!$B$2:$S$401,7,FALSE)), AVERAGE(C84:F84), VLOOKUP(A84,'2009'!$B$2:$S$401,7,FALSE))</f>
        <v>59.066666666666663</v>
      </c>
      <c r="H84" s="4">
        <f>VLOOKUP(A84,'2014'!$B$2:$S$430,4,FALSE)</f>
        <v>81</v>
      </c>
      <c r="I84" s="4">
        <f>IF(ISNA(VLOOKUP(A84,'2013'!$B$2:$S$401,4,FALSE)), H84, VLOOKUP(A84,'2013'!$B$2:$S$401,4,FALSE)*1.7)</f>
        <v>81.599999999999994</v>
      </c>
      <c r="J84" s="4">
        <f>IF(ISNA(VLOOKUP(A84,'2012'!$B$2:$S$401,4,FALSE)), I84, VLOOKUP(A84,'2012'!$B$2:$S$401,4,FALSE))</f>
        <v>81</v>
      </c>
      <c r="K84" s="4">
        <f>IF(ISNA(VLOOKUP(A84,'2011'!$B$2:$S$401,4,FALSE)), AVERAGE(I84:J84), VLOOKUP(A84,'2011'!$B$2:$S$401,4,FALSE))</f>
        <v>81</v>
      </c>
      <c r="L84" s="4">
        <f>IF(ISNA(VLOOKUP(A84,'2010'!$B$2:$S$401,4,FALSE)), AVERAGE(I84:K84), VLOOKUP(A84,'2010'!$B$2:$S$401,4,FALSE))</f>
        <v>81.2</v>
      </c>
      <c r="M84" s="4">
        <f>IF(ISNA(VLOOKUP(A84,'2009'!$B$2:$S$401,4,FALSE)), AVERAGE(I84:L84), VLOOKUP(A84,'2009'!$B$2:$S$401,4,FALSE))</f>
        <v>81.2</v>
      </c>
      <c r="N84" s="4">
        <f t="shared" si="9"/>
        <v>28</v>
      </c>
      <c r="O84" s="4" t="str">
        <f>VLOOKUP(A84,Bios!$B$2:$S$430,3,FALSE)</f>
        <v>R</v>
      </c>
      <c r="P84" s="4" t="str">
        <f>VLOOKUP(A84,Bios!$B$2:$S$430,4,FALSE)</f>
        <v>Sep 08 '85</v>
      </c>
      <c r="Q84" s="4" t="str">
        <f t="shared" si="10"/>
        <v>85</v>
      </c>
      <c r="R84" s="5">
        <f t="shared" si="11"/>
        <v>0.69267624914442161</v>
      </c>
      <c r="S84" s="4">
        <f t="shared" si="12"/>
        <v>42</v>
      </c>
      <c r="T84" s="4">
        <f t="shared" si="13"/>
        <v>65</v>
      </c>
      <c r="U84" s="4">
        <f t="shared" si="14"/>
        <v>81</v>
      </c>
      <c r="V84" s="4">
        <f t="shared" si="15"/>
        <v>81.599999999999994</v>
      </c>
      <c r="W84" s="4" t="str">
        <f>VLOOKUP(A84,Bios!$B$2:$S$430,7,FALSE)</f>
        <v>CAN</v>
      </c>
      <c r="X84" s="4" t="str">
        <f>VLOOKUP(A84,Bios!$B$2:$S$430,2,FALSE)</f>
        <v>TBL</v>
      </c>
      <c r="Y84" s="4">
        <f t="shared" si="16"/>
        <v>81.166666666666671</v>
      </c>
      <c r="Z84" s="4">
        <f t="shared" si="17"/>
        <v>56.222222222222221</v>
      </c>
    </row>
    <row r="85" spans="1:26">
      <c r="A85" t="s">
        <v>114</v>
      </c>
      <c r="B85" s="4">
        <f>VLOOKUP(A85,'2014'!$B$2:$S$430,7,FALSE)</f>
        <v>43</v>
      </c>
      <c r="C85" s="4">
        <f>IF(ISNA(VLOOKUP(A85,'2013'!$B$2:$S$401,7,FALSE)*1.7), B85, VLOOKUP(A85,'2013'!$B$2:$S$401,7,FALSE)*1.7)</f>
        <v>56.1</v>
      </c>
      <c r="D85" s="4">
        <f>IF(ISNA(VLOOKUP(A85,'2012'!$B$2:$S$401,7,FALSE)), C85, VLOOKUP(A85,'2012'!$B$2:$S$401,7,FALSE))</f>
        <v>59</v>
      </c>
      <c r="E85" s="4">
        <f>IF(ISNA(VLOOKUP(A85,'2011'!$B$2:$S$401,7,FALSE)), AVERAGE(C85:D85), VLOOKUP(A85,'2011'!$B$2:$S$401,7,FALSE))</f>
        <v>57</v>
      </c>
      <c r="F85" s="4">
        <f>IF(ISNA(VLOOKUP(A85,'2010'!$B$2:$S$401,7,FALSE)), AVERAGE(C85:E85), VLOOKUP(A85,'2010'!$B$2:$S$401,7,FALSE))</f>
        <v>57.366666666666667</v>
      </c>
      <c r="G85" s="4">
        <f>IF(ISNA(VLOOKUP(A85,'2009'!$B$2:$S$401,7,FALSE)), AVERAGE(C85:F85), VLOOKUP(A85,'2009'!$B$2:$S$401,7,FALSE))</f>
        <v>57.366666666666667</v>
      </c>
      <c r="H85" s="4">
        <f>VLOOKUP(A85,'2014'!$B$2:$S$430,4,FALSE)</f>
        <v>82</v>
      </c>
      <c r="I85" s="4">
        <f>IF(ISNA(VLOOKUP(A85,'2013'!$B$2:$S$401,4,FALSE)), H85, VLOOKUP(A85,'2013'!$B$2:$S$401,4,FALSE)*1.7)</f>
        <v>81.599999999999994</v>
      </c>
      <c r="J85" s="4">
        <f>IF(ISNA(VLOOKUP(A85,'2012'!$B$2:$S$401,4,FALSE)), I85, VLOOKUP(A85,'2012'!$B$2:$S$401,4,FALSE))</f>
        <v>82</v>
      </c>
      <c r="K85" s="4">
        <f>IF(ISNA(VLOOKUP(A85,'2011'!$B$2:$S$401,4,FALSE)), AVERAGE(I85:J85), VLOOKUP(A85,'2011'!$B$2:$S$401,4,FALSE))</f>
        <v>73</v>
      </c>
      <c r="L85" s="4">
        <f>IF(ISNA(VLOOKUP(A85,'2010'!$B$2:$S$401,4,FALSE)), AVERAGE(I85:K85), VLOOKUP(A85,'2010'!$B$2:$S$401,4,FALSE))</f>
        <v>78.86666666666666</v>
      </c>
      <c r="M85" s="4">
        <f>IF(ISNA(VLOOKUP(A85,'2009'!$B$2:$S$401,4,FALSE)), AVERAGE(I85:L85), VLOOKUP(A85,'2009'!$B$2:$S$401,4,FALSE))</f>
        <v>78.86666666666666</v>
      </c>
      <c r="N85" s="4">
        <f t="shared" si="9"/>
        <v>32</v>
      </c>
      <c r="O85" s="4" t="str">
        <f>VLOOKUP(A85,Bios!$B$2:$S$430,3,FALSE)</f>
        <v>R</v>
      </c>
      <c r="P85" s="4" t="str">
        <f>VLOOKUP(A85,Bios!$B$2:$S$430,4,FALSE)</f>
        <v>Oct 04 '81</v>
      </c>
      <c r="Q85" s="4" t="str">
        <f t="shared" si="10"/>
        <v>81</v>
      </c>
      <c r="R85" s="5">
        <f t="shared" si="11"/>
        <v>0.69244226731980396</v>
      </c>
      <c r="S85" s="4">
        <f t="shared" si="12"/>
        <v>43</v>
      </c>
      <c r="T85" s="4">
        <f t="shared" si="13"/>
        <v>59</v>
      </c>
      <c r="U85" s="4">
        <f t="shared" si="14"/>
        <v>73</v>
      </c>
      <c r="V85" s="4">
        <f t="shared" si="15"/>
        <v>82</v>
      </c>
      <c r="W85" s="4" t="str">
        <f>VLOOKUP(A85,Bios!$B$2:$S$430,7,FALSE)</f>
        <v>CAN</v>
      </c>
      <c r="X85" s="4" t="str">
        <f>VLOOKUP(A85,Bios!$B$2:$S$430,2,FALSE)</f>
        <v>LAK</v>
      </c>
      <c r="Y85" s="4">
        <f t="shared" si="16"/>
        <v>79.3888888888889</v>
      </c>
      <c r="Z85" s="4">
        <f t="shared" si="17"/>
        <v>54.972222222222221</v>
      </c>
    </row>
    <row r="86" spans="1:26">
      <c r="A86" t="s">
        <v>170</v>
      </c>
      <c r="B86" s="4">
        <f>VLOOKUP(A86,'2014'!$B$2:$S$430,7,FALSE)</f>
        <v>60</v>
      </c>
      <c r="C86" s="4">
        <f>IF(ISNA(VLOOKUP(A86,'2013'!$B$2:$S$401,7,FALSE)*1.7), B86, VLOOKUP(A86,'2013'!$B$2:$S$401,7,FALSE)*1.7)</f>
        <v>34</v>
      </c>
      <c r="D86" s="4">
        <f>IF(ISNA(VLOOKUP(A86,'2012'!$B$2:$S$401,7,FALSE)), C86, VLOOKUP(A86,'2012'!$B$2:$S$401,7,FALSE))</f>
        <v>54</v>
      </c>
      <c r="E86" s="4">
        <f>IF(ISNA(VLOOKUP(A86,'2011'!$B$2:$S$401,7,FALSE)), AVERAGE(C86:D86), VLOOKUP(A86,'2011'!$B$2:$S$401,7,FALSE))</f>
        <v>34</v>
      </c>
      <c r="F86" s="4">
        <f>IF(ISNA(VLOOKUP(A86,'2010'!$B$2:$S$401,7,FALSE)), AVERAGE(C86:E86), VLOOKUP(A86,'2010'!$B$2:$S$401,7,FALSE))</f>
        <v>48</v>
      </c>
      <c r="G86" s="4">
        <f>IF(ISNA(VLOOKUP(A86,'2009'!$B$2:$S$401,7,FALSE)), AVERAGE(C86:F86), VLOOKUP(A86,'2009'!$B$2:$S$401,7,FALSE))</f>
        <v>39</v>
      </c>
      <c r="H86" s="4">
        <f>VLOOKUP(A86,'2014'!$B$2:$S$430,4,FALSE)</f>
        <v>79</v>
      </c>
      <c r="I86" s="4">
        <f>IF(ISNA(VLOOKUP(A86,'2013'!$B$2:$S$401,4,FALSE)), H86, VLOOKUP(A86,'2013'!$B$2:$S$401,4,FALSE)*1.7)</f>
        <v>51</v>
      </c>
      <c r="J86" s="4">
        <f>IF(ISNA(VLOOKUP(A86,'2012'!$B$2:$S$401,4,FALSE)), I86, VLOOKUP(A86,'2012'!$B$2:$S$401,4,FALSE))</f>
        <v>80</v>
      </c>
      <c r="K86" s="4">
        <f>IF(ISNA(VLOOKUP(A86,'2011'!$B$2:$S$401,4,FALSE)), AVERAGE(I86:J86), VLOOKUP(A86,'2011'!$B$2:$S$401,4,FALSE))</f>
        <v>49</v>
      </c>
      <c r="L86" s="4">
        <f>IF(ISNA(VLOOKUP(A86,'2010'!$B$2:$S$401,4,FALSE)), AVERAGE(I86:K86), VLOOKUP(A86,'2010'!$B$2:$S$401,4,FALSE))</f>
        <v>76</v>
      </c>
      <c r="M86" s="4">
        <f>IF(ISNA(VLOOKUP(A86,'2009'!$B$2:$S$401,4,FALSE)), AVERAGE(I86:L86), VLOOKUP(A86,'2009'!$B$2:$S$401,4,FALSE))</f>
        <v>57</v>
      </c>
      <c r="N86" s="4">
        <f t="shared" si="9"/>
        <v>27</v>
      </c>
      <c r="O86" s="4" t="str">
        <f>VLOOKUP(A86,Bios!$B$2:$S$430,3,FALSE)</f>
        <v>R</v>
      </c>
      <c r="P86" s="4" t="str">
        <f>VLOOKUP(A86,Bios!$B$2:$S$430,4,FALSE)</f>
        <v>Dec 23 '86</v>
      </c>
      <c r="Q86" s="4" t="str">
        <f t="shared" si="10"/>
        <v>86</v>
      </c>
      <c r="R86" s="5">
        <f t="shared" si="11"/>
        <v>0.68622448979591844</v>
      </c>
      <c r="S86" s="4">
        <f t="shared" si="12"/>
        <v>34</v>
      </c>
      <c r="T86" s="4">
        <f t="shared" si="13"/>
        <v>60</v>
      </c>
      <c r="U86" s="4">
        <f t="shared" si="14"/>
        <v>49</v>
      </c>
      <c r="V86" s="4">
        <f t="shared" si="15"/>
        <v>80</v>
      </c>
      <c r="W86" s="4" t="str">
        <f>VLOOKUP(A86,Bios!$B$2:$S$430,7,FALSE)</f>
        <v>USA</v>
      </c>
      <c r="X86" s="4" t="str">
        <f>VLOOKUP(A86,Bios!$B$2:$S$430,2,FALSE)</f>
        <v>STL</v>
      </c>
      <c r="Y86" s="4">
        <f t="shared" si="16"/>
        <v>65.333333333333329</v>
      </c>
      <c r="Z86" s="4">
        <f t="shared" si="17"/>
        <v>44.833333333333336</v>
      </c>
    </row>
    <row r="87" spans="1:26">
      <c r="A87" t="s">
        <v>87</v>
      </c>
      <c r="B87" s="4">
        <f>VLOOKUP(A87,'2014'!$B$2:$S$430,7,FALSE)</f>
        <v>53</v>
      </c>
      <c r="C87" s="4">
        <f>IF(ISNA(VLOOKUP(A87,'2013'!$B$2:$S$401,7,FALSE)*1.7), B87, VLOOKUP(A87,'2013'!$B$2:$S$401,7,FALSE)*1.7)</f>
        <v>61.199999999999996</v>
      </c>
      <c r="D87" s="4">
        <f>IF(ISNA(VLOOKUP(A87,'2012'!$B$2:$S$401,7,FALSE)), C87, VLOOKUP(A87,'2012'!$B$2:$S$401,7,FALSE))</f>
        <v>55</v>
      </c>
      <c r="E87" s="4">
        <f>IF(ISNA(VLOOKUP(A87,'2011'!$B$2:$S$401,7,FALSE)), AVERAGE(C87:D87), VLOOKUP(A87,'2011'!$B$2:$S$401,7,FALSE))</f>
        <v>41</v>
      </c>
      <c r="F87" s="4">
        <f>IF(ISNA(VLOOKUP(A87,'2010'!$B$2:$S$401,7,FALSE)), AVERAGE(C87:E87), VLOOKUP(A87,'2010'!$B$2:$S$401,7,FALSE))</f>
        <v>52.4</v>
      </c>
      <c r="G87" s="4">
        <f>IF(ISNA(VLOOKUP(A87,'2009'!$B$2:$S$401,7,FALSE)), AVERAGE(C87:F87), VLOOKUP(A87,'2009'!$B$2:$S$401,7,FALSE))</f>
        <v>52.4</v>
      </c>
      <c r="H87" s="4">
        <f>VLOOKUP(A87,'2014'!$B$2:$S$430,4,FALSE)</f>
        <v>82</v>
      </c>
      <c r="I87" s="4">
        <f>IF(ISNA(VLOOKUP(A87,'2013'!$B$2:$S$401,4,FALSE)), H87, VLOOKUP(A87,'2013'!$B$2:$S$401,4,FALSE)*1.7)</f>
        <v>76.5</v>
      </c>
      <c r="J87" s="4">
        <f>IF(ISNA(VLOOKUP(A87,'2012'!$B$2:$S$401,4,FALSE)), I87, VLOOKUP(A87,'2012'!$B$2:$S$401,4,FALSE))</f>
        <v>76</v>
      </c>
      <c r="K87" s="4">
        <f>IF(ISNA(VLOOKUP(A87,'2011'!$B$2:$S$401,4,FALSE)), AVERAGE(I87:J87), VLOOKUP(A87,'2011'!$B$2:$S$401,4,FALSE))</f>
        <v>77</v>
      </c>
      <c r="L87" s="4">
        <f>IF(ISNA(VLOOKUP(A87,'2010'!$B$2:$S$401,4,FALSE)), AVERAGE(I87:K87), VLOOKUP(A87,'2010'!$B$2:$S$401,4,FALSE))</f>
        <v>76.5</v>
      </c>
      <c r="M87" s="4">
        <f>IF(ISNA(VLOOKUP(A87,'2009'!$B$2:$S$401,4,FALSE)), AVERAGE(I87:L87), VLOOKUP(A87,'2009'!$B$2:$S$401,4,FALSE))</f>
        <v>76.5</v>
      </c>
      <c r="N87" s="4">
        <f t="shared" si="9"/>
        <v>25</v>
      </c>
      <c r="O87" s="4" t="str">
        <f>VLOOKUP(A87,Bios!$B$2:$S$430,3,FALSE)</f>
        <v>L</v>
      </c>
      <c r="P87" s="4" t="str">
        <f>VLOOKUP(A87,Bios!$B$2:$S$430,4,FALSE)</f>
        <v>May 11 '88</v>
      </c>
      <c r="Q87" s="4" t="str">
        <f t="shared" si="10"/>
        <v>88</v>
      </c>
      <c r="R87" s="5">
        <f t="shared" si="11"/>
        <v>0.6781485468245424</v>
      </c>
      <c r="S87" s="4">
        <f t="shared" si="12"/>
        <v>41</v>
      </c>
      <c r="T87" s="4">
        <f t="shared" si="13"/>
        <v>61.199999999999996</v>
      </c>
      <c r="U87" s="4">
        <f t="shared" si="14"/>
        <v>76</v>
      </c>
      <c r="V87" s="4">
        <f t="shared" si="15"/>
        <v>82</v>
      </c>
      <c r="W87" s="4" t="str">
        <f>VLOOKUP(A87,Bios!$B$2:$S$430,7,FALSE)</f>
        <v>CAN</v>
      </c>
      <c r="X87" s="4" t="str">
        <f>VLOOKUP(A87,Bios!$B$2:$S$430,2,FALSE)</f>
        <v>BOS</v>
      </c>
      <c r="Y87" s="4">
        <f t="shared" si="16"/>
        <v>77.416666666666671</v>
      </c>
      <c r="Z87" s="4">
        <f t="shared" si="17"/>
        <v>52.499999999999993</v>
      </c>
    </row>
    <row r="88" spans="1:26">
      <c r="A88" t="s">
        <v>52</v>
      </c>
      <c r="B88" s="4">
        <f>VLOOKUP(A88,'2014'!$B$2:$S$430,7,FALSE)</f>
        <v>69</v>
      </c>
      <c r="C88" s="4">
        <f>IF(ISNA(VLOOKUP(A88,'2013'!$B$2:$S$401,7,FALSE)*1.7), B88, VLOOKUP(A88,'2013'!$B$2:$S$401,7,FALSE)*1.7)</f>
        <v>69.7</v>
      </c>
      <c r="D88" s="4">
        <f>IF(ISNA(VLOOKUP(A88,'2012'!$B$2:$S$401,7,FALSE)), C88, VLOOKUP(A88,'2012'!$B$2:$S$401,7,FALSE))</f>
        <v>64</v>
      </c>
      <c r="E88" s="4">
        <f>IF(ISNA(VLOOKUP(A88,'2011'!$B$2:$S$401,7,FALSE)), AVERAGE(C88:D88), VLOOKUP(A88,'2011'!$B$2:$S$401,7,FALSE))</f>
        <v>44</v>
      </c>
      <c r="F88" s="4">
        <f>IF(ISNA(VLOOKUP(A88,'2010'!$B$2:$S$401,7,FALSE)), AVERAGE(C88:E88), VLOOKUP(A88,'2010'!$B$2:$S$401,7,FALSE))</f>
        <v>38</v>
      </c>
      <c r="G88" s="4">
        <f>IF(ISNA(VLOOKUP(A88,'2009'!$B$2:$S$401,7,FALSE)), AVERAGE(C88:F88), VLOOKUP(A88,'2009'!$B$2:$S$401,7,FALSE))</f>
        <v>45</v>
      </c>
      <c r="H88" s="4">
        <f>VLOOKUP(A88,'2014'!$B$2:$S$430,4,FALSE)</f>
        <v>82</v>
      </c>
      <c r="I88" s="4">
        <f>IF(ISNA(VLOOKUP(A88,'2013'!$B$2:$S$401,4,FALSE)), H88, VLOOKUP(A88,'2013'!$B$2:$S$401,4,FALSE)*1.7)</f>
        <v>81.599999999999994</v>
      </c>
      <c r="J88" s="4">
        <f>IF(ISNA(VLOOKUP(A88,'2012'!$B$2:$S$401,4,FALSE)), I88, VLOOKUP(A88,'2012'!$B$2:$S$401,4,FALSE))</f>
        <v>80</v>
      </c>
      <c r="K88" s="4">
        <f>IF(ISNA(VLOOKUP(A88,'2011'!$B$2:$S$401,4,FALSE)), AVERAGE(I88:J88), VLOOKUP(A88,'2011'!$B$2:$S$401,4,FALSE))</f>
        <v>81</v>
      </c>
      <c r="L88" s="4">
        <f>IF(ISNA(VLOOKUP(A88,'2010'!$B$2:$S$401,4,FALSE)), AVERAGE(I88:K88), VLOOKUP(A88,'2010'!$B$2:$S$401,4,FALSE))</f>
        <v>82</v>
      </c>
      <c r="M88" s="4">
        <f>IF(ISNA(VLOOKUP(A88,'2009'!$B$2:$S$401,4,FALSE)), AVERAGE(I88:L88), VLOOKUP(A88,'2009'!$B$2:$S$401,4,FALSE))</f>
        <v>81</v>
      </c>
      <c r="N88" s="4">
        <f t="shared" si="9"/>
        <v>27</v>
      </c>
      <c r="O88" s="4" t="str">
        <f>VLOOKUP(A88,Bios!$B$2:$S$430,3,FALSE)</f>
        <v>R</v>
      </c>
      <c r="P88" s="4" t="str">
        <f>VLOOKUP(A88,Bios!$B$2:$S$430,4,FALSE)</f>
        <v>Aug 31 '86</v>
      </c>
      <c r="Q88" s="4" t="str">
        <f t="shared" si="10"/>
        <v>86</v>
      </c>
      <c r="R88" s="5">
        <f t="shared" si="11"/>
        <v>0.67616899097620997</v>
      </c>
      <c r="S88" s="4">
        <f t="shared" si="12"/>
        <v>38</v>
      </c>
      <c r="T88" s="4">
        <f t="shared" si="13"/>
        <v>69.7</v>
      </c>
      <c r="U88" s="4">
        <f t="shared" si="14"/>
        <v>80</v>
      </c>
      <c r="V88" s="4">
        <f t="shared" si="15"/>
        <v>82</v>
      </c>
      <c r="W88" s="4" t="str">
        <f>VLOOKUP(A88,Bios!$B$2:$S$430,7,FALSE)</f>
        <v>USA</v>
      </c>
      <c r="X88" s="4" t="str">
        <f>VLOOKUP(A88,Bios!$B$2:$S$430,2,FALSE)</f>
        <v>WPG</v>
      </c>
      <c r="Y88" s="4">
        <f t="shared" si="16"/>
        <v>81.266666666666666</v>
      </c>
      <c r="Z88" s="4">
        <f t="shared" si="17"/>
        <v>54.949999999999996</v>
      </c>
    </row>
    <row r="89" spans="1:26">
      <c r="A89" t="s">
        <v>1877</v>
      </c>
      <c r="B89" s="4">
        <f>VLOOKUP(A89,'2014'!$B$2:$S$430,7,FALSE)</f>
        <v>25</v>
      </c>
      <c r="C89" s="4">
        <f>IF(ISNA(VLOOKUP(A89,'2013'!$B$2:$S$401,7,FALSE)*1.7), B89, VLOOKUP(A89,'2013'!$B$2:$S$401,7,FALSE)*1.7)</f>
        <v>25</v>
      </c>
      <c r="D89" s="4">
        <f>IF(ISNA(VLOOKUP(A89,'2012'!$B$2:$S$401,7,FALSE)), C89, VLOOKUP(A89,'2012'!$B$2:$S$401,7,FALSE))</f>
        <v>25</v>
      </c>
      <c r="E89" s="4">
        <f>IF(ISNA(VLOOKUP(A89,'2011'!$B$2:$S$401,7,FALSE)), AVERAGE(C89:D89), VLOOKUP(A89,'2011'!$B$2:$S$401,7,FALSE))</f>
        <v>25</v>
      </c>
      <c r="F89" s="4">
        <f>IF(ISNA(VLOOKUP(A89,'2010'!$B$2:$S$401,7,FALSE)), AVERAGE(C89:E89), VLOOKUP(A89,'2010'!$B$2:$S$401,7,FALSE))</f>
        <v>25</v>
      </c>
      <c r="G89" s="4">
        <f>IF(ISNA(VLOOKUP(A89,'2009'!$B$2:$S$401,7,FALSE)), AVERAGE(C89:F89), VLOOKUP(A89,'2009'!$B$2:$S$401,7,FALSE))</f>
        <v>25</v>
      </c>
      <c r="H89" s="4">
        <f>VLOOKUP(A89,'2014'!$B$2:$S$430,4,FALSE)</f>
        <v>37</v>
      </c>
      <c r="I89" s="4">
        <f>IF(ISNA(VLOOKUP(A89,'2013'!$B$2:$S$401,4,FALSE)), H89, VLOOKUP(A89,'2013'!$B$2:$S$401,4,FALSE)*1.7)</f>
        <v>37</v>
      </c>
      <c r="J89" s="4">
        <f>IF(ISNA(VLOOKUP(A89,'2012'!$B$2:$S$401,4,FALSE)), I89, VLOOKUP(A89,'2012'!$B$2:$S$401,4,FALSE))</f>
        <v>37</v>
      </c>
      <c r="K89" s="4">
        <f>IF(ISNA(VLOOKUP(A89,'2011'!$B$2:$S$401,4,FALSE)), AVERAGE(I89:J89), VLOOKUP(A89,'2011'!$B$2:$S$401,4,FALSE))</f>
        <v>37</v>
      </c>
      <c r="L89" s="4">
        <f>IF(ISNA(VLOOKUP(A89,'2010'!$B$2:$S$401,4,FALSE)), AVERAGE(I89:K89), VLOOKUP(A89,'2010'!$B$2:$S$401,4,FALSE))</f>
        <v>37</v>
      </c>
      <c r="M89" s="4">
        <f>IF(ISNA(VLOOKUP(A89,'2009'!$B$2:$S$401,4,FALSE)), AVERAGE(I89:L89), VLOOKUP(A89,'2009'!$B$2:$S$401,4,FALSE))</f>
        <v>37</v>
      </c>
      <c r="N89" s="4">
        <f t="shared" si="9"/>
        <v>20</v>
      </c>
      <c r="O89" s="4" t="str">
        <f>VLOOKUP(A89,Bios!$B$2:$S$430,3,FALSE)</f>
        <v>C</v>
      </c>
      <c r="P89" s="4" t="str">
        <f>VLOOKUP(A89,Bios!$B$2:$S$430,4,FALSE)</f>
        <v>Nov 12 '93</v>
      </c>
      <c r="Q89" s="4" t="str">
        <f t="shared" si="10"/>
        <v>93</v>
      </c>
      <c r="R89" s="5">
        <f t="shared" si="11"/>
        <v>0.67567567567567566</v>
      </c>
      <c r="S89" s="4">
        <f t="shared" si="12"/>
        <v>25</v>
      </c>
      <c r="T89" s="4">
        <f t="shared" si="13"/>
        <v>25</v>
      </c>
      <c r="U89" s="4">
        <f t="shared" si="14"/>
        <v>37</v>
      </c>
      <c r="V89" s="4">
        <f t="shared" si="15"/>
        <v>37</v>
      </c>
      <c r="W89" s="4" t="str">
        <f>VLOOKUP(A89,Bios!$B$2:$S$430,7,FALSE)</f>
        <v>CZE</v>
      </c>
      <c r="X89" s="4" t="str">
        <f>VLOOKUP(A89,Bios!$B$2:$S$430,2,FALSE)</f>
        <v>SJS</v>
      </c>
      <c r="Y89" s="4">
        <f t="shared" si="16"/>
        <v>37</v>
      </c>
      <c r="Z89" s="4">
        <f t="shared" si="17"/>
        <v>25</v>
      </c>
    </row>
    <row r="90" spans="1:26">
      <c r="A90" t="s">
        <v>35</v>
      </c>
      <c r="B90" s="4">
        <f>VLOOKUP(A90,'2014'!$B$2:$S$430,7,FALSE)</f>
        <v>54</v>
      </c>
      <c r="C90" s="4">
        <f>IF(ISNA(VLOOKUP(A90,'2013'!$B$2:$S$401,7,FALSE)*1.7), B90, VLOOKUP(A90,'2013'!$B$2:$S$401,7,FALSE)*1.7)</f>
        <v>78.2</v>
      </c>
      <c r="D90" s="4">
        <f>IF(ISNA(VLOOKUP(A90,'2012'!$B$2:$S$401,7,FALSE)), C90, VLOOKUP(A90,'2012'!$B$2:$S$401,7,FALSE))</f>
        <v>50</v>
      </c>
      <c r="E90" s="4">
        <f>IF(ISNA(VLOOKUP(A90,'2011'!$B$2:$S$401,7,FALSE)), AVERAGE(C90:D90), VLOOKUP(A90,'2011'!$B$2:$S$401,7,FALSE))</f>
        <v>59</v>
      </c>
      <c r="F90" s="4">
        <f>IF(ISNA(VLOOKUP(A90,'2010'!$B$2:$S$401,7,FALSE)), AVERAGE(C90:E90), VLOOKUP(A90,'2010'!$B$2:$S$401,7,FALSE))</f>
        <v>38</v>
      </c>
      <c r="G90" s="4">
        <f>IF(ISNA(VLOOKUP(A90,'2009'!$B$2:$S$401,7,FALSE)), AVERAGE(C90:F90), VLOOKUP(A90,'2009'!$B$2:$S$401,7,FALSE))</f>
        <v>49</v>
      </c>
      <c r="H90" s="4">
        <f>VLOOKUP(A90,'2014'!$B$2:$S$430,4,FALSE)</f>
        <v>78</v>
      </c>
      <c r="I90" s="4">
        <f>IF(ISNA(VLOOKUP(A90,'2013'!$B$2:$S$401,4,FALSE)), H90, VLOOKUP(A90,'2013'!$B$2:$S$401,4,FALSE)*1.7)</f>
        <v>81.599999999999994</v>
      </c>
      <c r="J90" s="4">
        <f>IF(ISNA(VLOOKUP(A90,'2012'!$B$2:$S$401,4,FALSE)), I90, VLOOKUP(A90,'2012'!$B$2:$S$401,4,FALSE))</f>
        <v>82</v>
      </c>
      <c r="K90" s="4">
        <f>IF(ISNA(VLOOKUP(A90,'2011'!$B$2:$S$401,4,FALSE)), AVERAGE(I90:J90), VLOOKUP(A90,'2011'!$B$2:$S$401,4,FALSE))</f>
        <v>81</v>
      </c>
      <c r="L90" s="4">
        <f>IF(ISNA(VLOOKUP(A90,'2010'!$B$2:$S$401,4,FALSE)), AVERAGE(I90:K90), VLOOKUP(A90,'2010'!$B$2:$S$401,4,FALSE))</f>
        <v>82</v>
      </c>
      <c r="M90" s="4">
        <f>IF(ISNA(VLOOKUP(A90,'2009'!$B$2:$S$401,4,FALSE)), AVERAGE(I90:L90), VLOOKUP(A90,'2009'!$B$2:$S$401,4,FALSE))</f>
        <v>82</v>
      </c>
      <c r="N90" s="4">
        <f t="shared" si="9"/>
        <v>28</v>
      </c>
      <c r="O90" s="4" t="str">
        <f>VLOOKUP(A90,Bios!$B$2:$S$430,3,FALSE)</f>
        <v>L</v>
      </c>
      <c r="P90" s="4" t="str">
        <f>VLOOKUP(A90,Bios!$B$2:$S$430,4,FALSE)</f>
        <v>Dec 12 '85</v>
      </c>
      <c r="Q90" s="4" t="str">
        <f t="shared" si="10"/>
        <v>85</v>
      </c>
      <c r="R90" s="5">
        <f t="shared" si="11"/>
        <v>0.67447595561035745</v>
      </c>
      <c r="S90" s="4">
        <f t="shared" si="12"/>
        <v>38</v>
      </c>
      <c r="T90" s="4">
        <f t="shared" si="13"/>
        <v>78.2</v>
      </c>
      <c r="U90" s="4">
        <f t="shared" si="14"/>
        <v>78</v>
      </c>
      <c r="V90" s="4">
        <f t="shared" si="15"/>
        <v>82</v>
      </c>
      <c r="W90" s="4" t="str">
        <f>VLOOKUP(A90,Bios!$B$2:$S$430,7,FALSE)</f>
        <v>CAN</v>
      </c>
      <c r="X90" s="4" t="str">
        <f>VLOOKUP(A90,Bios!$B$2:$S$430,2,FALSE)</f>
        <v>WPG</v>
      </c>
      <c r="Y90" s="4">
        <f t="shared" si="16"/>
        <v>81.100000000000009</v>
      </c>
      <c r="Z90" s="4">
        <f t="shared" si="17"/>
        <v>54.699999999999996</v>
      </c>
    </row>
    <row r="91" spans="1:26">
      <c r="A91" t="s">
        <v>168</v>
      </c>
      <c r="B91" s="4">
        <f>VLOOKUP(A91,'2014'!$B$2:$S$430,7,FALSE)</f>
        <v>57</v>
      </c>
      <c r="C91" s="4">
        <f>IF(ISNA(VLOOKUP(A91,'2013'!$B$2:$S$401,7,FALSE)*1.7), B91, VLOOKUP(A91,'2013'!$B$2:$S$401,7,FALSE)*1.7)</f>
        <v>47.6</v>
      </c>
      <c r="D91" s="4">
        <f>IF(ISNA(VLOOKUP(A91,'2012'!$B$2:$S$401,7,FALSE)), C91, VLOOKUP(A91,'2012'!$B$2:$S$401,7,FALSE))</f>
        <v>54</v>
      </c>
      <c r="E91" s="4">
        <f>IF(ISNA(VLOOKUP(A91,'2011'!$B$2:$S$401,7,FALSE)), AVERAGE(C91:D91), VLOOKUP(A91,'2011'!$B$2:$S$401,7,FALSE))</f>
        <v>62</v>
      </c>
      <c r="F91" s="4">
        <f>IF(ISNA(VLOOKUP(A91,'2010'!$B$2:$S$401,7,FALSE)), AVERAGE(C91:E91), VLOOKUP(A91,'2010'!$B$2:$S$401,7,FALSE))</f>
        <v>48</v>
      </c>
      <c r="G91" s="4">
        <f>IF(ISNA(VLOOKUP(A91,'2009'!$B$2:$S$401,7,FALSE)), AVERAGE(C91:F91), VLOOKUP(A91,'2009'!$B$2:$S$401,7,FALSE))</f>
        <v>54</v>
      </c>
      <c r="H91" s="4">
        <f>VLOOKUP(A91,'2014'!$B$2:$S$430,4,FALSE)</f>
        <v>74</v>
      </c>
      <c r="I91" s="4">
        <f>IF(ISNA(VLOOKUP(A91,'2013'!$B$2:$S$401,4,FALSE)), H91, VLOOKUP(A91,'2013'!$B$2:$S$401,4,FALSE)*1.7)</f>
        <v>81.599999999999994</v>
      </c>
      <c r="J91" s="4">
        <f>IF(ISNA(VLOOKUP(A91,'2012'!$B$2:$S$401,4,FALSE)), I91, VLOOKUP(A91,'2012'!$B$2:$S$401,4,FALSE))</f>
        <v>82</v>
      </c>
      <c r="K91" s="4">
        <f>IF(ISNA(VLOOKUP(A91,'2011'!$B$2:$S$401,4,FALSE)), AVERAGE(I91:J91), VLOOKUP(A91,'2011'!$B$2:$S$401,4,FALSE))</f>
        <v>82</v>
      </c>
      <c r="L91" s="4">
        <f>IF(ISNA(VLOOKUP(A91,'2010'!$B$2:$S$401,4,FALSE)), AVERAGE(I91:K91), VLOOKUP(A91,'2010'!$B$2:$S$401,4,FALSE))</f>
        <v>79</v>
      </c>
      <c r="M91" s="4">
        <f>IF(ISNA(VLOOKUP(A91,'2009'!$B$2:$S$401,4,FALSE)), AVERAGE(I91:L91), VLOOKUP(A91,'2009'!$B$2:$S$401,4,FALSE))</f>
        <v>82</v>
      </c>
      <c r="N91" s="4">
        <f t="shared" si="9"/>
        <v>29</v>
      </c>
      <c r="O91" s="4" t="str">
        <f>VLOOKUP(A91,Bios!$B$2:$S$430,3,FALSE)</f>
        <v>C</v>
      </c>
      <c r="P91" s="4" t="str">
        <f>VLOOKUP(A91,Bios!$B$2:$S$430,4,FALSE)</f>
        <v>May 01 '84</v>
      </c>
      <c r="Q91" s="4" t="str">
        <f t="shared" si="10"/>
        <v>84</v>
      </c>
      <c r="R91" s="5">
        <f t="shared" si="11"/>
        <v>0.67124427798585107</v>
      </c>
      <c r="S91" s="4">
        <f t="shared" si="12"/>
        <v>47.6</v>
      </c>
      <c r="T91" s="4">
        <f t="shared" si="13"/>
        <v>62</v>
      </c>
      <c r="U91" s="4">
        <f t="shared" si="14"/>
        <v>74</v>
      </c>
      <c r="V91" s="4">
        <f t="shared" si="15"/>
        <v>82</v>
      </c>
      <c r="W91" s="4" t="str">
        <f>VLOOKUP(A91,Bios!$B$2:$S$430,7,FALSE)</f>
        <v>USA</v>
      </c>
      <c r="X91" s="4" t="str">
        <f>VLOOKUP(A91,Bios!$B$2:$S$430,2,FALSE)</f>
        <v>STL</v>
      </c>
      <c r="Y91" s="4">
        <f t="shared" si="16"/>
        <v>80.100000000000009</v>
      </c>
      <c r="Z91" s="4">
        <f t="shared" si="17"/>
        <v>53.766666666666673</v>
      </c>
    </row>
    <row r="92" spans="1:26">
      <c r="A92" t="s">
        <v>157</v>
      </c>
      <c r="B92" s="4">
        <f>VLOOKUP(A92,'2014'!$B$2:$S$430,7,FALSE)</f>
        <v>51</v>
      </c>
      <c r="C92" s="4">
        <f>IF(ISNA(VLOOKUP(A92,'2013'!$B$2:$S$401,7,FALSE)*1.7), B92, VLOOKUP(A92,'2013'!$B$2:$S$401,7,FALSE)*1.7)</f>
        <v>47.6</v>
      </c>
      <c r="D92" s="4">
        <f>IF(ISNA(VLOOKUP(A92,'2012'!$B$2:$S$401,7,FALSE)), C92, VLOOKUP(A92,'2012'!$B$2:$S$401,7,FALSE))</f>
        <v>62</v>
      </c>
      <c r="E92" s="4">
        <f>IF(ISNA(VLOOKUP(A92,'2011'!$B$2:$S$401,7,FALSE)), AVERAGE(C92:D92), VLOOKUP(A92,'2011'!$B$2:$S$401,7,FALSE))</f>
        <v>48</v>
      </c>
      <c r="F92" s="4">
        <f>IF(ISNA(VLOOKUP(A92,'2010'!$B$2:$S$401,7,FALSE)), AVERAGE(C92:E92), VLOOKUP(A92,'2010'!$B$2:$S$401,7,FALSE))</f>
        <v>43</v>
      </c>
      <c r="G92" s="4">
        <f>IF(ISNA(VLOOKUP(A92,'2009'!$B$2:$S$401,7,FALSE)), AVERAGE(C92:F92), VLOOKUP(A92,'2009'!$B$2:$S$401,7,FALSE))</f>
        <v>50.15</v>
      </c>
      <c r="H92" s="4">
        <f>VLOOKUP(A92,'2014'!$B$2:$S$430,4,FALSE)</f>
        <v>80</v>
      </c>
      <c r="I92" s="4">
        <f>IF(ISNA(VLOOKUP(A92,'2013'!$B$2:$S$401,4,FALSE)), H92, VLOOKUP(A92,'2013'!$B$2:$S$401,4,FALSE)*1.7)</f>
        <v>57.8</v>
      </c>
      <c r="J92" s="4">
        <f>IF(ISNA(VLOOKUP(A92,'2012'!$B$2:$S$401,4,FALSE)), I92, VLOOKUP(A92,'2012'!$B$2:$S$401,4,FALSE))</f>
        <v>77</v>
      </c>
      <c r="K92" s="4">
        <f>IF(ISNA(VLOOKUP(A92,'2011'!$B$2:$S$401,4,FALSE)), AVERAGE(I92:J92), VLOOKUP(A92,'2011'!$B$2:$S$401,4,FALSE))</f>
        <v>79</v>
      </c>
      <c r="L92" s="4">
        <f>IF(ISNA(VLOOKUP(A92,'2010'!$B$2:$S$401,4,FALSE)), AVERAGE(I92:K92), VLOOKUP(A92,'2010'!$B$2:$S$401,4,FALSE))</f>
        <v>82</v>
      </c>
      <c r="M92" s="4">
        <f>IF(ISNA(VLOOKUP(A92,'2009'!$B$2:$S$401,4,FALSE)), AVERAGE(I92:L92), VLOOKUP(A92,'2009'!$B$2:$S$401,4,FALSE))</f>
        <v>73.95</v>
      </c>
      <c r="N92" s="4">
        <f t="shared" si="9"/>
        <v>32</v>
      </c>
      <c r="O92" s="4" t="str">
        <f>VLOOKUP(A92,Bios!$B$2:$S$430,3,FALSE)</f>
        <v>R</v>
      </c>
      <c r="P92" s="4" t="str">
        <f>VLOOKUP(A92,Bios!$B$2:$S$430,4,FALSE)</f>
        <v>Jun 13 '81</v>
      </c>
      <c r="Q92" s="4" t="str">
        <f t="shared" si="10"/>
        <v>81</v>
      </c>
      <c r="R92" s="5">
        <f t="shared" si="11"/>
        <v>0.67092829349638694</v>
      </c>
      <c r="S92" s="4">
        <f t="shared" si="12"/>
        <v>43</v>
      </c>
      <c r="T92" s="4">
        <f t="shared" si="13"/>
        <v>62</v>
      </c>
      <c r="U92" s="4">
        <f t="shared" si="14"/>
        <v>57.8</v>
      </c>
      <c r="V92" s="4">
        <f t="shared" si="15"/>
        <v>82</v>
      </c>
      <c r="W92" s="4" t="str">
        <f>VLOOKUP(A92,Bios!$B$2:$S$430,7,FALSE)</f>
        <v>CZE</v>
      </c>
      <c r="X92" s="4" t="str">
        <f>VLOOKUP(A92,Bios!$B$2:$S$430,2,FALSE)</f>
        <v>PHX</v>
      </c>
      <c r="Y92" s="4">
        <f t="shared" si="16"/>
        <v>74.958333333333329</v>
      </c>
      <c r="Z92" s="4">
        <f t="shared" si="17"/>
        <v>50.291666666666664</v>
      </c>
    </row>
    <row r="93" spans="1:26">
      <c r="A93" t="s">
        <v>153</v>
      </c>
      <c r="B93" s="4">
        <f>VLOOKUP(A93,'2014'!$B$2:$S$430,7,FALSE)</f>
        <v>52</v>
      </c>
      <c r="C93" s="4">
        <f>IF(ISNA(VLOOKUP(A93,'2013'!$B$2:$S$401,7,FALSE)*1.7), B93, VLOOKUP(A93,'2013'!$B$2:$S$401,7,FALSE)*1.7)</f>
        <v>18.7</v>
      </c>
      <c r="D93" s="4">
        <f>IF(ISNA(VLOOKUP(A93,'2012'!$B$2:$S$401,7,FALSE)), C93, VLOOKUP(A93,'2012'!$B$2:$S$401,7,FALSE))</f>
        <v>67</v>
      </c>
      <c r="E93" s="4">
        <f>IF(ISNA(VLOOKUP(A93,'2011'!$B$2:$S$401,7,FALSE)), AVERAGE(C93:D93), VLOOKUP(A93,'2011'!$B$2:$S$401,7,FALSE))</f>
        <v>49</v>
      </c>
      <c r="F93" s="4">
        <f>IF(ISNA(VLOOKUP(A93,'2010'!$B$2:$S$401,7,FALSE)), AVERAGE(C93:E93), VLOOKUP(A93,'2010'!$B$2:$S$401,7,FALSE))</f>
        <v>44</v>
      </c>
      <c r="G93" s="4">
        <f>IF(ISNA(VLOOKUP(A93,'2009'!$B$2:$S$401,7,FALSE)), AVERAGE(C93:F93), VLOOKUP(A93,'2009'!$B$2:$S$401,7,FALSE))</f>
        <v>60</v>
      </c>
      <c r="H93" s="4">
        <f>VLOOKUP(A93,'2014'!$B$2:$S$430,4,FALSE)</f>
        <v>78</v>
      </c>
      <c r="I93" s="4">
        <f>IF(ISNA(VLOOKUP(A93,'2013'!$B$2:$S$401,4,FALSE)), H93, VLOOKUP(A93,'2013'!$B$2:$S$401,4,FALSE)*1.7)</f>
        <v>54.4</v>
      </c>
      <c r="J93" s="4">
        <f>IF(ISNA(VLOOKUP(A93,'2012'!$B$2:$S$401,4,FALSE)), I93, VLOOKUP(A93,'2012'!$B$2:$S$401,4,FALSE))</f>
        <v>82</v>
      </c>
      <c r="K93" s="4">
        <f>IF(ISNA(VLOOKUP(A93,'2011'!$B$2:$S$401,4,FALSE)), AVERAGE(I93:J93), VLOOKUP(A93,'2011'!$B$2:$S$401,4,FALSE))</f>
        <v>82</v>
      </c>
      <c r="L93" s="4">
        <f>IF(ISNA(VLOOKUP(A93,'2010'!$B$2:$S$401,4,FALSE)), AVERAGE(I93:K93), VLOOKUP(A93,'2010'!$B$2:$S$401,4,FALSE))</f>
        <v>81</v>
      </c>
      <c r="M93" s="4">
        <f>IF(ISNA(VLOOKUP(A93,'2009'!$B$2:$S$401,4,FALSE)), AVERAGE(I93:L93), VLOOKUP(A93,'2009'!$B$2:$S$401,4,FALSE))</f>
        <v>82</v>
      </c>
      <c r="N93" s="4">
        <f t="shared" si="9"/>
        <v>31</v>
      </c>
      <c r="O93" s="4" t="str">
        <f>VLOOKUP(A93,Bios!$B$2:$S$430,3,FALSE)</f>
        <v>L</v>
      </c>
      <c r="P93" s="4" t="str">
        <f>VLOOKUP(A93,Bios!$B$2:$S$430,4,FALSE)</f>
        <v>Apr 18 '82</v>
      </c>
      <c r="Q93" s="4" t="str">
        <f t="shared" si="10"/>
        <v>82</v>
      </c>
      <c r="R93" s="5">
        <f t="shared" si="11"/>
        <v>0.6327818894209839</v>
      </c>
      <c r="S93" s="4">
        <f t="shared" si="12"/>
        <v>18.7</v>
      </c>
      <c r="T93" s="4">
        <f t="shared" si="13"/>
        <v>67</v>
      </c>
      <c r="U93" s="4">
        <f t="shared" si="14"/>
        <v>54.4</v>
      </c>
      <c r="V93" s="4">
        <f t="shared" si="15"/>
        <v>82</v>
      </c>
      <c r="W93" s="4" t="str">
        <f>VLOOKUP(A93,Bios!$B$2:$S$430,7,FALSE)</f>
        <v>CAN</v>
      </c>
      <c r="X93" s="4" t="str">
        <f>VLOOKUP(A93,Bios!$B$2:$S$430,2,FALSE)</f>
        <v>PHI</v>
      </c>
      <c r="Y93" s="4">
        <f t="shared" si="16"/>
        <v>76.566666666666663</v>
      </c>
      <c r="Z93" s="4">
        <f t="shared" si="17"/>
        <v>48.449999999999996</v>
      </c>
    </row>
    <row r="94" spans="1:26">
      <c r="A94" t="s">
        <v>34</v>
      </c>
      <c r="B94" s="4">
        <f>VLOOKUP(A94,'2014'!$B$2:$S$430,7,FALSE)</f>
        <v>62</v>
      </c>
      <c r="C94" s="4">
        <f>IF(ISNA(VLOOKUP(A94,'2013'!$B$2:$S$401,7,FALSE)*1.7), B94, VLOOKUP(A94,'2013'!$B$2:$S$401,7,FALSE)*1.7)</f>
        <v>78.2</v>
      </c>
      <c r="D94" s="4">
        <f>IF(ISNA(VLOOKUP(A94,'2012'!$B$2:$S$401,7,FALSE)), C94, VLOOKUP(A94,'2012'!$B$2:$S$401,7,FALSE))</f>
        <v>49</v>
      </c>
      <c r="E94" s="4">
        <f>IF(ISNA(VLOOKUP(A94,'2011'!$B$2:$S$401,7,FALSE)), AVERAGE(C94:D94), VLOOKUP(A94,'2011'!$B$2:$S$401,7,FALSE))</f>
        <v>46</v>
      </c>
      <c r="F94" s="4">
        <f>IF(ISNA(VLOOKUP(A94,'2010'!$B$2:$S$401,7,FALSE)), AVERAGE(C94:E94), VLOOKUP(A94,'2010'!$B$2:$S$401,7,FALSE))</f>
        <v>50</v>
      </c>
      <c r="G94" s="4">
        <f>IF(ISNA(VLOOKUP(A94,'2009'!$B$2:$S$401,7,FALSE)), AVERAGE(C94:F94), VLOOKUP(A94,'2009'!$B$2:$S$401,7,FALSE))</f>
        <v>38</v>
      </c>
      <c r="H94" s="4">
        <f>VLOOKUP(A94,'2014'!$B$2:$S$430,4,FALSE)</f>
        <v>82</v>
      </c>
      <c r="I94" s="4">
        <f>IF(ISNA(VLOOKUP(A94,'2013'!$B$2:$S$401,4,FALSE)), H94, VLOOKUP(A94,'2013'!$B$2:$S$401,4,FALSE)*1.7)</f>
        <v>81.599999999999994</v>
      </c>
      <c r="J94" s="4">
        <f>IF(ISNA(VLOOKUP(A94,'2012'!$B$2:$S$401,4,FALSE)), I94, VLOOKUP(A94,'2012'!$B$2:$S$401,4,FALSE))</f>
        <v>78</v>
      </c>
      <c r="K94" s="4">
        <f>IF(ISNA(VLOOKUP(A94,'2011'!$B$2:$S$401,4,FALSE)), AVERAGE(I94:J94), VLOOKUP(A94,'2011'!$B$2:$S$401,4,FALSE))</f>
        <v>80</v>
      </c>
      <c r="L94" s="4">
        <f>IF(ISNA(VLOOKUP(A94,'2010'!$B$2:$S$401,4,FALSE)), AVERAGE(I94:K94), VLOOKUP(A94,'2010'!$B$2:$S$401,4,FALSE))</f>
        <v>81</v>
      </c>
      <c r="M94" s="4">
        <f>IF(ISNA(VLOOKUP(A94,'2009'!$B$2:$S$401,4,FALSE)), AVERAGE(I94:L94), VLOOKUP(A94,'2009'!$B$2:$S$401,4,FALSE))</f>
        <v>80</v>
      </c>
      <c r="N94" s="4">
        <f t="shared" si="9"/>
        <v>24</v>
      </c>
      <c r="O94" s="4" t="str">
        <f>VLOOKUP(A94,Bios!$B$2:$S$430,3,FALSE)</f>
        <v>R</v>
      </c>
      <c r="P94" s="4" t="str">
        <f>VLOOKUP(A94,Bios!$B$2:$S$430,4,FALSE)</f>
        <v>Aug 15 '89</v>
      </c>
      <c r="Q94" s="4" t="str">
        <f t="shared" si="10"/>
        <v>89</v>
      </c>
      <c r="R94" s="5">
        <f t="shared" si="11"/>
        <v>0.66970576046415253</v>
      </c>
      <c r="S94" s="4">
        <f t="shared" si="12"/>
        <v>38</v>
      </c>
      <c r="T94" s="4">
        <f t="shared" si="13"/>
        <v>78.2</v>
      </c>
      <c r="U94" s="4">
        <f t="shared" si="14"/>
        <v>78</v>
      </c>
      <c r="V94" s="4">
        <f t="shared" si="15"/>
        <v>82</v>
      </c>
      <c r="W94" s="4" t="str">
        <f>VLOOKUP(A94,Bios!$B$2:$S$430,7,FALSE)</f>
        <v>CZE</v>
      </c>
      <c r="X94" s="4" t="str">
        <f>VLOOKUP(A94,Bios!$B$2:$S$430,2,FALSE)</f>
        <v>PHI</v>
      </c>
      <c r="Y94" s="4">
        <f t="shared" si="16"/>
        <v>80.433333333333337</v>
      </c>
      <c r="Z94" s="4">
        <f t="shared" si="17"/>
        <v>53.866666666666667</v>
      </c>
    </row>
    <row r="95" spans="1:26">
      <c r="A95" t="s">
        <v>205</v>
      </c>
      <c r="B95" s="4">
        <f>VLOOKUP(A95,'2014'!$B$2:$S$430,7,FALSE)</f>
        <v>57</v>
      </c>
      <c r="C95" s="4">
        <f>IF(ISNA(VLOOKUP(A95,'2013'!$B$2:$S$401,7,FALSE)*1.7), B95, VLOOKUP(A95,'2013'!$B$2:$S$401,7,FALSE)*1.7)</f>
        <v>37.4</v>
      </c>
      <c r="D95" s="4">
        <f>IF(ISNA(VLOOKUP(A95,'2012'!$B$2:$S$401,7,FALSE)), C95, VLOOKUP(A95,'2012'!$B$2:$S$401,7,FALSE))</f>
        <v>46</v>
      </c>
      <c r="E95" s="4">
        <f>IF(ISNA(VLOOKUP(A95,'2011'!$B$2:$S$401,7,FALSE)), AVERAGE(C95:D95), VLOOKUP(A95,'2011'!$B$2:$S$401,7,FALSE))</f>
        <v>52</v>
      </c>
      <c r="F95" s="4">
        <f>IF(ISNA(VLOOKUP(A95,'2010'!$B$2:$S$401,7,FALSE)), AVERAGE(C95:E95), VLOOKUP(A95,'2010'!$B$2:$S$401,7,FALSE))</f>
        <v>65</v>
      </c>
      <c r="G95" s="4">
        <f>IF(ISNA(VLOOKUP(A95,'2009'!$B$2:$S$401,7,FALSE)), AVERAGE(C95:F95), VLOOKUP(A95,'2009'!$B$2:$S$401,7,FALSE))</f>
        <v>50.1</v>
      </c>
      <c r="H95" s="4">
        <f>VLOOKUP(A95,'2014'!$B$2:$S$430,4,FALSE)</f>
        <v>81</v>
      </c>
      <c r="I95" s="4">
        <f>IF(ISNA(VLOOKUP(A95,'2013'!$B$2:$S$401,4,FALSE)), H95, VLOOKUP(A95,'2013'!$B$2:$S$401,4,FALSE)*1.7)</f>
        <v>73.099999999999994</v>
      </c>
      <c r="J95" s="4">
        <f>IF(ISNA(VLOOKUP(A95,'2012'!$B$2:$S$401,4,FALSE)), I95, VLOOKUP(A95,'2012'!$B$2:$S$401,4,FALSE))</f>
        <v>79</v>
      </c>
      <c r="K95" s="4">
        <f>IF(ISNA(VLOOKUP(A95,'2011'!$B$2:$S$401,4,FALSE)), AVERAGE(I95:J95), VLOOKUP(A95,'2011'!$B$2:$S$401,4,FALSE))</f>
        <v>70</v>
      </c>
      <c r="L95" s="4">
        <f>IF(ISNA(VLOOKUP(A95,'2010'!$B$2:$S$401,4,FALSE)), AVERAGE(I95:K95), VLOOKUP(A95,'2010'!$B$2:$S$401,4,FALSE))</f>
        <v>81</v>
      </c>
      <c r="M95" s="4">
        <f>IF(ISNA(VLOOKUP(A95,'2009'!$B$2:$S$401,4,FALSE)), AVERAGE(I95:L95), VLOOKUP(A95,'2009'!$B$2:$S$401,4,FALSE))</f>
        <v>75.775000000000006</v>
      </c>
      <c r="N95" s="4">
        <f t="shared" si="9"/>
        <v>30</v>
      </c>
      <c r="O95" s="4" t="str">
        <f>VLOOKUP(A95,Bios!$B$2:$S$430,3,FALSE)</f>
        <v>L</v>
      </c>
      <c r="P95" s="4" t="str">
        <f>VLOOKUP(A95,Bios!$B$2:$S$430,4,FALSE)</f>
        <v>Apr 01 '83</v>
      </c>
      <c r="Q95" s="4" t="str">
        <f t="shared" si="10"/>
        <v>83</v>
      </c>
      <c r="R95" s="5">
        <f t="shared" si="11"/>
        <v>0.66865996194618105</v>
      </c>
      <c r="S95" s="4">
        <f t="shared" si="12"/>
        <v>37.4</v>
      </c>
      <c r="T95" s="4">
        <f t="shared" si="13"/>
        <v>65</v>
      </c>
      <c r="U95" s="4">
        <f t="shared" si="14"/>
        <v>70</v>
      </c>
      <c r="V95" s="4">
        <f t="shared" si="15"/>
        <v>81</v>
      </c>
      <c r="W95" s="4" t="str">
        <f>VLOOKUP(A95,Bios!$B$2:$S$430,7,FALSE)</f>
        <v>FIN</v>
      </c>
      <c r="X95" s="4" t="str">
        <f>VLOOKUP(A95,Bios!$B$2:$S$430,2,FALSE)</f>
        <v>PIT</v>
      </c>
      <c r="Y95" s="4">
        <f t="shared" si="16"/>
        <v>76.645833333333329</v>
      </c>
      <c r="Z95" s="4">
        <f t="shared" si="17"/>
        <v>51.25</v>
      </c>
    </row>
    <row r="96" spans="1:26">
      <c r="A96" t="s">
        <v>267</v>
      </c>
      <c r="B96" s="4">
        <f>VLOOKUP(A96,'2014'!$B$2:$S$430,7,FALSE)</f>
        <v>43</v>
      </c>
      <c r="C96" s="4">
        <f>IF(ISNA(VLOOKUP(A96,'2013'!$B$2:$S$401,7,FALSE)*1.7), B96, VLOOKUP(A96,'2013'!$B$2:$S$401,7,FALSE)*1.7)</f>
        <v>34</v>
      </c>
      <c r="D96" s="4">
        <f>IF(ISNA(VLOOKUP(A96,'2012'!$B$2:$S$401,7,FALSE)), C96, VLOOKUP(A96,'2012'!$B$2:$S$401,7,FALSE))</f>
        <v>36</v>
      </c>
      <c r="E96" s="4">
        <f>IF(ISNA(VLOOKUP(A96,'2011'!$B$2:$S$401,7,FALSE)), AVERAGE(C96:D96), VLOOKUP(A96,'2011'!$B$2:$S$401,7,FALSE))</f>
        <v>42</v>
      </c>
      <c r="F96" s="4">
        <f>IF(ISNA(VLOOKUP(A96,'2010'!$B$2:$S$401,7,FALSE)), AVERAGE(C96:E96), VLOOKUP(A96,'2010'!$B$2:$S$401,7,FALSE))</f>
        <v>37.333333333333336</v>
      </c>
      <c r="G96" s="4">
        <f>IF(ISNA(VLOOKUP(A96,'2009'!$B$2:$S$401,7,FALSE)), AVERAGE(C96:F96), VLOOKUP(A96,'2009'!$B$2:$S$401,7,FALSE))</f>
        <v>66</v>
      </c>
      <c r="H96" s="4">
        <f>VLOOKUP(A96,'2014'!$B$2:$S$430,4,FALSE)</f>
        <v>75</v>
      </c>
      <c r="I96" s="4">
        <f>IF(ISNA(VLOOKUP(A96,'2013'!$B$2:$S$401,4,FALSE)), H96, VLOOKUP(A96,'2013'!$B$2:$S$401,4,FALSE)*1.7)</f>
        <v>64.599999999999994</v>
      </c>
      <c r="J96" s="4">
        <f>IF(ISNA(VLOOKUP(A96,'2012'!$B$2:$S$401,4,FALSE)), I96, VLOOKUP(A96,'2012'!$B$2:$S$401,4,FALSE))</f>
        <v>69</v>
      </c>
      <c r="K96" s="4">
        <f>IF(ISNA(VLOOKUP(A96,'2011'!$B$2:$S$401,4,FALSE)), AVERAGE(I96:J96), VLOOKUP(A96,'2011'!$B$2:$S$401,4,FALSE))</f>
        <v>47</v>
      </c>
      <c r="L96" s="4">
        <f>IF(ISNA(VLOOKUP(A96,'2010'!$B$2:$S$401,4,FALSE)), AVERAGE(I96:K96), VLOOKUP(A96,'2010'!$B$2:$S$401,4,FALSE))</f>
        <v>60.199999999999996</v>
      </c>
      <c r="M96" s="4">
        <f>IF(ISNA(VLOOKUP(A96,'2009'!$B$2:$S$401,4,FALSE)), AVERAGE(I96:L96), VLOOKUP(A96,'2009'!$B$2:$S$401,4,FALSE))</f>
        <v>72</v>
      </c>
      <c r="N96" s="4">
        <f t="shared" si="9"/>
        <v>30</v>
      </c>
      <c r="O96" s="4" t="str">
        <f>VLOOKUP(A96,Bios!$B$2:$S$430,3,FALSE)</f>
        <v>R</v>
      </c>
      <c r="P96" s="4" t="str">
        <f>VLOOKUP(A96,Bios!$B$2:$S$430,4,FALSE)</f>
        <v>Aug 13 '83</v>
      </c>
      <c r="Q96" s="4" t="str">
        <f t="shared" si="10"/>
        <v>83</v>
      </c>
      <c r="R96" s="5">
        <f t="shared" si="11"/>
        <v>0.66615093690905969</v>
      </c>
      <c r="S96" s="4">
        <f t="shared" si="12"/>
        <v>34</v>
      </c>
      <c r="T96" s="4">
        <f t="shared" si="13"/>
        <v>66</v>
      </c>
      <c r="U96" s="4">
        <f t="shared" si="14"/>
        <v>47</v>
      </c>
      <c r="V96" s="4">
        <f t="shared" si="15"/>
        <v>75</v>
      </c>
      <c r="W96" s="4" t="str">
        <f>VLOOKUP(A96,Bios!$B$2:$S$430,7,FALSE)</f>
        <v>CZE</v>
      </c>
      <c r="X96" s="4" t="str">
        <f>VLOOKUP(A96,Bios!$B$2:$S$430,2,FALSE)</f>
        <v>EDM, OTT</v>
      </c>
      <c r="Y96" s="4">
        <f t="shared" si="16"/>
        <v>64.63333333333334</v>
      </c>
      <c r="Z96" s="4">
        <f t="shared" si="17"/>
        <v>43.055555555555564</v>
      </c>
    </row>
    <row r="97" spans="1:26">
      <c r="A97" t="s">
        <v>290</v>
      </c>
      <c r="B97" s="4">
        <f>VLOOKUP(A97,'2014'!$B$2:$S$430,7,FALSE)</f>
        <v>19</v>
      </c>
      <c r="C97" s="4">
        <f>IF(ISNA(VLOOKUP(A97,'2013'!$B$2:$S$401,7,FALSE)*1.7), B97, VLOOKUP(A97,'2013'!$B$2:$S$401,7,FALSE)*1.7)</f>
        <v>37.4</v>
      </c>
      <c r="D97" s="4">
        <f>IF(ISNA(VLOOKUP(A97,'2012'!$B$2:$S$401,7,FALSE)), C97, VLOOKUP(A97,'2012'!$B$2:$S$401,7,FALSE))</f>
        <v>32</v>
      </c>
      <c r="E97" s="4">
        <f>IF(ISNA(VLOOKUP(A97,'2011'!$B$2:$S$401,7,FALSE)), AVERAGE(C97:D97), VLOOKUP(A97,'2011'!$B$2:$S$401,7,FALSE))</f>
        <v>53</v>
      </c>
      <c r="F97" s="4">
        <f>IF(ISNA(VLOOKUP(A97,'2010'!$B$2:$S$401,7,FALSE)), AVERAGE(C97:E97), VLOOKUP(A97,'2010'!$B$2:$S$401,7,FALSE))</f>
        <v>57</v>
      </c>
      <c r="G97" s="4">
        <f>IF(ISNA(VLOOKUP(A97,'2009'!$B$2:$S$401,7,FALSE)), AVERAGE(C97:F97), VLOOKUP(A97,'2009'!$B$2:$S$401,7,FALSE))</f>
        <v>45</v>
      </c>
      <c r="H97" s="4">
        <f>VLOOKUP(A97,'2014'!$B$2:$S$430,4,FALSE)</f>
        <v>36</v>
      </c>
      <c r="I97" s="4">
        <f>IF(ISNA(VLOOKUP(A97,'2013'!$B$2:$S$401,4,FALSE)), H97, VLOOKUP(A97,'2013'!$B$2:$S$401,4,FALSE)*1.7)</f>
        <v>73.099999999999994</v>
      </c>
      <c r="J97" s="4">
        <f>IF(ISNA(VLOOKUP(A97,'2012'!$B$2:$S$401,4,FALSE)), I97, VLOOKUP(A97,'2012'!$B$2:$S$401,4,FALSE))</f>
        <v>46</v>
      </c>
      <c r="K97" s="4">
        <f>IF(ISNA(VLOOKUP(A97,'2011'!$B$2:$S$401,4,FALSE)), AVERAGE(I97:J97), VLOOKUP(A97,'2011'!$B$2:$S$401,4,FALSE))</f>
        <v>80</v>
      </c>
      <c r="L97" s="4">
        <f>IF(ISNA(VLOOKUP(A97,'2010'!$B$2:$S$401,4,FALSE)), AVERAGE(I97:K97), VLOOKUP(A97,'2010'!$B$2:$S$401,4,FALSE))</f>
        <v>65</v>
      </c>
      <c r="M97" s="4">
        <f>IF(ISNA(VLOOKUP(A97,'2009'!$B$2:$S$401,4,FALSE)), AVERAGE(I97:L97), VLOOKUP(A97,'2009'!$B$2:$S$401,4,FALSE))</f>
        <v>67</v>
      </c>
      <c r="N97" s="4">
        <f t="shared" si="9"/>
        <v>28</v>
      </c>
      <c r="O97" s="4" t="str">
        <f>VLOOKUP(A97,Bios!$B$2:$S$430,3,FALSE)</f>
        <v>R</v>
      </c>
      <c r="P97" s="4" t="str">
        <f>VLOOKUP(A97,Bios!$B$2:$S$430,4,FALSE)</f>
        <v>May 29 '85</v>
      </c>
      <c r="Q97" s="4" t="str">
        <f t="shared" si="10"/>
        <v>85</v>
      </c>
      <c r="R97" s="5">
        <f t="shared" si="11"/>
        <v>0.66303459547807142</v>
      </c>
      <c r="S97" s="4">
        <f t="shared" si="12"/>
        <v>19</v>
      </c>
      <c r="T97" s="4">
        <f t="shared" si="13"/>
        <v>57</v>
      </c>
      <c r="U97" s="4">
        <f t="shared" si="14"/>
        <v>36</v>
      </c>
      <c r="V97" s="4">
        <f t="shared" si="15"/>
        <v>80</v>
      </c>
      <c r="W97" s="4" t="str">
        <f>VLOOKUP(A97,Bios!$B$2:$S$430,7,FALSE)</f>
        <v>CAN</v>
      </c>
      <c r="X97" s="4" t="str">
        <f>VLOOKUP(A97,Bios!$B$2:$S$430,2,FALSE)</f>
        <v>CBJ</v>
      </c>
      <c r="Y97" s="4">
        <f t="shared" si="16"/>
        <v>61.183333333333337</v>
      </c>
      <c r="Z97" s="4">
        <f t="shared" si="17"/>
        <v>40.56666666666667</v>
      </c>
    </row>
    <row r="98" spans="1:26">
      <c r="A98" t="s">
        <v>208</v>
      </c>
      <c r="B98" s="4">
        <f>VLOOKUP(A98,'2014'!$B$2:$S$430,7,FALSE)</f>
        <v>26</v>
      </c>
      <c r="C98" s="4">
        <f>IF(ISNA(VLOOKUP(A98,'2013'!$B$2:$S$401,7,FALSE)*1.7), B98, VLOOKUP(A98,'2013'!$B$2:$S$401,7,FALSE)*1.7)</f>
        <v>32.299999999999997</v>
      </c>
      <c r="D98" s="4">
        <f>IF(ISNA(VLOOKUP(A98,'2012'!$B$2:$S$401,7,FALSE)), C98, VLOOKUP(A98,'2012'!$B$2:$S$401,7,FALSE))</f>
        <v>45</v>
      </c>
      <c r="E98" s="4">
        <f>IF(ISNA(VLOOKUP(A98,'2011'!$B$2:$S$401,7,FALSE)), AVERAGE(C98:D98), VLOOKUP(A98,'2011'!$B$2:$S$401,7,FALSE))</f>
        <v>62</v>
      </c>
      <c r="F98" s="4">
        <f>IF(ISNA(VLOOKUP(A98,'2010'!$B$2:$S$401,7,FALSE)), AVERAGE(C98:E98), VLOOKUP(A98,'2010'!$B$2:$S$401,7,FALSE))</f>
        <v>57</v>
      </c>
      <c r="G98" s="4">
        <f>IF(ISNA(VLOOKUP(A98,'2009'!$B$2:$S$401,7,FALSE)), AVERAGE(C98:F98), VLOOKUP(A98,'2009'!$B$2:$S$401,7,FALSE))</f>
        <v>52</v>
      </c>
      <c r="H98" s="4">
        <f>VLOOKUP(A98,'2014'!$B$2:$S$430,4,FALSE)</f>
        <v>43</v>
      </c>
      <c r="I98" s="4">
        <f>IF(ISNA(VLOOKUP(A98,'2013'!$B$2:$S$401,4,FALSE)), H98, VLOOKUP(A98,'2013'!$B$2:$S$401,4,FALSE)*1.7)</f>
        <v>68</v>
      </c>
      <c r="J98" s="4">
        <f>IF(ISNA(VLOOKUP(A98,'2012'!$B$2:$S$401,4,FALSE)), I98, VLOOKUP(A98,'2012'!$B$2:$S$401,4,FALSE))</f>
        <v>76</v>
      </c>
      <c r="K98" s="4">
        <f>IF(ISNA(VLOOKUP(A98,'2011'!$B$2:$S$401,4,FALSE)), AVERAGE(I98:J98), VLOOKUP(A98,'2011'!$B$2:$S$401,4,FALSE))</f>
        <v>75</v>
      </c>
      <c r="L98" s="4">
        <f>IF(ISNA(VLOOKUP(A98,'2010'!$B$2:$S$401,4,FALSE)), AVERAGE(I98:K98), VLOOKUP(A98,'2010'!$B$2:$S$401,4,FALSE))</f>
        <v>82</v>
      </c>
      <c r="M98" s="4">
        <f>IF(ISNA(VLOOKUP(A98,'2009'!$B$2:$S$401,4,FALSE)), AVERAGE(I98:L98), VLOOKUP(A98,'2009'!$B$2:$S$401,4,FALSE))</f>
        <v>71</v>
      </c>
      <c r="N98" s="4">
        <f t="shared" si="9"/>
        <v>31</v>
      </c>
      <c r="O98" s="4" t="str">
        <f>VLOOKUP(A98,Bios!$B$2:$S$430,3,FALSE)</f>
        <v>L</v>
      </c>
      <c r="P98" s="4" t="str">
        <f>VLOOKUP(A98,Bios!$B$2:$S$430,4,FALSE)</f>
        <v>Sep 30 '82</v>
      </c>
      <c r="Q98" s="4" t="str">
        <f t="shared" si="10"/>
        <v>82</v>
      </c>
      <c r="R98" s="5">
        <f t="shared" si="11"/>
        <v>0.66096385542168667</v>
      </c>
      <c r="S98" s="4">
        <f t="shared" si="12"/>
        <v>26</v>
      </c>
      <c r="T98" s="4">
        <f t="shared" si="13"/>
        <v>62</v>
      </c>
      <c r="U98" s="4">
        <f t="shared" si="14"/>
        <v>43</v>
      </c>
      <c r="V98" s="4">
        <f t="shared" si="15"/>
        <v>82</v>
      </c>
      <c r="W98" s="4" t="str">
        <f>VLOOKUP(A98,Bios!$B$2:$S$430,7,FALSE)</f>
        <v>CAN</v>
      </c>
      <c r="X98" s="4" t="str">
        <f>VLOOKUP(A98,Bios!$B$2:$S$430,2,FALSE)</f>
        <v>NJD</v>
      </c>
      <c r="Y98" s="4">
        <f t="shared" si="16"/>
        <v>69.166666666666671</v>
      </c>
      <c r="Z98" s="4">
        <f t="shared" si="17"/>
        <v>45.716666666666669</v>
      </c>
    </row>
    <row r="99" spans="1:26">
      <c r="A99" t="s">
        <v>109</v>
      </c>
      <c r="B99" s="4">
        <f>VLOOKUP(A99,'2014'!$B$2:$S$430,7,FALSE)</f>
        <v>43</v>
      </c>
      <c r="C99" s="4">
        <f>IF(ISNA(VLOOKUP(A99,'2013'!$B$2:$S$401,7,FALSE)*1.7), B99, VLOOKUP(A99,'2013'!$B$2:$S$401,7,FALSE)*1.7)</f>
        <v>56.1</v>
      </c>
      <c r="D99" s="4">
        <f>IF(ISNA(VLOOKUP(A99,'2012'!$B$2:$S$401,7,FALSE)), C99, VLOOKUP(A99,'2012'!$B$2:$S$401,7,FALSE))</f>
        <v>52</v>
      </c>
      <c r="E99" s="4">
        <f>IF(ISNA(VLOOKUP(A99,'2011'!$B$2:$S$401,7,FALSE)), AVERAGE(C99:D99), VLOOKUP(A99,'2011'!$B$2:$S$401,7,FALSE))</f>
        <v>57</v>
      </c>
      <c r="F99" s="4">
        <f>IF(ISNA(VLOOKUP(A99,'2010'!$B$2:$S$401,7,FALSE)), AVERAGE(C99:E99), VLOOKUP(A99,'2010'!$B$2:$S$401,7,FALSE))</f>
        <v>70</v>
      </c>
      <c r="G99" s="4">
        <f>IF(ISNA(VLOOKUP(A99,'2009'!$B$2:$S$401,7,FALSE)), AVERAGE(C99:F99), VLOOKUP(A99,'2009'!$B$2:$S$401,7,FALSE))</f>
        <v>39</v>
      </c>
      <c r="H99" s="4">
        <f>VLOOKUP(A99,'2014'!$B$2:$S$430,4,FALSE)</f>
        <v>81</v>
      </c>
      <c r="I99" s="4">
        <f>IF(ISNA(VLOOKUP(A99,'2013'!$B$2:$S$401,4,FALSE)), H99, VLOOKUP(A99,'2013'!$B$2:$S$401,4,FALSE)*1.7)</f>
        <v>79.899999999999991</v>
      </c>
      <c r="J99" s="4">
        <f>IF(ISNA(VLOOKUP(A99,'2012'!$B$2:$S$401,4,FALSE)), I99, VLOOKUP(A99,'2012'!$B$2:$S$401,4,FALSE))</f>
        <v>81</v>
      </c>
      <c r="K99" s="4">
        <f>IF(ISNA(VLOOKUP(A99,'2011'!$B$2:$S$401,4,FALSE)), AVERAGE(I99:J99), VLOOKUP(A99,'2011'!$B$2:$S$401,4,FALSE))</f>
        <v>77</v>
      </c>
      <c r="L99" s="4">
        <f>IF(ISNA(VLOOKUP(A99,'2010'!$B$2:$S$401,4,FALSE)), AVERAGE(I99:K99), VLOOKUP(A99,'2010'!$B$2:$S$401,4,FALSE))</f>
        <v>82</v>
      </c>
      <c r="M99" s="4">
        <f>IF(ISNA(VLOOKUP(A99,'2009'!$B$2:$S$401,4,FALSE)), AVERAGE(I99:L99), VLOOKUP(A99,'2009'!$B$2:$S$401,4,FALSE))</f>
        <v>80</v>
      </c>
      <c r="N99" s="4">
        <f t="shared" si="9"/>
        <v>31</v>
      </c>
      <c r="O99" s="4" t="str">
        <f>VLOOKUP(A99,Bios!$B$2:$S$430,3,FALSE)</f>
        <v>C</v>
      </c>
      <c r="P99" s="4" t="str">
        <f>VLOOKUP(A99,Bios!$B$2:$S$430,4,FALSE)</f>
        <v>Oct 31 '82</v>
      </c>
      <c r="Q99" s="4" t="str">
        <f t="shared" si="10"/>
        <v>82</v>
      </c>
      <c r="R99" s="5">
        <f t="shared" si="11"/>
        <v>0.6593886462882097</v>
      </c>
      <c r="S99" s="4">
        <f t="shared" si="12"/>
        <v>39</v>
      </c>
      <c r="T99" s="4">
        <f t="shared" si="13"/>
        <v>70</v>
      </c>
      <c r="U99" s="4">
        <f t="shared" si="14"/>
        <v>77</v>
      </c>
      <c r="V99" s="4">
        <f t="shared" si="15"/>
        <v>82</v>
      </c>
      <c r="W99" s="4" t="str">
        <f>VLOOKUP(A99,Bios!$B$2:$S$430,7,FALSE)</f>
        <v>CZE</v>
      </c>
      <c r="X99" s="4" t="str">
        <f>VLOOKUP(A99,Bios!$B$2:$S$430,2,FALSE)</f>
        <v>MTL</v>
      </c>
      <c r="Y99" s="4">
        <f t="shared" si="16"/>
        <v>80.149999999999991</v>
      </c>
      <c r="Z99" s="4">
        <f t="shared" si="17"/>
        <v>52.85</v>
      </c>
    </row>
    <row r="100" spans="1:26">
      <c r="A100" t="s">
        <v>1847</v>
      </c>
      <c r="B100" s="4">
        <f>VLOOKUP(A100,'2014'!$B$2:$S$430,7,FALSE)</f>
        <v>48</v>
      </c>
      <c r="C100" s="4">
        <f>IF(ISNA(VLOOKUP(A100,'2013'!$B$2:$S$401,7,FALSE)*1.7), B100, VLOOKUP(A100,'2013'!$B$2:$S$401,7,FALSE)*1.7)</f>
        <v>48</v>
      </c>
      <c r="D100" s="4">
        <f>IF(ISNA(VLOOKUP(A100,'2012'!$B$2:$S$401,7,FALSE)), C100, VLOOKUP(A100,'2012'!$B$2:$S$401,7,FALSE))</f>
        <v>48</v>
      </c>
      <c r="E100" s="4">
        <f>IF(ISNA(VLOOKUP(A100,'2011'!$B$2:$S$401,7,FALSE)), AVERAGE(C100:D100), VLOOKUP(A100,'2011'!$B$2:$S$401,7,FALSE))</f>
        <v>48</v>
      </c>
      <c r="F100" s="4">
        <f>IF(ISNA(VLOOKUP(A100,'2010'!$B$2:$S$401,7,FALSE)), AVERAGE(C100:E100), VLOOKUP(A100,'2010'!$B$2:$S$401,7,FALSE))</f>
        <v>48</v>
      </c>
      <c r="G100" s="4">
        <f>IF(ISNA(VLOOKUP(A100,'2009'!$B$2:$S$401,7,FALSE)), AVERAGE(C100:F100), VLOOKUP(A100,'2009'!$B$2:$S$401,7,FALSE))</f>
        <v>48</v>
      </c>
      <c r="H100" s="4">
        <f>VLOOKUP(A100,'2014'!$B$2:$S$430,4,FALSE)</f>
        <v>73</v>
      </c>
      <c r="I100" s="4">
        <f>IF(ISNA(VLOOKUP(A100,'2013'!$B$2:$S$401,4,FALSE)), H100, VLOOKUP(A100,'2013'!$B$2:$S$401,4,FALSE)*1.7)</f>
        <v>73</v>
      </c>
      <c r="J100" s="4">
        <f>IF(ISNA(VLOOKUP(A100,'2012'!$B$2:$S$401,4,FALSE)), I100, VLOOKUP(A100,'2012'!$B$2:$S$401,4,FALSE))</f>
        <v>73</v>
      </c>
      <c r="K100" s="4">
        <f>IF(ISNA(VLOOKUP(A100,'2011'!$B$2:$S$401,4,FALSE)), AVERAGE(I100:J100), VLOOKUP(A100,'2011'!$B$2:$S$401,4,FALSE))</f>
        <v>73</v>
      </c>
      <c r="L100" s="4">
        <f>IF(ISNA(VLOOKUP(A100,'2010'!$B$2:$S$401,4,FALSE)), AVERAGE(I100:K100), VLOOKUP(A100,'2010'!$B$2:$S$401,4,FALSE))</f>
        <v>73</v>
      </c>
      <c r="M100" s="4">
        <f>IF(ISNA(VLOOKUP(A100,'2009'!$B$2:$S$401,4,FALSE)), AVERAGE(I100:L100), VLOOKUP(A100,'2009'!$B$2:$S$401,4,FALSE))</f>
        <v>73</v>
      </c>
      <c r="N100" s="4">
        <f t="shared" si="9"/>
        <v>28</v>
      </c>
      <c r="O100" s="4" t="str">
        <f>VLOOKUP(A100,Bios!$B$2:$S$430,3,FALSE)</f>
        <v>C</v>
      </c>
      <c r="P100" s="4" t="str">
        <f>VLOOKUP(A100,Bios!$B$2:$S$430,4,FALSE)</f>
        <v>Oct 12 '85</v>
      </c>
      <c r="Q100" s="4" t="str">
        <f t="shared" si="10"/>
        <v>85</v>
      </c>
      <c r="R100" s="5">
        <f t="shared" si="11"/>
        <v>0.65753424657534243</v>
      </c>
      <c r="S100" s="4">
        <f t="shared" si="12"/>
        <v>48</v>
      </c>
      <c r="T100" s="4">
        <f t="shared" si="13"/>
        <v>48</v>
      </c>
      <c r="U100" s="4">
        <f t="shared" si="14"/>
        <v>73</v>
      </c>
      <c r="V100" s="4">
        <f t="shared" si="15"/>
        <v>73</v>
      </c>
      <c r="W100" s="4" t="str">
        <f>VLOOKUP(A100,Bios!$B$2:$S$430,7,FALSE)</f>
        <v>SWE</v>
      </c>
      <c r="X100" s="4" t="str">
        <f>VLOOKUP(A100,Bios!$B$2:$S$430,2,FALSE)</f>
        <v>BOS</v>
      </c>
      <c r="Y100" s="4">
        <f t="shared" si="16"/>
        <v>73</v>
      </c>
      <c r="Z100" s="4">
        <f t="shared" si="17"/>
        <v>48</v>
      </c>
    </row>
    <row r="101" spans="1:26">
      <c r="A101" t="s">
        <v>141</v>
      </c>
      <c r="B101" s="4">
        <f>VLOOKUP(A101,'2014'!$B$2:$S$430,7,FALSE)</f>
        <v>43</v>
      </c>
      <c r="C101" s="4">
        <f>IF(ISNA(VLOOKUP(A101,'2013'!$B$2:$S$401,7,FALSE)*1.7), B101, VLOOKUP(A101,'2013'!$B$2:$S$401,7,FALSE)*1.7)</f>
        <v>51</v>
      </c>
      <c r="D101" s="4">
        <f>IF(ISNA(VLOOKUP(A101,'2012'!$B$2:$S$401,7,FALSE)), C101, VLOOKUP(A101,'2012'!$B$2:$S$401,7,FALSE))</f>
        <v>51</v>
      </c>
      <c r="E101" s="4">
        <f>IF(ISNA(VLOOKUP(A101,'2011'!$B$2:$S$401,7,FALSE)), AVERAGE(C101:D101), VLOOKUP(A101,'2011'!$B$2:$S$401,7,FALSE))</f>
        <v>51</v>
      </c>
      <c r="F101" s="4">
        <f>IF(ISNA(VLOOKUP(A101,'2010'!$B$2:$S$401,7,FALSE)), AVERAGE(C101:E101), VLOOKUP(A101,'2010'!$B$2:$S$401,7,FALSE))</f>
        <v>34</v>
      </c>
      <c r="G101" s="4">
        <f>IF(ISNA(VLOOKUP(A101,'2009'!$B$2:$S$401,7,FALSE)), AVERAGE(C101:F101), VLOOKUP(A101,'2009'!$B$2:$S$401,7,FALSE))</f>
        <v>64</v>
      </c>
      <c r="H101" s="4">
        <f>VLOOKUP(A101,'2014'!$B$2:$S$430,4,FALSE)</f>
        <v>81</v>
      </c>
      <c r="I101" s="4">
        <f>IF(ISNA(VLOOKUP(A101,'2013'!$B$2:$S$401,4,FALSE)), H101, VLOOKUP(A101,'2013'!$B$2:$S$401,4,FALSE)*1.7)</f>
        <v>81.599999999999994</v>
      </c>
      <c r="J101" s="4">
        <f>IF(ISNA(VLOOKUP(A101,'2012'!$B$2:$S$401,4,FALSE)), I101, VLOOKUP(A101,'2012'!$B$2:$S$401,4,FALSE))</f>
        <v>81.599999999999994</v>
      </c>
      <c r="K101" s="4">
        <f>IF(ISNA(VLOOKUP(A101,'2011'!$B$2:$S$401,4,FALSE)), AVERAGE(I101:J101), VLOOKUP(A101,'2011'!$B$2:$S$401,4,FALSE))</f>
        <v>81.599999999999994</v>
      </c>
      <c r="L101" s="4">
        <f>IF(ISNA(VLOOKUP(A101,'2010'!$B$2:$S$401,4,FALSE)), AVERAGE(I101:K101), VLOOKUP(A101,'2010'!$B$2:$S$401,4,FALSE))</f>
        <v>45</v>
      </c>
      <c r="M101" s="4">
        <f>IF(ISNA(VLOOKUP(A101,'2009'!$B$2:$S$401,4,FALSE)), AVERAGE(I101:L101), VLOOKUP(A101,'2009'!$B$2:$S$401,4,FALSE))</f>
        <v>78</v>
      </c>
      <c r="N101" s="4">
        <f t="shared" si="9"/>
        <v>35</v>
      </c>
      <c r="O101" s="4" t="str">
        <f>VLOOKUP(A101,Bios!$B$2:$S$430,3,FALSE)</f>
        <v>D</v>
      </c>
      <c r="P101" s="4" t="str">
        <f>VLOOKUP(A101,Bios!$B$2:$S$430,4,FALSE)</f>
        <v>Dec 20 '78</v>
      </c>
      <c r="Q101" s="4" t="str">
        <f t="shared" si="10"/>
        <v>78</v>
      </c>
      <c r="R101" s="5">
        <f t="shared" si="11"/>
        <v>0.65508021390374338</v>
      </c>
      <c r="S101" s="4">
        <f t="shared" si="12"/>
        <v>34</v>
      </c>
      <c r="T101" s="4">
        <f t="shared" si="13"/>
        <v>64</v>
      </c>
      <c r="U101" s="4">
        <f t="shared" si="14"/>
        <v>45</v>
      </c>
      <c r="V101" s="4">
        <f t="shared" si="15"/>
        <v>81.599999999999994</v>
      </c>
      <c r="W101" s="4" t="str">
        <f>VLOOKUP(A101,Bios!$B$2:$S$430,7,FALSE)</f>
        <v>RUS</v>
      </c>
      <c r="X101" s="4" t="str">
        <f>VLOOKUP(A101,Bios!$B$2:$S$430,2,FALSE)</f>
        <v>MTL</v>
      </c>
      <c r="Y101" s="4">
        <f t="shared" si="16"/>
        <v>74.8</v>
      </c>
      <c r="Z101" s="4">
        <f t="shared" si="17"/>
        <v>49</v>
      </c>
    </row>
    <row r="102" spans="1:26">
      <c r="A102" t="s">
        <v>89</v>
      </c>
      <c r="B102" s="4">
        <f>VLOOKUP(A102,'2014'!$B$2:$S$430,7,FALSE)</f>
        <v>26</v>
      </c>
      <c r="C102" s="4">
        <f>IF(ISNA(VLOOKUP(A102,'2013'!$B$2:$S$401,7,FALSE)*1.7), B102, VLOOKUP(A102,'2013'!$B$2:$S$401,7,FALSE)*1.7)</f>
        <v>61.199999999999996</v>
      </c>
      <c r="D102" s="4">
        <f>IF(ISNA(VLOOKUP(A102,'2012'!$B$2:$S$401,7,FALSE)), C102, VLOOKUP(A102,'2012'!$B$2:$S$401,7,FALSE))</f>
        <v>30</v>
      </c>
      <c r="E102" s="4">
        <f>IF(ISNA(VLOOKUP(A102,'2011'!$B$2:$S$401,7,FALSE)), AVERAGE(C102:D102), VLOOKUP(A102,'2011'!$B$2:$S$401,7,FALSE))</f>
        <v>53</v>
      </c>
      <c r="F102" s="4">
        <f>IF(ISNA(VLOOKUP(A102,'2010'!$B$2:$S$401,7,FALSE)), AVERAGE(C102:E102), VLOOKUP(A102,'2010'!$B$2:$S$401,7,FALSE))</f>
        <v>64</v>
      </c>
      <c r="G102" s="4">
        <f>IF(ISNA(VLOOKUP(A102,'2009'!$B$2:$S$401,7,FALSE)), AVERAGE(C102:F102), VLOOKUP(A102,'2009'!$B$2:$S$401,7,FALSE))</f>
        <v>52.05</v>
      </c>
      <c r="H102" s="4">
        <f>VLOOKUP(A102,'2014'!$B$2:$S$430,4,FALSE)</f>
        <v>63</v>
      </c>
      <c r="I102" s="4">
        <f>IF(ISNA(VLOOKUP(A102,'2013'!$B$2:$S$401,4,FALSE)), H102, VLOOKUP(A102,'2013'!$B$2:$S$401,4,FALSE)*1.7)</f>
        <v>81.599999999999994</v>
      </c>
      <c r="J102" s="4">
        <f>IF(ISNA(VLOOKUP(A102,'2012'!$B$2:$S$401,4,FALSE)), I102, VLOOKUP(A102,'2012'!$B$2:$S$401,4,FALSE))</f>
        <v>79</v>
      </c>
      <c r="K102" s="4">
        <f>IF(ISNA(VLOOKUP(A102,'2011'!$B$2:$S$401,4,FALSE)), AVERAGE(I102:J102), VLOOKUP(A102,'2011'!$B$2:$S$401,4,FALSE))</f>
        <v>62</v>
      </c>
      <c r="L102" s="4">
        <f>IF(ISNA(VLOOKUP(A102,'2010'!$B$2:$S$401,4,FALSE)), AVERAGE(I102:K102), VLOOKUP(A102,'2010'!$B$2:$S$401,4,FALSE))</f>
        <v>77</v>
      </c>
      <c r="M102" s="4">
        <f>IF(ISNA(VLOOKUP(A102,'2009'!$B$2:$S$401,4,FALSE)), AVERAGE(I102:L102), VLOOKUP(A102,'2009'!$B$2:$S$401,4,FALSE))</f>
        <v>74.900000000000006</v>
      </c>
      <c r="N102" s="4">
        <f t="shared" si="9"/>
        <v>26</v>
      </c>
      <c r="O102" s="4" t="str">
        <f>VLOOKUP(A102,Bios!$B$2:$S$430,3,FALSE)</f>
        <v>R</v>
      </c>
      <c r="P102" s="4" t="str">
        <f>VLOOKUP(A102,Bios!$B$2:$S$430,4,FALSE)</f>
        <v>Oct 30 '87</v>
      </c>
      <c r="Q102" s="4" t="str">
        <f t="shared" si="10"/>
        <v>87</v>
      </c>
      <c r="R102" s="5">
        <f t="shared" si="11"/>
        <v>0.65428571428571425</v>
      </c>
      <c r="S102" s="4">
        <f t="shared" si="12"/>
        <v>26</v>
      </c>
      <c r="T102" s="4">
        <f t="shared" si="13"/>
        <v>64</v>
      </c>
      <c r="U102" s="4">
        <f t="shared" si="14"/>
        <v>62</v>
      </c>
      <c r="V102" s="4">
        <f t="shared" si="15"/>
        <v>81.599999999999994</v>
      </c>
      <c r="W102" s="4" t="str">
        <f>VLOOKUP(A102,Bios!$B$2:$S$430,7,FALSE)</f>
        <v>CAN</v>
      </c>
      <c r="X102" s="4" t="str">
        <f>VLOOKUP(A102,Bios!$B$2:$S$430,2,FALSE)</f>
        <v>STL, BUF</v>
      </c>
      <c r="Y102" s="4">
        <f t="shared" si="16"/>
        <v>72.916666666666671</v>
      </c>
      <c r="Z102" s="4">
        <f t="shared" si="17"/>
        <v>47.708333333333336</v>
      </c>
    </row>
    <row r="103" spans="1:26">
      <c r="A103" t="s">
        <v>1849</v>
      </c>
      <c r="B103" s="4">
        <f>VLOOKUP(A103,'2014'!$B$2:$S$430,7,FALSE)</f>
        <v>41</v>
      </c>
      <c r="C103" s="4">
        <f>IF(ISNA(VLOOKUP(A103,'2013'!$B$2:$S$401,7,FALSE)*1.7), B103, VLOOKUP(A103,'2013'!$B$2:$S$401,7,FALSE)*1.7)</f>
        <v>41</v>
      </c>
      <c r="D103" s="4">
        <f>IF(ISNA(VLOOKUP(A103,'2012'!$B$2:$S$401,7,FALSE)), C103, VLOOKUP(A103,'2012'!$B$2:$S$401,7,FALSE))</f>
        <v>41</v>
      </c>
      <c r="E103" s="4">
        <f>IF(ISNA(VLOOKUP(A103,'2011'!$B$2:$S$401,7,FALSE)), AVERAGE(C103:D103), VLOOKUP(A103,'2011'!$B$2:$S$401,7,FALSE))</f>
        <v>41</v>
      </c>
      <c r="F103" s="4">
        <f>IF(ISNA(VLOOKUP(A103,'2010'!$B$2:$S$401,7,FALSE)), AVERAGE(C103:E103), VLOOKUP(A103,'2010'!$B$2:$S$401,7,FALSE))</f>
        <v>41</v>
      </c>
      <c r="G103" s="4">
        <f>IF(ISNA(VLOOKUP(A103,'2009'!$B$2:$S$401,7,FALSE)), AVERAGE(C103:F103), VLOOKUP(A103,'2009'!$B$2:$S$401,7,FALSE))</f>
        <v>41</v>
      </c>
      <c r="H103" s="4">
        <f>VLOOKUP(A103,'2014'!$B$2:$S$430,4,FALSE)</f>
        <v>63</v>
      </c>
      <c r="I103" s="4">
        <f>IF(ISNA(VLOOKUP(A103,'2013'!$B$2:$S$401,4,FALSE)), H103, VLOOKUP(A103,'2013'!$B$2:$S$401,4,FALSE)*1.7)</f>
        <v>63</v>
      </c>
      <c r="J103" s="4">
        <f>IF(ISNA(VLOOKUP(A103,'2012'!$B$2:$S$401,4,FALSE)), I103, VLOOKUP(A103,'2012'!$B$2:$S$401,4,FALSE))</f>
        <v>63</v>
      </c>
      <c r="K103" s="4">
        <f>IF(ISNA(VLOOKUP(A103,'2011'!$B$2:$S$401,4,FALSE)), AVERAGE(I103:J103), VLOOKUP(A103,'2011'!$B$2:$S$401,4,FALSE))</f>
        <v>63</v>
      </c>
      <c r="L103" s="4">
        <f>IF(ISNA(VLOOKUP(A103,'2010'!$B$2:$S$401,4,FALSE)), AVERAGE(I103:K103), VLOOKUP(A103,'2010'!$B$2:$S$401,4,FALSE))</f>
        <v>63</v>
      </c>
      <c r="M103" s="4">
        <f>IF(ISNA(VLOOKUP(A103,'2009'!$B$2:$S$401,4,FALSE)), AVERAGE(I103:L103), VLOOKUP(A103,'2009'!$B$2:$S$401,4,FALSE))</f>
        <v>63</v>
      </c>
      <c r="N103" s="4">
        <f t="shared" si="9"/>
        <v>21</v>
      </c>
      <c r="O103" s="4" t="str">
        <f>VLOOKUP(A103,Bios!$B$2:$S$430,3,FALSE)</f>
        <v>C</v>
      </c>
      <c r="P103" s="4" t="str">
        <f>VLOOKUP(A103,Bios!$B$2:$S$430,4,FALSE)</f>
        <v>Feb 26 '92</v>
      </c>
      <c r="Q103" s="4" t="str">
        <f t="shared" si="10"/>
        <v>92</v>
      </c>
      <c r="R103" s="5">
        <f t="shared" si="11"/>
        <v>0.65079365079365081</v>
      </c>
      <c r="S103" s="4">
        <f t="shared" si="12"/>
        <v>41</v>
      </c>
      <c r="T103" s="4">
        <f t="shared" si="13"/>
        <v>41</v>
      </c>
      <c r="U103" s="4">
        <f t="shared" si="14"/>
        <v>63</v>
      </c>
      <c r="V103" s="4">
        <f t="shared" si="15"/>
        <v>63</v>
      </c>
      <c r="W103" s="4" t="str">
        <f>VLOOKUP(A103,Bios!$B$2:$S$430,7,FALSE)</f>
        <v>FIN</v>
      </c>
      <c r="X103" s="4" t="str">
        <f>VLOOKUP(A103,Bios!$B$2:$S$430,2,FALSE)</f>
        <v>MIN</v>
      </c>
      <c r="Y103" s="4">
        <f t="shared" si="16"/>
        <v>63</v>
      </c>
      <c r="Z103" s="4">
        <f t="shared" si="17"/>
        <v>41</v>
      </c>
    </row>
    <row r="104" spans="1:26">
      <c r="A104" t="s">
        <v>164</v>
      </c>
      <c r="B104" s="4">
        <f>VLOOKUP(A104,'2014'!$B$2:$S$430,7,FALSE)</f>
        <v>29</v>
      </c>
      <c r="C104" s="4">
        <f>IF(ISNA(VLOOKUP(A104,'2013'!$B$2:$S$401,7,FALSE)*1.7), B104, VLOOKUP(A104,'2013'!$B$2:$S$401,7,FALSE)*1.7)</f>
        <v>40.799999999999997</v>
      </c>
      <c r="D104" s="4">
        <f>IF(ISNA(VLOOKUP(A104,'2012'!$B$2:$S$401,7,FALSE)), C104, VLOOKUP(A104,'2012'!$B$2:$S$401,7,FALSE))</f>
        <v>58</v>
      </c>
      <c r="E104" s="4">
        <f>IF(ISNA(VLOOKUP(A104,'2011'!$B$2:$S$401,7,FALSE)), AVERAGE(C104:D104), VLOOKUP(A104,'2011'!$B$2:$S$401,7,FALSE))</f>
        <v>50</v>
      </c>
      <c r="F104" s="4">
        <f>IF(ISNA(VLOOKUP(A104,'2010'!$B$2:$S$401,7,FALSE)), AVERAGE(C104:E104), VLOOKUP(A104,'2010'!$B$2:$S$401,7,FALSE))</f>
        <v>49</v>
      </c>
      <c r="G104" s="4">
        <f>IF(ISNA(VLOOKUP(A104,'2009'!$B$2:$S$401,7,FALSE)), AVERAGE(C104:F104), VLOOKUP(A104,'2009'!$B$2:$S$401,7,FALSE))</f>
        <v>50</v>
      </c>
      <c r="H104" s="4">
        <f>VLOOKUP(A104,'2014'!$B$2:$S$430,4,FALSE)</f>
        <v>70</v>
      </c>
      <c r="I104" s="4">
        <f>IF(ISNA(VLOOKUP(A104,'2013'!$B$2:$S$401,4,FALSE)), H104, VLOOKUP(A104,'2013'!$B$2:$S$401,4,FALSE)*1.7)</f>
        <v>76.5</v>
      </c>
      <c r="J104" s="4">
        <f>IF(ISNA(VLOOKUP(A104,'2012'!$B$2:$S$401,4,FALSE)), I104, VLOOKUP(A104,'2012'!$B$2:$S$401,4,FALSE))</f>
        <v>71</v>
      </c>
      <c r="K104" s="4">
        <f>IF(ISNA(VLOOKUP(A104,'2011'!$B$2:$S$401,4,FALSE)), AVERAGE(I104:J104), VLOOKUP(A104,'2011'!$B$2:$S$401,4,FALSE))</f>
        <v>64</v>
      </c>
      <c r="L104" s="4">
        <f>IF(ISNA(VLOOKUP(A104,'2010'!$B$2:$S$401,4,FALSE)), AVERAGE(I104:K104), VLOOKUP(A104,'2010'!$B$2:$S$401,4,FALSE))</f>
        <v>74</v>
      </c>
      <c r="M104" s="4">
        <f>IF(ISNA(VLOOKUP(A104,'2009'!$B$2:$S$401,4,FALSE)), AVERAGE(I104:L104), VLOOKUP(A104,'2009'!$B$2:$S$401,4,FALSE))</f>
        <v>71</v>
      </c>
      <c r="N104" s="4">
        <f t="shared" si="9"/>
        <v>32</v>
      </c>
      <c r="O104" s="4" t="str">
        <f>VLOOKUP(A104,Bios!$B$2:$S$430,3,FALSE)</f>
        <v>R</v>
      </c>
      <c r="P104" s="4" t="str">
        <f>VLOOKUP(A104,Bios!$B$2:$S$430,4,FALSE)</f>
        <v>Aug 29 '81</v>
      </c>
      <c r="Q104" s="4" t="str">
        <f t="shared" si="10"/>
        <v>81</v>
      </c>
      <c r="R104" s="5">
        <f t="shared" si="11"/>
        <v>0.64900351699882775</v>
      </c>
      <c r="S104" s="4">
        <f t="shared" si="12"/>
        <v>29</v>
      </c>
      <c r="T104" s="4">
        <f t="shared" si="13"/>
        <v>58</v>
      </c>
      <c r="U104" s="4">
        <f t="shared" si="14"/>
        <v>64</v>
      </c>
      <c r="V104" s="4">
        <f t="shared" si="15"/>
        <v>76.5</v>
      </c>
      <c r="W104" s="4" t="str">
        <f>VLOOKUP(A104,Bios!$B$2:$S$430,7,FALSE)</f>
        <v>CZE</v>
      </c>
      <c r="X104" s="4" t="str">
        <f>VLOOKUP(A104,Bios!$B$2:$S$430,2,FALSE)</f>
        <v>WSH, PHX</v>
      </c>
      <c r="Y104" s="4">
        <f t="shared" si="16"/>
        <v>71.083333333333329</v>
      </c>
      <c r="Z104" s="4">
        <f t="shared" si="17"/>
        <v>46.133333333333333</v>
      </c>
    </row>
    <row r="105" spans="1:26">
      <c r="A105" t="s">
        <v>189</v>
      </c>
      <c r="B105" s="4">
        <f>VLOOKUP(A105,'2014'!$B$2:$S$430,7,FALSE)</f>
        <v>25</v>
      </c>
      <c r="C105" s="4">
        <f>IF(ISNA(VLOOKUP(A105,'2013'!$B$2:$S$401,7,FALSE)*1.7), B105, VLOOKUP(A105,'2013'!$B$2:$S$401,7,FALSE)*1.7)</f>
        <v>27.2</v>
      </c>
      <c r="D105" s="4">
        <f>IF(ISNA(VLOOKUP(A105,'2012'!$B$2:$S$401,7,FALSE)), C105, VLOOKUP(A105,'2012'!$B$2:$S$401,7,FALSE))</f>
        <v>49</v>
      </c>
      <c r="E105" s="4">
        <f>IF(ISNA(VLOOKUP(A105,'2011'!$B$2:$S$401,7,FALSE)), AVERAGE(C105:D105), VLOOKUP(A105,'2011'!$B$2:$S$401,7,FALSE))</f>
        <v>68</v>
      </c>
      <c r="F105" s="4">
        <f>IF(ISNA(VLOOKUP(A105,'2010'!$B$2:$S$401,7,FALSE)), AVERAGE(C105:E105), VLOOKUP(A105,'2010'!$B$2:$S$401,7,FALSE))</f>
        <v>53</v>
      </c>
      <c r="G105" s="4">
        <f>IF(ISNA(VLOOKUP(A105,'2009'!$B$2:$S$401,7,FALSE)), AVERAGE(C105:F105), VLOOKUP(A105,'2009'!$B$2:$S$401,7,FALSE))</f>
        <v>49.3</v>
      </c>
      <c r="H105" s="4">
        <f>VLOOKUP(A105,'2014'!$B$2:$S$430,4,FALSE)</f>
        <v>69</v>
      </c>
      <c r="I105" s="4">
        <f>IF(ISNA(VLOOKUP(A105,'2013'!$B$2:$S$401,4,FALSE)), H105, VLOOKUP(A105,'2013'!$B$2:$S$401,4,FALSE)*1.7)</f>
        <v>57.8</v>
      </c>
      <c r="J105" s="4">
        <f>IF(ISNA(VLOOKUP(A105,'2012'!$B$2:$S$401,4,FALSE)), I105, VLOOKUP(A105,'2012'!$B$2:$S$401,4,FALSE))</f>
        <v>70</v>
      </c>
      <c r="K105" s="4">
        <f>IF(ISNA(VLOOKUP(A105,'2011'!$B$2:$S$401,4,FALSE)), AVERAGE(I105:J105), VLOOKUP(A105,'2011'!$B$2:$S$401,4,FALSE))</f>
        <v>77</v>
      </c>
      <c r="L105" s="4">
        <f>IF(ISNA(VLOOKUP(A105,'2010'!$B$2:$S$401,4,FALSE)), AVERAGE(I105:K105), VLOOKUP(A105,'2010'!$B$2:$S$401,4,FALSE))</f>
        <v>75</v>
      </c>
      <c r="M105" s="4">
        <f>IF(ISNA(VLOOKUP(A105,'2009'!$B$2:$S$401,4,FALSE)), AVERAGE(I105:L105), VLOOKUP(A105,'2009'!$B$2:$S$401,4,FALSE))</f>
        <v>69.95</v>
      </c>
      <c r="N105" s="4">
        <f t="shared" si="9"/>
        <v>36</v>
      </c>
      <c r="O105" s="4" t="str">
        <f>VLOOKUP(A105,Bios!$B$2:$S$430,3,FALSE)</f>
        <v>C</v>
      </c>
      <c r="P105" s="4" t="str">
        <f>VLOOKUP(A105,Bios!$B$2:$S$430,4,FALSE)</f>
        <v>Oct 06 '77</v>
      </c>
      <c r="Q105" s="4" t="str">
        <f t="shared" si="10"/>
        <v>77</v>
      </c>
      <c r="R105" s="5">
        <f t="shared" si="11"/>
        <v>0.64835820895522389</v>
      </c>
      <c r="S105" s="4">
        <f t="shared" si="12"/>
        <v>25</v>
      </c>
      <c r="T105" s="4">
        <f t="shared" si="13"/>
        <v>68</v>
      </c>
      <c r="U105" s="4">
        <f t="shared" si="14"/>
        <v>57.8</v>
      </c>
      <c r="V105" s="4">
        <f t="shared" si="15"/>
        <v>77</v>
      </c>
      <c r="W105" s="4" t="str">
        <f>VLOOKUP(A105,Bios!$B$2:$S$430,7,FALSE)</f>
        <v>CAN</v>
      </c>
      <c r="X105" s="4" t="str">
        <f>VLOOKUP(A105,Bios!$B$2:$S$430,2,FALSE)</f>
        <v>MTL</v>
      </c>
      <c r="Y105" s="4">
        <f t="shared" si="16"/>
        <v>69.791666666666671</v>
      </c>
      <c r="Z105" s="4">
        <f t="shared" si="17"/>
        <v>45.25</v>
      </c>
    </row>
    <row r="106" spans="1:26">
      <c r="A106" t="s">
        <v>233</v>
      </c>
      <c r="B106" s="4">
        <f>VLOOKUP(A106,'2014'!$B$2:$S$430,7,FALSE)</f>
        <v>61</v>
      </c>
      <c r="C106" s="4">
        <f>IF(ISNA(VLOOKUP(A106,'2013'!$B$2:$S$401,7,FALSE)*1.7), B106, VLOOKUP(A106,'2013'!$B$2:$S$401,7,FALSE)*1.7)</f>
        <v>45.9</v>
      </c>
      <c r="D106" s="4">
        <f>IF(ISNA(VLOOKUP(A106,'2012'!$B$2:$S$401,7,FALSE)), C106, VLOOKUP(A106,'2012'!$B$2:$S$401,7,FALSE))</f>
        <v>40</v>
      </c>
      <c r="E106" s="4">
        <f>IF(ISNA(VLOOKUP(A106,'2011'!$B$2:$S$401,7,FALSE)), AVERAGE(C106:D106), VLOOKUP(A106,'2011'!$B$2:$S$401,7,FALSE))</f>
        <v>45</v>
      </c>
      <c r="F106" s="4">
        <f>IF(ISNA(VLOOKUP(A106,'2010'!$B$2:$S$401,7,FALSE)), AVERAGE(C106:E106), VLOOKUP(A106,'2010'!$B$2:$S$401,7,FALSE))</f>
        <v>69</v>
      </c>
      <c r="G106" s="4">
        <f>IF(ISNA(VLOOKUP(A106,'2009'!$B$2:$S$401,7,FALSE)), AVERAGE(C106:F106), VLOOKUP(A106,'2009'!$B$2:$S$401,7,FALSE))</f>
        <v>44</v>
      </c>
      <c r="H106" s="4">
        <f>VLOOKUP(A106,'2014'!$B$2:$S$430,4,FALSE)</f>
        <v>79</v>
      </c>
      <c r="I106" s="4">
        <f>IF(ISNA(VLOOKUP(A106,'2013'!$B$2:$S$401,4,FALSE)), H106, VLOOKUP(A106,'2013'!$B$2:$S$401,4,FALSE)*1.7)</f>
        <v>79.899999999999991</v>
      </c>
      <c r="J106" s="4">
        <f>IF(ISNA(VLOOKUP(A106,'2012'!$B$2:$S$401,4,FALSE)), I106, VLOOKUP(A106,'2012'!$B$2:$S$401,4,FALSE))</f>
        <v>74</v>
      </c>
      <c r="K106" s="4">
        <f>IF(ISNA(VLOOKUP(A106,'2011'!$B$2:$S$401,4,FALSE)), AVERAGE(I106:J106), VLOOKUP(A106,'2011'!$B$2:$S$401,4,FALSE))</f>
        <v>82</v>
      </c>
      <c r="L106" s="4">
        <f>IF(ISNA(VLOOKUP(A106,'2010'!$B$2:$S$401,4,FALSE)), AVERAGE(I106:K106), VLOOKUP(A106,'2010'!$B$2:$S$401,4,FALSE))</f>
        <v>82</v>
      </c>
      <c r="M106" s="4">
        <f>IF(ISNA(VLOOKUP(A106,'2009'!$B$2:$S$401,4,FALSE)), AVERAGE(I106:L106), VLOOKUP(A106,'2009'!$B$2:$S$401,4,FALSE))</f>
        <v>77</v>
      </c>
      <c r="N106" s="4">
        <f t="shared" si="9"/>
        <v>30</v>
      </c>
      <c r="O106" s="4" t="str">
        <f>VLOOKUP(A106,Bios!$B$2:$S$430,3,FALSE)</f>
        <v>D</v>
      </c>
      <c r="P106" s="4" t="str">
        <f>VLOOKUP(A106,Bios!$B$2:$S$430,4,FALSE)</f>
        <v>Jul 16 '83</v>
      </c>
      <c r="Q106" s="4" t="str">
        <f t="shared" si="10"/>
        <v>83</v>
      </c>
      <c r="R106" s="5">
        <f t="shared" si="11"/>
        <v>0.64338468031230212</v>
      </c>
      <c r="S106" s="4">
        <f t="shared" si="12"/>
        <v>40</v>
      </c>
      <c r="T106" s="4">
        <f t="shared" si="13"/>
        <v>69</v>
      </c>
      <c r="U106" s="4">
        <f t="shared" si="14"/>
        <v>74</v>
      </c>
      <c r="V106" s="4">
        <f t="shared" si="15"/>
        <v>82</v>
      </c>
      <c r="W106" s="4" t="str">
        <f>VLOOKUP(A106,Bios!$B$2:$S$430,7,FALSE)</f>
        <v>CAN</v>
      </c>
      <c r="X106" s="4" t="str">
        <f>VLOOKUP(A106,Bios!$B$2:$S$430,2,FALSE)</f>
        <v>CHI</v>
      </c>
      <c r="Y106" s="4">
        <f t="shared" si="16"/>
        <v>78.983333333333334</v>
      </c>
      <c r="Z106" s="4">
        <f t="shared" si="17"/>
        <v>50.816666666666663</v>
      </c>
    </row>
    <row r="107" spans="1:26">
      <c r="A107" t="s">
        <v>162</v>
      </c>
      <c r="B107" s="4">
        <f>VLOOKUP(A107,'2014'!$B$2:$S$430,7,FALSE)</f>
        <v>52</v>
      </c>
      <c r="C107" s="4">
        <f>IF(ISNA(VLOOKUP(A107,'2013'!$B$2:$S$401,7,FALSE)*1.7), B107, VLOOKUP(A107,'2013'!$B$2:$S$401,7,FALSE)*1.7)</f>
        <v>47.6</v>
      </c>
      <c r="D107" s="4">
        <f>IF(ISNA(VLOOKUP(A107,'2012'!$B$2:$S$401,7,FALSE)), C107, VLOOKUP(A107,'2012'!$B$2:$S$401,7,FALSE))</f>
        <v>60</v>
      </c>
      <c r="E107" s="4">
        <f>IF(ISNA(VLOOKUP(A107,'2011'!$B$2:$S$401,7,FALSE)), AVERAGE(C107:D107), VLOOKUP(A107,'2011'!$B$2:$S$401,7,FALSE))</f>
        <v>53.8</v>
      </c>
      <c r="F107" s="4">
        <f>IF(ISNA(VLOOKUP(A107,'2010'!$B$2:$S$401,7,FALSE)), AVERAGE(C107:E107), VLOOKUP(A107,'2010'!$B$2:$S$401,7,FALSE))</f>
        <v>22</v>
      </c>
      <c r="G107" s="4">
        <f>IF(ISNA(VLOOKUP(A107,'2009'!$B$2:$S$401,7,FALSE)), AVERAGE(C107:F107), VLOOKUP(A107,'2009'!$B$2:$S$401,7,FALSE))</f>
        <v>45.849999999999994</v>
      </c>
      <c r="H107" s="4">
        <f>VLOOKUP(A107,'2014'!$B$2:$S$430,4,FALSE)</f>
        <v>79</v>
      </c>
      <c r="I107" s="4">
        <f>IF(ISNA(VLOOKUP(A107,'2013'!$B$2:$S$401,4,FALSE)), H107, VLOOKUP(A107,'2013'!$B$2:$S$401,4,FALSE)*1.7)</f>
        <v>81.599999999999994</v>
      </c>
      <c r="J107" s="4">
        <f>IF(ISNA(VLOOKUP(A107,'2012'!$B$2:$S$401,4,FALSE)), I107, VLOOKUP(A107,'2012'!$B$2:$S$401,4,FALSE))</f>
        <v>81</v>
      </c>
      <c r="K107" s="4">
        <f>IF(ISNA(VLOOKUP(A107,'2011'!$B$2:$S$401,4,FALSE)), AVERAGE(I107:J107), VLOOKUP(A107,'2011'!$B$2:$S$401,4,FALSE))</f>
        <v>81.3</v>
      </c>
      <c r="L107" s="4">
        <f>IF(ISNA(VLOOKUP(A107,'2010'!$B$2:$S$401,4,FALSE)), AVERAGE(I107:K107), VLOOKUP(A107,'2010'!$B$2:$S$401,4,FALSE))</f>
        <v>43</v>
      </c>
      <c r="M107" s="4">
        <f>IF(ISNA(VLOOKUP(A107,'2009'!$B$2:$S$401,4,FALSE)), AVERAGE(I107:L107), VLOOKUP(A107,'2009'!$B$2:$S$401,4,FALSE))</f>
        <v>71.724999999999994</v>
      </c>
      <c r="N107" s="4">
        <f t="shared" si="9"/>
        <v>27</v>
      </c>
      <c r="O107" s="4" t="str">
        <f>VLOOKUP(A107,Bios!$B$2:$S$430,3,FALSE)</f>
        <v>C</v>
      </c>
      <c r="P107" s="4" t="str">
        <f>VLOOKUP(A107,Bios!$B$2:$S$430,4,FALSE)</f>
        <v>Sep 14 '86</v>
      </c>
      <c r="Q107" s="4" t="str">
        <f t="shared" si="10"/>
        <v>86</v>
      </c>
      <c r="R107" s="5">
        <f t="shared" si="11"/>
        <v>0.64267352185089976</v>
      </c>
      <c r="S107" s="4">
        <f t="shared" si="12"/>
        <v>22</v>
      </c>
      <c r="T107" s="4">
        <f t="shared" si="13"/>
        <v>60</v>
      </c>
      <c r="U107" s="4">
        <f t="shared" si="14"/>
        <v>43</v>
      </c>
      <c r="V107" s="4">
        <f t="shared" si="15"/>
        <v>81.599999999999994</v>
      </c>
      <c r="W107" s="4" t="str">
        <f>VLOOKUP(A107,Bios!$B$2:$S$430,7,FALSE)</f>
        <v>CAN</v>
      </c>
      <c r="X107" s="4" t="str">
        <f>VLOOKUP(A107,Bios!$B$2:$S$430,2,FALSE)</f>
        <v>MTL</v>
      </c>
      <c r="Y107" s="4">
        <f t="shared" si="16"/>
        <v>72.9375</v>
      </c>
      <c r="Z107" s="4">
        <f t="shared" si="17"/>
        <v>46.875</v>
      </c>
    </row>
    <row r="108" spans="1:26">
      <c r="A108" t="s">
        <v>108</v>
      </c>
      <c r="B108" s="4">
        <f>VLOOKUP(A108,'2014'!$B$2:$S$430,7,FALSE)</f>
        <v>41</v>
      </c>
      <c r="C108" s="4">
        <f>IF(ISNA(VLOOKUP(A108,'2013'!$B$2:$S$401,7,FALSE)*1.7), B108, VLOOKUP(A108,'2013'!$B$2:$S$401,7,FALSE)*1.7)</f>
        <v>56.1</v>
      </c>
      <c r="D108" s="4">
        <f>IF(ISNA(VLOOKUP(A108,'2012'!$B$2:$S$401,7,FALSE)), C108, VLOOKUP(A108,'2012'!$B$2:$S$401,7,FALSE))</f>
        <v>57</v>
      </c>
      <c r="E108" s="4">
        <f>IF(ISNA(VLOOKUP(A108,'2011'!$B$2:$S$401,7,FALSE)), AVERAGE(C108:D108), VLOOKUP(A108,'2011'!$B$2:$S$401,7,FALSE))</f>
        <v>43</v>
      </c>
      <c r="F108" s="4">
        <f>IF(ISNA(VLOOKUP(A108,'2010'!$B$2:$S$401,7,FALSE)), AVERAGE(C108:E108), VLOOKUP(A108,'2010'!$B$2:$S$401,7,FALSE))</f>
        <v>52.033333333333331</v>
      </c>
      <c r="G108" s="4">
        <f>IF(ISNA(VLOOKUP(A108,'2009'!$B$2:$S$401,7,FALSE)), AVERAGE(C108:F108), VLOOKUP(A108,'2009'!$B$2:$S$401,7,FALSE))</f>
        <v>26</v>
      </c>
      <c r="H108" s="4">
        <f>VLOOKUP(A108,'2014'!$B$2:$S$430,4,FALSE)</f>
        <v>63</v>
      </c>
      <c r="I108" s="4">
        <f>IF(ISNA(VLOOKUP(A108,'2013'!$B$2:$S$401,4,FALSE)), H108, VLOOKUP(A108,'2013'!$B$2:$S$401,4,FALSE)*1.7)</f>
        <v>81.599999999999994</v>
      </c>
      <c r="J108" s="4">
        <f>IF(ISNA(VLOOKUP(A108,'2012'!$B$2:$S$401,4,FALSE)), I108, VLOOKUP(A108,'2012'!$B$2:$S$401,4,FALSE))</f>
        <v>74</v>
      </c>
      <c r="K108" s="4">
        <f>IF(ISNA(VLOOKUP(A108,'2011'!$B$2:$S$401,4,FALSE)), AVERAGE(I108:J108), VLOOKUP(A108,'2011'!$B$2:$S$401,4,FALSE))</f>
        <v>73</v>
      </c>
      <c r="L108" s="4">
        <f>IF(ISNA(VLOOKUP(A108,'2010'!$B$2:$S$401,4,FALSE)), AVERAGE(I108:K108), VLOOKUP(A108,'2010'!$B$2:$S$401,4,FALSE))</f>
        <v>76.2</v>
      </c>
      <c r="M108" s="4">
        <f>IF(ISNA(VLOOKUP(A108,'2009'!$B$2:$S$401,4,FALSE)), AVERAGE(I108:L108), VLOOKUP(A108,'2009'!$B$2:$S$401,4,FALSE))</f>
        <v>66</v>
      </c>
      <c r="N108" s="4">
        <f t="shared" si="9"/>
        <v>22</v>
      </c>
      <c r="O108" s="4" t="str">
        <f>VLOOKUP(A108,Bios!$B$2:$S$430,3,FALSE)</f>
        <v>L</v>
      </c>
      <c r="P108" s="4" t="str">
        <f>VLOOKUP(A108,Bios!$B$2:$S$430,4,FALSE)</f>
        <v>Aug 02 '91</v>
      </c>
      <c r="Q108" s="4" t="str">
        <f t="shared" si="10"/>
        <v>91</v>
      </c>
      <c r="R108" s="5">
        <f t="shared" si="11"/>
        <v>0.63424004917780852</v>
      </c>
      <c r="S108" s="4">
        <f t="shared" si="12"/>
        <v>26</v>
      </c>
      <c r="T108" s="4">
        <f t="shared" si="13"/>
        <v>57</v>
      </c>
      <c r="U108" s="4">
        <f t="shared" si="14"/>
        <v>63</v>
      </c>
      <c r="V108" s="4">
        <f t="shared" si="15"/>
        <v>81.599999999999994</v>
      </c>
      <c r="W108" s="4" t="str">
        <f>VLOOKUP(A108,Bios!$B$2:$S$430,7,FALSE)</f>
        <v>CAN</v>
      </c>
      <c r="X108" s="4" t="str">
        <f>VLOOKUP(A108,Bios!$B$2:$S$430,2,FALSE)</f>
        <v>WPG</v>
      </c>
      <c r="Y108" s="4">
        <f t="shared" si="16"/>
        <v>72.3</v>
      </c>
      <c r="Z108" s="4">
        <f t="shared" si="17"/>
        <v>45.855555555555554</v>
      </c>
    </row>
    <row r="109" spans="1:26">
      <c r="A109" t="s">
        <v>207</v>
      </c>
      <c r="B109" s="4">
        <f>VLOOKUP(A109,'2014'!$B$2:$S$430,7,FALSE)</f>
        <v>69</v>
      </c>
      <c r="C109" s="4">
        <f>IF(ISNA(VLOOKUP(A109,'2013'!$B$2:$S$401,7,FALSE)*1.7), B109, VLOOKUP(A109,'2013'!$B$2:$S$401,7,FALSE)*1.7)</f>
        <v>40.799999999999997</v>
      </c>
      <c r="D109" s="4">
        <f>IF(ISNA(VLOOKUP(A109,'2012'!$B$2:$S$401,7,FALSE)), C109, VLOOKUP(A109,'2012'!$B$2:$S$401,7,FALSE))</f>
        <v>45</v>
      </c>
      <c r="E109" s="4">
        <f>IF(ISNA(VLOOKUP(A109,'2011'!$B$2:$S$401,7,FALSE)), AVERAGE(C109:D109), VLOOKUP(A109,'2011'!$B$2:$S$401,7,FALSE))</f>
        <v>42.9</v>
      </c>
      <c r="F109" s="4">
        <f>IF(ISNA(VLOOKUP(A109,'2010'!$B$2:$S$401,7,FALSE)), AVERAGE(C109:E109), VLOOKUP(A109,'2010'!$B$2:$S$401,7,FALSE))</f>
        <v>52</v>
      </c>
      <c r="G109" s="4">
        <f>IF(ISNA(VLOOKUP(A109,'2009'!$B$2:$S$401,7,FALSE)), AVERAGE(C109:F109), VLOOKUP(A109,'2009'!$B$2:$S$401,7,FALSE))</f>
        <v>39</v>
      </c>
      <c r="H109" s="4">
        <f>VLOOKUP(A109,'2014'!$B$2:$S$430,4,FALSE)</f>
        <v>71</v>
      </c>
      <c r="I109" s="4">
        <f>IF(ISNA(VLOOKUP(A109,'2013'!$B$2:$S$401,4,FALSE)), H109, VLOOKUP(A109,'2013'!$B$2:$S$401,4,FALSE)*1.7)</f>
        <v>81.599999999999994</v>
      </c>
      <c r="J109" s="4">
        <f>IF(ISNA(VLOOKUP(A109,'2012'!$B$2:$S$401,4,FALSE)), I109, VLOOKUP(A109,'2012'!$B$2:$S$401,4,FALSE))</f>
        <v>79</v>
      </c>
      <c r="K109" s="4">
        <f>IF(ISNA(VLOOKUP(A109,'2011'!$B$2:$S$401,4,FALSE)), AVERAGE(I109:J109), VLOOKUP(A109,'2011'!$B$2:$S$401,4,FALSE))</f>
        <v>80.3</v>
      </c>
      <c r="L109" s="4">
        <f>IF(ISNA(VLOOKUP(A109,'2010'!$B$2:$S$401,4,FALSE)), AVERAGE(I109:K109), VLOOKUP(A109,'2010'!$B$2:$S$401,4,FALSE))</f>
        <v>80</v>
      </c>
      <c r="M109" s="4">
        <f>IF(ISNA(VLOOKUP(A109,'2009'!$B$2:$S$401,4,FALSE)), AVERAGE(I109:L109), VLOOKUP(A109,'2009'!$B$2:$S$401,4,FALSE))</f>
        <v>65</v>
      </c>
      <c r="N109" s="4">
        <f t="shared" si="9"/>
        <v>25</v>
      </c>
      <c r="O109" s="4" t="str">
        <f>VLOOKUP(A109,Bios!$B$2:$S$430,3,FALSE)</f>
        <v>R</v>
      </c>
      <c r="P109" s="4" t="str">
        <f>VLOOKUP(A109,Bios!$B$2:$S$430,4,FALSE)</f>
        <v>Apr 16 '88</v>
      </c>
      <c r="Q109" s="4" t="str">
        <f t="shared" si="10"/>
        <v>88</v>
      </c>
      <c r="R109" s="5">
        <f t="shared" si="11"/>
        <v>0.63186692930619404</v>
      </c>
      <c r="S109" s="4">
        <f t="shared" si="12"/>
        <v>39</v>
      </c>
      <c r="T109" s="4">
        <f t="shared" si="13"/>
        <v>69</v>
      </c>
      <c r="U109" s="4">
        <f t="shared" si="14"/>
        <v>65</v>
      </c>
      <c r="V109" s="4">
        <f t="shared" si="15"/>
        <v>81.599999999999994</v>
      </c>
      <c r="W109" s="4" t="str">
        <f>VLOOKUP(A109,Bios!$B$2:$S$430,7,FALSE)</f>
        <v>USA</v>
      </c>
      <c r="X109" s="4" t="str">
        <f>VLOOKUP(A109,Bios!$B$2:$S$430,2,FALSE)</f>
        <v>NYI</v>
      </c>
      <c r="Y109" s="4">
        <f t="shared" si="16"/>
        <v>76.149999999999991</v>
      </c>
      <c r="Z109" s="4">
        <f t="shared" si="17"/>
        <v>48.116666666666674</v>
      </c>
    </row>
    <row r="110" spans="1:26">
      <c r="A110" t="s">
        <v>126</v>
      </c>
      <c r="B110" s="4">
        <f>VLOOKUP(A110,'2014'!$B$2:$S$430,7,FALSE)</f>
        <v>64</v>
      </c>
      <c r="C110" s="4">
        <f>IF(ISNA(VLOOKUP(A110,'2013'!$B$2:$S$401,7,FALSE)*1.7), B110, VLOOKUP(A110,'2013'!$B$2:$S$401,7,FALSE)*1.7)</f>
        <v>54.4</v>
      </c>
      <c r="D110" s="4">
        <f>IF(ISNA(VLOOKUP(A110,'2012'!$B$2:$S$401,7,FALSE)), C110, VLOOKUP(A110,'2012'!$B$2:$S$401,7,FALSE))</f>
        <v>46</v>
      </c>
      <c r="E110" s="4">
        <f>IF(ISNA(VLOOKUP(A110,'2011'!$B$2:$S$401,7,FALSE)), AVERAGE(C110:D110), VLOOKUP(A110,'2011'!$B$2:$S$401,7,FALSE))</f>
        <v>48</v>
      </c>
      <c r="F110" s="4">
        <f>IF(ISNA(VLOOKUP(A110,'2010'!$B$2:$S$401,7,FALSE)), AVERAGE(C110:E110), VLOOKUP(A110,'2010'!$B$2:$S$401,7,FALSE))</f>
        <v>34</v>
      </c>
      <c r="G110" s="4">
        <f>IF(ISNA(VLOOKUP(A110,'2009'!$B$2:$S$401,7,FALSE)), AVERAGE(C110:F110), VLOOKUP(A110,'2009'!$B$2:$S$401,7,FALSE))</f>
        <v>51</v>
      </c>
      <c r="H110" s="4">
        <f>VLOOKUP(A110,'2014'!$B$2:$S$430,4,FALSE)</f>
        <v>82</v>
      </c>
      <c r="I110" s="4">
        <f>IF(ISNA(VLOOKUP(A110,'2013'!$B$2:$S$401,4,FALSE)), H110, VLOOKUP(A110,'2013'!$B$2:$S$401,4,FALSE)*1.7)</f>
        <v>81.599999999999994</v>
      </c>
      <c r="J110" s="4">
        <f>IF(ISNA(VLOOKUP(A110,'2012'!$B$2:$S$401,4,FALSE)), I110, VLOOKUP(A110,'2012'!$B$2:$S$401,4,FALSE))</f>
        <v>74</v>
      </c>
      <c r="K110" s="4">
        <f>IF(ISNA(VLOOKUP(A110,'2011'!$B$2:$S$401,4,FALSE)), AVERAGE(I110:J110), VLOOKUP(A110,'2011'!$B$2:$S$401,4,FALSE))</f>
        <v>76</v>
      </c>
      <c r="L110" s="4">
        <f>IF(ISNA(VLOOKUP(A110,'2010'!$B$2:$S$401,4,FALSE)), AVERAGE(I110:K110), VLOOKUP(A110,'2010'!$B$2:$S$401,4,FALSE))</f>
        <v>79</v>
      </c>
      <c r="M110" s="4">
        <f>IF(ISNA(VLOOKUP(A110,'2009'!$B$2:$S$401,4,FALSE)), AVERAGE(I110:L110), VLOOKUP(A110,'2009'!$B$2:$S$401,4,FALSE))</f>
        <v>79</v>
      </c>
      <c r="N110" s="4">
        <f t="shared" si="9"/>
        <v>26</v>
      </c>
      <c r="O110" s="4" t="str">
        <f>VLOOKUP(A110,Bios!$B$2:$S$430,3,FALSE)</f>
        <v>C</v>
      </c>
      <c r="P110" s="4" t="str">
        <f>VLOOKUP(A110,Bios!$B$2:$S$430,4,FALSE)</f>
        <v>Nov 12 '87</v>
      </c>
      <c r="Q110" s="4" t="str">
        <f t="shared" si="10"/>
        <v>87</v>
      </c>
      <c r="R110" s="5">
        <f t="shared" si="11"/>
        <v>0.63061916878710755</v>
      </c>
      <c r="S110" s="4">
        <f t="shared" si="12"/>
        <v>34</v>
      </c>
      <c r="T110" s="4">
        <f t="shared" si="13"/>
        <v>64</v>
      </c>
      <c r="U110" s="4">
        <f t="shared" si="14"/>
        <v>74</v>
      </c>
      <c r="V110" s="4">
        <f t="shared" si="15"/>
        <v>82</v>
      </c>
      <c r="W110" s="4" t="str">
        <f>VLOOKUP(A110,Bios!$B$2:$S$430,7,FALSE)</f>
        <v>CAN</v>
      </c>
      <c r="X110" s="4" t="str">
        <f>VLOOKUP(A110,Bios!$B$2:$S$430,2,FALSE)</f>
        <v>WPG</v>
      </c>
      <c r="Y110" s="4">
        <f t="shared" si="16"/>
        <v>78.600000000000009</v>
      </c>
      <c r="Z110" s="4">
        <f t="shared" si="17"/>
        <v>49.566666666666663</v>
      </c>
    </row>
    <row r="111" spans="1:26">
      <c r="A111" t="s">
        <v>184</v>
      </c>
      <c r="B111" s="4">
        <f>VLOOKUP(A111,'2014'!$B$2:$S$430,7,FALSE)</f>
        <v>54</v>
      </c>
      <c r="C111" s="4">
        <f>IF(ISNA(VLOOKUP(A111,'2013'!$B$2:$S$401,7,FALSE)*1.7), B111, VLOOKUP(A111,'2013'!$B$2:$S$401,7,FALSE)*1.7)</f>
        <v>45.9</v>
      </c>
      <c r="D111" s="4">
        <f>IF(ISNA(VLOOKUP(A111,'2012'!$B$2:$S$401,7,FALSE)), C111, VLOOKUP(A111,'2012'!$B$2:$S$401,7,FALSE))</f>
        <v>50</v>
      </c>
      <c r="E111" s="4">
        <f>IF(ISNA(VLOOKUP(A111,'2011'!$B$2:$S$401,7,FALSE)), AVERAGE(C111:D111), VLOOKUP(A111,'2011'!$B$2:$S$401,7,FALSE))</f>
        <v>37</v>
      </c>
      <c r="F111" s="4">
        <f>IF(ISNA(VLOOKUP(A111,'2010'!$B$2:$S$401,7,FALSE)), AVERAGE(C111:E111), VLOOKUP(A111,'2010'!$B$2:$S$401,7,FALSE))</f>
        <v>44.300000000000004</v>
      </c>
      <c r="G111" s="4">
        <f>IF(ISNA(VLOOKUP(A111,'2009'!$B$2:$S$401,7,FALSE)), AVERAGE(C111:F111), VLOOKUP(A111,'2009'!$B$2:$S$401,7,FALSE))</f>
        <v>57</v>
      </c>
      <c r="H111" s="4">
        <f>VLOOKUP(A111,'2014'!$B$2:$S$430,4,FALSE)</f>
        <v>75</v>
      </c>
      <c r="I111" s="4">
        <f>IF(ISNA(VLOOKUP(A111,'2013'!$B$2:$S$401,4,FALSE)), H111, VLOOKUP(A111,'2013'!$B$2:$S$401,4,FALSE)*1.7)</f>
        <v>71.399999999999991</v>
      </c>
      <c r="J111" s="4">
        <f>IF(ISNA(VLOOKUP(A111,'2012'!$B$2:$S$401,4,FALSE)), I111, VLOOKUP(A111,'2012'!$B$2:$S$401,4,FALSE))</f>
        <v>81</v>
      </c>
      <c r="K111" s="4">
        <f>IF(ISNA(VLOOKUP(A111,'2011'!$B$2:$S$401,4,FALSE)), AVERAGE(I111:J111), VLOOKUP(A111,'2011'!$B$2:$S$401,4,FALSE))</f>
        <v>73</v>
      </c>
      <c r="L111" s="4">
        <f>IF(ISNA(VLOOKUP(A111,'2010'!$B$2:$S$401,4,FALSE)), AVERAGE(I111:K111), VLOOKUP(A111,'2010'!$B$2:$S$401,4,FALSE))</f>
        <v>75.133333333333326</v>
      </c>
      <c r="M111" s="4">
        <f>IF(ISNA(VLOOKUP(A111,'2009'!$B$2:$S$401,4,FALSE)), AVERAGE(I111:L111), VLOOKUP(A111,'2009'!$B$2:$S$401,4,FALSE))</f>
        <v>82</v>
      </c>
      <c r="N111" s="4">
        <f t="shared" si="9"/>
        <v>29</v>
      </c>
      <c r="O111" s="4" t="str">
        <f>VLOOKUP(A111,Bios!$B$2:$S$430,3,FALSE)</f>
        <v>C</v>
      </c>
      <c r="P111" s="4" t="str">
        <f>VLOOKUP(A111,Bios!$B$2:$S$430,4,FALSE)</f>
        <v>Jan 04 '84</v>
      </c>
      <c r="Q111" s="4" t="str">
        <f t="shared" si="10"/>
        <v>84</v>
      </c>
      <c r="R111" s="5">
        <f t="shared" si="11"/>
        <v>0.62989946087716753</v>
      </c>
      <c r="S111" s="4">
        <f t="shared" si="12"/>
        <v>37</v>
      </c>
      <c r="T111" s="4">
        <f t="shared" si="13"/>
        <v>57</v>
      </c>
      <c r="U111" s="4">
        <f t="shared" si="14"/>
        <v>71.399999999999991</v>
      </c>
      <c r="V111" s="4">
        <f t="shared" si="15"/>
        <v>82</v>
      </c>
      <c r="W111" s="4" t="str">
        <f>VLOOKUP(A111,Bios!$B$2:$S$430,7,FALSE)</f>
        <v>CZE</v>
      </c>
      <c r="X111" s="4" t="str">
        <f>VLOOKUP(A111,Bios!$B$2:$S$430,2,FALSE)</f>
        <v>CGY</v>
      </c>
      <c r="Y111" s="4">
        <f t="shared" si="16"/>
        <v>76.255555555555546</v>
      </c>
      <c r="Z111" s="4">
        <f t="shared" si="17"/>
        <v>48.033333333333339</v>
      </c>
    </row>
    <row r="112" spans="1:26">
      <c r="A112" t="s">
        <v>136</v>
      </c>
      <c r="B112" s="4">
        <f>VLOOKUP(A112,'2014'!$B$2:$S$430,7,FALSE)</f>
        <v>40</v>
      </c>
      <c r="C112" s="4">
        <f>IF(ISNA(VLOOKUP(A112,'2013'!$B$2:$S$401,7,FALSE)*1.7), B112, VLOOKUP(A112,'2013'!$B$2:$S$401,7,FALSE)*1.7)</f>
        <v>52.699999999999996</v>
      </c>
      <c r="D112" s="4">
        <f>IF(ISNA(VLOOKUP(A112,'2012'!$B$2:$S$401,7,FALSE)), C112, VLOOKUP(A112,'2012'!$B$2:$S$401,7,FALSE))</f>
        <v>50</v>
      </c>
      <c r="E112" s="4">
        <f>IF(ISNA(VLOOKUP(A112,'2011'!$B$2:$S$401,7,FALSE)), AVERAGE(C112:D112), VLOOKUP(A112,'2011'!$B$2:$S$401,7,FALSE))</f>
        <v>30</v>
      </c>
      <c r="F112" s="4">
        <f>IF(ISNA(VLOOKUP(A112,'2010'!$B$2:$S$401,7,FALSE)), AVERAGE(C112:E112), VLOOKUP(A112,'2010'!$B$2:$S$401,7,FALSE))</f>
        <v>49</v>
      </c>
      <c r="G112" s="4">
        <f>IF(ISNA(VLOOKUP(A112,'2009'!$B$2:$S$401,7,FALSE)), AVERAGE(C112:F112), VLOOKUP(A112,'2009'!$B$2:$S$401,7,FALSE))</f>
        <v>49</v>
      </c>
      <c r="H112" s="4">
        <f>VLOOKUP(A112,'2014'!$B$2:$S$430,4,FALSE)</f>
        <v>82</v>
      </c>
      <c r="I112" s="4">
        <f>IF(ISNA(VLOOKUP(A112,'2013'!$B$2:$S$401,4,FALSE)), H112, VLOOKUP(A112,'2013'!$B$2:$S$401,4,FALSE)*1.7)</f>
        <v>81.599999999999994</v>
      </c>
      <c r="J112" s="4">
        <f>IF(ISNA(VLOOKUP(A112,'2012'!$B$2:$S$401,4,FALSE)), I112, VLOOKUP(A112,'2012'!$B$2:$S$401,4,FALSE))</f>
        <v>62</v>
      </c>
      <c r="K112" s="4">
        <f>IF(ISNA(VLOOKUP(A112,'2011'!$B$2:$S$401,4,FALSE)), AVERAGE(I112:J112), VLOOKUP(A112,'2011'!$B$2:$S$401,4,FALSE))</f>
        <v>42</v>
      </c>
      <c r="L112" s="4">
        <f>IF(ISNA(VLOOKUP(A112,'2010'!$B$2:$S$401,4,FALSE)), AVERAGE(I112:K112), VLOOKUP(A112,'2010'!$B$2:$S$401,4,FALSE))</f>
        <v>82</v>
      </c>
      <c r="M112" s="4">
        <f>IF(ISNA(VLOOKUP(A112,'2009'!$B$2:$S$401,4,FALSE)), AVERAGE(I112:L112), VLOOKUP(A112,'2009'!$B$2:$S$401,4,FALSE))</f>
        <v>82</v>
      </c>
      <c r="N112" s="4">
        <f t="shared" si="9"/>
        <v>25</v>
      </c>
      <c r="O112" s="4" t="str">
        <f>VLOOKUP(A112,Bios!$B$2:$S$430,3,FALSE)</f>
        <v>C</v>
      </c>
      <c r="P112" s="4" t="str">
        <f>VLOOKUP(A112,Bios!$B$2:$S$430,4,FALSE)</f>
        <v>Sep 10 '88</v>
      </c>
      <c r="Q112" s="4" t="str">
        <f t="shared" si="10"/>
        <v>88</v>
      </c>
      <c r="R112" s="5">
        <f t="shared" si="11"/>
        <v>0.62720111214087115</v>
      </c>
      <c r="S112" s="4">
        <f t="shared" si="12"/>
        <v>30</v>
      </c>
      <c r="T112" s="4">
        <f t="shared" si="13"/>
        <v>52.699999999999996</v>
      </c>
      <c r="U112" s="4">
        <f t="shared" si="14"/>
        <v>42</v>
      </c>
      <c r="V112" s="4">
        <f t="shared" si="15"/>
        <v>82</v>
      </c>
      <c r="W112" s="4" t="str">
        <f>VLOOKUP(A112,Bios!$B$2:$S$430,7,FALSE)</f>
        <v>CAN</v>
      </c>
      <c r="X112" s="4" t="str">
        <f>VLOOKUP(A112,Bios!$B$2:$S$430,2,FALSE)</f>
        <v>CAR</v>
      </c>
      <c r="Y112" s="4">
        <f t="shared" si="16"/>
        <v>71.933333333333337</v>
      </c>
      <c r="Z112" s="4">
        <f t="shared" si="17"/>
        <v>45.116666666666667</v>
      </c>
    </row>
    <row r="113" spans="1:26">
      <c r="A113" t="s">
        <v>137</v>
      </c>
      <c r="B113" s="4">
        <f>VLOOKUP(A113,'2014'!$B$2:$S$430,7,FALSE)</f>
        <v>43</v>
      </c>
      <c r="C113" s="4">
        <f>IF(ISNA(VLOOKUP(A113,'2013'!$B$2:$S$401,7,FALSE)*1.7), B113, VLOOKUP(A113,'2013'!$B$2:$S$401,7,FALSE)*1.7)</f>
        <v>52.699999999999996</v>
      </c>
      <c r="D113" s="4">
        <f>IF(ISNA(VLOOKUP(A113,'2012'!$B$2:$S$401,7,FALSE)), C113, VLOOKUP(A113,'2012'!$B$2:$S$401,7,FALSE))</f>
        <v>34</v>
      </c>
      <c r="E113" s="4">
        <f>IF(ISNA(VLOOKUP(A113,'2011'!$B$2:$S$401,7,FALSE)), AVERAGE(C113:D113), VLOOKUP(A113,'2011'!$B$2:$S$401,7,FALSE))</f>
        <v>49</v>
      </c>
      <c r="F113" s="4">
        <f>IF(ISNA(VLOOKUP(A113,'2010'!$B$2:$S$401,7,FALSE)), AVERAGE(C113:E113), VLOOKUP(A113,'2010'!$B$2:$S$401,7,FALSE))</f>
        <v>45.233333333333327</v>
      </c>
      <c r="G113" s="4">
        <f>IF(ISNA(VLOOKUP(A113,'2009'!$B$2:$S$401,7,FALSE)), AVERAGE(C113:F113), VLOOKUP(A113,'2009'!$B$2:$S$401,7,FALSE))</f>
        <v>45.233333333333327</v>
      </c>
      <c r="H113" s="4">
        <f>VLOOKUP(A113,'2014'!$B$2:$S$430,4,FALSE)</f>
        <v>80</v>
      </c>
      <c r="I113" s="4">
        <f>IF(ISNA(VLOOKUP(A113,'2013'!$B$2:$S$401,4,FALSE)), H113, VLOOKUP(A113,'2013'!$B$2:$S$401,4,FALSE)*1.7)</f>
        <v>79.899999999999991</v>
      </c>
      <c r="J113" s="4">
        <f>IF(ISNA(VLOOKUP(A113,'2012'!$B$2:$S$401,4,FALSE)), I113, VLOOKUP(A113,'2012'!$B$2:$S$401,4,FALSE))</f>
        <v>48</v>
      </c>
      <c r="K113" s="4">
        <f>IF(ISNA(VLOOKUP(A113,'2011'!$B$2:$S$401,4,FALSE)), AVERAGE(I113:J113), VLOOKUP(A113,'2011'!$B$2:$S$401,4,FALSE))</f>
        <v>82</v>
      </c>
      <c r="L113" s="4">
        <f>IF(ISNA(VLOOKUP(A113,'2010'!$B$2:$S$401,4,FALSE)), AVERAGE(I113:K113), VLOOKUP(A113,'2010'!$B$2:$S$401,4,FALSE))</f>
        <v>69.966666666666654</v>
      </c>
      <c r="M113" s="4">
        <f>IF(ISNA(VLOOKUP(A113,'2009'!$B$2:$S$401,4,FALSE)), AVERAGE(I113:L113), VLOOKUP(A113,'2009'!$B$2:$S$401,4,FALSE))</f>
        <v>69.966666666666654</v>
      </c>
      <c r="N113" s="4">
        <f t="shared" si="9"/>
        <v>24</v>
      </c>
      <c r="O113" s="4" t="str">
        <f>VLOOKUP(A113,Bios!$B$2:$S$430,3,FALSE)</f>
        <v>C</v>
      </c>
      <c r="P113" s="4" t="str">
        <f>VLOOKUP(A113,Bios!$B$2:$S$430,4,FALSE)</f>
        <v>Oct 06 '89</v>
      </c>
      <c r="Q113" s="4" t="str">
        <f t="shared" si="10"/>
        <v>89</v>
      </c>
      <c r="R113" s="5">
        <f t="shared" si="11"/>
        <v>0.62621170996510289</v>
      </c>
      <c r="S113" s="4">
        <f t="shared" si="12"/>
        <v>34</v>
      </c>
      <c r="T113" s="4">
        <f t="shared" si="13"/>
        <v>52.699999999999996</v>
      </c>
      <c r="U113" s="4">
        <f t="shared" si="14"/>
        <v>48</v>
      </c>
      <c r="V113" s="4">
        <f t="shared" si="15"/>
        <v>82</v>
      </c>
      <c r="W113" s="4" t="str">
        <f>VLOOKUP(A113,Bios!$B$2:$S$430,7,FALSE)</f>
        <v>CAN</v>
      </c>
      <c r="X113" s="4" t="str">
        <f>VLOOKUP(A113,Bios!$B$2:$S$430,2,FALSE)</f>
        <v>BUF</v>
      </c>
      <c r="Y113" s="4">
        <f t="shared" si="16"/>
        <v>71.638888888888872</v>
      </c>
      <c r="Z113" s="4">
        <f t="shared" si="17"/>
        <v>44.861111111111107</v>
      </c>
    </row>
    <row r="114" spans="1:26">
      <c r="A114" t="s">
        <v>79</v>
      </c>
      <c r="B114" s="4">
        <f>VLOOKUP(A114,'2014'!$B$2:$S$430,7,FALSE)</f>
        <v>37</v>
      </c>
      <c r="C114" s="4">
        <f>IF(ISNA(VLOOKUP(A114,'2013'!$B$2:$S$401,7,FALSE)*1.7), B114, VLOOKUP(A114,'2013'!$B$2:$S$401,7,FALSE)*1.7)</f>
        <v>64.599999999999994</v>
      </c>
      <c r="D114" s="4">
        <f>IF(ISNA(VLOOKUP(A114,'2012'!$B$2:$S$401,7,FALSE)), C114, VLOOKUP(A114,'2012'!$B$2:$S$401,7,FALSE))</f>
        <v>47</v>
      </c>
      <c r="E114" s="4">
        <f>IF(ISNA(VLOOKUP(A114,'2011'!$B$2:$S$401,7,FALSE)), AVERAGE(C114:D114), VLOOKUP(A114,'2011'!$B$2:$S$401,7,FALSE))</f>
        <v>42</v>
      </c>
      <c r="F114" s="4">
        <f>IF(ISNA(VLOOKUP(A114,'2010'!$B$2:$S$401,7,FALSE)), AVERAGE(C114:E114), VLOOKUP(A114,'2010'!$B$2:$S$401,7,FALSE))</f>
        <v>41</v>
      </c>
      <c r="G114" s="4">
        <f>IF(ISNA(VLOOKUP(A114,'2009'!$B$2:$S$401,7,FALSE)), AVERAGE(C114:F114), VLOOKUP(A114,'2009'!$B$2:$S$401,7,FALSE))</f>
        <v>41</v>
      </c>
      <c r="H114" s="4">
        <f>VLOOKUP(A114,'2014'!$B$2:$S$430,4,FALSE)</f>
        <v>67</v>
      </c>
      <c r="I114" s="4">
        <f>IF(ISNA(VLOOKUP(A114,'2013'!$B$2:$S$401,4,FALSE)), H114, VLOOKUP(A114,'2013'!$B$2:$S$401,4,FALSE)*1.7)</f>
        <v>81.599999999999994</v>
      </c>
      <c r="J114" s="4">
        <f>IF(ISNA(VLOOKUP(A114,'2012'!$B$2:$S$401,4,FALSE)), I114, VLOOKUP(A114,'2012'!$B$2:$S$401,4,FALSE))</f>
        <v>75</v>
      </c>
      <c r="K114" s="4">
        <f>IF(ISNA(VLOOKUP(A114,'2011'!$B$2:$S$401,4,FALSE)), AVERAGE(I114:J114), VLOOKUP(A114,'2011'!$B$2:$S$401,4,FALSE))</f>
        <v>68</v>
      </c>
      <c r="L114" s="4">
        <f>IF(ISNA(VLOOKUP(A114,'2010'!$B$2:$S$401,4,FALSE)), AVERAGE(I114:K114), VLOOKUP(A114,'2010'!$B$2:$S$401,4,FALSE))</f>
        <v>68</v>
      </c>
      <c r="M114" s="4">
        <f>IF(ISNA(VLOOKUP(A114,'2009'!$B$2:$S$401,4,FALSE)), AVERAGE(I114:L114), VLOOKUP(A114,'2009'!$B$2:$S$401,4,FALSE))</f>
        <v>76</v>
      </c>
      <c r="N114" s="4">
        <f t="shared" si="9"/>
        <v>24</v>
      </c>
      <c r="O114" s="4" t="str">
        <f>VLOOKUP(A114,Bios!$B$2:$S$430,3,FALSE)</f>
        <v>C</v>
      </c>
      <c r="P114" s="4" t="str">
        <f>VLOOKUP(A114,Bios!$B$2:$S$430,4,FALSE)</f>
        <v>Aug 10 '89</v>
      </c>
      <c r="Q114" s="4" t="str">
        <f t="shared" si="10"/>
        <v>89</v>
      </c>
      <c r="R114" s="5">
        <f t="shared" si="11"/>
        <v>0.62580348943985309</v>
      </c>
      <c r="S114" s="4">
        <f t="shared" si="12"/>
        <v>37</v>
      </c>
      <c r="T114" s="4">
        <f t="shared" si="13"/>
        <v>64.599999999999994</v>
      </c>
      <c r="U114" s="4">
        <f t="shared" si="14"/>
        <v>67</v>
      </c>
      <c r="V114" s="4">
        <f t="shared" si="15"/>
        <v>81.599999999999994</v>
      </c>
      <c r="W114" s="4" t="str">
        <f>VLOOKUP(A114,Bios!$B$2:$S$430,7,FALSE)</f>
        <v>CAN</v>
      </c>
      <c r="X114" s="4" t="str">
        <f>VLOOKUP(A114,Bios!$B$2:$S$430,2,FALSE)</f>
        <v>EDM</v>
      </c>
      <c r="Y114" s="4">
        <f t="shared" si="16"/>
        <v>72.600000000000009</v>
      </c>
      <c r="Z114" s="4">
        <f t="shared" si="17"/>
        <v>45.433333333333337</v>
      </c>
    </row>
    <row r="115" spans="1:26">
      <c r="A115" t="s">
        <v>223</v>
      </c>
      <c r="B115" s="4">
        <f>VLOOKUP(A115,'2014'!$B$2:$S$430,7,FALSE)</f>
        <v>57</v>
      </c>
      <c r="C115" s="4">
        <f>IF(ISNA(VLOOKUP(A115,'2013'!$B$2:$S$401,7,FALSE)*1.7), B115, VLOOKUP(A115,'2013'!$B$2:$S$401,7,FALSE)*1.7)</f>
        <v>42.5</v>
      </c>
      <c r="D115" s="4">
        <f>IF(ISNA(VLOOKUP(A115,'2012'!$B$2:$S$401,7,FALSE)), C115, VLOOKUP(A115,'2012'!$B$2:$S$401,7,FALSE))</f>
        <v>42</v>
      </c>
      <c r="E115" s="4">
        <f>IF(ISNA(VLOOKUP(A115,'2011'!$B$2:$S$401,7,FALSE)), AVERAGE(C115:D115), VLOOKUP(A115,'2011'!$B$2:$S$401,7,FALSE))</f>
        <v>42.25</v>
      </c>
      <c r="F115" s="4">
        <f>IF(ISNA(VLOOKUP(A115,'2010'!$B$2:$S$401,7,FALSE)), AVERAGE(C115:E115), VLOOKUP(A115,'2010'!$B$2:$S$401,7,FALSE))</f>
        <v>47</v>
      </c>
      <c r="G115" s="4">
        <f>IF(ISNA(VLOOKUP(A115,'2009'!$B$2:$S$401,7,FALSE)), AVERAGE(C115:F115), VLOOKUP(A115,'2009'!$B$2:$S$401,7,FALSE))</f>
        <v>50</v>
      </c>
      <c r="H115" s="4">
        <f>VLOOKUP(A115,'2014'!$B$2:$S$430,4,FALSE)</f>
        <v>78</v>
      </c>
      <c r="I115" s="4">
        <f>IF(ISNA(VLOOKUP(A115,'2013'!$B$2:$S$401,4,FALSE)), H115, VLOOKUP(A115,'2013'!$B$2:$S$401,4,FALSE)*1.7)</f>
        <v>81.599999999999994</v>
      </c>
      <c r="J115" s="4">
        <f>IF(ISNA(VLOOKUP(A115,'2012'!$B$2:$S$401,4,FALSE)), I115, VLOOKUP(A115,'2012'!$B$2:$S$401,4,FALSE))</f>
        <v>57</v>
      </c>
      <c r="K115" s="4">
        <f>IF(ISNA(VLOOKUP(A115,'2011'!$B$2:$S$401,4,FALSE)), AVERAGE(I115:J115), VLOOKUP(A115,'2011'!$B$2:$S$401,4,FALSE))</f>
        <v>69.3</v>
      </c>
      <c r="L115" s="4">
        <f>IF(ISNA(VLOOKUP(A115,'2010'!$B$2:$S$401,4,FALSE)), AVERAGE(I115:K115), VLOOKUP(A115,'2010'!$B$2:$S$401,4,FALSE))</f>
        <v>82</v>
      </c>
      <c r="M115" s="4">
        <f>IF(ISNA(VLOOKUP(A115,'2009'!$B$2:$S$401,4,FALSE)), AVERAGE(I115:L115), VLOOKUP(A115,'2009'!$B$2:$S$401,4,FALSE))</f>
        <v>81</v>
      </c>
      <c r="N115" s="4">
        <f t="shared" si="9"/>
        <v>25</v>
      </c>
      <c r="O115" s="4" t="str">
        <f>VLOOKUP(A115,Bios!$B$2:$S$430,3,FALSE)</f>
        <v>L</v>
      </c>
      <c r="P115" s="4" t="str">
        <f>VLOOKUP(A115,Bios!$B$2:$S$430,4,FALSE)</f>
        <v>May 28 '88</v>
      </c>
      <c r="Q115" s="4" t="str">
        <f t="shared" si="10"/>
        <v>88</v>
      </c>
      <c r="R115" s="5">
        <f t="shared" si="11"/>
        <v>0.62541768768099804</v>
      </c>
      <c r="S115" s="4">
        <f t="shared" si="12"/>
        <v>42</v>
      </c>
      <c r="T115" s="4">
        <f t="shared" si="13"/>
        <v>57</v>
      </c>
      <c r="U115" s="4">
        <f t="shared" si="14"/>
        <v>57</v>
      </c>
      <c r="V115" s="4">
        <f t="shared" si="15"/>
        <v>82</v>
      </c>
      <c r="W115" s="4" t="str">
        <f>VLOOKUP(A115,Bios!$B$2:$S$430,7,FALSE)</f>
        <v>CAN</v>
      </c>
      <c r="X115" s="4" t="str">
        <f>VLOOKUP(A115,Bios!$B$2:$S$430,2,FALSE)</f>
        <v>EDM</v>
      </c>
      <c r="Y115" s="4">
        <f t="shared" si="16"/>
        <v>74.816666666666663</v>
      </c>
      <c r="Z115" s="4">
        <f t="shared" si="17"/>
        <v>46.791666666666664</v>
      </c>
    </row>
    <row r="116" spans="1:26">
      <c r="A116" t="s">
        <v>1255</v>
      </c>
      <c r="B116" s="4">
        <f>VLOOKUP(A116,'2014'!$B$2:$S$430,7,FALSE)</f>
        <v>51</v>
      </c>
      <c r="C116" s="4">
        <f>IF(ISNA(VLOOKUP(A116,'2013'!$B$2:$S$401,7,FALSE)*1.7), B116, VLOOKUP(A116,'2013'!$B$2:$S$401,7,FALSE)*1.7)</f>
        <v>51</v>
      </c>
      <c r="D116" s="4">
        <f>IF(ISNA(VLOOKUP(A116,'2012'!$B$2:$S$401,7,FALSE)), C116, VLOOKUP(A116,'2012'!$B$2:$S$401,7,FALSE))</f>
        <v>51</v>
      </c>
      <c r="E116" s="4">
        <f>IF(ISNA(VLOOKUP(A116,'2011'!$B$2:$S$401,7,FALSE)), AVERAGE(C116:D116), VLOOKUP(A116,'2011'!$B$2:$S$401,7,FALSE))</f>
        <v>51</v>
      </c>
      <c r="F116" s="4">
        <f>IF(ISNA(VLOOKUP(A116,'2010'!$B$2:$S$401,7,FALSE)), AVERAGE(C116:E116), VLOOKUP(A116,'2010'!$B$2:$S$401,7,FALSE))</f>
        <v>51</v>
      </c>
      <c r="G116" s="4">
        <f>IF(ISNA(VLOOKUP(A116,'2009'!$B$2:$S$401,7,FALSE)), AVERAGE(C116:F116), VLOOKUP(A116,'2009'!$B$2:$S$401,7,FALSE))</f>
        <v>51</v>
      </c>
      <c r="H116" s="4">
        <f>VLOOKUP(A116,'2014'!$B$2:$S$430,4,FALSE)</f>
        <v>82</v>
      </c>
      <c r="I116" s="4">
        <f>IF(ISNA(VLOOKUP(A116,'2013'!$B$2:$S$401,4,FALSE)), H116, VLOOKUP(A116,'2013'!$B$2:$S$401,4,FALSE)*1.7)</f>
        <v>82</v>
      </c>
      <c r="J116" s="4">
        <f>IF(ISNA(VLOOKUP(A116,'2012'!$B$2:$S$401,4,FALSE)), I116, VLOOKUP(A116,'2012'!$B$2:$S$401,4,FALSE))</f>
        <v>82</v>
      </c>
      <c r="K116" s="4">
        <f>IF(ISNA(VLOOKUP(A116,'2011'!$B$2:$S$401,4,FALSE)), AVERAGE(I116:J116), VLOOKUP(A116,'2011'!$B$2:$S$401,4,FALSE))</f>
        <v>82</v>
      </c>
      <c r="L116" s="4">
        <f>IF(ISNA(VLOOKUP(A116,'2010'!$B$2:$S$401,4,FALSE)), AVERAGE(I116:K116), VLOOKUP(A116,'2010'!$B$2:$S$401,4,FALSE))</f>
        <v>82</v>
      </c>
      <c r="M116" s="4">
        <f>IF(ISNA(VLOOKUP(A116,'2009'!$B$2:$S$401,4,FALSE)), AVERAGE(I116:L116), VLOOKUP(A116,'2009'!$B$2:$S$401,4,FALSE))</f>
        <v>82</v>
      </c>
      <c r="N116" s="4">
        <f t="shared" si="9"/>
        <v>22</v>
      </c>
      <c r="O116" s="4" t="str">
        <f>VLOOKUP(A116,Bios!$B$2:$S$430,3,FALSE)</f>
        <v>R</v>
      </c>
      <c r="P116" s="4" t="str">
        <f>VLOOKUP(A116,Bios!$B$2:$S$430,4,FALSE)</f>
        <v>Apr 01 '91</v>
      </c>
      <c r="Q116" s="4" t="str">
        <f t="shared" si="10"/>
        <v>91</v>
      </c>
      <c r="R116" s="5">
        <f t="shared" si="11"/>
        <v>0.62195121951219512</v>
      </c>
      <c r="S116" s="4">
        <f t="shared" si="12"/>
        <v>51</v>
      </c>
      <c r="T116" s="4">
        <f t="shared" si="13"/>
        <v>51</v>
      </c>
      <c r="U116" s="4">
        <f t="shared" si="14"/>
        <v>82</v>
      </c>
      <c r="V116" s="4">
        <f t="shared" si="15"/>
        <v>82</v>
      </c>
      <c r="W116" s="4" t="str">
        <f>VLOOKUP(A116,Bios!$B$2:$S$430,7,FALSE)</f>
        <v>CAN</v>
      </c>
      <c r="X116" s="4" t="str">
        <f>VLOOKUP(A116,Bios!$B$2:$S$430,2,FALSE)</f>
        <v>BOS</v>
      </c>
      <c r="Y116" s="4">
        <f t="shared" si="16"/>
        <v>82</v>
      </c>
      <c r="Z116" s="4">
        <f t="shared" si="17"/>
        <v>51</v>
      </c>
    </row>
    <row r="117" spans="1:26">
      <c r="A117" t="s">
        <v>99</v>
      </c>
      <c r="B117" s="4">
        <f>VLOOKUP(A117,'2014'!$B$2:$S$430,7,FALSE)</f>
        <v>28</v>
      </c>
      <c r="C117" s="4">
        <f>IF(ISNA(VLOOKUP(A117,'2013'!$B$2:$S$401,7,FALSE)*1.7), B117, VLOOKUP(A117,'2013'!$B$2:$S$401,7,FALSE)*1.7)</f>
        <v>59.5</v>
      </c>
      <c r="D117" s="4">
        <f>IF(ISNA(VLOOKUP(A117,'2012'!$B$2:$S$401,7,FALSE)), C117, VLOOKUP(A117,'2012'!$B$2:$S$401,7,FALSE))</f>
        <v>61</v>
      </c>
      <c r="E117" s="4">
        <f>IF(ISNA(VLOOKUP(A117,'2011'!$B$2:$S$401,7,FALSE)), AVERAGE(C117:D117), VLOOKUP(A117,'2011'!$B$2:$S$401,7,FALSE))</f>
        <v>31</v>
      </c>
      <c r="F117" s="4">
        <f>IF(ISNA(VLOOKUP(A117,'2010'!$B$2:$S$401,7,FALSE)), AVERAGE(C117:E117), VLOOKUP(A117,'2010'!$B$2:$S$401,7,FALSE))</f>
        <v>51</v>
      </c>
      <c r="G117" s="4">
        <f>IF(ISNA(VLOOKUP(A117,'2009'!$B$2:$S$401,7,FALSE)), AVERAGE(C117:F117), VLOOKUP(A117,'2009'!$B$2:$S$401,7,FALSE))</f>
        <v>37</v>
      </c>
      <c r="H117" s="4">
        <f>VLOOKUP(A117,'2014'!$B$2:$S$430,4,FALSE)</f>
        <v>80</v>
      </c>
      <c r="I117" s="4">
        <f>IF(ISNA(VLOOKUP(A117,'2013'!$B$2:$S$401,4,FALSE)), H117, VLOOKUP(A117,'2013'!$B$2:$S$401,4,FALSE)*1.7)</f>
        <v>81.599999999999994</v>
      </c>
      <c r="J117" s="4">
        <f>IF(ISNA(VLOOKUP(A117,'2012'!$B$2:$S$401,4,FALSE)), I117, VLOOKUP(A117,'2012'!$B$2:$S$401,4,FALSE))</f>
        <v>82</v>
      </c>
      <c r="K117" s="4">
        <f>IF(ISNA(VLOOKUP(A117,'2011'!$B$2:$S$401,4,FALSE)), AVERAGE(I117:J117), VLOOKUP(A117,'2011'!$B$2:$S$401,4,FALSE))</f>
        <v>45</v>
      </c>
      <c r="L117" s="4">
        <f>IF(ISNA(VLOOKUP(A117,'2010'!$B$2:$S$401,4,FALSE)), AVERAGE(I117:K117), VLOOKUP(A117,'2010'!$B$2:$S$401,4,FALSE))</f>
        <v>69</v>
      </c>
      <c r="M117" s="4">
        <f>IF(ISNA(VLOOKUP(A117,'2009'!$B$2:$S$401,4,FALSE)), AVERAGE(I117:L117), VLOOKUP(A117,'2009'!$B$2:$S$401,4,FALSE))</f>
        <v>73</v>
      </c>
      <c r="N117" s="4">
        <f t="shared" si="9"/>
        <v>29</v>
      </c>
      <c r="O117" s="4" t="str">
        <f>VLOOKUP(A117,Bios!$B$2:$S$430,3,FALSE)</f>
        <v>L</v>
      </c>
      <c r="P117" s="4" t="str">
        <f>VLOOKUP(A117,Bios!$B$2:$S$430,4,FALSE)</f>
        <v>May 16 '84</v>
      </c>
      <c r="Q117" s="4" t="str">
        <f t="shared" si="10"/>
        <v>84</v>
      </c>
      <c r="R117" s="5">
        <f t="shared" si="11"/>
        <v>0.62122619600557361</v>
      </c>
      <c r="S117" s="4">
        <f t="shared" si="12"/>
        <v>28</v>
      </c>
      <c r="T117" s="4">
        <f t="shared" si="13"/>
        <v>61</v>
      </c>
      <c r="U117" s="4">
        <f t="shared" si="14"/>
        <v>45</v>
      </c>
      <c r="V117" s="4">
        <f t="shared" si="15"/>
        <v>82</v>
      </c>
      <c r="W117" s="4" t="str">
        <f>VLOOKUP(A117,Bios!$B$2:$S$430,7,FALSE)</f>
        <v>CZE</v>
      </c>
      <c r="X117" s="4" t="str">
        <f>VLOOKUP(A117,Bios!$B$2:$S$430,2,FALSE)</f>
        <v>FLA</v>
      </c>
      <c r="Y117" s="4">
        <f t="shared" si="16"/>
        <v>71.766666666666666</v>
      </c>
      <c r="Z117" s="4">
        <f t="shared" si="17"/>
        <v>44.583333333333336</v>
      </c>
    </row>
    <row r="118" spans="1:26">
      <c r="A118" t="s">
        <v>216</v>
      </c>
      <c r="B118" s="4">
        <f>VLOOKUP(A118,'2014'!$B$2:$S$430,7,FALSE)</f>
        <v>53</v>
      </c>
      <c r="C118" s="4">
        <f>IF(ISNA(VLOOKUP(A118,'2013'!$B$2:$S$401,7,FALSE)*1.7), B118, VLOOKUP(A118,'2013'!$B$2:$S$401,7,FALSE)*1.7)</f>
        <v>23.8</v>
      </c>
      <c r="D118" s="4">
        <f>IF(ISNA(VLOOKUP(A118,'2012'!$B$2:$S$401,7,FALSE)), C118, VLOOKUP(A118,'2012'!$B$2:$S$401,7,FALSE))</f>
        <v>43</v>
      </c>
      <c r="E118" s="4">
        <f>IF(ISNA(VLOOKUP(A118,'2011'!$B$2:$S$401,7,FALSE)), AVERAGE(C118:D118), VLOOKUP(A118,'2011'!$B$2:$S$401,7,FALSE))</f>
        <v>48</v>
      </c>
      <c r="F118" s="4">
        <f>IF(ISNA(VLOOKUP(A118,'2010'!$B$2:$S$401,7,FALSE)), AVERAGE(C118:E118), VLOOKUP(A118,'2010'!$B$2:$S$401,7,FALSE))</f>
        <v>51</v>
      </c>
      <c r="G118" s="4">
        <f>IF(ISNA(VLOOKUP(A118,'2009'!$B$2:$S$401,7,FALSE)), AVERAGE(C118:F118), VLOOKUP(A118,'2009'!$B$2:$S$401,7,FALSE))</f>
        <v>41.45</v>
      </c>
      <c r="H118" s="4">
        <f>VLOOKUP(A118,'2014'!$B$2:$S$430,4,FALSE)</f>
        <v>76</v>
      </c>
      <c r="I118" s="4">
        <f>IF(ISNA(VLOOKUP(A118,'2013'!$B$2:$S$401,4,FALSE)), H118, VLOOKUP(A118,'2013'!$B$2:$S$401,4,FALSE)*1.7)</f>
        <v>40.799999999999997</v>
      </c>
      <c r="J118" s="4">
        <f>IF(ISNA(VLOOKUP(A118,'2012'!$B$2:$S$401,4,FALSE)), I118, VLOOKUP(A118,'2012'!$B$2:$S$401,4,FALSE))</f>
        <v>76</v>
      </c>
      <c r="K118" s="4">
        <f>IF(ISNA(VLOOKUP(A118,'2011'!$B$2:$S$401,4,FALSE)), AVERAGE(I118:J118), VLOOKUP(A118,'2011'!$B$2:$S$401,4,FALSE))</f>
        <v>79</v>
      </c>
      <c r="L118" s="4">
        <f>IF(ISNA(VLOOKUP(A118,'2010'!$B$2:$S$401,4,FALSE)), AVERAGE(I118:K118), VLOOKUP(A118,'2010'!$B$2:$S$401,4,FALSE))</f>
        <v>80</v>
      </c>
      <c r="M118" s="4">
        <f>IF(ISNA(VLOOKUP(A118,'2009'!$B$2:$S$401,4,FALSE)), AVERAGE(I118:L118), VLOOKUP(A118,'2009'!$B$2:$S$401,4,FALSE))</f>
        <v>68.95</v>
      </c>
      <c r="N118" s="4">
        <f t="shared" si="9"/>
        <v>26</v>
      </c>
      <c r="O118" s="4" t="str">
        <f>VLOOKUP(A118,Bios!$B$2:$S$430,3,FALSE)</f>
        <v>R</v>
      </c>
      <c r="P118" s="4" t="str">
        <f>VLOOKUP(A118,Bios!$B$2:$S$430,4,FALSE)</f>
        <v>Jan 01 '87</v>
      </c>
      <c r="Q118" s="4" t="str">
        <f t="shared" si="10"/>
        <v>87</v>
      </c>
      <c r="R118" s="5">
        <f t="shared" si="11"/>
        <v>0.61853832442067735</v>
      </c>
      <c r="S118" s="4">
        <f t="shared" si="12"/>
        <v>23.8</v>
      </c>
      <c r="T118" s="4">
        <f t="shared" si="13"/>
        <v>53</v>
      </c>
      <c r="U118" s="4">
        <f t="shared" si="14"/>
        <v>40.799999999999997</v>
      </c>
      <c r="V118" s="4">
        <f t="shared" si="15"/>
        <v>80</v>
      </c>
      <c r="W118" s="4" t="str">
        <f>VLOOKUP(A118,Bios!$B$2:$S$430,7,FALSE)</f>
        <v>SWE</v>
      </c>
      <c r="X118" s="4" t="str">
        <f>VLOOKUP(A118,Bios!$B$2:$S$430,2,FALSE)</f>
        <v>NSH</v>
      </c>
      <c r="Y118" s="4">
        <f t="shared" si="16"/>
        <v>70.125</v>
      </c>
      <c r="Z118" s="4">
        <f t="shared" si="17"/>
        <v>43.375</v>
      </c>
    </row>
    <row r="119" spans="1:26">
      <c r="A119" t="s">
        <v>188</v>
      </c>
      <c r="B119" s="4">
        <f>VLOOKUP(A119,'2014'!$B$2:$S$430,7,FALSE)</f>
        <v>56</v>
      </c>
      <c r="C119" s="4">
        <f>IF(ISNA(VLOOKUP(A119,'2013'!$B$2:$S$401,7,FALSE)*1.7), B119, VLOOKUP(A119,'2013'!$B$2:$S$401,7,FALSE)*1.7)</f>
        <v>47.6</v>
      </c>
      <c r="D119" s="4">
        <f>IF(ISNA(VLOOKUP(A119,'2012'!$B$2:$S$401,7,FALSE)), C119, VLOOKUP(A119,'2012'!$B$2:$S$401,7,FALSE))</f>
        <v>49</v>
      </c>
      <c r="E119" s="4">
        <f>IF(ISNA(VLOOKUP(A119,'2011'!$B$2:$S$401,7,FALSE)), AVERAGE(C119:D119), VLOOKUP(A119,'2011'!$B$2:$S$401,7,FALSE))</f>
        <v>48</v>
      </c>
      <c r="F119" s="4">
        <f>IF(ISNA(VLOOKUP(A119,'2010'!$B$2:$S$401,7,FALSE)), AVERAGE(C119:E119), VLOOKUP(A119,'2010'!$B$2:$S$401,7,FALSE))</f>
        <v>43</v>
      </c>
      <c r="G119" s="4">
        <f>IF(ISNA(VLOOKUP(A119,'2009'!$B$2:$S$401,7,FALSE)), AVERAGE(C119:F119), VLOOKUP(A119,'2009'!$B$2:$S$401,7,FALSE))</f>
        <v>53</v>
      </c>
      <c r="H119" s="4">
        <f>VLOOKUP(A119,'2014'!$B$2:$S$430,4,FALSE)</f>
        <v>79</v>
      </c>
      <c r="I119" s="4">
        <f>IF(ISNA(VLOOKUP(A119,'2013'!$B$2:$S$401,4,FALSE)), H119, VLOOKUP(A119,'2013'!$B$2:$S$401,4,FALSE)*1.7)</f>
        <v>81.599999999999994</v>
      </c>
      <c r="J119" s="4">
        <f>IF(ISNA(VLOOKUP(A119,'2012'!$B$2:$S$401,4,FALSE)), I119, VLOOKUP(A119,'2012'!$B$2:$S$401,4,FALSE))</f>
        <v>78</v>
      </c>
      <c r="K119" s="4">
        <f>IF(ISNA(VLOOKUP(A119,'2011'!$B$2:$S$401,4,FALSE)), AVERAGE(I119:J119), VLOOKUP(A119,'2011'!$B$2:$S$401,4,FALSE))</f>
        <v>82</v>
      </c>
      <c r="L119" s="4">
        <f>IF(ISNA(VLOOKUP(A119,'2010'!$B$2:$S$401,4,FALSE)), AVERAGE(I119:K119), VLOOKUP(A119,'2010'!$B$2:$S$401,4,FALSE))</f>
        <v>78</v>
      </c>
      <c r="M119" s="4">
        <f>IF(ISNA(VLOOKUP(A119,'2009'!$B$2:$S$401,4,FALSE)), AVERAGE(I119:L119), VLOOKUP(A119,'2009'!$B$2:$S$401,4,FALSE))</f>
        <v>81</v>
      </c>
      <c r="N119" s="4">
        <f t="shared" si="9"/>
        <v>28</v>
      </c>
      <c r="O119" s="4" t="str">
        <f>VLOOKUP(A119,Bios!$B$2:$S$430,3,FALSE)</f>
        <v>D</v>
      </c>
      <c r="P119" s="4" t="str">
        <f>VLOOKUP(A119,Bios!$B$2:$S$430,4,FALSE)</f>
        <v>Aug 14 '85</v>
      </c>
      <c r="Q119" s="4" t="str">
        <f t="shared" si="10"/>
        <v>85</v>
      </c>
      <c r="R119" s="5">
        <f t="shared" si="11"/>
        <v>0.6184320266889074</v>
      </c>
      <c r="S119" s="4">
        <f t="shared" si="12"/>
        <v>43</v>
      </c>
      <c r="T119" s="4">
        <f t="shared" si="13"/>
        <v>56</v>
      </c>
      <c r="U119" s="4">
        <f t="shared" si="14"/>
        <v>78</v>
      </c>
      <c r="V119" s="4">
        <f t="shared" si="15"/>
        <v>82</v>
      </c>
      <c r="W119" s="4" t="str">
        <f>VLOOKUP(A119,Bios!$B$2:$S$430,7,FALSE)</f>
        <v>CAN</v>
      </c>
      <c r="X119" s="4" t="str">
        <f>VLOOKUP(A119,Bios!$B$2:$S$430,2,FALSE)</f>
        <v>NSH</v>
      </c>
      <c r="Y119" s="4">
        <f t="shared" si="16"/>
        <v>79.933333333333337</v>
      </c>
      <c r="Z119" s="4">
        <f t="shared" si="17"/>
        <v>49.433333333333337</v>
      </c>
    </row>
    <row r="120" spans="1:26">
      <c r="A120" t="s">
        <v>156</v>
      </c>
      <c r="B120" s="4">
        <f>VLOOKUP(A120,'2014'!$B$2:$S$430,7,FALSE)</f>
        <v>58</v>
      </c>
      <c r="C120" s="4">
        <f>IF(ISNA(VLOOKUP(A120,'2013'!$B$2:$S$401,7,FALSE)*1.7), B120, VLOOKUP(A120,'2013'!$B$2:$S$401,7,FALSE)*1.7)</f>
        <v>28.9</v>
      </c>
      <c r="D120" s="4">
        <f>IF(ISNA(VLOOKUP(A120,'2012'!$B$2:$S$401,7,FALSE)), C120, VLOOKUP(A120,'2012'!$B$2:$S$401,7,FALSE))</f>
        <v>66</v>
      </c>
      <c r="E120" s="4">
        <f>IF(ISNA(VLOOKUP(A120,'2011'!$B$2:$S$401,7,FALSE)), AVERAGE(C120:D120), VLOOKUP(A120,'2011'!$B$2:$S$401,7,FALSE))</f>
        <v>39</v>
      </c>
      <c r="F120" s="4">
        <f>IF(ISNA(VLOOKUP(A120,'2010'!$B$2:$S$401,7,FALSE)), AVERAGE(C120:E120), VLOOKUP(A120,'2010'!$B$2:$S$401,7,FALSE))</f>
        <v>35</v>
      </c>
      <c r="G120" s="4">
        <f>IF(ISNA(VLOOKUP(A120,'2009'!$B$2:$S$401,7,FALSE)), AVERAGE(C120:F120), VLOOKUP(A120,'2009'!$B$2:$S$401,7,FALSE))</f>
        <v>40</v>
      </c>
      <c r="H120" s="4">
        <f>VLOOKUP(A120,'2014'!$B$2:$S$430,4,FALSE)</f>
        <v>75</v>
      </c>
      <c r="I120" s="4">
        <f>IF(ISNA(VLOOKUP(A120,'2013'!$B$2:$S$401,4,FALSE)), H120, VLOOKUP(A120,'2013'!$B$2:$S$401,4,FALSE)*1.7)</f>
        <v>69.7</v>
      </c>
      <c r="J120" s="4">
        <f>IF(ISNA(VLOOKUP(A120,'2012'!$B$2:$S$401,4,FALSE)), I120, VLOOKUP(A120,'2012'!$B$2:$S$401,4,FALSE))</f>
        <v>81</v>
      </c>
      <c r="K120" s="4">
        <f>IF(ISNA(VLOOKUP(A120,'2011'!$B$2:$S$401,4,FALSE)), AVERAGE(I120:J120), VLOOKUP(A120,'2011'!$B$2:$S$401,4,FALSE))</f>
        <v>71</v>
      </c>
      <c r="L120" s="4">
        <f>IF(ISNA(VLOOKUP(A120,'2010'!$B$2:$S$401,4,FALSE)), AVERAGE(I120:K120), VLOOKUP(A120,'2010'!$B$2:$S$401,4,FALSE))</f>
        <v>55</v>
      </c>
      <c r="M120" s="4">
        <f>IF(ISNA(VLOOKUP(A120,'2009'!$B$2:$S$401,4,FALSE)), AVERAGE(I120:L120), VLOOKUP(A120,'2009'!$B$2:$S$401,4,FALSE))</f>
        <v>80</v>
      </c>
      <c r="N120" s="4">
        <f t="shared" si="9"/>
        <v>29</v>
      </c>
      <c r="O120" s="4" t="str">
        <f>VLOOKUP(A120,Bios!$B$2:$S$430,3,FALSE)</f>
        <v>C</v>
      </c>
      <c r="P120" s="4" t="str">
        <f>VLOOKUP(A120,Bios!$B$2:$S$430,4,FALSE)</f>
        <v>Mar 20 '84</v>
      </c>
      <c r="Q120" s="4" t="str">
        <f t="shared" si="10"/>
        <v>84</v>
      </c>
      <c r="R120" s="5">
        <f t="shared" si="11"/>
        <v>0.61825341672457712</v>
      </c>
      <c r="S120" s="4">
        <f t="shared" si="12"/>
        <v>28.9</v>
      </c>
      <c r="T120" s="4">
        <f t="shared" si="13"/>
        <v>66</v>
      </c>
      <c r="U120" s="4">
        <f t="shared" si="14"/>
        <v>55</v>
      </c>
      <c r="V120" s="4">
        <f t="shared" si="15"/>
        <v>81</v>
      </c>
      <c r="W120" s="4" t="str">
        <f>VLOOKUP(A120,Bios!$B$2:$S$430,7,FALSE)</f>
        <v>FIN</v>
      </c>
      <c r="X120" s="4" t="str">
        <f>VLOOKUP(A120,Bios!$B$2:$S$430,2,FALSE)</f>
        <v>TBL</v>
      </c>
      <c r="Y120" s="4">
        <f t="shared" si="16"/>
        <v>71.95</v>
      </c>
      <c r="Z120" s="4">
        <f t="shared" si="17"/>
        <v>44.483333333333327</v>
      </c>
    </row>
    <row r="121" spans="1:26">
      <c r="A121" t="s">
        <v>131</v>
      </c>
      <c r="B121" s="4">
        <f>VLOOKUP(A121,'2014'!$B$2:$S$430,7,FALSE)</f>
        <v>36</v>
      </c>
      <c r="C121" s="4">
        <f>IF(ISNA(VLOOKUP(A121,'2013'!$B$2:$S$401,7,FALSE)*1.7), B121, VLOOKUP(A121,'2013'!$B$2:$S$401,7,FALSE)*1.7)</f>
        <v>52.699999999999996</v>
      </c>
      <c r="D121" s="4">
        <f>IF(ISNA(VLOOKUP(A121,'2012'!$B$2:$S$401,7,FALSE)), C121, VLOOKUP(A121,'2012'!$B$2:$S$401,7,FALSE))</f>
        <v>54</v>
      </c>
      <c r="E121" s="4">
        <f>IF(ISNA(VLOOKUP(A121,'2011'!$B$2:$S$401,7,FALSE)), AVERAGE(C121:D121), VLOOKUP(A121,'2011'!$B$2:$S$401,7,FALSE))</f>
        <v>48</v>
      </c>
      <c r="F121" s="4">
        <f>IF(ISNA(VLOOKUP(A121,'2010'!$B$2:$S$401,7,FALSE)), AVERAGE(C121:E121), VLOOKUP(A121,'2010'!$B$2:$S$401,7,FALSE))</f>
        <v>37</v>
      </c>
      <c r="G121" s="4">
        <f>IF(ISNA(VLOOKUP(A121,'2009'!$B$2:$S$401,7,FALSE)), AVERAGE(C121:F121), VLOOKUP(A121,'2009'!$B$2:$S$401,7,FALSE))</f>
        <v>40</v>
      </c>
      <c r="H121" s="4">
        <f>VLOOKUP(A121,'2014'!$B$2:$S$430,4,FALSE)</f>
        <v>65</v>
      </c>
      <c r="I121" s="4">
        <f>IF(ISNA(VLOOKUP(A121,'2013'!$B$2:$S$401,4,FALSE)), H121, VLOOKUP(A121,'2013'!$B$2:$S$401,4,FALSE)*1.7)</f>
        <v>76.5</v>
      </c>
      <c r="J121" s="4">
        <f>IF(ISNA(VLOOKUP(A121,'2012'!$B$2:$S$401,4,FALSE)), I121, VLOOKUP(A121,'2012'!$B$2:$S$401,4,FALSE))</f>
        <v>76</v>
      </c>
      <c r="K121" s="4">
        <f>IF(ISNA(VLOOKUP(A121,'2011'!$B$2:$S$401,4,FALSE)), AVERAGE(I121:J121), VLOOKUP(A121,'2011'!$B$2:$S$401,4,FALSE))</f>
        <v>60</v>
      </c>
      <c r="L121" s="4">
        <f>IF(ISNA(VLOOKUP(A121,'2010'!$B$2:$S$401,4,FALSE)), AVERAGE(I121:K121), VLOOKUP(A121,'2010'!$B$2:$S$401,4,FALSE))</f>
        <v>77</v>
      </c>
      <c r="M121" s="4">
        <f>IF(ISNA(VLOOKUP(A121,'2009'!$B$2:$S$401,4,FALSE)), AVERAGE(I121:L121), VLOOKUP(A121,'2009'!$B$2:$S$401,4,FALSE))</f>
        <v>81</v>
      </c>
      <c r="N121" s="4">
        <f t="shared" si="9"/>
        <v>28</v>
      </c>
      <c r="O121" s="4" t="str">
        <f>VLOOKUP(A121,Bios!$B$2:$S$430,3,FALSE)</f>
        <v>R</v>
      </c>
      <c r="P121" s="4" t="str">
        <f>VLOOKUP(A121,Bios!$B$2:$S$430,4,FALSE)</f>
        <v>Mar 21 '85</v>
      </c>
      <c r="Q121" s="4" t="str">
        <f t="shared" si="10"/>
        <v>85</v>
      </c>
      <c r="R121" s="5">
        <f t="shared" si="11"/>
        <v>0.61469575200918491</v>
      </c>
      <c r="S121" s="4">
        <f t="shared" si="12"/>
        <v>36</v>
      </c>
      <c r="T121" s="4">
        <f t="shared" si="13"/>
        <v>54</v>
      </c>
      <c r="U121" s="4">
        <f t="shared" si="14"/>
        <v>60</v>
      </c>
      <c r="V121" s="4">
        <f t="shared" si="15"/>
        <v>81</v>
      </c>
      <c r="W121" s="4" t="str">
        <f>VLOOKUP(A121,Bios!$B$2:$S$430,7,FALSE)</f>
        <v>USA</v>
      </c>
      <c r="X121" s="4" t="str">
        <f>VLOOKUP(A121,Bios!$B$2:$S$430,2,FALSE)</f>
        <v>NYR, TBL</v>
      </c>
      <c r="Y121" s="4">
        <f t="shared" si="16"/>
        <v>72.583333333333329</v>
      </c>
      <c r="Z121" s="4">
        <f t="shared" si="17"/>
        <v>44.616666666666667</v>
      </c>
    </row>
    <row r="122" spans="1:26">
      <c r="A122" t="s">
        <v>145</v>
      </c>
      <c r="B122" s="4">
        <f>VLOOKUP(A122,'2014'!$B$2:$S$430,7,FALSE)</f>
        <v>27</v>
      </c>
      <c r="C122" s="4">
        <f>IF(ISNA(VLOOKUP(A122,'2013'!$B$2:$S$401,7,FALSE)*1.7), B122, VLOOKUP(A122,'2013'!$B$2:$S$401,7,FALSE)*1.7)</f>
        <v>49.3</v>
      </c>
      <c r="D122" s="4">
        <f>IF(ISNA(VLOOKUP(A122,'2012'!$B$2:$S$401,7,FALSE)), C122, VLOOKUP(A122,'2012'!$B$2:$S$401,7,FALSE))</f>
        <v>54</v>
      </c>
      <c r="E122" s="4">
        <f>IF(ISNA(VLOOKUP(A122,'2011'!$B$2:$S$401,7,FALSE)), AVERAGE(C122:D122), VLOOKUP(A122,'2011'!$B$2:$S$401,7,FALSE))</f>
        <v>57</v>
      </c>
      <c r="F122" s="4">
        <f>IF(ISNA(VLOOKUP(A122,'2010'!$B$2:$S$401,7,FALSE)), AVERAGE(C122:E122), VLOOKUP(A122,'2010'!$B$2:$S$401,7,FALSE))</f>
        <v>56</v>
      </c>
      <c r="G122" s="4">
        <f>IF(ISNA(VLOOKUP(A122,'2009'!$B$2:$S$401,7,FALSE)), AVERAGE(C122:F122), VLOOKUP(A122,'2009'!$B$2:$S$401,7,FALSE))</f>
        <v>53</v>
      </c>
      <c r="H122" s="4">
        <f>VLOOKUP(A122,'2014'!$B$2:$S$430,4,FALSE)</f>
        <v>79</v>
      </c>
      <c r="I122" s="4">
        <f>IF(ISNA(VLOOKUP(A122,'2013'!$B$2:$S$401,4,FALSE)), H122, VLOOKUP(A122,'2013'!$B$2:$S$401,4,FALSE)*1.7)</f>
        <v>78.2</v>
      </c>
      <c r="J122" s="4">
        <f>IF(ISNA(VLOOKUP(A122,'2012'!$B$2:$S$401,4,FALSE)), I122, VLOOKUP(A122,'2012'!$B$2:$S$401,4,FALSE))</f>
        <v>82</v>
      </c>
      <c r="K122" s="4">
        <f>IF(ISNA(VLOOKUP(A122,'2011'!$B$2:$S$401,4,FALSE)), AVERAGE(I122:J122), VLOOKUP(A122,'2011'!$B$2:$S$401,4,FALSE))</f>
        <v>82</v>
      </c>
      <c r="L122" s="4">
        <f>IF(ISNA(VLOOKUP(A122,'2010'!$B$2:$S$401,4,FALSE)), AVERAGE(I122:K122), VLOOKUP(A122,'2010'!$B$2:$S$401,4,FALSE))</f>
        <v>82</v>
      </c>
      <c r="M122" s="4">
        <f>IF(ISNA(VLOOKUP(A122,'2009'!$B$2:$S$401,4,FALSE)), AVERAGE(I122:L122), VLOOKUP(A122,'2009'!$B$2:$S$401,4,FALSE))</f>
        <v>80</v>
      </c>
      <c r="N122" s="4">
        <f t="shared" si="9"/>
        <v>29</v>
      </c>
      <c r="O122" s="4" t="str">
        <f>VLOOKUP(A122,Bios!$B$2:$S$430,3,FALSE)</f>
        <v>R</v>
      </c>
      <c r="P122" s="4" t="str">
        <f>VLOOKUP(A122,Bios!$B$2:$S$430,4,FALSE)</f>
        <v>Nov 04 '84</v>
      </c>
      <c r="Q122" s="4" t="str">
        <f t="shared" si="10"/>
        <v>84</v>
      </c>
      <c r="R122" s="5">
        <f t="shared" si="11"/>
        <v>0.61320364238410596</v>
      </c>
      <c r="S122" s="4">
        <f t="shared" si="12"/>
        <v>27</v>
      </c>
      <c r="T122" s="4">
        <f t="shared" si="13"/>
        <v>57</v>
      </c>
      <c r="U122" s="4">
        <f t="shared" si="14"/>
        <v>78.2</v>
      </c>
      <c r="V122" s="4">
        <f t="shared" si="15"/>
        <v>82</v>
      </c>
      <c r="W122" s="4" t="str">
        <f>VLOOKUP(A122,Bios!$B$2:$S$430,7,FALSE)</f>
        <v>USA</v>
      </c>
      <c r="X122" s="4" t="str">
        <f>VLOOKUP(A122,Bios!$B$2:$S$430,2,FALSE)</f>
        <v>LAK</v>
      </c>
      <c r="Y122" s="4">
        <f t="shared" si="16"/>
        <v>80.533333333333331</v>
      </c>
      <c r="Z122" s="4">
        <f t="shared" si="17"/>
        <v>49.383333333333333</v>
      </c>
    </row>
    <row r="123" spans="1:26">
      <c r="A123" t="s">
        <v>640</v>
      </c>
      <c r="B123" s="4">
        <f>VLOOKUP(A123,'2014'!$B$2:$S$430,7,FALSE)</f>
        <v>41</v>
      </c>
      <c r="C123" s="4">
        <f>IF(ISNA(VLOOKUP(A123,'2013'!$B$2:$S$401,7,FALSE)*1.7), B123, VLOOKUP(A123,'2013'!$B$2:$S$401,7,FALSE)*1.7)</f>
        <v>47.6</v>
      </c>
      <c r="D123" s="4">
        <f>IF(ISNA(VLOOKUP(A123,'2012'!$B$2:$S$401,7,FALSE)), C123, VLOOKUP(A123,'2012'!$B$2:$S$401,7,FALSE))</f>
        <v>47.6</v>
      </c>
      <c r="E123" s="4">
        <f>IF(ISNA(VLOOKUP(A123,'2011'!$B$2:$S$401,7,FALSE)), AVERAGE(C123:D123), VLOOKUP(A123,'2011'!$B$2:$S$401,7,FALSE))</f>
        <v>47.6</v>
      </c>
      <c r="F123" s="4">
        <f>IF(ISNA(VLOOKUP(A123,'2010'!$B$2:$S$401,7,FALSE)), AVERAGE(C123:E123), VLOOKUP(A123,'2010'!$B$2:$S$401,7,FALSE))</f>
        <v>47.6</v>
      </c>
      <c r="G123" s="4">
        <f>IF(ISNA(VLOOKUP(A123,'2009'!$B$2:$S$401,7,FALSE)), AVERAGE(C123:F123), VLOOKUP(A123,'2009'!$B$2:$S$401,7,FALSE))</f>
        <v>47.6</v>
      </c>
      <c r="H123" s="4">
        <f>VLOOKUP(A123,'2014'!$B$2:$S$430,4,FALSE)</f>
        <v>81</v>
      </c>
      <c r="I123" s="4">
        <f>IF(ISNA(VLOOKUP(A123,'2013'!$B$2:$S$401,4,FALSE)), H123, VLOOKUP(A123,'2013'!$B$2:$S$401,4,FALSE)*1.7)</f>
        <v>74.8</v>
      </c>
      <c r="J123" s="4">
        <f>IF(ISNA(VLOOKUP(A123,'2012'!$B$2:$S$401,4,FALSE)), I123, VLOOKUP(A123,'2012'!$B$2:$S$401,4,FALSE))</f>
        <v>74.8</v>
      </c>
      <c r="K123" s="4">
        <f>IF(ISNA(VLOOKUP(A123,'2011'!$B$2:$S$401,4,FALSE)), AVERAGE(I123:J123), VLOOKUP(A123,'2011'!$B$2:$S$401,4,FALSE))</f>
        <v>74.8</v>
      </c>
      <c r="L123" s="4">
        <f>IF(ISNA(VLOOKUP(A123,'2010'!$B$2:$S$401,4,FALSE)), AVERAGE(I123:K123), VLOOKUP(A123,'2010'!$B$2:$S$401,4,FALSE))</f>
        <v>74.8</v>
      </c>
      <c r="M123" s="4">
        <f>IF(ISNA(VLOOKUP(A123,'2009'!$B$2:$S$401,4,FALSE)), AVERAGE(I123:L123), VLOOKUP(A123,'2009'!$B$2:$S$401,4,FALSE))</f>
        <v>74.8</v>
      </c>
      <c r="N123" s="4">
        <f t="shared" si="9"/>
        <v>21</v>
      </c>
      <c r="O123" s="4" t="str">
        <f>VLOOKUP(A123,Bios!$B$2:$S$430,3,FALSE)</f>
        <v>R</v>
      </c>
      <c r="P123" s="4" t="str">
        <f>VLOOKUP(A123,Bios!$B$2:$S$430,4,FALSE)</f>
        <v>May 06 '92</v>
      </c>
      <c r="Q123" s="4" t="str">
        <f t="shared" si="10"/>
        <v>92</v>
      </c>
      <c r="R123" s="5">
        <f t="shared" si="11"/>
        <v>0.61318681318681312</v>
      </c>
      <c r="S123" s="4">
        <f t="shared" si="12"/>
        <v>41</v>
      </c>
      <c r="T123" s="4">
        <f t="shared" si="13"/>
        <v>47.6</v>
      </c>
      <c r="U123" s="4">
        <f t="shared" si="14"/>
        <v>74.8</v>
      </c>
      <c r="V123" s="4">
        <f t="shared" si="15"/>
        <v>81</v>
      </c>
      <c r="W123" s="4" t="str">
        <f>VLOOKUP(A123,Bios!$B$2:$S$430,7,FALSE)</f>
        <v>CAN</v>
      </c>
      <c r="X123" s="4" t="str">
        <f>VLOOKUP(A123,Bios!$B$2:$S$430,2,FALSE)</f>
        <v>MTL</v>
      </c>
      <c r="Y123" s="4">
        <f t="shared" si="16"/>
        <v>75.833333333333343</v>
      </c>
      <c r="Z123" s="4">
        <f t="shared" si="17"/>
        <v>46.5</v>
      </c>
    </row>
    <row r="124" spans="1:26">
      <c r="A124" t="s">
        <v>80</v>
      </c>
      <c r="B124" s="4">
        <f>VLOOKUP(A124,'2014'!$B$2:$S$430,7,FALSE)</f>
        <v>53</v>
      </c>
      <c r="C124" s="4">
        <f>IF(ISNA(VLOOKUP(A124,'2013'!$B$2:$S$401,7,FALSE)*1.7), B124, VLOOKUP(A124,'2013'!$B$2:$S$401,7,FALSE)*1.7)</f>
        <v>64.599999999999994</v>
      </c>
      <c r="D124" s="4">
        <f>IF(ISNA(VLOOKUP(A124,'2012'!$B$2:$S$401,7,FALSE)), C124, VLOOKUP(A124,'2012'!$B$2:$S$401,7,FALSE))</f>
        <v>36</v>
      </c>
      <c r="E124" s="4">
        <f>IF(ISNA(VLOOKUP(A124,'2011'!$B$2:$S$401,7,FALSE)), AVERAGE(C124:D124), VLOOKUP(A124,'2011'!$B$2:$S$401,7,FALSE))</f>
        <v>38</v>
      </c>
      <c r="F124" s="4">
        <f>IF(ISNA(VLOOKUP(A124,'2010'!$B$2:$S$401,7,FALSE)), AVERAGE(C124:E124), VLOOKUP(A124,'2010'!$B$2:$S$401,7,FALSE))</f>
        <v>46.199999999999996</v>
      </c>
      <c r="G124" s="4">
        <f>IF(ISNA(VLOOKUP(A124,'2009'!$B$2:$S$401,7,FALSE)), AVERAGE(C124:F124), VLOOKUP(A124,'2009'!$B$2:$S$401,7,FALSE))</f>
        <v>46.199999999999996</v>
      </c>
      <c r="H124" s="4">
        <f>VLOOKUP(A124,'2014'!$B$2:$S$430,4,FALSE)</f>
        <v>82</v>
      </c>
      <c r="I124" s="4">
        <f>IF(ISNA(VLOOKUP(A124,'2013'!$B$2:$S$401,4,FALSE)), H124, VLOOKUP(A124,'2013'!$B$2:$S$401,4,FALSE)*1.7)</f>
        <v>71.399999999999991</v>
      </c>
      <c r="J124" s="4">
        <f>IF(ISNA(VLOOKUP(A124,'2012'!$B$2:$S$401,4,FALSE)), I124, VLOOKUP(A124,'2012'!$B$2:$S$401,4,FALSE))</f>
        <v>81</v>
      </c>
      <c r="K124" s="4">
        <f>IF(ISNA(VLOOKUP(A124,'2011'!$B$2:$S$401,4,FALSE)), AVERAGE(I124:J124), VLOOKUP(A124,'2011'!$B$2:$S$401,4,FALSE))</f>
        <v>77</v>
      </c>
      <c r="L124" s="4">
        <f>IF(ISNA(VLOOKUP(A124,'2010'!$B$2:$S$401,4,FALSE)), AVERAGE(I124:K124), VLOOKUP(A124,'2010'!$B$2:$S$401,4,FALSE))</f>
        <v>76.466666666666654</v>
      </c>
      <c r="M124" s="4">
        <f>IF(ISNA(VLOOKUP(A124,'2009'!$B$2:$S$401,4,FALSE)), AVERAGE(I124:L124), VLOOKUP(A124,'2009'!$B$2:$S$401,4,FALSE))</f>
        <v>76.466666666666654</v>
      </c>
      <c r="N124" s="4">
        <f t="shared" si="9"/>
        <v>24</v>
      </c>
      <c r="O124" s="4" t="str">
        <f>VLOOKUP(A124,Bios!$B$2:$S$430,3,FALSE)</f>
        <v>D</v>
      </c>
      <c r="P124" s="4" t="str">
        <f>VLOOKUP(A124,Bios!$B$2:$S$430,4,FALSE)</f>
        <v>May 13 '89</v>
      </c>
      <c r="Q124" s="4" t="str">
        <f t="shared" si="10"/>
        <v>89</v>
      </c>
      <c r="R124" s="5">
        <f t="shared" si="11"/>
        <v>0.6116295764536972</v>
      </c>
      <c r="S124" s="4">
        <f t="shared" si="12"/>
        <v>36</v>
      </c>
      <c r="T124" s="4">
        <f t="shared" si="13"/>
        <v>64.599999999999994</v>
      </c>
      <c r="U124" s="4">
        <f t="shared" si="14"/>
        <v>71.399999999999991</v>
      </c>
      <c r="V124" s="4">
        <f t="shared" si="15"/>
        <v>82</v>
      </c>
      <c r="W124" s="4" t="str">
        <f>VLOOKUP(A124,Bios!$B$2:$S$430,7,FALSE)</f>
        <v>CAN</v>
      </c>
      <c r="X124" s="4" t="str">
        <f>VLOOKUP(A124,Bios!$B$2:$S$430,2,FALSE)</f>
        <v>MTL</v>
      </c>
      <c r="Y124" s="4">
        <f t="shared" si="16"/>
        <v>77.388888888888872</v>
      </c>
      <c r="Z124" s="4">
        <f t="shared" si="17"/>
        <v>47.333333333333336</v>
      </c>
    </row>
    <row r="125" spans="1:26">
      <c r="A125" t="s">
        <v>133</v>
      </c>
      <c r="B125" s="4">
        <f>VLOOKUP(A125,'2014'!$B$2:$S$430,7,FALSE)</f>
        <v>28</v>
      </c>
      <c r="C125" s="4">
        <f>IF(ISNA(VLOOKUP(A125,'2013'!$B$2:$S$401,7,FALSE)*1.7), B125, VLOOKUP(A125,'2013'!$B$2:$S$401,7,FALSE)*1.7)</f>
        <v>52.699999999999996</v>
      </c>
      <c r="D125" s="4">
        <f>IF(ISNA(VLOOKUP(A125,'2012'!$B$2:$S$401,7,FALSE)), C125, VLOOKUP(A125,'2012'!$B$2:$S$401,7,FALSE))</f>
        <v>52.699999999999996</v>
      </c>
      <c r="E125" s="4">
        <f>IF(ISNA(VLOOKUP(A125,'2011'!$B$2:$S$401,7,FALSE)), AVERAGE(C125:D125), VLOOKUP(A125,'2011'!$B$2:$S$401,7,FALSE))</f>
        <v>52.699999999999996</v>
      </c>
      <c r="F125" s="4">
        <f>IF(ISNA(VLOOKUP(A125,'2010'!$B$2:$S$401,7,FALSE)), AVERAGE(C125:E125), VLOOKUP(A125,'2010'!$B$2:$S$401,7,FALSE))</f>
        <v>52.699999999999996</v>
      </c>
      <c r="G125" s="4">
        <f>IF(ISNA(VLOOKUP(A125,'2009'!$B$2:$S$401,7,FALSE)), AVERAGE(C125:F125), VLOOKUP(A125,'2009'!$B$2:$S$401,7,FALSE))</f>
        <v>52.699999999999996</v>
      </c>
      <c r="H125" s="4">
        <f>VLOOKUP(A125,'2014'!$B$2:$S$430,4,FALSE)</f>
        <v>69</v>
      </c>
      <c r="I125" s="4">
        <f>IF(ISNA(VLOOKUP(A125,'2013'!$B$2:$S$401,4,FALSE)), H125, VLOOKUP(A125,'2013'!$B$2:$S$401,4,FALSE)*1.7)</f>
        <v>81.599999999999994</v>
      </c>
      <c r="J125" s="4">
        <f>IF(ISNA(VLOOKUP(A125,'2012'!$B$2:$S$401,4,FALSE)), I125, VLOOKUP(A125,'2012'!$B$2:$S$401,4,FALSE))</f>
        <v>81.599999999999994</v>
      </c>
      <c r="K125" s="4">
        <f>IF(ISNA(VLOOKUP(A125,'2011'!$B$2:$S$401,4,FALSE)), AVERAGE(I125:J125), VLOOKUP(A125,'2011'!$B$2:$S$401,4,FALSE))</f>
        <v>81.599999999999994</v>
      </c>
      <c r="L125" s="4">
        <f>IF(ISNA(VLOOKUP(A125,'2010'!$B$2:$S$401,4,FALSE)), AVERAGE(I125:K125), VLOOKUP(A125,'2010'!$B$2:$S$401,4,FALSE))</f>
        <v>81.599999999999994</v>
      </c>
      <c r="M125" s="4">
        <f>IF(ISNA(VLOOKUP(A125,'2009'!$B$2:$S$401,4,FALSE)), AVERAGE(I125:L125), VLOOKUP(A125,'2009'!$B$2:$S$401,4,FALSE))</f>
        <v>81.599999999999994</v>
      </c>
      <c r="N125" s="4">
        <f t="shared" si="9"/>
        <v>20</v>
      </c>
      <c r="O125" s="4" t="str">
        <f>VLOOKUP(A125,Bios!$B$2:$S$430,3,FALSE)</f>
        <v>L</v>
      </c>
      <c r="P125" s="4" t="str">
        <f>VLOOKUP(A125,Bios!$B$2:$S$430,4,FALSE)</f>
        <v>Jun 04 '93</v>
      </c>
      <c r="Q125" s="4" t="str">
        <f t="shared" si="10"/>
        <v>93</v>
      </c>
      <c r="R125" s="5">
        <f t="shared" si="11"/>
        <v>0.61111111111111094</v>
      </c>
      <c r="S125" s="4">
        <f t="shared" si="12"/>
        <v>28</v>
      </c>
      <c r="T125" s="4">
        <f t="shared" si="13"/>
        <v>52.699999999999996</v>
      </c>
      <c r="U125" s="4">
        <f t="shared" si="14"/>
        <v>69</v>
      </c>
      <c r="V125" s="4">
        <f t="shared" si="15"/>
        <v>81.599999999999994</v>
      </c>
      <c r="W125" s="4" t="str">
        <f>VLOOKUP(A125,Bios!$B$2:$S$430,7,FALSE)</f>
        <v>CAN</v>
      </c>
      <c r="X125" s="4" t="str">
        <f>VLOOKUP(A125,Bios!$B$2:$S$430,2,FALSE)</f>
        <v>FLA</v>
      </c>
      <c r="Y125" s="4">
        <f t="shared" si="16"/>
        <v>79.5</v>
      </c>
      <c r="Z125" s="4">
        <f t="shared" si="17"/>
        <v>48.583333333333321</v>
      </c>
    </row>
    <row r="126" spans="1:26">
      <c r="A126" t="s">
        <v>195</v>
      </c>
      <c r="B126" s="4">
        <f>VLOOKUP(A126,'2014'!$B$2:$S$430,7,FALSE)</f>
        <v>36</v>
      </c>
      <c r="C126" s="4">
        <f>IF(ISNA(VLOOKUP(A126,'2013'!$B$2:$S$401,7,FALSE)*1.7), B126, VLOOKUP(A126,'2013'!$B$2:$S$401,7,FALSE)*1.7)</f>
        <v>34</v>
      </c>
      <c r="D126" s="4">
        <f>IF(ISNA(VLOOKUP(A126,'2012'!$B$2:$S$401,7,FALSE)), C126, VLOOKUP(A126,'2012'!$B$2:$S$401,7,FALSE))</f>
        <v>48</v>
      </c>
      <c r="E126" s="4">
        <f>IF(ISNA(VLOOKUP(A126,'2011'!$B$2:$S$401,7,FALSE)), AVERAGE(C126:D126), VLOOKUP(A126,'2011'!$B$2:$S$401,7,FALSE))</f>
        <v>50</v>
      </c>
      <c r="F126" s="4">
        <f>IF(ISNA(VLOOKUP(A126,'2010'!$B$2:$S$401,7,FALSE)), AVERAGE(C126:E126), VLOOKUP(A126,'2010'!$B$2:$S$401,7,FALSE))</f>
        <v>58</v>
      </c>
      <c r="G126" s="4">
        <f>IF(ISNA(VLOOKUP(A126,'2009'!$B$2:$S$401,7,FALSE)), AVERAGE(C126:F126), VLOOKUP(A126,'2009'!$B$2:$S$401,7,FALSE))</f>
        <v>57</v>
      </c>
      <c r="H126" s="4">
        <f>VLOOKUP(A126,'2014'!$B$2:$S$430,4,FALSE)</f>
        <v>75</v>
      </c>
      <c r="I126" s="4">
        <f>IF(ISNA(VLOOKUP(A126,'2013'!$B$2:$S$401,4,FALSE)), H126, VLOOKUP(A126,'2013'!$B$2:$S$401,4,FALSE)*1.7)</f>
        <v>78.2</v>
      </c>
      <c r="J126" s="4">
        <f>IF(ISNA(VLOOKUP(A126,'2012'!$B$2:$S$401,4,FALSE)), I126, VLOOKUP(A126,'2012'!$B$2:$S$401,4,FALSE))</f>
        <v>81</v>
      </c>
      <c r="K126" s="4">
        <f>IF(ISNA(VLOOKUP(A126,'2011'!$B$2:$S$401,4,FALSE)), AVERAGE(I126:J126), VLOOKUP(A126,'2011'!$B$2:$S$401,4,FALSE))</f>
        <v>76</v>
      </c>
      <c r="L126" s="4">
        <f>IF(ISNA(VLOOKUP(A126,'2010'!$B$2:$S$401,4,FALSE)), AVERAGE(I126:K126), VLOOKUP(A126,'2010'!$B$2:$S$401,4,FALSE))</f>
        <v>76</v>
      </c>
      <c r="M126" s="4">
        <f>IF(ISNA(VLOOKUP(A126,'2009'!$B$2:$S$401,4,FALSE)), AVERAGE(I126:L126), VLOOKUP(A126,'2009'!$B$2:$S$401,4,FALSE))</f>
        <v>77</v>
      </c>
      <c r="N126" s="4">
        <f t="shared" si="9"/>
        <v>37</v>
      </c>
      <c r="O126" s="4" t="str">
        <f>VLOOKUP(A126,Bios!$B$2:$S$430,3,FALSE)</f>
        <v>D</v>
      </c>
      <c r="P126" s="4" t="str">
        <f>VLOOKUP(A126,Bios!$B$2:$S$430,4,FALSE)</f>
        <v>Jul 12 '76</v>
      </c>
      <c r="Q126" s="4" t="str">
        <f t="shared" si="10"/>
        <v>76</v>
      </c>
      <c r="R126" s="5">
        <f t="shared" si="11"/>
        <v>0.61096718480138168</v>
      </c>
      <c r="S126" s="4">
        <f t="shared" si="12"/>
        <v>34</v>
      </c>
      <c r="T126" s="4">
        <f t="shared" si="13"/>
        <v>58</v>
      </c>
      <c r="U126" s="4">
        <f t="shared" si="14"/>
        <v>75</v>
      </c>
      <c r="V126" s="4">
        <f t="shared" si="15"/>
        <v>81</v>
      </c>
      <c r="W126" s="4" t="str">
        <f>VLOOKUP(A126,Bios!$B$2:$S$430,7,FALSE)</f>
        <v>CAN</v>
      </c>
      <c r="X126" s="4" t="str">
        <f>VLOOKUP(A126,Bios!$B$2:$S$430,2,FALSE)</f>
        <v>SJS</v>
      </c>
      <c r="Y126" s="4">
        <f t="shared" si="16"/>
        <v>77.2</v>
      </c>
      <c r="Z126" s="4">
        <f t="shared" si="17"/>
        <v>47.166666666666664</v>
      </c>
    </row>
    <row r="127" spans="1:26">
      <c r="A127" t="s">
        <v>130</v>
      </c>
      <c r="B127" s="4">
        <f>VLOOKUP(A127,'2014'!$B$2:$S$430,7,FALSE)</f>
        <v>24</v>
      </c>
      <c r="C127" s="4">
        <f>IF(ISNA(VLOOKUP(A127,'2013'!$B$2:$S$401,7,FALSE)*1.7), B127, VLOOKUP(A127,'2013'!$B$2:$S$401,7,FALSE)*1.7)</f>
        <v>52.699999999999996</v>
      </c>
      <c r="D127" s="4">
        <f>IF(ISNA(VLOOKUP(A127,'2012'!$B$2:$S$401,7,FALSE)), C127, VLOOKUP(A127,'2012'!$B$2:$S$401,7,FALSE))</f>
        <v>52.699999999999996</v>
      </c>
      <c r="E127" s="4">
        <f>IF(ISNA(VLOOKUP(A127,'2011'!$B$2:$S$401,7,FALSE)), AVERAGE(C127:D127), VLOOKUP(A127,'2011'!$B$2:$S$401,7,FALSE))</f>
        <v>52.699999999999996</v>
      </c>
      <c r="F127" s="4">
        <f>IF(ISNA(VLOOKUP(A127,'2010'!$B$2:$S$401,7,FALSE)), AVERAGE(C127:E127), VLOOKUP(A127,'2010'!$B$2:$S$401,7,FALSE))</f>
        <v>52.699999999999996</v>
      </c>
      <c r="G127" s="4">
        <f>IF(ISNA(VLOOKUP(A127,'2009'!$B$2:$S$401,7,FALSE)), AVERAGE(C127:F127), VLOOKUP(A127,'2009'!$B$2:$S$401,7,FALSE))</f>
        <v>52.699999999999996</v>
      </c>
      <c r="H127" s="4">
        <f>VLOOKUP(A127,'2014'!$B$2:$S$430,4,FALSE)</f>
        <v>63</v>
      </c>
      <c r="I127" s="4">
        <f>IF(ISNA(VLOOKUP(A127,'2013'!$B$2:$S$401,4,FALSE)), H127, VLOOKUP(A127,'2013'!$B$2:$S$401,4,FALSE)*1.7)</f>
        <v>81.599999999999994</v>
      </c>
      <c r="J127" s="4">
        <f>IF(ISNA(VLOOKUP(A127,'2012'!$B$2:$S$401,4,FALSE)), I127, VLOOKUP(A127,'2012'!$B$2:$S$401,4,FALSE))</f>
        <v>81.599999999999994</v>
      </c>
      <c r="K127" s="4">
        <f>IF(ISNA(VLOOKUP(A127,'2011'!$B$2:$S$401,4,FALSE)), AVERAGE(I127:J127), VLOOKUP(A127,'2011'!$B$2:$S$401,4,FALSE))</f>
        <v>81.599999999999994</v>
      </c>
      <c r="L127" s="4">
        <f>IF(ISNA(VLOOKUP(A127,'2010'!$B$2:$S$401,4,FALSE)), AVERAGE(I127:K127), VLOOKUP(A127,'2010'!$B$2:$S$401,4,FALSE))</f>
        <v>81.599999999999994</v>
      </c>
      <c r="M127" s="4">
        <f>IF(ISNA(VLOOKUP(A127,'2009'!$B$2:$S$401,4,FALSE)), AVERAGE(I127:L127), VLOOKUP(A127,'2009'!$B$2:$S$401,4,FALSE))</f>
        <v>81.599999999999994</v>
      </c>
      <c r="N127" s="4">
        <f t="shared" si="9"/>
        <v>20</v>
      </c>
      <c r="O127" s="4" t="str">
        <f>VLOOKUP(A127,Bios!$B$2:$S$430,3,FALSE)</f>
        <v>R</v>
      </c>
      <c r="P127" s="4" t="str">
        <f>VLOOKUP(A127,Bios!$B$2:$S$430,4,FALSE)</f>
        <v>Oct 06 '93</v>
      </c>
      <c r="Q127" s="4" t="str">
        <f t="shared" si="10"/>
        <v>93</v>
      </c>
      <c r="R127" s="5">
        <f t="shared" si="11"/>
        <v>0.61040339702760071</v>
      </c>
      <c r="S127" s="4">
        <f t="shared" si="12"/>
        <v>24</v>
      </c>
      <c r="T127" s="4">
        <f t="shared" si="13"/>
        <v>52.699999999999996</v>
      </c>
      <c r="U127" s="4">
        <f t="shared" si="14"/>
        <v>63</v>
      </c>
      <c r="V127" s="4">
        <f t="shared" si="15"/>
        <v>81.599999999999994</v>
      </c>
      <c r="W127" s="4" t="str">
        <f>VLOOKUP(A127,Bios!$B$2:$S$430,7,FALSE)</f>
        <v>RUS</v>
      </c>
      <c r="X127" s="4" t="str">
        <f>VLOOKUP(A127,Bios!$B$2:$S$430,2,FALSE)</f>
        <v>EDM</v>
      </c>
      <c r="Y127" s="4">
        <f t="shared" si="16"/>
        <v>78.5</v>
      </c>
      <c r="Z127" s="4">
        <f t="shared" si="17"/>
        <v>47.916666666666657</v>
      </c>
    </row>
    <row r="128" spans="1:26">
      <c r="A128" t="s">
        <v>1845</v>
      </c>
      <c r="B128" s="4">
        <f>VLOOKUP(A128,'2014'!$B$2:$S$430,7,FALSE)</f>
        <v>50</v>
      </c>
      <c r="C128" s="4">
        <f>IF(ISNA(VLOOKUP(A128,'2013'!$B$2:$S$401,7,FALSE)*1.7), B128, VLOOKUP(A128,'2013'!$B$2:$S$401,7,FALSE)*1.7)</f>
        <v>50</v>
      </c>
      <c r="D128" s="4">
        <f>IF(ISNA(VLOOKUP(A128,'2012'!$B$2:$S$401,7,FALSE)), C128, VLOOKUP(A128,'2012'!$B$2:$S$401,7,FALSE))</f>
        <v>50</v>
      </c>
      <c r="E128" s="4">
        <f>IF(ISNA(VLOOKUP(A128,'2011'!$B$2:$S$401,7,FALSE)), AVERAGE(C128:D128), VLOOKUP(A128,'2011'!$B$2:$S$401,7,FALSE))</f>
        <v>50</v>
      </c>
      <c r="F128" s="4">
        <f>IF(ISNA(VLOOKUP(A128,'2010'!$B$2:$S$401,7,FALSE)), AVERAGE(C128:E128), VLOOKUP(A128,'2010'!$B$2:$S$401,7,FALSE))</f>
        <v>50</v>
      </c>
      <c r="G128" s="4">
        <f>IF(ISNA(VLOOKUP(A128,'2009'!$B$2:$S$401,7,FALSE)), AVERAGE(C128:F128), VLOOKUP(A128,'2009'!$B$2:$S$401,7,FALSE))</f>
        <v>50</v>
      </c>
      <c r="H128" s="4">
        <f>VLOOKUP(A128,'2014'!$B$2:$S$430,4,FALSE)</f>
        <v>82</v>
      </c>
      <c r="I128" s="4">
        <f>IF(ISNA(VLOOKUP(A128,'2013'!$B$2:$S$401,4,FALSE)), H128, VLOOKUP(A128,'2013'!$B$2:$S$401,4,FALSE)*1.7)</f>
        <v>82</v>
      </c>
      <c r="J128" s="4">
        <f>IF(ISNA(VLOOKUP(A128,'2012'!$B$2:$S$401,4,FALSE)), I128, VLOOKUP(A128,'2012'!$B$2:$S$401,4,FALSE))</f>
        <v>82</v>
      </c>
      <c r="K128" s="4">
        <f>IF(ISNA(VLOOKUP(A128,'2011'!$B$2:$S$401,4,FALSE)), AVERAGE(I128:J128), VLOOKUP(A128,'2011'!$B$2:$S$401,4,FALSE))</f>
        <v>82</v>
      </c>
      <c r="L128" s="4">
        <f>IF(ISNA(VLOOKUP(A128,'2010'!$B$2:$S$401,4,FALSE)), AVERAGE(I128:K128), VLOOKUP(A128,'2010'!$B$2:$S$401,4,FALSE))</f>
        <v>82</v>
      </c>
      <c r="M128" s="4">
        <f>IF(ISNA(VLOOKUP(A128,'2009'!$B$2:$S$401,4,FALSE)), AVERAGE(I128:L128), VLOOKUP(A128,'2009'!$B$2:$S$401,4,FALSE))</f>
        <v>82</v>
      </c>
      <c r="N128" s="4">
        <f t="shared" si="9"/>
        <v>23</v>
      </c>
      <c r="O128" s="4" t="str">
        <f>VLOOKUP(A128,Bios!$B$2:$S$430,3,FALSE)</f>
        <v>C</v>
      </c>
      <c r="P128" s="4" t="str">
        <f>VLOOKUP(A128,Bios!$B$2:$S$430,4,FALSE)</f>
        <v>Jul 29 '90</v>
      </c>
      <c r="Q128" s="4" t="str">
        <f t="shared" si="10"/>
        <v>90</v>
      </c>
      <c r="R128" s="5">
        <f t="shared" si="11"/>
        <v>0.6097560975609756</v>
      </c>
      <c r="S128" s="4">
        <f t="shared" si="12"/>
        <v>50</v>
      </c>
      <c r="T128" s="4">
        <f t="shared" si="13"/>
        <v>50</v>
      </c>
      <c r="U128" s="4">
        <f t="shared" si="14"/>
        <v>82</v>
      </c>
      <c r="V128" s="4">
        <f t="shared" si="15"/>
        <v>82</v>
      </c>
      <c r="W128" s="4" t="str">
        <f>VLOOKUP(A128,Bios!$B$2:$S$430,7,FALSE)</f>
        <v>USA</v>
      </c>
      <c r="X128" s="4" t="str">
        <f>VLOOKUP(A128,Bios!$B$2:$S$430,2,FALSE)</f>
        <v>TBL</v>
      </c>
      <c r="Y128" s="4">
        <f t="shared" si="16"/>
        <v>82</v>
      </c>
      <c r="Z128" s="4">
        <f t="shared" si="17"/>
        <v>50</v>
      </c>
    </row>
    <row r="129" spans="1:26">
      <c r="A129" t="s">
        <v>101</v>
      </c>
      <c r="B129" s="4">
        <f>VLOOKUP(A129,'2014'!$B$2:$S$430,7,FALSE)</f>
        <v>36</v>
      </c>
      <c r="C129" s="4">
        <f>IF(ISNA(VLOOKUP(A129,'2013'!$B$2:$S$401,7,FALSE)*1.7), B129, VLOOKUP(A129,'2013'!$B$2:$S$401,7,FALSE)*1.7)</f>
        <v>59.5</v>
      </c>
      <c r="D129" s="4">
        <f>IF(ISNA(VLOOKUP(A129,'2012'!$B$2:$S$401,7,FALSE)), C129, VLOOKUP(A129,'2012'!$B$2:$S$401,7,FALSE))</f>
        <v>23</v>
      </c>
      <c r="E129" s="4">
        <f>IF(ISNA(VLOOKUP(A129,'2011'!$B$2:$S$401,7,FALSE)), AVERAGE(C129:D129), VLOOKUP(A129,'2011'!$B$2:$S$401,7,FALSE))</f>
        <v>55</v>
      </c>
      <c r="F129" s="4">
        <f>IF(ISNA(VLOOKUP(A129,'2010'!$B$2:$S$401,7,FALSE)), AVERAGE(C129:E129), VLOOKUP(A129,'2010'!$B$2:$S$401,7,FALSE))</f>
        <v>42</v>
      </c>
      <c r="G129" s="4">
        <f>IF(ISNA(VLOOKUP(A129,'2009'!$B$2:$S$401,7,FALSE)), AVERAGE(C129:F129), VLOOKUP(A129,'2009'!$B$2:$S$401,7,FALSE))</f>
        <v>72</v>
      </c>
      <c r="H129" s="4">
        <f>VLOOKUP(A129,'2014'!$B$2:$S$430,4,FALSE)</f>
        <v>78</v>
      </c>
      <c r="I129" s="4">
        <f>IF(ISNA(VLOOKUP(A129,'2013'!$B$2:$S$401,4,FALSE)), H129, VLOOKUP(A129,'2013'!$B$2:$S$401,4,FALSE)*1.7)</f>
        <v>81.599999999999994</v>
      </c>
      <c r="J129" s="4">
        <f>IF(ISNA(VLOOKUP(A129,'2012'!$B$2:$S$401,4,FALSE)), I129, VLOOKUP(A129,'2012'!$B$2:$S$401,4,FALSE))</f>
        <v>65</v>
      </c>
      <c r="K129" s="4">
        <f>IF(ISNA(VLOOKUP(A129,'2011'!$B$2:$S$401,4,FALSE)), AVERAGE(I129:J129), VLOOKUP(A129,'2011'!$B$2:$S$401,4,FALSE))</f>
        <v>83</v>
      </c>
      <c r="L129" s="4">
        <f>IF(ISNA(VLOOKUP(A129,'2010'!$B$2:$S$401,4,FALSE)), AVERAGE(I129:K129), VLOOKUP(A129,'2010'!$B$2:$S$401,4,FALSE))</f>
        <v>82</v>
      </c>
      <c r="M129" s="4">
        <f>IF(ISNA(VLOOKUP(A129,'2009'!$B$2:$S$401,4,FALSE)), AVERAGE(I129:L129), VLOOKUP(A129,'2009'!$B$2:$S$401,4,FALSE))</f>
        <v>82</v>
      </c>
      <c r="N129" s="4">
        <f t="shared" si="9"/>
        <v>31</v>
      </c>
      <c r="O129" s="4" t="str">
        <f>VLOOKUP(A129,Bios!$B$2:$S$430,3,FALSE)</f>
        <v>R</v>
      </c>
      <c r="P129" s="4" t="str">
        <f>VLOOKUP(A129,Bios!$B$2:$S$430,4,FALSE)</f>
        <v>Apr 17 '82</v>
      </c>
      <c r="Q129" s="4" t="str">
        <f t="shared" si="10"/>
        <v>82</v>
      </c>
      <c r="R129" s="5">
        <f t="shared" si="11"/>
        <v>0.60962680237489386</v>
      </c>
      <c r="S129" s="4">
        <f t="shared" si="12"/>
        <v>23</v>
      </c>
      <c r="T129" s="4">
        <f t="shared" si="13"/>
        <v>72</v>
      </c>
      <c r="U129" s="4">
        <f t="shared" si="14"/>
        <v>65</v>
      </c>
      <c r="V129" s="4">
        <f t="shared" si="15"/>
        <v>83</v>
      </c>
      <c r="W129" s="4" t="str">
        <f>VLOOKUP(A129,Bios!$B$2:$S$430,7,FALSE)</f>
        <v>CAN</v>
      </c>
      <c r="X129" s="4" t="str">
        <f>VLOOKUP(A129,Bios!$B$2:$S$430,2,FALSE)</f>
        <v>FLA</v>
      </c>
      <c r="Y129" s="4">
        <f t="shared" si="16"/>
        <v>78.600000000000009</v>
      </c>
      <c r="Z129" s="4">
        <f t="shared" si="17"/>
        <v>47.916666666666664</v>
      </c>
    </row>
    <row r="130" spans="1:26">
      <c r="A130" t="s">
        <v>177</v>
      </c>
      <c r="B130" s="4">
        <f>VLOOKUP(A130,'2014'!$B$2:$S$430,7,FALSE)</f>
        <v>65</v>
      </c>
      <c r="C130" s="4">
        <f>IF(ISNA(VLOOKUP(A130,'2013'!$B$2:$S$401,7,FALSE)*1.7), B130, VLOOKUP(A130,'2013'!$B$2:$S$401,7,FALSE)*1.7)</f>
        <v>28.9</v>
      </c>
      <c r="D130" s="4">
        <f>IF(ISNA(VLOOKUP(A130,'2012'!$B$2:$S$401,7,FALSE)), C130, VLOOKUP(A130,'2012'!$B$2:$S$401,7,FALSE))</f>
        <v>52</v>
      </c>
      <c r="E130" s="4">
        <f>IF(ISNA(VLOOKUP(A130,'2011'!$B$2:$S$401,7,FALSE)), AVERAGE(C130:D130), VLOOKUP(A130,'2011'!$B$2:$S$401,7,FALSE))</f>
        <v>40.450000000000003</v>
      </c>
      <c r="F130" s="4">
        <f>IF(ISNA(VLOOKUP(A130,'2010'!$B$2:$S$401,7,FALSE)), AVERAGE(C130:E130), VLOOKUP(A130,'2010'!$B$2:$S$401,7,FALSE))</f>
        <v>40.450000000000003</v>
      </c>
      <c r="G130" s="4">
        <f>IF(ISNA(VLOOKUP(A130,'2009'!$B$2:$S$401,7,FALSE)), AVERAGE(C130:F130), VLOOKUP(A130,'2009'!$B$2:$S$401,7,FALSE))</f>
        <v>40.450000000000003</v>
      </c>
      <c r="H130" s="4">
        <f>VLOOKUP(A130,'2014'!$B$2:$S$430,4,FALSE)</f>
        <v>81</v>
      </c>
      <c r="I130" s="4">
        <f>IF(ISNA(VLOOKUP(A130,'2013'!$B$2:$S$401,4,FALSE)), H130, VLOOKUP(A130,'2013'!$B$2:$S$401,4,FALSE)*1.7)</f>
        <v>61.199999999999996</v>
      </c>
      <c r="J130" s="4">
        <f>IF(ISNA(VLOOKUP(A130,'2012'!$B$2:$S$401,4,FALSE)), I130, VLOOKUP(A130,'2012'!$B$2:$S$401,4,FALSE))</f>
        <v>82</v>
      </c>
      <c r="K130" s="4">
        <f>IF(ISNA(VLOOKUP(A130,'2011'!$B$2:$S$401,4,FALSE)), AVERAGE(I130:J130), VLOOKUP(A130,'2011'!$B$2:$S$401,4,FALSE))</f>
        <v>71.599999999999994</v>
      </c>
      <c r="L130" s="4">
        <f>IF(ISNA(VLOOKUP(A130,'2010'!$B$2:$S$401,4,FALSE)), AVERAGE(I130:K130), VLOOKUP(A130,'2010'!$B$2:$S$401,4,FALSE))</f>
        <v>71.599999999999994</v>
      </c>
      <c r="M130" s="4">
        <f>IF(ISNA(VLOOKUP(A130,'2009'!$B$2:$S$401,4,FALSE)), AVERAGE(I130:L130), VLOOKUP(A130,'2009'!$B$2:$S$401,4,FALSE))</f>
        <v>71.599999999999994</v>
      </c>
      <c r="N130" s="4">
        <f t="shared" ref="N130:N193" si="18">113-Q130</f>
        <v>21</v>
      </c>
      <c r="O130" s="4" t="str">
        <f>VLOOKUP(A130,Bios!$B$2:$S$430,3,FALSE)</f>
        <v>L</v>
      </c>
      <c r="P130" s="4" t="str">
        <f>VLOOKUP(A130,Bios!$B$2:$S$430,4,FALSE)</f>
        <v>Nov 23 '92</v>
      </c>
      <c r="Q130" s="4" t="str">
        <f t="shared" ref="Q130:Q193" si="19">RIGHT(P130, LEN(P130)-8)</f>
        <v>92</v>
      </c>
      <c r="R130" s="5">
        <f t="shared" ref="R130:R193" si="20">Z130/Y130</f>
        <v>0.60876993166287008</v>
      </c>
      <c r="S130" s="4">
        <f t="shared" ref="S130:S193" si="21">MIN(B130:G130)</f>
        <v>28.9</v>
      </c>
      <c r="T130" s="4">
        <f t="shared" ref="T130:T193" si="22">MAX(B130:G130)</f>
        <v>65</v>
      </c>
      <c r="U130" s="4">
        <f t="shared" ref="U130:U193" si="23">MIN(H130:M130)</f>
        <v>61.199999999999996</v>
      </c>
      <c r="V130" s="4">
        <f t="shared" ref="V130:V193" si="24">MAX(H130:M130)</f>
        <v>82</v>
      </c>
      <c r="W130" s="4" t="str">
        <f>VLOOKUP(A130,Bios!$B$2:$S$430,7,FALSE)</f>
        <v>SWE</v>
      </c>
      <c r="X130" s="4" t="str">
        <f>VLOOKUP(A130,Bios!$B$2:$S$430,2,FALSE)</f>
        <v>COL</v>
      </c>
      <c r="Y130" s="4">
        <f t="shared" ref="Y130:Y193" si="25">AVERAGE(H130:M130)</f>
        <v>73.166666666666671</v>
      </c>
      <c r="Z130" s="4">
        <f t="shared" ref="Z130:Z193" si="26">AVERAGE(B130:G130)</f>
        <v>44.541666666666664</v>
      </c>
    </row>
    <row r="131" spans="1:26">
      <c r="A131" t="s">
        <v>161</v>
      </c>
      <c r="B131" s="4">
        <f>VLOOKUP(A131,'2014'!$B$2:$S$430,7,FALSE)</f>
        <v>39</v>
      </c>
      <c r="C131" s="4">
        <f>IF(ISNA(VLOOKUP(A131,'2013'!$B$2:$S$401,7,FALSE)*1.7), B131, VLOOKUP(A131,'2013'!$B$2:$S$401,7,FALSE)*1.7)</f>
        <v>23.8</v>
      </c>
      <c r="D131" s="4">
        <f>IF(ISNA(VLOOKUP(A131,'2012'!$B$2:$S$401,7,FALSE)), C131, VLOOKUP(A131,'2012'!$B$2:$S$401,7,FALSE))</f>
        <v>60</v>
      </c>
      <c r="E131" s="4">
        <f>IF(ISNA(VLOOKUP(A131,'2011'!$B$2:$S$401,7,FALSE)), AVERAGE(C131:D131), VLOOKUP(A131,'2011'!$B$2:$S$401,7,FALSE))</f>
        <v>33</v>
      </c>
      <c r="F131" s="4">
        <f>IF(ISNA(VLOOKUP(A131,'2010'!$B$2:$S$401,7,FALSE)), AVERAGE(C131:E131), VLOOKUP(A131,'2010'!$B$2:$S$401,7,FALSE))</f>
        <v>34</v>
      </c>
      <c r="G131" s="4">
        <f>IF(ISNA(VLOOKUP(A131,'2009'!$B$2:$S$401,7,FALSE)), AVERAGE(C131:F131), VLOOKUP(A131,'2009'!$B$2:$S$401,7,FALSE))</f>
        <v>57</v>
      </c>
      <c r="H131" s="4">
        <f>VLOOKUP(A131,'2014'!$B$2:$S$430,4,FALSE)</f>
        <v>82</v>
      </c>
      <c r="I131" s="4">
        <f>IF(ISNA(VLOOKUP(A131,'2013'!$B$2:$S$401,4,FALSE)), H131, VLOOKUP(A131,'2013'!$B$2:$S$401,4,FALSE)*1.7)</f>
        <v>39.1</v>
      </c>
      <c r="J131" s="4">
        <f>IF(ISNA(VLOOKUP(A131,'2012'!$B$2:$S$401,4,FALSE)), I131, VLOOKUP(A131,'2012'!$B$2:$S$401,4,FALSE))</f>
        <v>77</v>
      </c>
      <c r="K131" s="4">
        <f>IF(ISNA(VLOOKUP(A131,'2011'!$B$2:$S$401,4,FALSE)), AVERAGE(I131:J131), VLOOKUP(A131,'2011'!$B$2:$S$401,4,FALSE))</f>
        <v>66</v>
      </c>
      <c r="L131" s="4">
        <f>IF(ISNA(VLOOKUP(A131,'2010'!$B$2:$S$401,4,FALSE)), AVERAGE(I131:K131), VLOOKUP(A131,'2010'!$B$2:$S$401,4,FALSE))</f>
        <v>66</v>
      </c>
      <c r="M131" s="4">
        <f>IF(ISNA(VLOOKUP(A131,'2009'!$B$2:$S$401,4,FALSE)), AVERAGE(I131:L131), VLOOKUP(A131,'2009'!$B$2:$S$401,4,FALSE))</f>
        <v>77</v>
      </c>
      <c r="N131" s="4">
        <f t="shared" si="18"/>
        <v>29</v>
      </c>
      <c r="O131" s="4" t="str">
        <f>VLOOKUP(A131,Bios!$B$2:$S$430,3,FALSE)</f>
        <v>L</v>
      </c>
      <c r="P131" s="4" t="str">
        <f>VLOOKUP(A131,Bios!$B$2:$S$430,4,FALSE)</f>
        <v>Dec 07 '84</v>
      </c>
      <c r="Q131" s="4" t="str">
        <f t="shared" si="19"/>
        <v>84</v>
      </c>
      <c r="R131" s="5">
        <f t="shared" si="20"/>
        <v>0.60623925325472849</v>
      </c>
      <c r="S131" s="4">
        <f t="shared" si="21"/>
        <v>23.8</v>
      </c>
      <c r="T131" s="4">
        <f t="shared" si="22"/>
        <v>60</v>
      </c>
      <c r="U131" s="4">
        <f t="shared" si="23"/>
        <v>39.1</v>
      </c>
      <c r="V131" s="4">
        <f t="shared" si="24"/>
        <v>82</v>
      </c>
      <c r="W131" s="4" t="str">
        <f>VLOOKUP(A131,Bios!$B$2:$S$430,7,FALSE)</f>
        <v>CZE</v>
      </c>
      <c r="X131" s="4" t="str">
        <f>VLOOKUP(A131,Bios!$B$2:$S$430,2,FALSE)</f>
        <v>OTT</v>
      </c>
      <c r="Y131" s="4">
        <f t="shared" si="25"/>
        <v>67.850000000000009</v>
      </c>
      <c r="Z131" s="4">
        <f t="shared" si="26"/>
        <v>41.133333333333333</v>
      </c>
    </row>
    <row r="132" spans="1:26">
      <c r="A132" t="s">
        <v>160</v>
      </c>
      <c r="B132" s="4">
        <f>VLOOKUP(A132,'2014'!$B$2:$S$430,7,FALSE)</f>
        <v>43</v>
      </c>
      <c r="C132" s="4">
        <f>IF(ISNA(VLOOKUP(A132,'2013'!$B$2:$S$401,7,FALSE)*1.7), B132, VLOOKUP(A132,'2013'!$B$2:$S$401,7,FALSE)*1.7)</f>
        <v>23.8</v>
      </c>
      <c r="D132" s="4">
        <f>IF(ISNA(VLOOKUP(A132,'2012'!$B$2:$S$401,7,FALSE)), C132, VLOOKUP(A132,'2012'!$B$2:$S$401,7,FALSE))</f>
        <v>61</v>
      </c>
      <c r="E132" s="4">
        <f>IF(ISNA(VLOOKUP(A132,'2011'!$B$2:$S$401,7,FALSE)), AVERAGE(C132:D132), VLOOKUP(A132,'2011'!$B$2:$S$401,7,FALSE))</f>
        <v>54</v>
      </c>
      <c r="F132" s="4">
        <f>IF(ISNA(VLOOKUP(A132,'2010'!$B$2:$S$401,7,FALSE)), AVERAGE(C132:E132), VLOOKUP(A132,'2010'!$B$2:$S$401,7,FALSE))</f>
        <v>50</v>
      </c>
      <c r="G132" s="4">
        <f>IF(ISNA(VLOOKUP(A132,'2009'!$B$2:$S$401,7,FALSE)), AVERAGE(C132:F132), VLOOKUP(A132,'2009'!$B$2:$S$401,7,FALSE))</f>
        <v>57</v>
      </c>
      <c r="H132" s="4">
        <f>VLOOKUP(A132,'2014'!$B$2:$S$430,4,FALSE)</f>
        <v>82</v>
      </c>
      <c r="I132" s="4">
        <f>IF(ISNA(VLOOKUP(A132,'2013'!$B$2:$S$401,4,FALSE)), H132, VLOOKUP(A132,'2013'!$B$2:$S$401,4,FALSE)*1.7)</f>
        <v>76.5</v>
      </c>
      <c r="J132" s="4">
        <f>IF(ISNA(VLOOKUP(A132,'2012'!$B$2:$S$401,4,FALSE)), I132, VLOOKUP(A132,'2012'!$B$2:$S$401,4,FALSE))</f>
        <v>82</v>
      </c>
      <c r="K132" s="4">
        <f>IF(ISNA(VLOOKUP(A132,'2011'!$B$2:$S$401,4,FALSE)), AVERAGE(I132:J132), VLOOKUP(A132,'2011'!$B$2:$S$401,4,FALSE))</f>
        <v>79</v>
      </c>
      <c r="L132" s="4">
        <f>IF(ISNA(VLOOKUP(A132,'2010'!$B$2:$S$401,4,FALSE)), AVERAGE(I132:K132), VLOOKUP(A132,'2010'!$B$2:$S$401,4,FALSE))</f>
        <v>82</v>
      </c>
      <c r="M132" s="4">
        <f>IF(ISNA(VLOOKUP(A132,'2009'!$B$2:$S$401,4,FALSE)), AVERAGE(I132:L132), VLOOKUP(A132,'2009'!$B$2:$S$401,4,FALSE))</f>
        <v>76</v>
      </c>
      <c r="N132" s="4">
        <f t="shared" si="18"/>
        <v>35</v>
      </c>
      <c r="O132" s="4" t="str">
        <f>VLOOKUP(A132,Bios!$B$2:$S$430,3,FALSE)</f>
        <v>C</v>
      </c>
      <c r="P132" s="4" t="str">
        <f>VLOOKUP(A132,Bios!$B$2:$S$430,4,FALSE)</f>
        <v>Dec 05 '78</v>
      </c>
      <c r="Q132" s="4" t="str">
        <f t="shared" si="19"/>
        <v>78</v>
      </c>
      <c r="R132" s="5">
        <f t="shared" si="20"/>
        <v>0.60481675392670164</v>
      </c>
      <c r="S132" s="4">
        <f t="shared" si="21"/>
        <v>23.8</v>
      </c>
      <c r="T132" s="4">
        <f t="shared" si="22"/>
        <v>61</v>
      </c>
      <c r="U132" s="4">
        <f t="shared" si="23"/>
        <v>76</v>
      </c>
      <c r="V132" s="4">
        <f t="shared" si="24"/>
        <v>82</v>
      </c>
      <c r="W132" s="4" t="str">
        <f>VLOOKUP(A132,Bios!$B$2:$S$430,7,FALSE)</f>
        <v>FIN</v>
      </c>
      <c r="X132" s="4" t="str">
        <f>VLOOKUP(A132,Bios!$B$2:$S$430,2,FALSE)</f>
        <v>WPG</v>
      </c>
      <c r="Y132" s="4">
        <f t="shared" si="25"/>
        <v>79.583333333333329</v>
      </c>
      <c r="Z132" s="4">
        <f t="shared" si="26"/>
        <v>48.133333333333333</v>
      </c>
    </row>
    <row r="133" spans="1:26">
      <c r="A133" t="s">
        <v>328</v>
      </c>
      <c r="B133" s="4">
        <f>VLOOKUP(A133,'2014'!$B$2:$S$430,7,FALSE)</f>
        <v>51</v>
      </c>
      <c r="C133" s="4">
        <f>IF(ISNA(VLOOKUP(A133,'2013'!$B$2:$S$401,7,FALSE)*1.7), B133, VLOOKUP(A133,'2013'!$B$2:$S$401,7,FALSE)*1.7)</f>
        <v>23.8</v>
      </c>
      <c r="D133" s="4">
        <f>IF(ISNA(VLOOKUP(A133,'2012'!$B$2:$S$401,7,FALSE)), C133, VLOOKUP(A133,'2012'!$B$2:$S$401,7,FALSE))</f>
        <v>27</v>
      </c>
      <c r="E133" s="4">
        <f>IF(ISNA(VLOOKUP(A133,'2011'!$B$2:$S$401,7,FALSE)), AVERAGE(C133:D133), VLOOKUP(A133,'2011'!$B$2:$S$401,7,FALSE))</f>
        <v>51</v>
      </c>
      <c r="F133" s="4">
        <f>IF(ISNA(VLOOKUP(A133,'2010'!$B$2:$S$401,7,FALSE)), AVERAGE(C133:E133), VLOOKUP(A133,'2010'!$B$2:$S$401,7,FALSE))</f>
        <v>33.93333333333333</v>
      </c>
      <c r="G133" s="4">
        <f>IF(ISNA(VLOOKUP(A133,'2009'!$B$2:$S$401,7,FALSE)), AVERAGE(C133:F133), VLOOKUP(A133,'2009'!$B$2:$S$401,7,FALSE))</f>
        <v>33.93333333333333</v>
      </c>
      <c r="H133" s="4">
        <f>VLOOKUP(A133,'2014'!$B$2:$S$430,4,FALSE)</f>
        <v>75</v>
      </c>
      <c r="I133" s="4">
        <f>IF(ISNA(VLOOKUP(A133,'2013'!$B$2:$S$401,4,FALSE)), H133, VLOOKUP(A133,'2013'!$B$2:$S$401,4,FALSE)*1.7)</f>
        <v>51</v>
      </c>
      <c r="J133" s="4">
        <f>IF(ISNA(VLOOKUP(A133,'2012'!$B$2:$S$401,4,FALSE)), I133, VLOOKUP(A133,'2012'!$B$2:$S$401,4,FALSE))</f>
        <v>48</v>
      </c>
      <c r="K133" s="4">
        <f>IF(ISNA(VLOOKUP(A133,'2011'!$B$2:$S$401,4,FALSE)), AVERAGE(I133:J133), VLOOKUP(A133,'2011'!$B$2:$S$401,4,FALSE))</f>
        <v>75</v>
      </c>
      <c r="L133" s="4">
        <f>IF(ISNA(VLOOKUP(A133,'2010'!$B$2:$S$401,4,FALSE)), AVERAGE(I133:K133), VLOOKUP(A133,'2010'!$B$2:$S$401,4,FALSE))</f>
        <v>58</v>
      </c>
      <c r="M133" s="4">
        <f>IF(ISNA(VLOOKUP(A133,'2009'!$B$2:$S$401,4,FALSE)), AVERAGE(I133:L133), VLOOKUP(A133,'2009'!$B$2:$S$401,4,FALSE))</f>
        <v>58</v>
      </c>
      <c r="N133" s="4">
        <f t="shared" si="18"/>
        <v>29</v>
      </c>
      <c r="O133" s="4" t="str">
        <f>VLOOKUP(A133,Bios!$B$2:$S$430,3,FALSE)</f>
        <v>D</v>
      </c>
      <c r="P133" s="4" t="str">
        <f>VLOOKUP(A133,Bios!$B$2:$S$430,4,FALSE)</f>
        <v>Feb 21 '84</v>
      </c>
      <c r="Q133" s="4" t="str">
        <f t="shared" si="19"/>
        <v>84</v>
      </c>
      <c r="R133" s="5">
        <f t="shared" si="20"/>
        <v>0.60456621004566213</v>
      </c>
      <c r="S133" s="4">
        <f t="shared" si="21"/>
        <v>23.8</v>
      </c>
      <c r="T133" s="4">
        <f t="shared" si="22"/>
        <v>51</v>
      </c>
      <c r="U133" s="4">
        <f t="shared" si="23"/>
        <v>48</v>
      </c>
      <c r="V133" s="4">
        <f t="shared" si="24"/>
        <v>75</v>
      </c>
      <c r="W133" s="4" t="str">
        <f>VLOOKUP(A133,Bios!$B$2:$S$430,7,FALSE)</f>
        <v>USA</v>
      </c>
      <c r="X133" s="4" t="str">
        <f>VLOOKUP(A133,Bios!$B$2:$S$430,2,FALSE)</f>
        <v>CBJ</v>
      </c>
      <c r="Y133" s="4">
        <f t="shared" si="25"/>
        <v>60.833333333333336</v>
      </c>
      <c r="Z133" s="4">
        <f t="shared" si="26"/>
        <v>36.777777777777779</v>
      </c>
    </row>
    <row r="134" spans="1:26">
      <c r="A134" t="s">
        <v>244</v>
      </c>
      <c r="B134" s="4">
        <f>VLOOKUP(A134,'2014'!$B$2:$S$430,7,FALSE)</f>
        <v>29</v>
      </c>
      <c r="C134" s="4">
        <f>IF(ISNA(VLOOKUP(A134,'2013'!$B$2:$S$401,7,FALSE)*1.7), B134, VLOOKUP(A134,'2013'!$B$2:$S$401,7,FALSE)*1.7)</f>
        <v>45.9</v>
      </c>
      <c r="D134" s="4">
        <f>IF(ISNA(VLOOKUP(A134,'2012'!$B$2:$S$401,7,FALSE)), C134, VLOOKUP(A134,'2012'!$B$2:$S$401,7,FALSE))</f>
        <v>38</v>
      </c>
      <c r="E134" s="4">
        <f>IF(ISNA(VLOOKUP(A134,'2011'!$B$2:$S$401,7,FALSE)), AVERAGE(C134:D134), VLOOKUP(A134,'2011'!$B$2:$S$401,7,FALSE))</f>
        <v>45</v>
      </c>
      <c r="F134" s="4">
        <f>IF(ISNA(VLOOKUP(A134,'2010'!$B$2:$S$401,7,FALSE)), AVERAGE(C134:E134), VLOOKUP(A134,'2010'!$B$2:$S$401,7,FALSE))</f>
        <v>52</v>
      </c>
      <c r="G134" s="4">
        <f>IF(ISNA(VLOOKUP(A134,'2009'!$B$2:$S$401,7,FALSE)), AVERAGE(C134:F134), VLOOKUP(A134,'2009'!$B$2:$S$401,7,FALSE))</f>
        <v>50</v>
      </c>
      <c r="H134" s="4">
        <f>VLOOKUP(A134,'2014'!$B$2:$S$430,4,FALSE)</f>
        <v>65</v>
      </c>
      <c r="I134" s="4">
        <f>IF(ISNA(VLOOKUP(A134,'2013'!$B$2:$S$401,4,FALSE)), H134, VLOOKUP(A134,'2013'!$B$2:$S$401,4,FALSE)*1.7)</f>
        <v>79.899999999999991</v>
      </c>
      <c r="J134" s="4">
        <f>IF(ISNA(VLOOKUP(A134,'2012'!$B$2:$S$401,4,FALSE)), I134, VLOOKUP(A134,'2012'!$B$2:$S$401,4,FALSE))</f>
        <v>74</v>
      </c>
      <c r="K134" s="4">
        <f>IF(ISNA(VLOOKUP(A134,'2011'!$B$2:$S$401,4,FALSE)), AVERAGE(I134:J134), VLOOKUP(A134,'2011'!$B$2:$S$401,4,FALSE))</f>
        <v>75</v>
      </c>
      <c r="L134" s="4">
        <f>IF(ISNA(VLOOKUP(A134,'2010'!$B$2:$S$401,4,FALSE)), AVERAGE(I134:K134), VLOOKUP(A134,'2010'!$B$2:$S$401,4,FALSE))</f>
        <v>71</v>
      </c>
      <c r="M134" s="4">
        <f>IF(ISNA(VLOOKUP(A134,'2009'!$B$2:$S$401,4,FALSE)), AVERAGE(I134:L134), VLOOKUP(A134,'2009'!$B$2:$S$401,4,FALSE))</f>
        <v>65</v>
      </c>
      <c r="N134" s="4">
        <f t="shared" si="18"/>
        <v>39</v>
      </c>
      <c r="O134" s="4" t="str">
        <f>VLOOKUP(A134,Bios!$B$2:$S$430,3,FALSE)</f>
        <v>C</v>
      </c>
      <c r="P134" s="4" t="str">
        <f>VLOOKUP(A134,Bios!$B$2:$S$430,4,FALSE)</f>
        <v>Nov 23 '74</v>
      </c>
      <c r="Q134" s="4" t="str">
        <f t="shared" si="19"/>
        <v>74</v>
      </c>
      <c r="R134" s="5">
        <f t="shared" si="20"/>
        <v>0.60455919981391026</v>
      </c>
      <c r="S134" s="4">
        <f t="shared" si="21"/>
        <v>29</v>
      </c>
      <c r="T134" s="4">
        <f t="shared" si="22"/>
        <v>52</v>
      </c>
      <c r="U134" s="4">
        <f t="shared" si="23"/>
        <v>65</v>
      </c>
      <c r="V134" s="4">
        <f t="shared" si="24"/>
        <v>79.899999999999991</v>
      </c>
      <c r="W134" s="4" t="str">
        <f>VLOOKUP(A134,Bios!$B$2:$S$430,7,FALSE)</f>
        <v>FIN</v>
      </c>
      <c r="X134" s="4" t="str">
        <f>VLOOKUP(A134,Bios!$B$2:$S$430,2,FALSE)</f>
        <v>ANA</v>
      </c>
      <c r="Y134" s="4">
        <f t="shared" si="25"/>
        <v>71.649999999999991</v>
      </c>
      <c r="Z134" s="4">
        <f t="shared" si="26"/>
        <v>43.316666666666663</v>
      </c>
    </row>
    <row r="135" spans="1:26">
      <c r="A135" t="s">
        <v>197</v>
      </c>
      <c r="B135" s="4">
        <f>VLOOKUP(A135,'2014'!$B$2:$S$430,7,FALSE)</f>
        <v>49</v>
      </c>
      <c r="C135" s="4">
        <f>IF(ISNA(VLOOKUP(A135,'2013'!$B$2:$S$401,7,FALSE)*1.7), B135, VLOOKUP(A135,'2013'!$B$2:$S$401,7,FALSE)*1.7)</f>
        <v>47.6</v>
      </c>
      <c r="D135" s="4">
        <f>IF(ISNA(VLOOKUP(A135,'2012'!$B$2:$S$401,7,FALSE)), C135, VLOOKUP(A135,'2012'!$B$2:$S$401,7,FALSE))</f>
        <v>47</v>
      </c>
      <c r="E135" s="4">
        <f>IF(ISNA(VLOOKUP(A135,'2011'!$B$2:$S$401,7,FALSE)), AVERAGE(C135:D135), VLOOKUP(A135,'2011'!$B$2:$S$401,7,FALSE))</f>
        <v>32</v>
      </c>
      <c r="F135" s="4">
        <f>IF(ISNA(VLOOKUP(A135,'2010'!$B$2:$S$401,7,FALSE)), AVERAGE(C135:E135), VLOOKUP(A135,'2010'!$B$2:$S$401,7,FALSE))</f>
        <v>42.199999999999996</v>
      </c>
      <c r="G135" s="4">
        <f>IF(ISNA(VLOOKUP(A135,'2009'!$B$2:$S$401,7,FALSE)), AVERAGE(C135:F135), VLOOKUP(A135,'2009'!$B$2:$S$401,7,FALSE))</f>
        <v>27</v>
      </c>
      <c r="H135" s="4">
        <f>VLOOKUP(A135,'2014'!$B$2:$S$430,4,FALSE)</f>
        <v>58</v>
      </c>
      <c r="I135" s="4">
        <f>IF(ISNA(VLOOKUP(A135,'2013'!$B$2:$S$401,4,FALSE)), H135, VLOOKUP(A135,'2013'!$B$2:$S$401,4,FALSE)*1.7)</f>
        <v>78.2</v>
      </c>
      <c r="J135" s="4">
        <f>IF(ISNA(VLOOKUP(A135,'2012'!$B$2:$S$401,4,FALSE)), I135, VLOOKUP(A135,'2012'!$B$2:$S$401,4,FALSE))</f>
        <v>73</v>
      </c>
      <c r="K135" s="4">
        <f>IF(ISNA(VLOOKUP(A135,'2011'!$B$2:$S$401,4,FALSE)), AVERAGE(I135:J135), VLOOKUP(A135,'2011'!$B$2:$S$401,4,FALSE))</f>
        <v>82</v>
      </c>
      <c r="L135" s="4">
        <f>IF(ISNA(VLOOKUP(A135,'2010'!$B$2:$S$401,4,FALSE)), AVERAGE(I135:K135), VLOOKUP(A135,'2010'!$B$2:$S$401,4,FALSE))</f>
        <v>77.733333333333334</v>
      </c>
      <c r="M135" s="4">
        <f>IF(ISNA(VLOOKUP(A135,'2009'!$B$2:$S$401,4,FALSE)), AVERAGE(I135:L135), VLOOKUP(A135,'2009'!$B$2:$S$401,4,FALSE))</f>
        <v>37</v>
      </c>
      <c r="N135" s="4">
        <f t="shared" si="18"/>
        <v>27</v>
      </c>
      <c r="O135" s="4" t="str">
        <f>VLOOKUP(A135,Bios!$B$2:$S$430,3,FALSE)</f>
        <v>C</v>
      </c>
      <c r="P135" s="4" t="str">
        <f>VLOOKUP(A135,Bios!$B$2:$S$430,4,FALSE)</f>
        <v>Mar 19 '86</v>
      </c>
      <c r="Q135" s="4" t="str">
        <f t="shared" si="19"/>
        <v>86</v>
      </c>
      <c r="R135" s="5">
        <f t="shared" si="20"/>
        <v>0.60305468878305135</v>
      </c>
      <c r="S135" s="4">
        <f t="shared" si="21"/>
        <v>27</v>
      </c>
      <c r="T135" s="4">
        <f t="shared" si="22"/>
        <v>49</v>
      </c>
      <c r="U135" s="4">
        <f t="shared" si="23"/>
        <v>37</v>
      </c>
      <c r="V135" s="4">
        <f t="shared" si="24"/>
        <v>82</v>
      </c>
      <c r="W135" s="4" t="str">
        <f>VLOOKUP(A135,Bios!$B$2:$S$430,7,FALSE)</f>
        <v>CAN</v>
      </c>
      <c r="X135" s="4" t="str">
        <f>VLOOKUP(A135,Bios!$B$2:$S$430,2,FALSE)</f>
        <v>TOR</v>
      </c>
      <c r="Y135" s="4">
        <f t="shared" si="25"/>
        <v>67.655555555555551</v>
      </c>
      <c r="Z135" s="4">
        <f t="shared" si="26"/>
        <v>40.799999999999997</v>
      </c>
    </row>
    <row r="136" spans="1:26">
      <c r="A136" t="s">
        <v>102</v>
      </c>
      <c r="B136" s="4">
        <f>VLOOKUP(A136,'2014'!$B$2:$S$430,7,FALSE)</f>
        <v>44</v>
      </c>
      <c r="C136" s="4">
        <f>IF(ISNA(VLOOKUP(A136,'2013'!$B$2:$S$401,7,FALSE)*1.7), B136, VLOOKUP(A136,'2013'!$B$2:$S$401,7,FALSE)*1.7)</f>
        <v>57.8</v>
      </c>
      <c r="D136" s="4">
        <f>IF(ISNA(VLOOKUP(A136,'2012'!$B$2:$S$401,7,FALSE)), C136, VLOOKUP(A136,'2012'!$B$2:$S$401,7,FALSE))</f>
        <v>41</v>
      </c>
      <c r="E136" s="4">
        <f>IF(ISNA(VLOOKUP(A136,'2011'!$B$2:$S$401,7,FALSE)), AVERAGE(C136:D136), VLOOKUP(A136,'2011'!$B$2:$S$401,7,FALSE))</f>
        <v>49.4</v>
      </c>
      <c r="F136" s="4">
        <f>IF(ISNA(VLOOKUP(A136,'2010'!$B$2:$S$401,7,FALSE)), AVERAGE(C136:E136), VLOOKUP(A136,'2010'!$B$2:$S$401,7,FALSE))</f>
        <v>49.4</v>
      </c>
      <c r="G136" s="4">
        <f>IF(ISNA(VLOOKUP(A136,'2009'!$B$2:$S$401,7,FALSE)), AVERAGE(C136:F136), VLOOKUP(A136,'2009'!$B$2:$S$401,7,FALSE))</f>
        <v>49.4</v>
      </c>
      <c r="H136" s="4">
        <f>VLOOKUP(A136,'2014'!$B$2:$S$430,4,FALSE)</f>
        <v>72</v>
      </c>
      <c r="I136" s="4">
        <f>IF(ISNA(VLOOKUP(A136,'2013'!$B$2:$S$401,4,FALSE)), H136, VLOOKUP(A136,'2013'!$B$2:$S$401,4,FALSE)*1.7)</f>
        <v>81.599999999999994</v>
      </c>
      <c r="J136" s="4">
        <f>IF(ISNA(VLOOKUP(A136,'2012'!$B$2:$S$401,4,FALSE)), I136, VLOOKUP(A136,'2012'!$B$2:$S$401,4,FALSE))</f>
        <v>83</v>
      </c>
      <c r="K136" s="4">
        <f>IF(ISNA(VLOOKUP(A136,'2011'!$B$2:$S$401,4,FALSE)), AVERAGE(I136:J136), VLOOKUP(A136,'2011'!$B$2:$S$401,4,FALSE))</f>
        <v>82.3</v>
      </c>
      <c r="L136" s="4">
        <f>IF(ISNA(VLOOKUP(A136,'2010'!$B$2:$S$401,4,FALSE)), AVERAGE(I136:K136), VLOOKUP(A136,'2010'!$B$2:$S$401,4,FALSE))</f>
        <v>82.3</v>
      </c>
      <c r="M136" s="4">
        <f>IF(ISNA(VLOOKUP(A136,'2009'!$B$2:$S$401,4,FALSE)), AVERAGE(I136:L136), VLOOKUP(A136,'2009'!$B$2:$S$401,4,FALSE))</f>
        <v>82.3</v>
      </c>
      <c r="N136" s="4">
        <f t="shared" si="18"/>
        <v>23</v>
      </c>
      <c r="O136" s="4" t="str">
        <f>VLOOKUP(A136,Bios!$B$2:$S$430,3,FALSE)</f>
        <v>C</v>
      </c>
      <c r="P136" s="4" t="str">
        <f>VLOOKUP(A136,Bios!$B$2:$S$430,4,FALSE)</f>
        <v>Feb 18 '90</v>
      </c>
      <c r="Q136" s="4" t="str">
        <f t="shared" si="19"/>
        <v>90</v>
      </c>
      <c r="R136" s="5">
        <f t="shared" si="20"/>
        <v>0.60186142709410551</v>
      </c>
      <c r="S136" s="4">
        <f t="shared" si="21"/>
        <v>41</v>
      </c>
      <c r="T136" s="4">
        <f t="shared" si="22"/>
        <v>57.8</v>
      </c>
      <c r="U136" s="4">
        <f t="shared" si="23"/>
        <v>72</v>
      </c>
      <c r="V136" s="4">
        <f t="shared" si="24"/>
        <v>83</v>
      </c>
      <c r="W136" s="4" t="str">
        <f>VLOOKUP(A136,Bios!$B$2:$S$430,7,FALSE)</f>
        <v>CAN</v>
      </c>
      <c r="X136" s="4" t="str">
        <f>VLOOKUP(A136,Bios!$B$2:$S$430,2,FALSE)</f>
        <v>BUF</v>
      </c>
      <c r="Y136" s="4">
        <f t="shared" si="25"/>
        <v>80.583333333333329</v>
      </c>
      <c r="Z136" s="4">
        <f t="shared" si="26"/>
        <v>48.5</v>
      </c>
    </row>
    <row r="137" spans="1:26">
      <c r="A137" t="s">
        <v>76</v>
      </c>
      <c r="B137" s="4">
        <f>VLOOKUP(A137,'2014'!$B$2:$S$430,7,FALSE)</f>
        <v>20</v>
      </c>
      <c r="C137" s="4">
        <f>IF(ISNA(VLOOKUP(A137,'2013'!$B$2:$S$401,7,FALSE)*1.7), B137, VLOOKUP(A137,'2013'!$B$2:$S$401,7,FALSE)*1.7)</f>
        <v>64.599999999999994</v>
      </c>
      <c r="D137" s="4">
        <f>IF(ISNA(VLOOKUP(A137,'2012'!$B$2:$S$401,7,FALSE)), C137, VLOOKUP(A137,'2012'!$B$2:$S$401,7,FALSE))</f>
        <v>59</v>
      </c>
      <c r="E137" s="4">
        <f>IF(ISNA(VLOOKUP(A137,'2011'!$B$2:$S$401,7,FALSE)), AVERAGE(C137:D137), VLOOKUP(A137,'2011'!$B$2:$S$401,7,FALSE))</f>
        <v>37</v>
      </c>
      <c r="F137" s="4">
        <f>IF(ISNA(VLOOKUP(A137,'2010'!$B$2:$S$401,7,FALSE)), AVERAGE(C137:E137), VLOOKUP(A137,'2010'!$B$2:$S$401,7,FALSE))</f>
        <v>38</v>
      </c>
      <c r="G137" s="4">
        <f>IF(ISNA(VLOOKUP(A137,'2009'!$B$2:$S$401,7,FALSE)), AVERAGE(C137:F137), VLOOKUP(A137,'2009'!$B$2:$S$401,7,FALSE))</f>
        <v>49.65</v>
      </c>
      <c r="H137" s="4">
        <f>VLOOKUP(A137,'2014'!$B$2:$S$430,4,FALSE)</f>
        <v>39</v>
      </c>
      <c r="I137" s="4">
        <f>IF(ISNA(VLOOKUP(A137,'2013'!$B$2:$S$401,4,FALSE)), H137, VLOOKUP(A137,'2013'!$B$2:$S$401,4,FALSE)*1.7)</f>
        <v>81.599999999999994</v>
      </c>
      <c r="J137" s="4">
        <f>IF(ISNA(VLOOKUP(A137,'2012'!$B$2:$S$401,4,FALSE)), I137, VLOOKUP(A137,'2012'!$B$2:$S$401,4,FALSE))</f>
        <v>82</v>
      </c>
      <c r="K137" s="4">
        <f>IF(ISNA(VLOOKUP(A137,'2011'!$B$2:$S$401,4,FALSE)), AVERAGE(I137:J137), VLOOKUP(A137,'2011'!$B$2:$S$401,4,FALSE))</f>
        <v>81</v>
      </c>
      <c r="L137" s="4">
        <f>IF(ISNA(VLOOKUP(A137,'2010'!$B$2:$S$401,4,FALSE)), AVERAGE(I137:K137), VLOOKUP(A137,'2010'!$B$2:$S$401,4,FALSE))</f>
        <v>81</v>
      </c>
      <c r="M137" s="4">
        <f>IF(ISNA(VLOOKUP(A137,'2009'!$B$2:$S$401,4,FALSE)), AVERAGE(I137:L137), VLOOKUP(A137,'2009'!$B$2:$S$401,4,FALSE))</f>
        <v>81.400000000000006</v>
      </c>
      <c r="N137" s="4">
        <f t="shared" si="18"/>
        <v>34</v>
      </c>
      <c r="O137" s="4" t="str">
        <f>VLOOKUP(A137,Bios!$B$2:$S$430,3,FALSE)</f>
        <v>R</v>
      </c>
      <c r="P137" s="4" t="str">
        <f>VLOOKUP(A137,Bios!$B$2:$S$430,4,FALSE)</f>
        <v>Apr 07 '79</v>
      </c>
      <c r="Q137" s="4" t="str">
        <f t="shared" si="19"/>
        <v>79</v>
      </c>
      <c r="R137" s="5">
        <f t="shared" si="20"/>
        <v>0.60145739910313911</v>
      </c>
      <c r="S137" s="4">
        <f t="shared" si="21"/>
        <v>20</v>
      </c>
      <c r="T137" s="4">
        <f t="shared" si="22"/>
        <v>64.599999999999994</v>
      </c>
      <c r="U137" s="4">
        <f t="shared" si="23"/>
        <v>39</v>
      </c>
      <c r="V137" s="4">
        <f t="shared" si="24"/>
        <v>82</v>
      </c>
      <c r="W137" s="4" t="str">
        <f>VLOOKUP(A137,Bios!$B$2:$S$430,7,FALSE)</f>
        <v>CAN</v>
      </c>
      <c r="X137" s="4" t="str">
        <f>VLOOKUP(A137,Bios!$B$2:$S$430,2,FALSE)</f>
        <v>PIT</v>
      </c>
      <c r="Y137" s="4">
        <f t="shared" si="25"/>
        <v>74.333333333333329</v>
      </c>
      <c r="Z137" s="4">
        <f t="shared" si="26"/>
        <v>44.708333333333336</v>
      </c>
    </row>
    <row r="138" spans="1:26">
      <c r="A138" t="s">
        <v>174</v>
      </c>
      <c r="B138" s="4">
        <f>VLOOKUP(A138,'2014'!$B$2:$S$430,7,FALSE)</f>
        <v>56</v>
      </c>
      <c r="C138" s="4">
        <f>IF(ISNA(VLOOKUP(A138,'2013'!$B$2:$S$401,7,FALSE)*1.7), B138, VLOOKUP(A138,'2013'!$B$2:$S$401,7,FALSE)*1.7)</f>
        <v>47.6</v>
      </c>
      <c r="D138" s="4">
        <f>IF(ISNA(VLOOKUP(A138,'2012'!$B$2:$S$401,7,FALSE)), C138, VLOOKUP(A138,'2012'!$B$2:$S$401,7,FALSE))</f>
        <v>53</v>
      </c>
      <c r="E138" s="4">
        <f>IF(ISNA(VLOOKUP(A138,'2011'!$B$2:$S$401,7,FALSE)), AVERAGE(C138:D138), VLOOKUP(A138,'2011'!$B$2:$S$401,7,FALSE))</f>
        <v>53</v>
      </c>
      <c r="F138" s="4">
        <f>IF(ISNA(VLOOKUP(A138,'2010'!$B$2:$S$401,7,FALSE)), AVERAGE(C138:E138), VLOOKUP(A138,'2010'!$B$2:$S$401,7,FALSE))</f>
        <v>34</v>
      </c>
      <c r="G138" s="4">
        <f>IF(ISNA(VLOOKUP(A138,'2009'!$B$2:$S$401,7,FALSE)), AVERAGE(C138:F138), VLOOKUP(A138,'2009'!$B$2:$S$401,7,FALSE))</f>
        <v>31</v>
      </c>
      <c r="H138" s="4">
        <f>VLOOKUP(A138,'2014'!$B$2:$S$430,4,FALSE)</f>
        <v>78</v>
      </c>
      <c r="I138" s="4">
        <f>IF(ISNA(VLOOKUP(A138,'2013'!$B$2:$S$401,4,FALSE)), H138, VLOOKUP(A138,'2013'!$B$2:$S$401,4,FALSE)*1.7)</f>
        <v>73.099999999999994</v>
      </c>
      <c r="J138" s="4">
        <f>IF(ISNA(VLOOKUP(A138,'2012'!$B$2:$S$401,4,FALSE)), I138, VLOOKUP(A138,'2012'!$B$2:$S$401,4,FALSE))</f>
        <v>66</v>
      </c>
      <c r="K138" s="4">
        <f>IF(ISNA(VLOOKUP(A138,'2011'!$B$2:$S$401,4,FALSE)), AVERAGE(I138:J138), VLOOKUP(A138,'2011'!$B$2:$S$401,4,FALSE))</f>
        <v>81</v>
      </c>
      <c r="L138" s="4">
        <f>IF(ISNA(VLOOKUP(A138,'2010'!$B$2:$S$401,4,FALSE)), AVERAGE(I138:K138), VLOOKUP(A138,'2010'!$B$2:$S$401,4,FALSE))</f>
        <v>82</v>
      </c>
      <c r="M138" s="4">
        <f>IF(ISNA(VLOOKUP(A138,'2009'!$B$2:$S$401,4,FALSE)), AVERAGE(I138:L138), VLOOKUP(A138,'2009'!$B$2:$S$401,4,FALSE))</f>
        <v>77</v>
      </c>
      <c r="N138" s="4">
        <f t="shared" si="18"/>
        <v>28</v>
      </c>
      <c r="O138" s="4" t="str">
        <f>VLOOKUP(A138,Bios!$B$2:$S$430,3,FALSE)</f>
        <v>D</v>
      </c>
      <c r="P138" s="4" t="str">
        <f>VLOOKUP(A138,Bios!$B$2:$S$430,4,FALSE)</f>
        <v>Mar 27 '85</v>
      </c>
      <c r="Q138" s="4" t="str">
        <f t="shared" si="19"/>
        <v>85</v>
      </c>
      <c r="R138" s="5">
        <f t="shared" si="20"/>
        <v>0.60074381973309998</v>
      </c>
      <c r="S138" s="4">
        <f t="shared" si="21"/>
        <v>31</v>
      </c>
      <c r="T138" s="4">
        <f t="shared" si="22"/>
        <v>56</v>
      </c>
      <c r="U138" s="4">
        <f t="shared" si="23"/>
        <v>66</v>
      </c>
      <c r="V138" s="4">
        <f t="shared" si="24"/>
        <v>82</v>
      </c>
      <c r="W138" s="4" t="str">
        <f>VLOOKUP(A138,Bios!$B$2:$S$430,7,FALSE)</f>
        <v>USA</v>
      </c>
      <c r="X138" s="4" t="str">
        <f>VLOOKUP(A138,Bios!$B$2:$S$430,2,FALSE)</f>
        <v>WPG</v>
      </c>
      <c r="Y138" s="4">
        <f t="shared" si="25"/>
        <v>76.183333333333337</v>
      </c>
      <c r="Z138" s="4">
        <f t="shared" si="26"/>
        <v>45.766666666666673</v>
      </c>
    </row>
    <row r="139" spans="1:26">
      <c r="A139" t="s">
        <v>75</v>
      </c>
      <c r="B139" s="4">
        <f>VLOOKUP(A139,'2014'!$B$2:$S$430,7,FALSE)</f>
        <v>30</v>
      </c>
      <c r="C139" s="4">
        <f>IF(ISNA(VLOOKUP(A139,'2013'!$B$2:$S$401,7,FALSE)*1.7), B139, VLOOKUP(A139,'2013'!$B$2:$S$401,7,FALSE)*1.7)</f>
        <v>64.599999999999994</v>
      </c>
      <c r="D139" s="4">
        <f>IF(ISNA(VLOOKUP(A139,'2012'!$B$2:$S$401,7,FALSE)), C139, VLOOKUP(A139,'2012'!$B$2:$S$401,7,FALSE))</f>
        <v>36</v>
      </c>
      <c r="E139" s="4">
        <f>IF(ISNA(VLOOKUP(A139,'2011'!$B$2:$S$401,7,FALSE)), AVERAGE(C139:D139), VLOOKUP(A139,'2011'!$B$2:$S$401,7,FALSE))</f>
        <v>50.3</v>
      </c>
      <c r="F139" s="4">
        <f>IF(ISNA(VLOOKUP(A139,'2010'!$B$2:$S$401,7,FALSE)), AVERAGE(C139:E139), VLOOKUP(A139,'2010'!$B$2:$S$401,7,FALSE))</f>
        <v>50.29999999999999</v>
      </c>
      <c r="G139" s="4">
        <f>IF(ISNA(VLOOKUP(A139,'2009'!$B$2:$S$401,7,FALSE)), AVERAGE(C139:F139), VLOOKUP(A139,'2009'!$B$2:$S$401,7,FALSE))</f>
        <v>50.29999999999999</v>
      </c>
      <c r="H139" s="4">
        <f>VLOOKUP(A139,'2014'!$B$2:$S$430,4,FALSE)</f>
        <v>68</v>
      </c>
      <c r="I139" s="4">
        <f>IF(ISNA(VLOOKUP(A139,'2013'!$B$2:$S$401,4,FALSE)), H139, VLOOKUP(A139,'2013'!$B$2:$S$401,4,FALSE)*1.7)</f>
        <v>81.599999999999994</v>
      </c>
      <c r="J139" s="4">
        <f>IF(ISNA(VLOOKUP(A139,'2012'!$B$2:$S$401,4,FALSE)), I139, VLOOKUP(A139,'2012'!$B$2:$S$401,4,FALSE))</f>
        <v>79</v>
      </c>
      <c r="K139" s="4">
        <f>IF(ISNA(VLOOKUP(A139,'2011'!$B$2:$S$401,4,FALSE)), AVERAGE(I139:J139), VLOOKUP(A139,'2011'!$B$2:$S$401,4,FALSE))</f>
        <v>80.3</v>
      </c>
      <c r="L139" s="4">
        <f>IF(ISNA(VLOOKUP(A139,'2010'!$B$2:$S$401,4,FALSE)), AVERAGE(I139:K139), VLOOKUP(A139,'2010'!$B$2:$S$401,4,FALSE))</f>
        <v>80.3</v>
      </c>
      <c r="M139" s="4">
        <f>IF(ISNA(VLOOKUP(A139,'2009'!$B$2:$S$401,4,FALSE)), AVERAGE(I139:L139), VLOOKUP(A139,'2009'!$B$2:$S$401,4,FALSE))</f>
        <v>80.3</v>
      </c>
      <c r="N139" s="4">
        <f t="shared" si="18"/>
        <v>25</v>
      </c>
      <c r="O139" s="4" t="str">
        <f>VLOOKUP(A139,Bios!$B$2:$S$430,3,FALSE)</f>
        <v>L</v>
      </c>
      <c r="P139" s="4" t="str">
        <f>VLOOKUP(A139,Bios!$B$2:$S$430,4,FALSE)</f>
        <v>Mar 16 '88</v>
      </c>
      <c r="Q139" s="4" t="str">
        <f t="shared" si="19"/>
        <v>88</v>
      </c>
      <c r="R139" s="5">
        <f t="shared" si="20"/>
        <v>0.59957401490947804</v>
      </c>
      <c r="S139" s="4">
        <f t="shared" si="21"/>
        <v>30</v>
      </c>
      <c r="T139" s="4">
        <f t="shared" si="22"/>
        <v>64.599999999999994</v>
      </c>
      <c r="U139" s="4">
        <f t="shared" si="23"/>
        <v>68</v>
      </c>
      <c r="V139" s="4">
        <f t="shared" si="24"/>
        <v>81.599999999999994</v>
      </c>
      <c r="W139" s="4" t="str">
        <f>VLOOKUP(A139,Bios!$B$2:$S$430,7,FALSE)</f>
        <v>CZE</v>
      </c>
      <c r="X139" s="4" t="str">
        <f>VLOOKUP(A139,Bios!$B$2:$S$430,2,FALSE)</f>
        <v>CAR</v>
      </c>
      <c r="Y139" s="4">
        <f t="shared" si="25"/>
        <v>78.25</v>
      </c>
      <c r="Z139" s="4">
        <f t="shared" si="26"/>
        <v>46.916666666666657</v>
      </c>
    </row>
    <row r="140" spans="1:26">
      <c r="A140" t="s">
        <v>199</v>
      </c>
      <c r="B140" s="4">
        <f>VLOOKUP(A140,'2014'!$B$2:$S$430,7,FALSE)</f>
        <v>58</v>
      </c>
      <c r="C140" s="4">
        <f>IF(ISNA(VLOOKUP(A140,'2013'!$B$2:$S$401,7,FALSE)*1.7), B140, VLOOKUP(A140,'2013'!$B$2:$S$401,7,FALSE)*1.7)</f>
        <v>49.3</v>
      </c>
      <c r="D140" s="4">
        <f>IF(ISNA(VLOOKUP(A140,'2012'!$B$2:$S$401,7,FALSE)), C140, VLOOKUP(A140,'2012'!$B$2:$S$401,7,FALSE))</f>
        <v>47</v>
      </c>
      <c r="E140" s="4">
        <f>IF(ISNA(VLOOKUP(A140,'2011'!$B$2:$S$401,7,FALSE)), AVERAGE(C140:D140), VLOOKUP(A140,'2011'!$B$2:$S$401,7,FALSE))</f>
        <v>44</v>
      </c>
      <c r="F140" s="4">
        <f>IF(ISNA(VLOOKUP(A140,'2010'!$B$2:$S$401,7,FALSE)), AVERAGE(C140:E140), VLOOKUP(A140,'2010'!$B$2:$S$401,7,FALSE))</f>
        <v>38</v>
      </c>
      <c r="G140" s="4">
        <f>IF(ISNA(VLOOKUP(A140,'2009'!$B$2:$S$401,7,FALSE)), AVERAGE(C140:F140), VLOOKUP(A140,'2009'!$B$2:$S$401,7,FALSE))</f>
        <v>33</v>
      </c>
      <c r="H140" s="4">
        <f>VLOOKUP(A140,'2014'!$B$2:$S$430,4,FALSE)</f>
        <v>80</v>
      </c>
      <c r="I140" s="4">
        <f>IF(ISNA(VLOOKUP(A140,'2013'!$B$2:$S$401,4,FALSE)), H140, VLOOKUP(A140,'2013'!$B$2:$S$401,4,FALSE)*1.7)</f>
        <v>81.599999999999994</v>
      </c>
      <c r="J140" s="4">
        <f>IF(ISNA(VLOOKUP(A140,'2012'!$B$2:$S$401,4,FALSE)), I140, VLOOKUP(A140,'2012'!$B$2:$S$401,4,FALSE))</f>
        <v>82</v>
      </c>
      <c r="K140" s="4">
        <f>IF(ISNA(VLOOKUP(A140,'2011'!$B$2:$S$401,4,FALSE)), AVERAGE(I140:J140), VLOOKUP(A140,'2011'!$B$2:$S$401,4,FALSE))</f>
        <v>71</v>
      </c>
      <c r="L140" s="4">
        <f>IF(ISNA(VLOOKUP(A140,'2010'!$B$2:$S$401,4,FALSE)), AVERAGE(I140:K140), VLOOKUP(A140,'2010'!$B$2:$S$401,4,FALSE))</f>
        <v>76</v>
      </c>
      <c r="M140" s="4">
        <f>IF(ISNA(VLOOKUP(A140,'2009'!$B$2:$S$401,4,FALSE)), AVERAGE(I140:L140), VLOOKUP(A140,'2009'!$B$2:$S$401,4,FALSE))</f>
        <v>59</v>
      </c>
      <c r="N140" s="4">
        <f t="shared" si="18"/>
        <v>29</v>
      </c>
      <c r="O140" s="4" t="str">
        <f>VLOOKUP(A140,Bios!$B$2:$S$430,3,FALSE)</f>
        <v>C</v>
      </c>
      <c r="P140" s="4" t="str">
        <f>VLOOKUP(A140,Bios!$B$2:$S$430,4,FALSE)</f>
        <v>Apr 24 '84</v>
      </c>
      <c r="Q140" s="4" t="str">
        <f t="shared" si="19"/>
        <v>84</v>
      </c>
      <c r="R140" s="5">
        <f t="shared" si="20"/>
        <v>0.59897686832740205</v>
      </c>
      <c r="S140" s="4">
        <f t="shared" si="21"/>
        <v>33</v>
      </c>
      <c r="T140" s="4">
        <f t="shared" si="22"/>
        <v>58</v>
      </c>
      <c r="U140" s="4">
        <f t="shared" si="23"/>
        <v>59</v>
      </c>
      <c r="V140" s="4">
        <f t="shared" si="24"/>
        <v>82</v>
      </c>
      <c r="W140" s="4" t="str">
        <f>VLOOKUP(A140,Bios!$B$2:$S$430,7,FALSE)</f>
        <v>DNK</v>
      </c>
      <c r="X140" s="4" t="str">
        <f>VLOOKUP(A140,Bios!$B$2:$S$430,2,FALSE)</f>
        <v>NYI</v>
      </c>
      <c r="Y140" s="4">
        <f t="shared" si="25"/>
        <v>74.933333333333337</v>
      </c>
      <c r="Z140" s="4">
        <f t="shared" si="26"/>
        <v>44.883333333333333</v>
      </c>
    </row>
    <row r="141" spans="1:26">
      <c r="A141" t="s">
        <v>335</v>
      </c>
      <c r="B141" s="4">
        <f>VLOOKUP(A141,'2014'!$B$2:$S$430,7,FALSE)</f>
        <v>40</v>
      </c>
      <c r="C141" s="4">
        <f>IF(ISNA(VLOOKUP(A141,'2013'!$B$2:$S$401,7,FALSE)*1.7), B141, VLOOKUP(A141,'2013'!$B$2:$S$401,7,FALSE)*1.7)</f>
        <v>44.199999999999996</v>
      </c>
      <c r="D141" s="4">
        <f>IF(ISNA(VLOOKUP(A141,'2012'!$B$2:$S$401,7,FALSE)), C141, VLOOKUP(A141,'2012'!$B$2:$S$401,7,FALSE))</f>
        <v>44.199999999999996</v>
      </c>
      <c r="E141" s="4">
        <f>IF(ISNA(VLOOKUP(A141,'2011'!$B$2:$S$401,7,FALSE)), AVERAGE(C141:D141), VLOOKUP(A141,'2011'!$B$2:$S$401,7,FALSE))</f>
        <v>46</v>
      </c>
      <c r="F141" s="4">
        <f>IF(ISNA(VLOOKUP(A141,'2010'!$B$2:$S$401,7,FALSE)), AVERAGE(C141:E141), VLOOKUP(A141,'2010'!$B$2:$S$401,7,FALSE))</f>
        <v>46</v>
      </c>
      <c r="G141" s="4">
        <f>IF(ISNA(VLOOKUP(A141,'2009'!$B$2:$S$401,7,FALSE)), AVERAGE(C141:F141), VLOOKUP(A141,'2009'!$B$2:$S$401,7,FALSE))</f>
        <v>60</v>
      </c>
      <c r="H141" s="4">
        <f>VLOOKUP(A141,'2014'!$B$2:$S$430,4,FALSE)</f>
        <v>81</v>
      </c>
      <c r="I141" s="4">
        <f>IF(ISNA(VLOOKUP(A141,'2013'!$B$2:$S$401,4,FALSE)), H141, VLOOKUP(A141,'2013'!$B$2:$S$401,4,FALSE)*1.7)</f>
        <v>81.599999999999994</v>
      </c>
      <c r="J141" s="4">
        <f>IF(ISNA(VLOOKUP(A141,'2012'!$B$2:$S$401,4,FALSE)), I141, VLOOKUP(A141,'2012'!$B$2:$S$401,4,FALSE))</f>
        <v>81.599999999999994</v>
      </c>
      <c r="K141" s="4">
        <f>IF(ISNA(VLOOKUP(A141,'2011'!$B$2:$S$401,4,FALSE)), AVERAGE(I141:J141), VLOOKUP(A141,'2011'!$B$2:$S$401,4,FALSE))</f>
        <v>82</v>
      </c>
      <c r="L141" s="4">
        <f>IF(ISNA(VLOOKUP(A141,'2010'!$B$2:$S$401,4,FALSE)), AVERAGE(I141:K141), VLOOKUP(A141,'2010'!$B$2:$S$401,4,FALSE))</f>
        <v>61</v>
      </c>
      <c r="M141" s="4">
        <f>IF(ISNA(VLOOKUP(A141,'2009'!$B$2:$S$401,4,FALSE)), AVERAGE(I141:L141), VLOOKUP(A141,'2009'!$B$2:$S$401,4,FALSE))</f>
        <v>81</v>
      </c>
      <c r="N141" s="4">
        <f t="shared" si="18"/>
        <v>34</v>
      </c>
      <c r="O141" s="4" t="str">
        <f>VLOOKUP(A141,Bios!$B$2:$S$430,3,FALSE)</f>
        <v>R</v>
      </c>
      <c r="P141" s="4" t="str">
        <f>VLOOKUP(A141,Bios!$B$2:$S$430,4,FALSE)</f>
        <v>Jan 18 '79</v>
      </c>
      <c r="Q141" s="4" t="str">
        <f t="shared" si="19"/>
        <v>79</v>
      </c>
      <c r="R141" s="5">
        <f t="shared" si="20"/>
        <v>0.59888936351986322</v>
      </c>
      <c r="S141" s="4">
        <f t="shared" si="21"/>
        <v>40</v>
      </c>
      <c r="T141" s="4">
        <f t="shared" si="22"/>
        <v>60</v>
      </c>
      <c r="U141" s="4">
        <f t="shared" si="23"/>
        <v>61</v>
      </c>
      <c r="V141" s="4">
        <f t="shared" si="24"/>
        <v>82</v>
      </c>
      <c r="W141" s="4" t="str">
        <f>VLOOKUP(A141,Bios!$B$2:$S$430,7,FALSE)</f>
        <v>USA</v>
      </c>
      <c r="X141" s="4" t="str">
        <f>VLOOKUP(A141,Bios!$B$2:$S$430,2,FALSE)</f>
        <v>MTL</v>
      </c>
      <c r="Y141" s="4">
        <f t="shared" si="25"/>
        <v>78.033333333333331</v>
      </c>
      <c r="Z141" s="4">
        <f t="shared" si="26"/>
        <v>46.733333333333327</v>
      </c>
    </row>
    <row r="142" spans="1:26">
      <c r="A142" t="s">
        <v>277</v>
      </c>
      <c r="B142" s="4">
        <f>VLOOKUP(A142,'2014'!$B$2:$S$430,7,FALSE)</f>
        <v>50</v>
      </c>
      <c r="C142" s="4">
        <f>IF(ISNA(VLOOKUP(A142,'2013'!$B$2:$S$401,7,FALSE)*1.7), B142, VLOOKUP(A142,'2013'!$B$2:$S$401,7,FALSE)*1.7)</f>
        <v>34</v>
      </c>
      <c r="D142" s="4">
        <f>IF(ISNA(VLOOKUP(A142,'2012'!$B$2:$S$401,7,FALSE)), C142, VLOOKUP(A142,'2012'!$B$2:$S$401,7,FALSE))</f>
        <v>34</v>
      </c>
      <c r="E142" s="4">
        <f>IF(ISNA(VLOOKUP(A142,'2011'!$B$2:$S$401,7,FALSE)), AVERAGE(C142:D142), VLOOKUP(A142,'2011'!$B$2:$S$401,7,FALSE))</f>
        <v>54</v>
      </c>
      <c r="F142" s="4">
        <f>IF(ISNA(VLOOKUP(A142,'2010'!$B$2:$S$401,7,FALSE)), AVERAGE(C142:E142), VLOOKUP(A142,'2010'!$B$2:$S$401,7,FALSE))</f>
        <v>44</v>
      </c>
      <c r="G142" s="4">
        <f>IF(ISNA(VLOOKUP(A142,'2009'!$B$2:$S$401,7,FALSE)), AVERAGE(C142:F142), VLOOKUP(A142,'2009'!$B$2:$S$401,7,FALSE))</f>
        <v>41</v>
      </c>
      <c r="H142" s="4">
        <f>VLOOKUP(A142,'2014'!$B$2:$S$430,4,FALSE)</f>
        <v>76</v>
      </c>
      <c r="I142" s="4">
        <f>IF(ISNA(VLOOKUP(A142,'2013'!$B$2:$S$401,4,FALSE)), H142, VLOOKUP(A142,'2013'!$B$2:$S$401,4,FALSE)*1.7)</f>
        <v>49.3</v>
      </c>
      <c r="J142" s="4">
        <f>IF(ISNA(VLOOKUP(A142,'2012'!$B$2:$S$401,4,FALSE)), I142, VLOOKUP(A142,'2012'!$B$2:$S$401,4,FALSE))</f>
        <v>77</v>
      </c>
      <c r="K142" s="4">
        <f>IF(ISNA(VLOOKUP(A142,'2011'!$B$2:$S$401,4,FALSE)), AVERAGE(I142:J142), VLOOKUP(A142,'2011'!$B$2:$S$401,4,FALSE))</f>
        <v>77</v>
      </c>
      <c r="L142" s="4">
        <f>IF(ISNA(VLOOKUP(A142,'2010'!$B$2:$S$401,4,FALSE)), AVERAGE(I142:K142), VLOOKUP(A142,'2010'!$B$2:$S$401,4,FALSE))</f>
        <v>69</v>
      </c>
      <c r="M142" s="4">
        <f>IF(ISNA(VLOOKUP(A142,'2009'!$B$2:$S$401,4,FALSE)), AVERAGE(I142:L142), VLOOKUP(A142,'2009'!$B$2:$S$401,4,FALSE))</f>
        <v>82</v>
      </c>
      <c r="N142" s="4">
        <f t="shared" si="18"/>
        <v>27</v>
      </c>
      <c r="O142" s="4" t="str">
        <f>VLOOKUP(A142,Bios!$B$2:$S$430,3,FALSE)</f>
        <v>C</v>
      </c>
      <c r="P142" s="4" t="str">
        <f>VLOOKUP(A142,Bios!$B$2:$S$430,4,FALSE)</f>
        <v>Apr 29 '86</v>
      </c>
      <c r="Q142" s="4" t="str">
        <f t="shared" si="19"/>
        <v>86</v>
      </c>
      <c r="R142" s="5">
        <f t="shared" si="20"/>
        <v>0.59725772716709269</v>
      </c>
      <c r="S142" s="4">
        <f t="shared" si="21"/>
        <v>34</v>
      </c>
      <c r="T142" s="4">
        <f t="shared" si="22"/>
        <v>54</v>
      </c>
      <c r="U142" s="4">
        <f t="shared" si="23"/>
        <v>49.3</v>
      </c>
      <c r="V142" s="4">
        <f t="shared" si="24"/>
        <v>82</v>
      </c>
      <c r="W142" s="4" t="str">
        <f>VLOOKUP(A142,Bios!$B$2:$S$430,7,FALSE)</f>
        <v>USA</v>
      </c>
      <c r="X142" s="4" t="str">
        <f>VLOOKUP(A142,Bios!$B$2:$S$430,2,FALSE)</f>
        <v>CBJ</v>
      </c>
      <c r="Y142" s="4">
        <f t="shared" si="25"/>
        <v>71.716666666666669</v>
      </c>
      <c r="Z142" s="4">
        <f t="shared" si="26"/>
        <v>42.833333333333336</v>
      </c>
    </row>
    <row r="143" spans="1:26">
      <c r="A143" t="s">
        <v>201</v>
      </c>
      <c r="B143" s="4">
        <f>VLOOKUP(A143,'2014'!$B$2:$S$430,7,FALSE)</f>
        <v>44</v>
      </c>
      <c r="C143" s="4">
        <f>IF(ISNA(VLOOKUP(A143,'2013'!$B$2:$S$401,7,FALSE)*1.7), B143, VLOOKUP(A143,'2013'!$B$2:$S$401,7,FALSE)*1.7)</f>
        <v>45.9</v>
      </c>
      <c r="D143" s="4">
        <f>IF(ISNA(VLOOKUP(A143,'2012'!$B$2:$S$401,7,FALSE)), C143, VLOOKUP(A143,'2012'!$B$2:$S$401,7,FALSE))</f>
        <v>47</v>
      </c>
      <c r="E143" s="4">
        <f>IF(ISNA(VLOOKUP(A143,'2011'!$B$2:$S$401,7,FALSE)), AVERAGE(C143:D143), VLOOKUP(A143,'2011'!$B$2:$S$401,7,FALSE))</f>
        <v>46.45</v>
      </c>
      <c r="F143" s="4">
        <f>IF(ISNA(VLOOKUP(A143,'2010'!$B$2:$S$401,7,FALSE)), AVERAGE(C143:E143), VLOOKUP(A143,'2010'!$B$2:$S$401,7,FALSE))</f>
        <v>49</v>
      </c>
      <c r="G143" s="4">
        <f>IF(ISNA(VLOOKUP(A143,'2009'!$B$2:$S$401,7,FALSE)), AVERAGE(C143:F143), VLOOKUP(A143,'2009'!$B$2:$S$401,7,FALSE))</f>
        <v>56</v>
      </c>
      <c r="H143" s="4">
        <f>VLOOKUP(A143,'2014'!$B$2:$S$430,4,FALSE)</f>
        <v>82</v>
      </c>
      <c r="I143" s="4">
        <f>IF(ISNA(VLOOKUP(A143,'2013'!$B$2:$S$401,4,FALSE)), H143, VLOOKUP(A143,'2013'!$B$2:$S$401,4,FALSE)*1.7)</f>
        <v>81.599999999999994</v>
      </c>
      <c r="J143" s="4">
        <f>IF(ISNA(VLOOKUP(A143,'2012'!$B$2:$S$401,4,FALSE)), I143, VLOOKUP(A143,'2012'!$B$2:$S$401,4,FALSE))</f>
        <v>82</v>
      </c>
      <c r="K143" s="4">
        <f>IF(ISNA(VLOOKUP(A143,'2011'!$B$2:$S$401,4,FALSE)), AVERAGE(I143:J143), VLOOKUP(A143,'2011'!$B$2:$S$401,4,FALSE))</f>
        <v>81.8</v>
      </c>
      <c r="L143" s="4">
        <f>IF(ISNA(VLOOKUP(A143,'2010'!$B$2:$S$401,4,FALSE)), AVERAGE(I143:K143), VLOOKUP(A143,'2010'!$B$2:$S$401,4,FALSE))</f>
        <v>82</v>
      </c>
      <c r="M143" s="4">
        <f>IF(ISNA(VLOOKUP(A143,'2009'!$B$2:$S$401,4,FALSE)), AVERAGE(I143:L143), VLOOKUP(A143,'2009'!$B$2:$S$401,4,FALSE))</f>
        <v>74</v>
      </c>
      <c r="N143" s="4">
        <f t="shared" si="18"/>
        <v>36</v>
      </c>
      <c r="O143" s="4" t="str">
        <f>VLOOKUP(A143,Bios!$B$2:$S$430,3,FALSE)</f>
        <v>D</v>
      </c>
      <c r="P143" s="4" t="str">
        <f>VLOOKUP(A143,Bios!$B$2:$S$430,4,FALSE)</f>
        <v>Dec 11 '77</v>
      </c>
      <c r="Q143" s="4" t="str">
        <f t="shared" si="19"/>
        <v>77</v>
      </c>
      <c r="R143" s="5">
        <f t="shared" si="20"/>
        <v>0.59650393049234596</v>
      </c>
      <c r="S143" s="4">
        <f t="shared" si="21"/>
        <v>44</v>
      </c>
      <c r="T143" s="4">
        <f t="shared" si="22"/>
        <v>56</v>
      </c>
      <c r="U143" s="4">
        <f t="shared" si="23"/>
        <v>74</v>
      </c>
      <c r="V143" s="4">
        <f t="shared" si="24"/>
        <v>82</v>
      </c>
      <c r="W143" s="4" t="str">
        <f>VLOOKUP(A143,Bios!$B$2:$S$430,7,FALSE)</f>
        <v>CHE</v>
      </c>
      <c r="X143" s="4" t="str">
        <f>VLOOKUP(A143,Bios!$B$2:$S$430,2,FALSE)</f>
        <v>PHI</v>
      </c>
      <c r="Y143" s="4">
        <f t="shared" si="25"/>
        <v>80.566666666666663</v>
      </c>
      <c r="Z143" s="4">
        <f t="shared" si="26"/>
        <v>48.058333333333337</v>
      </c>
    </row>
    <row r="144" spans="1:26">
      <c r="A144" t="s">
        <v>264</v>
      </c>
      <c r="B144" s="4">
        <f>VLOOKUP(A144,'2014'!$B$2:$S$430,7,FALSE)</f>
        <v>52</v>
      </c>
      <c r="C144" s="4">
        <f>IF(ISNA(VLOOKUP(A144,'2013'!$B$2:$S$401,7,FALSE)*1.7), B144, VLOOKUP(A144,'2013'!$B$2:$S$401,7,FALSE)*1.7)</f>
        <v>20.399999999999999</v>
      </c>
      <c r="D144" s="4">
        <f>IF(ISNA(VLOOKUP(A144,'2012'!$B$2:$S$401,7,FALSE)), C144, VLOOKUP(A144,'2012'!$B$2:$S$401,7,FALSE))</f>
        <v>36</v>
      </c>
      <c r="E144" s="4">
        <f>IF(ISNA(VLOOKUP(A144,'2011'!$B$2:$S$401,7,FALSE)), AVERAGE(C144:D144), VLOOKUP(A144,'2011'!$B$2:$S$401,7,FALSE))</f>
        <v>28.2</v>
      </c>
      <c r="F144" s="4">
        <f>IF(ISNA(VLOOKUP(A144,'2010'!$B$2:$S$401,7,FALSE)), AVERAGE(C144:E144), VLOOKUP(A144,'2010'!$B$2:$S$401,7,FALSE))</f>
        <v>28.2</v>
      </c>
      <c r="G144" s="4">
        <f>IF(ISNA(VLOOKUP(A144,'2009'!$B$2:$S$401,7,FALSE)), AVERAGE(C144:F144), VLOOKUP(A144,'2009'!$B$2:$S$401,7,FALSE))</f>
        <v>28.2</v>
      </c>
      <c r="H144" s="4">
        <f>VLOOKUP(A144,'2014'!$B$2:$S$430,4,FALSE)</f>
        <v>79</v>
      </c>
      <c r="I144" s="4">
        <f>IF(ISNA(VLOOKUP(A144,'2013'!$B$2:$S$401,4,FALSE)), H144, VLOOKUP(A144,'2013'!$B$2:$S$401,4,FALSE)*1.7)</f>
        <v>74.8</v>
      </c>
      <c r="J144" s="4">
        <f>IF(ISNA(VLOOKUP(A144,'2012'!$B$2:$S$401,4,FALSE)), I144, VLOOKUP(A144,'2012'!$B$2:$S$401,4,FALSE))</f>
        <v>72</v>
      </c>
      <c r="K144" s="4">
        <f>IF(ISNA(VLOOKUP(A144,'2011'!$B$2:$S$401,4,FALSE)), AVERAGE(I144:J144), VLOOKUP(A144,'2011'!$B$2:$S$401,4,FALSE))</f>
        <v>73.400000000000006</v>
      </c>
      <c r="L144" s="4">
        <f>IF(ISNA(VLOOKUP(A144,'2010'!$B$2:$S$401,4,FALSE)), AVERAGE(I144:K144), VLOOKUP(A144,'2010'!$B$2:$S$401,4,FALSE))</f>
        <v>73.400000000000006</v>
      </c>
      <c r="M144" s="4">
        <f>IF(ISNA(VLOOKUP(A144,'2009'!$B$2:$S$401,4,FALSE)), AVERAGE(I144:L144), VLOOKUP(A144,'2009'!$B$2:$S$401,4,FALSE))</f>
        <v>73.400000000000006</v>
      </c>
      <c r="N144" s="4">
        <f t="shared" si="18"/>
        <v>24</v>
      </c>
      <c r="O144" s="4" t="str">
        <f>VLOOKUP(A144,Bios!$B$2:$S$430,3,FALSE)</f>
        <v>C</v>
      </c>
      <c r="P144" s="4" t="str">
        <f>VLOOKUP(A144,Bios!$B$2:$S$430,4,FALSE)</f>
        <v>Sep 05 '89</v>
      </c>
      <c r="Q144" s="4" t="str">
        <f t="shared" si="19"/>
        <v>89</v>
      </c>
      <c r="R144" s="5">
        <f t="shared" si="20"/>
        <v>0.43273542600896858</v>
      </c>
      <c r="S144" s="4">
        <f t="shared" si="21"/>
        <v>20.399999999999999</v>
      </c>
      <c r="T144" s="4">
        <f t="shared" si="22"/>
        <v>52</v>
      </c>
      <c r="U144" s="4">
        <f t="shared" si="23"/>
        <v>72</v>
      </c>
      <c r="V144" s="4">
        <f t="shared" si="24"/>
        <v>79</v>
      </c>
      <c r="W144" s="4" t="str">
        <f>VLOOKUP(A144,Bios!$B$2:$S$430,7,FALSE)</f>
        <v>USA</v>
      </c>
      <c r="X144" s="4" t="str">
        <f>VLOOKUP(A144,Bios!$B$2:$S$430,2,FALSE)</f>
        <v>NSH</v>
      </c>
      <c r="Y144" s="4">
        <f t="shared" si="25"/>
        <v>74.333333333333329</v>
      </c>
      <c r="Z144" s="4">
        <f t="shared" si="26"/>
        <v>32.166666666666664</v>
      </c>
    </row>
    <row r="145" spans="1:26">
      <c r="A145" t="s">
        <v>1189</v>
      </c>
      <c r="B145" s="4">
        <f>VLOOKUP(A145,'2014'!$B$2:$S$430,7,FALSE)</f>
        <v>38</v>
      </c>
      <c r="C145" s="4">
        <f>IF(ISNA(VLOOKUP(A145,'2013'!$B$2:$S$401,7,FALSE)*1.7), B145, VLOOKUP(A145,'2013'!$B$2:$S$401,7,FALSE)*1.7)</f>
        <v>22.099999999999998</v>
      </c>
      <c r="D145" s="4">
        <f>IF(ISNA(VLOOKUP(A145,'2012'!$B$2:$S$401,7,FALSE)), C145, VLOOKUP(A145,'2012'!$B$2:$S$401,7,FALSE))</f>
        <v>22.099999999999998</v>
      </c>
      <c r="E145" s="4">
        <f>IF(ISNA(VLOOKUP(A145,'2011'!$B$2:$S$401,7,FALSE)), AVERAGE(C145:D145), VLOOKUP(A145,'2011'!$B$2:$S$401,7,FALSE))</f>
        <v>22.099999999999998</v>
      </c>
      <c r="F145" s="4">
        <f>IF(ISNA(VLOOKUP(A145,'2010'!$B$2:$S$401,7,FALSE)), AVERAGE(C145:E145), VLOOKUP(A145,'2010'!$B$2:$S$401,7,FALSE))</f>
        <v>22.099999999999998</v>
      </c>
      <c r="G145" s="4">
        <f>IF(ISNA(VLOOKUP(A145,'2009'!$B$2:$S$401,7,FALSE)), AVERAGE(C145:F145), VLOOKUP(A145,'2009'!$B$2:$S$401,7,FALSE))</f>
        <v>22.099999999999998</v>
      </c>
      <c r="H145" s="4">
        <f>VLOOKUP(A145,'2014'!$B$2:$S$430,4,FALSE)</f>
        <v>64</v>
      </c>
      <c r="I145" s="4">
        <f>IF(ISNA(VLOOKUP(A145,'2013'!$B$2:$S$401,4,FALSE)), H145, VLOOKUP(A145,'2013'!$B$2:$S$401,4,FALSE)*1.7)</f>
        <v>54.4</v>
      </c>
      <c r="J145" s="4">
        <f>IF(ISNA(VLOOKUP(A145,'2012'!$B$2:$S$401,4,FALSE)), I145, VLOOKUP(A145,'2012'!$B$2:$S$401,4,FALSE))</f>
        <v>54.4</v>
      </c>
      <c r="K145" s="4">
        <f>IF(ISNA(VLOOKUP(A145,'2011'!$B$2:$S$401,4,FALSE)), AVERAGE(I145:J145), VLOOKUP(A145,'2011'!$B$2:$S$401,4,FALSE))</f>
        <v>54.4</v>
      </c>
      <c r="L145" s="4">
        <f>IF(ISNA(VLOOKUP(A145,'2010'!$B$2:$S$401,4,FALSE)), AVERAGE(I145:K145), VLOOKUP(A145,'2010'!$B$2:$S$401,4,FALSE))</f>
        <v>54.4</v>
      </c>
      <c r="M145" s="4">
        <f>IF(ISNA(VLOOKUP(A145,'2009'!$B$2:$S$401,4,FALSE)), AVERAGE(I145:L145), VLOOKUP(A145,'2009'!$B$2:$S$401,4,FALSE))</f>
        <v>54.4</v>
      </c>
      <c r="N145" s="4">
        <f t="shared" si="18"/>
        <v>22</v>
      </c>
      <c r="O145" s="4" t="str">
        <f>VLOOKUP(A145,Bios!$B$2:$S$430,3,FALSE)</f>
        <v>D</v>
      </c>
      <c r="P145" s="4" t="str">
        <f>VLOOKUP(A145,Bios!$B$2:$S$430,4,FALSE)</f>
        <v>Jul 26 '91</v>
      </c>
      <c r="Q145" s="4" t="str">
        <f t="shared" si="19"/>
        <v>91</v>
      </c>
      <c r="R145" s="5">
        <f t="shared" si="20"/>
        <v>0.44196428571428564</v>
      </c>
      <c r="S145" s="4">
        <f t="shared" si="21"/>
        <v>22.099999999999998</v>
      </c>
      <c r="T145" s="4">
        <f t="shared" si="22"/>
        <v>38</v>
      </c>
      <c r="U145" s="4">
        <f t="shared" si="23"/>
        <v>54.4</v>
      </c>
      <c r="V145" s="4">
        <f t="shared" si="24"/>
        <v>64</v>
      </c>
      <c r="W145" s="4" t="str">
        <f>VLOOKUP(A145,Bios!$B$2:$S$430,7,FALSE)</f>
        <v>CAN</v>
      </c>
      <c r="X145" s="4" t="str">
        <f>VLOOKUP(A145,Bios!$B$2:$S$430,2,FALSE)</f>
        <v>COL</v>
      </c>
      <c r="Y145" s="4">
        <f t="shared" si="25"/>
        <v>56</v>
      </c>
      <c r="Z145" s="4">
        <f t="shared" si="26"/>
        <v>24.749999999999996</v>
      </c>
    </row>
    <row r="146" spans="1:26">
      <c r="A146" t="s">
        <v>97</v>
      </c>
      <c r="B146" s="4">
        <f>VLOOKUP(A146,'2014'!$B$2:$S$430,7,FALSE)</f>
        <v>34</v>
      </c>
      <c r="C146" s="4">
        <f>IF(ISNA(VLOOKUP(A146,'2013'!$B$2:$S$401,7,FALSE)*1.7), B146, VLOOKUP(A146,'2013'!$B$2:$S$401,7,FALSE)*1.7)</f>
        <v>59.5</v>
      </c>
      <c r="D146" s="4">
        <f>IF(ISNA(VLOOKUP(A146,'2012'!$B$2:$S$401,7,FALSE)), C146, VLOOKUP(A146,'2012'!$B$2:$S$401,7,FALSE))</f>
        <v>62</v>
      </c>
      <c r="E146" s="4">
        <f>IF(ISNA(VLOOKUP(A146,'2011'!$B$2:$S$401,7,FALSE)), AVERAGE(C146:D146), VLOOKUP(A146,'2011'!$B$2:$S$401,7,FALSE))</f>
        <v>41</v>
      </c>
      <c r="F146" s="4">
        <f>IF(ISNA(VLOOKUP(A146,'2010'!$B$2:$S$401,7,FALSE)), AVERAGE(C146:E146), VLOOKUP(A146,'2010'!$B$2:$S$401,7,FALSE))</f>
        <v>33</v>
      </c>
      <c r="G146" s="4">
        <f>IF(ISNA(VLOOKUP(A146,'2009'!$B$2:$S$401,7,FALSE)), AVERAGE(C146:F146), VLOOKUP(A146,'2009'!$B$2:$S$401,7,FALSE))</f>
        <v>53</v>
      </c>
      <c r="H146" s="4">
        <f>VLOOKUP(A146,'2014'!$B$2:$S$430,4,FALSE)</f>
        <v>82</v>
      </c>
      <c r="I146" s="4">
        <f>IF(ISNA(VLOOKUP(A146,'2013'!$B$2:$S$401,4,FALSE)), H146, VLOOKUP(A146,'2013'!$B$2:$S$401,4,FALSE)*1.7)</f>
        <v>78.2</v>
      </c>
      <c r="J146" s="4">
        <f>IF(ISNA(VLOOKUP(A146,'2012'!$B$2:$S$401,4,FALSE)), I146, VLOOKUP(A146,'2012'!$B$2:$S$401,4,FALSE))</f>
        <v>82</v>
      </c>
      <c r="K146" s="4">
        <f>IF(ISNA(VLOOKUP(A146,'2011'!$B$2:$S$401,4,FALSE)), AVERAGE(I146:J146), VLOOKUP(A146,'2011'!$B$2:$S$401,4,FALSE))</f>
        <v>79</v>
      </c>
      <c r="L146" s="4">
        <f>IF(ISNA(VLOOKUP(A146,'2010'!$B$2:$S$401,4,FALSE)), AVERAGE(I146:K146), VLOOKUP(A146,'2010'!$B$2:$S$401,4,FALSE))</f>
        <v>82</v>
      </c>
      <c r="M146" s="4">
        <f>IF(ISNA(VLOOKUP(A146,'2009'!$B$2:$S$401,4,FALSE)), AVERAGE(I146:L146), VLOOKUP(A146,'2009'!$B$2:$S$401,4,FALSE))</f>
        <v>74</v>
      </c>
      <c r="N146" s="4">
        <f t="shared" si="18"/>
        <v>33</v>
      </c>
      <c r="O146" s="4" t="str">
        <f>VLOOKUP(A146,Bios!$B$2:$S$430,3,FALSE)</f>
        <v>R</v>
      </c>
      <c r="P146" s="4" t="str">
        <f>VLOOKUP(A146,Bios!$B$2:$S$430,4,FALSE)</f>
        <v>Mar 31 '80</v>
      </c>
      <c r="Q146" s="4" t="str">
        <f t="shared" si="19"/>
        <v>80</v>
      </c>
      <c r="R146" s="5">
        <f t="shared" si="20"/>
        <v>0.5919949706621962</v>
      </c>
      <c r="S146" s="4">
        <f t="shared" si="21"/>
        <v>33</v>
      </c>
      <c r="T146" s="4">
        <f t="shared" si="22"/>
        <v>62</v>
      </c>
      <c r="U146" s="4">
        <f t="shared" si="23"/>
        <v>74</v>
      </c>
      <c r="V146" s="4">
        <f t="shared" si="24"/>
        <v>82</v>
      </c>
      <c r="W146" s="4" t="str">
        <f>VLOOKUP(A146,Bios!$B$2:$S$430,7,FALSE)</f>
        <v>CAN</v>
      </c>
      <c r="X146" s="4" t="str">
        <f>VLOOKUP(A146,Bios!$B$2:$S$430,2,FALSE)</f>
        <v>NJD</v>
      </c>
      <c r="Y146" s="4">
        <f t="shared" si="25"/>
        <v>79.533333333333331</v>
      </c>
      <c r="Z146" s="4">
        <f t="shared" si="26"/>
        <v>47.083333333333336</v>
      </c>
    </row>
    <row r="147" spans="1:26">
      <c r="A147" t="s">
        <v>117</v>
      </c>
      <c r="B147" s="4">
        <f>VLOOKUP(A147,'2014'!$B$2:$S$430,7,FALSE)</f>
        <v>61</v>
      </c>
      <c r="C147" s="4">
        <f>IF(ISNA(VLOOKUP(A147,'2013'!$B$2:$S$401,7,FALSE)*1.7), B147, VLOOKUP(A147,'2013'!$B$2:$S$401,7,FALSE)*1.7)</f>
        <v>54.4</v>
      </c>
      <c r="D147" s="4">
        <f>IF(ISNA(VLOOKUP(A147,'2012'!$B$2:$S$401,7,FALSE)), C147, VLOOKUP(A147,'2012'!$B$2:$S$401,7,FALSE))</f>
        <v>24</v>
      </c>
      <c r="E147" s="4">
        <f>IF(ISNA(VLOOKUP(A147,'2011'!$B$2:$S$401,7,FALSE)), AVERAGE(C147:D147), VLOOKUP(A147,'2011'!$B$2:$S$401,7,FALSE))</f>
        <v>40</v>
      </c>
      <c r="F147" s="4">
        <f>IF(ISNA(VLOOKUP(A147,'2010'!$B$2:$S$401,7,FALSE)), AVERAGE(C147:E147), VLOOKUP(A147,'2010'!$B$2:$S$401,7,FALSE))</f>
        <v>35</v>
      </c>
      <c r="G147" s="4">
        <f>IF(ISNA(VLOOKUP(A147,'2009'!$B$2:$S$401,7,FALSE)), AVERAGE(C147:F147), VLOOKUP(A147,'2009'!$B$2:$S$401,7,FALSE))</f>
        <v>38.35</v>
      </c>
      <c r="H147" s="4">
        <f>VLOOKUP(A147,'2014'!$B$2:$S$430,4,FALSE)</f>
        <v>80</v>
      </c>
      <c r="I147" s="4">
        <f>IF(ISNA(VLOOKUP(A147,'2013'!$B$2:$S$401,4,FALSE)), H147, VLOOKUP(A147,'2013'!$B$2:$S$401,4,FALSE)*1.7)</f>
        <v>81.599999999999994</v>
      </c>
      <c r="J147" s="4">
        <f>IF(ISNA(VLOOKUP(A147,'2012'!$B$2:$S$401,4,FALSE)), I147, VLOOKUP(A147,'2012'!$B$2:$S$401,4,FALSE))</f>
        <v>43</v>
      </c>
      <c r="K147" s="4">
        <f>IF(ISNA(VLOOKUP(A147,'2011'!$B$2:$S$401,4,FALSE)), AVERAGE(I147:J147), VLOOKUP(A147,'2011'!$B$2:$S$401,4,FALSE))</f>
        <v>75</v>
      </c>
      <c r="L147" s="4">
        <f>IF(ISNA(VLOOKUP(A147,'2010'!$B$2:$S$401,4,FALSE)), AVERAGE(I147:K147), VLOOKUP(A147,'2010'!$B$2:$S$401,4,FALSE))</f>
        <v>78</v>
      </c>
      <c r="M147" s="4">
        <f>IF(ISNA(VLOOKUP(A147,'2009'!$B$2:$S$401,4,FALSE)), AVERAGE(I147:L147), VLOOKUP(A147,'2009'!$B$2:$S$401,4,FALSE))</f>
        <v>69.400000000000006</v>
      </c>
      <c r="N147" s="4">
        <f t="shared" si="18"/>
        <v>24</v>
      </c>
      <c r="O147" s="4" t="str">
        <f>VLOOKUP(A147,Bios!$B$2:$S$430,3,FALSE)</f>
        <v>L</v>
      </c>
      <c r="P147" s="4" t="str">
        <f>VLOOKUP(A147,Bios!$B$2:$S$430,4,FALSE)</f>
        <v>May 04 '89</v>
      </c>
      <c r="Q147" s="4" t="str">
        <f t="shared" si="19"/>
        <v>89</v>
      </c>
      <c r="R147" s="5">
        <f t="shared" si="20"/>
        <v>0.59192037470725989</v>
      </c>
      <c r="S147" s="4">
        <f t="shared" si="21"/>
        <v>24</v>
      </c>
      <c r="T147" s="4">
        <f t="shared" si="22"/>
        <v>61</v>
      </c>
      <c r="U147" s="4">
        <f t="shared" si="23"/>
        <v>43</v>
      </c>
      <c r="V147" s="4">
        <f t="shared" si="24"/>
        <v>81.599999999999994</v>
      </c>
      <c r="W147" s="4" t="str">
        <f>VLOOKUP(A147,Bios!$B$2:$S$430,7,FALSE)</f>
        <v>USA</v>
      </c>
      <c r="X147" s="4" t="str">
        <f>VLOOKUP(A147,Bios!$B$2:$S$430,2,FALSE)</f>
        <v>TOR</v>
      </c>
      <c r="Y147" s="4">
        <f t="shared" si="25"/>
        <v>71.166666666666671</v>
      </c>
      <c r="Z147" s="4">
        <f t="shared" si="26"/>
        <v>42.125</v>
      </c>
    </row>
    <row r="148" spans="1:26">
      <c r="A148" t="s">
        <v>192</v>
      </c>
      <c r="B148" s="4">
        <f>VLOOKUP(A148,'2014'!$B$2:$S$430,7,FALSE)</f>
        <v>24</v>
      </c>
      <c r="C148" s="4">
        <f>IF(ISNA(VLOOKUP(A148,'2013'!$B$2:$S$401,7,FALSE)*1.7), B148, VLOOKUP(A148,'2013'!$B$2:$S$401,7,FALSE)*1.7)</f>
        <v>44.199999999999996</v>
      </c>
      <c r="D148" s="4">
        <f>IF(ISNA(VLOOKUP(A148,'2012'!$B$2:$S$401,7,FALSE)), C148, VLOOKUP(A148,'2012'!$B$2:$S$401,7,FALSE))</f>
        <v>48</v>
      </c>
      <c r="E148" s="4">
        <f>IF(ISNA(VLOOKUP(A148,'2011'!$B$2:$S$401,7,FALSE)), AVERAGE(C148:D148), VLOOKUP(A148,'2011'!$B$2:$S$401,7,FALSE))</f>
        <v>43</v>
      </c>
      <c r="F148" s="4">
        <f>IF(ISNA(VLOOKUP(A148,'2010'!$B$2:$S$401,7,FALSE)), AVERAGE(C148:E148), VLOOKUP(A148,'2010'!$B$2:$S$401,7,FALSE))</f>
        <v>33</v>
      </c>
      <c r="G148" s="4">
        <f>IF(ISNA(VLOOKUP(A148,'2009'!$B$2:$S$401,7,FALSE)), AVERAGE(C148:F148), VLOOKUP(A148,'2009'!$B$2:$S$401,7,FALSE))</f>
        <v>40</v>
      </c>
      <c r="H148" s="4">
        <f>VLOOKUP(A148,'2014'!$B$2:$S$430,4,FALSE)</f>
        <v>38</v>
      </c>
      <c r="I148" s="4">
        <f>IF(ISNA(VLOOKUP(A148,'2013'!$B$2:$S$401,4,FALSE)), H148, VLOOKUP(A148,'2013'!$B$2:$S$401,4,FALSE)*1.7)</f>
        <v>68</v>
      </c>
      <c r="J148" s="4">
        <f>IF(ISNA(VLOOKUP(A148,'2012'!$B$2:$S$401,4,FALSE)), I148, VLOOKUP(A148,'2012'!$B$2:$S$401,4,FALSE))</f>
        <v>67</v>
      </c>
      <c r="K148" s="4">
        <f>IF(ISNA(VLOOKUP(A148,'2011'!$B$2:$S$401,4,FALSE)), AVERAGE(I148:J148), VLOOKUP(A148,'2011'!$B$2:$S$401,4,FALSE))</f>
        <v>79</v>
      </c>
      <c r="L148" s="4">
        <f>IF(ISNA(VLOOKUP(A148,'2010'!$B$2:$S$401,4,FALSE)), AVERAGE(I148:K148), VLOOKUP(A148,'2010'!$B$2:$S$401,4,FALSE))</f>
        <v>67</v>
      </c>
      <c r="M148" s="4">
        <f>IF(ISNA(VLOOKUP(A148,'2009'!$B$2:$S$401,4,FALSE)), AVERAGE(I148:L148), VLOOKUP(A148,'2009'!$B$2:$S$401,4,FALSE))</f>
        <v>74</v>
      </c>
      <c r="N148" s="4">
        <f t="shared" si="18"/>
        <v>31</v>
      </c>
      <c r="O148" s="4" t="str">
        <f>VLOOKUP(A148,Bios!$B$2:$S$430,3,FALSE)</f>
        <v>L</v>
      </c>
      <c r="P148" s="4" t="str">
        <f>VLOOKUP(A148,Bios!$B$2:$S$430,4,FALSE)</f>
        <v>Dec 28 '82</v>
      </c>
      <c r="Q148" s="4" t="str">
        <f t="shared" si="19"/>
        <v>82</v>
      </c>
      <c r="R148" s="5">
        <f t="shared" si="20"/>
        <v>0.59083969465648845</v>
      </c>
      <c r="S148" s="4">
        <f t="shared" si="21"/>
        <v>24</v>
      </c>
      <c r="T148" s="4">
        <f t="shared" si="22"/>
        <v>48</v>
      </c>
      <c r="U148" s="4">
        <f t="shared" si="23"/>
        <v>38</v>
      </c>
      <c r="V148" s="4">
        <f t="shared" si="24"/>
        <v>79</v>
      </c>
      <c r="W148" s="4" t="str">
        <f>VLOOKUP(A148,Bios!$B$2:$S$430,7,FALSE)</f>
        <v>CAN</v>
      </c>
      <c r="X148" s="4" t="str">
        <f>VLOOKUP(A148,Bios!$B$2:$S$430,2,FALSE)</f>
        <v>CGY</v>
      </c>
      <c r="Y148" s="4">
        <f t="shared" si="25"/>
        <v>65.5</v>
      </c>
      <c r="Z148" s="4">
        <f t="shared" si="26"/>
        <v>38.699999999999996</v>
      </c>
    </row>
    <row r="149" spans="1:26">
      <c r="A149" t="s">
        <v>346</v>
      </c>
      <c r="B149" s="4">
        <f>VLOOKUP(A149,'2014'!$B$2:$S$430,7,FALSE)</f>
        <v>48</v>
      </c>
      <c r="C149" s="4">
        <f>IF(ISNA(VLOOKUP(A149,'2013'!$B$2:$S$401,7,FALSE)*1.7), B149, VLOOKUP(A149,'2013'!$B$2:$S$401,7,FALSE)*1.7)</f>
        <v>34</v>
      </c>
      <c r="D149" s="4">
        <f>IF(ISNA(VLOOKUP(A149,'2012'!$B$2:$S$401,7,FALSE)), C149, VLOOKUP(A149,'2012'!$B$2:$S$401,7,FALSE))</f>
        <v>34</v>
      </c>
      <c r="E149" s="4">
        <f>IF(ISNA(VLOOKUP(A149,'2011'!$B$2:$S$401,7,FALSE)), AVERAGE(C149:D149), VLOOKUP(A149,'2011'!$B$2:$S$401,7,FALSE))</f>
        <v>44</v>
      </c>
      <c r="F149" s="4">
        <f>IF(ISNA(VLOOKUP(A149,'2010'!$B$2:$S$401,7,FALSE)), AVERAGE(C149:E149), VLOOKUP(A149,'2010'!$B$2:$S$401,7,FALSE))</f>
        <v>67</v>
      </c>
      <c r="G149" s="4">
        <f>IF(ISNA(VLOOKUP(A149,'2009'!$B$2:$S$401,7,FALSE)), AVERAGE(C149:F149), VLOOKUP(A149,'2009'!$B$2:$S$401,7,FALSE))</f>
        <v>62</v>
      </c>
      <c r="H149" s="4">
        <f>VLOOKUP(A149,'2014'!$B$2:$S$430,4,FALSE)</f>
        <v>80</v>
      </c>
      <c r="I149" s="4">
        <f>IF(ISNA(VLOOKUP(A149,'2013'!$B$2:$S$401,4,FALSE)), H149, VLOOKUP(A149,'2013'!$B$2:$S$401,4,FALSE)*1.7)</f>
        <v>81.599999999999994</v>
      </c>
      <c r="J149" s="4">
        <f>IF(ISNA(VLOOKUP(A149,'2012'!$B$2:$S$401,4,FALSE)), I149, VLOOKUP(A149,'2012'!$B$2:$S$401,4,FALSE))</f>
        <v>81.599999999999994</v>
      </c>
      <c r="K149" s="4">
        <f>IF(ISNA(VLOOKUP(A149,'2011'!$B$2:$S$401,4,FALSE)), AVERAGE(I149:J149), VLOOKUP(A149,'2011'!$B$2:$S$401,4,FALSE))</f>
        <v>82</v>
      </c>
      <c r="L149" s="4">
        <f>IF(ISNA(VLOOKUP(A149,'2010'!$B$2:$S$401,4,FALSE)), AVERAGE(I149:K149), VLOOKUP(A149,'2010'!$B$2:$S$401,4,FALSE))</f>
        <v>82</v>
      </c>
      <c r="M149" s="4">
        <f>IF(ISNA(VLOOKUP(A149,'2009'!$B$2:$S$401,4,FALSE)), AVERAGE(I149:L149), VLOOKUP(A149,'2009'!$B$2:$S$401,4,FALSE))</f>
        <v>82</v>
      </c>
      <c r="N149" s="4">
        <f t="shared" si="18"/>
        <v>28</v>
      </c>
      <c r="O149" s="4" t="str">
        <f>VLOOKUP(A149,Bios!$B$2:$S$430,3,FALSE)</f>
        <v>C</v>
      </c>
      <c r="P149" s="4" t="str">
        <f>VLOOKUP(A149,Bios!$B$2:$S$430,4,FALSE)</f>
        <v>May 13 '85</v>
      </c>
      <c r="Q149" s="4" t="str">
        <f t="shared" si="19"/>
        <v>85</v>
      </c>
      <c r="R149" s="5">
        <f t="shared" si="20"/>
        <v>0.59076042518397387</v>
      </c>
      <c r="S149" s="4">
        <f t="shared" si="21"/>
        <v>34</v>
      </c>
      <c r="T149" s="4">
        <f t="shared" si="22"/>
        <v>67</v>
      </c>
      <c r="U149" s="4">
        <f t="shared" si="23"/>
        <v>80</v>
      </c>
      <c r="V149" s="4">
        <f t="shared" si="24"/>
        <v>82</v>
      </c>
      <c r="W149" s="4" t="str">
        <f>VLOOKUP(A149,Bios!$B$2:$S$430,7,FALSE)</f>
        <v>CAN</v>
      </c>
      <c r="X149" s="4" t="str">
        <f>VLOOKUP(A149,Bios!$B$2:$S$430,2,FALSE)</f>
        <v>NJD</v>
      </c>
      <c r="Y149" s="4">
        <f t="shared" si="25"/>
        <v>81.533333333333331</v>
      </c>
      <c r="Z149" s="4">
        <f t="shared" si="26"/>
        <v>48.166666666666664</v>
      </c>
    </row>
    <row r="150" spans="1:26">
      <c r="A150" t="s">
        <v>669</v>
      </c>
      <c r="B150" s="4">
        <f>VLOOKUP(A150,'2014'!$B$2:$S$430,7,FALSE)</f>
        <v>47</v>
      </c>
      <c r="C150" s="4">
        <f>IF(ISNA(VLOOKUP(A150,'2013'!$B$2:$S$401,7,FALSE)*1.7), B150, VLOOKUP(A150,'2013'!$B$2:$S$401,7,FALSE)*1.7)</f>
        <v>45.9</v>
      </c>
      <c r="D150" s="4">
        <f>IF(ISNA(VLOOKUP(A150,'2012'!$B$2:$S$401,7,FALSE)), C150, VLOOKUP(A150,'2012'!$B$2:$S$401,7,FALSE))</f>
        <v>45.9</v>
      </c>
      <c r="E150" s="4">
        <f>IF(ISNA(VLOOKUP(A150,'2011'!$B$2:$S$401,7,FALSE)), AVERAGE(C150:D150), VLOOKUP(A150,'2011'!$B$2:$S$401,7,FALSE))</f>
        <v>45.9</v>
      </c>
      <c r="F150" s="4">
        <f>IF(ISNA(VLOOKUP(A150,'2010'!$B$2:$S$401,7,FALSE)), AVERAGE(C150:E150), VLOOKUP(A150,'2010'!$B$2:$S$401,7,FALSE))</f>
        <v>45.9</v>
      </c>
      <c r="G150" s="4">
        <f>IF(ISNA(VLOOKUP(A150,'2009'!$B$2:$S$401,7,FALSE)), AVERAGE(C150:F150), VLOOKUP(A150,'2009'!$B$2:$S$401,7,FALSE))</f>
        <v>45.9</v>
      </c>
      <c r="H150" s="4">
        <f>VLOOKUP(A150,'2014'!$B$2:$S$430,4,FALSE)</f>
        <v>78</v>
      </c>
      <c r="I150" s="4">
        <f>IF(ISNA(VLOOKUP(A150,'2013'!$B$2:$S$401,4,FALSE)), H150, VLOOKUP(A150,'2013'!$B$2:$S$401,4,FALSE)*1.7)</f>
        <v>78.2</v>
      </c>
      <c r="J150" s="4">
        <f>IF(ISNA(VLOOKUP(A150,'2012'!$B$2:$S$401,4,FALSE)), I150, VLOOKUP(A150,'2012'!$B$2:$S$401,4,FALSE))</f>
        <v>78.2</v>
      </c>
      <c r="K150" s="4">
        <f>IF(ISNA(VLOOKUP(A150,'2011'!$B$2:$S$401,4,FALSE)), AVERAGE(I150:J150), VLOOKUP(A150,'2011'!$B$2:$S$401,4,FALSE))</f>
        <v>78.2</v>
      </c>
      <c r="L150" s="4">
        <f>IF(ISNA(VLOOKUP(A150,'2010'!$B$2:$S$401,4,FALSE)), AVERAGE(I150:K150), VLOOKUP(A150,'2010'!$B$2:$S$401,4,FALSE))</f>
        <v>78.2</v>
      </c>
      <c r="M150" s="4">
        <f>IF(ISNA(VLOOKUP(A150,'2009'!$B$2:$S$401,4,FALSE)), AVERAGE(I150:L150), VLOOKUP(A150,'2009'!$B$2:$S$401,4,FALSE))</f>
        <v>78.2</v>
      </c>
      <c r="N150" s="4">
        <f t="shared" si="18"/>
        <v>21</v>
      </c>
      <c r="O150" s="4" t="str">
        <f>VLOOKUP(A150,Bios!$B$2:$S$430,3,FALSE)</f>
        <v>L</v>
      </c>
      <c r="P150" s="4" t="str">
        <f>VLOOKUP(A150,Bios!$B$2:$S$430,4,FALSE)</f>
        <v>Oct 27 '92</v>
      </c>
      <c r="Q150" s="4" t="str">
        <f t="shared" si="19"/>
        <v>92</v>
      </c>
      <c r="R150" s="5">
        <f t="shared" si="20"/>
        <v>0.5895522388059703</v>
      </c>
      <c r="S150" s="4">
        <f t="shared" si="21"/>
        <v>45.9</v>
      </c>
      <c r="T150" s="4">
        <f t="shared" si="22"/>
        <v>47</v>
      </c>
      <c r="U150" s="4">
        <f t="shared" si="23"/>
        <v>78</v>
      </c>
      <c r="V150" s="4">
        <f t="shared" si="24"/>
        <v>78.2</v>
      </c>
      <c r="W150" s="4" t="str">
        <f>VLOOKUP(A150,Bios!$B$2:$S$430,7,FALSE)</f>
        <v>USA</v>
      </c>
      <c r="X150" s="4" t="str">
        <f>VLOOKUP(A150,Bios!$B$2:$S$430,2,FALSE)</f>
        <v>CHI</v>
      </c>
      <c r="Y150" s="4">
        <f t="shared" si="25"/>
        <v>78.166666666666657</v>
      </c>
      <c r="Z150" s="4">
        <f t="shared" si="26"/>
        <v>46.083333333333336</v>
      </c>
    </row>
    <row r="151" spans="1:26">
      <c r="A151" t="s">
        <v>181</v>
      </c>
      <c r="B151" s="4">
        <f>VLOOKUP(A151,'2014'!$B$2:$S$430,7,FALSE)</f>
        <v>35</v>
      </c>
      <c r="C151" s="4">
        <f>IF(ISNA(VLOOKUP(A151,'2013'!$B$2:$S$401,7,FALSE)*1.7), B151, VLOOKUP(A151,'2013'!$B$2:$S$401,7,FALSE)*1.7)</f>
        <v>27.2</v>
      </c>
      <c r="D151" s="4">
        <f>IF(ISNA(VLOOKUP(A151,'2012'!$B$2:$S$401,7,FALSE)), C151, VLOOKUP(A151,'2012'!$B$2:$S$401,7,FALSE))</f>
        <v>51</v>
      </c>
      <c r="E151" s="4">
        <f>IF(ISNA(VLOOKUP(A151,'2011'!$B$2:$S$401,7,FALSE)), AVERAGE(C151:D151), VLOOKUP(A151,'2011'!$B$2:$S$401,7,FALSE))</f>
        <v>58</v>
      </c>
      <c r="F151" s="4">
        <f>IF(ISNA(VLOOKUP(A151,'2010'!$B$2:$S$401,7,FALSE)), AVERAGE(C151:E151), VLOOKUP(A151,'2010'!$B$2:$S$401,7,FALSE))</f>
        <v>35</v>
      </c>
      <c r="G151" s="4">
        <f>IF(ISNA(VLOOKUP(A151,'2009'!$B$2:$S$401,7,FALSE)), AVERAGE(C151:F151), VLOOKUP(A151,'2009'!$B$2:$S$401,7,FALSE))</f>
        <v>48</v>
      </c>
      <c r="H151" s="4">
        <f>VLOOKUP(A151,'2014'!$B$2:$S$430,4,FALSE)</f>
        <v>58</v>
      </c>
      <c r="I151" s="4">
        <f>IF(ISNA(VLOOKUP(A151,'2013'!$B$2:$S$401,4,FALSE)), H151, VLOOKUP(A151,'2013'!$B$2:$S$401,4,FALSE)*1.7)</f>
        <v>81.599999999999994</v>
      </c>
      <c r="J151" s="4">
        <f>IF(ISNA(VLOOKUP(A151,'2012'!$B$2:$S$401,4,FALSE)), I151, VLOOKUP(A151,'2012'!$B$2:$S$401,4,FALSE))</f>
        <v>74</v>
      </c>
      <c r="K151" s="4">
        <f>IF(ISNA(VLOOKUP(A151,'2011'!$B$2:$S$401,4,FALSE)), AVERAGE(I151:J151), VLOOKUP(A151,'2011'!$B$2:$S$401,4,FALSE))</f>
        <v>81</v>
      </c>
      <c r="L151" s="4">
        <f>IF(ISNA(VLOOKUP(A151,'2010'!$B$2:$S$401,4,FALSE)), AVERAGE(I151:K151), VLOOKUP(A151,'2010'!$B$2:$S$401,4,FALSE))</f>
        <v>59</v>
      </c>
      <c r="M151" s="4">
        <f>IF(ISNA(VLOOKUP(A151,'2009'!$B$2:$S$401,4,FALSE)), AVERAGE(I151:L151), VLOOKUP(A151,'2009'!$B$2:$S$401,4,FALSE))</f>
        <v>78</v>
      </c>
      <c r="N151" s="4">
        <f t="shared" si="18"/>
        <v>29</v>
      </c>
      <c r="O151" s="4" t="str">
        <f>VLOOKUP(A151,Bios!$B$2:$S$430,3,FALSE)</f>
        <v>C</v>
      </c>
      <c r="P151" s="4" t="str">
        <f>VLOOKUP(A151,Bios!$B$2:$S$430,4,FALSE)</f>
        <v>Jan 31 '84</v>
      </c>
      <c r="Q151" s="4" t="str">
        <f t="shared" si="19"/>
        <v>84</v>
      </c>
      <c r="R151" s="5">
        <f t="shared" si="20"/>
        <v>0.58897126969416125</v>
      </c>
      <c r="S151" s="4">
        <f t="shared" si="21"/>
        <v>27.2</v>
      </c>
      <c r="T151" s="4">
        <f t="shared" si="22"/>
        <v>58</v>
      </c>
      <c r="U151" s="4">
        <f t="shared" si="23"/>
        <v>58</v>
      </c>
      <c r="V151" s="4">
        <f t="shared" si="24"/>
        <v>81.599999999999994</v>
      </c>
      <c r="W151" s="4" t="str">
        <f>VLOOKUP(A151,Bios!$B$2:$S$430,7,FALSE)</f>
        <v>DEU</v>
      </c>
      <c r="X151" s="4" t="str">
        <f>VLOOKUP(A151,Bios!$B$2:$S$430,2,FALSE)</f>
        <v>WSH</v>
      </c>
      <c r="Y151" s="4">
        <f t="shared" si="25"/>
        <v>71.933333333333337</v>
      </c>
      <c r="Z151" s="4">
        <f t="shared" si="26"/>
        <v>42.366666666666667</v>
      </c>
    </row>
    <row r="152" spans="1:26">
      <c r="A152" t="s">
        <v>1173</v>
      </c>
      <c r="B152" s="4">
        <f>VLOOKUP(A152,'2014'!$B$2:$S$430,7,FALSE)</f>
        <v>49</v>
      </c>
      <c r="C152" s="4">
        <f>IF(ISNA(VLOOKUP(A152,'2013'!$B$2:$S$401,7,FALSE)*1.7), B152, VLOOKUP(A152,'2013'!$B$2:$S$401,7,FALSE)*1.7)</f>
        <v>22.099999999999998</v>
      </c>
      <c r="D152" s="4">
        <f>IF(ISNA(VLOOKUP(A152,'2012'!$B$2:$S$401,7,FALSE)), C152, VLOOKUP(A152,'2012'!$B$2:$S$401,7,FALSE))</f>
        <v>22.099999999999998</v>
      </c>
      <c r="E152" s="4">
        <f>IF(ISNA(VLOOKUP(A152,'2011'!$B$2:$S$401,7,FALSE)), AVERAGE(C152:D152), VLOOKUP(A152,'2011'!$B$2:$S$401,7,FALSE))</f>
        <v>18</v>
      </c>
      <c r="F152" s="4">
        <f>IF(ISNA(VLOOKUP(A152,'2010'!$B$2:$S$401,7,FALSE)), AVERAGE(C152:E152), VLOOKUP(A152,'2010'!$B$2:$S$401,7,FALSE))</f>
        <v>20.733333333333331</v>
      </c>
      <c r="G152" s="4">
        <f>IF(ISNA(VLOOKUP(A152,'2009'!$B$2:$S$401,7,FALSE)), AVERAGE(C152:F152), VLOOKUP(A152,'2009'!$B$2:$S$401,7,FALSE))</f>
        <v>20.733333333333331</v>
      </c>
      <c r="H152" s="4">
        <f>VLOOKUP(A152,'2014'!$B$2:$S$430,4,FALSE)</f>
        <v>77</v>
      </c>
      <c r="I152" s="4">
        <f>IF(ISNA(VLOOKUP(A152,'2013'!$B$2:$S$401,4,FALSE)), H152, VLOOKUP(A152,'2013'!$B$2:$S$401,4,FALSE)*1.7)</f>
        <v>45.9</v>
      </c>
      <c r="J152" s="4">
        <f>IF(ISNA(VLOOKUP(A152,'2012'!$B$2:$S$401,4,FALSE)), I152, VLOOKUP(A152,'2012'!$B$2:$S$401,4,FALSE))</f>
        <v>45.9</v>
      </c>
      <c r="K152" s="4">
        <f>IF(ISNA(VLOOKUP(A152,'2011'!$B$2:$S$401,4,FALSE)), AVERAGE(I152:J152), VLOOKUP(A152,'2011'!$B$2:$S$401,4,FALSE))</f>
        <v>50</v>
      </c>
      <c r="L152" s="4">
        <f>IF(ISNA(VLOOKUP(A152,'2010'!$B$2:$S$401,4,FALSE)), AVERAGE(I152:K152), VLOOKUP(A152,'2010'!$B$2:$S$401,4,FALSE))</f>
        <v>47.266666666666673</v>
      </c>
      <c r="M152" s="4">
        <f>IF(ISNA(VLOOKUP(A152,'2009'!$B$2:$S$401,4,FALSE)), AVERAGE(I152:L152), VLOOKUP(A152,'2009'!$B$2:$S$401,4,FALSE))</f>
        <v>47.266666666666673</v>
      </c>
      <c r="N152" s="4">
        <f t="shared" si="18"/>
        <v>25</v>
      </c>
      <c r="O152" s="4" t="str">
        <f>VLOOKUP(A152,Bios!$B$2:$S$430,3,FALSE)</f>
        <v>C</v>
      </c>
      <c r="P152" s="4" t="str">
        <f>VLOOKUP(A152,Bios!$B$2:$S$430,4,FALSE)</f>
        <v>Apr 20 '88</v>
      </c>
      <c r="Q152" s="4" t="str">
        <f t="shared" si="19"/>
        <v>88</v>
      </c>
      <c r="R152" s="5">
        <f t="shared" si="20"/>
        <v>0.48723404255319142</v>
      </c>
      <c r="S152" s="4">
        <f t="shared" si="21"/>
        <v>18</v>
      </c>
      <c r="T152" s="4">
        <f t="shared" si="22"/>
        <v>49</v>
      </c>
      <c r="U152" s="4">
        <f t="shared" si="23"/>
        <v>45.9</v>
      </c>
      <c r="V152" s="4">
        <f t="shared" si="24"/>
        <v>77</v>
      </c>
      <c r="W152" s="4" t="str">
        <f>VLOOKUP(A152,Bios!$B$2:$S$430,7,FALSE)</f>
        <v>USA</v>
      </c>
      <c r="X152" s="4" t="str">
        <f>VLOOKUP(A152,Bios!$B$2:$S$430,2,FALSE)</f>
        <v>ANA</v>
      </c>
      <c r="Y152" s="4">
        <f t="shared" si="25"/>
        <v>52.222222222222221</v>
      </c>
      <c r="Z152" s="4">
        <f t="shared" si="26"/>
        <v>25.444444444444439</v>
      </c>
    </row>
    <row r="153" spans="1:26">
      <c r="A153" t="s">
        <v>167</v>
      </c>
      <c r="B153" s="4">
        <f>VLOOKUP(A153,'2014'!$B$2:$S$430,7,FALSE)</f>
        <v>64</v>
      </c>
      <c r="C153" s="4">
        <f>IF(ISNA(VLOOKUP(A153,'2013'!$B$2:$S$401,7,FALSE)*1.7), B153, VLOOKUP(A153,'2013'!$B$2:$S$401,7,FALSE)*1.7)</f>
        <v>34</v>
      </c>
      <c r="D153" s="4">
        <f>IF(ISNA(VLOOKUP(A153,'2012'!$B$2:$S$401,7,FALSE)), C153, VLOOKUP(A153,'2012'!$B$2:$S$401,7,FALSE))</f>
        <v>55</v>
      </c>
      <c r="E153" s="4">
        <f>IF(ISNA(VLOOKUP(A153,'2011'!$B$2:$S$401,7,FALSE)), AVERAGE(C153:D153), VLOOKUP(A153,'2011'!$B$2:$S$401,7,FALSE))</f>
        <v>44.5</v>
      </c>
      <c r="F153" s="4">
        <f>IF(ISNA(VLOOKUP(A153,'2010'!$B$2:$S$401,7,FALSE)), AVERAGE(C153:E153), VLOOKUP(A153,'2010'!$B$2:$S$401,7,FALSE))</f>
        <v>26</v>
      </c>
      <c r="G153" s="4">
        <f>IF(ISNA(VLOOKUP(A153,'2009'!$B$2:$S$401,7,FALSE)), AVERAGE(C153:F153), VLOOKUP(A153,'2009'!$B$2:$S$401,7,FALSE))</f>
        <v>26</v>
      </c>
      <c r="H153" s="4">
        <f>VLOOKUP(A153,'2014'!$B$2:$S$430,4,FALSE)</f>
        <v>80</v>
      </c>
      <c r="I153" s="4">
        <f>IF(ISNA(VLOOKUP(A153,'2013'!$B$2:$S$401,4,FALSE)), H153, VLOOKUP(A153,'2013'!$B$2:$S$401,4,FALSE)*1.7)</f>
        <v>49.3</v>
      </c>
      <c r="J153" s="4">
        <f>IF(ISNA(VLOOKUP(A153,'2012'!$B$2:$S$401,4,FALSE)), I153, VLOOKUP(A153,'2012'!$B$2:$S$401,4,FALSE))</f>
        <v>81</v>
      </c>
      <c r="K153" s="4">
        <f>IF(ISNA(VLOOKUP(A153,'2011'!$B$2:$S$401,4,FALSE)), AVERAGE(I153:J153), VLOOKUP(A153,'2011'!$B$2:$S$401,4,FALSE))</f>
        <v>65.150000000000006</v>
      </c>
      <c r="L153" s="4">
        <f>IF(ISNA(VLOOKUP(A153,'2010'!$B$2:$S$401,4,FALSE)), AVERAGE(I153:K153), VLOOKUP(A153,'2010'!$B$2:$S$401,4,FALSE))</f>
        <v>74</v>
      </c>
      <c r="M153" s="4">
        <f>IF(ISNA(VLOOKUP(A153,'2009'!$B$2:$S$401,4,FALSE)), AVERAGE(I153:L153), VLOOKUP(A153,'2009'!$B$2:$S$401,4,FALSE))</f>
        <v>81</v>
      </c>
      <c r="N153" s="4">
        <f t="shared" si="18"/>
        <v>22</v>
      </c>
      <c r="O153" s="4" t="str">
        <f>VLOOKUP(A153,Bios!$B$2:$S$430,3,FALSE)</f>
        <v>C</v>
      </c>
      <c r="P153" s="4" t="str">
        <f>VLOOKUP(A153,Bios!$B$2:$S$430,4,FALSE)</f>
        <v>Feb 07 '91</v>
      </c>
      <c r="Q153" s="4" t="str">
        <f t="shared" si="19"/>
        <v>91</v>
      </c>
      <c r="R153" s="5">
        <f t="shared" si="20"/>
        <v>0.57962597281914274</v>
      </c>
      <c r="S153" s="4">
        <f t="shared" si="21"/>
        <v>26</v>
      </c>
      <c r="T153" s="4">
        <f t="shared" si="22"/>
        <v>64</v>
      </c>
      <c r="U153" s="4">
        <f t="shared" si="23"/>
        <v>49.3</v>
      </c>
      <c r="V153" s="4">
        <f t="shared" si="24"/>
        <v>81</v>
      </c>
      <c r="W153" s="4" t="str">
        <f>VLOOKUP(A153,Bios!$B$2:$S$430,7,FALSE)</f>
        <v>CAN</v>
      </c>
      <c r="X153" s="4" t="str">
        <f>VLOOKUP(A153,Bios!$B$2:$S$430,2,FALSE)</f>
        <v>COL</v>
      </c>
      <c r="Y153" s="4">
        <f t="shared" si="25"/>
        <v>71.741666666666674</v>
      </c>
      <c r="Z153" s="4">
        <f t="shared" si="26"/>
        <v>41.583333333333336</v>
      </c>
    </row>
    <row r="154" spans="1:26">
      <c r="A154" t="s">
        <v>173</v>
      </c>
      <c r="B154" s="4">
        <f>VLOOKUP(A154,'2014'!$B$2:$S$430,7,FALSE)</f>
        <v>51</v>
      </c>
      <c r="C154" s="4">
        <f>IF(ISNA(VLOOKUP(A154,'2013'!$B$2:$S$401,7,FALSE)*1.7), B154, VLOOKUP(A154,'2013'!$B$2:$S$401,7,FALSE)*1.7)</f>
        <v>42.5</v>
      </c>
      <c r="D154" s="4">
        <f>IF(ISNA(VLOOKUP(A154,'2012'!$B$2:$S$401,7,FALSE)), C154, VLOOKUP(A154,'2012'!$B$2:$S$401,7,FALSE))</f>
        <v>53</v>
      </c>
      <c r="E154" s="4">
        <f>IF(ISNA(VLOOKUP(A154,'2011'!$B$2:$S$401,7,FALSE)), AVERAGE(C154:D154), VLOOKUP(A154,'2011'!$B$2:$S$401,7,FALSE))</f>
        <v>41</v>
      </c>
      <c r="F154" s="4">
        <f>IF(ISNA(VLOOKUP(A154,'2010'!$B$2:$S$401,7,FALSE)), AVERAGE(C154:E154), VLOOKUP(A154,'2010'!$B$2:$S$401,7,FALSE))</f>
        <v>38</v>
      </c>
      <c r="G154" s="4">
        <f>IF(ISNA(VLOOKUP(A154,'2009'!$B$2:$S$401,7,FALSE)), AVERAGE(C154:F154), VLOOKUP(A154,'2009'!$B$2:$S$401,7,FALSE))</f>
        <v>42</v>
      </c>
      <c r="H154" s="4">
        <f>VLOOKUP(A154,'2014'!$B$2:$S$430,4,FALSE)</f>
        <v>83</v>
      </c>
      <c r="I154" s="4">
        <f>IF(ISNA(VLOOKUP(A154,'2013'!$B$2:$S$401,4,FALSE)), H154, VLOOKUP(A154,'2013'!$B$2:$S$401,4,FALSE)*1.7)</f>
        <v>81.599999999999994</v>
      </c>
      <c r="J154" s="4">
        <f>IF(ISNA(VLOOKUP(A154,'2012'!$B$2:$S$401,4,FALSE)), I154, VLOOKUP(A154,'2012'!$B$2:$S$401,4,FALSE))</f>
        <v>78</v>
      </c>
      <c r="K154" s="4">
        <f>IF(ISNA(VLOOKUP(A154,'2011'!$B$2:$S$401,4,FALSE)), AVERAGE(I154:J154), VLOOKUP(A154,'2011'!$B$2:$S$401,4,FALSE))</f>
        <v>64</v>
      </c>
      <c r="L154" s="4">
        <f>IF(ISNA(VLOOKUP(A154,'2010'!$B$2:$S$401,4,FALSE)), AVERAGE(I154:K154), VLOOKUP(A154,'2010'!$B$2:$S$401,4,FALSE))</f>
        <v>82</v>
      </c>
      <c r="M154" s="4">
        <f>IF(ISNA(VLOOKUP(A154,'2009'!$B$2:$S$401,4,FALSE)), AVERAGE(I154:L154), VLOOKUP(A154,'2009'!$B$2:$S$401,4,FALSE))</f>
        <v>73</v>
      </c>
      <c r="N154" s="4">
        <f t="shared" si="18"/>
        <v>33</v>
      </c>
      <c r="O154" s="4" t="str">
        <f>VLOOKUP(A154,Bios!$B$2:$S$430,3,FALSE)</f>
        <v>C</v>
      </c>
      <c r="P154" s="4" t="str">
        <f>VLOOKUP(A154,Bios!$B$2:$S$430,4,FALSE)</f>
        <v>Aug 17 '80</v>
      </c>
      <c r="Q154" s="4" t="str">
        <f t="shared" si="19"/>
        <v>80</v>
      </c>
      <c r="R154" s="5">
        <f t="shared" si="20"/>
        <v>0.57950606585788567</v>
      </c>
      <c r="S154" s="4">
        <f t="shared" si="21"/>
        <v>38</v>
      </c>
      <c r="T154" s="4">
        <f t="shared" si="22"/>
        <v>53</v>
      </c>
      <c r="U154" s="4">
        <f t="shared" si="23"/>
        <v>64</v>
      </c>
      <c r="V154" s="4">
        <f t="shared" si="24"/>
        <v>83</v>
      </c>
      <c r="W154" s="4" t="str">
        <f>VLOOKUP(A154,Bios!$B$2:$S$430,7,FALSE)</f>
        <v>USA</v>
      </c>
      <c r="X154" s="4" t="str">
        <f>VLOOKUP(A154,Bios!$B$2:$S$430,2,FALSE)</f>
        <v>NSH, DET</v>
      </c>
      <c r="Y154" s="4">
        <f t="shared" si="25"/>
        <v>76.933333333333337</v>
      </c>
      <c r="Z154" s="4">
        <f t="shared" si="26"/>
        <v>44.583333333333336</v>
      </c>
    </row>
    <row r="155" spans="1:26">
      <c r="A155" t="s">
        <v>119</v>
      </c>
      <c r="B155" s="4">
        <f>VLOOKUP(A155,'2014'!$B$2:$S$430,7,FALSE)</f>
        <v>60</v>
      </c>
      <c r="C155" s="4">
        <f>IF(ISNA(VLOOKUP(A155,'2013'!$B$2:$S$401,7,FALSE)*1.7), B155, VLOOKUP(A155,'2013'!$B$2:$S$401,7,FALSE)*1.7)</f>
        <v>54.4</v>
      </c>
      <c r="D155" s="4">
        <f>IF(ISNA(VLOOKUP(A155,'2012'!$B$2:$S$401,7,FALSE)), C155, VLOOKUP(A155,'2012'!$B$2:$S$401,7,FALSE))</f>
        <v>49</v>
      </c>
      <c r="E155" s="4">
        <f>IF(ISNA(VLOOKUP(A155,'2011'!$B$2:$S$401,7,FALSE)), AVERAGE(C155:D155), VLOOKUP(A155,'2011'!$B$2:$S$401,7,FALSE))</f>
        <v>30</v>
      </c>
      <c r="F155" s="4">
        <f>IF(ISNA(VLOOKUP(A155,'2010'!$B$2:$S$401,7,FALSE)), AVERAGE(C155:E155), VLOOKUP(A155,'2010'!$B$2:$S$401,7,FALSE))</f>
        <v>40</v>
      </c>
      <c r="G155" s="4">
        <f>IF(ISNA(VLOOKUP(A155,'2009'!$B$2:$S$401,7,FALSE)), AVERAGE(C155:F155), VLOOKUP(A155,'2009'!$B$2:$S$401,7,FALSE))</f>
        <v>43.35</v>
      </c>
      <c r="H155" s="4">
        <f>VLOOKUP(A155,'2014'!$B$2:$S$430,4,FALSE)</f>
        <v>82</v>
      </c>
      <c r="I155" s="4">
        <f>IF(ISNA(VLOOKUP(A155,'2013'!$B$2:$S$401,4,FALSE)), H155, VLOOKUP(A155,'2013'!$B$2:$S$401,4,FALSE)*1.7)</f>
        <v>76.5</v>
      </c>
      <c r="J155" s="4">
        <f>IF(ISNA(VLOOKUP(A155,'2012'!$B$2:$S$401,4,FALSE)), I155, VLOOKUP(A155,'2012'!$B$2:$S$401,4,FALSE))</f>
        <v>82</v>
      </c>
      <c r="K155" s="4">
        <f>IF(ISNA(VLOOKUP(A155,'2011'!$B$2:$S$401,4,FALSE)), AVERAGE(I155:J155), VLOOKUP(A155,'2011'!$B$2:$S$401,4,FALSE))</f>
        <v>80</v>
      </c>
      <c r="L155" s="4">
        <f>IF(ISNA(VLOOKUP(A155,'2010'!$B$2:$S$401,4,FALSE)), AVERAGE(I155:K155), VLOOKUP(A155,'2010'!$B$2:$S$401,4,FALSE))</f>
        <v>78</v>
      </c>
      <c r="M155" s="4">
        <f>IF(ISNA(VLOOKUP(A155,'2009'!$B$2:$S$401,4,FALSE)), AVERAGE(I155:L155), VLOOKUP(A155,'2009'!$B$2:$S$401,4,FALSE))</f>
        <v>79.125</v>
      </c>
      <c r="N155" s="4">
        <f t="shared" si="18"/>
        <v>25</v>
      </c>
      <c r="O155" s="4" t="str">
        <f>VLOOKUP(A155,Bios!$B$2:$S$430,3,FALSE)</f>
        <v>R</v>
      </c>
      <c r="P155" s="4" t="str">
        <f>VLOOKUP(A155,Bios!$B$2:$S$430,4,FALSE)</f>
        <v>Aug 26 '88</v>
      </c>
      <c r="Q155" s="4" t="str">
        <f t="shared" si="19"/>
        <v>88</v>
      </c>
      <c r="R155" s="5">
        <f t="shared" si="20"/>
        <v>0.57942946872546452</v>
      </c>
      <c r="S155" s="4">
        <f t="shared" si="21"/>
        <v>30</v>
      </c>
      <c r="T155" s="4">
        <f t="shared" si="22"/>
        <v>60</v>
      </c>
      <c r="U155" s="4">
        <f t="shared" si="23"/>
        <v>76.5</v>
      </c>
      <c r="V155" s="4">
        <f t="shared" si="24"/>
        <v>82</v>
      </c>
      <c r="W155" s="4" t="str">
        <f>VLOOKUP(A155,Bios!$B$2:$S$430,7,FALSE)</f>
        <v>CAN</v>
      </c>
      <c r="X155" s="4" t="str">
        <f>VLOOKUP(A155,Bios!$B$2:$S$430,2,FALSE)</f>
        <v>PHI</v>
      </c>
      <c r="Y155" s="4">
        <f t="shared" si="25"/>
        <v>79.604166666666671</v>
      </c>
      <c r="Z155" s="4">
        <f t="shared" si="26"/>
        <v>46.125</v>
      </c>
    </row>
    <row r="156" spans="1:26">
      <c r="A156" t="s">
        <v>142</v>
      </c>
      <c r="B156" s="4">
        <f>VLOOKUP(A156,'2014'!$B$2:$S$430,7,FALSE)</f>
        <v>53</v>
      </c>
      <c r="C156" s="4">
        <f>IF(ISNA(VLOOKUP(A156,'2013'!$B$2:$S$401,7,FALSE)*1.7), B156, VLOOKUP(A156,'2013'!$B$2:$S$401,7,FALSE)*1.7)</f>
        <v>51</v>
      </c>
      <c r="D156" s="4">
        <f>IF(ISNA(VLOOKUP(A156,'2012'!$B$2:$S$401,7,FALSE)), C156, VLOOKUP(A156,'2012'!$B$2:$S$401,7,FALSE))</f>
        <v>43</v>
      </c>
      <c r="E156" s="4">
        <f>IF(ISNA(VLOOKUP(A156,'2011'!$B$2:$S$401,7,FALSE)), AVERAGE(C156:D156), VLOOKUP(A156,'2011'!$B$2:$S$401,7,FALSE))</f>
        <v>59</v>
      </c>
      <c r="F156" s="4">
        <f>IF(ISNA(VLOOKUP(A156,'2010'!$B$2:$S$401,7,FALSE)), AVERAGE(C156:E156), VLOOKUP(A156,'2010'!$B$2:$S$401,7,FALSE))</f>
        <v>41</v>
      </c>
      <c r="G156" s="4">
        <f>IF(ISNA(VLOOKUP(A156,'2009'!$B$2:$S$401,7,FALSE)), AVERAGE(C156:F156), VLOOKUP(A156,'2009'!$B$2:$S$401,7,FALSE))</f>
        <v>30</v>
      </c>
      <c r="H156" s="4">
        <f>VLOOKUP(A156,'2014'!$B$2:$S$430,4,FALSE)</f>
        <v>82</v>
      </c>
      <c r="I156" s="4">
        <f>IF(ISNA(VLOOKUP(A156,'2013'!$B$2:$S$401,4,FALSE)), H156, VLOOKUP(A156,'2013'!$B$2:$S$401,4,FALSE)*1.7)</f>
        <v>81.599999999999994</v>
      </c>
      <c r="J156" s="4">
        <f>IF(ISNA(VLOOKUP(A156,'2012'!$B$2:$S$401,4,FALSE)), I156, VLOOKUP(A156,'2012'!$B$2:$S$401,4,FALSE))</f>
        <v>82</v>
      </c>
      <c r="K156" s="4">
        <f>IF(ISNA(VLOOKUP(A156,'2011'!$B$2:$S$401,4,FALSE)), AVERAGE(I156:J156), VLOOKUP(A156,'2011'!$B$2:$S$401,4,FALSE))</f>
        <v>82</v>
      </c>
      <c r="L156" s="4">
        <f>IF(ISNA(VLOOKUP(A156,'2010'!$B$2:$S$401,4,FALSE)), AVERAGE(I156:K156), VLOOKUP(A156,'2010'!$B$2:$S$401,4,FALSE))</f>
        <v>82</v>
      </c>
      <c r="M156" s="4">
        <f>IF(ISNA(VLOOKUP(A156,'2009'!$B$2:$S$401,4,FALSE)), AVERAGE(I156:L156), VLOOKUP(A156,'2009'!$B$2:$S$401,4,FALSE))</f>
        <v>69</v>
      </c>
      <c r="N156" s="4">
        <f t="shared" si="18"/>
        <v>27</v>
      </c>
      <c r="O156" s="4" t="str">
        <f>VLOOKUP(A156,Bios!$B$2:$S$430,3,FALSE)</f>
        <v>D</v>
      </c>
      <c r="P156" s="4" t="str">
        <f>VLOOKUP(A156,Bios!$B$2:$S$430,4,FALSE)</f>
        <v>Sep 09 '86</v>
      </c>
      <c r="Q156" s="4" t="str">
        <f t="shared" si="19"/>
        <v>86</v>
      </c>
      <c r="R156" s="5">
        <f t="shared" si="20"/>
        <v>0.57877141663184284</v>
      </c>
      <c r="S156" s="4">
        <f t="shared" si="21"/>
        <v>30</v>
      </c>
      <c r="T156" s="4">
        <f t="shared" si="22"/>
        <v>59</v>
      </c>
      <c r="U156" s="4">
        <f t="shared" si="23"/>
        <v>69</v>
      </c>
      <c r="V156" s="4">
        <f t="shared" si="24"/>
        <v>82</v>
      </c>
      <c r="W156" s="4" t="str">
        <f>VLOOKUP(A156,Bios!$B$2:$S$430,7,FALSE)</f>
        <v>USA</v>
      </c>
      <c r="X156" s="4" t="str">
        <f>VLOOKUP(A156,Bios!$B$2:$S$430,2,FALSE)</f>
        <v>PHX</v>
      </c>
      <c r="Y156" s="4">
        <f t="shared" si="25"/>
        <v>79.766666666666666</v>
      </c>
      <c r="Z156" s="4">
        <f t="shared" si="26"/>
        <v>46.166666666666664</v>
      </c>
    </row>
    <row r="157" spans="1:26">
      <c r="A157" t="s">
        <v>175</v>
      </c>
      <c r="B157" s="4">
        <f>VLOOKUP(A157,'2014'!$B$2:$S$430,7,FALSE)</f>
        <v>37</v>
      </c>
      <c r="C157" s="4">
        <f>IF(ISNA(VLOOKUP(A157,'2013'!$B$2:$S$401,7,FALSE)*1.7), B157, VLOOKUP(A157,'2013'!$B$2:$S$401,7,FALSE)*1.7)</f>
        <v>45.9</v>
      </c>
      <c r="D157" s="4">
        <f>IF(ISNA(VLOOKUP(A157,'2012'!$B$2:$S$401,7,FALSE)), C157, VLOOKUP(A157,'2012'!$B$2:$S$401,7,FALSE))</f>
        <v>53</v>
      </c>
      <c r="E157" s="4">
        <f>IF(ISNA(VLOOKUP(A157,'2011'!$B$2:$S$401,7,FALSE)), AVERAGE(C157:D157), VLOOKUP(A157,'2011'!$B$2:$S$401,7,FALSE))</f>
        <v>49.45</v>
      </c>
      <c r="F157" s="4">
        <f>IF(ISNA(VLOOKUP(A157,'2010'!$B$2:$S$401,7,FALSE)), AVERAGE(C157:E157), VLOOKUP(A157,'2010'!$B$2:$S$401,7,FALSE))</f>
        <v>38</v>
      </c>
      <c r="G157" s="4">
        <f>IF(ISNA(VLOOKUP(A157,'2009'!$B$2:$S$401,7,FALSE)), AVERAGE(C157:F157), VLOOKUP(A157,'2009'!$B$2:$S$401,7,FALSE))</f>
        <v>52</v>
      </c>
      <c r="H157" s="4">
        <f>VLOOKUP(A157,'2014'!$B$2:$S$430,4,FALSE)</f>
        <v>82</v>
      </c>
      <c r="I157" s="4">
        <f>IF(ISNA(VLOOKUP(A157,'2013'!$B$2:$S$401,4,FALSE)), H157, VLOOKUP(A157,'2013'!$B$2:$S$401,4,FALSE)*1.7)</f>
        <v>81.599999999999994</v>
      </c>
      <c r="J157" s="4">
        <f>IF(ISNA(VLOOKUP(A157,'2012'!$B$2:$S$401,4,FALSE)), I157, VLOOKUP(A157,'2012'!$B$2:$S$401,4,FALSE))</f>
        <v>82</v>
      </c>
      <c r="K157" s="4">
        <f>IF(ISNA(VLOOKUP(A157,'2011'!$B$2:$S$401,4,FALSE)), AVERAGE(I157:J157), VLOOKUP(A157,'2011'!$B$2:$S$401,4,FALSE))</f>
        <v>81.8</v>
      </c>
      <c r="L157" s="4">
        <f>IF(ISNA(VLOOKUP(A157,'2010'!$B$2:$S$401,4,FALSE)), AVERAGE(I157:K157), VLOOKUP(A157,'2010'!$B$2:$S$401,4,FALSE))</f>
        <v>68</v>
      </c>
      <c r="M157" s="4">
        <f>IF(ISNA(VLOOKUP(A157,'2009'!$B$2:$S$401,4,FALSE)), AVERAGE(I157:L157), VLOOKUP(A157,'2009'!$B$2:$S$401,4,FALSE))</f>
        <v>82</v>
      </c>
      <c r="N157" s="4">
        <f t="shared" si="18"/>
        <v>34</v>
      </c>
      <c r="O157" s="4" t="str">
        <f>VLOOKUP(A157,Bios!$B$2:$S$430,3,FALSE)</f>
        <v>D</v>
      </c>
      <c r="P157" s="4" t="str">
        <f>VLOOKUP(A157,Bios!$B$2:$S$430,4,FALSE)</f>
        <v>May 23 '79</v>
      </c>
      <c r="Q157" s="4" t="str">
        <f t="shared" si="19"/>
        <v>79</v>
      </c>
      <c r="R157" s="5">
        <f t="shared" si="20"/>
        <v>0.57677000418935909</v>
      </c>
      <c r="S157" s="4">
        <f t="shared" si="21"/>
        <v>37</v>
      </c>
      <c r="T157" s="4">
        <f t="shared" si="22"/>
        <v>53</v>
      </c>
      <c r="U157" s="4">
        <f t="shared" si="23"/>
        <v>68</v>
      </c>
      <c r="V157" s="4">
        <f t="shared" si="24"/>
        <v>82</v>
      </c>
      <c r="W157" s="4" t="str">
        <f>VLOOKUP(A157,Bios!$B$2:$S$430,7,FALSE)</f>
        <v>CAN</v>
      </c>
      <c r="X157" s="4" t="str">
        <f>VLOOKUP(A157,Bios!$B$2:$S$430,2,FALSE)</f>
        <v>FLA</v>
      </c>
      <c r="Y157" s="4">
        <f t="shared" si="25"/>
        <v>79.566666666666663</v>
      </c>
      <c r="Z157" s="4">
        <f t="shared" si="26"/>
        <v>45.891666666666673</v>
      </c>
    </row>
    <row r="158" spans="1:26">
      <c r="A158" t="s">
        <v>196</v>
      </c>
      <c r="B158" s="4">
        <f>VLOOKUP(A158,'2014'!$B$2:$S$430,7,FALSE)</f>
        <v>40</v>
      </c>
      <c r="C158" s="4">
        <f>IF(ISNA(VLOOKUP(A158,'2013'!$B$2:$S$401,7,FALSE)*1.7), B158, VLOOKUP(A158,'2013'!$B$2:$S$401,7,FALSE)*1.7)</f>
        <v>40.799999999999997</v>
      </c>
      <c r="D158" s="4">
        <f>IF(ISNA(VLOOKUP(A158,'2012'!$B$2:$S$401,7,FALSE)), C158, VLOOKUP(A158,'2012'!$B$2:$S$401,7,FALSE))</f>
        <v>47</v>
      </c>
      <c r="E158" s="4">
        <f>IF(ISNA(VLOOKUP(A158,'2011'!$B$2:$S$401,7,FALSE)), AVERAGE(C158:D158), VLOOKUP(A158,'2011'!$B$2:$S$401,7,FALSE))</f>
        <v>43.9</v>
      </c>
      <c r="F158" s="4">
        <f>IF(ISNA(VLOOKUP(A158,'2010'!$B$2:$S$401,7,FALSE)), AVERAGE(C158:E158), VLOOKUP(A158,'2010'!$B$2:$S$401,7,FALSE))</f>
        <v>43.9</v>
      </c>
      <c r="G158" s="4">
        <f>IF(ISNA(VLOOKUP(A158,'2009'!$B$2:$S$401,7,FALSE)), AVERAGE(C158:F158), VLOOKUP(A158,'2009'!$B$2:$S$401,7,FALSE))</f>
        <v>43.9</v>
      </c>
      <c r="H158" s="4">
        <f>VLOOKUP(A158,'2014'!$B$2:$S$430,4,FALSE)</f>
        <v>75</v>
      </c>
      <c r="I158" s="4">
        <f>IF(ISNA(VLOOKUP(A158,'2013'!$B$2:$S$401,4,FALSE)), H158, VLOOKUP(A158,'2013'!$B$2:$S$401,4,FALSE)*1.7)</f>
        <v>71.399999999999991</v>
      </c>
      <c r="J158" s="4">
        <f>IF(ISNA(VLOOKUP(A158,'2012'!$B$2:$S$401,4,FALSE)), I158, VLOOKUP(A158,'2012'!$B$2:$S$401,4,FALSE))</f>
        <v>79</v>
      </c>
      <c r="K158" s="4">
        <f>IF(ISNA(VLOOKUP(A158,'2011'!$B$2:$S$401,4,FALSE)), AVERAGE(I158:J158), VLOOKUP(A158,'2011'!$B$2:$S$401,4,FALSE))</f>
        <v>75.199999999999989</v>
      </c>
      <c r="L158" s="4">
        <f>IF(ISNA(VLOOKUP(A158,'2010'!$B$2:$S$401,4,FALSE)), AVERAGE(I158:K158), VLOOKUP(A158,'2010'!$B$2:$S$401,4,FALSE))</f>
        <v>75.199999999999989</v>
      </c>
      <c r="M158" s="4">
        <f>IF(ISNA(VLOOKUP(A158,'2009'!$B$2:$S$401,4,FALSE)), AVERAGE(I158:L158), VLOOKUP(A158,'2009'!$B$2:$S$401,4,FALSE))</f>
        <v>75.199999999999989</v>
      </c>
      <c r="N158" s="4">
        <f t="shared" si="18"/>
        <v>27</v>
      </c>
      <c r="O158" s="4" t="str">
        <f>VLOOKUP(A158,Bios!$B$2:$S$430,3,FALSE)</f>
        <v>R</v>
      </c>
      <c r="P158" s="4" t="str">
        <f>VLOOKUP(A158,Bios!$B$2:$S$430,4,FALSE)</f>
        <v>Jun 14 '86</v>
      </c>
      <c r="Q158" s="4" t="str">
        <f t="shared" si="19"/>
        <v>86</v>
      </c>
      <c r="R158" s="5">
        <f t="shared" si="20"/>
        <v>0.57538802660753885</v>
      </c>
      <c r="S158" s="4">
        <f t="shared" si="21"/>
        <v>40</v>
      </c>
      <c r="T158" s="4">
        <f t="shared" si="22"/>
        <v>47</v>
      </c>
      <c r="U158" s="4">
        <f t="shared" si="23"/>
        <v>71.399999999999991</v>
      </c>
      <c r="V158" s="4">
        <f t="shared" si="24"/>
        <v>79</v>
      </c>
      <c r="W158" s="4" t="str">
        <f>VLOOKUP(A158,Bios!$B$2:$S$430,7,FALSE)</f>
        <v>CAN</v>
      </c>
      <c r="X158" s="4" t="str">
        <f>VLOOKUP(A158,Bios!$B$2:$S$430,2,FALSE)</f>
        <v>PHI</v>
      </c>
      <c r="Y158" s="4">
        <f t="shared" si="25"/>
        <v>75.166666666666657</v>
      </c>
      <c r="Z158" s="4">
        <f t="shared" si="26"/>
        <v>43.25</v>
      </c>
    </row>
    <row r="159" spans="1:26">
      <c r="A159" t="s">
        <v>405</v>
      </c>
      <c r="B159" s="4">
        <f>VLOOKUP(A159,'2014'!$B$2:$S$430,7,FALSE)</f>
        <v>33</v>
      </c>
      <c r="C159" s="4">
        <f>IF(ISNA(VLOOKUP(A159,'2013'!$B$2:$S$401,7,FALSE)*1.7), B159, VLOOKUP(A159,'2013'!$B$2:$S$401,7,FALSE)*1.7)</f>
        <v>39.1</v>
      </c>
      <c r="D159" s="4">
        <f>IF(ISNA(VLOOKUP(A159,'2012'!$B$2:$S$401,7,FALSE)), C159, VLOOKUP(A159,'2012'!$B$2:$S$401,7,FALSE))</f>
        <v>39.1</v>
      </c>
      <c r="E159" s="4">
        <f>IF(ISNA(VLOOKUP(A159,'2011'!$B$2:$S$401,7,FALSE)), AVERAGE(C159:D159), VLOOKUP(A159,'2011'!$B$2:$S$401,7,FALSE))</f>
        <v>31</v>
      </c>
      <c r="F159" s="4">
        <f>IF(ISNA(VLOOKUP(A159,'2010'!$B$2:$S$401,7,FALSE)), AVERAGE(C159:E159), VLOOKUP(A159,'2010'!$B$2:$S$401,7,FALSE))</f>
        <v>57</v>
      </c>
      <c r="G159" s="4">
        <f>IF(ISNA(VLOOKUP(A159,'2009'!$B$2:$S$401,7,FALSE)), AVERAGE(C159:F159), VLOOKUP(A159,'2009'!$B$2:$S$401,7,FALSE))</f>
        <v>55</v>
      </c>
      <c r="H159" s="4">
        <f>VLOOKUP(A159,'2014'!$B$2:$S$430,4,FALSE)</f>
        <v>63</v>
      </c>
      <c r="I159" s="4">
        <f>IF(ISNA(VLOOKUP(A159,'2013'!$B$2:$S$401,4,FALSE)), H159, VLOOKUP(A159,'2013'!$B$2:$S$401,4,FALSE)*1.7)</f>
        <v>73.099999999999994</v>
      </c>
      <c r="J159" s="4">
        <f>IF(ISNA(VLOOKUP(A159,'2012'!$B$2:$S$401,4,FALSE)), I159, VLOOKUP(A159,'2012'!$B$2:$S$401,4,FALSE))</f>
        <v>73.099999999999994</v>
      </c>
      <c r="K159" s="4">
        <f>IF(ISNA(VLOOKUP(A159,'2011'!$B$2:$S$401,4,FALSE)), AVERAGE(I159:J159), VLOOKUP(A159,'2011'!$B$2:$S$401,4,FALSE))</f>
        <v>76</v>
      </c>
      <c r="L159" s="4">
        <f>IF(ISNA(VLOOKUP(A159,'2010'!$B$2:$S$401,4,FALSE)), AVERAGE(I159:K159), VLOOKUP(A159,'2010'!$B$2:$S$401,4,FALSE))</f>
        <v>82</v>
      </c>
      <c r="M159" s="4">
        <f>IF(ISNA(VLOOKUP(A159,'2009'!$B$2:$S$401,4,FALSE)), AVERAGE(I159:L159), VLOOKUP(A159,'2009'!$B$2:$S$401,4,FALSE))</f>
        <v>76</v>
      </c>
      <c r="N159" s="4">
        <f t="shared" si="18"/>
        <v>30</v>
      </c>
      <c r="O159" s="4" t="str">
        <f>VLOOKUP(A159,Bios!$B$2:$S$430,3,FALSE)</f>
        <v>C</v>
      </c>
      <c r="P159" s="4" t="str">
        <f>VLOOKUP(A159,Bios!$B$2:$S$430,4,FALSE)</f>
        <v>Dec 19 '83</v>
      </c>
      <c r="Q159" s="4" t="str">
        <f t="shared" si="19"/>
        <v>83</v>
      </c>
      <c r="R159" s="5">
        <f t="shared" si="20"/>
        <v>0.57355595667870041</v>
      </c>
      <c r="S159" s="4">
        <f t="shared" si="21"/>
        <v>31</v>
      </c>
      <c r="T159" s="4">
        <f t="shared" si="22"/>
        <v>57</v>
      </c>
      <c r="U159" s="4">
        <f t="shared" si="23"/>
        <v>63</v>
      </c>
      <c r="V159" s="4">
        <f t="shared" si="24"/>
        <v>82</v>
      </c>
      <c r="W159" s="4" t="str">
        <f>VLOOKUP(A159,Bios!$B$2:$S$430,7,FALSE)</f>
        <v>CAN</v>
      </c>
      <c r="X159" s="4" t="str">
        <f>VLOOKUP(A159,Bios!$B$2:$S$430,2,FALSE)</f>
        <v>CGY</v>
      </c>
      <c r="Y159" s="4">
        <f t="shared" si="25"/>
        <v>73.86666666666666</v>
      </c>
      <c r="Z159" s="4">
        <f t="shared" si="26"/>
        <v>42.366666666666667</v>
      </c>
    </row>
    <row r="160" spans="1:26">
      <c r="A160" t="s">
        <v>183</v>
      </c>
      <c r="B160" s="4">
        <f>VLOOKUP(A160,'2014'!$B$2:$S$430,7,FALSE)</f>
        <v>51</v>
      </c>
      <c r="C160" s="4">
        <f>IF(ISNA(VLOOKUP(A160,'2013'!$B$2:$S$401,7,FALSE)*1.7), B160, VLOOKUP(A160,'2013'!$B$2:$S$401,7,FALSE)*1.7)</f>
        <v>40.799999999999997</v>
      </c>
      <c r="D160" s="4">
        <f>IF(ISNA(VLOOKUP(A160,'2012'!$B$2:$S$401,7,FALSE)), C160, VLOOKUP(A160,'2012'!$B$2:$S$401,7,FALSE))</f>
        <v>51</v>
      </c>
      <c r="E160" s="4">
        <f>IF(ISNA(VLOOKUP(A160,'2011'!$B$2:$S$401,7,FALSE)), AVERAGE(C160:D160), VLOOKUP(A160,'2011'!$B$2:$S$401,7,FALSE))</f>
        <v>43</v>
      </c>
      <c r="F160" s="4">
        <f>IF(ISNA(VLOOKUP(A160,'2010'!$B$2:$S$401,7,FALSE)), AVERAGE(C160:E160), VLOOKUP(A160,'2010'!$B$2:$S$401,7,FALSE))</f>
        <v>44.933333333333337</v>
      </c>
      <c r="G160" s="4">
        <f>IF(ISNA(VLOOKUP(A160,'2009'!$B$2:$S$401,7,FALSE)), AVERAGE(C160:F160), VLOOKUP(A160,'2009'!$B$2:$S$401,7,FALSE))</f>
        <v>44.933333333333337</v>
      </c>
      <c r="H160" s="4">
        <f>VLOOKUP(A160,'2014'!$B$2:$S$430,4,FALSE)</f>
        <v>81</v>
      </c>
      <c r="I160" s="4">
        <f>IF(ISNA(VLOOKUP(A160,'2013'!$B$2:$S$401,4,FALSE)), H160, VLOOKUP(A160,'2013'!$B$2:$S$401,4,FALSE)*1.7)</f>
        <v>79.899999999999991</v>
      </c>
      <c r="J160" s="4">
        <f>IF(ISNA(VLOOKUP(A160,'2012'!$B$2:$S$401,4,FALSE)), I160, VLOOKUP(A160,'2012'!$B$2:$S$401,4,FALSE))</f>
        <v>81</v>
      </c>
      <c r="K160" s="4">
        <f>IF(ISNA(VLOOKUP(A160,'2011'!$B$2:$S$401,4,FALSE)), AVERAGE(I160:J160), VLOOKUP(A160,'2011'!$B$2:$S$401,4,FALSE))</f>
        <v>79</v>
      </c>
      <c r="L160" s="4">
        <f>IF(ISNA(VLOOKUP(A160,'2010'!$B$2:$S$401,4,FALSE)), AVERAGE(I160:K160), VLOOKUP(A160,'2010'!$B$2:$S$401,4,FALSE))</f>
        <v>79.966666666666654</v>
      </c>
      <c r="M160" s="4">
        <f>IF(ISNA(VLOOKUP(A160,'2009'!$B$2:$S$401,4,FALSE)), AVERAGE(I160:L160), VLOOKUP(A160,'2009'!$B$2:$S$401,4,FALSE))</f>
        <v>79.966666666666654</v>
      </c>
      <c r="N160" s="4">
        <f t="shared" si="18"/>
        <v>23</v>
      </c>
      <c r="O160" s="4" t="str">
        <f>VLOOKUP(A160,Bios!$B$2:$S$430,3,FALSE)</f>
        <v>D</v>
      </c>
      <c r="P160" s="4" t="str">
        <f>VLOOKUP(A160,Bios!$B$2:$S$430,4,FALSE)</f>
        <v>Jan 18 '90</v>
      </c>
      <c r="Q160" s="4" t="str">
        <f t="shared" si="19"/>
        <v>90</v>
      </c>
      <c r="R160" s="5">
        <f t="shared" si="20"/>
        <v>0.57331022530329312</v>
      </c>
      <c r="S160" s="4">
        <f t="shared" si="21"/>
        <v>40.799999999999997</v>
      </c>
      <c r="T160" s="4">
        <f t="shared" si="22"/>
        <v>51</v>
      </c>
      <c r="U160" s="4">
        <f t="shared" si="23"/>
        <v>79</v>
      </c>
      <c r="V160" s="4">
        <f t="shared" si="24"/>
        <v>81</v>
      </c>
      <c r="W160" s="4" t="str">
        <f>VLOOKUP(A160,Bios!$B$2:$S$430,7,FALSE)</f>
        <v>CAN</v>
      </c>
      <c r="X160" s="4" t="str">
        <f>VLOOKUP(A160,Bios!$B$2:$S$430,2,FALSE)</f>
        <v>STL</v>
      </c>
      <c r="Y160" s="4">
        <f t="shared" si="25"/>
        <v>80.138888888888872</v>
      </c>
      <c r="Z160" s="4">
        <f t="shared" si="26"/>
        <v>45.94444444444445</v>
      </c>
    </row>
    <row r="161" spans="1:26">
      <c r="A161" t="s">
        <v>218</v>
      </c>
      <c r="B161" s="4">
        <f>VLOOKUP(A161,'2014'!$B$2:$S$430,7,FALSE)</f>
        <v>55</v>
      </c>
      <c r="C161" s="4">
        <f>IF(ISNA(VLOOKUP(A161,'2013'!$B$2:$S$401,7,FALSE)*1.7), B161, VLOOKUP(A161,'2013'!$B$2:$S$401,7,FALSE)*1.7)</f>
        <v>34</v>
      </c>
      <c r="D161" s="4">
        <f>IF(ISNA(VLOOKUP(A161,'2012'!$B$2:$S$401,7,FALSE)), C161, VLOOKUP(A161,'2012'!$B$2:$S$401,7,FALSE))</f>
        <v>43</v>
      </c>
      <c r="E161" s="4">
        <f>IF(ISNA(VLOOKUP(A161,'2011'!$B$2:$S$401,7,FALSE)), AVERAGE(C161:D161), VLOOKUP(A161,'2011'!$B$2:$S$401,7,FALSE))</f>
        <v>62</v>
      </c>
      <c r="F161" s="4">
        <f>IF(ISNA(VLOOKUP(A161,'2010'!$B$2:$S$401,7,FALSE)), AVERAGE(C161:E161), VLOOKUP(A161,'2010'!$B$2:$S$401,7,FALSE))</f>
        <v>35</v>
      </c>
      <c r="G161" s="4">
        <f>IF(ISNA(VLOOKUP(A161,'2009'!$B$2:$S$401,7,FALSE)), AVERAGE(C161:F161), VLOOKUP(A161,'2009'!$B$2:$S$401,7,FALSE))</f>
        <v>31</v>
      </c>
      <c r="H161" s="4">
        <f>VLOOKUP(A161,'2014'!$B$2:$S$430,4,FALSE)</f>
        <v>79</v>
      </c>
      <c r="I161" s="4">
        <f>IF(ISNA(VLOOKUP(A161,'2013'!$B$2:$S$401,4,FALSE)), H161, VLOOKUP(A161,'2013'!$B$2:$S$401,4,FALSE)*1.7)</f>
        <v>68</v>
      </c>
      <c r="J161" s="4">
        <f>IF(ISNA(VLOOKUP(A161,'2012'!$B$2:$S$401,4,FALSE)), I161, VLOOKUP(A161,'2012'!$B$2:$S$401,4,FALSE))</f>
        <v>73</v>
      </c>
      <c r="K161" s="4">
        <f>IF(ISNA(VLOOKUP(A161,'2011'!$B$2:$S$401,4,FALSE)), AVERAGE(I161:J161), VLOOKUP(A161,'2011'!$B$2:$S$401,4,FALSE))</f>
        <v>82</v>
      </c>
      <c r="L161" s="4">
        <f>IF(ISNA(VLOOKUP(A161,'2010'!$B$2:$S$401,4,FALSE)), AVERAGE(I161:K161), VLOOKUP(A161,'2010'!$B$2:$S$401,4,FALSE))</f>
        <v>81</v>
      </c>
      <c r="M161" s="4">
        <f>IF(ISNA(VLOOKUP(A161,'2009'!$B$2:$S$401,4,FALSE)), AVERAGE(I161:L161), VLOOKUP(A161,'2009'!$B$2:$S$401,4,FALSE))</f>
        <v>71</v>
      </c>
      <c r="N161" s="4">
        <f t="shared" si="18"/>
        <v>28</v>
      </c>
      <c r="O161" s="4" t="str">
        <f>VLOOKUP(A161,Bios!$B$2:$S$430,3,FALSE)</f>
        <v>L</v>
      </c>
      <c r="P161" s="4" t="str">
        <f>VLOOKUP(A161,Bios!$B$2:$S$430,4,FALSE)</f>
        <v>Apr 06 '85</v>
      </c>
      <c r="Q161" s="4" t="str">
        <f t="shared" si="19"/>
        <v>85</v>
      </c>
      <c r="R161" s="5">
        <f t="shared" si="20"/>
        <v>0.57268722466960353</v>
      </c>
      <c r="S161" s="4">
        <f t="shared" si="21"/>
        <v>31</v>
      </c>
      <c r="T161" s="4">
        <f t="shared" si="22"/>
        <v>62</v>
      </c>
      <c r="U161" s="4">
        <f t="shared" si="23"/>
        <v>68</v>
      </c>
      <c r="V161" s="4">
        <f t="shared" si="24"/>
        <v>82</v>
      </c>
      <c r="W161" s="4" t="str">
        <f>VLOOKUP(A161,Bios!$B$2:$S$430,7,FALSE)</f>
        <v>CAN</v>
      </c>
      <c r="X161" s="4" t="str">
        <f>VLOOKUP(A161,Bios!$B$2:$S$430,2,FALSE)</f>
        <v>OTT</v>
      </c>
      <c r="Y161" s="4">
        <f t="shared" si="25"/>
        <v>75.666666666666671</v>
      </c>
      <c r="Z161" s="4">
        <f t="shared" si="26"/>
        <v>43.333333333333336</v>
      </c>
    </row>
    <row r="162" spans="1:26">
      <c r="A162" t="s">
        <v>169</v>
      </c>
      <c r="B162" s="4">
        <f>VLOOKUP(A162,'2014'!$B$2:$S$430,7,FALSE)</f>
        <v>36</v>
      </c>
      <c r="C162" s="4">
        <f>IF(ISNA(VLOOKUP(A162,'2013'!$B$2:$S$401,7,FALSE)*1.7), B162, VLOOKUP(A162,'2013'!$B$2:$S$401,7,FALSE)*1.7)</f>
        <v>36</v>
      </c>
      <c r="D162" s="4">
        <f>IF(ISNA(VLOOKUP(A162,'2012'!$B$2:$S$401,7,FALSE)), C162, VLOOKUP(A162,'2012'!$B$2:$S$401,7,FALSE))</f>
        <v>54</v>
      </c>
      <c r="E162" s="4">
        <f>IF(ISNA(VLOOKUP(A162,'2011'!$B$2:$S$401,7,FALSE)), AVERAGE(C162:D162), VLOOKUP(A162,'2011'!$B$2:$S$401,7,FALSE))</f>
        <v>46</v>
      </c>
      <c r="F162" s="4">
        <f>IF(ISNA(VLOOKUP(A162,'2010'!$B$2:$S$401,7,FALSE)), AVERAGE(C162:E162), VLOOKUP(A162,'2010'!$B$2:$S$401,7,FALSE))</f>
        <v>44</v>
      </c>
      <c r="G162" s="4">
        <f>IF(ISNA(VLOOKUP(A162,'2009'!$B$2:$S$401,7,FALSE)), AVERAGE(C162:F162), VLOOKUP(A162,'2009'!$B$2:$S$401,7,FALSE))</f>
        <v>53</v>
      </c>
      <c r="H162" s="4">
        <f>VLOOKUP(A162,'2014'!$B$2:$S$430,4,FALSE)</f>
        <v>81</v>
      </c>
      <c r="I162" s="4">
        <f>IF(ISNA(VLOOKUP(A162,'2013'!$B$2:$S$401,4,FALSE)), H162, VLOOKUP(A162,'2013'!$B$2:$S$401,4,FALSE)*1.7)</f>
        <v>81</v>
      </c>
      <c r="J162" s="4">
        <f>IF(ISNA(VLOOKUP(A162,'2012'!$B$2:$S$401,4,FALSE)), I162, VLOOKUP(A162,'2012'!$B$2:$S$401,4,FALSE))</f>
        <v>71</v>
      </c>
      <c r="K162" s="4">
        <f>IF(ISNA(VLOOKUP(A162,'2011'!$B$2:$S$401,4,FALSE)), AVERAGE(I162:J162), VLOOKUP(A162,'2011'!$B$2:$S$401,4,FALSE))</f>
        <v>80</v>
      </c>
      <c r="L162" s="4">
        <f>IF(ISNA(VLOOKUP(A162,'2010'!$B$2:$S$401,4,FALSE)), AVERAGE(I162:K162), VLOOKUP(A162,'2010'!$B$2:$S$401,4,FALSE))</f>
        <v>79</v>
      </c>
      <c r="M162" s="4">
        <f>IF(ISNA(VLOOKUP(A162,'2009'!$B$2:$S$401,4,FALSE)), AVERAGE(I162:L162), VLOOKUP(A162,'2009'!$B$2:$S$401,4,FALSE))</f>
        <v>78</v>
      </c>
      <c r="N162" s="4">
        <f t="shared" si="18"/>
        <v>27</v>
      </c>
      <c r="O162" s="4" t="str">
        <f>VLOOKUP(A162,Bios!$B$2:$S$430,3,FALSE)</f>
        <v>L</v>
      </c>
      <c r="P162" s="4" t="str">
        <f>VLOOKUP(A162,Bios!$B$2:$S$430,4,FALSE)</f>
        <v>May 13 '86</v>
      </c>
      <c r="Q162" s="4" t="str">
        <f t="shared" si="19"/>
        <v>86</v>
      </c>
      <c r="R162" s="5">
        <f t="shared" si="20"/>
        <v>0.572340425531915</v>
      </c>
      <c r="S162" s="4">
        <f t="shared" si="21"/>
        <v>36</v>
      </c>
      <c r="T162" s="4">
        <f t="shared" si="22"/>
        <v>54</v>
      </c>
      <c r="U162" s="4">
        <f t="shared" si="23"/>
        <v>71</v>
      </c>
      <c r="V162" s="4">
        <f t="shared" si="24"/>
        <v>81</v>
      </c>
      <c r="W162" s="4" t="str">
        <f>VLOOKUP(A162,Bios!$B$2:$S$430,7,FALSE)</f>
        <v>CAN</v>
      </c>
      <c r="X162" s="4" t="str">
        <f>VLOOKUP(A162,Bios!$B$2:$S$430,2,FALSE)</f>
        <v>FLA, CHI</v>
      </c>
      <c r="Y162" s="4">
        <f t="shared" si="25"/>
        <v>78.333333333333329</v>
      </c>
      <c r="Z162" s="4">
        <f t="shared" si="26"/>
        <v>44.833333333333336</v>
      </c>
    </row>
    <row r="163" spans="1:26">
      <c r="A163" t="s">
        <v>1882</v>
      </c>
      <c r="B163" s="4">
        <f>VLOOKUP(A163,'2014'!$B$2:$S$430,7,FALSE)</f>
        <v>24</v>
      </c>
      <c r="C163" s="4">
        <f>IF(ISNA(VLOOKUP(A163,'2013'!$B$2:$S$401,7,FALSE)*1.7), B163, VLOOKUP(A163,'2013'!$B$2:$S$401,7,FALSE)*1.7)</f>
        <v>24</v>
      </c>
      <c r="D163" s="4">
        <f>IF(ISNA(VLOOKUP(A163,'2012'!$B$2:$S$401,7,FALSE)), C163, VLOOKUP(A163,'2012'!$B$2:$S$401,7,FALSE))</f>
        <v>24</v>
      </c>
      <c r="E163" s="4">
        <f>IF(ISNA(VLOOKUP(A163,'2011'!$B$2:$S$401,7,FALSE)), AVERAGE(C163:D163), VLOOKUP(A163,'2011'!$B$2:$S$401,7,FALSE))</f>
        <v>24</v>
      </c>
      <c r="F163" s="4">
        <f>IF(ISNA(VLOOKUP(A163,'2010'!$B$2:$S$401,7,FALSE)), AVERAGE(C163:E163), VLOOKUP(A163,'2010'!$B$2:$S$401,7,FALSE))</f>
        <v>24</v>
      </c>
      <c r="G163" s="4">
        <f>IF(ISNA(VLOOKUP(A163,'2009'!$B$2:$S$401,7,FALSE)), AVERAGE(C163:F163), VLOOKUP(A163,'2009'!$B$2:$S$401,7,FALSE))</f>
        <v>24</v>
      </c>
      <c r="H163" s="4">
        <f>VLOOKUP(A163,'2014'!$B$2:$S$430,4,FALSE)</f>
        <v>42</v>
      </c>
      <c r="I163" s="4">
        <f>IF(ISNA(VLOOKUP(A163,'2013'!$B$2:$S$401,4,FALSE)), H163, VLOOKUP(A163,'2013'!$B$2:$S$401,4,FALSE)*1.7)</f>
        <v>42</v>
      </c>
      <c r="J163" s="4">
        <f>IF(ISNA(VLOOKUP(A163,'2012'!$B$2:$S$401,4,FALSE)), I163, VLOOKUP(A163,'2012'!$B$2:$S$401,4,FALSE))</f>
        <v>42</v>
      </c>
      <c r="K163" s="4">
        <f>IF(ISNA(VLOOKUP(A163,'2011'!$B$2:$S$401,4,FALSE)), AVERAGE(I163:J163), VLOOKUP(A163,'2011'!$B$2:$S$401,4,FALSE))</f>
        <v>42</v>
      </c>
      <c r="L163" s="4">
        <f>IF(ISNA(VLOOKUP(A163,'2010'!$B$2:$S$401,4,FALSE)), AVERAGE(I163:K163), VLOOKUP(A163,'2010'!$B$2:$S$401,4,FALSE))</f>
        <v>42</v>
      </c>
      <c r="M163" s="4">
        <f>IF(ISNA(VLOOKUP(A163,'2009'!$B$2:$S$401,4,FALSE)), AVERAGE(I163:L163), VLOOKUP(A163,'2009'!$B$2:$S$401,4,FALSE))</f>
        <v>42</v>
      </c>
      <c r="N163" s="4">
        <f t="shared" si="18"/>
        <v>22</v>
      </c>
      <c r="O163" s="4" t="str">
        <f>VLOOKUP(A163,Bios!$B$2:$S$430,3,FALSE)</f>
        <v>C</v>
      </c>
      <c r="P163" s="4" t="str">
        <f>VLOOKUP(A163,Bios!$B$2:$S$430,4,FALSE)</f>
        <v>Dec 07 '91</v>
      </c>
      <c r="Q163" s="4" t="str">
        <f t="shared" si="19"/>
        <v>91</v>
      </c>
      <c r="R163" s="5">
        <f t="shared" si="20"/>
        <v>0.5714285714285714</v>
      </c>
      <c r="S163" s="4">
        <f t="shared" si="21"/>
        <v>24</v>
      </c>
      <c r="T163" s="4">
        <f t="shared" si="22"/>
        <v>24</v>
      </c>
      <c r="U163" s="4">
        <f t="shared" si="23"/>
        <v>42</v>
      </c>
      <c r="V163" s="4">
        <f t="shared" si="24"/>
        <v>42</v>
      </c>
      <c r="W163" s="4" t="str">
        <f>VLOOKUP(A163,Bios!$B$2:$S$430,7,FALSE)</f>
        <v>CAN</v>
      </c>
      <c r="X163" s="4" t="str">
        <f>VLOOKUP(A163,Bios!$B$2:$S$430,2,FALSE)</f>
        <v>DET</v>
      </c>
      <c r="Y163" s="4">
        <f t="shared" si="25"/>
        <v>42</v>
      </c>
      <c r="Z163" s="4">
        <f t="shared" si="26"/>
        <v>24</v>
      </c>
    </row>
    <row r="164" spans="1:26">
      <c r="A164" t="s">
        <v>180</v>
      </c>
      <c r="B164" s="4">
        <f>VLOOKUP(A164,'2014'!$B$2:$S$430,7,FALSE)</f>
        <v>49</v>
      </c>
      <c r="C164" s="4">
        <f>IF(ISNA(VLOOKUP(A164,'2013'!$B$2:$S$401,7,FALSE)*1.7), B164, VLOOKUP(A164,'2013'!$B$2:$S$401,7,FALSE)*1.7)</f>
        <v>35.699999999999996</v>
      </c>
      <c r="D164" s="4">
        <f>IF(ISNA(VLOOKUP(A164,'2012'!$B$2:$S$401,7,FALSE)), C164, VLOOKUP(A164,'2012'!$B$2:$S$401,7,FALSE))</f>
        <v>51</v>
      </c>
      <c r="E164" s="4">
        <f>IF(ISNA(VLOOKUP(A164,'2011'!$B$2:$S$401,7,FALSE)), AVERAGE(C164:D164), VLOOKUP(A164,'2011'!$B$2:$S$401,7,FALSE))</f>
        <v>36</v>
      </c>
      <c r="F164" s="4">
        <f>IF(ISNA(VLOOKUP(A164,'2010'!$B$2:$S$401,7,FALSE)), AVERAGE(C164:E164), VLOOKUP(A164,'2010'!$B$2:$S$401,7,FALSE))</f>
        <v>53</v>
      </c>
      <c r="G164" s="4">
        <f>IF(ISNA(VLOOKUP(A164,'2009'!$B$2:$S$401,7,FALSE)), AVERAGE(C164:F164), VLOOKUP(A164,'2009'!$B$2:$S$401,7,FALSE))</f>
        <v>32</v>
      </c>
      <c r="H164" s="4">
        <f>VLOOKUP(A164,'2014'!$B$2:$S$430,4,FALSE)</f>
        <v>75</v>
      </c>
      <c r="I164" s="4">
        <f>IF(ISNA(VLOOKUP(A164,'2013'!$B$2:$S$401,4,FALSE)), H164, VLOOKUP(A164,'2013'!$B$2:$S$401,4,FALSE)*1.7)</f>
        <v>64.599999999999994</v>
      </c>
      <c r="J164" s="4">
        <f>IF(ISNA(VLOOKUP(A164,'2012'!$B$2:$S$401,4,FALSE)), I164, VLOOKUP(A164,'2012'!$B$2:$S$401,4,FALSE))</f>
        <v>72</v>
      </c>
      <c r="K164" s="4">
        <f>IF(ISNA(VLOOKUP(A164,'2011'!$B$2:$S$401,4,FALSE)), AVERAGE(I164:J164), VLOOKUP(A164,'2011'!$B$2:$S$401,4,FALSE))</f>
        <v>82</v>
      </c>
      <c r="L164" s="4">
        <f>IF(ISNA(VLOOKUP(A164,'2010'!$B$2:$S$401,4,FALSE)), AVERAGE(I164:K164), VLOOKUP(A164,'2010'!$B$2:$S$401,4,FALSE))</f>
        <v>79</v>
      </c>
      <c r="M164" s="4">
        <f>IF(ISNA(VLOOKUP(A164,'2009'!$B$2:$S$401,4,FALSE)), AVERAGE(I164:L164), VLOOKUP(A164,'2009'!$B$2:$S$401,4,FALSE))</f>
        <v>78</v>
      </c>
      <c r="N164" s="4">
        <f t="shared" si="18"/>
        <v>33</v>
      </c>
      <c r="O164" s="4" t="str">
        <f>VLOOKUP(A164,Bios!$B$2:$S$430,3,FALSE)</f>
        <v>C</v>
      </c>
      <c r="P164" s="4" t="str">
        <f>VLOOKUP(A164,Bios!$B$2:$S$430,4,FALSE)</f>
        <v>Jun 05 '80</v>
      </c>
      <c r="Q164" s="4" t="str">
        <f t="shared" si="19"/>
        <v>80</v>
      </c>
      <c r="R164" s="5">
        <f t="shared" si="20"/>
        <v>0.56968486462494439</v>
      </c>
      <c r="S164" s="4">
        <f t="shared" si="21"/>
        <v>32</v>
      </c>
      <c r="T164" s="4">
        <f t="shared" si="22"/>
        <v>53</v>
      </c>
      <c r="U164" s="4">
        <f t="shared" si="23"/>
        <v>64.599999999999994</v>
      </c>
      <c r="V164" s="4">
        <f t="shared" si="24"/>
        <v>82</v>
      </c>
      <c r="W164" s="4" t="str">
        <f>VLOOKUP(A164,Bios!$B$2:$S$430,7,FALSE)</f>
        <v>CAN</v>
      </c>
      <c r="X164" s="4" t="str">
        <f>VLOOKUP(A164,Bios!$B$2:$S$430,2,FALSE)</f>
        <v>NSH</v>
      </c>
      <c r="Y164" s="4">
        <f t="shared" si="25"/>
        <v>75.100000000000009</v>
      </c>
      <c r="Z164" s="4">
        <f t="shared" si="26"/>
        <v>42.783333333333331</v>
      </c>
    </row>
    <row r="165" spans="1:26">
      <c r="A165" t="s">
        <v>628</v>
      </c>
      <c r="B165" s="4">
        <f>VLOOKUP(A165,'2014'!$B$2:$S$430,7,FALSE)</f>
        <v>26</v>
      </c>
      <c r="C165" s="4">
        <f>IF(ISNA(VLOOKUP(A165,'2013'!$B$2:$S$401,7,FALSE)*1.7), B165, VLOOKUP(A165,'2013'!$B$2:$S$401,7,FALSE)*1.7)</f>
        <v>49.3</v>
      </c>
      <c r="D165" s="4">
        <f>IF(ISNA(VLOOKUP(A165,'2012'!$B$2:$S$401,7,FALSE)), C165, VLOOKUP(A165,'2012'!$B$2:$S$401,7,FALSE))</f>
        <v>49.3</v>
      </c>
      <c r="E165" s="4">
        <f>IF(ISNA(VLOOKUP(A165,'2011'!$B$2:$S$401,7,FALSE)), AVERAGE(C165:D165), VLOOKUP(A165,'2011'!$B$2:$S$401,7,FALSE))</f>
        <v>49.3</v>
      </c>
      <c r="F165" s="4">
        <f>IF(ISNA(VLOOKUP(A165,'2010'!$B$2:$S$401,7,FALSE)), AVERAGE(C165:E165), VLOOKUP(A165,'2010'!$B$2:$S$401,7,FALSE))</f>
        <v>49.29999999999999</v>
      </c>
      <c r="G165" s="4">
        <f>IF(ISNA(VLOOKUP(A165,'2009'!$B$2:$S$401,7,FALSE)), AVERAGE(C165:F165), VLOOKUP(A165,'2009'!$B$2:$S$401,7,FALSE))</f>
        <v>49.29999999999999</v>
      </c>
      <c r="H165" s="4">
        <f>VLOOKUP(A165,'2014'!$B$2:$S$430,4,FALSE)</f>
        <v>79</v>
      </c>
      <c r="I165" s="4">
        <f>IF(ISNA(VLOOKUP(A165,'2013'!$B$2:$S$401,4,FALSE)), H165, VLOOKUP(A165,'2013'!$B$2:$S$401,4,FALSE)*1.7)</f>
        <v>79.899999999999991</v>
      </c>
      <c r="J165" s="4">
        <f>IF(ISNA(VLOOKUP(A165,'2012'!$B$2:$S$401,4,FALSE)), I165, VLOOKUP(A165,'2012'!$B$2:$S$401,4,FALSE))</f>
        <v>79.899999999999991</v>
      </c>
      <c r="K165" s="4">
        <f>IF(ISNA(VLOOKUP(A165,'2011'!$B$2:$S$401,4,FALSE)), AVERAGE(I165:J165), VLOOKUP(A165,'2011'!$B$2:$S$401,4,FALSE))</f>
        <v>79.899999999999991</v>
      </c>
      <c r="L165" s="4">
        <f>IF(ISNA(VLOOKUP(A165,'2010'!$B$2:$S$401,4,FALSE)), AVERAGE(I165:K165), VLOOKUP(A165,'2010'!$B$2:$S$401,4,FALSE))</f>
        <v>79.899999999999991</v>
      </c>
      <c r="M165" s="4">
        <f>IF(ISNA(VLOOKUP(A165,'2009'!$B$2:$S$401,4,FALSE)), AVERAGE(I165:L165), VLOOKUP(A165,'2009'!$B$2:$S$401,4,FALSE))</f>
        <v>79.899999999999991</v>
      </c>
      <c r="N165" s="4">
        <f t="shared" si="18"/>
        <v>24</v>
      </c>
      <c r="O165" s="4" t="str">
        <f>VLOOKUP(A165,Bios!$B$2:$S$430,3,FALSE)</f>
        <v>C</v>
      </c>
      <c r="P165" s="4" t="str">
        <f>VLOOKUP(A165,Bios!$B$2:$S$430,4,FALSE)</f>
        <v>Dec 14 '89</v>
      </c>
      <c r="Q165" s="4" t="str">
        <f t="shared" si="19"/>
        <v>89</v>
      </c>
      <c r="R165" s="5">
        <f t="shared" si="20"/>
        <v>0.56948798328108674</v>
      </c>
      <c r="S165" s="4">
        <f t="shared" si="21"/>
        <v>26</v>
      </c>
      <c r="T165" s="4">
        <f t="shared" si="22"/>
        <v>49.3</v>
      </c>
      <c r="U165" s="4">
        <f t="shared" si="23"/>
        <v>79</v>
      </c>
      <c r="V165" s="4">
        <f t="shared" si="24"/>
        <v>79.899999999999991</v>
      </c>
      <c r="W165" s="4" t="str">
        <f>VLOOKUP(A165,Bios!$B$2:$S$430,7,FALSE)</f>
        <v>CAN</v>
      </c>
      <c r="X165" s="4" t="str">
        <f>VLOOKUP(A165,Bios!$B$2:$S$430,2,FALSE)</f>
        <v>OTT, BUF</v>
      </c>
      <c r="Y165" s="4">
        <f t="shared" si="25"/>
        <v>79.749999999999986</v>
      </c>
      <c r="Z165" s="4">
        <f t="shared" si="26"/>
        <v>45.416666666666657</v>
      </c>
    </row>
    <row r="166" spans="1:26">
      <c r="A166" t="s">
        <v>701</v>
      </c>
      <c r="B166" s="4">
        <f>VLOOKUP(A166,'2014'!$B$2:$S$430,7,FALSE)</f>
        <v>25</v>
      </c>
      <c r="C166" s="4">
        <f>IF(ISNA(VLOOKUP(A166,'2013'!$B$2:$S$401,7,FALSE)*1.7), B166, VLOOKUP(A166,'2013'!$B$2:$S$401,7,FALSE)*1.7)</f>
        <v>44.199999999999996</v>
      </c>
      <c r="D166" s="4">
        <f>IF(ISNA(VLOOKUP(A166,'2012'!$B$2:$S$401,7,FALSE)), C166, VLOOKUP(A166,'2012'!$B$2:$S$401,7,FALSE))</f>
        <v>44.199999999999996</v>
      </c>
      <c r="E166" s="4">
        <f>IF(ISNA(VLOOKUP(A166,'2011'!$B$2:$S$401,7,FALSE)), AVERAGE(C166:D166), VLOOKUP(A166,'2011'!$B$2:$S$401,7,FALSE))</f>
        <v>44.199999999999996</v>
      </c>
      <c r="F166" s="4">
        <f>IF(ISNA(VLOOKUP(A166,'2010'!$B$2:$S$401,7,FALSE)), AVERAGE(C166:E166), VLOOKUP(A166,'2010'!$B$2:$S$401,7,FALSE))</f>
        <v>44.199999999999996</v>
      </c>
      <c r="G166" s="4">
        <f>IF(ISNA(VLOOKUP(A166,'2009'!$B$2:$S$401,7,FALSE)), AVERAGE(C166:F166), VLOOKUP(A166,'2009'!$B$2:$S$401,7,FALSE))</f>
        <v>44.199999999999996</v>
      </c>
      <c r="H166" s="4">
        <f>VLOOKUP(A166,'2014'!$B$2:$S$430,4,FALSE)</f>
        <v>60</v>
      </c>
      <c r="I166" s="4">
        <f>IF(ISNA(VLOOKUP(A166,'2013'!$B$2:$S$401,4,FALSE)), H166, VLOOKUP(A166,'2013'!$B$2:$S$401,4,FALSE)*1.7)</f>
        <v>74.8</v>
      </c>
      <c r="J166" s="4">
        <f>IF(ISNA(VLOOKUP(A166,'2012'!$B$2:$S$401,4,FALSE)), I166, VLOOKUP(A166,'2012'!$B$2:$S$401,4,FALSE))</f>
        <v>74.8</v>
      </c>
      <c r="K166" s="4">
        <f>IF(ISNA(VLOOKUP(A166,'2011'!$B$2:$S$401,4,FALSE)), AVERAGE(I166:J166), VLOOKUP(A166,'2011'!$B$2:$S$401,4,FALSE))</f>
        <v>74.8</v>
      </c>
      <c r="L166" s="4">
        <f>IF(ISNA(VLOOKUP(A166,'2010'!$B$2:$S$401,4,FALSE)), AVERAGE(I166:K166), VLOOKUP(A166,'2010'!$B$2:$S$401,4,FALSE))</f>
        <v>74.8</v>
      </c>
      <c r="M166" s="4">
        <f>IF(ISNA(VLOOKUP(A166,'2009'!$B$2:$S$401,4,FALSE)), AVERAGE(I166:L166), VLOOKUP(A166,'2009'!$B$2:$S$401,4,FALSE))</f>
        <v>74.8</v>
      </c>
      <c r="N166" s="4">
        <f t="shared" si="18"/>
        <v>27</v>
      </c>
      <c r="O166" s="4" t="str">
        <f>VLOOKUP(A166,Bios!$B$2:$S$430,3,FALSE)</f>
        <v>R</v>
      </c>
      <c r="P166" s="4" t="str">
        <f>VLOOKUP(A166,Bios!$B$2:$S$430,4,FALSE)</f>
        <v>Mar 09 '86</v>
      </c>
      <c r="Q166" s="4" t="str">
        <f t="shared" si="19"/>
        <v>86</v>
      </c>
      <c r="R166" s="5">
        <f t="shared" si="20"/>
        <v>0.56682027649769573</v>
      </c>
      <c r="S166" s="4">
        <f t="shared" si="21"/>
        <v>25</v>
      </c>
      <c r="T166" s="4">
        <f t="shared" si="22"/>
        <v>44.199999999999996</v>
      </c>
      <c r="U166" s="4">
        <f t="shared" si="23"/>
        <v>60</v>
      </c>
      <c r="V166" s="4">
        <f t="shared" si="24"/>
        <v>74.8</v>
      </c>
      <c r="W166" s="4" t="str">
        <f>VLOOKUP(A166,Bios!$B$2:$S$430,7,FALSE)</f>
        <v>CHE</v>
      </c>
      <c r="X166" s="4" t="str">
        <f>VLOOKUP(A166,Bios!$B$2:$S$430,2,FALSE)</f>
        <v>NJD</v>
      </c>
      <c r="Y166" s="4">
        <f t="shared" si="25"/>
        <v>72.333333333333343</v>
      </c>
      <c r="Z166" s="4">
        <f t="shared" si="26"/>
        <v>40.999999999999993</v>
      </c>
    </row>
    <row r="167" spans="1:26">
      <c r="A167" t="s">
        <v>224</v>
      </c>
      <c r="B167" s="4">
        <f>VLOOKUP(A167,'2014'!$B$2:$S$430,7,FALSE)</f>
        <v>30</v>
      </c>
      <c r="C167" s="4">
        <f>IF(ISNA(VLOOKUP(A167,'2013'!$B$2:$S$401,7,FALSE)*1.7), B167, VLOOKUP(A167,'2013'!$B$2:$S$401,7,FALSE)*1.7)</f>
        <v>30.599999999999998</v>
      </c>
      <c r="D167" s="4">
        <f>IF(ISNA(VLOOKUP(A167,'2012'!$B$2:$S$401,7,FALSE)), C167, VLOOKUP(A167,'2012'!$B$2:$S$401,7,FALSE))</f>
        <v>42</v>
      </c>
      <c r="E167" s="4">
        <f>IF(ISNA(VLOOKUP(A167,'2011'!$B$2:$S$401,7,FALSE)), AVERAGE(C167:D167), VLOOKUP(A167,'2011'!$B$2:$S$401,7,FALSE))</f>
        <v>41</v>
      </c>
      <c r="F167" s="4">
        <f>IF(ISNA(VLOOKUP(A167,'2010'!$B$2:$S$401,7,FALSE)), AVERAGE(C167:E167), VLOOKUP(A167,'2010'!$B$2:$S$401,7,FALSE))</f>
        <v>55</v>
      </c>
      <c r="G167" s="4">
        <f>IF(ISNA(VLOOKUP(A167,'2009'!$B$2:$S$401,7,FALSE)), AVERAGE(C167:F167), VLOOKUP(A167,'2009'!$B$2:$S$401,7,FALSE))</f>
        <v>44</v>
      </c>
      <c r="H167" s="4">
        <f>VLOOKUP(A167,'2014'!$B$2:$S$430,4,FALSE)</f>
        <v>62</v>
      </c>
      <c r="I167" s="4">
        <f>IF(ISNA(VLOOKUP(A167,'2013'!$B$2:$S$401,4,FALSE)), H167, VLOOKUP(A167,'2013'!$B$2:$S$401,4,FALSE)*1.7)</f>
        <v>79.899999999999991</v>
      </c>
      <c r="J167" s="4">
        <f>IF(ISNA(VLOOKUP(A167,'2012'!$B$2:$S$401,4,FALSE)), I167, VLOOKUP(A167,'2012'!$B$2:$S$401,4,FALSE))</f>
        <v>57</v>
      </c>
      <c r="K167" s="4">
        <f>IF(ISNA(VLOOKUP(A167,'2011'!$B$2:$S$401,4,FALSE)), AVERAGE(I167:J167), VLOOKUP(A167,'2011'!$B$2:$S$401,4,FALSE))</f>
        <v>82</v>
      </c>
      <c r="L167" s="4">
        <f>IF(ISNA(VLOOKUP(A167,'2010'!$B$2:$S$401,4,FALSE)), AVERAGE(I167:K167), VLOOKUP(A167,'2010'!$B$2:$S$401,4,FALSE))</f>
        <v>82</v>
      </c>
      <c r="M167" s="4">
        <f>IF(ISNA(VLOOKUP(A167,'2009'!$B$2:$S$401,4,FALSE)), AVERAGE(I167:L167), VLOOKUP(A167,'2009'!$B$2:$S$401,4,FALSE))</f>
        <v>66</v>
      </c>
      <c r="N167" s="4">
        <f t="shared" si="18"/>
        <v>31</v>
      </c>
      <c r="O167" s="4" t="str">
        <f>VLOOKUP(A167,Bios!$B$2:$S$430,3,FALSE)</f>
        <v>C</v>
      </c>
      <c r="P167" s="4" t="str">
        <f>VLOOKUP(A167,Bios!$B$2:$S$430,4,FALSE)</f>
        <v>Jul 08 '82</v>
      </c>
      <c r="Q167" s="4" t="str">
        <f t="shared" si="19"/>
        <v>82</v>
      </c>
      <c r="R167" s="5">
        <f t="shared" si="20"/>
        <v>0.56563301468873861</v>
      </c>
      <c r="S167" s="4">
        <f t="shared" si="21"/>
        <v>30</v>
      </c>
      <c r="T167" s="4">
        <f t="shared" si="22"/>
        <v>55</v>
      </c>
      <c r="U167" s="4">
        <f t="shared" si="23"/>
        <v>57</v>
      </c>
      <c r="V167" s="4">
        <f t="shared" si="24"/>
        <v>82</v>
      </c>
      <c r="W167" s="4" t="str">
        <f>VLOOKUP(A167,Bios!$B$2:$S$430,7,FALSE)</f>
        <v>CAN</v>
      </c>
      <c r="X167" s="4" t="str">
        <f>VLOOKUP(A167,Bios!$B$2:$S$430,2,FALSE)</f>
        <v>DAL</v>
      </c>
      <c r="Y167" s="4">
        <f t="shared" si="25"/>
        <v>71.483333333333334</v>
      </c>
      <c r="Z167" s="4">
        <f t="shared" si="26"/>
        <v>40.43333333333333</v>
      </c>
    </row>
    <row r="168" spans="1:26">
      <c r="A168" t="s">
        <v>342</v>
      </c>
      <c r="B168" s="4">
        <f>VLOOKUP(A168,'2014'!$B$2:$S$430,7,FALSE)</f>
        <v>35</v>
      </c>
      <c r="C168" s="4">
        <f>IF(ISNA(VLOOKUP(A168,'2013'!$B$2:$S$401,7,FALSE)*1.7), B168, VLOOKUP(A168,'2013'!$B$2:$S$401,7,FALSE)*1.7)</f>
        <v>23.8</v>
      </c>
      <c r="D168" s="4">
        <f>IF(ISNA(VLOOKUP(A168,'2012'!$B$2:$S$401,7,FALSE)), C168, VLOOKUP(A168,'2012'!$B$2:$S$401,7,FALSE))</f>
        <v>23.8</v>
      </c>
      <c r="E168" s="4">
        <f>IF(ISNA(VLOOKUP(A168,'2011'!$B$2:$S$401,7,FALSE)), AVERAGE(C168:D168), VLOOKUP(A168,'2011'!$B$2:$S$401,7,FALSE))</f>
        <v>45</v>
      </c>
      <c r="F168" s="4">
        <f>IF(ISNA(VLOOKUP(A168,'2010'!$B$2:$S$401,7,FALSE)), AVERAGE(C168:E168), VLOOKUP(A168,'2010'!$B$2:$S$401,7,FALSE))</f>
        <v>63</v>
      </c>
      <c r="G168" s="4">
        <f>IF(ISNA(VLOOKUP(A168,'2009'!$B$2:$S$401,7,FALSE)), AVERAGE(C168:F168), VLOOKUP(A168,'2009'!$B$2:$S$401,7,FALSE))</f>
        <v>37</v>
      </c>
      <c r="H168" s="4">
        <f>VLOOKUP(A168,'2014'!$B$2:$S$430,4,FALSE)</f>
        <v>67</v>
      </c>
      <c r="I168" s="4">
        <f>IF(ISNA(VLOOKUP(A168,'2013'!$B$2:$S$401,4,FALSE)), H168, VLOOKUP(A168,'2013'!$B$2:$S$401,4,FALSE)*1.7)</f>
        <v>56.1</v>
      </c>
      <c r="J168" s="4">
        <f>IF(ISNA(VLOOKUP(A168,'2012'!$B$2:$S$401,4,FALSE)), I168, VLOOKUP(A168,'2012'!$B$2:$S$401,4,FALSE))</f>
        <v>56.1</v>
      </c>
      <c r="K168" s="4">
        <f>IF(ISNA(VLOOKUP(A168,'2011'!$B$2:$S$401,4,FALSE)), AVERAGE(I168:J168), VLOOKUP(A168,'2011'!$B$2:$S$401,4,FALSE))</f>
        <v>81</v>
      </c>
      <c r="L168" s="4">
        <f>IF(ISNA(VLOOKUP(A168,'2010'!$B$2:$S$401,4,FALSE)), AVERAGE(I168:K168), VLOOKUP(A168,'2010'!$B$2:$S$401,4,FALSE))</f>
        <v>82</v>
      </c>
      <c r="M168" s="4">
        <f>IF(ISNA(VLOOKUP(A168,'2009'!$B$2:$S$401,4,FALSE)), AVERAGE(I168:L168), VLOOKUP(A168,'2009'!$B$2:$S$401,4,FALSE))</f>
        <v>78</v>
      </c>
      <c r="N168" s="4">
        <f t="shared" si="18"/>
        <v>31</v>
      </c>
      <c r="O168" s="4" t="str">
        <f>VLOOKUP(A168,Bios!$B$2:$S$430,3,FALSE)</f>
        <v>R</v>
      </c>
      <c r="P168" s="4" t="str">
        <f>VLOOKUP(A168,Bios!$B$2:$S$430,4,FALSE)</f>
        <v>Sep 28 '82</v>
      </c>
      <c r="Q168" s="4" t="str">
        <f t="shared" si="19"/>
        <v>82</v>
      </c>
      <c r="R168" s="5">
        <f t="shared" si="20"/>
        <v>0.54164683484055209</v>
      </c>
      <c r="S168" s="4">
        <f t="shared" si="21"/>
        <v>23.8</v>
      </c>
      <c r="T168" s="4">
        <f t="shared" si="22"/>
        <v>63</v>
      </c>
      <c r="U168" s="4">
        <f t="shared" si="23"/>
        <v>56.1</v>
      </c>
      <c r="V168" s="4">
        <f t="shared" si="24"/>
        <v>82</v>
      </c>
      <c r="W168" s="4" t="str">
        <f>VLOOKUP(A168,Bios!$B$2:$S$430,7,FALSE)</f>
        <v>CAN</v>
      </c>
      <c r="X168" s="4" t="str">
        <f>VLOOKUP(A168,Bios!$B$2:$S$430,2,FALSE)</f>
        <v>ANA, WSH</v>
      </c>
      <c r="Y168" s="4">
        <f t="shared" si="25"/>
        <v>70.033333333333331</v>
      </c>
      <c r="Z168" s="4">
        <f t="shared" si="26"/>
        <v>37.93333333333333</v>
      </c>
    </row>
    <row r="169" spans="1:26">
      <c r="A169" t="s">
        <v>228</v>
      </c>
      <c r="B169" s="4">
        <f>VLOOKUP(A169,'2014'!$B$2:$S$430,7,FALSE)</f>
        <v>45</v>
      </c>
      <c r="C169" s="4">
        <f>IF(ISNA(VLOOKUP(A169,'2013'!$B$2:$S$401,7,FALSE)*1.7), B169, VLOOKUP(A169,'2013'!$B$2:$S$401,7,FALSE)*1.7)</f>
        <v>49.3</v>
      </c>
      <c r="D169" s="4">
        <f>IF(ISNA(VLOOKUP(A169,'2012'!$B$2:$S$401,7,FALSE)), C169, VLOOKUP(A169,'2012'!$B$2:$S$401,7,FALSE))</f>
        <v>41</v>
      </c>
      <c r="E169" s="4">
        <f>IF(ISNA(VLOOKUP(A169,'2011'!$B$2:$S$401,7,FALSE)), AVERAGE(C169:D169), VLOOKUP(A169,'2011'!$B$2:$S$401,7,FALSE))</f>
        <v>47</v>
      </c>
      <c r="F169" s="4">
        <f>IF(ISNA(VLOOKUP(A169,'2010'!$B$2:$S$401,7,FALSE)), AVERAGE(C169:E169), VLOOKUP(A169,'2010'!$B$2:$S$401,7,FALSE))</f>
        <v>36</v>
      </c>
      <c r="G169" s="4">
        <f>IF(ISNA(VLOOKUP(A169,'2009'!$B$2:$S$401,7,FALSE)), AVERAGE(C169:F169), VLOOKUP(A169,'2009'!$B$2:$S$401,7,FALSE))</f>
        <v>43.325000000000003</v>
      </c>
      <c r="H169" s="4">
        <f>VLOOKUP(A169,'2014'!$B$2:$S$430,4,FALSE)</f>
        <v>81</v>
      </c>
      <c r="I169" s="4">
        <f>IF(ISNA(VLOOKUP(A169,'2013'!$B$2:$S$401,4,FALSE)), H169, VLOOKUP(A169,'2013'!$B$2:$S$401,4,FALSE)*1.7)</f>
        <v>79.899999999999991</v>
      </c>
      <c r="J169" s="4">
        <f>IF(ISNA(VLOOKUP(A169,'2012'!$B$2:$S$401,4,FALSE)), I169, VLOOKUP(A169,'2012'!$B$2:$S$401,4,FALSE))</f>
        <v>74</v>
      </c>
      <c r="K169" s="4">
        <f>IF(ISNA(VLOOKUP(A169,'2011'!$B$2:$S$401,4,FALSE)), AVERAGE(I169:J169), VLOOKUP(A169,'2011'!$B$2:$S$401,4,FALSE))</f>
        <v>74</v>
      </c>
      <c r="L169" s="4">
        <f>IF(ISNA(VLOOKUP(A169,'2010'!$B$2:$S$401,4,FALSE)), AVERAGE(I169:K169), VLOOKUP(A169,'2010'!$B$2:$S$401,4,FALSE))</f>
        <v>79</v>
      </c>
      <c r="M169" s="4">
        <f>IF(ISNA(VLOOKUP(A169,'2009'!$B$2:$S$401,4,FALSE)), AVERAGE(I169:L169), VLOOKUP(A169,'2009'!$B$2:$S$401,4,FALSE))</f>
        <v>76.724999999999994</v>
      </c>
      <c r="N169" s="4">
        <f t="shared" si="18"/>
        <v>26</v>
      </c>
      <c r="O169" s="4" t="str">
        <f>VLOOKUP(A169,Bios!$B$2:$S$430,3,FALSE)</f>
        <v>C</v>
      </c>
      <c r="P169" s="4" t="str">
        <f>VLOOKUP(A169,Bios!$B$2:$S$430,4,FALSE)</f>
        <v>Sep 22 '87</v>
      </c>
      <c r="Q169" s="4" t="str">
        <f t="shared" si="19"/>
        <v>87</v>
      </c>
      <c r="R169" s="5">
        <f t="shared" si="20"/>
        <v>0.56308851224105461</v>
      </c>
      <c r="S169" s="4">
        <f t="shared" si="21"/>
        <v>36</v>
      </c>
      <c r="T169" s="4">
        <f t="shared" si="22"/>
        <v>49.3</v>
      </c>
      <c r="U169" s="4">
        <f t="shared" si="23"/>
        <v>74</v>
      </c>
      <c r="V169" s="4">
        <f t="shared" si="24"/>
        <v>81</v>
      </c>
      <c r="W169" s="4" t="str">
        <f>VLOOKUP(A169,Bios!$B$2:$S$430,7,FALSE)</f>
        <v>CAN</v>
      </c>
      <c r="X169" s="4" t="str">
        <f>VLOOKUP(A169,Bios!$B$2:$S$430,2,FALSE)</f>
        <v>NYR</v>
      </c>
      <c r="Y169" s="4">
        <f t="shared" si="25"/>
        <v>77.4375</v>
      </c>
      <c r="Z169" s="4">
        <f t="shared" si="26"/>
        <v>43.604166666666664</v>
      </c>
    </row>
    <row r="170" spans="1:26">
      <c r="A170" t="s">
        <v>314</v>
      </c>
      <c r="B170" s="4">
        <f>VLOOKUP(A170,'2014'!$B$2:$S$430,7,FALSE)</f>
        <v>58</v>
      </c>
      <c r="C170" s="4">
        <f>IF(ISNA(VLOOKUP(A170,'2013'!$B$2:$S$401,7,FALSE)*1.7), B170, VLOOKUP(A170,'2013'!$B$2:$S$401,7,FALSE)*1.7)</f>
        <v>49.3</v>
      </c>
      <c r="D170" s="4">
        <f>IF(ISNA(VLOOKUP(A170,'2012'!$B$2:$S$401,7,FALSE)), C170, VLOOKUP(A170,'2012'!$B$2:$S$401,7,FALSE))</f>
        <v>29</v>
      </c>
      <c r="E170" s="4">
        <f>IF(ISNA(VLOOKUP(A170,'2011'!$B$2:$S$401,7,FALSE)), AVERAGE(C170:D170), VLOOKUP(A170,'2011'!$B$2:$S$401,7,FALSE))</f>
        <v>39.15</v>
      </c>
      <c r="F170" s="4">
        <f>IF(ISNA(VLOOKUP(A170,'2010'!$B$2:$S$401,7,FALSE)), AVERAGE(C170:E170), VLOOKUP(A170,'2010'!$B$2:$S$401,7,FALSE))</f>
        <v>25</v>
      </c>
      <c r="G170" s="4">
        <f>IF(ISNA(VLOOKUP(A170,'2009'!$B$2:$S$401,7,FALSE)), AVERAGE(C170:F170), VLOOKUP(A170,'2009'!$B$2:$S$401,7,FALSE))</f>
        <v>35.612499999999997</v>
      </c>
      <c r="H170" s="4">
        <f>VLOOKUP(A170,'2014'!$B$2:$S$430,4,FALSE)</f>
        <v>82</v>
      </c>
      <c r="I170" s="4">
        <f>IF(ISNA(VLOOKUP(A170,'2013'!$B$2:$S$401,4,FALSE)), H170, VLOOKUP(A170,'2013'!$B$2:$S$401,4,FALSE)*1.7)</f>
        <v>81.599999999999994</v>
      </c>
      <c r="J170" s="4">
        <f>IF(ISNA(VLOOKUP(A170,'2012'!$B$2:$S$401,4,FALSE)), I170, VLOOKUP(A170,'2012'!$B$2:$S$401,4,FALSE))</f>
        <v>55</v>
      </c>
      <c r="K170" s="4">
        <f>IF(ISNA(VLOOKUP(A170,'2011'!$B$2:$S$401,4,FALSE)), AVERAGE(I170:J170), VLOOKUP(A170,'2011'!$B$2:$S$401,4,FALSE))</f>
        <v>68.3</v>
      </c>
      <c r="L170" s="4">
        <f>IF(ISNA(VLOOKUP(A170,'2010'!$B$2:$S$401,4,FALSE)), AVERAGE(I170:K170), VLOOKUP(A170,'2010'!$B$2:$S$401,4,FALSE))</f>
        <v>65</v>
      </c>
      <c r="M170" s="4">
        <f>IF(ISNA(VLOOKUP(A170,'2009'!$B$2:$S$401,4,FALSE)), AVERAGE(I170:L170), VLOOKUP(A170,'2009'!$B$2:$S$401,4,FALSE))</f>
        <v>67.474999999999994</v>
      </c>
      <c r="N170" s="4">
        <f t="shared" si="18"/>
        <v>24</v>
      </c>
      <c r="O170" s="4" t="str">
        <f>VLOOKUP(A170,Bios!$B$2:$S$430,3,FALSE)</f>
        <v>C</v>
      </c>
      <c r="P170" s="4" t="str">
        <f>VLOOKUP(A170,Bios!$B$2:$S$430,4,FALSE)</f>
        <v>Aug 14 '89</v>
      </c>
      <c r="Q170" s="4" t="str">
        <f t="shared" si="19"/>
        <v>89</v>
      </c>
      <c r="R170" s="5">
        <f t="shared" si="20"/>
        <v>0.56289120715350227</v>
      </c>
      <c r="S170" s="4">
        <f t="shared" si="21"/>
        <v>25</v>
      </c>
      <c r="T170" s="4">
        <f t="shared" si="22"/>
        <v>58</v>
      </c>
      <c r="U170" s="4">
        <f t="shared" si="23"/>
        <v>55</v>
      </c>
      <c r="V170" s="4">
        <f t="shared" si="24"/>
        <v>82</v>
      </c>
      <c r="W170" s="4" t="str">
        <f>VLOOKUP(A170,Bios!$B$2:$S$430,7,FALSE)</f>
        <v>CAN</v>
      </c>
      <c r="X170" s="4" t="str">
        <f>VLOOKUP(A170,Bios!$B$2:$S$430,2,FALSE)</f>
        <v>OTT</v>
      </c>
      <c r="Y170" s="4">
        <f t="shared" si="25"/>
        <v>69.895833333333329</v>
      </c>
      <c r="Z170" s="4">
        <f t="shared" si="26"/>
        <v>39.34375</v>
      </c>
    </row>
    <row r="171" spans="1:26">
      <c r="A171" t="s">
        <v>253</v>
      </c>
      <c r="B171" s="4">
        <f>VLOOKUP(A171,'2014'!$B$2:$S$430,7,FALSE)</f>
        <v>48</v>
      </c>
      <c r="C171" s="4">
        <f>IF(ISNA(VLOOKUP(A171,'2013'!$B$2:$S$401,7,FALSE)*1.7), B171, VLOOKUP(A171,'2013'!$B$2:$S$401,7,FALSE)*1.7)</f>
        <v>34</v>
      </c>
      <c r="D171" s="4">
        <f>IF(ISNA(VLOOKUP(A171,'2012'!$B$2:$S$401,7,FALSE)), C171, VLOOKUP(A171,'2012'!$B$2:$S$401,7,FALSE))</f>
        <v>37</v>
      </c>
      <c r="E171" s="4">
        <f>IF(ISNA(VLOOKUP(A171,'2011'!$B$2:$S$401,7,FALSE)), AVERAGE(C171:D171), VLOOKUP(A171,'2011'!$B$2:$S$401,7,FALSE))</f>
        <v>46</v>
      </c>
      <c r="F171" s="4">
        <f>IF(ISNA(VLOOKUP(A171,'2010'!$B$2:$S$401,7,FALSE)), AVERAGE(C171:E171), VLOOKUP(A171,'2010'!$B$2:$S$401,7,FALSE))</f>
        <v>39</v>
      </c>
      <c r="G171" s="4">
        <f>IF(ISNA(VLOOKUP(A171,'2009'!$B$2:$S$401,7,FALSE)), AVERAGE(C171:F171), VLOOKUP(A171,'2009'!$B$2:$S$401,7,FALSE))</f>
        <v>20</v>
      </c>
      <c r="H171" s="4">
        <f>VLOOKUP(A171,'2014'!$B$2:$S$430,4,FALSE)</f>
        <v>69</v>
      </c>
      <c r="I171" s="4">
        <f>IF(ISNA(VLOOKUP(A171,'2013'!$B$2:$S$401,4,FALSE)), H171, VLOOKUP(A171,'2013'!$B$2:$S$401,4,FALSE)*1.7)</f>
        <v>51</v>
      </c>
      <c r="J171" s="4">
        <f>IF(ISNA(VLOOKUP(A171,'2012'!$B$2:$S$401,4,FALSE)), I171, VLOOKUP(A171,'2012'!$B$2:$S$401,4,FALSE))</f>
        <v>81</v>
      </c>
      <c r="K171" s="4">
        <f>IF(ISNA(VLOOKUP(A171,'2011'!$B$2:$S$401,4,FALSE)), AVERAGE(I171:J171), VLOOKUP(A171,'2011'!$B$2:$S$401,4,FALSE))</f>
        <v>80</v>
      </c>
      <c r="L171" s="4">
        <f>IF(ISNA(VLOOKUP(A171,'2010'!$B$2:$S$401,4,FALSE)), AVERAGE(I171:K171), VLOOKUP(A171,'2010'!$B$2:$S$401,4,FALSE))</f>
        <v>70.666666666666671</v>
      </c>
      <c r="M171" s="4">
        <f>IF(ISNA(VLOOKUP(A171,'2009'!$B$2:$S$401,4,FALSE)), AVERAGE(I171:L171), VLOOKUP(A171,'2009'!$B$2:$S$401,4,FALSE))</f>
        <v>47</v>
      </c>
      <c r="N171" s="4">
        <f t="shared" si="18"/>
        <v>28</v>
      </c>
      <c r="O171" s="4" t="str">
        <f>VLOOKUP(A171,Bios!$B$2:$S$430,3,FALSE)</f>
        <v>R</v>
      </c>
      <c r="P171" s="4" t="str">
        <f>VLOOKUP(A171,Bios!$B$2:$S$430,4,FALSE)</f>
        <v>Mar 09 '85</v>
      </c>
      <c r="Q171" s="4" t="str">
        <f t="shared" si="19"/>
        <v>85</v>
      </c>
      <c r="R171" s="5">
        <f t="shared" si="20"/>
        <v>0.56187290969899673</v>
      </c>
      <c r="S171" s="4">
        <f t="shared" si="21"/>
        <v>20</v>
      </c>
      <c r="T171" s="4">
        <f t="shared" si="22"/>
        <v>48</v>
      </c>
      <c r="U171" s="4">
        <f t="shared" si="23"/>
        <v>47</v>
      </c>
      <c r="V171" s="4">
        <f t="shared" si="24"/>
        <v>81</v>
      </c>
      <c r="W171" s="4" t="str">
        <f>VLOOKUP(A171,Bios!$B$2:$S$430,7,FALSE)</f>
        <v>CAN</v>
      </c>
      <c r="X171" s="4" t="str">
        <f>VLOOKUP(A171,Bios!$B$2:$S$430,2,FALSE)</f>
        <v>SJS</v>
      </c>
      <c r="Y171" s="4">
        <f t="shared" si="25"/>
        <v>66.444444444444443</v>
      </c>
      <c r="Z171" s="4">
        <f t="shared" si="26"/>
        <v>37.333333333333336</v>
      </c>
    </row>
    <row r="172" spans="1:26">
      <c r="A172" t="s">
        <v>1853</v>
      </c>
      <c r="B172" s="4">
        <f>VLOOKUP(A172,'2014'!$B$2:$S$430,7,FALSE)</f>
        <v>37</v>
      </c>
      <c r="C172" s="4">
        <f>IF(ISNA(VLOOKUP(A172,'2013'!$B$2:$S$401,7,FALSE)*1.7), B172, VLOOKUP(A172,'2013'!$B$2:$S$401,7,FALSE)*1.7)</f>
        <v>37</v>
      </c>
      <c r="D172" s="4">
        <f>IF(ISNA(VLOOKUP(A172,'2012'!$B$2:$S$401,7,FALSE)), C172, VLOOKUP(A172,'2012'!$B$2:$S$401,7,FALSE))</f>
        <v>37</v>
      </c>
      <c r="E172" s="4">
        <f>IF(ISNA(VLOOKUP(A172,'2011'!$B$2:$S$401,7,FALSE)), AVERAGE(C172:D172), VLOOKUP(A172,'2011'!$B$2:$S$401,7,FALSE))</f>
        <v>37</v>
      </c>
      <c r="F172" s="4">
        <f>IF(ISNA(VLOOKUP(A172,'2010'!$B$2:$S$401,7,FALSE)), AVERAGE(C172:E172), VLOOKUP(A172,'2010'!$B$2:$S$401,7,FALSE))</f>
        <v>37</v>
      </c>
      <c r="G172" s="4">
        <f>IF(ISNA(VLOOKUP(A172,'2009'!$B$2:$S$401,7,FALSE)), AVERAGE(C172:F172), VLOOKUP(A172,'2009'!$B$2:$S$401,7,FALSE))</f>
        <v>37</v>
      </c>
      <c r="H172" s="4">
        <f>VLOOKUP(A172,'2014'!$B$2:$S$430,4,FALSE)</f>
        <v>66</v>
      </c>
      <c r="I172" s="4">
        <f>IF(ISNA(VLOOKUP(A172,'2013'!$B$2:$S$401,4,FALSE)), H172, VLOOKUP(A172,'2013'!$B$2:$S$401,4,FALSE)*1.7)</f>
        <v>66</v>
      </c>
      <c r="J172" s="4">
        <f>IF(ISNA(VLOOKUP(A172,'2012'!$B$2:$S$401,4,FALSE)), I172, VLOOKUP(A172,'2012'!$B$2:$S$401,4,FALSE))</f>
        <v>66</v>
      </c>
      <c r="K172" s="4">
        <f>IF(ISNA(VLOOKUP(A172,'2011'!$B$2:$S$401,4,FALSE)), AVERAGE(I172:J172), VLOOKUP(A172,'2011'!$B$2:$S$401,4,FALSE))</f>
        <v>66</v>
      </c>
      <c r="L172" s="4">
        <f>IF(ISNA(VLOOKUP(A172,'2010'!$B$2:$S$401,4,FALSE)), AVERAGE(I172:K172), VLOOKUP(A172,'2010'!$B$2:$S$401,4,FALSE))</f>
        <v>66</v>
      </c>
      <c r="M172" s="4">
        <f>IF(ISNA(VLOOKUP(A172,'2009'!$B$2:$S$401,4,FALSE)), AVERAGE(I172:L172), VLOOKUP(A172,'2009'!$B$2:$S$401,4,FALSE))</f>
        <v>66</v>
      </c>
      <c r="N172" s="4">
        <f t="shared" si="18"/>
        <v>22</v>
      </c>
      <c r="O172" s="4" t="str">
        <f>VLOOKUP(A172,Bios!$B$2:$S$430,3,FALSE)</f>
        <v>L</v>
      </c>
      <c r="P172" s="4" t="str">
        <f>VLOOKUP(A172,Bios!$B$2:$S$430,4,FALSE)</f>
        <v>Apr 30 '91</v>
      </c>
      <c r="Q172" s="4" t="str">
        <f t="shared" si="19"/>
        <v>91</v>
      </c>
      <c r="R172" s="5">
        <f t="shared" si="20"/>
        <v>0.56060606060606055</v>
      </c>
      <c r="S172" s="4">
        <f t="shared" si="21"/>
        <v>37</v>
      </c>
      <c r="T172" s="4">
        <f t="shared" si="22"/>
        <v>37</v>
      </c>
      <c r="U172" s="4">
        <f t="shared" si="23"/>
        <v>66</v>
      </c>
      <c r="V172" s="4">
        <f t="shared" si="24"/>
        <v>66</v>
      </c>
      <c r="W172" s="4" t="str">
        <f>VLOOKUP(A172,Bios!$B$2:$S$430,7,FALSE)</f>
        <v>USA</v>
      </c>
      <c r="X172" s="4" t="str">
        <f>VLOOKUP(A172,Bios!$B$2:$S$430,2,FALSE)</f>
        <v>NYR</v>
      </c>
      <c r="Y172" s="4">
        <f t="shared" si="25"/>
        <v>66</v>
      </c>
      <c r="Z172" s="4">
        <f t="shared" si="26"/>
        <v>37</v>
      </c>
    </row>
    <row r="173" spans="1:26">
      <c r="A173" t="s">
        <v>259</v>
      </c>
      <c r="B173" s="4">
        <f>VLOOKUP(A173,'2014'!$B$2:$S$430,7,FALSE)</f>
        <v>27</v>
      </c>
      <c r="C173" s="4">
        <f>IF(ISNA(VLOOKUP(A173,'2013'!$B$2:$S$401,7,FALSE)*1.7), B173, VLOOKUP(A173,'2013'!$B$2:$S$401,7,FALSE)*1.7)</f>
        <v>45.9</v>
      </c>
      <c r="D173" s="4">
        <f>IF(ISNA(VLOOKUP(A173,'2012'!$B$2:$S$401,7,FALSE)), C173, VLOOKUP(A173,'2012'!$B$2:$S$401,7,FALSE))</f>
        <v>36</v>
      </c>
      <c r="E173" s="4">
        <f>IF(ISNA(VLOOKUP(A173,'2011'!$B$2:$S$401,7,FALSE)), AVERAGE(C173:D173), VLOOKUP(A173,'2011'!$B$2:$S$401,7,FALSE))</f>
        <v>41</v>
      </c>
      <c r="F173" s="4">
        <f>IF(ISNA(VLOOKUP(A173,'2010'!$B$2:$S$401,7,FALSE)), AVERAGE(C173:E173), VLOOKUP(A173,'2010'!$B$2:$S$401,7,FALSE))</f>
        <v>36</v>
      </c>
      <c r="G173" s="4">
        <f>IF(ISNA(VLOOKUP(A173,'2009'!$B$2:$S$401,7,FALSE)), AVERAGE(C173:F173), VLOOKUP(A173,'2009'!$B$2:$S$401,7,FALSE))</f>
        <v>65</v>
      </c>
      <c r="H173" s="4">
        <f>VLOOKUP(A173,'2014'!$B$2:$S$430,4,FALSE)</f>
        <v>75</v>
      </c>
      <c r="I173" s="4">
        <f>IF(ISNA(VLOOKUP(A173,'2013'!$B$2:$S$401,4,FALSE)), H173, VLOOKUP(A173,'2013'!$B$2:$S$401,4,FALSE)*1.7)</f>
        <v>81.599999999999994</v>
      </c>
      <c r="J173" s="4">
        <f>IF(ISNA(VLOOKUP(A173,'2012'!$B$2:$S$401,4,FALSE)), I173, VLOOKUP(A173,'2012'!$B$2:$S$401,4,FALSE))</f>
        <v>69</v>
      </c>
      <c r="K173" s="4">
        <f>IF(ISNA(VLOOKUP(A173,'2011'!$B$2:$S$401,4,FALSE)), AVERAGE(I173:J173), VLOOKUP(A173,'2011'!$B$2:$S$401,4,FALSE))</f>
        <v>72</v>
      </c>
      <c r="L173" s="4">
        <f>IF(ISNA(VLOOKUP(A173,'2010'!$B$2:$S$401,4,FALSE)), AVERAGE(I173:K173), VLOOKUP(A173,'2010'!$B$2:$S$401,4,FALSE))</f>
        <v>70</v>
      </c>
      <c r="M173" s="4">
        <f>IF(ISNA(VLOOKUP(A173,'2009'!$B$2:$S$401,4,FALSE)), AVERAGE(I173:L173), VLOOKUP(A173,'2009'!$B$2:$S$401,4,FALSE))</f>
        <v>81</v>
      </c>
      <c r="N173" s="4">
        <f t="shared" si="18"/>
        <v>26</v>
      </c>
      <c r="O173" s="4" t="str">
        <f>VLOOKUP(A173,Bios!$B$2:$S$430,3,FALSE)</f>
        <v>R</v>
      </c>
      <c r="P173" s="4" t="str">
        <f>VLOOKUP(A173,Bios!$B$2:$S$430,4,FALSE)</f>
        <v>Jan 01 '87</v>
      </c>
      <c r="Q173" s="4" t="str">
        <f t="shared" si="19"/>
        <v>87</v>
      </c>
      <c r="R173" s="5">
        <f t="shared" si="20"/>
        <v>0.5592955862683906</v>
      </c>
      <c r="S173" s="4">
        <f t="shared" si="21"/>
        <v>27</v>
      </c>
      <c r="T173" s="4">
        <f t="shared" si="22"/>
        <v>65</v>
      </c>
      <c r="U173" s="4">
        <f t="shared" si="23"/>
        <v>69</v>
      </c>
      <c r="V173" s="4">
        <f t="shared" si="24"/>
        <v>81.599999999999994</v>
      </c>
      <c r="W173" s="4" t="str">
        <f>VLOOKUP(A173,Bios!$B$2:$S$430,7,FALSE)</f>
        <v>CAN</v>
      </c>
      <c r="X173" s="4" t="str">
        <f>VLOOKUP(A173,Bios!$B$2:$S$430,2,FALSE)</f>
        <v>WPG</v>
      </c>
      <c r="Y173" s="4">
        <f t="shared" si="25"/>
        <v>74.766666666666666</v>
      </c>
      <c r="Z173" s="4">
        <f t="shared" si="26"/>
        <v>41.81666666666667</v>
      </c>
    </row>
    <row r="174" spans="1:26">
      <c r="A174" t="s">
        <v>186</v>
      </c>
      <c r="B174" s="4">
        <f>VLOOKUP(A174,'2014'!$B$2:$S$430,7,FALSE)</f>
        <v>34</v>
      </c>
      <c r="C174" s="4">
        <f>IF(ISNA(VLOOKUP(A174,'2013'!$B$2:$S$401,7,FALSE)*1.7), B174, VLOOKUP(A174,'2013'!$B$2:$S$401,7,FALSE)*1.7)</f>
        <v>30.599999999999998</v>
      </c>
      <c r="D174" s="4">
        <f>IF(ISNA(VLOOKUP(A174,'2012'!$B$2:$S$401,7,FALSE)), C174, VLOOKUP(A174,'2012'!$B$2:$S$401,7,FALSE))</f>
        <v>50</v>
      </c>
      <c r="E174" s="4">
        <f>IF(ISNA(VLOOKUP(A174,'2011'!$B$2:$S$401,7,FALSE)), AVERAGE(C174:D174), VLOOKUP(A174,'2011'!$B$2:$S$401,7,FALSE))</f>
        <v>52</v>
      </c>
      <c r="F174" s="4">
        <f>IF(ISNA(VLOOKUP(A174,'2010'!$B$2:$S$401,7,FALSE)), AVERAGE(C174:E174), VLOOKUP(A174,'2010'!$B$2:$S$401,7,FALSE))</f>
        <v>34</v>
      </c>
      <c r="G174" s="4">
        <f>IF(ISNA(VLOOKUP(A174,'2009'!$B$2:$S$401,7,FALSE)), AVERAGE(C174:F174), VLOOKUP(A174,'2009'!$B$2:$S$401,7,FALSE))</f>
        <v>45</v>
      </c>
      <c r="H174" s="4">
        <f>VLOOKUP(A174,'2014'!$B$2:$S$430,4,FALSE)</f>
        <v>70</v>
      </c>
      <c r="I174" s="4">
        <f>IF(ISNA(VLOOKUP(A174,'2013'!$B$2:$S$401,4,FALSE)), H174, VLOOKUP(A174,'2013'!$B$2:$S$401,4,FALSE)*1.7)</f>
        <v>78.2</v>
      </c>
      <c r="J174" s="4">
        <f>IF(ISNA(VLOOKUP(A174,'2012'!$B$2:$S$401,4,FALSE)), I174, VLOOKUP(A174,'2012'!$B$2:$S$401,4,FALSE))</f>
        <v>80</v>
      </c>
      <c r="K174" s="4">
        <f>IF(ISNA(VLOOKUP(A174,'2011'!$B$2:$S$401,4,FALSE)), AVERAGE(I174:J174), VLOOKUP(A174,'2011'!$B$2:$S$401,4,FALSE))</f>
        <v>62</v>
      </c>
      <c r="L174" s="4">
        <f>IF(ISNA(VLOOKUP(A174,'2010'!$B$2:$S$401,4,FALSE)), AVERAGE(I174:K174), VLOOKUP(A174,'2010'!$B$2:$S$401,4,FALSE))</f>
        <v>71</v>
      </c>
      <c r="M174" s="4">
        <f>IF(ISNA(VLOOKUP(A174,'2009'!$B$2:$S$401,4,FALSE)), AVERAGE(I174:L174), VLOOKUP(A174,'2009'!$B$2:$S$401,4,FALSE))</f>
        <v>79</v>
      </c>
      <c r="N174" s="4">
        <f t="shared" si="18"/>
        <v>28</v>
      </c>
      <c r="O174" s="4" t="str">
        <f>VLOOKUP(A174,Bios!$B$2:$S$430,3,FALSE)</f>
        <v>R</v>
      </c>
      <c r="P174" s="4" t="str">
        <f>VLOOKUP(A174,Bios!$B$2:$S$430,4,FALSE)</f>
        <v>Oct 30 '85</v>
      </c>
      <c r="Q174" s="4" t="str">
        <f t="shared" si="19"/>
        <v>85</v>
      </c>
      <c r="R174" s="5">
        <f t="shared" si="20"/>
        <v>0.55792821444797824</v>
      </c>
      <c r="S174" s="4">
        <f t="shared" si="21"/>
        <v>30.599999999999998</v>
      </c>
      <c r="T174" s="4">
        <f t="shared" si="22"/>
        <v>52</v>
      </c>
      <c r="U174" s="4">
        <f t="shared" si="23"/>
        <v>62</v>
      </c>
      <c r="V174" s="4">
        <f t="shared" si="24"/>
        <v>80</v>
      </c>
      <c r="W174" s="4" t="str">
        <f>VLOOKUP(A174,Bios!$B$2:$S$430,7,FALSE)</f>
        <v>USA</v>
      </c>
      <c r="X174" s="4" t="str">
        <f>VLOOKUP(A174,Bios!$B$2:$S$430,2,FALSE)</f>
        <v>BUF</v>
      </c>
      <c r="Y174" s="4">
        <f t="shared" si="25"/>
        <v>73.36666666666666</v>
      </c>
      <c r="Z174" s="4">
        <f t="shared" si="26"/>
        <v>40.93333333333333</v>
      </c>
    </row>
    <row r="175" spans="1:26">
      <c r="A175" t="s">
        <v>270</v>
      </c>
      <c r="B175" s="4">
        <f>VLOOKUP(A175,'2014'!$B$2:$S$430,7,FALSE)</f>
        <v>39</v>
      </c>
      <c r="C175" s="4">
        <f>IF(ISNA(VLOOKUP(A175,'2013'!$B$2:$S$401,7,FALSE)*1.7), B175, VLOOKUP(A175,'2013'!$B$2:$S$401,7,FALSE)*1.7)</f>
        <v>45.9</v>
      </c>
      <c r="D175" s="4">
        <f>IF(ISNA(VLOOKUP(A175,'2012'!$B$2:$S$401,7,FALSE)), C175, VLOOKUP(A175,'2012'!$B$2:$S$401,7,FALSE))</f>
        <v>35</v>
      </c>
      <c r="E175" s="4">
        <f>IF(ISNA(VLOOKUP(A175,'2011'!$B$2:$S$401,7,FALSE)), AVERAGE(C175:D175), VLOOKUP(A175,'2011'!$B$2:$S$401,7,FALSE))</f>
        <v>39</v>
      </c>
      <c r="F175" s="4">
        <f>IF(ISNA(VLOOKUP(A175,'2010'!$B$2:$S$401,7,FALSE)), AVERAGE(C175:E175), VLOOKUP(A175,'2010'!$B$2:$S$401,7,FALSE))</f>
        <v>48</v>
      </c>
      <c r="G175" s="4">
        <f>IF(ISNA(VLOOKUP(A175,'2009'!$B$2:$S$401,7,FALSE)), AVERAGE(C175:F175), VLOOKUP(A175,'2009'!$B$2:$S$401,7,FALSE))</f>
        <v>43</v>
      </c>
      <c r="H175" s="4">
        <f>VLOOKUP(A175,'2014'!$B$2:$S$430,4,FALSE)</f>
        <v>77</v>
      </c>
      <c r="I175" s="4">
        <f>IF(ISNA(VLOOKUP(A175,'2013'!$B$2:$S$401,4,FALSE)), H175, VLOOKUP(A175,'2013'!$B$2:$S$401,4,FALSE)*1.7)</f>
        <v>71.399999999999991</v>
      </c>
      <c r="J175" s="4">
        <f>IF(ISNA(VLOOKUP(A175,'2012'!$B$2:$S$401,4,FALSE)), I175, VLOOKUP(A175,'2012'!$B$2:$S$401,4,FALSE))</f>
        <v>73</v>
      </c>
      <c r="K175" s="4">
        <f>IF(ISNA(VLOOKUP(A175,'2011'!$B$2:$S$401,4,FALSE)), AVERAGE(I175:J175), VLOOKUP(A175,'2011'!$B$2:$S$401,4,FALSE))</f>
        <v>78</v>
      </c>
      <c r="L175" s="4">
        <f>IF(ISNA(VLOOKUP(A175,'2010'!$B$2:$S$401,4,FALSE)), AVERAGE(I175:K175), VLOOKUP(A175,'2010'!$B$2:$S$401,4,FALSE))</f>
        <v>81</v>
      </c>
      <c r="M175" s="4">
        <f>IF(ISNA(VLOOKUP(A175,'2009'!$B$2:$S$401,4,FALSE)), AVERAGE(I175:L175), VLOOKUP(A175,'2009'!$B$2:$S$401,4,FALSE))</f>
        <v>69</v>
      </c>
      <c r="N175" s="4">
        <f t="shared" si="18"/>
        <v>37</v>
      </c>
      <c r="O175" s="4" t="str">
        <f>VLOOKUP(A175,Bios!$B$2:$S$430,3,FALSE)</f>
        <v>C</v>
      </c>
      <c r="P175" s="4" t="str">
        <f>VLOOKUP(A175,Bios!$B$2:$S$430,4,FALSE)</f>
        <v>Nov 02 '76</v>
      </c>
      <c r="Q175" s="4" t="str">
        <f t="shared" si="19"/>
        <v>76</v>
      </c>
      <c r="R175" s="5">
        <f t="shared" si="20"/>
        <v>0.55607476635514019</v>
      </c>
      <c r="S175" s="4">
        <f t="shared" si="21"/>
        <v>35</v>
      </c>
      <c r="T175" s="4">
        <f t="shared" si="22"/>
        <v>48</v>
      </c>
      <c r="U175" s="4">
        <f t="shared" si="23"/>
        <v>69</v>
      </c>
      <c r="V175" s="4">
        <f t="shared" si="24"/>
        <v>81</v>
      </c>
      <c r="W175" s="4" t="str">
        <f>VLOOKUP(A175,Bios!$B$2:$S$430,7,FALSE)</f>
        <v>USA</v>
      </c>
      <c r="X175" s="4" t="str">
        <f>VLOOKUP(A175,Bios!$B$2:$S$430,2,FALSE)</f>
        <v>NSH</v>
      </c>
      <c r="Y175" s="4">
        <f t="shared" si="25"/>
        <v>74.899999999999991</v>
      </c>
      <c r="Z175" s="4">
        <f t="shared" si="26"/>
        <v>41.65</v>
      </c>
    </row>
    <row r="176" spans="1:26">
      <c r="A176" t="s">
        <v>203</v>
      </c>
      <c r="B176" s="4">
        <f>VLOOKUP(A176,'2014'!$B$2:$S$430,7,FALSE)</f>
        <v>23</v>
      </c>
      <c r="C176" s="4">
        <f>IF(ISNA(VLOOKUP(A176,'2013'!$B$2:$S$401,7,FALSE)*1.7), B176, VLOOKUP(A176,'2013'!$B$2:$S$401,7,FALSE)*1.7)</f>
        <v>22.099999999999998</v>
      </c>
      <c r="D176" s="4">
        <f>IF(ISNA(VLOOKUP(A176,'2012'!$B$2:$S$401,7,FALSE)), C176, VLOOKUP(A176,'2012'!$B$2:$S$401,7,FALSE))</f>
        <v>46</v>
      </c>
      <c r="E176" s="4">
        <f>IF(ISNA(VLOOKUP(A176,'2011'!$B$2:$S$401,7,FALSE)), AVERAGE(C176:D176), VLOOKUP(A176,'2011'!$B$2:$S$401,7,FALSE))</f>
        <v>47</v>
      </c>
      <c r="F176" s="4">
        <f>IF(ISNA(VLOOKUP(A176,'2010'!$B$2:$S$401,7,FALSE)), AVERAGE(C176:E176), VLOOKUP(A176,'2010'!$B$2:$S$401,7,FALSE))</f>
        <v>53</v>
      </c>
      <c r="G176" s="4">
        <f>IF(ISNA(VLOOKUP(A176,'2009'!$B$2:$S$401,7,FALSE)), AVERAGE(C176:F176), VLOOKUP(A176,'2009'!$B$2:$S$401,7,FALSE))</f>
        <v>59</v>
      </c>
      <c r="H176" s="4">
        <f>VLOOKUP(A176,'2014'!$B$2:$S$430,4,FALSE)</f>
        <v>72</v>
      </c>
      <c r="I176" s="4">
        <f>IF(ISNA(VLOOKUP(A176,'2013'!$B$2:$S$401,4,FALSE)), H176, VLOOKUP(A176,'2013'!$B$2:$S$401,4,FALSE)*1.7)</f>
        <v>79.899999999999991</v>
      </c>
      <c r="J176" s="4">
        <f>IF(ISNA(VLOOKUP(A176,'2012'!$B$2:$S$401,4,FALSE)), I176, VLOOKUP(A176,'2012'!$B$2:$S$401,4,FALSE))</f>
        <v>82</v>
      </c>
      <c r="K176" s="4">
        <f>IF(ISNA(VLOOKUP(A176,'2011'!$B$2:$S$401,4,FALSE)), AVERAGE(I176:J176), VLOOKUP(A176,'2011'!$B$2:$S$401,4,FALSE))</f>
        <v>82</v>
      </c>
      <c r="L176" s="4">
        <f>IF(ISNA(VLOOKUP(A176,'2010'!$B$2:$S$401,4,FALSE)), AVERAGE(I176:K176), VLOOKUP(A176,'2010'!$B$2:$S$401,4,FALSE))</f>
        <v>67</v>
      </c>
      <c r="M176" s="4">
        <f>IF(ISNA(VLOOKUP(A176,'2009'!$B$2:$S$401,4,FALSE)), AVERAGE(I176:L176), VLOOKUP(A176,'2009'!$B$2:$S$401,4,FALSE))</f>
        <v>77</v>
      </c>
      <c r="N176" s="4">
        <f t="shared" si="18"/>
        <v>37</v>
      </c>
      <c r="O176" s="4" t="str">
        <f>VLOOKUP(A176,Bios!$B$2:$S$430,3,FALSE)</f>
        <v>L</v>
      </c>
      <c r="P176" s="4" t="str">
        <f>VLOOKUP(A176,Bios!$B$2:$S$430,4,FALSE)</f>
        <v>Feb 21 '76</v>
      </c>
      <c r="Q176" s="4" t="str">
        <f t="shared" si="19"/>
        <v>76</v>
      </c>
      <c r="R176" s="5">
        <f t="shared" si="20"/>
        <v>0.54381387258099589</v>
      </c>
      <c r="S176" s="4">
        <f t="shared" si="21"/>
        <v>22.099999999999998</v>
      </c>
      <c r="T176" s="4">
        <f t="shared" si="22"/>
        <v>59</v>
      </c>
      <c r="U176" s="4">
        <f t="shared" si="23"/>
        <v>67</v>
      </c>
      <c r="V176" s="4">
        <f t="shared" si="24"/>
        <v>82</v>
      </c>
      <c r="W176" s="4" t="str">
        <f>VLOOKUP(A176,Bios!$B$2:$S$430,7,FALSE)</f>
        <v>CAN</v>
      </c>
      <c r="X176" s="4" t="str">
        <f>VLOOKUP(A176,Bios!$B$2:$S$430,2,FALSE)</f>
        <v>EDM</v>
      </c>
      <c r="Y176" s="4">
        <f t="shared" si="25"/>
        <v>76.649999999999991</v>
      </c>
      <c r="Z176" s="4">
        <f t="shared" si="26"/>
        <v>41.68333333333333</v>
      </c>
    </row>
    <row r="177" spans="1:26">
      <c r="A177" t="s">
        <v>127</v>
      </c>
      <c r="B177" s="4">
        <f>VLOOKUP(A177,'2014'!$B$2:$S$430,7,FALSE)</f>
        <v>43</v>
      </c>
      <c r="C177" s="4">
        <f>IF(ISNA(VLOOKUP(A177,'2013'!$B$2:$S$401,7,FALSE)*1.7), B177, VLOOKUP(A177,'2013'!$B$2:$S$401,7,FALSE)*1.7)</f>
        <v>54.4</v>
      </c>
      <c r="D177" s="4">
        <f>IF(ISNA(VLOOKUP(A177,'2012'!$B$2:$S$401,7,FALSE)), C177, VLOOKUP(A177,'2012'!$B$2:$S$401,7,FALSE))</f>
        <v>46</v>
      </c>
      <c r="E177" s="4">
        <f>IF(ISNA(VLOOKUP(A177,'2011'!$B$2:$S$401,7,FALSE)), AVERAGE(C177:D177), VLOOKUP(A177,'2011'!$B$2:$S$401,7,FALSE))</f>
        <v>39</v>
      </c>
      <c r="F177" s="4">
        <f>IF(ISNA(VLOOKUP(A177,'2010'!$B$2:$S$401,7,FALSE)), AVERAGE(C177:E177), VLOOKUP(A177,'2010'!$B$2:$S$401,7,FALSE))</f>
        <v>37</v>
      </c>
      <c r="G177" s="4">
        <f>IF(ISNA(VLOOKUP(A177,'2009'!$B$2:$S$401,7,FALSE)), AVERAGE(C177:F177), VLOOKUP(A177,'2009'!$B$2:$S$401,7,FALSE))</f>
        <v>45</v>
      </c>
      <c r="H177" s="4">
        <f>VLOOKUP(A177,'2014'!$B$2:$S$430,4,FALSE)</f>
        <v>82</v>
      </c>
      <c r="I177" s="4">
        <f>IF(ISNA(VLOOKUP(A177,'2013'!$B$2:$S$401,4,FALSE)), H177, VLOOKUP(A177,'2013'!$B$2:$S$401,4,FALSE)*1.7)</f>
        <v>81.599999999999994</v>
      </c>
      <c r="J177" s="4">
        <f>IF(ISNA(VLOOKUP(A177,'2012'!$B$2:$S$401,4,FALSE)), I177, VLOOKUP(A177,'2012'!$B$2:$S$401,4,FALSE))</f>
        <v>79</v>
      </c>
      <c r="K177" s="4">
        <f>IF(ISNA(VLOOKUP(A177,'2011'!$B$2:$S$401,4,FALSE)), AVERAGE(I177:J177), VLOOKUP(A177,'2011'!$B$2:$S$401,4,FALSE))</f>
        <v>70</v>
      </c>
      <c r="L177" s="4">
        <f>IF(ISNA(VLOOKUP(A177,'2010'!$B$2:$S$401,4,FALSE)), AVERAGE(I177:K177), VLOOKUP(A177,'2010'!$B$2:$S$401,4,FALSE))</f>
        <v>82</v>
      </c>
      <c r="M177" s="4">
        <f>IF(ISNA(VLOOKUP(A177,'2009'!$B$2:$S$401,4,FALSE)), AVERAGE(I177:L177), VLOOKUP(A177,'2009'!$B$2:$S$401,4,FALSE))</f>
        <v>82</v>
      </c>
      <c r="N177" s="4">
        <f t="shared" si="18"/>
        <v>28</v>
      </c>
      <c r="O177" s="4" t="str">
        <f>VLOOKUP(A177,Bios!$B$2:$S$430,3,FALSE)</f>
        <v>D</v>
      </c>
      <c r="P177" s="4" t="str">
        <f>VLOOKUP(A177,Bios!$B$2:$S$430,4,FALSE)</f>
        <v>Jan 21 '85</v>
      </c>
      <c r="Q177" s="4" t="str">
        <f t="shared" si="19"/>
        <v>85</v>
      </c>
      <c r="R177" s="5">
        <f t="shared" si="20"/>
        <v>0.5547629039026436</v>
      </c>
      <c r="S177" s="4">
        <f t="shared" si="21"/>
        <v>37</v>
      </c>
      <c r="T177" s="4">
        <f t="shared" si="22"/>
        <v>54.4</v>
      </c>
      <c r="U177" s="4">
        <f t="shared" si="23"/>
        <v>70</v>
      </c>
      <c r="V177" s="4">
        <f t="shared" si="24"/>
        <v>82</v>
      </c>
      <c r="W177" s="4" t="str">
        <f>VLOOKUP(A177,Bios!$B$2:$S$430,7,FALSE)</f>
        <v>USA</v>
      </c>
      <c r="X177" s="4" t="str">
        <f>VLOOKUP(A177,Bios!$B$2:$S$430,2,FALSE)</f>
        <v>MIN</v>
      </c>
      <c r="Y177" s="4">
        <f t="shared" si="25"/>
        <v>79.433333333333337</v>
      </c>
      <c r="Z177" s="4">
        <f t="shared" si="26"/>
        <v>44.066666666666663</v>
      </c>
    </row>
    <row r="178" spans="1:26">
      <c r="A178" t="s">
        <v>254</v>
      </c>
      <c r="B178" s="4">
        <f>VLOOKUP(A178,'2014'!$B$2:$S$430,7,FALSE)</f>
        <v>45</v>
      </c>
      <c r="C178" s="4">
        <f>IF(ISNA(VLOOKUP(A178,'2013'!$B$2:$S$401,7,FALSE)*1.7), B178, VLOOKUP(A178,'2013'!$B$2:$S$401,7,FALSE)*1.7)</f>
        <v>35.699999999999996</v>
      </c>
      <c r="D178" s="4">
        <f>IF(ISNA(VLOOKUP(A178,'2012'!$B$2:$S$401,7,FALSE)), C178, VLOOKUP(A178,'2012'!$B$2:$S$401,7,FALSE))</f>
        <v>37</v>
      </c>
      <c r="E178" s="4">
        <f>IF(ISNA(VLOOKUP(A178,'2011'!$B$2:$S$401,7,FALSE)), AVERAGE(C178:D178), VLOOKUP(A178,'2011'!$B$2:$S$401,7,FALSE))</f>
        <v>47</v>
      </c>
      <c r="F178" s="4">
        <f>IF(ISNA(VLOOKUP(A178,'2010'!$B$2:$S$401,7,FALSE)), AVERAGE(C178:E178), VLOOKUP(A178,'2010'!$B$2:$S$401,7,FALSE))</f>
        <v>65</v>
      </c>
      <c r="G178" s="4">
        <f>IF(ISNA(VLOOKUP(A178,'2009'!$B$2:$S$401,7,FALSE)), AVERAGE(C178:F178), VLOOKUP(A178,'2009'!$B$2:$S$401,7,FALSE))</f>
        <v>41</v>
      </c>
      <c r="H178" s="4">
        <f>VLOOKUP(A178,'2014'!$B$2:$S$430,4,FALSE)</f>
        <v>82</v>
      </c>
      <c r="I178" s="4">
        <f>IF(ISNA(VLOOKUP(A178,'2013'!$B$2:$S$401,4,FALSE)), H178, VLOOKUP(A178,'2013'!$B$2:$S$401,4,FALSE)*1.7)</f>
        <v>81.599999999999994</v>
      </c>
      <c r="J178" s="4">
        <f>IF(ISNA(VLOOKUP(A178,'2012'!$B$2:$S$401,4,FALSE)), I178, VLOOKUP(A178,'2012'!$B$2:$S$401,4,FALSE))</f>
        <v>82</v>
      </c>
      <c r="K178" s="4">
        <f>IF(ISNA(VLOOKUP(A178,'2011'!$B$2:$S$401,4,FALSE)), AVERAGE(I178:J178), VLOOKUP(A178,'2011'!$B$2:$S$401,4,FALSE))</f>
        <v>82</v>
      </c>
      <c r="L178" s="4">
        <f>IF(ISNA(VLOOKUP(A178,'2010'!$B$2:$S$401,4,FALSE)), AVERAGE(I178:K178), VLOOKUP(A178,'2010'!$B$2:$S$401,4,FALSE))</f>
        <v>82</v>
      </c>
      <c r="M178" s="4">
        <f>IF(ISNA(VLOOKUP(A178,'2009'!$B$2:$S$401,4,FALSE)), AVERAGE(I178:L178), VLOOKUP(A178,'2009'!$B$2:$S$401,4,FALSE))</f>
        <v>79</v>
      </c>
      <c r="N178" s="4">
        <f t="shared" si="18"/>
        <v>31</v>
      </c>
      <c r="O178" s="4" t="str">
        <f>VLOOKUP(A178,Bios!$B$2:$S$430,3,FALSE)</f>
        <v>C</v>
      </c>
      <c r="P178" s="4" t="str">
        <f>VLOOKUP(A178,Bios!$B$2:$S$430,4,FALSE)</f>
        <v>Jul 20 '82</v>
      </c>
      <c r="Q178" s="4" t="str">
        <f t="shared" si="19"/>
        <v>82</v>
      </c>
      <c r="R178" s="5">
        <f t="shared" si="20"/>
        <v>0.55403192795742939</v>
      </c>
      <c r="S178" s="4">
        <f t="shared" si="21"/>
        <v>35.699999999999996</v>
      </c>
      <c r="T178" s="4">
        <f t="shared" si="22"/>
        <v>65</v>
      </c>
      <c r="U178" s="4">
        <f t="shared" si="23"/>
        <v>79</v>
      </c>
      <c r="V178" s="4">
        <f t="shared" si="24"/>
        <v>82</v>
      </c>
      <c r="W178" s="4" t="str">
        <f>VLOOKUP(A178,Bios!$B$2:$S$430,7,FALSE)</f>
        <v>CAN</v>
      </c>
      <c r="X178" s="4" t="str">
        <f>VLOOKUP(A178,Bios!$B$2:$S$430,2,FALSE)</f>
        <v>PHX</v>
      </c>
      <c r="Y178" s="4">
        <f t="shared" si="25"/>
        <v>81.433333333333337</v>
      </c>
      <c r="Z178" s="4">
        <f t="shared" si="26"/>
        <v>45.116666666666667</v>
      </c>
    </row>
    <row r="179" spans="1:26">
      <c r="A179" t="s">
        <v>204</v>
      </c>
      <c r="B179" s="4">
        <f>VLOOKUP(A179,'2014'!$B$2:$S$430,7,FALSE)</f>
        <v>44</v>
      </c>
      <c r="C179" s="4">
        <f>IF(ISNA(VLOOKUP(A179,'2013'!$B$2:$S$401,7,FALSE)*1.7), B179, VLOOKUP(A179,'2013'!$B$2:$S$401,7,FALSE)*1.7)</f>
        <v>37.4</v>
      </c>
      <c r="D179" s="4">
        <f>IF(ISNA(VLOOKUP(A179,'2012'!$B$2:$S$401,7,FALSE)), C179, VLOOKUP(A179,'2012'!$B$2:$S$401,7,FALSE))</f>
        <v>46</v>
      </c>
      <c r="E179" s="4">
        <f>IF(ISNA(VLOOKUP(A179,'2011'!$B$2:$S$401,7,FALSE)), AVERAGE(C179:D179), VLOOKUP(A179,'2011'!$B$2:$S$401,7,FALSE))</f>
        <v>41.7</v>
      </c>
      <c r="F179" s="4">
        <f>IF(ISNA(VLOOKUP(A179,'2010'!$B$2:$S$401,7,FALSE)), AVERAGE(C179:E179), VLOOKUP(A179,'2010'!$B$2:$S$401,7,FALSE))</f>
        <v>27</v>
      </c>
      <c r="G179" s="4">
        <f>IF(ISNA(VLOOKUP(A179,'2009'!$B$2:$S$401,7,FALSE)), AVERAGE(C179:F179), VLOOKUP(A179,'2009'!$B$2:$S$401,7,FALSE))</f>
        <v>38.025000000000006</v>
      </c>
      <c r="H179" s="4">
        <f>VLOOKUP(A179,'2014'!$B$2:$S$430,4,FALSE)</f>
        <v>80</v>
      </c>
      <c r="I179" s="4">
        <f>IF(ISNA(VLOOKUP(A179,'2013'!$B$2:$S$401,4,FALSE)), H179, VLOOKUP(A179,'2013'!$B$2:$S$401,4,FALSE)*1.7)</f>
        <v>57.8</v>
      </c>
      <c r="J179" s="4">
        <f>IF(ISNA(VLOOKUP(A179,'2012'!$B$2:$S$401,4,FALSE)), I179, VLOOKUP(A179,'2012'!$B$2:$S$401,4,FALSE))</f>
        <v>80</v>
      </c>
      <c r="K179" s="4">
        <f>IF(ISNA(VLOOKUP(A179,'2011'!$B$2:$S$401,4,FALSE)), AVERAGE(I179:J179), VLOOKUP(A179,'2011'!$B$2:$S$401,4,FALSE))</f>
        <v>68.900000000000006</v>
      </c>
      <c r="L179" s="4">
        <f>IF(ISNA(VLOOKUP(A179,'2010'!$B$2:$S$401,4,FALSE)), AVERAGE(I179:K179), VLOOKUP(A179,'2010'!$B$2:$S$401,4,FALSE))</f>
        <v>69</v>
      </c>
      <c r="M179" s="4">
        <f>IF(ISNA(VLOOKUP(A179,'2009'!$B$2:$S$401,4,FALSE)), AVERAGE(I179:L179), VLOOKUP(A179,'2009'!$B$2:$S$401,4,FALSE))</f>
        <v>68.925000000000011</v>
      </c>
      <c r="N179" s="4">
        <f t="shared" si="18"/>
        <v>23</v>
      </c>
      <c r="O179" s="4" t="str">
        <f>VLOOKUP(A179,Bios!$B$2:$S$430,3,FALSE)</f>
        <v>C</v>
      </c>
      <c r="P179" s="4" t="str">
        <f>VLOOKUP(A179,Bios!$B$2:$S$430,4,FALSE)</f>
        <v>Oct 06 '90</v>
      </c>
      <c r="Q179" s="4" t="str">
        <f t="shared" si="19"/>
        <v>90</v>
      </c>
      <c r="R179" s="5">
        <f t="shared" si="20"/>
        <v>0.55136885487194576</v>
      </c>
      <c r="S179" s="4">
        <f t="shared" si="21"/>
        <v>27</v>
      </c>
      <c r="T179" s="4">
        <f t="shared" si="22"/>
        <v>46</v>
      </c>
      <c r="U179" s="4">
        <f t="shared" si="23"/>
        <v>57.8</v>
      </c>
      <c r="V179" s="4">
        <f t="shared" si="24"/>
        <v>80</v>
      </c>
      <c r="W179" s="4" t="str">
        <f>VLOOKUP(A179,Bios!$B$2:$S$430,7,FALSE)</f>
        <v>SWE</v>
      </c>
      <c r="X179" s="4" t="str">
        <f>VLOOKUP(A179,Bios!$B$2:$S$430,2,FALSE)</f>
        <v>WSH</v>
      </c>
      <c r="Y179" s="4">
        <f t="shared" si="25"/>
        <v>70.770833333333343</v>
      </c>
      <c r="Z179" s="4">
        <f t="shared" si="26"/>
        <v>39.020833333333336</v>
      </c>
    </row>
    <row r="180" spans="1:26">
      <c r="A180" t="s">
        <v>675</v>
      </c>
      <c r="B180" s="4">
        <f>VLOOKUP(A180,'2014'!$B$2:$S$430,7,FALSE)</f>
        <v>31</v>
      </c>
      <c r="C180" s="4">
        <f>IF(ISNA(VLOOKUP(A180,'2013'!$B$2:$S$401,7,FALSE)*1.7), B180, VLOOKUP(A180,'2013'!$B$2:$S$401,7,FALSE)*1.7)</f>
        <v>45.9</v>
      </c>
      <c r="D180" s="4">
        <f>IF(ISNA(VLOOKUP(A180,'2012'!$B$2:$S$401,7,FALSE)), C180, VLOOKUP(A180,'2012'!$B$2:$S$401,7,FALSE))</f>
        <v>45.9</v>
      </c>
      <c r="E180" s="4">
        <f>IF(ISNA(VLOOKUP(A180,'2011'!$B$2:$S$401,7,FALSE)), AVERAGE(C180:D180), VLOOKUP(A180,'2011'!$B$2:$S$401,7,FALSE))</f>
        <v>45.9</v>
      </c>
      <c r="F180" s="4">
        <f>IF(ISNA(VLOOKUP(A180,'2010'!$B$2:$S$401,7,FALSE)), AVERAGE(C180:E180), VLOOKUP(A180,'2010'!$B$2:$S$401,7,FALSE))</f>
        <v>45.9</v>
      </c>
      <c r="G180" s="4">
        <f>IF(ISNA(VLOOKUP(A180,'2009'!$B$2:$S$401,7,FALSE)), AVERAGE(C180:F180), VLOOKUP(A180,'2009'!$B$2:$S$401,7,FALSE))</f>
        <v>45.9</v>
      </c>
      <c r="H180" s="4">
        <f>VLOOKUP(A180,'2014'!$B$2:$S$430,4,FALSE)</f>
        <v>65</v>
      </c>
      <c r="I180" s="4">
        <f>IF(ISNA(VLOOKUP(A180,'2013'!$B$2:$S$401,4,FALSE)), H180, VLOOKUP(A180,'2013'!$B$2:$S$401,4,FALSE)*1.7)</f>
        <v>81.599999999999994</v>
      </c>
      <c r="J180" s="4">
        <f>IF(ISNA(VLOOKUP(A180,'2012'!$B$2:$S$401,4,FALSE)), I180, VLOOKUP(A180,'2012'!$B$2:$S$401,4,FALSE))</f>
        <v>81.599999999999994</v>
      </c>
      <c r="K180" s="4">
        <f>IF(ISNA(VLOOKUP(A180,'2011'!$B$2:$S$401,4,FALSE)), AVERAGE(I180:J180), VLOOKUP(A180,'2011'!$B$2:$S$401,4,FALSE))</f>
        <v>81.599999999999994</v>
      </c>
      <c r="L180" s="4">
        <f>IF(ISNA(VLOOKUP(A180,'2010'!$B$2:$S$401,4,FALSE)), AVERAGE(I180:K180), VLOOKUP(A180,'2010'!$B$2:$S$401,4,FALSE))</f>
        <v>81.599999999999994</v>
      </c>
      <c r="M180" s="4">
        <f>IF(ISNA(VLOOKUP(A180,'2009'!$B$2:$S$401,4,FALSE)), AVERAGE(I180:L180), VLOOKUP(A180,'2009'!$B$2:$S$401,4,FALSE))</f>
        <v>81.599999999999994</v>
      </c>
      <c r="N180" s="4">
        <f t="shared" si="18"/>
        <v>19</v>
      </c>
      <c r="O180" s="4" t="str">
        <f>VLOOKUP(A180,Bios!$B$2:$S$430,3,FALSE)</f>
        <v>C</v>
      </c>
      <c r="P180" s="4" t="str">
        <f>VLOOKUP(A180,Bios!$B$2:$S$430,4,FALSE)</f>
        <v>Feb 12 '94</v>
      </c>
      <c r="Q180" s="4" t="str">
        <f t="shared" si="19"/>
        <v>94</v>
      </c>
      <c r="R180" s="5">
        <f t="shared" si="20"/>
        <v>0.55073995771670192</v>
      </c>
      <c r="S180" s="4">
        <f t="shared" si="21"/>
        <v>31</v>
      </c>
      <c r="T180" s="4">
        <f t="shared" si="22"/>
        <v>45.9</v>
      </c>
      <c r="U180" s="4">
        <f t="shared" si="23"/>
        <v>65</v>
      </c>
      <c r="V180" s="4">
        <f t="shared" si="24"/>
        <v>81.599999999999994</v>
      </c>
      <c r="W180" s="4" t="str">
        <f>VLOOKUP(A180,Bios!$B$2:$S$430,7,FALSE)</f>
        <v>USA</v>
      </c>
      <c r="X180" s="4" t="str">
        <f>VLOOKUP(A180,Bios!$B$2:$S$430,2,FALSE)</f>
        <v>MTL</v>
      </c>
      <c r="Y180" s="4">
        <f t="shared" si="25"/>
        <v>78.833333333333329</v>
      </c>
      <c r="Z180" s="4">
        <f t="shared" si="26"/>
        <v>43.416666666666664</v>
      </c>
    </row>
    <row r="181" spans="1:26">
      <c r="A181" t="s">
        <v>256</v>
      </c>
      <c r="B181" s="4">
        <f>VLOOKUP(A181,'2014'!$B$2:$S$430,7,FALSE)</f>
        <v>22</v>
      </c>
      <c r="C181" s="4">
        <f>IF(ISNA(VLOOKUP(A181,'2013'!$B$2:$S$401,7,FALSE)*1.7), B181, VLOOKUP(A181,'2013'!$B$2:$S$401,7,FALSE)*1.7)</f>
        <v>45.9</v>
      </c>
      <c r="D181" s="4">
        <f>IF(ISNA(VLOOKUP(A181,'2012'!$B$2:$S$401,7,FALSE)), C181, VLOOKUP(A181,'2012'!$B$2:$S$401,7,FALSE))</f>
        <v>37</v>
      </c>
      <c r="E181" s="4">
        <f>IF(ISNA(VLOOKUP(A181,'2011'!$B$2:$S$401,7,FALSE)), AVERAGE(C181:D181), VLOOKUP(A181,'2011'!$B$2:$S$401,7,FALSE))</f>
        <v>41.45</v>
      </c>
      <c r="F181" s="4">
        <f>IF(ISNA(VLOOKUP(A181,'2010'!$B$2:$S$401,7,FALSE)), AVERAGE(C181:E181), VLOOKUP(A181,'2010'!$B$2:$S$401,7,FALSE))</f>
        <v>50</v>
      </c>
      <c r="G181" s="4">
        <f>IF(ISNA(VLOOKUP(A181,'2009'!$B$2:$S$401,7,FALSE)), AVERAGE(C181:F181), VLOOKUP(A181,'2009'!$B$2:$S$401,7,FALSE))</f>
        <v>43.587500000000006</v>
      </c>
      <c r="H181" s="4">
        <f>VLOOKUP(A181,'2014'!$B$2:$S$430,4,FALSE)</f>
        <v>76</v>
      </c>
      <c r="I181" s="4">
        <f>IF(ISNA(VLOOKUP(A181,'2013'!$B$2:$S$401,4,FALSE)), H181, VLOOKUP(A181,'2013'!$B$2:$S$401,4,FALSE)*1.7)</f>
        <v>76.5</v>
      </c>
      <c r="J181" s="4">
        <f>IF(ISNA(VLOOKUP(A181,'2012'!$B$2:$S$401,4,FALSE)), I181, VLOOKUP(A181,'2012'!$B$2:$S$401,4,FALSE))</f>
        <v>74</v>
      </c>
      <c r="K181" s="4">
        <f>IF(ISNA(VLOOKUP(A181,'2011'!$B$2:$S$401,4,FALSE)), AVERAGE(I181:J181), VLOOKUP(A181,'2011'!$B$2:$S$401,4,FALSE))</f>
        <v>75.25</v>
      </c>
      <c r="L181" s="4">
        <f>IF(ISNA(VLOOKUP(A181,'2010'!$B$2:$S$401,4,FALSE)), AVERAGE(I181:K181), VLOOKUP(A181,'2010'!$B$2:$S$401,4,FALSE))</f>
        <v>62</v>
      </c>
      <c r="M181" s="4">
        <f>IF(ISNA(VLOOKUP(A181,'2009'!$B$2:$S$401,4,FALSE)), AVERAGE(I181:L181), VLOOKUP(A181,'2009'!$B$2:$S$401,4,FALSE))</f>
        <v>71.9375</v>
      </c>
      <c r="N181" s="4">
        <f t="shared" si="18"/>
        <v>39</v>
      </c>
      <c r="O181" s="4" t="str">
        <f>VLOOKUP(A181,Bios!$B$2:$S$430,3,FALSE)</f>
        <v>D</v>
      </c>
      <c r="P181" s="4" t="str">
        <f>VLOOKUP(A181,Bios!$B$2:$S$430,4,FALSE)</f>
        <v>Apr 13 '74</v>
      </c>
      <c r="Q181" s="4" t="str">
        <f t="shared" si="19"/>
        <v>74</v>
      </c>
      <c r="R181" s="5">
        <f t="shared" si="20"/>
        <v>0.55071008463635063</v>
      </c>
      <c r="S181" s="4">
        <f t="shared" si="21"/>
        <v>22</v>
      </c>
      <c r="T181" s="4">
        <f t="shared" si="22"/>
        <v>50</v>
      </c>
      <c r="U181" s="4">
        <f t="shared" si="23"/>
        <v>62</v>
      </c>
      <c r="V181" s="4">
        <f t="shared" si="24"/>
        <v>76.5</v>
      </c>
      <c r="W181" s="4" t="str">
        <f>VLOOKUP(A181,Bios!$B$2:$S$430,7,FALSE)</f>
        <v>RUS</v>
      </c>
      <c r="X181" s="4" t="str">
        <f>VLOOKUP(A181,Bios!$B$2:$S$430,2,FALSE)</f>
        <v>DAL</v>
      </c>
      <c r="Y181" s="4">
        <f t="shared" si="25"/>
        <v>72.614583333333329</v>
      </c>
      <c r="Z181" s="4">
        <f t="shared" si="26"/>
        <v>39.989583333333336</v>
      </c>
    </row>
    <row r="182" spans="1:26">
      <c r="A182" t="s">
        <v>324</v>
      </c>
      <c r="B182" s="4">
        <f>VLOOKUP(A182,'2014'!$B$2:$S$430,7,FALSE)</f>
        <v>25</v>
      </c>
      <c r="C182" s="4">
        <f>IF(ISNA(VLOOKUP(A182,'2013'!$B$2:$S$401,7,FALSE)*1.7), B182, VLOOKUP(A182,'2013'!$B$2:$S$401,7,FALSE)*1.7)</f>
        <v>42.5</v>
      </c>
      <c r="D182" s="4">
        <f>IF(ISNA(VLOOKUP(A182,'2012'!$B$2:$S$401,7,FALSE)), C182, VLOOKUP(A182,'2012'!$B$2:$S$401,7,FALSE))</f>
        <v>26</v>
      </c>
      <c r="E182" s="4">
        <f>IF(ISNA(VLOOKUP(A182,'2011'!$B$2:$S$401,7,FALSE)), AVERAGE(C182:D182), VLOOKUP(A182,'2011'!$B$2:$S$401,7,FALSE))</f>
        <v>56</v>
      </c>
      <c r="F182" s="4">
        <f>IF(ISNA(VLOOKUP(A182,'2010'!$B$2:$S$401,7,FALSE)), AVERAGE(C182:E182), VLOOKUP(A182,'2010'!$B$2:$S$401,7,FALSE))</f>
        <v>46</v>
      </c>
      <c r="G182" s="4">
        <f>IF(ISNA(VLOOKUP(A182,'2009'!$B$2:$S$401,7,FALSE)), AVERAGE(C182:F182), VLOOKUP(A182,'2009'!$B$2:$S$401,7,FALSE))</f>
        <v>42.625</v>
      </c>
      <c r="H182" s="4">
        <f>VLOOKUP(A182,'2014'!$B$2:$S$430,4,FALSE)</f>
        <v>71</v>
      </c>
      <c r="I182" s="4">
        <f>IF(ISNA(VLOOKUP(A182,'2013'!$B$2:$S$401,4,FALSE)), H182, VLOOKUP(A182,'2013'!$B$2:$S$401,4,FALSE)*1.7)</f>
        <v>74.8</v>
      </c>
      <c r="J182" s="4">
        <f>IF(ISNA(VLOOKUP(A182,'2012'!$B$2:$S$401,4,FALSE)), I182, VLOOKUP(A182,'2012'!$B$2:$S$401,4,FALSE))</f>
        <v>57</v>
      </c>
      <c r="K182" s="4">
        <f>IF(ISNA(VLOOKUP(A182,'2011'!$B$2:$S$401,4,FALSE)), AVERAGE(I182:J182), VLOOKUP(A182,'2011'!$B$2:$S$401,4,FALSE))</f>
        <v>82</v>
      </c>
      <c r="L182" s="4">
        <f>IF(ISNA(VLOOKUP(A182,'2010'!$B$2:$S$401,4,FALSE)), AVERAGE(I182:K182), VLOOKUP(A182,'2010'!$B$2:$S$401,4,FALSE))</f>
        <v>76</v>
      </c>
      <c r="M182" s="4">
        <f>IF(ISNA(VLOOKUP(A182,'2009'!$B$2:$S$401,4,FALSE)), AVERAGE(I182:L182), VLOOKUP(A182,'2009'!$B$2:$S$401,4,FALSE))</f>
        <v>72.45</v>
      </c>
      <c r="N182" s="4">
        <f t="shared" si="18"/>
        <v>34</v>
      </c>
      <c r="O182" s="4" t="str">
        <f>VLOOKUP(A182,Bios!$B$2:$S$430,3,FALSE)</f>
        <v>L</v>
      </c>
      <c r="P182" s="4" t="str">
        <f>VLOOKUP(A182,Bios!$B$2:$S$430,4,FALSE)</f>
        <v>Jan 16 '79</v>
      </c>
      <c r="Q182" s="4" t="str">
        <f t="shared" si="19"/>
        <v>79</v>
      </c>
      <c r="R182" s="5">
        <f t="shared" si="20"/>
        <v>0.54962492787074446</v>
      </c>
      <c r="S182" s="4">
        <f t="shared" si="21"/>
        <v>25</v>
      </c>
      <c r="T182" s="4">
        <f t="shared" si="22"/>
        <v>56</v>
      </c>
      <c r="U182" s="4">
        <f t="shared" si="23"/>
        <v>57</v>
      </c>
      <c r="V182" s="4">
        <f t="shared" si="24"/>
        <v>82</v>
      </c>
      <c r="W182" s="4" t="str">
        <f>VLOOKUP(A182,Bios!$B$2:$S$430,7,FALSE)</f>
        <v>CAN</v>
      </c>
      <c r="X182" s="4" t="str">
        <f>VLOOKUP(A182,Bios!$B$2:$S$430,2,FALSE)</f>
        <v>STL</v>
      </c>
      <c r="Y182" s="4">
        <f t="shared" si="25"/>
        <v>72.208333333333329</v>
      </c>
      <c r="Z182" s="4">
        <f t="shared" si="26"/>
        <v>39.6875</v>
      </c>
    </row>
    <row r="183" spans="1:26">
      <c r="A183" t="s">
        <v>158</v>
      </c>
      <c r="B183" s="4">
        <f>VLOOKUP(A183,'2014'!$B$2:$S$430,7,FALSE)</f>
        <v>29</v>
      </c>
      <c r="C183" s="4">
        <f>IF(ISNA(VLOOKUP(A183,'2013'!$B$2:$S$401,7,FALSE)*1.7), B183, VLOOKUP(A183,'2013'!$B$2:$S$401,7,FALSE)*1.7)</f>
        <v>22.099999999999998</v>
      </c>
      <c r="D183" s="4">
        <f>IF(ISNA(VLOOKUP(A183,'2012'!$B$2:$S$401,7,FALSE)), C183, VLOOKUP(A183,'2012'!$B$2:$S$401,7,FALSE))</f>
        <v>61</v>
      </c>
      <c r="E183" s="4">
        <f>IF(ISNA(VLOOKUP(A183,'2011'!$B$2:$S$401,7,FALSE)), AVERAGE(C183:D183), VLOOKUP(A183,'2011'!$B$2:$S$401,7,FALSE))</f>
        <v>52</v>
      </c>
      <c r="F183" s="4">
        <f>IF(ISNA(VLOOKUP(A183,'2010'!$B$2:$S$401,7,FALSE)), AVERAGE(C183:E183), VLOOKUP(A183,'2010'!$B$2:$S$401,7,FALSE))</f>
        <v>45.033333333333331</v>
      </c>
      <c r="G183" s="4">
        <f>IF(ISNA(VLOOKUP(A183,'2009'!$B$2:$S$401,7,FALSE)), AVERAGE(C183:F183), VLOOKUP(A183,'2009'!$B$2:$S$401,7,FALSE))</f>
        <v>42</v>
      </c>
      <c r="H183" s="4">
        <f>VLOOKUP(A183,'2014'!$B$2:$S$430,4,FALSE)</f>
        <v>75</v>
      </c>
      <c r="I183" s="4">
        <f>IF(ISNA(VLOOKUP(A183,'2013'!$B$2:$S$401,4,FALSE)), H183, VLOOKUP(A183,'2013'!$B$2:$S$401,4,FALSE)*1.7)</f>
        <v>79.899999999999991</v>
      </c>
      <c r="J183" s="4">
        <f>IF(ISNA(VLOOKUP(A183,'2012'!$B$2:$S$401,4,FALSE)), I183, VLOOKUP(A183,'2012'!$B$2:$S$401,4,FALSE))</f>
        <v>82</v>
      </c>
      <c r="K183" s="4">
        <f>IF(ISNA(VLOOKUP(A183,'2011'!$B$2:$S$401,4,FALSE)), AVERAGE(I183:J183), VLOOKUP(A183,'2011'!$B$2:$S$401,4,FALSE))</f>
        <v>82</v>
      </c>
      <c r="L183" s="4">
        <f>IF(ISNA(VLOOKUP(A183,'2010'!$B$2:$S$401,4,FALSE)), AVERAGE(I183:K183), VLOOKUP(A183,'2010'!$B$2:$S$401,4,FALSE))</f>
        <v>81.3</v>
      </c>
      <c r="M183" s="4">
        <f>IF(ISNA(VLOOKUP(A183,'2009'!$B$2:$S$401,4,FALSE)), AVERAGE(I183:L183), VLOOKUP(A183,'2009'!$B$2:$S$401,4,FALSE))</f>
        <v>80</v>
      </c>
      <c r="N183" s="4">
        <f t="shared" si="18"/>
        <v>35</v>
      </c>
      <c r="O183" s="4" t="str">
        <f>VLOOKUP(A183,Bios!$B$2:$S$430,3,FALSE)</f>
        <v>L</v>
      </c>
      <c r="P183" s="4" t="str">
        <f>VLOOKUP(A183,Bios!$B$2:$S$430,4,FALSE)</f>
        <v>Nov 06 '78</v>
      </c>
      <c r="Q183" s="4" t="str">
        <f t="shared" si="19"/>
        <v>78</v>
      </c>
      <c r="R183" s="5">
        <f t="shared" si="20"/>
        <v>0.52297653755379703</v>
      </c>
      <c r="S183" s="4">
        <f t="shared" si="21"/>
        <v>22.099999999999998</v>
      </c>
      <c r="T183" s="4">
        <f t="shared" si="22"/>
        <v>61</v>
      </c>
      <c r="U183" s="4">
        <f t="shared" si="23"/>
        <v>75</v>
      </c>
      <c r="V183" s="4">
        <f t="shared" si="24"/>
        <v>82</v>
      </c>
      <c r="W183" s="4" t="str">
        <f>VLOOKUP(A183,Bios!$B$2:$S$430,7,FALSE)</f>
        <v>USA</v>
      </c>
      <c r="X183" s="4" t="str">
        <f>VLOOKUP(A183,Bios!$B$2:$S$430,2,FALSE)</f>
        <v>DAL</v>
      </c>
      <c r="Y183" s="4">
        <f t="shared" si="25"/>
        <v>80.033333333333331</v>
      </c>
      <c r="Z183" s="4">
        <f t="shared" si="26"/>
        <v>41.855555555555554</v>
      </c>
    </row>
    <row r="184" spans="1:26">
      <c r="A184" t="s">
        <v>232</v>
      </c>
      <c r="B184" s="4">
        <f>VLOOKUP(A184,'2014'!$B$2:$S$430,7,FALSE)</f>
        <v>34</v>
      </c>
      <c r="C184" s="4">
        <f>IF(ISNA(VLOOKUP(A184,'2013'!$B$2:$S$401,7,FALSE)*1.7), B184, VLOOKUP(A184,'2013'!$B$2:$S$401,7,FALSE)*1.7)</f>
        <v>34</v>
      </c>
      <c r="D184" s="4">
        <f>IF(ISNA(VLOOKUP(A184,'2012'!$B$2:$S$401,7,FALSE)), C184, VLOOKUP(A184,'2012'!$B$2:$S$401,7,FALSE))</f>
        <v>40</v>
      </c>
      <c r="E184" s="4">
        <f>IF(ISNA(VLOOKUP(A184,'2011'!$B$2:$S$401,7,FALSE)), AVERAGE(C184:D184), VLOOKUP(A184,'2011'!$B$2:$S$401,7,FALSE))</f>
        <v>57</v>
      </c>
      <c r="F184" s="4">
        <f>IF(ISNA(VLOOKUP(A184,'2010'!$B$2:$S$401,7,FALSE)), AVERAGE(C184:E184), VLOOKUP(A184,'2010'!$B$2:$S$401,7,FALSE))</f>
        <v>55</v>
      </c>
      <c r="G184" s="4">
        <f>IF(ISNA(VLOOKUP(A184,'2009'!$B$2:$S$401,7,FALSE)), AVERAGE(C184:F184), VLOOKUP(A184,'2009'!$B$2:$S$401,7,FALSE))</f>
        <v>46</v>
      </c>
      <c r="H184" s="4">
        <f>VLOOKUP(A184,'2014'!$B$2:$S$430,4,FALSE)</f>
        <v>74</v>
      </c>
      <c r="I184" s="4">
        <f>IF(ISNA(VLOOKUP(A184,'2013'!$B$2:$S$401,4,FALSE)), H184, VLOOKUP(A184,'2013'!$B$2:$S$401,4,FALSE)*1.7)</f>
        <v>74</v>
      </c>
      <c r="J184" s="4">
        <f>IF(ISNA(VLOOKUP(A184,'2012'!$B$2:$S$401,4,FALSE)), I184, VLOOKUP(A184,'2012'!$B$2:$S$401,4,FALSE))</f>
        <v>77</v>
      </c>
      <c r="K184" s="4">
        <f>IF(ISNA(VLOOKUP(A184,'2011'!$B$2:$S$401,4,FALSE)), AVERAGE(I184:J184), VLOOKUP(A184,'2011'!$B$2:$S$401,4,FALSE))</f>
        <v>82</v>
      </c>
      <c r="L184" s="4">
        <f>IF(ISNA(VLOOKUP(A184,'2010'!$B$2:$S$401,4,FALSE)), AVERAGE(I184:K184), VLOOKUP(A184,'2010'!$B$2:$S$401,4,FALSE))</f>
        <v>82</v>
      </c>
      <c r="M184" s="4">
        <f>IF(ISNA(VLOOKUP(A184,'2009'!$B$2:$S$401,4,FALSE)), AVERAGE(I184:L184), VLOOKUP(A184,'2009'!$B$2:$S$401,4,FALSE))</f>
        <v>82</v>
      </c>
      <c r="N184" s="4">
        <f t="shared" si="18"/>
        <v>31</v>
      </c>
      <c r="O184" s="4" t="str">
        <f>VLOOKUP(A184,Bios!$B$2:$S$430,3,FALSE)</f>
        <v>L</v>
      </c>
      <c r="P184" s="4" t="str">
        <f>VLOOKUP(A184,Bios!$B$2:$S$430,4,FALSE)</f>
        <v>May 03 '82</v>
      </c>
      <c r="Q184" s="4" t="str">
        <f t="shared" si="19"/>
        <v>82</v>
      </c>
      <c r="R184" s="5">
        <f t="shared" si="20"/>
        <v>0.56475583864118895</v>
      </c>
      <c r="S184" s="4">
        <f t="shared" si="21"/>
        <v>34</v>
      </c>
      <c r="T184" s="4">
        <f t="shared" si="22"/>
        <v>57</v>
      </c>
      <c r="U184" s="4">
        <f t="shared" si="23"/>
        <v>74</v>
      </c>
      <c r="V184" s="4">
        <f t="shared" si="24"/>
        <v>82</v>
      </c>
      <c r="W184" s="4" t="str">
        <f>VLOOKUP(A184,Bios!$B$2:$S$430,7,FALSE)</f>
        <v>USA</v>
      </c>
      <c r="X184" s="4" t="str">
        <f>VLOOKUP(A184,Bios!$B$2:$S$430,2,FALSE)</f>
        <v>CBJ</v>
      </c>
      <c r="Y184" s="4">
        <f t="shared" si="25"/>
        <v>78.5</v>
      </c>
      <c r="Z184" s="4">
        <f t="shared" si="26"/>
        <v>44.333333333333336</v>
      </c>
    </row>
    <row r="185" spans="1:26">
      <c r="A185" t="s">
        <v>263</v>
      </c>
      <c r="B185" s="4">
        <f>VLOOKUP(A185,'2014'!$B$2:$S$430,7,FALSE)</f>
        <v>49</v>
      </c>
      <c r="C185" s="4">
        <f>IF(ISNA(VLOOKUP(A185,'2013'!$B$2:$S$401,7,FALSE)*1.7), B185, VLOOKUP(A185,'2013'!$B$2:$S$401,7,FALSE)*1.7)</f>
        <v>49.3</v>
      </c>
      <c r="D185" s="4">
        <f>IF(ISNA(VLOOKUP(A185,'2012'!$B$2:$S$401,7,FALSE)), C185, VLOOKUP(A185,'2012'!$B$2:$S$401,7,FALSE))</f>
        <v>36</v>
      </c>
      <c r="E185" s="4">
        <f>IF(ISNA(VLOOKUP(A185,'2011'!$B$2:$S$401,7,FALSE)), AVERAGE(C185:D185), VLOOKUP(A185,'2011'!$B$2:$S$401,7,FALSE))</f>
        <v>37</v>
      </c>
      <c r="F185" s="4">
        <f>IF(ISNA(VLOOKUP(A185,'2010'!$B$2:$S$401,7,FALSE)), AVERAGE(C185:E185), VLOOKUP(A185,'2010'!$B$2:$S$401,7,FALSE))</f>
        <v>40.766666666666666</v>
      </c>
      <c r="G185" s="4">
        <f>IF(ISNA(VLOOKUP(A185,'2009'!$B$2:$S$401,7,FALSE)), AVERAGE(C185:F185), VLOOKUP(A185,'2009'!$B$2:$S$401,7,FALSE))</f>
        <v>51</v>
      </c>
      <c r="H185" s="4">
        <f>VLOOKUP(A185,'2014'!$B$2:$S$430,4,FALSE)</f>
        <v>79</v>
      </c>
      <c r="I185" s="4">
        <f>IF(ISNA(VLOOKUP(A185,'2013'!$B$2:$S$401,4,FALSE)), H185, VLOOKUP(A185,'2013'!$B$2:$S$401,4,FALSE)*1.7)</f>
        <v>81.599999999999994</v>
      </c>
      <c r="J185" s="4">
        <f>IF(ISNA(VLOOKUP(A185,'2012'!$B$2:$S$401,4,FALSE)), I185, VLOOKUP(A185,'2012'!$B$2:$S$401,4,FALSE))</f>
        <v>82</v>
      </c>
      <c r="K185" s="4">
        <f>IF(ISNA(VLOOKUP(A185,'2011'!$B$2:$S$401,4,FALSE)), AVERAGE(I185:J185), VLOOKUP(A185,'2011'!$B$2:$S$401,4,FALSE))</f>
        <v>77</v>
      </c>
      <c r="L185" s="4">
        <f>IF(ISNA(VLOOKUP(A185,'2010'!$B$2:$S$401,4,FALSE)), AVERAGE(I185:K185), VLOOKUP(A185,'2010'!$B$2:$S$401,4,FALSE))</f>
        <v>80.2</v>
      </c>
      <c r="M185" s="4">
        <f>IF(ISNA(VLOOKUP(A185,'2009'!$B$2:$S$401,4,FALSE)), AVERAGE(I185:L185), VLOOKUP(A185,'2009'!$B$2:$S$401,4,FALSE))</f>
        <v>80</v>
      </c>
      <c r="N185" s="4">
        <f t="shared" si="18"/>
        <v>32</v>
      </c>
      <c r="O185" s="4" t="str">
        <f>VLOOKUP(A185,Bios!$B$2:$S$430,3,FALSE)</f>
        <v>D</v>
      </c>
      <c r="P185" s="4" t="str">
        <f>VLOOKUP(A185,Bios!$B$2:$S$430,4,FALSE)</f>
        <v>Jan 12 '81</v>
      </c>
      <c r="Q185" s="4" t="str">
        <f t="shared" si="19"/>
        <v>81</v>
      </c>
      <c r="R185" s="5">
        <f t="shared" si="20"/>
        <v>0.54828400722523274</v>
      </c>
      <c r="S185" s="4">
        <f t="shared" si="21"/>
        <v>36</v>
      </c>
      <c r="T185" s="4">
        <f t="shared" si="22"/>
        <v>51</v>
      </c>
      <c r="U185" s="4">
        <f t="shared" si="23"/>
        <v>77</v>
      </c>
      <c r="V185" s="4">
        <f t="shared" si="24"/>
        <v>82</v>
      </c>
      <c r="W185" s="4" t="str">
        <f>VLOOKUP(A185,Bios!$B$2:$S$430,7,FALSE)</f>
        <v>SWE</v>
      </c>
      <c r="X185" s="4" t="str">
        <f>VLOOKUP(A185,Bios!$B$2:$S$430,2,FALSE)</f>
        <v>DET</v>
      </c>
      <c r="Y185" s="4">
        <f t="shared" si="25"/>
        <v>79.966666666666669</v>
      </c>
      <c r="Z185" s="4">
        <f t="shared" si="26"/>
        <v>43.844444444444441</v>
      </c>
    </row>
    <row r="186" spans="1:26">
      <c r="A186" t="s">
        <v>179</v>
      </c>
      <c r="B186" s="4">
        <f>VLOOKUP(A186,'2014'!$B$2:$S$430,7,FALSE)</f>
        <v>40</v>
      </c>
      <c r="C186" s="4">
        <f>IF(ISNA(VLOOKUP(A186,'2013'!$B$2:$S$401,7,FALSE)*1.7), B186, VLOOKUP(A186,'2013'!$B$2:$S$401,7,FALSE)*1.7)</f>
        <v>32.299999999999997</v>
      </c>
      <c r="D186" s="4">
        <f>IF(ISNA(VLOOKUP(A186,'2012'!$B$2:$S$401,7,FALSE)), C186, VLOOKUP(A186,'2012'!$B$2:$S$401,7,FALSE))</f>
        <v>52</v>
      </c>
      <c r="E186" s="4">
        <f>IF(ISNA(VLOOKUP(A186,'2011'!$B$2:$S$401,7,FALSE)), AVERAGE(C186:D186), VLOOKUP(A186,'2011'!$B$2:$S$401,7,FALSE))</f>
        <v>44</v>
      </c>
      <c r="F186" s="4">
        <f>IF(ISNA(VLOOKUP(A186,'2010'!$B$2:$S$401,7,FALSE)), AVERAGE(C186:E186), VLOOKUP(A186,'2010'!$B$2:$S$401,7,FALSE))</f>
        <v>44</v>
      </c>
      <c r="G186" s="4">
        <f>IF(ISNA(VLOOKUP(A186,'2009'!$B$2:$S$401,7,FALSE)), AVERAGE(C186:F186), VLOOKUP(A186,'2009'!$B$2:$S$401,7,FALSE))</f>
        <v>50</v>
      </c>
      <c r="H186" s="4">
        <f>VLOOKUP(A186,'2014'!$B$2:$S$430,4,FALSE)</f>
        <v>77</v>
      </c>
      <c r="I186" s="4">
        <f>IF(ISNA(VLOOKUP(A186,'2013'!$B$2:$S$401,4,FALSE)), H186, VLOOKUP(A186,'2013'!$B$2:$S$401,4,FALSE)*1.7)</f>
        <v>81.599999999999994</v>
      </c>
      <c r="J186" s="4">
        <f>IF(ISNA(VLOOKUP(A186,'2012'!$B$2:$S$401,4,FALSE)), I186, VLOOKUP(A186,'2012'!$B$2:$S$401,4,FALSE))</f>
        <v>79</v>
      </c>
      <c r="K186" s="4">
        <f>IF(ISNA(VLOOKUP(A186,'2011'!$B$2:$S$401,4,FALSE)), AVERAGE(I186:J186), VLOOKUP(A186,'2011'!$B$2:$S$401,4,FALSE))</f>
        <v>81</v>
      </c>
      <c r="L186" s="4">
        <f>IF(ISNA(VLOOKUP(A186,'2010'!$B$2:$S$401,4,FALSE)), AVERAGE(I186:K186), VLOOKUP(A186,'2010'!$B$2:$S$401,4,FALSE))</f>
        <v>80</v>
      </c>
      <c r="M186" s="4">
        <f>IF(ISNA(VLOOKUP(A186,'2009'!$B$2:$S$401,4,FALSE)), AVERAGE(I186:L186), VLOOKUP(A186,'2009'!$B$2:$S$401,4,FALSE))</f>
        <v>80</v>
      </c>
      <c r="N186" s="4">
        <f t="shared" si="18"/>
        <v>36</v>
      </c>
      <c r="O186" s="4" t="str">
        <f>VLOOKUP(A186,Bios!$B$2:$S$430,3,FALSE)</f>
        <v>D</v>
      </c>
      <c r="P186" s="4" t="str">
        <f>VLOOKUP(A186,Bios!$B$2:$S$430,4,FALSE)</f>
        <v>Mar 18 '77</v>
      </c>
      <c r="Q186" s="4" t="str">
        <f t="shared" si="19"/>
        <v>77</v>
      </c>
      <c r="R186" s="5">
        <f t="shared" si="20"/>
        <v>0.54805683242791481</v>
      </c>
      <c r="S186" s="4">
        <f t="shared" si="21"/>
        <v>32.299999999999997</v>
      </c>
      <c r="T186" s="4">
        <f t="shared" si="22"/>
        <v>52</v>
      </c>
      <c r="U186" s="4">
        <f t="shared" si="23"/>
        <v>77</v>
      </c>
      <c r="V186" s="4">
        <f t="shared" si="24"/>
        <v>81.599999999999994</v>
      </c>
      <c r="W186" s="4" t="str">
        <f>VLOOKUP(A186,Bios!$B$2:$S$430,7,FALSE)</f>
        <v>SVK</v>
      </c>
      <c r="X186" s="4" t="str">
        <f>VLOOKUP(A186,Bios!$B$2:$S$430,2,FALSE)</f>
        <v>BOS</v>
      </c>
      <c r="Y186" s="4">
        <f t="shared" si="25"/>
        <v>79.766666666666666</v>
      </c>
      <c r="Z186" s="4">
        <f t="shared" si="26"/>
        <v>43.716666666666669</v>
      </c>
    </row>
    <row r="187" spans="1:26">
      <c r="A187" t="s">
        <v>125</v>
      </c>
      <c r="B187" s="4">
        <f>VLOOKUP(A187,'2014'!$B$2:$S$430,7,FALSE)</f>
        <v>34</v>
      </c>
      <c r="C187" s="4">
        <f>IF(ISNA(VLOOKUP(A187,'2013'!$B$2:$S$401,7,FALSE)*1.7), B187, VLOOKUP(A187,'2013'!$B$2:$S$401,7,FALSE)*1.7)</f>
        <v>54.4</v>
      </c>
      <c r="D187" s="4">
        <f>IF(ISNA(VLOOKUP(A187,'2012'!$B$2:$S$401,7,FALSE)), C187, VLOOKUP(A187,'2012'!$B$2:$S$401,7,FALSE))</f>
        <v>28</v>
      </c>
      <c r="E187" s="4">
        <f>IF(ISNA(VLOOKUP(A187,'2011'!$B$2:$S$401,7,FALSE)), AVERAGE(C187:D187), VLOOKUP(A187,'2011'!$B$2:$S$401,7,FALSE))</f>
        <v>38</v>
      </c>
      <c r="F187" s="4">
        <f>IF(ISNA(VLOOKUP(A187,'2010'!$B$2:$S$401,7,FALSE)), AVERAGE(C187:E187), VLOOKUP(A187,'2010'!$B$2:$S$401,7,FALSE))</f>
        <v>48</v>
      </c>
      <c r="G187" s="4">
        <f>IF(ISNA(VLOOKUP(A187,'2009'!$B$2:$S$401,7,FALSE)), AVERAGE(C187:F187), VLOOKUP(A187,'2009'!$B$2:$S$401,7,FALSE))</f>
        <v>44</v>
      </c>
      <c r="H187" s="4">
        <f>VLOOKUP(A187,'2014'!$B$2:$S$430,4,FALSE)</f>
        <v>73</v>
      </c>
      <c r="I187" s="4">
        <f>IF(ISNA(VLOOKUP(A187,'2013'!$B$2:$S$401,4,FALSE)), H187, VLOOKUP(A187,'2013'!$B$2:$S$401,4,FALSE)*1.7)</f>
        <v>79.899999999999991</v>
      </c>
      <c r="J187" s="4">
        <f>IF(ISNA(VLOOKUP(A187,'2012'!$B$2:$S$401,4,FALSE)), I187, VLOOKUP(A187,'2012'!$B$2:$S$401,4,FALSE))</f>
        <v>61</v>
      </c>
      <c r="K187" s="4">
        <f>IF(ISNA(VLOOKUP(A187,'2011'!$B$2:$S$401,4,FALSE)), AVERAGE(I187:J187), VLOOKUP(A187,'2011'!$B$2:$S$401,4,FALSE))</f>
        <v>82</v>
      </c>
      <c r="L187" s="4">
        <f>IF(ISNA(VLOOKUP(A187,'2010'!$B$2:$S$401,4,FALSE)), AVERAGE(I187:K187), VLOOKUP(A187,'2010'!$B$2:$S$401,4,FALSE))</f>
        <v>80</v>
      </c>
      <c r="M187" s="4">
        <f>IF(ISNA(VLOOKUP(A187,'2009'!$B$2:$S$401,4,FALSE)), AVERAGE(I187:L187), VLOOKUP(A187,'2009'!$B$2:$S$401,4,FALSE))</f>
        <v>75</v>
      </c>
      <c r="N187" s="4">
        <f t="shared" si="18"/>
        <v>30</v>
      </c>
      <c r="O187" s="4" t="str">
        <f>VLOOKUP(A187,Bios!$B$2:$S$430,3,FALSE)</f>
        <v>R</v>
      </c>
      <c r="P187" s="4" t="str">
        <f>VLOOKUP(A187,Bios!$B$2:$S$430,4,FALSE)</f>
        <v>Feb 04 '83</v>
      </c>
      <c r="Q187" s="4" t="str">
        <f t="shared" si="19"/>
        <v>83</v>
      </c>
      <c r="R187" s="5">
        <f t="shared" si="20"/>
        <v>0.54646263029496578</v>
      </c>
      <c r="S187" s="4">
        <f t="shared" si="21"/>
        <v>28</v>
      </c>
      <c r="T187" s="4">
        <f t="shared" si="22"/>
        <v>54.4</v>
      </c>
      <c r="U187" s="4">
        <f t="shared" si="23"/>
        <v>61</v>
      </c>
      <c r="V187" s="4">
        <f t="shared" si="24"/>
        <v>82</v>
      </c>
      <c r="W187" s="4" t="str">
        <f>VLOOKUP(A187,Bios!$B$2:$S$430,7,FALSE)</f>
        <v>USA</v>
      </c>
      <c r="X187" s="4" t="str">
        <f>VLOOKUP(A187,Bios!$B$2:$S$430,2,FALSE)</f>
        <v>CGY, PIT</v>
      </c>
      <c r="Y187" s="4">
        <f t="shared" si="25"/>
        <v>75.149999999999991</v>
      </c>
      <c r="Z187" s="4">
        <f t="shared" si="26"/>
        <v>41.06666666666667</v>
      </c>
    </row>
    <row r="188" spans="1:26">
      <c r="A188" t="s">
        <v>682</v>
      </c>
      <c r="B188" s="4">
        <f>VLOOKUP(A188,'2014'!$B$2:$S$430,7,FALSE)</f>
        <v>33</v>
      </c>
      <c r="C188" s="4">
        <f>IF(ISNA(VLOOKUP(A188,'2013'!$B$2:$S$401,7,FALSE)*1.7), B188, VLOOKUP(A188,'2013'!$B$2:$S$401,7,FALSE)*1.7)</f>
        <v>45.9</v>
      </c>
      <c r="D188" s="4">
        <f>IF(ISNA(VLOOKUP(A188,'2012'!$B$2:$S$401,7,FALSE)), C188, VLOOKUP(A188,'2012'!$B$2:$S$401,7,FALSE))</f>
        <v>45.9</v>
      </c>
      <c r="E188" s="4">
        <f>IF(ISNA(VLOOKUP(A188,'2011'!$B$2:$S$401,7,FALSE)), AVERAGE(C188:D188), VLOOKUP(A188,'2011'!$B$2:$S$401,7,FALSE))</f>
        <v>45.9</v>
      </c>
      <c r="F188" s="4">
        <f>IF(ISNA(VLOOKUP(A188,'2010'!$B$2:$S$401,7,FALSE)), AVERAGE(C188:E188), VLOOKUP(A188,'2010'!$B$2:$S$401,7,FALSE))</f>
        <v>45.9</v>
      </c>
      <c r="G188" s="4">
        <f>IF(ISNA(VLOOKUP(A188,'2009'!$B$2:$S$401,7,FALSE)), AVERAGE(C188:F188), VLOOKUP(A188,'2009'!$B$2:$S$401,7,FALSE))</f>
        <v>45.9</v>
      </c>
      <c r="H188" s="4">
        <f>VLOOKUP(A188,'2014'!$B$2:$S$430,4,FALSE)</f>
        <v>74</v>
      </c>
      <c r="I188" s="4">
        <f>IF(ISNA(VLOOKUP(A188,'2013'!$B$2:$S$401,4,FALSE)), H188, VLOOKUP(A188,'2013'!$B$2:$S$401,4,FALSE)*1.7)</f>
        <v>81.599999999999994</v>
      </c>
      <c r="J188" s="4">
        <f>IF(ISNA(VLOOKUP(A188,'2012'!$B$2:$S$401,4,FALSE)), I188, VLOOKUP(A188,'2012'!$B$2:$S$401,4,FALSE))</f>
        <v>81.599999999999994</v>
      </c>
      <c r="K188" s="4">
        <f>IF(ISNA(VLOOKUP(A188,'2011'!$B$2:$S$401,4,FALSE)), AVERAGE(I188:J188), VLOOKUP(A188,'2011'!$B$2:$S$401,4,FALSE))</f>
        <v>81.599999999999994</v>
      </c>
      <c r="L188" s="4">
        <f>IF(ISNA(VLOOKUP(A188,'2010'!$B$2:$S$401,4,FALSE)), AVERAGE(I188:K188), VLOOKUP(A188,'2010'!$B$2:$S$401,4,FALSE))</f>
        <v>81.599999999999994</v>
      </c>
      <c r="M188" s="4">
        <f>IF(ISNA(VLOOKUP(A188,'2009'!$B$2:$S$401,4,FALSE)), AVERAGE(I188:L188), VLOOKUP(A188,'2009'!$B$2:$S$401,4,FALSE))</f>
        <v>81.599999999999994</v>
      </c>
      <c r="N188" s="4">
        <f t="shared" si="18"/>
        <v>23</v>
      </c>
      <c r="O188" s="4" t="str">
        <f>VLOOKUP(A188,Bios!$B$2:$S$430,3,FALSE)</f>
        <v>D</v>
      </c>
      <c r="P188" s="4" t="str">
        <f>VLOOKUP(A188,Bios!$B$2:$S$430,4,FALSE)</f>
        <v>Jul 06 '90</v>
      </c>
      <c r="Q188" s="4" t="str">
        <f t="shared" si="19"/>
        <v>90</v>
      </c>
      <c r="R188" s="5">
        <f t="shared" si="20"/>
        <v>0.54460580912863077</v>
      </c>
      <c r="S188" s="4">
        <f t="shared" si="21"/>
        <v>33</v>
      </c>
      <c r="T188" s="4">
        <f t="shared" si="22"/>
        <v>45.9</v>
      </c>
      <c r="U188" s="4">
        <f t="shared" si="23"/>
        <v>74</v>
      </c>
      <c r="V188" s="4">
        <f t="shared" si="24"/>
        <v>81.599999999999994</v>
      </c>
      <c r="W188" s="4" t="str">
        <f>VLOOKUP(A188,Bios!$B$2:$S$430,7,FALSE)</f>
        <v>CAN</v>
      </c>
      <c r="X188" s="4" t="str">
        <f>VLOOKUP(A188,Bios!$B$2:$S$430,2,FALSE)</f>
        <v>EDM</v>
      </c>
      <c r="Y188" s="4">
        <f t="shared" si="25"/>
        <v>80.333333333333329</v>
      </c>
      <c r="Z188" s="4">
        <f t="shared" si="26"/>
        <v>43.75</v>
      </c>
    </row>
    <row r="189" spans="1:26">
      <c r="A189" t="s">
        <v>350</v>
      </c>
      <c r="B189" s="4">
        <f>VLOOKUP(A189,'2014'!$B$2:$S$430,7,FALSE)</f>
        <v>28</v>
      </c>
      <c r="C189" s="4">
        <f>IF(ISNA(VLOOKUP(A189,'2013'!$B$2:$S$401,7,FALSE)*1.7), B189, VLOOKUP(A189,'2013'!$B$2:$S$401,7,FALSE)*1.7)</f>
        <v>28</v>
      </c>
      <c r="D189" s="4">
        <f>IF(ISNA(VLOOKUP(A189,'2012'!$B$2:$S$401,7,FALSE)), C189, VLOOKUP(A189,'2012'!$B$2:$S$401,7,FALSE))</f>
        <v>28</v>
      </c>
      <c r="E189" s="4">
        <f>IF(ISNA(VLOOKUP(A189,'2011'!$B$2:$S$401,7,FALSE)), AVERAGE(C189:D189), VLOOKUP(A189,'2011'!$B$2:$S$401,7,FALSE))</f>
        <v>41</v>
      </c>
      <c r="F189" s="4">
        <f>IF(ISNA(VLOOKUP(A189,'2010'!$B$2:$S$401,7,FALSE)), AVERAGE(C189:E189), VLOOKUP(A189,'2010'!$B$2:$S$401,7,FALSE))</f>
        <v>32.333333333333336</v>
      </c>
      <c r="G189" s="4">
        <f>IF(ISNA(VLOOKUP(A189,'2009'!$B$2:$S$401,7,FALSE)), AVERAGE(C189:F189), VLOOKUP(A189,'2009'!$B$2:$S$401,7,FALSE))</f>
        <v>32.333333333333336</v>
      </c>
      <c r="H189" s="4">
        <f>VLOOKUP(A189,'2014'!$B$2:$S$430,4,FALSE)</f>
        <v>49</v>
      </c>
      <c r="I189" s="4">
        <f>IF(ISNA(VLOOKUP(A189,'2013'!$B$2:$S$401,4,FALSE)), H189, VLOOKUP(A189,'2013'!$B$2:$S$401,4,FALSE)*1.7)</f>
        <v>49</v>
      </c>
      <c r="J189" s="4">
        <f>IF(ISNA(VLOOKUP(A189,'2012'!$B$2:$S$401,4,FALSE)), I189, VLOOKUP(A189,'2012'!$B$2:$S$401,4,FALSE))</f>
        <v>49</v>
      </c>
      <c r="K189" s="4">
        <f>IF(ISNA(VLOOKUP(A189,'2011'!$B$2:$S$401,4,FALSE)), AVERAGE(I189:J189), VLOOKUP(A189,'2011'!$B$2:$S$401,4,FALSE))</f>
        <v>82</v>
      </c>
      <c r="L189" s="4">
        <f>IF(ISNA(VLOOKUP(A189,'2010'!$B$2:$S$401,4,FALSE)), AVERAGE(I189:K189), VLOOKUP(A189,'2010'!$B$2:$S$401,4,FALSE))</f>
        <v>60</v>
      </c>
      <c r="M189" s="4">
        <f>IF(ISNA(VLOOKUP(A189,'2009'!$B$2:$S$401,4,FALSE)), AVERAGE(I189:L189), VLOOKUP(A189,'2009'!$B$2:$S$401,4,FALSE))</f>
        <v>60</v>
      </c>
      <c r="N189" s="4">
        <f t="shared" si="18"/>
        <v>28</v>
      </c>
      <c r="O189" s="4" t="str">
        <f>VLOOKUP(A189,Bios!$B$2:$S$430,3,FALSE)</f>
        <v>C</v>
      </c>
      <c r="P189" s="4" t="str">
        <f>VLOOKUP(A189,Bios!$B$2:$S$430,4,FALSE)</f>
        <v>Dec 14 '85</v>
      </c>
      <c r="Q189" s="4" t="str">
        <f t="shared" si="19"/>
        <v>85</v>
      </c>
      <c r="R189" s="5">
        <f t="shared" si="20"/>
        <v>0.5434574976122255</v>
      </c>
      <c r="S189" s="4">
        <f t="shared" si="21"/>
        <v>28</v>
      </c>
      <c r="T189" s="4">
        <f t="shared" si="22"/>
        <v>41</v>
      </c>
      <c r="U189" s="4">
        <f t="shared" si="23"/>
        <v>49</v>
      </c>
      <c r="V189" s="4">
        <f t="shared" si="24"/>
        <v>82</v>
      </c>
      <c r="W189" s="4" t="str">
        <f>VLOOKUP(A189,Bios!$B$2:$S$430,7,FALSE)</f>
        <v>CAN</v>
      </c>
      <c r="X189" s="4" t="str">
        <f>VLOOKUP(A189,Bios!$B$2:$S$430,2,FALSE)</f>
        <v>VAN</v>
      </c>
      <c r="Y189" s="4">
        <f t="shared" si="25"/>
        <v>58.166666666666664</v>
      </c>
      <c r="Z189" s="4">
        <f t="shared" si="26"/>
        <v>31.611111111111114</v>
      </c>
    </row>
    <row r="190" spans="1:26">
      <c r="A190" t="s">
        <v>359</v>
      </c>
      <c r="B190" s="4">
        <f>VLOOKUP(A190,'2014'!$B$2:$S$430,7,FALSE)</f>
        <v>45</v>
      </c>
      <c r="C190" s="4">
        <f>IF(ISNA(VLOOKUP(A190,'2013'!$B$2:$S$401,7,FALSE)*1.7), B190, VLOOKUP(A190,'2013'!$B$2:$S$401,7,FALSE)*1.7)</f>
        <v>37.4</v>
      </c>
      <c r="D190" s="4">
        <f>IF(ISNA(VLOOKUP(A190,'2012'!$B$2:$S$401,7,FALSE)), C190, VLOOKUP(A190,'2012'!$B$2:$S$401,7,FALSE))</f>
        <v>37.4</v>
      </c>
      <c r="E190" s="4">
        <f>IF(ISNA(VLOOKUP(A190,'2011'!$B$2:$S$401,7,FALSE)), AVERAGE(C190:D190), VLOOKUP(A190,'2011'!$B$2:$S$401,7,FALSE))</f>
        <v>39</v>
      </c>
      <c r="F190" s="4">
        <f>IF(ISNA(VLOOKUP(A190,'2010'!$B$2:$S$401,7,FALSE)), AVERAGE(C190:E190), VLOOKUP(A190,'2010'!$B$2:$S$401,7,FALSE))</f>
        <v>53</v>
      </c>
      <c r="G190" s="4">
        <f>IF(ISNA(VLOOKUP(A190,'2009'!$B$2:$S$401,7,FALSE)), AVERAGE(C190:F190), VLOOKUP(A190,'2009'!$B$2:$S$401,7,FALSE))</f>
        <v>41.7</v>
      </c>
      <c r="H190" s="4">
        <f>VLOOKUP(A190,'2014'!$B$2:$S$430,4,FALSE)</f>
        <v>82</v>
      </c>
      <c r="I190" s="4">
        <f>IF(ISNA(VLOOKUP(A190,'2013'!$B$2:$S$401,4,FALSE)), H190, VLOOKUP(A190,'2013'!$B$2:$S$401,4,FALSE)*1.7)</f>
        <v>78.2</v>
      </c>
      <c r="J190" s="4">
        <f>IF(ISNA(VLOOKUP(A190,'2012'!$B$2:$S$401,4,FALSE)), I190, VLOOKUP(A190,'2012'!$B$2:$S$401,4,FALSE))</f>
        <v>78.2</v>
      </c>
      <c r="K190" s="4">
        <f>IF(ISNA(VLOOKUP(A190,'2011'!$B$2:$S$401,4,FALSE)), AVERAGE(I190:J190), VLOOKUP(A190,'2011'!$B$2:$S$401,4,FALSE))</f>
        <v>70</v>
      </c>
      <c r="L190" s="4">
        <f>IF(ISNA(VLOOKUP(A190,'2010'!$B$2:$S$401,4,FALSE)), AVERAGE(I190:K190), VLOOKUP(A190,'2010'!$B$2:$S$401,4,FALSE))</f>
        <v>82</v>
      </c>
      <c r="M190" s="4">
        <f>IF(ISNA(VLOOKUP(A190,'2009'!$B$2:$S$401,4,FALSE)), AVERAGE(I190:L190), VLOOKUP(A190,'2009'!$B$2:$S$401,4,FALSE))</f>
        <v>77.099999999999994</v>
      </c>
      <c r="N190" s="4">
        <f t="shared" si="18"/>
        <v>28</v>
      </c>
      <c r="O190" s="4" t="str">
        <f>VLOOKUP(A190,Bios!$B$2:$S$430,3,FALSE)</f>
        <v>L</v>
      </c>
      <c r="P190" s="4" t="str">
        <f>VLOOKUP(A190,Bios!$B$2:$S$430,4,FALSE)</f>
        <v>Sep 17 '85</v>
      </c>
      <c r="Q190" s="4" t="str">
        <f t="shared" si="19"/>
        <v>85</v>
      </c>
      <c r="R190" s="5">
        <f t="shared" si="20"/>
        <v>0.54224598930481283</v>
      </c>
      <c r="S190" s="4">
        <f t="shared" si="21"/>
        <v>37.4</v>
      </c>
      <c r="T190" s="4">
        <f t="shared" si="22"/>
        <v>53</v>
      </c>
      <c r="U190" s="4">
        <f t="shared" si="23"/>
        <v>70</v>
      </c>
      <c r="V190" s="4">
        <f t="shared" si="24"/>
        <v>82</v>
      </c>
      <c r="W190" s="4" t="str">
        <f>VLOOKUP(A190,Bios!$B$2:$S$430,7,FALSE)</f>
        <v>CAN</v>
      </c>
      <c r="X190" s="4" t="str">
        <f>VLOOKUP(A190,Bios!$B$2:$S$430,2,FALSE)</f>
        <v>TOR</v>
      </c>
      <c r="Y190" s="4">
        <f t="shared" si="25"/>
        <v>77.916666666666671</v>
      </c>
      <c r="Z190" s="4">
        <f t="shared" si="26"/>
        <v>42.25</v>
      </c>
    </row>
    <row r="191" spans="1:26">
      <c r="A191" t="s">
        <v>182</v>
      </c>
      <c r="B191" s="4">
        <f>VLOOKUP(A191,'2014'!$B$2:$S$430,7,FALSE)</f>
        <v>43</v>
      </c>
      <c r="C191" s="4">
        <f>IF(ISNA(VLOOKUP(A191,'2013'!$B$2:$S$401,7,FALSE)*1.7), B191, VLOOKUP(A191,'2013'!$B$2:$S$401,7,FALSE)*1.7)</f>
        <v>27.2</v>
      </c>
      <c r="D191" s="4">
        <f>IF(ISNA(VLOOKUP(A191,'2012'!$B$2:$S$401,7,FALSE)), C191, VLOOKUP(A191,'2012'!$B$2:$S$401,7,FALSE))</f>
        <v>51</v>
      </c>
      <c r="E191" s="4">
        <f>IF(ISNA(VLOOKUP(A191,'2011'!$B$2:$S$401,7,FALSE)), AVERAGE(C191:D191), VLOOKUP(A191,'2011'!$B$2:$S$401,7,FALSE))</f>
        <v>39.1</v>
      </c>
      <c r="F191" s="4">
        <f>IF(ISNA(VLOOKUP(A191,'2010'!$B$2:$S$401,7,FALSE)), AVERAGE(C191:E191), VLOOKUP(A191,'2010'!$B$2:$S$401,7,FALSE))</f>
        <v>39.1</v>
      </c>
      <c r="G191" s="4">
        <f>IF(ISNA(VLOOKUP(A191,'2009'!$B$2:$S$401,7,FALSE)), AVERAGE(C191:F191), VLOOKUP(A191,'2009'!$B$2:$S$401,7,FALSE))</f>
        <v>39.1</v>
      </c>
      <c r="H191" s="4">
        <f>VLOOKUP(A191,'2014'!$B$2:$S$430,4,FALSE)</f>
        <v>77</v>
      </c>
      <c r="I191" s="4">
        <f>IF(ISNA(VLOOKUP(A191,'2013'!$B$2:$S$401,4,FALSE)), H191, VLOOKUP(A191,'2013'!$B$2:$S$401,4,FALSE)*1.7)</f>
        <v>71.399999999999991</v>
      </c>
      <c r="J191" s="4">
        <f>IF(ISNA(VLOOKUP(A191,'2012'!$B$2:$S$401,4,FALSE)), I191, VLOOKUP(A191,'2012'!$B$2:$S$401,4,FALSE))</f>
        <v>74</v>
      </c>
      <c r="K191" s="4">
        <f>IF(ISNA(VLOOKUP(A191,'2011'!$B$2:$S$401,4,FALSE)), AVERAGE(I191:J191), VLOOKUP(A191,'2011'!$B$2:$S$401,4,FALSE))</f>
        <v>72.699999999999989</v>
      </c>
      <c r="L191" s="4">
        <f>IF(ISNA(VLOOKUP(A191,'2010'!$B$2:$S$401,4,FALSE)), AVERAGE(I191:K191), VLOOKUP(A191,'2010'!$B$2:$S$401,4,FALSE))</f>
        <v>72.699999999999989</v>
      </c>
      <c r="M191" s="4">
        <f>IF(ISNA(VLOOKUP(A191,'2009'!$B$2:$S$401,4,FALSE)), AVERAGE(I191:L191), VLOOKUP(A191,'2009'!$B$2:$S$401,4,FALSE))</f>
        <v>72.699999999999989</v>
      </c>
      <c r="N191" s="4">
        <f t="shared" si="18"/>
        <v>23</v>
      </c>
      <c r="O191" s="4" t="str">
        <f>VLOOKUP(A191,Bios!$B$2:$S$430,3,FALSE)</f>
        <v>C</v>
      </c>
      <c r="P191" s="4" t="str">
        <f>VLOOKUP(A191,Bios!$B$2:$S$430,4,FALSE)</f>
        <v>Feb 06 '90</v>
      </c>
      <c r="Q191" s="4" t="str">
        <f t="shared" si="19"/>
        <v>90</v>
      </c>
      <c r="R191" s="5">
        <f t="shared" si="20"/>
        <v>0.54143019296254269</v>
      </c>
      <c r="S191" s="4">
        <f t="shared" si="21"/>
        <v>27.2</v>
      </c>
      <c r="T191" s="4">
        <f t="shared" si="22"/>
        <v>51</v>
      </c>
      <c r="U191" s="4">
        <f t="shared" si="23"/>
        <v>71.399999999999991</v>
      </c>
      <c r="V191" s="4">
        <f t="shared" si="24"/>
        <v>77</v>
      </c>
      <c r="W191" s="4" t="str">
        <f>VLOOKUP(A191,Bios!$B$2:$S$430,7,FALSE)</f>
        <v>CAN</v>
      </c>
      <c r="X191" s="4" t="str">
        <f>VLOOKUP(A191,Bios!$B$2:$S$430,2,FALSE)</f>
        <v>NJD</v>
      </c>
      <c r="Y191" s="4">
        <f t="shared" si="25"/>
        <v>73.416666666666657</v>
      </c>
      <c r="Z191" s="4">
        <f t="shared" si="26"/>
        <v>39.75</v>
      </c>
    </row>
    <row r="192" spans="1:26">
      <c r="A192" t="s">
        <v>1860</v>
      </c>
      <c r="B192" s="4">
        <f>VLOOKUP(A192,'2014'!$B$2:$S$430,7,FALSE)</f>
        <v>34</v>
      </c>
      <c r="C192" s="4">
        <f>IF(ISNA(VLOOKUP(A192,'2013'!$B$2:$S$401,7,FALSE)*1.7), B192, VLOOKUP(A192,'2013'!$B$2:$S$401,7,FALSE)*1.7)</f>
        <v>34</v>
      </c>
      <c r="D192" s="4">
        <f>IF(ISNA(VLOOKUP(A192,'2012'!$B$2:$S$401,7,FALSE)), C192, VLOOKUP(A192,'2012'!$B$2:$S$401,7,FALSE))</f>
        <v>34</v>
      </c>
      <c r="E192" s="4">
        <f>IF(ISNA(VLOOKUP(A192,'2011'!$B$2:$S$401,7,FALSE)), AVERAGE(C192:D192), VLOOKUP(A192,'2011'!$B$2:$S$401,7,FALSE))</f>
        <v>34</v>
      </c>
      <c r="F192" s="4">
        <f>IF(ISNA(VLOOKUP(A192,'2010'!$B$2:$S$401,7,FALSE)), AVERAGE(C192:E192), VLOOKUP(A192,'2010'!$B$2:$S$401,7,FALSE))</f>
        <v>34</v>
      </c>
      <c r="G192" s="4">
        <f>IF(ISNA(VLOOKUP(A192,'2009'!$B$2:$S$401,7,FALSE)), AVERAGE(C192:F192), VLOOKUP(A192,'2009'!$B$2:$S$401,7,FALSE))</f>
        <v>34</v>
      </c>
      <c r="H192" s="4">
        <f>VLOOKUP(A192,'2014'!$B$2:$S$430,4,FALSE)</f>
        <v>63</v>
      </c>
      <c r="I192" s="4">
        <f>IF(ISNA(VLOOKUP(A192,'2013'!$B$2:$S$401,4,FALSE)), H192, VLOOKUP(A192,'2013'!$B$2:$S$401,4,FALSE)*1.7)</f>
        <v>63</v>
      </c>
      <c r="J192" s="4">
        <f>IF(ISNA(VLOOKUP(A192,'2012'!$B$2:$S$401,4,FALSE)), I192, VLOOKUP(A192,'2012'!$B$2:$S$401,4,FALSE))</f>
        <v>63</v>
      </c>
      <c r="K192" s="4">
        <f>IF(ISNA(VLOOKUP(A192,'2011'!$B$2:$S$401,4,FALSE)), AVERAGE(I192:J192), VLOOKUP(A192,'2011'!$B$2:$S$401,4,FALSE))</f>
        <v>63</v>
      </c>
      <c r="L192" s="4">
        <f>IF(ISNA(VLOOKUP(A192,'2010'!$B$2:$S$401,4,FALSE)), AVERAGE(I192:K192), VLOOKUP(A192,'2010'!$B$2:$S$401,4,FALSE))</f>
        <v>63</v>
      </c>
      <c r="M192" s="4">
        <f>IF(ISNA(VLOOKUP(A192,'2009'!$B$2:$S$401,4,FALSE)), AVERAGE(I192:L192), VLOOKUP(A192,'2009'!$B$2:$S$401,4,FALSE))</f>
        <v>63</v>
      </c>
      <c r="N192" s="4">
        <f t="shared" si="18"/>
        <v>20</v>
      </c>
      <c r="O192" s="4" t="str">
        <f>VLOOKUP(A192,Bios!$B$2:$S$430,3,FALSE)</f>
        <v>C</v>
      </c>
      <c r="P192" s="4" t="str">
        <f>VLOOKUP(A192,Bios!$B$2:$S$430,4,FALSE)</f>
        <v>Mar 15 '93</v>
      </c>
      <c r="Q192" s="4" t="str">
        <f t="shared" si="19"/>
        <v>93</v>
      </c>
      <c r="R192" s="5">
        <f t="shared" si="20"/>
        <v>0.53968253968253965</v>
      </c>
      <c r="S192" s="4">
        <f t="shared" si="21"/>
        <v>34</v>
      </c>
      <c r="T192" s="4">
        <f t="shared" si="22"/>
        <v>34</v>
      </c>
      <c r="U192" s="4">
        <f t="shared" si="23"/>
        <v>63</v>
      </c>
      <c r="V192" s="4">
        <f t="shared" si="24"/>
        <v>63</v>
      </c>
      <c r="W192" s="4" t="str">
        <f>VLOOKUP(A192,Bios!$B$2:$S$430,7,FALSE)</f>
        <v>CAN</v>
      </c>
      <c r="X192" s="4" t="str">
        <f>VLOOKUP(A192,Bios!$B$2:$S$430,2,FALSE)</f>
        <v>WPG</v>
      </c>
      <c r="Y192" s="4">
        <f t="shared" si="25"/>
        <v>63</v>
      </c>
      <c r="Z192" s="4">
        <f t="shared" si="26"/>
        <v>34</v>
      </c>
    </row>
    <row r="193" spans="1:26">
      <c r="A193" t="s">
        <v>789</v>
      </c>
      <c r="B193" s="4">
        <f>VLOOKUP(A193,'2014'!$B$2:$S$430,7,FALSE)</f>
        <v>63</v>
      </c>
      <c r="C193" s="4">
        <f>IF(ISNA(VLOOKUP(A193,'2013'!$B$2:$S$401,7,FALSE)*1.7), B193, VLOOKUP(A193,'2013'!$B$2:$S$401,7,FALSE)*1.7)</f>
        <v>20.399999999999999</v>
      </c>
      <c r="D193" s="4">
        <f>IF(ISNA(VLOOKUP(A193,'2012'!$B$2:$S$401,7,FALSE)), C193, VLOOKUP(A193,'2012'!$B$2:$S$401,7,FALSE))</f>
        <v>21</v>
      </c>
      <c r="E193" s="4">
        <f>IF(ISNA(VLOOKUP(A193,'2011'!$B$2:$S$401,7,FALSE)), AVERAGE(C193:D193), VLOOKUP(A193,'2011'!$B$2:$S$401,7,FALSE))</f>
        <v>21</v>
      </c>
      <c r="F193" s="4">
        <f>IF(ISNA(VLOOKUP(A193,'2010'!$B$2:$S$401,7,FALSE)), AVERAGE(C193:E193), VLOOKUP(A193,'2010'!$B$2:$S$401,7,FALSE))</f>
        <v>20.8</v>
      </c>
      <c r="G193" s="4">
        <f>IF(ISNA(VLOOKUP(A193,'2009'!$B$2:$S$401,7,FALSE)), AVERAGE(C193:F193), VLOOKUP(A193,'2009'!$B$2:$S$401,7,FALSE))</f>
        <v>20.8</v>
      </c>
      <c r="H193" s="4">
        <f>VLOOKUP(A193,'2014'!$B$2:$S$430,4,FALSE)</f>
        <v>82</v>
      </c>
      <c r="I193" s="4">
        <f>IF(ISNA(VLOOKUP(A193,'2013'!$B$2:$S$401,4,FALSE)), H193, VLOOKUP(A193,'2013'!$B$2:$S$401,4,FALSE)*1.7)</f>
        <v>68</v>
      </c>
      <c r="J193" s="4">
        <f>IF(ISNA(VLOOKUP(A193,'2012'!$B$2:$S$401,4,FALSE)), I193, VLOOKUP(A193,'2012'!$B$2:$S$401,4,FALSE))</f>
        <v>67</v>
      </c>
      <c r="K193" s="4">
        <f>IF(ISNA(VLOOKUP(A193,'2011'!$B$2:$S$401,4,FALSE)), AVERAGE(I193:J193), VLOOKUP(A193,'2011'!$B$2:$S$401,4,FALSE))</f>
        <v>67</v>
      </c>
      <c r="L193" s="4">
        <f>IF(ISNA(VLOOKUP(A193,'2010'!$B$2:$S$401,4,FALSE)), AVERAGE(I193:K193), VLOOKUP(A193,'2010'!$B$2:$S$401,4,FALSE))</f>
        <v>67.333333333333329</v>
      </c>
      <c r="M193" s="4">
        <f>IF(ISNA(VLOOKUP(A193,'2009'!$B$2:$S$401,4,FALSE)), AVERAGE(I193:L193), VLOOKUP(A193,'2009'!$B$2:$S$401,4,FALSE))</f>
        <v>67.333333333333329</v>
      </c>
      <c r="N193" s="4">
        <f t="shared" si="18"/>
        <v>21</v>
      </c>
      <c r="O193" s="4" t="str">
        <f>VLOOKUP(A193,Bios!$B$2:$S$430,3,FALSE)</f>
        <v>C</v>
      </c>
      <c r="P193" s="4" t="str">
        <f>VLOOKUP(A193,Bios!$B$2:$S$430,4,FALSE)</f>
        <v>Jul 31 '92</v>
      </c>
      <c r="Q193" s="4" t="str">
        <f t="shared" si="19"/>
        <v>92</v>
      </c>
      <c r="R193" s="5">
        <f t="shared" si="20"/>
        <v>0.39888535031847144</v>
      </c>
      <c r="S193" s="4">
        <f t="shared" si="21"/>
        <v>20.399999999999999</v>
      </c>
      <c r="T193" s="4">
        <f t="shared" si="22"/>
        <v>63</v>
      </c>
      <c r="U193" s="4">
        <f t="shared" si="23"/>
        <v>67</v>
      </c>
      <c r="V193" s="4">
        <f t="shared" si="24"/>
        <v>82</v>
      </c>
      <c r="W193" s="4" t="str">
        <f>VLOOKUP(A193,Bios!$B$2:$S$430,7,FALSE)</f>
        <v>CAN</v>
      </c>
      <c r="X193" s="4" t="str">
        <f>VLOOKUP(A193,Bios!$B$2:$S$430,2,FALSE)</f>
        <v>CBJ</v>
      </c>
      <c r="Y193" s="4">
        <f t="shared" si="25"/>
        <v>69.777777777777771</v>
      </c>
      <c r="Z193" s="4">
        <f t="shared" si="26"/>
        <v>27.833333333333339</v>
      </c>
    </row>
    <row r="194" spans="1:26">
      <c r="A194" t="s">
        <v>221</v>
      </c>
      <c r="B194" s="4">
        <f>VLOOKUP(A194,'2014'!$B$2:$S$430,7,FALSE)</f>
        <v>45</v>
      </c>
      <c r="C194" s="4">
        <f>IF(ISNA(VLOOKUP(A194,'2013'!$B$2:$S$401,7,FALSE)*1.7), B194, VLOOKUP(A194,'2013'!$B$2:$S$401,7,FALSE)*1.7)</f>
        <v>39.1</v>
      </c>
      <c r="D194" s="4">
        <f>IF(ISNA(VLOOKUP(A194,'2012'!$B$2:$S$401,7,FALSE)), C194, VLOOKUP(A194,'2012'!$B$2:$S$401,7,FALSE))</f>
        <v>43</v>
      </c>
      <c r="E194" s="4">
        <f>IF(ISNA(VLOOKUP(A194,'2011'!$B$2:$S$401,7,FALSE)), AVERAGE(C194:D194), VLOOKUP(A194,'2011'!$B$2:$S$401,7,FALSE))</f>
        <v>43</v>
      </c>
      <c r="F194" s="4">
        <f>IF(ISNA(VLOOKUP(A194,'2010'!$B$2:$S$401,7,FALSE)), AVERAGE(C194:E194), VLOOKUP(A194,'2010'!$B$2:$S$401,7,FALSE))</f>
        <v>41.699999999999996</v>
      </c>
      <c r="G194" s="4">
        <f>IF(ISNA(VLOOKUP(A194,'2009'!$B$2:$S$401,7,FALSE)), AVERAGE(C194:F194), VLOOKUP(A194,'2009'!$B$2:$S$401,7,FALSE))</f>
        <v>41.699999999999996</v>
      </c>
      <c r="H194" s="4">
        <f>VLOOKUP(A194,'2014'!$B$2:$S$430,4,FALSE)</f>
        <v>81</v>
      </c>
      <c r="I194" s="4">
        <f>IF(ISNA(VLOOKUP(A194,'2013'!$B$2:$S$401,4,FALSE)), H194, VLOOKUP(A194,'2013'!$B$2:$S$401,4,FALSE)*1.7)</f>
        <v>81.599999999999994</v>
      </c>
      <c r="J194" s="4">
        <f>IF(ISNA(VLOOKUP(A194,'2012'!$B$2:$S$401,4,FALSE)), I194, VLOOKUP(A194,'2012'!$B$2:$S$401,4,FALSE))</f>
        <v>81</v>
      </c>
      <c r="K194" s="4">
        <f>IF(ISNA(VLOOKUP(A194,'2011'!$B$2:$S$401,4,FALSE)), AVERAGE(I194:J194), VLOOKUP(A194,'2011'!$B$2:$S$401,4,FALSE))</f>
        <v>72</v>
      </c>
      <c r="L194" s="4">
        <f>IF(ISNA(VLOOKUP(A194,'2010'!$B$2:$S$401,4,FALSE)), AVERAGE(I194:K194), VLOOKUP(A194,'2010'!$B$2:$S$401,4,FALSE))</f>
        <v>78.2</v>
      </c>
      <c r="M194" s="4">
        <f>IF(ISNA(VLOOKUP(A194,'2009'!$B$2:$S$401,4,FALSE)), AVERAGE(I194:L194), VLOOKUP(A194,'2009'!$B$2:$S$401,4,FALSE))</f>
        <v>78.2</v>
      </c>
      <c r="N194" s="4">
        <f t="shared" ref="N194:N257" si="27">113-Q194</f>
        <v>24</v>
      </c>
      <c r="O194" s="4" t="str">
        <f>VLOOKUP(A194,Bios!$B$2:$S$430,3,FALSE)</f>
        <v>D</v>
      </c>
      <c r="P194" s="4" t="str">
        <f>VLOOKUP(A194,Bios!$B$2:$S$430,4,FALSE)</f>
        <v>Jan 29 '89</v>
      </c>
      <c r="Q194" s="4" t="str">
        <f t="shared" ref="Q194:Q257" si="28">RIGHT(P194, LEN(P194)-8)</f>
        <v>89</v>
      </c>
      <c r="R194" s="5">
        <f t="shared" ref="R194:R257" si="29">Z194/Y194</f>
        <v>0.53707627118644052</v>
      </c>
      <c r="S194" s="4">
        <f t="shared" ref="S194:S257" si="30">MIN(B194:G194)</f>
        <v>39.1</v>
      </c>
      <c r="T194" s="4">
        <f t="shared" ref="T194:T257" si="31">MAX(B194:G194)</f>
        <v>45</v>
      </c>
      <c r="U194" s="4">
        <f t="shared" ref="U194:U257" si="32">MIN(H194:M194)</f>
        <v>72</v>
      </c>
      <c r="V194" s="4">
        <f t="shared" ref="V194:V257" si="33">MAX(H194:M194)</f>
        <v>81.599999999999994</v>
      </c>
      <c r="W194" s="4" t="str">
        <f>VLOOKUP(A194,Bios!$B$2:$S$430,7,FALSE)</f>
        <v>USA</v>
      </c>
      <c r="X194" s="4" t="str">
        <f>VLOOKUP(A194,Bios!$B$2:$S$430,2,FALSE)</f>
        <v>STL</v>
      </c>
      <c r="Y194" s="4">
        <f t="shared" ref="Y194:Y257" si="34">AVERAGE(H194:M194)</f>
        <v>78.666666666666671</v>
      </c>
      <c r="Z194" s="4">
        <f t="shared" ref="Z194:Z257" si="35">AVERAGE(B194:G194)</f>
        <v>42.249999999999993</v>
      </c>
    </row>
    <row r="195" spans="1:26">
      <c r="A195" t="s">
        <v>206</v>
      </c>
      <c r="B195" s="4">
        <f>VLOOKUP(A195,'2014'!$B$2:$S$430,7,FALSE)</f>
        <v>21</v>
      </c>
      <c r="C195" s="4">
        <f>IF(ISNA(VLOOKUP(A195,'2013'!$B$2:$S$401,7,FALSE)*1.7), B195, VLOOKUP(A195,'2013'!$B$2:$S$401,7,FALSE)*1.7)</f>
        <v>37.4</v>
      </c>
      <c r="D195" s="4">
        <f>IF(ISNA(VLOOKUP(A195,'2012'!$B$2:$S$401,7,FALSE)), C195, VLOOKUP(A195,'2012'!$B$2:$S$401,7,FALSE))</f>
        <v>46</v>
      </c>
      <c r="E195" s="4">
        <f>IF(ISNA(VLOOKUP(A195,'2011'!$B$2:$S$401,7,FALSE)), AVERAGE(C195:D195), VLOOKUP(A195,'2011'!$B$2:$S$401,7,FALSE))</f>
        <v>40</v>
      </c>
      <c r="F195" s="4">
        <f>IF(ISNA(VLOOKUP(A195,'2010'!$B$2:$S$401,7,FALSE)), AVERAGE(C195:E195), VLOOKUP(A195,'2010'!$B$2:$S$401,7,FALSE))</f>
        <v>41.133333333333333</v>
      </c>
      <c r="G195" s="4">
        <f>IF(ISNA(VLOOKUP(A195,'2009'!$B$2:$S$401,7,FALSE)), AVERAGE(C195:F195), VLOOKUP(A195,'2009'!$B$2:$S$401,7,FALSE))</f>
        <v>50</v>
      </c>
      <c r="H195" s="4">
        <f>VLOOKUP(A195,'2014'!$B$2:$S$430,4,FALSE)</f>
        <v>46</v>
      </c>
      <c r="I195" s="4">
        <f>IF(ISNA(VLOOKUP(A195,'2013'!$B$2:$S$401,4,FALSE)), H195, VLOOKUP(A195,'2013'!$B$2:$S$401,4,FALSE)*1.7)</f>
        <v>78.2</v>
      </c>
      <c r="J195" s="4">
        <f>IF(ISNA(VLOOKUP(A195,'2012'!$B$2:$S$401,4,FALSE)), I195, VLOOKUP(A195,'2012'!$B$2:$S$401,4,FALSE))</f>
        <v>82</v>
      </c>
      <c r="K195" s="4">
        <f>IF(ISNA(VLOOKUP(A195,'2011'!$B$2:$S$401,4,FALSE)), AVERAGE(I195:J195), VLOOKUP(A195,'2011'!$B$2:$S$401,4,FALSE))</f>
        <v>75</v>
      </c>
      <c r="L195" s="4">
        <f>IF(ISNA(VLOOKUP(A195,'2010'!$B$2:$S$401,4,FALSE)), AVERAGE(I195:K195), VLOOKUP(A195,'2010'!$B$2:$S$401,4,FALSE))</f>
        <v>78.399999999999991</v>
      </c>
      <c r="M195" s="4">
        <f>IF(ISNA(VLOOKUP(A195,'2009'!$B$2:$S$401,4,FALSE)), AVERAGE(I195:L195), VLOOKUP(A195,'2009'!$B$2:$S$401,4,FALSE))</f>
        <v>79</v>
      </c>
      <c r="N195" s="4">
        <f t="shared" si="27"/>
        <v>30</v>
      </c>
      <c r="O195" s="4" t="str">
        <f>VLOOKUP(A195,Bios!$B$2:$S$430,3,FALSE)</f>
        <v>D</v>
      </c>
      <c r="P195" s="4" t="str">
        <f>VLOOKUP(A195,Bios!$B$2:$S$430,4,FALSE)</f>
        <v>Mar 20 '83</v>
      </c>
      <c r="Q195" s="4" t="str">
        <f t="shared" si="28"/>
        <v>83</v>
      </c>
      <c r="R195" s="5">
        <f t="shared" si="29"/>
        <v>0.53701170390636876</v>
      </c>
      <c r="S195" s="4">
        <f t="shared" si="30"/>
        <v>21</v>
      </c>
      <c r="T195" s="4">
        <f t="shared" si="31"/>
        <v>50</v>
      </c>
      <c r="U195" s="4">
        <f t="shared" si="32"/>
        <v>46</v>
      </c>
      <c r="V195" s="4">
        <f t="shared" si="33"/>
        <v>82</v>
      </c>
      <c r="W195" s="4" t="str">
        <f>VLOOKUP(A195,Bios!$B$2:$S$430,7,FALSE)</f>
        <v>CAN</v>
      </c>
      <c r="X195" s="4" t="str">
        <f>VLOOKUP(A195,Bios!$B$2:$S$430,2,FALSE)</f>
        <v>CGY</v>
      </c>
      <c r="Y195" s="4">
        <f t="shared" si="34"/>
        <v>73.099999999999994</v>
      </c>
      <c r="Z195" s="4">
        <f t="shared" si="35"/>
        <v>39.255555555555553</v>
      </c>
    </row>
    <row r="196" spans="1:26">
      <c r="A196" t="s">
        <v>1851</v>
      </c>
      <c r="B196" s="4">
        <f>VLOOKUP(A196,'2014'!$B$2:$S$430,7,FALSE)</f>
        <v>39</v>
      </c>
      <c r="C196" s="4">
        <f>IF(ISNA(VLOOKUP(A196,'2013'!$B$2:$S$401,7,FALSE)*1.7), B196, VLOOKUP(A196,'2013'!$B$2:$S$401,7,FALSE)*1.7)</f>
        <v>39</v>
      </c>
      <c r="D196" s="4">
        <f>IF(ISNA(VLOOKUP(A196,'2012'!$B$2:$S$401,7,FALSE)), C196, VLOOKUP(A196,'2012'!$B$2:$S$401,7,FALSE))</f>
        <v>39</v>
      </c>
      <c r="E196" s="4">
        <f>IF(ISNA(VLOOKUP(A196,'2011'!$B$2:$S$401,7,FALSE)), AVERAGE(C196:D196), VLOOKUP(A196,'2011'!$B$2:$S$401,7,FALSE))</f>
        <v>39</v>
      </c>
      <c r="F196" s="4">
        <f>IF(ISNA(VLOOKUP(A196,'2010'!$B$2:$S$401,7,FALSE)), AVERAGE(C196:E196), VLOOKUP(A196,'2010'!$B$2:$S$401,7,FALSE))</f>
        <v>39</v>
      </c>
      <c r="G196" s="4">
        <f>IF(ISNA(VLOOKUP(A196,'2009'!$B$2:$S$401,7,FALSE)), AVERAGE(C196:F196), VLOOKUP(A196,'2009'!$B$2:$S$401,7,FALSE))</f>
        <v>39</v>
      </c>
      <c r="H196" s="4">
        <f>VLOOKUP(A196,'2014'!$B$2:$S$430,4,FALSE)</f>
        <v>73</v>
      </c>
      <c r="I196" s="4">
        <f>IF(ISNA(VLOOKUP(A196,'2013'!$B$2:$S$401,4,FALSE)), H196, VLOOKUP(A196,'2013'!$B$2:$S$401,4,FALSE)*1.7)</f>
        <v>73</v>
      </c>
      <c r="J196" s="4">
        <f>IF(ISNA(VLOOKUP(A196,'2012'!$B$2:$S$401,4,FALSE)), I196, VLOOKUP(A196,'2012'!$B$2:$S$401,4,FALSE))</f>
        <v>73</v>
      </c>
      <c r="K196" s="4">
        <f>IF(ISNA(VLOOKUP(A196,'2011'!$B$2:$S$401,4,FALSE)), AVERAGE(I196:J196), VLOOKUP(A196,'2011'!$B$2:$S$401,4,FALSE))</f>
        <v>73</v>
      </c>
      <c r="L196" s="4">
        <f>IF(ISNA(VLOOKUP(A196,'2010'!$B$2:$S$401,4,FALSE)), AVERAGE(I196:K196), VLOOKUP(A196,'2010'!$B$2:$S$401,4,FALSE))</f>
        <v>73</v>
      </c>
      <c r="M196" s="4">
        <f>IF(ISNA(VLOOKUP(A196,'2009'!$B$2:$S$401,4,FALSE)), AVERAGE(I196:L196), VLOOKUP(A196,'2009'!$B$2:$S$401,4,FALSE))</f>
        <v>73</v>
      </c>
      <c r="N196" s="4">
        <f t="shared" si="27"/>
        <v>23</v>
      </c>
      <c r="O196" s="4" t="str">
        <f>VLOOKUP(A196,Bios!$B$2:$S$430,3,FALSE)</f>
        <v>L</v>
      </c>
      <c r="P196" s="4" t="str">
        <f>VLOOKUP(A196,Bios!$B$2:$S$430,4,FALSE)</f>
        <v>Dec 01 '90</v>
      </c>
      <c r="Q196" s="4" t="str">
        <f t="shared" si="28"/>
        <v>90</v>
      </c>
      <c r="R196" s="5">
        <f t="shared" si="29"/>
        <v>0.53424657534246578</v>
      </c>
      <c r="S196" s="4">
        <f t="shared" si="30"/>
        <v>39</v>
      </c>
      <c r="T196" s="4">
        <f t="shared" si="31"/>
        <v>39</v>
      </c>
      <c r="U196" s="4">
        <f t="shared" si="32"/>
        <v>73</v>
      </c>
      <c r="V196" s="4">
        <f t="shared" si="33"/>
        <v>73</v>
      </c>
      <c r="W196" s="4" t="str">
        <f>VLOOKUP(A196,Bios!$B$2:$S$430,7,FALSE)</f>
        <v>SVK</v>
      </c>
      <c r="X196" s="4" t="str">
        <f>VLOOKUP(A196,Bios!$B$2:$S$430,2,FALSE)</f>
        <v>DET</v>
      </c>
      <c r="Y196" s="4">
        <f t="shared" si="34"/>
        <v>73</v>
      </c>
      <c r="Z196" s="4">
        <f t="shared" si="35"/>
        <v>39</v>
      </c>
    </row>
    <row r="197" spans="1:26">
      <c r="A197" t="s">
        <v>266</v>
      </c>
      <c r="B197" s="4">
        <f>VLOOKUP(A197,'2014'!$B$2:$S$430,7,FALSE)</f>
        <v>37</v>
      </c>
      <c r="C197" s="4">
        <f>IF(ISNA(VLOOKUP(A197,'2013'!$B$2:$S$401,7,FALSE)*1.7), B197, VLOOKUP(A197,'2013'!$B$2:$S$401,7,FALSE)*1.7)</f>
        <v>37.4</v>
      </c>
      <c r="D197" s="4">
        <f>IF(ISNA(VLOOKUP(A197,'2012'!$B$2:$S$401,7,FALSE)), C197, VLOOKUP(A197,'2012'!$B$2:$S$401,7,FALSE))</f>
        <v>36</v>
      </c>
      <c r="E197" s="4">
        <f>IF(ISNA(VLOOKUP(A197,'2011'!$B$2:$S$401,7,FALSE)), AVERAGE(C197:D197), VLOOKUP(A197,'2011'!$B$2:$S$401,7,FALSE))</f>
        <v>40</v>
      </c>
      <c r="F197" s="4">
        <f>IF(ISNA(VLOOKUP(A197,'2010'!$B$2:$S$401,7,FALSE)), AVERAGE(C197:E197), VLOOKUP(A197,'2010'!$B$2:$S$401,7,FALSE))</f>
        <v>59</v>
      </c>
      <c r="G197" s="4">
        <f>IF(ISNA(VLOOKUP(A197,'2009'!$B$2:$S$401,7,FALSE)), AVERAGE(C197:F197), VLOOKUP(A197,'2009'!$B$2:$S$401,7,FALSE))</f>
        <v>43.1</v>
      </c>
      <c r="H197" s="4">
        <f>VLOOKUP(A197,'2014'!$B$2:$S$430,4,FALSE)</f>
        <v>78</v>
      </c>
      <c r="I197" s="4">
        <f>IF(ISNA(VLOOKUP(A197,'2013'!$B$2:$S$401,4,FALSE)), H197, VLOOKUP(A197,'2013'!$B$2:$S$401,4,FALSE)*1.7)</f>
        <v>81.599999999999994</v>
      </c>
      <c r="J197" s="4">
        <f>IF(ISNA(VLOOKUP(A197,'2012'!$B$2:$S$401,4,FALSE)), I197, VLOOKUP(A197,'2012'!$B$2:$S$401,4,FALSE))</f>
        <v>77</v>
      </c>
      <c r="K197" s="4">
        <f>IF(ISNA(VLOOKUP(A197,'2011'!$B$2:$S$401,4,FALSE)), AVERAGE(I197:J197), VLOOKUP(A197,'2011'!$B$2:$S$401,4,FALSE))</f>
        <v>76</v>
      </c>
      <c r="L197" s="4">
        <f>IF(ISNA(VLOOKUP(A197,'2010'!$B$2:$S$401,4,FALSE)), AVERAGE(I197:K197), VLOOKUP(A197,'2010'!$B$2:$S$401,4,FALSE))</f>
        <v>82</v>
      </c>
      <c r="M197" s="4">
        <f>IF(ISNA(VLOOKUP(A197,'2009'!$B$2:$S$401,4,FALSE)), AVERAGE(I197:L197), VLOOKUP(A197,'2009'!$B$2:$S$401,4,FALSE))</f>
        <v>79.150000000000006</v>
      </c>
      <c r="N197" s="4">
        <f t="shared" si="27"/>
        <v>24</v>
      </c>
      <c r="O197" s="4" t="str">
        <f>VLOOKUP(A197,Bios!$B$2:$S$430,3,FALSE)</f>
        <v>D</v>
      </c>
      <c r="P197" s="4" t="str">
        <f>VLOOKUP(A197,Bios!$B$2:$S$430,4,FALSE)</f>
        <v>Dec 08 '89</v>
      </c>
      <c r="Q197" s="4" t="str">
        <f t="shared" si="28"/>
        <v>89</v>
      </c>
      <c r="R197" s="5">
        <f t="shared" si="29"/>
        <v>0.53298153034300799</v>
      </c>
      <c r="S197" s="4">
        <f t="shared" si="30"/>
        <v>36</v>
      </c>
      <c r="T197" s="4">
        <f t="shared" si="31"/>
        <v>59</v>
      </c>
      <c r="U197" s="4">
        <f t="shared" si="32"/>
        <v>76</v>
      </c>
      <c r="V197" s="4">
        <f t="shared" si="33"/>
        <v>82</v>
      </c>
      <c r="W197" s="4" t="str">
        <f>VLOOKUP(A197,Bios!$B$2:$S$430,7,FALSE)</f>
        <v>CAN</v>
      </c>
      <c r="X197" s="4" t="str">
        <f>VLOOKUP(A197,Bios!$B$2:$S$430,2,FALSE)</f>
        <v>LAK</v>
      </c>
      <c r="Y197" s="4">
        <f t="shared" si="34"/>
        <v>78.958333333333329</v>
      </c>
      <c r="Z197" s="4">
        <f t="shared" si="35"/>
        <v>42.083333333333336</v>
      </c>
    </row>
    <row r="198" spans="1:26">
      <c r="A198" t="s">
        <v>238</v>
      </c>
      <c r="B198" s="4">
        <f>VLOOKUP(A198,'2014'!$B$2:$S$430,7,FALSE)</f>
        <v>32</v>
      </c>
      <c r="C198" s="4">
        <f>IF(ISNA(VLOOKUP(A198,'2013'!$B$2:$S$401,7,FALSE)*1.7), B198, VLOOKUP(A198,'2013'!$B$2:$S$401,7,FALSE)*1.7)</f>
        <v>42.5</v>
      </c>
      <c r="D198" s="4">
        <f>IF(ISNA(VLOOKUP(A198,'2012'!$B$2:$S$401,7,FALSE)), C198, VLOOKUP(A198,'2012'!$B$2:$S$401,7,FALSE))</f>
        <v>38</v>
      </c>
      <c r="E198" s="4">
        <f>IF(ISNA(VLOOKUP(A198,'2011'!$B$2:$S$401,7,FALSE)), AVERAGE(C198:D198), VLOOKUP(A198,'2011'!$B$2:$S$401,7,FALSE))</f>
        <v>52</v>
      </c>
      <c r="F198" s="4">
        <f>IF(ISNA(VLOOKUP(A198,'2010'!$B$2:$S$401,7,FALSE)), AVERAGE(C198:E198), VLOOKUP(A198,'2010'!$B$2:$S$401,7,FALSE))</f>
        <v>44.166666666666664</v>
      </c>
      <c r="G198" s="4">
        <f>IF(ISNA(VLOOKUP(A198,'2009'!$B$2:$S$401,7,FALSE)), AVERAGE(C198:F198), VLOOKUP(A198,'2009'!$B$2:$S$401,7,FALSE))</f>
        <v>47</v>
      </c>
      <c r="H198" s="4">
        <f>VLOOKUP(A198,'2014'!$B$2:$S$430,4,FALSE)</f>
        <v>78</v>
      </c>
      <c r="I198" s="4">
        <f>IF(ISNA(VLOOKUP(A198,'2013'!$B$2:$S$401,4,FALSE)), H198, VLOOKUP(A198,'2013'!$B$2:$S$401,4,FALSE)*1.7)</f>
        <v>81.599999999999994</v>
      </c>
      <c r="J198" s="4">
        <f>IF(ISNA(VLOOKUP(A198,'2012'!$B$2:$S$401,4,FALSE)), I198, VLOOKUP(A198,'2012'!$B$2:$S$401,4,FALSE))</f>
        <v>82</v>
      </c>
      <c r="K198" s="4">
        <f>IF(ISNA(VLOOKUP(A198,'2011'!$B$2:$S$401,4,FALSE)), AVERAGE(I198:J198), VLOOKUP(A198,'2011'!$B$2:$S$401,4,FALSE))</f>
        <v>81</v>
      </c>
      <c r="L198" s="4">
        <f>IF(ISNA(VLOOKUP(A198,'2010'!$B$2:$S$401,4,FALSE)), AVERAGE(I198:K198), VLOOKUP(A198,'2010'!$B$2:$S$401,4,FALSE))</f>
        <v>81.533333333333331</v>
      </c>
      <c r="M198" s="4">
        <f>IF(ISNA(VLOOKUP(A198,'2009'!$B$2:$S$401,4,FALSE)), AVERAGE(I198:L198), VLOOKUP(A198,'2009'!$B$2:$S$401,4,FALSE))</f>
        <v>76</v>
      </c>
      <c r="N198" s="4">
        <f t="shared" si="27"/>
        <v>25</v>
      </c>
      <c r="O198" s="4" t="str">
        <f>VLOOKUP(A198,Bios!$B$2:$S$430,3,FALSE)</f>
        <v>C</v>
      </c>
      <c r="P198" s="4" t="str">
        <f>VLOOKUP(A198,Bios!$B$2:$S$430,4,FALSE)</f>
        <v>Jun 02 '88</v>
      </c>
      <c r="Q198" s="4" t="str">
        <f t="shared" si="28"/>
        <v>88</v>
      </c>
      <c r="R198" s="5">
        <f t="shared" si="29"/>
        <v>0.53249097472924178</v>
      </c>
      <c r="S198" s="4">
        <f t="shared" si="30"/>
        <v>32</v>
      </c>
      <c r="T198" s="4">
        <f t="shared" si="31"/>
        <v>52</v>
      </c>
      <c r="U198" s="4">
        <f t="shared" si="32"/>
        <v>76</v>
      </c>
      <c r="V198" s="4">
        <f t="shared" si="33"/>
        <v>82</v>
      </c>
      <c r="W198" s="4" t="str">
        <f>VLOOKUP(A198,Bios!$B$2:$S$430,7,FALSE)</f>
        <v>SWE</v>
      </c>
      <c r="X198" s="4" t="str">
        <f>VLOOKUP(A198,Bios!$B$2:$S$430,2,FALSE)</f>
        <v>STL</v>
      </c>
      <c r="Y198" s="4">
        <f t="shared" si="34"/>
        <v>80.022222222222226</v>
      </c>
      <c r="Z198" s="4">
        <f t="shared" si="35"/>
        <v>42.611111111111107</v>
      </c>
    </row>
    <row r="199" spans="1:26">
      <c r="A199" t="s">
        <v>286</v>
      </c>
      <c r="B199" s="4">
        <f>VLOOKUP(A199,'2014'!$B$2:$S$430,7,FALSE)</f>
        <v>30</v>
      </c>
      <c r="C199" s="4">
        <f>IF(ISNA(VLOOKUP(A199,'2013'!$B$2:$S$401,7,FALSE)*1.7), B199, VLOOKUP(A199,'2013'!$B$2:$S$401,7,FALSE)*1.7)</f>
        <v>25.5</v>
      </c>
      <c r="D199" s="4">
        <f>IF(ISNA(VLOOKUP(A199,'2012'!$B$2:$S$401,7,FALSE)), C199, VLOOKUP(A199,'2012'!$B$2:$S$401,7,FALSE))</f>
        <v>33</v>
      </c>
      <c r="E199" s="4">
        <f>IF(ISNA(VLOOKUP(A199,'2011'!$B$2:$S$401,7,FALSE)), AVERAGE(C199:D199), VLOOKUP(A199,'2011'!$B$2:$S$401,7,FALSE))</f>
        <v>51</v>
      </c>
      <c r="F199" s="4">
        <f>IF(ISNA(VLOOKUP(A199,'2010'!$B$2:$S$401,7,FALSE)), AVERAGE(C199:E199), VLOOKUP(A199,'2010'!$B$2:$S$401,7,FALSE))</f>
        <v>50</v>
      </c>
      <c r="G199" s="4">
        <f>IF(ISNA(VLOOKUP(A199,'2009'!$B$2:$S$401,7,FALSE)), AVERAGE(C199:F199), VLOOKUP(A199,'2009'!$B$2:$S$401,7,FALSE))</f>
        <v>32</v>
      </c>
      <c r="H199" s="4">
        <f>VLOOKUP(A199,'2014'!$B$2:$S$430,4,FALSE)</f>
        <v>82</v>
      </c>
      <c r="I199" s="4">
        <f>IF(ISNA(VLOOKUP(A199,'2013'!$B$2:$S$401,4,FALSE)), H199, VLOOKUP(A199,'2013'!$B$2:$S$401,4,FALSE)*1.7)</f>
        <v>37.4</v>
      </c>
      <c r="J199" s="4">
        <f>IF(ISNA(VLOOKUP(A199,'2012'!$B$2:$S$401,4,FALSE)), I199, VLOOKUP(A199,'2012'!$B$2:$S$401,4,FALSE))</f>
        <v>62</v>
      </c>
      <c r="K199" s="4">
        <f>IF(ISNA(VLOOKUP(A199,'2011'!$B$2:$S$401,4,FALSE)), AVERAGE(I199:J199), VLOOKUP(A199,'2011'!$B$2:$S$401,4,FALSE))</f>
        <v>72</v>
      </c>
      <c r="L199" s="4">
        <f>IF(ISNA(VLOOKUP(A199,'2010'!$B$2:$S$401,4,FALSE)), AVERAGE(I199:K199), VLOOKUP(A199,'2010'!$B$2:$S$401,4,FALSE))</f>
        <v>82</v>
      </c>
      <c r="M199" s="4">
        <f>IF(ISNA(VLOOKUP(A199,'2009'!$B$2:$S$401,4,FALSE)), AVERAGE(I199:L199), VLOOKUP(A199,'2009'!$B$2:$S$401,4,FALSE))</f>
        <v>82</v>
      </c>
      <c r="N199" s="4">
        <f t="shared" si="27"/>
        <v>29</v>
      </c>
      <c r="O199" s="4" t="str">
        <f>VLOOKUP(A199,Bios!$B$2:$S$430,3,FALSE)</f>
        <v>D</v>
      </c>
      <c r="P199" s="4" t="str">
        <f>VLOOKUP(A199,Bios!$B$2:$S$430,4,FALSE)</f>
        <v>Nov 05 '84</v>
      </c>
      <c r="Q199" s="4" t="str">
        <f t="shared" si="28"/>
        <v>84</v>
      </c>
      <c r="R199" s="5">
        <f t="shared" si="29"/>
        <v>0.53066602779108774</v>
      </c>
      <c r="S199" s="4">
        <f t="shared" si="30"/>
        <v>25.5</v>
      </c>
      <c r="T199" s="4">
        <f t="shared" si="31"/>
        <v>51</v>
      </c>
      <c r="U199" s="4">
        <f t="shared" si="32"/>
        <v>37.4</v>
      </c>
      <c r="V199" s="4">
        <f t="shared" si="33"/>
        <v>82</v>
      </c>
      <c r="W199" s="4" t="str">
        <f>VLOOKUP(A199,Bios!$B$2:$S$430,7,FALSE)</f>
        <v>SWE</v>
      </c>
      <c r="X199" s="4" t="str">
        <f>VLOOKUP(A199,Bios!$B$2:$S$430,2,FALSE)</f>
        <v>WPG</v>
      </c>
      <c r="Y199" s="4">
        <f t="shared" si="34"/>
        <v>69.566666666666663</v>
      </c>
      <c r="Z199" s="4">
        <f t="shared" si="35"/>
        <v>36.916666666666664</v>
      </c>
    </row>
    <row r="200" spans="1:26">
      <c r="A200" t="s">
        <v>915</v>
      </c>
      <c r="B200" s="4">
        <f>VLOOKUP(A200,'2014'!$B$2:$S$430,7,FALSE)</f>
        <v>43</v>
      </c>
      <c r="C200" s="4">
        <f>IF(ISNA(VLOOKUP(A200,'2013'!$B$2:$S$401,7,FALSE)*1.7), B200, VLOOKUP(A200,'2013'!$B$2:$S$401,7,FALSE)*1.7)</f>
        <v>32.299999999999997</v>
      </c>
      <c r="D200" s="4">
        <f>IF(ISNA(VLOOKUP(A200,'2012'!$B$2:$S$401,7,FALSE)), C200, VLOOKUP(A200,'2012'!$B$2:$S$401,7,FALSE))</f>
        <v>32.299999999999997</v>
      </c>
      <c r="E200" s="4">
        <f>IF(ISNA(VLOOKUP(A200,'2011'!$B$2:$S$401,7,FALSE)), AVERAGE(C200:D200), VLOOKUP(A200,'2011'!$B$2:$S$401,7,FALSE))</f>
        <v>32.299999999999997</v>
      </c>
      <c r="F200" s="4">
        <f>IF(ISNA(VLOOKUP(A200,'2010'!$B$2:$S$401,7,FALSE)), AVERAGE(C200:E200), VLOOKUP(A200,'2010'!$B$2:$S$401,7,FALSE))</f>
        <v>32.299999999999997</v>
      </c>
      <c r="G200" s="4">
        <f>IF(ISNA(VLOOKUP(A200,'2009'!$B$2:$S$401,7,FALSE)), AVERAGE(C200:F200), VLOOKUP(A200,'2009'!$B$2:$S$401,7,FALSE))</f>
        <v>32.299999999999997</v>
      </c>
      <c r="H200" s="4">
        <f>VLOOKUP(A200,'2014'!$B$2:$S$430,4,FALSE)</f>
        <v>64</v>
      </c>
      <c r="I200" s="4">
        <f>IF(ISNA(VLOOKUP(A200,'2013'!$B$2:$S$401,4,FALSE)), H200, VLOOKUP(A200,'2013'!$B$2:$S$401,4,FALSE)*1.7)</f>
        <v>64.599999999999994</v>
      </c>
      <c r="J200" s="4">
        <f>IF(ISNA(VLOOKUP(A200,'2012'!$B$2:$S$401,4,FALSE)), I200, VLOOKUP(A200,'2012'!$B$2:$S$401,4,FALSE))</f>
        <v>64.599999999999994</v>
      </c>
      <c r="K200" s="4">
        <f>IF(ISNA(VLOOKUP(A200,'2011'!$B$2:$S$401,4,FALSE)), AVERAGE(I200:J200), VLOOKUP(A200,'2011'!$B$2:$S$401,4,FALSE))</f>
        <v>64.599999999999994</v>
      </c>
      <c r="L200" s="4">
        <f>IF(ISNA(VLOOKUP(A200,'2010'!$B$2:$S$401,4,FALSE)), AVERAGE(I200:K200), VLOOKUP(A200,'2010'!$B$2:$S$401,4,FALSE))</f>
        <v>64.599999999999994</v>
      </c>
      <c r="M200" s="4">
        <f>IF(ISNA(VLOOKUP(A200,'2009'!$B$2:$S$401,4,FALSE)), AVERAGE(I200:L200), VLOOKUP(A200,'2009'!$B$2:$S$401,4,FALSE))</f>
        <v>64.599999999999994</v>
      </c>
      <c r="N200" s="4">
        <f t="shared" si="27"/>
        <v>22</v>
      </c>
      <c r="O200" s="4" t="str">
        <f>VLOOKUP(A200,Bios!$B$2:$S$430,3,FALSE)</f>
        <v>R</v>
      </c>
      <c r="P200" s="4" t="str">
        <f>VLOOKUP(A200,Bios!$B$2:$S$430,4,FALSE)</f>
        <v>Dec 13 '91</v>
      </c>
      <c r="Q200" s="4" t="str">
        <f t="shared" si="28"/>
        <v>91</v>
      </c>
      <c r="R200" s="5">
        <f t="shared" si="29"/>
        <v>0.52842377260981921</v>
      </c>
      <c r="S200" s="4">
        <f t="shared" si="30"/>
        <v>32.299999999999997</v>
      </c>
      <c r="T200" s="4">
        <f t="shared" si="31"/>
        <v>43</v>
      </c>
      <c r="U200" s="4">
        <f t="shared" si="32"/>
        <v>64</v>
      </c>
      <c r="V200" s="4">
        <f t="shared" si="33"/>
        <v>64.599999999999994</v>
      </c>
      <c r="W200" s="4" t="str">
        <f>VLOOKUP(A200,Bios!$B$2:$S$430,7,FALSE)</f>
        <v>RUS</v>
      </c>
      <c r="X200" s="4" t="str">
        <f>VLOOKUP(A200,Bios!$B$2:$S$430,2,FALSE)</f>
        <v>STL</v>
      </c>
      <c r="Y200" s="4">
        <f t="shared" si="34"/>
        <v>64.5</v>
      </c>
      <c r="Z200" s="4">
        <f t="shared" si="35"/>
        <v>34.083333333333336</v>
      </c>
    </row>
    <row r="201" spans="1:26">
      <c r="A201" t="s">
        <v>241</v>
      </c>
      <c r="B201" s="4">
        <f>VLOOKUP(A201,'2014'!$B$2:$S$430,7,FALSE)</f>
        <v>33</v>
      </c>
      <c r="C201" s="4">
        <f>IF(ISNA(VLOOKUP(A201,'2013'!$B$2:$S$401,7,FALSE)*1.7), B201, VLOOKUP(A201,'2013'!$B$2:$S$401,7,FALSE)*1.7)</f>
        <v>40.799999999999997</v>
      </c>
      <c r="D201" s="4">
        <f>IF(ISNA(VLOOKUP(A201,'2012'!$B$2:$S$401,7,FALSE)), C201, VLOOKUP(A201,'2012'!$B$2:$S$401,7,FALSE))</f>
        <v>38</v>
      </c>
      <c r="E201" s="4">
        <f>IF(ISNA(VLOOKUP(A201,'2011'!$B$2:$S$401,7,FALSE)), AVERAGE(C201:D201), VLOOKUP(A201,'2011'!$B$2:$S$401,7,FALSE))</f>
        <v>39.4</v>
      </c>
      <c r="F201" s="4">
        <f>IF(ISNA(VLOOKUP(A201,'2010'!$B$2:$S$401,7,FALSE)), AVERAGE(C201:E201), VLOOKUP(A201,'2010'!$B$2:$S$401,7,FALSE))</f>
        <v>39.4</v>
      </c>
      <c r="G201" s="4">
        <f>IF(ISNA(VLOOKUP(A201,'2009'!$B$2:$S$401,7,FALSE)), AVERAGE(C201:F201), VLOOKUP(A201,'2009'!$B$2:$S$401,7,FALSE))</f>
        <v>39.4</v>
      </c>
      <c r="H201" s="4">
        <f>VLOOKUP(A201,'2014'!$B$2:$S$430,4,FALSE)</f>
        <v>72</v>
      </c>
      <c r="I201" s="4">
        <f>IF(ISNA(VLOOKUP(A201,'2013'!$B$2:$S$401,4,FALSE)), H201, VLOOKUP(A201,'2013'!$B$2:$S$401,4,FALSE)*1.7)</f>
        <v>81.599999999999994</v>
      </c>
      <c r="J201" s="4">
        <f>IF(ISNA(VLOOKUP(A201,'2012'!$B$2:$S$401,4,FALSE)), I201, VLOOKUP(A201,'2012'!$B$2:$S$401,4,FALSE))</f>
        <v>64</v>
      </c>
      <c r="K201" s="4">
        <f>IF(ISNA(VLOOKUP(A201,'2011'!$B$2:$S$401,4,FALSE)), AVERAGE(I201:J201), VLOOKUP(A201,'2011'!$B$2:$S$401,4,FALSE))</f>
        <v>72.8</v>
      </c>
      <c r="L201" s="4">
        <f>IF(ISNA(VLOOKUP(A201,'2010'!$B$2:$S$401,4,FALSE)), AVERAGE(I201:K201), VLOOKUP(A201,'2010'!$B$2:$S$401,4,FALSE))</f>
        <v>72.8</v>
      </c>
      <c r="M201" s="4">
        <f>IF(ISNA(VLOOKUP(A201,'2009'!$B$2:$S$401,4,FALSE)), AVERAGE(I201:L201), VLOOKUP(A201,'2009'!$B$2:$S$401,4,FALSE))</f>
        <v>72.8</v>
      </c>
      <c r="N201" s="4">
        <f t="shared" si="27"/>
        <v>25</v>
      </c>
      <c r="O201" s="4" t="str">
        <f>VLOOKUP(A201,Bios!$B$2:$S$430,3,FALSE)</f>
        <v>L</v>
      </c>
      <c r="P201" s="4" t="str">
        <f>VLOOKUP(A201,Bios!$B$2:$S$430,4,FALSE)</f>
        <v>Aug 23 '88</v>
      </c>
      <c r="Q201" s="4" t="str">
        <f t="shared" si="28"/>
        <v>88</v>
      </c>
      <c r="R201" s="5">
        <f t="shared" si="29"/>
        <v>0.52752293577981646</v>
      </c>
      <c r="S201" s="4">
        <f t="shared" si="30"/>
        <v>33</v>
      </c>
      <c r="T201" s="4">
        <f t="shared" si="31"/>
        <v>40.799999999999997</v>
      </c>
      <c r="U201" s="4">
        <f t="shared" si="32"/>
        <v>64</v>
      </c>
      <c r="V201" s="4">
        <f t="shared" si="33"/>
        <v>81.599999999999994</v>
      </c>
      <c r="W201" s="4" t="str">
        <f>VLOOKUP(A201,Bios!$B$2:$S$430,7,FALSE)</f>
        <v>SWE</v>
      </c>
      <c r="X201" s="4" t="str">
        <f>VLOOKUP(A201,Bios!$B$2:$S$430,2,FALSE)</f>
        <v>NYR</v>
      </c>
      <c r="Y201" s="4">
        <f t="shared" si="34"/>
        <v>72.666666666666671</v>
      </c>
      <c r="Z201" s="4">
        <f t="shared" si="35"/>
        <v>38.333333333333336</v>
      </c>
    </row>
    <row r="202" spans="1:26">
      <c r="A202" t="s">
        <v>310</v>
      </c>
      <c r="B202" s="4">
        <f>VLOOKUP(A202,'2014'!$B$2:$S$430,7,FALSE)</f>
        <v>42</v>
      </c>
      <c r="C202" s="4">
        <f>IF(ISNA(VLOOKUP(A202,'2013'!$B$2:$S$401,7,FALSE)*1.7), B202, VLOOKUP(A202,'2013'!$B$2:$S$401,7,FALSE)*1.7)</f>
        <v>45.9</v>
      </c>
      <c r="D202" s="4">
        <f>IF(ISNA(VLOOKUP(A202,'2012'!$B$2:$S$401,7,FALSE)), C202, VLOOKUP(A202,'2012'!$B$2:$S$401,7,FALSE))</f>
        <v>30</v>
      </c>
      <c r="E202" s="4">
        <f>IF(ISNA(VLOOKUP(A202,'2011'!$B$2:$S$401,7,FALSE)), AVERAGE(C202:D202), VLOOKUP(A202,'2011'!$B$2:$S$401,7,FALSE))</f>
        <v>46</v>
      </c>
      <c r="F202" s="4">
        <f>IF(ISNA(VLOOKUP(A202,'2010'!$B$2:$S$401,7,FALSE)), AVERAGE(C202:E202), VLOOKUP(A202,'2010'!$B$2:$S$401,7,FALSE))</f>
        <v>37</v>
      </c>
      <c r="G202" s="4">
        <f>IF(ISNA(VLOOKUP(A202,'2009'!$B$2:$S$401,7,FALSE)), AVERAGE(C202:F202), VLOOKUP(A202,'2009'!$B$2:$S$401,7,FALSE))</f>
        <v>39.725000000000001</v>
      </c>
      <c r="H202" s="4">
        <f>VLOOKUP(A202,'2014'!$B$2:$S$430,4,FALSE)</f>
        <v>81</v>
      </c>
      <c r="I202" s="4">
        <f>IF(ISNA(VLOOKUP(A202,'2013'!$B$2:$S$401,4,FALSE)), H202, VLOOKUP(A202,'2013'!$B$2:$S$401,4,FALSE)*1.7)</f>
        <v>79.899999999999991</v>
      </c>
      <c r="J202" s="4">
        <f>IF(ISNA(VLOOKUP(A202,'2012'!$B$2:$S$401,4,FALSE)), I202, VLOOKUP(A202,'2012'!$B$2:$S$401,4,FALSE))</f>
        <v>71</v>
      </c>
      <c r="K202" s="4">
        <f>IF(ISNA(VLOOKUP(A202,'2011'!$B$2:$S$401,4,FALSE)), AVERAGE(I202:J202), VLOOKUP(A202,'2011'!$B$2:$S$401,4,FALSE))</f>
        <v>83</v>
      </c>
      <c r="L202" s="4">
        <f>IF(ISNA(VLOOKUP(A202,'2010'!$B$2:$S$401,4,FALSE)), AVERAGE(I202:K202), VLOOKUP(A202,'2010'!$B$2:$S$401,4,FALSE))</f>
        <v>69</v>
      </c>
      <c r="M202" s="4">
        <f>IF(ISNA(VLOOKUP(A202,'2009'!$B$2:$S$401,4,FALSE)), AVERAGE(I202:L202), VLOOKUP(A202,'2009'!$B$2:$S$401,4,FALSE))</f>
        <v>75.724999999999994</v>
      </c>
      <c r="N202" s="4">
        <f t="shared" si="27"/>
        <v>28</v>
      </c>
      <c r="O202" s="4" t="str">
        <f>VLOOKUP(A202,Bios!$B$2:$S$430,3,FALSE)</f>
        <v>D</v>
      </c>
      <c r="P202" s="4" t="str">
        <f>VLOOKUP(A202,Bios!$B$2:$S$430,4,FALSE)</f>
        <v>Jul 30 '85</v>
      </c>
      <c r="Q202" s="4" t="str">
        <f t="shared" si="28"/>
        <v>85</v>
      </c>
      <c r="R202" s="5">
        <f t="shared" si="29"/>
        <v>0.52352461245580628</v>
      </c>
      <c r="S202" s="4">
        <f t="shared" si="30"/>
        <v>30</v>
      </c>
      <c r="T202" s="4">
        <f t="shared" si="31"/>
        <v>46</v>
      </c>
      <c r="U202" s="4">
        <f t="shared" si="32"/>
        <v>69</v>
      </c>
      <c r="V202" s="4">
        <f t="shared" si="33"/>
        <v>83</v>
      </c>
      <c r="W202" s="4" t="str">
        <f>VLOOKUP(A202,Bios!$B$2:$S$430,7,FALSE)</f>
        <v>USA</v>
      </c>
      <c r="X202" s="4" t="str">
        <f>VLOOKUP(A202,Bios!$B$2:$S$430,2,FALSE)</f>
        <v>DAL</v>
      </c>
      <c r="Y202" s="4">
        <f t="shared" si="34"/>
        <v>76.604166666666671</v>
      </c>
      <c r="Z202" s="4">
        <f t="shared" si="35"/>
        <v>40.104166666666664</v>
      </c>
    </row>
    <row r="203" spans="1:26">
      <c r="A203" t="s">
        <v>222</v>
      </c>
      <c r="B203" s="4">
        <f>VLOOKUP(A203,'2014'!$B$2:$S$430,7,FALSE)</f>
        <v>35</v>
      </c>
      <c r="C203" s="4">
        <f>IF(ISNA(VLOOKUP(A203,'2013'!$B$2:$S$401,7,FALSE)*1.7), B203, VLOOKUP(A203,'2013'!$B$2:$S$401,7,FALSE)*1.7)</f>
        <v>49.3</v>
      </c>
      <c r="D203" s="4">
        <f>IF(ISNA(VLOOKUP(A203,'2012'!$B$2:$S$401,7,FALSE)), C203, VLOOKUP(A203,'2012'!$B$2:$S$401,7,FALSE))</f>
        <v>43</v>
      </c>
      <c r="E203" s="4">
        <f>IF(ISNA(VLOOKUP(A203,'2011'!$B$2:$S$401,7,FALSE)), AVERAGE(C203:D203), VLOOKUP(A203,'2011'!$B$2:$S$401,7,FALSE))</f>
        <v>37</v>
      </c>
      <c r="F203" s="4">
        <f>IF(ISNA(VLOOKUP(A203,'2010'!$B$2:$S$401,7,FALSE)), AVERAGE(C203:E203), VLOOKUP(A203,'2010'!$B$2:$S$401,7,FALSE))</f>
        <v>39</v>
      </c>
      <c r="G203" s="4">
        <f>IF(ISNA(VLOOKUP(A203,'2009'!$B$2:$S$401,7,FALSE)), AVERAGE(C203:F203), VLOOKUP(A203,'2009'!$B$2:$S$401,7,FALSE))</f>
        <v>43</v>
      </c>
      <c r="H203" s="4">
        <f>VLOOKUP(A203,'2014'!$B$2:$S$430,4,FALSE)</f>
        <v>77</v>
      </c>
      <c r="I203" s="4">
        <f>IF(ISNA(VLOOKUP(A203,'2013'!$B$2:$S$401,4,FALSE)), H203, VLOOKUP(A203,'2013'!$B$2:$S$401,4,FALSE)*1.7)</f>
        <v>76.5</v>
      </c>
      <c r="J203" s="4">
        <f>IF(ISNA(VLOOKUP(A203,'2012'!$B$2:$S$401,4,FALSE)), I203, VLOOKUP(A203,'2012'!$B$2:$S$401,4,FALSE))</f>
        <v>76</v>
      </c>
      <c r="K203" s="4">
        <f>IF(ISNA(VLOOKUP(A203,'2011'!$B$2:$S$401,4,FALSE)), AVERAGE(I203:J203), VLOOKUP(A203,'2011'!$B$2:$S$401,4,FALSE))</f>
        <v>82</v>
      </c>
      <c r="L203" s="4">
        <f>IF(ISNA(VLOOKUP(A203,'2010'!$B$2:$S$401,4,FALSE)), AVERAGE(I203:K203), VLOOKUP(A203,'2010'!$B$2:$S$401,4,FALSE))</f>
        <v>82</v>
      </c>
      <c r="M203" s="4">
        <f>IF(ISNA(VLOOKUP(A203,'2009'!$B$2:$S$401,4,FALSE)), AVERAGE(I203:L203), VLOOKUP(A203,'2009'!$B$2:$S$401,4,FALSE))</f>
        <v>77</v>
      </c>
      <c r="N203" s="4">
        <f t="shared" si="27"/>
        <v>38</v>
      </c>
      <c r="O203" s="4" t="str">
        <f>VLOOKUP(A203,Bios!$B$2:$S$430,3,FALSE)</f>
        <v>D</v>
      </c>
      <c r="P203" s="4" t="str">
        <f>VLOOKUP(A203,Bios!$B$2:$S$430,4,FALSE)</f>
        <v>Mar 18 '75</v>
      </c>
      <c r="Q203" s="4" t="str">
        <f t="shared" si="28"/>
        <v>75</v>
      </c>
      <c r="R203" s="5">
        <f t="shared" si="29"/>
        <v>0.52348565356004251</v>
      </c>
      <c r="S203" s="4">
        <f t="shared" si="30"/>
        <v>35</v>
      </c>
      <c r="T203" s="4">
        <f t="shared" si="31"/>
        <v>49.3</v>
      </c>
      <c r="U203" s="4">
        <f t="shared" si="32"/>
        <v>76</v>
      </c>
      <c r="V203" s="4">
        <f t="shared" si="33"/>
        <v>82</v>
      </c>
      <c r="W203" s="4" t="str">
        <f>VLOOKUP(A203,Bios!$B$2:$S$430,7,FALSE)</f>
        <v>FIN</v>
      </c>
      <c r="X203" s="4" t="str">
        <f>VLOOKUP(A203,Bios!$B$2:$S$430,2,FALSE)</f>
        <v>PHI</v>
      </c>
      <c r="Y203" s="4">
        <f t="shared" si="34"/>
        <v>78.416666666666671</v>
      </c>
      <c r="Z203" s="4">
        <f t="shared" si="35"/>
        <v>41.050000000000004</v>
      </c>
    </row>
    <row r="204" spans="1:26">
      <c r="A204" t="s">
        <v>273</v>
      </c>
      <c r="B204" s="4">
        <f>VLOOKUP(A204,'2014'!$B$2:$S$430,7,FALSE)</f>
        <v>24</v>
      </c>
      <c r="C204" s="4">
        <f>IF(ISNA(VLOOKUP(A204,'2013'!$B$2:$S$401,7,FALSE)*1.7), B204, VLOOKUP(A204,'2013'!$B$2:$S$401,7,FALSE)*1.7)</f>
        <v>24</v>
      </c>
      <c r="D204" s="4">
        <f>IF(ISNA(VLOOKUP(A204,'2012'!$B$2:$S$401,7,FALSE)), C204, VLOOKUP(A204,'2012'!$B$2:$S$401,7,FALSE))</f>
        <v>34</v>
      </c>
      <c r="E204" s="4">
        <f>IF(ISNA(VLOOKUP(A204,'2011'!$B$2:$S$401,7,FALSE)), AVERAGE(C204:D204), VLOOKUP(A204,'2011'!$B$2:$S$401,7,FALSE))</f>
        <v>57</v>
      </c>
      <c r="F204" s="4">
        <f>IF(ISNA(VLOOKUP(A204,'2010'!$B$2:$S$401,7,FALSE)), AVERAGE(C204:E204), VLOOKUP(A204,'2010'!$B$2:$S$401,7,FALSE))</f>
        <v>35</v>
      </c>
      <c r="G204" s="4">
        <f>IF(ISNA(VLOOKUP(A204,'2009'!$B$2:$S$401,7,FALSE)), AVERAGE(C204:F204), VLOOKUP(A204,'2009'!$B$2:$S$401,7,FALSE))</f>
        <v>54</v>
      </c>
      <c r="H204" s="4">
        <f>VLOOKUP(A204,'2014'!$B$2:$S$430,4,FALSE)</f>
        <v>76</v>
      </c>
      <c r="I204" s="4">
        <f>IF(ISNA(VLOOKUP(A204,'2013'!$B$2:$S$401,4,FALSE)), H204, VLOOKUP(A204,'2013'!$B$2:$S$401,4,FALSE)*1.7)</f>
        <v>76</v>
      </c>
      <c r="J204" s="4">
        <f>IF(ISNA(VLOOKUP(A204,'2012'!$B$2:$S$401,4,FALSE)), I204, VLOOKUP(A204,'2012'!$B$2:$S$401,4,FALSE))</f>
        <v>72</v>
      </c>
      <c r="K204" s="4">
        <f>IF(ISNA(VLOOKUP(A204,'2011'!$B$2:$S$401,4,FALSE)), AVERAGE(I204:J204), VLOOKUP(A204,'2011'!$B$2:$S$401,4,FALSE))</f>
        <v>82</v>
      </c>
      <c r="L204" s="4">
        <f>IF(ISNA(VLOOKUP(A204,'2010'!$B$2:$S$401,4,FALSE)), AVERAGE(I204:K204), VLOOKUP(A204,'2010'!$B$2:$S$401,4,FALSE))</f>
        <v>54</v>
      </c>
      <c r="M204" s="4">
        <f>IF(ISNA(VLOOKUP(A204,'2009'!$B$2:$S$401,4,FALSE)), AVERAGE(I204:L204), VLOOKUP(A204,'2009'!$B$2:$S$401,4,FALSE))</f>
        <v>79</v>
      </c>
      <c r="N204" s="4">
        <f t="shared" si="27"/>
        <v>30</v>
      </c>
      <c r="O204" s="4" t="str">
        <f>VLOOKUP(A204,Bios!$B$2:$S$430,3,FALSE)</f>
        <v>R</v>
      </c>
      <c r="P204" s="4" t="str">
        <f>VLOOKUP(A204,Bios!$B$2:$S$430,4,FALSE)</f>
        <v>Feb 16 '83</v>
      </c>
      <c r="Q204" s="4" t="str">
        <f t="shared" si="28"/>
        <v>83</v>
      </c>
      <c r="R204" s="5">
        <f t="shared" si="29"/>
        <v>0.51936218678815482</v>
      </c>
      <c r="S204" s="4">
        <f t="shared" si="30"/>
        <v>24</v>
      </c>
      <c r="T204" s="4">
        <f t="shared" si="31"/>
        <v>57</v>
      </c>
      <c r="U204" s="4">
        <f t="shared" si="32"/>
        <v>54</v>
      </c>
      <c r="V204" s="4">
        <f t="shared" si="33"/>
        <v>82</v>
      </c>
      <c r="W204" s="4" t="str">
        <f>VLOOKUP(A204,Bios!$B$2:$S$430,7,FALSE)</f>
        <v>FIN</v>
      </c>
      <c r="X204" s="4" t="str">
        <f>VLOOKUP(A204,Bios!$B$2:$S$430,2,FALSE)</f>
        <v>CAR, NJD</v>
      </c>
      <c r="Y204" s="4">
        <f t="shared" si="34"/>
        <v>73.166666666666671</v>
      </c>
      <c r="Z204" s="4">
        <f t="shared" si="35"/>
        <v>38</v>
      </c>
    </row>
    <row r="205" spans="1:26">
      <c r="A205" t="s">
        <v>107</v>
      </c>
      <c r="B205" s="4">
        <f>VLOOKUP(A205,'2014'!$B$2:$S$430,7,FALSE)</f>
        <v>43</v>
      </c>
      <c r="C205" s="4">
        <f>IF(ISNA(VLOOKUP(A205,'2013'!$B$2:$S$401,7,FALSE)*1.7), B205, VLOOKUP(A205,'2013'!$B$2:$S$401,7,FALSE)*1.7)</f>
        <v>56.1</v>
      </c>
      <c r="D205" s="4">
        <f>IF(ISNA(VLOOKUP(A205,'2012'!$B$2:$S$401,7,FALSE)), C205, VLOOKUP(A205,'2012'!$B$2:$S$401,7,FALSE))</f>
        <v>33</v>
      </c>
      <c r="E205" s="4">
        <f>IF(ISNA(VLOOKUP(A205,'2011'!$B$2:$S$401,7,FALSE)), AVERAGE(C205:D205), VLOOKUP(A205,'2011'!$B$2:$S$401,7,FALSE))</f>
        <v>36</v>
      </c>
      <c r="F205" s="4">
        <f>IF(ISNA(VLOOKUP(A205,'2010'!$B$2:$S$401,7,FALSE)), AVERAGE(C205:E205), VLOOKUP(A205,'2010'!$B$2:$S$401,7,FALSE))</f>
        <v>40</v>
      </c>
      <c r="G205" s="4">
        <f>IF(ISNA(VLOOKUP(A205,'2009'!$B$2:$S$401,7,FALSE)), AVERAGE(C205:F205), VLOOKUP(A205,'2009'!$B$2:$S$401,7,FALSE))</f>
        <v>41.274999999999999</v>
      </c>
      <c r="H205" s="4">
        <f>VLOOKUP(A205,'2014'!$B$2:$S$430,4,FALSE)</f>
        <v>82</v>
      </c>
      <c r="I205" s="4">
        <f>IF(ISNA(VLOOKUP(A205,'2013'!$B$2:$S$401,4,FALSE)), H205, VLOOKUP(A205,'2013'!$B$2:$S$401,4,FALSE)*1.7)</f>
        <v>79.899999999999991</v>
      </c>
      <c r="J205" s="4">
        <f>IF(ISNA(VLOOKUP(A205,'2012'!$B$2:$S$401,4,FALSE)), I205, VLOOKUP(A205,'2012'!$B$2:$S$401,4,FALSE))</f>
        <v>82</v>
      </c>
      <c r="K205" s="4">
        <f>IF(ISNA(VLOOKUP(A205,'2011'!$B$2:$S$401,4,FALSE)), AVERAGE(I205:J205), VLOOKUP(A205,'2011'!$B$2:$S$401,4,FALSE))</f>
        <v>79</v>
      </c>
      <c r="L205" s="4">
        <f>IF(ISNA(VLOOKUP(A205,'2010'!$B$2:$S$401,4,FALSE)), AVERAGE(I205:K205), VLOOKUP(A205,'2010'!$B$2:$S$401,4,FALSE))</f>
        <v>78</v>
      </c>
      <c r="M205" s="4">
        <f>IF(ISNA(VLOOKUP(A205,'2009'!$B$2:$S$401,4,FALSE)), AVERAGE(I205:L205), VLOOKUP(A205,'2009'!$B$2:$S$401,4,FALSE))</f>
        <v>79.724999999999994</v>
      </c>
      <c r="N205" s="4">
        <f t="shared" si="27"/>
        <v>28</v>
      </c>
      <c r="O205" s="4" t="str">
        <f>VLOOKUP(A205,Bios!$B$2:$S$430,3,FALSE)</f>
        <v>R</v>
      </c>
      <c r="P205" s="4" t="str">
        <f>VLOOKUP(A205,Bios!$B$2:$S$430,4,FALSE)</f>
        <v>Aug 17 '85</v>
      </c>
      <c r="Q205" s="4" t="str">
        <f t="shared" si="28"/>
        <v>85</v>
      </c>
      <c r="R205" s="5">
        <f t="shared" si="29"/>
        <v>0.51885565669700906</v>
      </c>
      <c r="S205" s="4">
        <f t="shared" si="30"/>
        <v>33</v>
      </c>
      <c r="T205" s="4">
        <f t="shared" si="31"/>
        <v>56.1</v>
      </c>
      <c r="U205" s="4">
        <f t="shared" si="32"/>
        <v>78</v>
      </c>
      <c r="V205" s="4">
        <f t="shared" si="33"/>
        <v>82</v>
      </c>
      <c r="W205" s="4" t="str">
        <f>VLOOKUP(A205,Bios!$B$2:$S$430,7,FALSE)</f>
        <v>CAN</v>
      </c>
      <c r="X205" s="4" t="str">
        <f>VLOOKUP(A205,Bios!$B$2:$S$430,2,FALSE)</f>
        <v>WSH</v>
      </c>
      <c r="Y205" s="4">
        <f t="shared" si="34"/>
        <v>80.104166666666671</v>
      </c>
      <c r="Z205" s="4">
        <f t="shared" si="35"/>
        <v>41.5625</v>
      </c>
    </row>
    <row r="206" spans="1:26">
      <c r="A206" t="s">
        <v>301</v>
      </c>
      <c r="B206" s="4">
        <f>VLOOKUP(A206,'2014'!$B$2:$S$430,7,FALSE)</f>
        <v>33</v>
      </c>
      <c r="C206" s="4">
        <f>IF(ISNA(VLOOKUP(A206,'2013'!$B$2:$S$401,7,FALSE)*1.7), B206, VLOOKUP(A206,'2013'!$B$2:$S$401,7,FALSE)*1.7)</f>
        <v>37.4</v>
      </c>
      <c r="D206" s="4">
        <f>IF(ISNA(VLOOKUP(A206,'2012'!$B$2:$S$401,7,FALSE)), C206, VLOOKUP(A206,'2012'!$B$2:$S$401,7,FALSE))</f>
        <v>32</v>
      </c>
      <c r="E206" s="4">
        <f>IF(ISNA(VLOOKUP(A206,'2011'!$B$2:$S$401,7,FALSE)), AVERAGE(C206:D206), VLOOKUP(A206,'2011'!$B$2:$S$401,7,FALSE))</f>
        <v>50</v>
      </c>
      <c r="F206" s="4">
        <f>IF(ISNA(VLOOKUP(A206,'2010'!$B$2:$S$401,7,FALSE)), AVERAGE(C206:E206), VLOOKUP(A206,'2010'!$B$2:$S$401,7,FALSE))</f>
        <v>44</v>
      </c>
      <c r="G206" s="4">
        <f>IF(ISNA(VLOOKUP(A206,'2009'!$B$2:$S$401,7,FALSE)), AVERAGE(C206:F206), VLOOKUP(A206,'2009'!$B$2:$S$401,7,FALSE))</f>
        <v>42</v>
      </c>
      <c r="H206" s="4">
        <f>VLOOKUP(A206,'2014'!$B$2:$S$430,4,FALSE)</f>
        <v>79</v>
      </c>
      <c r="I206" s="4">
        <f>IF(ISNA(VLOOKUP(A206,'2013'!$B$2:$S$401,4,FALSE)), H206, VLOOKUP(A206,'2013'!$B$2:$S$401,4,FALSE)*1.7)</f>
        <v>79.899999999999991</v>
      </c>
      <c r="J206" s="4">
        <f>IF(ISNA(VLOOKUP(A206,'2012'!$B$2:$S$401,4,FALSE)), I206, VLOOKUP(A206,'2012'!$B$2:$S$401,4,FALSE))</f>
        <v>66</v>
      </c>
      <c r="K206" s="4">
        <f>IF(ISNA(VLOOKUP(A206,'2011'!$B$2:$S$401,4,FALSE)), AVERAGE(I206:J206), VLOOKUP(A206,'2011'!$B$2:$S$401,4,FALSE))</f>
        <v>79</v>
      </c>
      <c r="L206" s="4">
        <f>IF(ISNA(VLOOKUP(A206,'2010'!$B$2:$S$401,4,FALSE)), AVERAGE(I206:K206), VLOOKUP(A206,'2010'!$B$2:$S$401,4,FALSE))</f>
        <v>80</v>
      </c>
      <c r="M206" s="4">
        <f>IF(ISNA(VLOOKUP(A206,'2009'!$B$2:$S$401,4,FALSE)), AVERAGE(I206:L206), VLOOKUP(A206,'2009'!$B$2:$S$401,4,FALSE))</f>
        <v>77</v>
      </c>
      <c r="N206" s="4">
        <f t="shared" si="27"/>
        <v>31</v>
      </c>
      <c r="O206" s="4" t="str">
        <f>VLOOKUP(A206,Bios!$B$2:$S$430,3,FALSE)</f>
        <v>D</v>
      </c>
      <c r="P206" s="4" t="str">
        <f>VLOOKUP(A206,Bios!$B$2:$S$430,4,FALSE)</f>
        <v>Jul 06 '82</v>
      </c>
      <c r="Q206" s="4" t="str">
        <f t="shared" si="28"/>
        <v>82</v>
      </c>
      <c r="R206" s="5">
        <f t="shared" si="29"/>
        <v>0.51724886092427858</v>
      </c>
      <c r="S206" s="4">
        <f t="shared" si="30"/>
        <v>32</v>
      </c>
      <c r="T206" s="4">
        <f t="shared" si="31"/>
        <v>50</v>
      </c>
      <c r="U206" s="4">
        <f t="shared" si="32"/>
        <v>66</v>
      </c>
      <c r="V206" s="4">
        <f t="shared" si="33"/>
        <v>80</v>
      </c>
      <c r="W206" s="4" t="str">
        <f>VLOOKUP(A206,Bios!$B$2:$S$430,7,FALSE)</f>
        <v>DEU</v>
      </c>
      <c r="X206" s="4" t="str">
        <f>VLOOKUP(A206,Bios!$B$2:$S$430,2,FALSE)</f>
        <v>BUF</v>
      </c>
      <c r="Y206" s="4">
        <f t="shared" si="34"/>
        <v>76.816666666666663</v>
      </c>
      <c r="Z206" s="4">
        <f t="shared" si="35"/>
        <v>39.733333333333334</v>
      </c>
    </row>
    <row r="207" spans="1:26">
      <c r="A207" t="s">
        <v>191</v>
      </c>
      <c r="B207" s="4">
        <f>VLOOKUP(A207,'2014'!$B$2:$S$430,7,FALSE)</f>
        <v>22</v>
      </c>
      <c r="C207" s="4">
        <f>IF(ISNA(VLOOKUP(A207,'2013'!$B$2:$S$401,7,FALSE)*1.7), B207, VLOOKUP(A207,'2013'!$B$2:$S$401,7,FALSE)*1.7)</f>
        <v>37.4</v>
      </c>
      <c r="D207" s="4">
        <f>IF(ISNA(VLOOKUP(A207,'2012'!$B$2:$S$401,7,FALSE)), C207, VLOOKUP(A207,'2012'!$B$2:$S$401,7,FALSE))</f>
        <v>49</v>
      </c>
      <c r="E207" s="4">
        <f>IF(ISNA(VLOOKUP(A207,'2011'!$B$2:$S$401,7,FALSE)), AVERAGE(C207:D207), VLOOKUP(A207,'2011'!$B$2:$S$401,7,FALSE))</f>
        <v>33</v>
      </c>
      <c r="F207" s="4">
        <f>IF(ISNA(VLOOKUP(A207,'2010'!$B$2:$S$401,7,FALSE)), AVERAGE(C207:E207), VLOOKUP(A207,'2010'!$B$2:$S$401,7,FALSE))</f>
        <v>42</v>
      </c>
      <c r="G207" s="4">
        <f>IF(ISNA(VLOOKUP(A207,'2009'!$B$2:$S$401,7,FALSE)), AVERAGE(C207:F207), VLOOKUP(A207,'2009'!$B$2:$S$401,7,FALSE))</f>
        <v>37</v>
      </c>
      <c r="H207" s="4">
        <f>VLOOKUP(A207,'2014'!$B$2:$S$430,4,FALSE)</f>
        <v>63</v>
      </c>
      <c r="I207" s="4">
        <f>IF(ISNA(VLOOKUP(A207,'2013'!$B$2:$S$401,4,FALSE)), H207, VLOOKUP(A207,'2013'!$B$2:$S$401,4,FALSE)*1.7)</f>
        <v>76.5</v>
      </c>
      <c r="J207" s="4">
        <f>IF(ISNA(VLOOKUP(A207,'2012'!$B$2:$S$401,4,FALSE)), I207, VLOOKUP(A207,'2012'!$B$2:$S$401,4,FALSE))</f>
        <v>82</v>
      </c>
      <c r="K207" s="4">
        <f>IF(ISNA(VLOOKUP(A207,'2011'!$B$2:$S$401,4,FALSE)), AVERAGE(I207:J207), VLOOKUP(A207,'2011'!$B$2:$S$401,4,FALSE))</f>
        <v>51</v>
      </c>
      <c r="L207" s="4">
        <f>IF(ISNA(VLOOKUP(A207,'2010'!$B$2:$S$401,4,FALSE)), AVERAGE(I207:K207), VLOOKUP(A207,'2010'!$B$2:$S$401,4,FALSE))</f>
        <v>76</v>
      </c>
      <c r="M207" s="4">
        <f>IF(ISNA(VLOOKUP(A207,'2009'!$B$2:$S$401,4,FALSE)), AVERAGE(I207:L207), VLOOKUP(A207,'2009'!$B$2:$S$401,4,FALSE))</f>
        <v>80</v>
      </c>
      <c r="N207" s="4">
        <f t="shared" si="27"/>
        <v>27</v>
      </c>
      <c r="O207" s="4" t="str">
        <f>VLOOKUP(A207,Bios!$B$2:$S$430,3,FALSE)</f>
        <v>D</v>
      </c>
      <c r="P207" s="4" t="str">
        <f>VLOOKUP(A207,Bios!$B$2:$S$430,4,FALSE)</f>
        <v>Apr 21 '86</v>
      </c>
      <c r="Q207" s="4" t="str">
        <f t="shared" si="28"/>
        <v>86</v>
      </c>
      <c r="R207" s="5">
        <f t="shared" si="29"/>
        <v>0.51435239206534422</v>
      </c>
      <c r="S207" s="4">
        <f t="shared" si="30"/>
        <v>22</v>
      </c>
      <c r="T207" s="4">
        <f t="shared" si="31"/>
        <v>49</v>
      </c>
      <c r="U207" s="4">
        <f t="shared" si="32"/>
        <v>51</v>
      </c>
      <c r="V207" s="4">
        <f t="shared" si="33"/>
        <v>82</v>
      </c>
      <c r="W207" s="4" t="str">
        <f>VLOOKUP(A207,Bios!$B$2:$S$430,7,FALSE)</f>
        <v>SWE</v>
      </c>
      <c r="X207" s="4" t="str">
        <f>VLOOKUP(A207,Bios!$B$2:$S$430,2,FALSE)</f>
        <v>VAN</v>
      </c>
      <c r="Y207" s="4">
        <f t="shared" si="34"/>
        <v>71.416666666666671</v>
      </c>
      <c r="Z207" s="4">
        <f t="shared" si="35"/>
        <v>36.733333333333334</v>
      </c>
    </row>
    <row r="208" spans="1:26">
      <c r="A208" t="s">
        <v>279</v>
      </c>
      <c r="B208" s="4">
        <f>VLOOKUP(A208,'2014'!$B$2:$S$430,7,FALSE)</f>
        <v>40</v>
      </c>
      <c r="C208" s="4">
        <f>IF(ISNA(VLOOKUP(A208,'2013'!$B$2:$S$401,7,FALSE)*1.7), B208, VLOOKUP(A208,'2013'!$B$2:$S$401,7,FALSE)*1.7)</f>
        <v>39.1</v>
      </c>
      <c r="D208" s="4">
        <f>IF(ISNA(VLOOKUP(A208,'2012'!$B$2:$S$401,7,FALSE)), C208, VLOOKUP(A208,'2012'!$B$2:$S$401,7,FALSE))</f>
        <v>34</v>
      </c>
      <c r="E208" s="4">
        <f>IF(ISNA(VLOOKUP(A208,'2011'!$B$2:$S$401,7,FALSE)), AVERAGE(C208:D208), VLOOKUP(A208,'2011'!$B$2:$S$401,7,FALSE))</f>
        <v>36.549999999999997</v>
      </c>
      <c r="F208" s="4">
        <f>IF(ISNA(VLOOKUP(A208,'2010'!$B$2:$S$401,7,FALSE)), AVERAGE(C208:E208), VLOOKUP(A208,'2010'!$B$2:$S$401,7,FALSE))</f>
        <v>33</v>
      </c>
      <c r="G208" s="4">
        <f>IF(ISNA(VLOOKUP(A208,'2009'!$B$2:$S$401,7,FALSE)), AVERAGE(C208:F208), VLOOKUP(A208,'2009'!$B$2:$S$401,7,FALSE))</f>
        <v>31</v>
      </c>
      <c r="H208" s="4">
        <f>VLOOKUP(A208,'2014'!$B$2:$S$430,4,FALSE)</f>
        <v>65</v>
      </c>
      <c r="I208" s="4">
        <f>IF(ISNA(VLOOKUP(A208,'2013'!$B$2:$S$401,4,FALSE)), H208, VLOOKUP(A208,'2013'!$B$2:$S$401,4,FALSE)*1.7)</f>
        <v>66.3</v>
      </c>
      <c r="J208" s="4">
        <f>IF(ISNA(VLOOKUP(A208,'2012'!$B$2:$S$401,4,FALSE)), I208, VLOOKUP(A208,'2012'!$B$2:$S$401,4,FALSE))</f>
        <v>64</v>
      </c>
      <c r="K208" s="4">
        <f>IF(ISNA(VLOOKUP(A208,'2011'!$B$2:$S$401,4,FALSE)), AVERAGE(I208:J208), VLOOKUP(A208,'2011'!$B$2:$S$401,4,FALSE))</f>
        <v>65.150000000000006</v>
      </c>
      <c r="L208" s="4">
        <f>IF(ISNA(VLOOKUP(A208,'2010'!$B$2:$S$401,4,FALSE)), AVERAGE(I208:K208), VLOOKUP(A208,'2010'!$B$2:$S$401,4,FALSE))</f>
        <v>81</v>
      </c>
      <c r="M208" s="4">
        <f>IF(ISNA(VLOOKUP(A208,'2009'!$B$2:$S$401,4,FALSE)), AVERAGE(I208:L208), VLOOKUP(A208,'2009'!$B$2:$S$401,4,FALSE))</f>
        <v>74</v>
      </c>
      <c r="N208" s="4">
        <f t="shared" si="27"/>
        <v>26</v>
      </c>
      <c r="O208" s="4" t="str">
        <f>VLOOKUP(A208,Bios!$B$2:$S$430,3,FALSE)</f>
        <v>C</v>
      </c>
      <c r="P208" s="4" t="str">
        <f>VLOOKUP(A208,Bios!$B$2:$S$430,4,FALSE)</f>
        <v>Feb 20 '87</v>
      </c>
      <c r="Q208" s="4" t="str">
        <f t="shared" si="28"/>
        <v>87</v>
      </c>
      <c r="R208" s="5">
        <f t="shared" si="29"/>
        <v>0.51426164400048124</v>
      </c>
      <c r="S208" s="4">
        <f t="shared" si="30"/>
        <v>31</v>
      </c>
      <c r="T208" s="4">
        <f t="shared" si="31"/>
        <v>40</v>
      </c>
      <c r="U208" s="4">
        <f t="shared" si="32"/>
        <v>64</v>
      </c>
      <c r="V208" s="4">
        <f t="shared" si="33"/>
        <v>81</v>
      </c>
      <c r="W208" s="4" t="str">
        <f>VLOOKUP(A208,Bios!$B$2:$S$430,7,FALSE)</f>
        <v>CZE</v>
      </c>
      <c r="X208" s="4" t="str">
        <f>VLOOKUP(A208,Bios!$B$2:$S$430,2,FALSE)</f>
        <v>PHX</v>
      </c>
      <c r="Y208" s="4">
        <f t="shared" si="34"/>
        <v>69.241666666666674</v>
      </c>
      <c r="Z208" s="4">
        <f t="shared" si="35"/>
        <v>35.608333333333327</v>
      </c>
    </row>
    <row r="209" spans="1:26">
      <c r="A209" t="s">
        <v>919</v>
      </c>
      <c r="B209" s="4">
        <f>VLOOKUP(A209,'2014'!$B$2:$S$430,7,FALSE)</f>
        <v>40</v>
      </c>
      <c r="C209" s="4">
        <f>IF(ISNA(VLOOKUP(A209,'2013'!$B$2:$S$401,7,FALSE)*1.7), B209, VLOOKUP(A209,'2013'!$B$2:$S$401,7,FALSE)*1.7)</f>
        <v>30.599999999999998</v>
      </c>
      <c r="D209" s="4">
        <f>IF(ISNA(VLOOKUP(A209,'2012'!$B$2:$S$401,7,FALSE)), C209, VLOOKUP(A209,'2012'!$B$2:$S$401,7,FALSE))</f>
        <v>30.599999999999998</v>
      </c>
      <c r="E209" s="4">
        <f>IF(ISNA(VLOOKUP(A209,'2011'!$B$2:$S$401,7,FALSE)), AVERAGE(C209:D209), VLOOKUP(A209,'2011'!$B$2:$S$401,7,FALSE))</f>
        <v>30.599999999999998</v>
      </c>
      <c r="F209" s="4">
        <f>IF(ISNA(VLOOKUP(A209,'2010'!$B$2:$S$401,7,FALSE)), AVERAGE(C209:E209), VLOOKUP(A209,'2010'!$B$2:$S$401,7,FALSE))</f>
        <v>30.599999999999998</v>
      </c>
      <c r="G209" s="4">
        <f>IF(ISNA(VLOOKUP(A209,'2009'!$B$2:$S$401,7,FALSE)), AVERAGE(C209:F209), VLOOKUP(A209,'2009'!$B$2:$S$401,7,FALSE))</f>
        <v>30.599999999999998</v>
      </c>
      <c r="H209" s="4">
        <f>VLOOKUP(A209,'2014'!$B$2:$S$430,4,FALSE)</f>
        <v>79</v>
      </c>
      <c r="I209" s="4">
        <f>IF(ISNA(VLOOKUP(A209,'2013'!$B$2:$S$401,4,FALSE)), H209, VLOOKUP(A209,'2013'!$B$2:$S$401,4,FALSE)*1.7)</f>
        <v>59.5</v>
      </c>
      <c r="J209" s="4">
        <f>IF(ISNA(VLOOKUP(A209,'2012'!$B$2:$S$401,4,FALSE)), I209, VLOOKUP(A209,'2012'!$B$2:$S$401,4,FALSE))</f>
        <v>59.5</v>
      </c>
      <c r="K209" s="4">
        <f>IF(ISNA(VLOOKUP(A209,'2011'!$B$2:$S$401,4,FALSE)), AVERAGE(I209:J209), VLOOKUP(A209,'2011'!$B$2:$S$401,4,FALSE))</f>
        <v>59.5</v>
      </c>
      <c r="L209" s="4">
        <f>IF(ISNA(VLOOKUP(A209,'2010'!$B$2:$S$401,4,FALSE)), AVERAGE(I209:K209), VLOOKUP(A209,'2010'!$B$2:$S$401,4,FALSE))</f>
        <v>59.5</v>
      </c>
      <c r="M209" s="4">
        <f>IF(ISNA(VLOOKUP(A209,'2009'!$B$2:$S$401,4,FALSE)), AVERAGE(I209:L209), VLOOKUP(A209,'2009'!$B$2:$S$401,4,FALSE))</f>
        <v>59.5</v>
      </c>
      <c r="N209" s="4">
        <f t="shared" si="27"/>
        <v>24</v>
      </c>
      <c r="O209" s="4" t="str">
        <f>VLOOKUP(A209,Bios!$B$2:$S$430,3,FALSE)</f>
        <v>R</v>
      </c>
      <c r="P209" s="4" t="str">
        <f>VLOOKUP(A209,Bios!$B$2:$S$430,4,FALSE)</f>
        <v>Jun 05 '89</v>
      </c>
      <c r="Q209" s="4" t="str">
        <f t="shared" si="28"/>
        <v>89</v>
      </c>
      <c r="R209" s="5">
        <f t="shared" si="29"/>
        <v>0.51261620185922974</v>
      </c>
      <c r="S209" s="4">
        <f t="shared" si="30"/>
        <v>30.599999999999998</v>
      </c>
      <c r="T209" s="4">
        <f t="shared" si="31"/>
        <v>40</v>
      </c>
      <c r="U209" s="4">
        <f t="shared" si="32"/>
        <v>59.5</v>
      </c>
      <c r="V209" s="4">
        <f t="shared" si="33"/>
        <v>79</v>
      </c>
      <c r="W209" s="4" t="str">
        <f>VLOOKUP(A209,Bios!$B$2:$S$430,7,FALSE)</f>
        <v>USA</v>
      </c>
      <c r="X209" s="4" t="str">
        <f>VLOOKUP(A209,Bios!$B$2:$S$430,2,FALSE)</f>
        <v>CBJ</v>
      </c>
      <c r="Y209" s="4">
        <f t="shared" si="34"/>
        <v>62.75</v>
      </c>
      <c r="Z209" s="4">
        <f t="shared" si="35"/>
        <v>32.166666666666664</v>
      </c>
    </row>
    <row r="210" spans="1:26">
      <c r="A210" t="s">
        <v>1878</v>
      </c>
      <c r="B210" s="4">
        <f>VLOOKUP(A210,'2014'!$B$2:$S$430,7,FALSE)</f>
        <v>25</v>
      </c>
      <c r="C210" s="4">
        <f>IF(ISNA(VLOOKUP(A210,'2013'!$B$2:$S$401,7,FALSE)*1.7), B210, VLOOKUP(A210,'2013'!$B$2:$S$401,7,FALSE)*1.7)</f>
        <v>25</v>
      </c>
      <c r="D210" s="4">
        <f>IF(ISNA(VLOOKUP(A210,'2012'!$B$2:$S$401,7,FALSE)), C210, VLOOKUP(A210,'2012'!$B$2:$S$401,7,FALSE))</f>
        <v>25</v>
      </c>
      <c r="E210" s="4">
        <f>IF(ISNA(VLOOKUP(A210,'2011'!$B$2:$S$401,7,FALSE)), AVERAGE(C210:D210), VLOOKUP(A210,'2011'!$B$2:$S$401,7,FALSE))</f>
        <v>25</v>
      </c>
      <c r="F210" s="4">
        <f>IF(ISNA(VLOOKUP(A210,'2010'!$B$2:$S$401,7,FALSE)), AVERAGE(C210:E210), VLOOKUP(A210,'2010'!$B$2:$S$401,7,FALSE))</f>
        <v>25</v>
      </c>
      <c r="G210" s="4">
        <f>IF(ISNA(VLOOKUP(A210,'2009'!$B$2:$S$401,7,FALSE)), AVERAGE(C210:F210), VLOOKUP(A210,'2009'!$B$2:$S$401,7,FALSE))</f>
        <v>25</v>
      </c>
      <c r="H210" s="4">
        <f>VLOOKUP(A210,'2014'!$B$2:$S$430,4,FALSE)</f>
        <v>49</v>
      </c>
      <c r="I210" s="4">
        <f>IF(ISNA(VLOOKUP(A210,'2013'!$B$2:$S$401,4,FALSE)), H210, VLOOKUP(A210,'2013'!$B$2:$S$401,4,FALSE)*1.7)</f>
        <v>49</v>
      </c>
      <c r="J210" s="4">
        <f>IF(ISNA(VLOOKUP(A210,'2012'!$B$2:$S$401,4,FALSE)), I210, VLOOKUP(A210,'2012'!$B$2:$S$401,4,FALSE))</f>
        <v>49</v>
      </c>
      <c r="K210" s="4">
        <f>IF(ISNA(VLOOKUP(A210,'2011'!$B$2:$S$401,4,FALSE)), AVERAGE(I210:J210), VLOOKUP(A210,'2011'!$B$2:$S$401,4,FALSE))</f>
        <v>49</v>
      </c>
      <c r="L210" s="4">
        <f>IF(ISNA(VLOOKUP(A210,'2010'!$B$2:$S$401,4,FALSE)), AVERAGE(I210:K210), VLOOKUP(A210,'2010'!$B$2:$S$401,4,FALSE))</f>
        <v>49</v>
      </c>
      <c r="M210" s="4">
        <f>IF(ISNA(VLOOKUP(A210,'2009'!$B$2:$S$401,4,FALSE)), AVERAGE(I210:L210), VLOOKUP(A210,'2009'!$B$2:$S$401,4,FALSE))</f>
        <v>49</v>
      </c>
      <c r="N210" s="4">
        <f t="shared" si="27"/>
        <v>22</v>
      </c>
      <c r="O210" s="4" t="str">
        <f>VLOOKUP(A210,Bios!$B$2:$S$430,3,FALSE)</f>
        <v>C</v>
      </c>
      <c r="P210" s="4" t="str">
        <f>VLOOKUP(A210,Bios!$B$2:$S$430,4,FALSE)</f>
        <v>Apr 10 '91</v>
      </c>
      <c r="Q210" s="4" t="str">
        <f t="shared" si="28"/>
        <v>91</v>
      </c>
      <c r="R210" s="5">
        <f t="shared" si="29"/>
        <v>0.51020408163265307</v>
      </c>
      <c r="S210" s="4">
        <f t="shared" si="30"/>
        <v>25</v>
      </c>
      <c r="T210" s="4">
        <f t="shared" si="31"/>
        <v>25</v>
      </c>
      <c r="U210" s="4">
        <f t="shared" si="32"/>
        <v>49</v>
      </c>
      <c r="V210" s="4">
        <f t="shared" si="33"/>
        <v>49</v>
      </c>
      <c r="W210" s="4" t="str">
        <f>VLOOKUP(A210,Bios!$B$2:$S$430,7,FALSE)</f>
        <v>CAN</v>
      </c>
      <c r="X210" s="4" t="str">
        <f>VLOOKUP(A210,Bios!$B$2:$S$430,2,FALSE)</f>
        <v>CHI, FLA</v>
      </c>
      <c r="Y210" s="4">
        <f t="shared" si="34"/>
        <v>49</v>
      </c>
      <c r="Z210" s="4">
        <f t="shared" si="35"/>
        <v>25</v>
      </c>
    </row>
    <row r="211" spans="1:26">
      <c r="A211" t="s">
        <v>1850</v>
      </c>
      <c r="B211" s="4">
        <f>VLOOKUP(A211,'2014'!$B$2:$S$430,7,FALSE)</f>
        <v>40</v>
      </c>
      <c r="C211" s="4">
        <f>IF(ISNA(VLOOKUP(A211,'2013'!$B$2:$S$401,7,FALSE)*1.7), B211, VLOOKUP(A211,'2013'!$B$2:$S$401,7,FALSE)*1.7)</f>
        <v>40</v>
      </c>
      <c r="D211" s="4">
        <f>IF(ISNA(VLOOKUP(A211,'2012'!$B$2:$S$401,7,FALSE)), C211, VLOOKUP(A211,'2012'!$B$2:$S$401,7,FALSE))</f>
        <v>40</v>
      </c>
      <c r="E211" s="4">
        <f>IF(ISNA(VLOOKUP(A211,'2011'!$B$2:$S$401,7,FALSE)), AVERAGE(C211:D211), VLOOKUP(A211,'2011'!$B$2:$S$401,7,FALSE))</f>
        <v>40</v>
      </c>
      <c r="F211" s="4">
        <f>IF(ISNA(VLOOKUP(A211,'2010'!$B$2:$S$401,7,FALSE)), AVERAGE(C211:E211), VLOOKUP(A211,'2010'!$B$2:$S$401,7,FALSE))</f>
        <v>40</v>
      </c>
      <c r="G211" s="4">
        <f>IF(ISNA(VLOOKUP(A211,'2009'!$B$2:$S$401,7,FALSE)), AVERAGE(C211:F211), VLOOKUP(A211,'2009'!$B$2:$S$401,7,FALSE))</f>
        <v>40</v>
      </c>
      <c r="H211" s="4">
        <f>VLOOKUP(A211,'2014'!$B$2:$S$430,4,FALSE)</f>
        <v>79</v>
      </c>
      <c r="I211" s="4">
        <f>IF(ISNA(VLOOKUP(A211,'2013'!$B$2:$S$401,4,FALSE)), H211, VLOOKUP(A211,'2013'!$B$2:$S$401,4,FALSE)*1.7)</f>
        <v>79</v>
      </c>
      <c r="J211" s="4">
        <f>IF(ISNA(VLOOKUP(A211,'2012'!$B$2:$S$401,4,FALSE)), I211, VLOOKUP(A211,'2012'!$B$2:$S$401,4,FALSE))</f>
        <v>79</v>
      </c>
      <c r="K211" s="4">
        <f>IF(ISNA(VLOOKUP(A211,'2011'!$B$2:$S$401,4,FALSE)), AVERAGE(I211:J211), VLOOKUP(A211,'2011'!$B$2:$S$401,4,FALSE))</f>
        <v>79</v>
      </c>
      <c r="L211" s="4">
        <f>IF(ISNA(VLOOKUP(A211,'2010'!$B$2:$S$401,4,FALSE)), AVERAGE(I211:K211), VLOOKUP(A211,'2010'!$B$2:$S$401,4,FALSE))</f>
        <v>79</v>
      </c>
      <c r="M211" s="4">
        <f>IF(ISNA(VLOOKUP(A211,'2009'!$B$2:$S$401,4,FALSE)), AVERAGE(I211:L211), VLOOKUP(A211,'2009'!$B$2:$S$401,4,FALSE))</f>
        <v>79</v>
      </c>
      <c r="N211" s="4">
        <f t="shared" si="27"/>
        <v>22</v>
      </c>
      <c r="O211" s="4" t="str">
        <f>VLOOKUP(A211,Bios!$B$2:$S$430,3,FALSE)</f>
        <v>D</v>
      </c>
      <c r="P211" s="4" t="str">
        <f>VLOOKUP(A211,Bios!$B$2:$S$430,4,FALSE)</f>
        <v>Apr 12 '91</v>
      </c>
      <c r="Q211" s="4" t="str">
        <f t="shared" si="28"/>
        <v>91</v>
      </c>
      <c r="R211" s="5">
        <f t="shared" si="29"/>
        <v>0.50632911392405067</v>
      </c>
      <c r="S211" s="4">
        <f t="shared" si="30"/>
        <v>40</v>
      </c>
      <c r="T211" s="4">
        <f t="shared" si="31"/>
        <v>40</v>
      </c>
      <c r="U211" s="4">
        <f t="shared" si="32"/>
        <v>79</v>
      </c>
      <c r="V211" s="4">
        <f t="shared" si="33"/>
        <v>79</v>
      </c>
      <c r="W211" s="4" t="str">
        <f>VLOOKUP(A211,Bios!$B$2:$S$430,7,FALSE)</f>
        <v>USA</v>
      </c>
      <c r="X211" s="4" t="str">
        <f>VLOOKUP(A211,Bios!$B$2:$S$430,2,FALSE)</f>
        <v>BOS</v>
      </c>
      <c r="Y211" s="4">
        <f t="shared" si="34"/>
        <v>79</v>
      </c>
      <c r="Z211" s="4">
        <f t="shared" si="35"/>
        <v>40</v>
      </c>
    </row>
    <row r="212" spans="1:26">
      <c r="A212" t="s">
        <v>287</v>
      </c>
      <c r="B212" s="4">
        <f>VLOOKUP(A212,'2014'!$B$2:$S$430,7,FALSE)</f>
        <v>26</v>
      </c>
      <c r="C212" s="4">
        <f>IF(ISNA(VLOOKUP(A212,'2013'!$B$2:$S$401,7,FALSE)*1.7), B212, VLOOKUP(A212,'2013'!$B$2:$S$401,7,FALSE)*1.7)</f>
        <v>35.699999999999996</v>
      </c>
      <c r="D212" s="4">
        <f>IF(ISNA(VLOOKUP(A212,'2012'!$B$2:$S$401,7,FALSE)), C212, VLOOKUP(A212,'2012'!$B$2:$S$401,7,FALSE))</f>
        <v>32</v>
      </c>
      <c r="E212" s="4">
        <f>IF(ISNA(VLOOKUP(A212,'2011'!$B$2:$S$401,7,FALSE)), AVERAGE(C212:D212), VLOOKUP(A212,'2011'!$B$2:$S$401,7,FALSE))</f>
        <v>52</v>
      </c>
      <c r="F212" s="4">
        <f>IF(ISNA(VLOOKUP(A212,'2010'!$B$2:$S$401,7,FALSE)), AVERAGE(C212:E212), VLOOKUP(A212,'2010'!$B$2:$S$401,7,FALSE))</f>
        <v>39.9</v>
      </c>
      <c r="G212" s="4">
        <f>IF(ISNA(VLOOKUP(A212,'2009'!$B$2:$S$401,7,FALSE)), AVERAGE(C212:F212), VLOOKUP(A212,'2009'!$B$2:$S$401,7,FALSE))</f>
        <v>39.9</v>
      </c>
      <c r="H212" s="4">
        <f>VLOOKUP(A212,'2014'!$B$2:$S$430,4,FALSE)</f>
        <v>64</v>
      </c>
      <c r="I212" s="4">
        <f>IF(ISNA(VLOOKUP(A212,'2013'!$B$2:$S$401,4,FALSE)), H212, VLOOKUP(A212,'2013'!$B$2:$S$401,4,FALSE)*1.7)</f>
        <v>76.5</v>
      </c>
      <c r="J212" s="4">
        <f>IF(ISNA(VLOOKUP(A212,'2012'!$B$2:$S$401,4,FALSE)), I212, VLOOKUP(A212,'2012'!$B$2:$S$401,4,FALSE))</f>
        <v>78</v>
      </c>
      <c r="K212" s="4">
        <f>IF(ISNA(VLOOKUP(A212,'2011'!$B$2:$S$401,4,FALSE)), AVERAGE(I212:J212), VLOOKUP(A212,'2011'!$B$2:$S$401,4,FALSE))</f>
        <v>76</v>
      </c>
      <c r="L212" s="4">
        <f>IF(ISNA(VLOOKUP(A212,'2010'!$B$2:$S$401,4,FALSE)), AVERAGE(I212:K212), VLOOKUP(A212,'2010'!$B$2:$S$401,4,FALSE))</f>
        <v>76.833333333333329</v>
      </c>
      <c r="M212" s="4">
        <f>IF(ISNA(VLOOKUP(A212,'2009'!$B$2:$S$401,4,FALSE)), AVERAGE(I212:L212), VLOOKUP(A212,'2009'!$B$2:$S$401,4,FALSE))</f>
        <v>76.833333333333329</v>
      </c>
      <c r="N212" s="4">
        <f t="shared" si="27"/>
        <v>26</v>
      </c>
      <c r="O212" s="4" t="str">
        <f>VLOOKUP(A212,Bios!$B$2:$S$430,3,FALSE)</f>
        <v>R</v>
      </c>
      <c r="P212" s="4" t="str">
        <f>VLOOKUP(A212,Bios!$B$2:$S$430,4,FALSE)</f>
        <v>Oct 05 '87</v>
      </c>
      <c r="Q212" s="4" t="str">
        <f t="shared" si="28"/>
        <v>87</v>
      </c>
      <c r="R212" s="5">
        <f t="shared" si="29"/>
        <v>0.50316102640386762</v>
      </c>
      <c r="S212" s="4">
        <f t="shared" si="30"/>
        <v>26</v>
      </c>
      <c r="T212" s="4">
        <f t="shared" si="31"/>
        <v>52</v>
      </c>
      <c r="U212" s="4">
        <f t="shared" si="32"/>
        <v>64</v>
      </c>
      <c r="V212" s="4">
        <f t="shared" si="33"/>
        <v>78</v>
      </c>
      <c r="W212" s="4" t="str">
        <f>VLOOKUP(A212,Bios!$B$2:$S$430,7,FALSE)</f>
        <v>AUT</v>
      </c>
      <c r="X212" s="4" t="str">
        <f>VLOOKUP(A212,Bios!$B$2:$S$430,2,FALSE)</f>
        <v>NYI</v>
      </c>
      <c r="Y212" s="4">
        <f t="shared" si="34"/>
        <v>74.694444444444443</v>
      </c>
      <c r="Z212" s="4">
        <f t="shared" si="35"/>
        <v>37.583333333333336</v>
      </c>
    </row>
    <row r="213" spans="1:26">
      <c r="A213" t="s">
        <v>229</v>
      </c>
      <c r="B213" s="4">
        <f>VLOOKUP(A213,'2014'!$B$2:$S$430,7,FALSE)</f>
        <v>24</v>
      </c>
      <c r="C213" s="4">
        <f>IF(ISNA(VLOOKUP(A213,'2013'!$B$2:$S$401,7,FALSE)*1.7), B213, VLOOKUP(A213,'2013'!$B$2:$S$401,7,FALSE)*1.7)</f>
        <v>24</v>
      </c>
      <c r="D213" s="4">
        <f>IF(ISNA(VLOOKUP(A213,'2012'!$B$2:$S$401,7,FALSE)), C213, VLOOKUP(A213,'2012'!$B$2:$S$401,7,FALSE))</f>
        <v>41</v>
      </c>
      <c r="E213" s="4">
        <f>IF(ISNA(VLOOKUP(A213,'2011'!$B$2:$S$401,7,FALSE)), AVERAGE(C213:D213), VLOOKUP(A213,'2011'!$B$2:$S$401,7,FALSE))</f>
        <v>32</v>
      </c>
      <c r="F213" s="4">
        <f>IF(ISNA(VLOOKUP(A213,'2010'!$B$2:$S$401,7,FALSE)), AVERAGE(C213:E213), VLOOKUP(A213,'2010'!$B$2:$S$401,7,FALSE))</f>
        <v>46</v>
      </c>
      <c r="G213" s="4">
        <f>IF(ISNA(VLOOKUP(A213,'2009'!$B$2:$S$401,7,FALSE)), AVERAGE(C213:F213), VLOOKUP(A213,'2009'!$B$2:$S$401,7,FALSE))</f>
        <v>35.75</v>
      </c>
      <c r="H213" s="4">
        <f>VLOOKUP(A213,'2014'!$B$2:$S$430,4,FALSE)</f>
        <v>62</v>
      </c>
      <c r="I213" s="4">
        <f>IF(ISNA(VLOOKUP(A213,'2013'!$B$2:$S$401,4,FALSE)), H213, VLOOKUP(A213,'2013'!$B$2:$S$401,4,FALSE)*1.7)</f>
        <v>62</v>
      </c>
      <c r="J213" s="4">
        <f>IF(ISNA(VLOOKUP(A213,'2012'!$B$2:$S$401,4,FALSE)), I213, VLOOKUP(A213,'2012'!$B$2:$S$401,4,FALSE))</f>
        <v>75</v>
      </c>
      <c r="K213" s="4">
        <f>IF(ISNA(VLOOKUP(A213,'2011'!$B$2:$S$401,4,FALSE)), AVERAGE(I213:J213), VLOOKUP(A213,'2011'!$B$2:$S$401,4,FALSE))</f>
        <v>57</v>
      </c>
      <c r="L213" s="4">
        <f>IF(ISNA(VLOOKUP(A213,'2010'!$B$2:$S$401,4,FALSE)), AVERAGE(I213:K213), VLOOKUP(A213,'2010'!$B$2:$S$401,4,FALSE))</f>
        <v>79</v>
      </c>
      <c r="M213" s="4">
        <f>IF(ISNA(VLOOKUP(A213,'2009'!$B$2:$S$401,4,FALSE)), AVERAGE(I213:L213), VLOOKUP(A213,'2009'!$B$2:$S$401,4,FALSE))</f>
        <v>68.25</v>
      </c>
      <c r="N213" s="4">
        <f t="shared" si="27"/>
        <v>26</v>
      </c>
      <c r="O213" s="4" t="str">
        <f>VLOOKUP(A213,Bios!$B$2:$S$430,3,FALSE)</f>
        <v>R</v>
      </c>
      <c r="P213" s="4" t="str">
        <f>VLOOKUP(A213,Bios!$B$2:$S$430,4,FALSE)</f>
        <v>Apr 03 '87</v>
      </c>
      <c r="Q213" s="4" t="str">
        <f t="shared" si="28"/>
        <v>87</v>
      </c>
      <c r="R213" s="5">
        <f t="shared" si="29"/>
        <v>0.5027898326100434</v>
      </c>
      <c r="S213" s="4">
        <f t="shared" si="30"/>
        <v>24</v>
      </c>
      <c r="T213" s="4">
        <f t="shared" si="31"/>
        <v>46</v>
      </c>
      <c r="U213" s="4">
        <f t="shared" si="32"/>
        <v>57</v>
      </c>
      <c r="V213" s="4">
        <f t="shared" si="33"/>
        <v>79</v>
      </c>
      <c r="W213" s="4" t="str">
        <f>VLOOKUP(A213,Bios!$B$2:$S$430,7,FALSE)</f>
        <v>CAN</v>
      </c>
      <c r="X213" s="4" t="str">
        <f>VLOOKUP(A213,Bios!$B$2:$S$430,2,FALSE)</f>
        <v>COL, PHI</v>
      </c>
      <c r="Y213" s="4">
        <f t="shared" si="34"/>
        <v>67.208333333333329</v>
      </c>
      <c r="Z213" s="4">
        <f t="shared" si="35"/>
        <v>33.791666666666664</v>
      </c>
    </row>
    <row r="214" spans="1:26">
      <c r="A214" t="s">
        <v>269</v>
      </c>
      <c r="B214" s="4">
        <f>VLOOKUP(A214,'2014'!$B$2:$S$430,7,FALSE)</f>
        <v>33</v>
      </c>
      <c r="C214" s="4">
        <f>IF(ISNA(VLOOKUP(A214,'2013'!$B$2:$S$401,7,FALSE)*1.7), B214, VLOOKUP(A214,'2013'!$B$2:$S$401,7,FALSE)*1.7)</f>
        <v>32.299999999999997</v>
      </c>
      <c r="D214" s="4">
        <f>IF(ISNA(VLOOKUP(A214,'2012'!$B$2:$S$401,7,FALSE)), C214, VLOOKUP(A214,'2012'!$B$2:$S$401,7,FALSE))</f>
        <v>35</v>
      </c>
      <c r="E214" s="4">
        <f>IF(ISNA(VLOOKUP(A214,'2011'!$B$2:$S$401,7,FALSE)), AVERAGE(C214:D214), VLOOKUP(A214,'2011'!$B$2:$S$401,7,FALSE))</f>
        <v>34</v>
      </c>
      <c r="F214" s="4">
        <f>IF(ISNA(VLOOKUP(A214,'2010'!$B$2:$S$401,7,FALSE)), AVERAGE(C214:E214), VLOOKUP(A214,'2010'!$B$2:$S$401,7,FALSE))</f>
        <v>33.766666666666666</v>
      </c>
      <c r="G214" s="4">
        <f>IF(ISNA(VLOOKUP(A214,'2009'!$B$2:$S$401,7,FALSE)), AVERAGE(C214:F214), VLOOKUP(A214,'2009'!$B$2:$S$401,7,FALSE))</f>
        <v>33.766666666666666</v>
      </c>
      <c r="H214" s="4">
        <f>VLOOKUP(A214,'2014'!$B$2:$S$430,4,FALSE)</f>
        <v>81</v>
      </c>
      <c r="I214" s="4">
        <f>IF(ISNA(VLOOKUP(A214,'2013'!$B$2:$S$401,4,FALSE)), H214, VLOOKUP(A214,'2013'!$B$2:$S$401,4,FALSE)*1.7)</f>
        <v>42.5</v>
      </c>
      <c r="J214" s="4">
        <f>IF(ISNA(VLOOKUP(A214,'2012'!$B$2:$S$401,4,FALSE)), I214, VLOOKUP(A214,'2012'!$B$2:$S$401,4,FALSE))</f>
        <v>68</v>
      </c>
      <c r="K214" s="4">
        <f>IF(ISNA(VLOOKUP(A214,'2011'!$B$2:$S$401,4,FALSE)), AVERAGE(I214:J214), VLOOKUP(A214,'2011'!$B$2:$S$401,4,FALSE))</f>
        <v>82</v>
      </c>
      <c r="L214" s="4">
        <f>IF(ISNA(VLOOKUP(A214,'2010'!$B$2:$S$401,4,FALSE)), AVERAGE(I214:K214), VLOOKUP(A214,'2010'!$B$2:$S$401,4,FALSE))</f>
        <v>64.166666666666671</v>
      </c>
      <c r="M214" s="4">
        <f>IF(ISNA(VLOOKUP(A214,'2009'!$B$2:$S$401,4,FALSE)), AVERAGE(I214:L214), VLOOKUP(A214,'2009'!$B$2:$S$401,4,FALSE))</f>
        <v>64.166666666666671</v>
      </c>
      <c r="N214" s="4">
        <f t="shared" si="27"/>
        <v>24</v>
      </c>
      <c r="O214" s="4" t="str">
        <f>VLOOKUP(A214,Bios!$B$2:$S$430,3,FALSE)</f>
        <v>C</v>
      </c>
      <c r="P214" s="4" t="str">
        <f>VLOOKUP(A214,Bios!$B$2:$S$430,4,FALSE)</f>
        <v>Oct 20 '89</v>
      </c>
      <c r="Q214" s="4" t="str">
        <f t="shared" si="28"/>
        <v>89</v>
      </c>
      <c r="R214" s="5">
        <f t="shared" si="29"/>
        <v>0.50228121111571955</v>
      </c>
      <c r="S214" s="4">
        <f t="shared" si="30"/>
        <v>32.299999999999997</v>
      </c>
      <c r="T214" s="4">
        <f t="shared" si="31"/>
        <v>35</v>
      </c>
      <c r="U214" s="4">
        <f t="shared" si="32"/>
        <v>42.5</v>
      </c>
      <c r="V214" s="4">
        <f t="shared" si="33"/>
        <v>82</v>
      </c>
      <c r="W214" s="4" t="str">
        <f>VLOOKUP(A214,Bios!$B$2:$S$430,7,FALSE)</f>
        <v>USA</v>
      </c>
      <c r="X214" s="4" t="str">
        <f>VLOOKUP(A214,Bios!$B$2:$S$430,2,FALSE)</f>
        <v>NSH</v>
      </c>
      <c r="Y214" s="4">
        <f t="shared" si="34"/>
        <v>66.972222222222229</v>
      </c>
      <c r="Z214" s="4">
        <f t="shared" si="35"/>
        <v>33.638888888888886</v>
      </c>
    </row>
    <row r="215" spans="1:26">
      <c r="A215" t="s">
        <v>1852</v>
      </c>
      <c r="B215" s="4">
        <f>VLOOKUP(A215,'2014'!$B$2:$S$430,7,FALSE)</f>
        <v>38</v>
      </c>
      <c r="C215" s="4">
        <f>IF(ISNA(VLOOKUP(A215,'2013'!$B$2:$S$401,7,FALSE)*1.7), B215, VLOOKUP(A215,'2013'!$B$2:$S$401,7,FALSE)*1.7)</f>
        <v>38</v>
      </c>
      <c r="D215" s="4">
        <f>IF(ISNA(VLOOKUP(A215,'2012'!$B$2:$S$401,7,FALSE)), C215, VLOOKUP(A215,'2012'!$B$2:$S$401,7,FALSE))</f>
        <v>38</v>
      </c>
      <c r="E215" s="4">
        <f>IF(ISNA(VLOOKUP(A215,'2011'!$B$2:$S$401,7,FALSE)), AVERAGE(C215:D215), VLOOKUP(A215,'2011'!$B$2:$S$401,7,FALSE))</f>
        <v>38</v>
      </c>
      <c r="F215" s="4">
        <f>IF(ISNA(VLOOKUP(A215,'2010'!$B$2:$S$401,7,FALSE)), AVERAGE(C215:E215), VLOOKUP(A215,'2010'!$B$2:$S$401,7,FALSE))</f>
        <v>38</v>
      </c>
      <c r="G215" s="4">
        <f>IF(ISNA(VLOOKUP(A215,'2009'!$B$2:$S$401,7,FALSE)), AVERAGE(C215:F215), VLOOKUP(A215,'2009'!$B$2:$S$401,7,FALSE))</f>
        <v>38</v>
      </c>
      <c r="H215" s="4">
        <f>VLOOKUP(A215,'2014'!$B$2:$S$430,4,FALSE)</f>
        <v>76</v>
      </c>
      <c r="I215" s="4">
        <f>IF(ISNA(VLOOKUP(A215,'2013'!$B$2:$S$401,4,FALSE)), H215, VLOOKUP(A215,'2013'!$B$2:$S$401,4,FALSE)*1.7)</f>
        <v>76</v>
      </c>
      <c r="J215" s="4">
        <f>IF(ISNA(VLOOKUP(A215,'2012'!$B$2:$S$401,4,FALSE)), I215, VLOOKUP(A215,'2012'!$B$2:$S$401,4,FALSE))</f>
        <v>76</v>
      </c>
      <c r="K215" s="4">
        <f>IF(ISNA(VLOOKUP(A215,'2011'!$B$2:$S$401,4,FALSE)), AVERAGE(I215:J215), VLOOKUP(A215,'2011'!$B$2:$S$401,4,FALSE))</f>
        <v>76</v>
      </c>
      <c r="L215" s="4">
        <f>IF(ISNA(VLOOKUP(A215,'2010'!$B$2:$S$401,4,FALSE)), AVERAGE(I215:K215), VLOOKUP(A215,'2010'!$B$2:$S$401,4,FALSE))</f>
        <v>76</v>
      </c>
      <c r="M215" s="4">
        <f>IF(ISNA(VLOOKUP(A215,'2009'!$B$2:$S$401,4,FALSE)), AVERAGE(I215:L215), VLOOKUP(A215,'2009'!$B$2:$S$401,4,FALSE))</f>
        <v>76</v>
      </c>
      <c r="N215" s="4">
        <f t="shared" si="27"/>
        <v>21</v>
      </c>
      <c r="O215" s="4" t="str">
        <f>VLOOKUP(A215,Bios!$B$2:$S$430,3,FALSE)</f>
        <v>C</v>
      </c>
      <c r="P215" s="4" t="str">
        <f>VLOOKUP(A215,Bios!$B$2:$S$430,4,FALSE)</f>
        <v>Jul 17 '92</v>
      </c>
      <c r="Q215" s="4" t="str">
        <f t="shared" si="28"/>
        <v>92</v>
      </c>
      <c r="R215" s="5">
        <f t="shared" si="29"/>
        <v>0.5</v>
      </c>
      <c r="S215" s="4">
        <f t="shared" si="30"/>
        <v>38</v>
      </c>
      <c r="T215" s="4">
        <f t="shared" si="31"/>
        <v>38</v>
      </c>
      <c r="U215" s="4">
        <f t="shared" si="32"/>
        <v>76</v>
      </c>
      <c r="V215" s="4">
        <f t="shared" si="33"/>
        <v>76</v>
      </c>
      <c r="W215" s="4" t="str">
        <f>VLOOKUP(A215,Bios!$B$2:$S$430,7,FALSE)</f>
        <v>USA</v>
      </c>
      <c r="X215" s="4" t="str">
        <f>VLOOKUP(A215,Bios!$B$2:$S$430,2,FALSE)</f>
        <v>FLA</v>
      </c>
      <c r="Y215" s="4">
        <f t="shared" si="34"/>
        <v>76</v>
      </c>
      <c r="Z215" s="4">
        <f t="shared" si="35"/>
        <v>38</v>
      </c>
    </row>
    <row r="216" spans="1:26">
      <c r="A216" t="s">
        <v>916</v>
      </c>
      <c r="B216" s="4">
        <f>VLOOKUP(A216,'2014'!$B$2:$S$430,7,FALSE)</f>
        <v>41</v>
      </c>
      <c r="C216" s="4">
        <f>IF(ISNA(VLOOKUP(A216,'2013'!$B$2:$S$401,7,FALSE)*1.7), B216, VLOOKUP(A216,'2013'!$B$2:$S$401,7,FALSE)*1.7)</f>
        <v>32.299999999999997</v>
      </c>
      <c r="D216" s="4">
        <f>IF(ISNA(VLOOKUP(A216,'2012'!$B$2:$S$401,7,FALSE)), C216, VLOOKUP(A216,'2012'!$B$2:$S$401,7,FALSE))</f>
        <v>32.299999999999997</v>
      </c>
      <c r="E216" s="4">
        <f>IF(ISNA(VLOOKUP(A216,'2011'!$B$2:$S$401,7,FALSE)), AVERAGE(C216:D216), VLOOKUP(A216,'2011'!$B$2:$S$401,7,FALSE))</f>
        <v>32.299999999999997</v>
      </c>
      <c r="F216" s="4">
        <f>IF(ISNA(VLOOKUP(A216,'2010'!$B$2:$S$401,7,FALSE)), AVERAGE(C216:E216), VLOOKUP(A216,'2010'!$B$2:$S$401,7,FALSE))</f>
        <v>32.299999999999997</v>
      </c>
      <c r="G216" s="4">
        <f>IF(ISNA(VLOOKUP(A216,'2009'!$B$2:$S$401,7,FALSE)), AVERAGE(C216:F216), VLOOKUP(A216,'2009'!$B$2:$S$401,7,FALSE))</f>
        <v>32.299999999999997</v>
      </c>
      <c r="H216" s="4">
        <f>VLOOKUP(A216,'2014'!$B$2:$S$430,4,FALSE)</f>
        <v>82</v>
      </c>
      <c r="I216" s="4">
        <f>IF(ISNA(VLOOKUP(A216,'2013'!$B$2:$S$401,4,FALSE)), H216, VLOOKUP(A216,'2013'!$B$2:$S$401,4,FALSE)*1.7)</f>
        <v>64.599999999999994</v>
      </c>
      <c r="J216" s="4">
        <f>IF(ISNA(VLOOKUP(A216,'2012'!$B$2:$S$401,4,FALSE)), I216, VLOOKUP(A216,'2012'!$B$2:$S$401,4,FALSE))</f>
        <v>64.599999999999994</v>
      </c>
      <c r="K216" s="4">
        <f>IF(ISNA(VLOOKUP(A216,'2011'!$B$2:$S$401,4,FALSE)), AVERAGE(I216:J216), VLOOKUP(A216,'2011'!$B$2:$S$401,4,FALSE))</f>
        <v>64.599999999999994</v>
      </c>
      <c r="L216" s="4">
        <f>IF(ISNA(VLOOKUP(A216,'2010'!$B$2:$S$401,4,FALSE)), AVERAGE(I216:K216), VLOOKUP(A216,'2010'!$B$2:$S$401,4,FALSE))</f>
        <v>64.599999999999994</v>
      </c>
      <c r="M216" s="4">
        <f>IF(ISNA(VLOOKUP(A216,'2009'!$B$2:$S$401,4,FALSE)), AVERAGE(I216:L216), VLOOKUP(A216,'2009'!$B$2:$S$401,4,FALSE))</f>
        <v>64.599999999999994</v>
      </c>
      <c r="N216" s="4">
        <f t="shared" si="27"/>
        <v>24</v>
      </c>
      <c r="O216" s="4" t="str">
        <f>VLOOKUP(A216,Bios!$B$2:$S$430,3,FALSE)</f>
        <v>C</v>
      </c>
      <c r="P216" s="4" t="str">
        <f>VLOOKUP(A216,Bios!$B$2:$S$430,4,FALSE)</f>
        <v>Sep 14 '89</v>
      </c>
      <c r="Q216" s="4" t="str">
        <f t="shared" si="28"/>
        <v>89</v>
      </c>
      <c r="R216" s="5">
        <f t="shared" si="29"/>
        <v>0.5</v>
      </c>
      <c r="S216" s="4">
        <f t="shared" si="30"/>
        <v>32.299999999999997</v>
      </c>
      <c r="T216" s="4">
        <f t="shared" si="31"/>
        <v>41</v>
      </c>
      <c r="U216" s="4">
        <f t="shared" si="32"/>
        <v>64.599999999999994</v>
      </c>
      <c r="V216" s="4">
        <f t="shared" si="33"/>
        <v>82</v>
      </c>
      <c r="W216" s="4" t="str">
        <f>VLOOKUP(A216,Bios!$B$2:$S$430,7,FALSE)</f>
        <v>CAN</v>
      </c>
      <c r="X216" s="4" t="str">
        <f>VLOOKUP(A216,Bios!$B$2:$S$430,2,FALSE)</f>
        <v>TBL</v>
      </c>
      <c r="Y216" s="4">
        <f t="shared" si="34"/>
        <v>67.5</v>
      </c>
      <c r="Z216" s="4">
        <f t="shared" si="35"/>
        <v>33.75</v>
      </c>
    </row>
    <row r="217" spans="1:26">
      <c r="A217" t="s">
        <v>705</v>
      </c>
      <c r="B217" s="4">
        <f>VLOOKUP(A217,'2014'!$B$2:$S$430,7,FALSE)</f>
        <v>41</v>
      </c>
      <c r="C217" s="4">
        <f>IF(ISNA(VLOOKUP(A217,'2013'!$B$2:$S$401,7,FALSE)*1.7), B217, VLOOKUP(A217,'2013'!$B$2:$S$401,7,FALSE)*1.7)</f>
        <v>44.199999999999996</v>
      </c>
      <c r="D217" s="4">
        <f>IF(ISNA(VLOOKUP(A217,'2012'!$B$2:$S$401,7,FALSE)), C217, VLOOKUP(A217,'2012'!$B$2:$S$401,7,FALSE))</f>
        <v>44.199999999999996</v>
      </c>
      <c r="E217" s="4">
        <f>IF(ISNA(VLOOKUP(A217,'2011'!$B$2:$S$401,7,FALSE)), AVERAGE(C217:D217), VLOOKUP(A217,'2011'!$B$2:$S$401,7,FALSE))</f>
        <v>18</v>
      </c>
      <c r="F217" s="4">
        <f>IF(ISNA(VLOOKUP(A217,'2010'!$B$2:$S$401,7,FALSE)), AVERAGE(C217:E217), VLOOKUP(A217,'2010'!$B$2:$S$401,7,FALSE))</f>
        <v>35.466666666666661</v>
      </c>
      <c r="G217" s="4">
        <f>IF(ISNA(VLOOKUP(A217,'2009'!$B$2:$S$401,7,FALSE)), AVERAGE(C217:F217), VLOOKUP(A217,'2009'!$B$2:$S$401,7,FALSE))</f>
        <v>35.466666666666661</v>
      </c>
      <c r="H217" s="4">
        <f>VLOOKUP(A217,'2014'!$B$2:$S$430,4,FALSE)</f>
        <v>82</v>
      </c>
      <c r="I217" s="4">
        <f>IF(ISNA(VLOOKUP(A217,'2013'!$B$2:$S$401,4,FALSE)), H217, VLOOKUP(A217,'2013'!$B$2:$S$401,4,FALSE)*1.7)</f>
        <v>79.899999999999991</v>
      </c>
      <c r="J217" s="4">
        <f>IF(ISNA(VLOOKUP(A217,'2012'!$B$2:$S$401,4,FALSE)), I217, VLOOKUP(A217,'2012'!$B$2:$S$401,4,FALSE))</f>
        <v>79.899999999999991</v>
      </c>
      <c r="K217" s="4">
        <f>IF(ISNA(VLOOKUP(A217,'2011'!$B$2:$S$401,4,FALSE)), AVERAGE(I217:J217), VLOOKUP(A217,'2011'!$B$2:$S$401,4,FALSE))</f>
        <v>54</v>
      </c>
      <c r="L217" s="4">
        <f>IF(ISNA(VLOOKUP(A217,'2010'!$B$2:$S$401,4,FALSE)), AVERAGE(I217:K217), VLOOKUP(A217,'2010'!$B$2:$S$401,4,FALSE))</f>
        <v>71.266666666666666</v>
      </c>
      <c r="M217" s="4">
        <f>IF(ISNA(VLOOKUP(A217,'2009'!$B$2:$S$401,4,FALSE)), AVERAGE(I217:L217), VLOOKUP(A217,'2009'!$B$2:$S$401,4,FALSE))</f>
        <v>71.266666666666666</v>
      </c>
      <c r="N217" s="4">
        <f t="shared" si="27"/>
        <v>22</v>
      </c>
      <c r="O217" s="4" t="str">
        <f>VLOOKUP(A217,Bios!$B$2:$S$430,3,FALSE)</f>
        <v>C</v>
      </c>
      <c r="P217" s="4" t="str">
        <f>VLOOKUP(A217,Bios!$B$2:$S$430,4,FALSE)</f>
        <v>Aug 22 '91</v>
      </c>
      <c r="Q217" s="4" t="str">
        <f t="shared" si="28"/>
        <v>91</v>
      </c>
      <c r="R217" s="5">
        <f t="shared" si="29"/>
        <v>0.49809885931558939</v>
      </c>
      <c r="S217" s="4">
        <f t="shared" si="30"/>
        <v>18</v>
      </c>
      <c r="T217" s="4">
        <f t="shared" si="31"/>
        <v>44.199999999999996</v>
      </c>
      <c r="U217" s="4">
        <f t="shared" si="32"/>
        <v>54</v>
      </c>
      <c r="V217" s="4">
        <f t="shared" si="33"/>
        <v>82</v>
      </c>
      <c r="W217" s="4" t="str">
        <f>VLOOKUP(A217,Bios!$B$2:$S$430,7,FALSE)</f>
        <v>CAN</v>
      </c>
      <c r="X217" s="4" t="str">
        <f>VLOOKUP(A217,Bios!$B$2:$S$430,2,FALSE)</f>
        <v>PHI</v>
      </c>
      <c r="Y217" s="4">
        <f t="shared" si="34"/>
        <v>73.055555555555543</v>
      </c>
      <c r="Z217" s="4">
        <f t="shared" si="35"/>
        <v>36.388888888888886</v>
      </c>
    </row>
    <row r="218" spans="1:26">
      <c r="A218" t="s">
        <v>260</v>
      </c>
      <c r="B218" s="4">
        <f>VLOOKUP(A218,'2014'!$B$2:$S$430,7,FALSE)</f>
        <v>39</v>
      </c>
      <c r="C218" s="4">
        <f>IF(ISNA(VLOOKUP(A218,'2013'!$B$2:$S$401,7,FALSE)*1.7), B218, VLOOKUP(A218,'2013'!$B$2:$S$401,7,FALSE)*1.7)</f>
        <v>30.599999999999998</v>
      </c>
      <c r="D218" s="4">
        <f>IF(ISNA(VLOOKUP(A218,'2012'!$B$2:$S$401,7,FALSE)), C218, VLOOKUP(A218,'2012'!$B$2:$S$401,7,FALSE))</f>
        <v>36</v>
      </c>
      <c r="E218" s="4">
        <f>IF(ISNA(VLOOKUP(A218,'2011'!$B$2:$S$401,7,FALSE)), AVERAGE(C218:D218), VLOOKUP(A218,'2011'!$B$2:$S$401,7,FALSE))</f>
        <v>44</v>
      </c>
      <c r="F218" s="4">
        <f>IF(ISNA(VLOOKUP(A218,'2010'!$B$2:$S$401,7,FALSE)), AVERAGE(C218:E218), VLOOKUP(A218,'2010'!$B$2:$S$401,7,FALSE))</f>
        <v>36.866666666666667</v>
      </c>
      <c r="G218" s="4">
        <f>IF(ISNA(VLOOKUP(A218,'2009'!$B$2:$S$401,7,FALSE)), AVERAGE(C218:F218), VLOOKUP(A218,'2009'!$B$2:$S$401,7,FALSE))</f>
        <v>36.866666666666667</v>
      </c>
      <c r="H218" s="4">
        <f>VLOOKUP(A218,'2014'!$B$2:$S$430,4,FALSE)</f>
        <v>81</v>
      </c>
      <c r="I218" s="4">
        <f>IF(ISNA(VLOOKUP(A218,'2013'!$B$2:$S$401,4,FALSE)), H218, VLOOKUP(A218,'2013'!$B$2:$S$401,4,FALSE)*1.7)</f>
        <v>59.5</v>
      </c>
      <c r="J218" s="4">
        <f>IF(ISNA(VLOOKUP(A218,'2012'!$B$2:$S$401,4,FALSE)), I218, VLOOKUP(A218,'2012'!$B$2:$S$401,4,FALSE))</f>
        <v>79</v>
      </c>
      <c r="K218" s="4">
        <f>IF(ISNA(VLOOKUP(A218,'2011'!$B$2:$S$401,4,FALSE)), AVERAGE(I218:J218), VLOOKUP(A218,'2011'!$B$2:$S$401,4,FALSE))</f>
        <v>82</v>
      </c>
      <c r="L218" s="4">
        <f>IF(ISNA(VLOOKUP(A218,'2010'!$B$2:$S$401,4,FALSE)), AVERAGE(I218:K218), VLOOKUP(A218,'2010'!$B$2:$S$401,4,FALSE))</f>
        <v>73.5</v>
      </c>
      <c r="M218" s="4">
        <f>IF(ISNA(VLOOKUP(A218,'2009'!$B$2:$S$401,4,FALSE)), AVERAGE(I218:L218), VLOOKUP(A218,'2009'!$B$2:$S$401,4,FALSE))</f>
        <v>73.5</v>
      </c>
      <c r="N218" s="4">
        <f t="shared" si="27"/>
        <v>25</v>
      </c>
      <c r="O218" s="4" t="str">
        <f>VLOOKUP(A218,Bios!$B$2:$S$430,3,FALSE)</f>
        <v>C</v>
      </c>
      <c r="P218" s="4" t="str">
        <f>VLOOKUP(A218,Bios!$B$2:$S$430,4,FALSE)</f>
        <v>May 24 '88</v>
      </c>
      <c r="Q218" s="4" t="str">
        <f t="shared" si="28"/>
        <v>88</v>
      </c>
      <c r="R218" s="5">
        <f t="shared" si="29"/>
        <v>0.49795615013006317</v>
      </c>
      <c r="S218" s="4">
        <f t="shared" si="30"/>
        <v>30.599999999999998</v>
      </c>
      <c r="T218" s="4">
        <f t="shared" si="31"/>
        <v>44</v>
      </c>
      <c r="U218" s="4">
        <f t="shared" si="32"/>
        <v>59.5</v>
      </c>
      <c r="V218" s="4">
        <f t="shared" si="33"/>
        <v>82</v>
      </c>
      <c r="W218" s="4" t="str">
        <f>VLOOKUP(A218,Bios!$B$2:$S$430,7,FALSE)</f>
        <v>RUS</v>
      </c>
      <c r="X218" s="4" t="str">
        <f>VLOOKUP(A218,Bios!$B$2:$S$430,2,FALSE)</f>
        <v>CBJ</v>
      </c>
      <c r="Y218" s="4">
        <f t="shared" si="34"/>
        <v>74.75</v>
      </c>
      <c r="Z218" s="4">
        <f t="shared" si="35"/>
        <v>37.222222222222221</v>
      </c>
    </row>
    <row r="219" spans="1:26">
      <c r="A219" t="s">
        <v>330</v>
      </c>
      <c r="B219" s="4">
        <f>VLOOKUP(A219,'2014'!$B$2:$S$430,7,FALSE)</f>
        <v>16</v>
      </c>
      <c r="C219" s="4">
        <f>IF(ISNA(VLOOKUP(A219,'2013'!$B$2:$S$401,7,FALSE)*1.7), B219, VLOOKUP(A219,'2013'!$B$2:$S$401,7,FALSE)*1.7)</f>
        <v>22.099999999999998</v>
      </c>
      <c r="D219" s="4">
        <f>IF(ISNA(VLOOKUP(A219,'2012'!$B$2:$S$401,7,FALSE)), C219, VLOOKUP(A219,'2012'!$B$2:$S$401,7,FALSE))</f>
        <v>24</v>
      </c>
      <c r="E219" s="4">
        <f>IF(ISNA(VLOOKUP(A219,'2011'!$B$2:$S$401,7,FALSE)), AVERAGE(C219:D219), VLOOKUP(A219,'2011'!$B$2:$S$401,7,FALSE))</f>
        <v>50</v>
      </c>
      <c r="F219" s="4">
        <f>IF(ISNA(VLOOKUP(A219,'2010'!$B$2:$S$401,7,FALSE)), AVERAGE(C219:E219), VLOOKUP(A219,'2010'!$B$2:$S$401,7,FALSE))</f>
        <v>58</v>
      </c>
      <c r="G219" s="4">
        <f>IF(ISNA(VLOOKUP(A219,'2009'!$B$2:$S$401,7,FALSE)), AVERAGE(C219:F219), VLOOKUP(A219,'2009'!$B$2:$S$401,7,FALSE))</f>
        <v>40</v>
      </c>
      <c r="H219" s="4">
        <f>VLOOKUP(A219,'2014'!$B$2:$S$430,4,FALSE)</f>
        <v>63</v>
      </c>
      <c r="I219" s="4">
        <f>IF(ISNA(VLOOKUP(A219,'2013'!$B$2:$S$401,4,FALSE)), H219, VLOOKUP(A219,'2013'!$B$2:$S$401,4,FALSE)*1.7)</f>
        <v>45.9</v>
      </c>
      <c r="J219" s="4">
        <f>IF(ISNA(VLOOKUP(A219,'2012'!$B$2:$S$401,4,FALSE)), I219, VLOOKUP(A219,'2012'!$B$2:$S$401,4,FALSE))</f>
        <v>76</v>
      </c>
      <c r="K219" s="4">
        <f>IF(ISNA(VLOOKUP(A219,'2011'!$B$2:$S$401,4,FALSE)), AVERAGE(I219:J219), VLOOKUP(A219,'2011'!$B$2:$S$401,4,FALSE))</f>
        <v>80</v>
      </c>
      <c r="L219" s="4">
        <f>IF(ISNA(VLOOKUP(A219,'2010'!$B$2:$S$401,4,FALSE)), AVERAGE(I219:K219), VLOOKUP(A219,'2010'!$B$2:$S$401,4,FALSE))</f>
        <v>73</v>
      </c>
      <c r="M219" s="4">
        <f>IF(ISNA(VLOOKUP(A219,'2009'!$B$2:$S$401,4,FALSE)), AVERAGE(I219:L219), VLOOKUP(A219,'2009'!$B$2:$S$401,4,FALSE))</f>
        <v>58</v>
      </c>
      <c r="N219" s="4">
        <f t="shared" si="27"/>
        <v>32</v>
      </c>
      <c r="O219" s="4" t="str">
        <f>VLOOKUP(A219,Bios!$B$2:$S$430,3,FALSE)</f>
        <v>R</v>
      </c>
      <c r="P219" s="4" t="str">
        <f>VLOOKUP(A219,Bios!$B$2:$S$430,4,FALSE)</f>
        <v>Dec 10 '81</v>
      </c>
      <c r="Q219" s="4" t="str">
        <f t="shared" si="28"/>
        <v>81</v>
      </c>
      <c r="R219" s="5">
        <f t="shared" si="29"/>
        <v>0.53068956807274559</v>
      </c>
      <c r="S219" s="4">
        <f t="shared" si="30"/>
        <v>16</v>
      </c>
      <c r="T219" s="4">
        <f t="shared" si="31"/>
        <v>58</v>
      </c>
      <c r="U219" s="4">
        <f t="shared" si="32"/>
        <v>45.9</v>
      </c>
      <c r="V219" s="4">
        <f t="shared" si="33"/>
        <v>80</v>
      </c>
      <c r="W219" s="4" t="str">
        <f>VLOOKUP(A219,Bios!$B$2:$S$430,7,FALSE)</f>
        <v>CAN</v>
      </c>
      <c r="X219" s="4" t="str">
        <f>VLOOKUP(A219,Bios!$B$2:$S$430,2,FALSE)</f>
        <v>MTL</v>
      </c>
      <c r="Y219" s="4">
        <f t="shared" si="34"/>
        <v>65.983333333333334</v>
      </c>
      <c r="Z219" s="4">
        <f t="shared" si="35"/>
        <v>35.016666666666666</v>
      </c>
    </row>
    <row r="220" spans="1:26">
      <c r="A220" t="s">
        <v>1176</v>
      </c>
      <c r="B220" s="4">
        <f>VLOOKUP(A220,'2014'!$B$2:$S$430,7,FALSE)</f>
        <v>38</v>
      </c>
      <c r="C220" s="4">
        <f>IF(ISNA(VLOOKUP(A220,'2013'!$B$2:$S$401,7,FALSE)*1.7), B220, VLOOKUP(A220,'2013'!$B$2:$S$401,7,FALSE)*1.7)</f>
        <v>22.099999999999998</v>
      </c>
      <c r="D220" s="4">
        <f>IF(ISNA(VLOOKUP(A220,'2012'!$B$2:$S$401,7,FALSE)), C220, VLOOKUP(A220,'2012'!$B$2:$S$401,7,FALSE))</f>
        <v>22.099999999999998</v>
      </c>
      <c r="E220" s="4">
        <f>IF(ISNA(VLOOKUP(A220,'2011'!$B$2:$S$401,7,FALSE)), AVERAGE(C220:D220), VLOOKUP(A220,'2011'!$B$2:$S$401,7,FALSE))</f>
        <v>22.099999999999998</v>
      </c>
      <c r="F220" s="4">
        <f>IF(ISNA(VLOOKUP(A220,'2010'!$B$2:$S$401,7,FALSE)), AVERAGE(C220:E220), VLOOKUP(A220,'2010'!$B$2:$S$401,7,FALSE))</f>
        <v>22.099999999999998</v>
      </c>
      <c r="G220" s="4">
        <f>IF(ISNA(VLOOKUP(A220,'2009'!$B$2:$S$401,7,FALSE)), AVERAGE(C220:F220), VLOOKUP(A220,'2009'!$B$2:$S$401,7,FALSE))</f>
        <v>22.099999999999998</v>
      </c>
      <c r="H220" s="4">
        <f>VLOOKUP(A220,'2014'!$B$2:$S$430,4,FALSE)</f>
        <v>77</v>
      </c>
      <c r="I220" s="4">
        <f>IF(ISNA(VLOOKUP(A220,'2013'!$B$2:$S$401,4,FALSE)), H220, VLOOKUP(A220,'2013'!$B$2:$S$401,4,FALSE)*1.7)</f>
        <v>71.399999999999991</v>
      </c>
      <c r="J220" s="4">
        <f>IF(ISNA(VLOOKUP(A220,'2012'!$B$2:$S$401,4,FALSE)), I220, VLOOKUP(A220,'2012'!$B$2:$S$401,4,FALSE))</f>
        <v>71.399999999999991</v>
      </c>
      <c r="K220" s="4">
        <f>IF(ISNA(VLOOKUP(A220,'2011'!$B$2:$S$401,4,FALSE)), AVERAGE(I220:J220), VLOOKUP(A220,'2011'!$B$2:$S$401,4,FALSE))</f>
        <v>71.399999999999991</v>
      </c>
      <c r="L220" s="4">
        <f>IF(ISNA(VLOOKUP(A220,'2010'!$B$2:$S$401,4,FALSE)), AVERAGE(I220:K220), VLOOKUP(A220,'2010'!$B$2:$S$401,4,FALSE))</f>
        <v>71.399999999999991</v>
      </c>
      <c r="M220" s="4">
        <f>IF(ISNA(VLOOKUP(A220,'2009'!$B$2:$S$401,4,FALSE)), AVERAGE(I220:L220), VLOOKUP(A220,'2009'!$B$2:$S$401,4,FALSE))</f>
        <v>71.399999999999991</v>
      </c>
      <c r="N220" s="4">
        <f t="shared" si="27"/>
        <v>25</v>
      </c>
      <c r="O220" s="4" t="str">
        <f>VLOOKUP(A220,Bios!$B$2:$S$430,3,FALSE)</f>
        <v>C</v>
      </c>
      <c r="P220" s="4" t="str">
        <f>VLOOKUP(A220,Bios!$B$2:$S$430,4,FALSE)</f>
        <v>Apr 12 '88</v>
      </c>
      <c r="Q220" s="4" t="str">
        <f t="shared" si="28"/>
        <v>88</v>
      </c>
      <c r="R220" s="5">
        <f t="shared" si="29"/>
        <v>0.34216589861751157</v>
      </c>
      <c r="S220" s="4">
        <f t="shared" si="30"/>
        <v>22.099999999999998</v>
      </c>
      <c r="T220" s="4">
        <f t="shared" si="31"/>
        <v>38</v>
      </c>
      <c r="U220" s="4">
        <f t="shared" si="32"/>
        <v>71.399999999999991</v>
      </c>
      <c r="V220" s="4">
        <f t="shared" si="33"/>
        <v>77</v>
      </c>
      <c r="W220" s="4" t="str">
        <f>VLOOKUP(A220,Bios!$B$2:$S$430,7,FALSE)</f>
        <v>USA</v>
      </c>
      <c r="X220" s="4" t="str">
        <f>VLOOKUP(A220,Bios!$B$2:$S$430,2,FALSE)</f>
        <v>SJS</v>
      </c>
      <c r="Y220" s="4">
        <f t="shared" si="34"/>
        <v>72.333333333333314</v>
      </c>
      <c r="Z220" s="4">
        <f t="shared" si="35"/>
        <v>24.749999999999996</v>
      </c>
    </row>
    <row r="221" spans="1:26">
      <c r="A221" t="s">
        <v>214</v>
      </c>
      <c r="B221" s="4">
        <f>VLOOKUP(A221,'2014'!$B$2:$S$430,7,FALSE)</f>
        <v>31</v>
      </c>
      <c r="C221" s="4">
        <f>IF(ISNA(VLOOKUP(A221,'2013'!$B$2:$S$401,7,FALSE)*1.7), B221, VLOOKUP(A221,'2013'!$B$2:$S$401,7,FALSE)*1.7)</f>
        <v>47.6</v>
      </c>
      <c r="D221" s="4">
        <f>IF(ISNA(VLOOKUP(A221,'2012'!$B$2:$S$401,7,FALSE)), C221, VLOOKUP(A221,'2012'!$B$2:$S$401,7,FALSE))</f>
        <v>44</v>
      </c>
      <c r="E221" s="4">
        <f>IF(ISNA(VLOOKUP(A221,'2011'!$B$2:$S$401,7,FALSE)), AVERAGE(C221:D221), VLOOKUP(A221,'2011'!$B$2:$S$401,7,FALSE))</f>
        <v>30</v>
      </c>
      <c r="F221" s="4">
        <f>IF(ISNA(VLOOKUP(A221,'2010'!$B$2:$S$401,7,FALSE)), AVERAGE(C221:E221), VLOOKUP(A221,'2010'!$B$2:$S$401,7,FALSE))</f>
        <v>32</v>
      </c>
      <c r="G221" s="4">
        <f>IF(ISNA(VLOOKUP(A221,'2009'!$B$2:$S$401,7,FALSE)), AVERAGE(C221:F221), VLOOKUP(A221,'2009'!$B$2:$S$401,7,FALSE))</f>
        <v>47</v>
      </c>
      <c r="H221" s="4">
        <f>VLOOKUP(A221,'2014'!$B$2:$S$430,4,FALSE)</f>
        <v>80</v>
      </c>
      <c r="I221" s="4">
        <f>IF(ISNA(VLOOKUP(A221,'2013'!$B$2:$S$401,4,FALSE)), H221, VLOOKUP(A221,'2013'!$B$2:$S$401,4,FALSE)*1.7)</f>
        <v>81.599999999999994</v>
      </c>
      <c r="J221" s="4">
        <f>IF(ISNA(VLOOKUP(A221,'2012'!$B$2:$S$401,4,FALSE)), I221, VLOOKUP(A221,'2012'!$B$2:$S$401,4,FALSE))</f>
        <v>82</v>
      </c>
      <c r="K221" s="4">
        <f>IF(ISNA(VLOOKUP(A221,'2011'!$B$2:$S$401,4,FALSE)), AVERAGE(I221:J221), VLOOKUP(A221,'2011'!$B$2:$S$401,4,FALSE))</f>
        <v>66</v>
      </c>
      <c r="L221" s="4">
        <f>IF(ISNA(VLOOKUP(A221,'2010'!$B$2:$S$401,4,FALSE)), AVERAGE(I221:K221), VLOOKUP(A221,'2010'!$B$2:$S$401,4,FALSE))</f>
        <v>81</v>
      </c>
      <c r="M221" s="4">
        <f>IF(ISNA(VLOOKUP(A221,'2009'!$B$2:$S$401,4,FALSE)), AVERAGE(I221:L221), VLOOKUP(A221,'2009'!$B$2:$S$401,4,FALSE))</f>
        <v>80</v>
      </c>
      <c r="N221" s="4">
        <f t="shared" si="27"/>
        <v>28</v>
      </c>
      <c r="O221" s="4" t="str">
        <f>VLOOKUP(A221,Bios!$B$2:$S$430,3,FALSE)</f>
        <v>D</v>
      </c>
      <c r="P221" s="4" t="str">
        <f>VLOOKUP(A221,Bios!$B$2:$S$430,4,FALSE)</f>
        <v>Apr 10 '85</v>
      </c>
      <c r="Q221" s="4" t="str">
        <f t="shared" si="28"/>
        <v>85</v>
      </c>
      <c r="R221" s="5">
        <f t="shared" si="29"/>
        <v>0.49213769655758605</v>
      </c>
      <c r="S221" s="4">
        <f t="shared" si="30"/>
        <v>30</v>
      </c>
      <c r="T221" s="4">
        <f t="shared" si="31"/>
        <v>47.6</v>
      </c>
      <c r="U221" s="4">
        <f t="shared" si="32"/>
        <v>66</v>
      </c>
      <c r="V221" s="4">
        <f t="shared" si="33"/>
        <v>82</v>
      </c>
      <c r="W221" s="4" t="str">
        <f>VLOOKUP(A221,Bios!$B$2:$S$430,7,FALSE)</f>
        <v>CAN</v>
      </c>
      <c r="X221" s="4" t="str">
        <f>VLOOKUP(A221,Bios!$B$2:$S$430,2,FALSE)</f>
        <v>TOR</v>
      </c>
      <c r="Y221" s="4">
        <f t="shared" si="34"/>
        <v>78.433333333333337</v>
      </c>
      <c r="Z221" s="4">
        <f t="shared" si="35"/>
        <v>38.6</v>
      </c>
    </row>
    <row r="222" spans="1:26">
      <c r="A222" t="s">
        <v>364</v>
      </c>
      <c r="B222" s="4">
        <f>VLOOKUP(A222,'2014'!$B$2:$S$430,7,FALSE)</f>
        <v>42</v>
      </c>
      <c r="C222" s="4">
        <f>IF(ISNA(VLOOKUP(A222,'2013'!$B$2:$S$401,7,FALSE)*1.7), B222, VLOOKUP(A222,'2013'!$B$2:$S$401,7,FALSE)*1.7)</f>
        <v>17</v>
      </c>
      <c r="D222" s="4">
        <f>IF(ISNA(VLOOKUP(A222,'2012'!$B$2:$S$401,7,FALSE)), C222, VLOOKUP(A222,'2012'!$B$2:$S$401,7,FALSE))</f>
        <v>10</v>
      </c>
      <c r="E222" s="4">
        <f>IF(ISNA(VLOOKUP(A222,'2011'!$B$2:$S$401,7,FALSE)), AVERAGE(C222:D222), VLOOKUP(A222,'2011'!$B$2:$S$401,7,FALSE))</f>
        <v>38</v>
      </c>
      <c r="F222" s="4">
        <f>IF(ISNA(VLOOKUP(A222,'2010'!$B$2:$S$401,7,FALSE)), AVERAGE(C222:E222), VLOOKUP(A222,'2010'!$B$2:$S$401,7,FALSE))</f>
        <v>43</v>
      </c>
      <c r="G222" s="4">
        <f>IF(ISNA(VLOOKUP(A222,'2009'!$B$2:$S$401,7,FALSE)), AVERAGE(C222:F222), VLOOKUP(A222,'2009'!$B$2:$S$401,7,FALSE))</f>
        <v>45</v>
      </c>
      <c r="H222" s="4">
        <f>VLOOKUP(A222,'2014'!$B$2:$S$430,4,FALSE)</f>
        <v>81</v>
      </c>
      <c r="I222" s="4">
        <f>IF(ISNA(VLOOKUP(A222,'2013'!$B$2:$S$401,4,FALSE)), H222, VLOOKUP(A222,'2013'!$B$2:$S$401,4,FALSE)*1.7)</f>
        <v>76.5</v>
      </c>
      <c r="J222" s="4">
        <f>IF(ISNA(VLOOKUP(A222,'2012'!$B$2:$S$401,4,FALSE)), I222, VLOOKUP(A222,'2012'!$B$2:$S$401,4,FALSE))</f>
        <v>45</v>
      </c>
      <c r="K222" s="4">
        <f>IF(ISNA(VLOOKUP(A222,'2011'!$B$2:$S$401,4,FALSE)), AVERAGE(I222:J222), VLOOKUP(A222,'2011'!$B$2:$S$401,4,FALSE))</f>
        <v>80</v>
      </c>
      <c r="L222" s="4">
        <f>IF(ISNA(VLOOKUP(A222,'2010'!$B$2:$S$401,4,FALSE)), AVERAGE(I222:K222), VLOOKUP(A222,'2010'!$B$2:$S$401,4,FALSE))</f>
        <v>82</v>
      </c>
      <c r="M222" s="4">
        <f>IF(ISNA(VLOOKUP(A222,'2009'!$B$2:$S$401,4,FALSE)), AVERAGE(I222:L222), VLOOKUP(A222,'2009'!$B$2:$S$401,4,FALSE))</f>
        <v>79</v>
      </c>
      <c r="N222" s="4">
        <f t="shared" si="27"/>
        <v>25</v>
      </c>
      <c r="O222" s="4" t="str">
        <f>VLOOKUP(A222,Bios!$B$2:$S$430,3,FALSE)</f>
        <v>R</v>
      </c>
      <c r="P222" s="4" t="str">
        <f>VLOOKUP(A222,Bios!$B$2:$S$430,4,FALSE)</f>
        <v>Feb 17 '88</v>
      </c>
      <c r="Q222" s="4" t="str">
        <f t="shared" si="28"/>
        <v>88</v>
      </c>
      <c r="R222" s="5">
        <f t="shared" si="29"/>
        <v>0.43968432919954903</v>
      </c>
      <c r="S222" s="4">
        <f t="shared" si="30"/>
        <v>10</v>
      </c>
      <c r="T222" s="4">
        <f t="shared" si="31"/>
        <v>45</v>
      </c>
      <c r="U222" s="4">
        <f t="shared" si="32"/>
        <v>45</v>
      </c>
      <c r="V222" s="4">
        <f t="shared" si="33"/>
        <v>82</v>
      </c>
      <c r="W222" s="4" t="str">
        <f>VLOOKUP(A222,Bios!$B$2:$S$430,7,FALSE)</f>
        <v>CZE</v>
      </c>
      <c r="X222" s="4" t="str">
        <f>VLOOKUP(A222,Bios!$B$2:$S$430,2,FALSE)</f>
        <v>WPG</v>
      </c>
      <c r="Y222" s="4">
        <f t="shared" si="34"/>
        <v>73.916666666666671</v>
      </c>
      <c r="Z222" s="4">
        <f t="shared" si="35"/>
        <v>32.5</v>
      </c>
    </row>
    <row r="223" spans="1:26">
      <c r="A223" t="s">
        <v>912</v>
      </c>
      <c r="B223" s="4">
        <f>VLOOKUP(A223,'2014'!$B$2:$S$430,7,FALSE)</f>
        <v>31</v>
      </c>
      <c r="C223" s="4">
        <f>IF(ISNA(VLOOKUP(A223,'2013'!$B$2:$S$401,7,FALSE)*1.7), B223, VLOOKUP(A223,'2013'!$B$2:$S$401,7,FALSE)*1.7)</f>
        <v>35.699999999999996</v>
      </c>
      <c r="D223" s="4">
        <f>IF(ISNA(VLOOKUP(A223,'2012'!$B$2:$S$401,7,FALSE)), C223, VLOOKUP(A223,'2012'!$B$2:$S$401,7,FALSE))</f>
        <v>35.699999999999996</v>
      </c>
      <c r="E223" s="4">
        <f>IF(ISNA(VLOOKUP(A223,'2011'!$B$2:$S$401,7,FALSE)), AVERAGE(C223:D223), VLOOKUP(A223,'2011'!$B$2:$S$401,7,FALSE))</f>
        <v>35.699999999999996</v>
      </c>
      <c r="F223" s="4">
        <f>IF(ISNA(VLOOKUP(A223,'2010'!$B$2:$S$401,7,FALSE)), AVERAGE(C223:E223), VLOOKUP(A223,'2010'!$B$2:$S$401,7,FALSE))</f>
        <v>35.699999999999996</v>
      </c>
      <c r="G223" s="4">
        <f>IF(ISNA(VLOOKUP(A223,'2009'!$B$2:$S$401,7,FALSE)), AVERAGE(C223:F223), VLOOKUP(A223,'2009'!$B$2:$S$401,7,FALSE))</f>
        <v>35.699999999999996</v>
      </c>
      <c r="H223" s="4">
        <f>VLOOKUP(A223,'2014'!$B$2:$S$430,4,FALSE)</f>
        <v>71</v>
      </c>
      <c r="I223" s="4">
        <f>IF(ISNA(VLOOKUP(A223,'2013'!$B$2:$S$401,4,FALSE)), H223, VLOOKUP(A223,'2013'!$B$2:$S$401,4,FALSE)*1.7)</f>
        <v>71.399999999999991</v>
      </c>
      <c r="J223" s="4">
        <f>IF(ISNA(VLOOKUP(A223,'2012'!$B$2:$S$401,4,FALSE)), I223, VLOOKUP(A223,'2012'!$B$2:$S$401,4,FALSE))</f>
        <v>71.399999999999991</v>
      </c>
      <c r="K223" s="4">
        <f>IF(ISNA(VLOOKUP(A223,'2011'!$B$2:$S$401,4,FALSE)), AVERAGE(I223:J223), VLOOKUP(A223,'2011'!$B$2:$S$401,4,FALSE))</f>
        <v>71.399999999999991</v>
      </c>
      <c r="L223" s="4">
        <f>IF(ISNA(VLOOKUP(A223,'2010'!$B$2:$S$401,4,FALSE)), AVERAGE(I223:K223), VLOOKUP(A223,'2010'!$B$2:$S$401,4,FALSE))</f>
        <v>71.399999999999991</v>
      </c>
      <c r="M223" s="4">
        <f>IF(ISNA(VLOOKUP(A223,'2009'!$B$2:$S$401,4,FALSE)), AVERAGE(I223:L223), VLOOKUP(A223,'2009'!$B$2:$S$401,4,FALSE))</f>
        <v>71.399999999999991</v>
      </c>
      <c r="N223" s="4">
        <f t="shared" si="27"/>
        <v>22</v>
      </c>
      <c r="O223" s="4" t="str">
        <f>VLOOKUP(A223,Bios!$B$2:$S$430,3,FALSE)</f>
        <v>R</v>
      </c>
      <c r="P223" s="4" t="str">
        <f>VLOOKUP(A223,Bios!$B$2:$S$430,4,FALSE)</f>
        <v>Feb 01 '91</v>
      </c>
      <c r="Q223" s="4" t="str">
        <f t="shared" si="28"/>
        <v>91</v>
      </c>
      <c r="R223" s="5">
        <f t="shared" si="29"/>
        <v>0.4894859813084112</v>
      </c>
      <c r="S223" s="4">
        <f t="shared" si="30"/>
        <v>31</v>
      </c>
      <c r="T223" s="4">
        <f t="shared" si="31"/>
        <v>35.699999999999996</v>
      </c>
      <c r="U223" s="4">
        <f t="shared" si="32"/>
        <v>71</v>
      </c>
      <c r="V223" s="4">
        <f t="shared" si="33"/>
        <v>71.399999999999991</v>
      </c>
      <c r="W223" s="4" t="str">
        <f>VLOOKUP(A223,Bios!$B$2:$S$430,7,FALSE)</f>
        <v>USA</v>
      </c>
      <c r="X223" s="4" t="str">
        <f>VLOOKUP(A223,Bios!$B$2:$S$430,2,FALSE)</f>
        <v>ANA</v>
      </c>
      <c r="Y223" s="4">
        <f t="shared" si="34"/>
        <v>71.333333333333314</v>
      </c>
      <c r="Z223" s="4">
        <f t="shared" si="35"/>
        <v>34.916666666666657</v>
      </c>
    </row>
    <row r="224" spans="1:26">
      <c r="A224" t="s">
        <v>732</v>
      </c>
      <c r="B224" s="4">
        <f>VLOOKUP(A224,'2014'!$B$2:$S$430,7,FALSE)</f>
        <v>35</v>
      </c>
      <c r="C224" s="4">
        <f>IF(ISNA(VLOOKUP(A224,'2013'!$B$2:$S$401,7,FALSE)*1.7), B224, VLOOKUP(A224,'2013'!$B$2:$S$401,7,FALSE)*1.7)</f>
        <v>40.799999999999997</v>
      </c>
      <c r="D224" s="4">
        <f>IF(ISNA(VLOOKUP(A224,'2012'!$B$2:$S$401,7,FALSE)), C224, VLOOKUP(A224,'2012'!$B$2:$S$401,7,FALSE))</f>
        <v>40.799999999999997</v>
      </c>
      <c r="E224" s="4">
        <f>IF(ISNA(VLOOKUP(A224,'2011'!$B$2:$S$401,7,FALSE)), AVERAGE(C224:D224), VLOOKUP(A224,'2011'!$B$2:$S$401,7,FALSE))</f>
        <v>40.799999999999997</v>
      </c>
      <c r="F224" s="4">
        <f>IF(ISNA(VLOOKUP(A224,'2010'!$B$2:$S$401,7,FALSE)), AVERAGE(C224:E224), VLOOKUP(A224,'2010'!$B$2:$S$401,7,FALSE))</f>
        <v>40.799999999999997</v>
      </c>
      <c r="G224" s="4">
        <f>IF(ISNA(VLOOKUP(A224,'2009'!$B$2:$S$401,7,FALSE)), AVERAGE(C224:F224), VLOOKUP(A224,'2009'!$B$2:$S$401,7,FALSE))</f>
        <v>40.799999999999997</v>
      </c>
      <c r="H224" s="4">
        <f>VLOOKUP(A224,'2014'!$B$2:$S$430,4,FALSE)</f>
        <v>81</v>
      </c>
      <c r="I224" s="4">
        <f>IF(ISNA(VLOOKUP(A224,'2013'!$B$2:$S$401,4,FALSE)), H224, VLOOKUP(A224,'2013'!$B$2:$S$401,4,FALSE)*1.7)</f>
        <v>81.599999999999994</v>
      </c>
      <c r="J224" s="4">
        <f>IF(ISNA(VLOOKUP(A224,'2012'!$B$2:$S$401,4,FALSE)), I224, VLOOKUP(A224,'2012'!$B$2:$S$401,4,FALSE))</f>
        <v>81.599999999999994</v>
      </c>
      <c r="K224" s="4">
        <f>IF(ISNA(VLOOKUP(A224,'2011'!$B$2:$S$401,4,FALSE)), AVERAGE(I224:J224), VLOOKUP(A224,'2011'!$B$2:$S$401,4,FALSE))</f>
        <v>81.599999999999994</v>
      </c>
      <c r="L224" s="4">
        <f>IF(ISNA(VLOOKUP(A224,'2010'!$B$2:$S$401,4,FALSE)), AVERAGE(I224:K224), VLOOKUP(A224,'2010'!$B$2:$S$401,4,FALSE))</f>
        <v>81.599999999999994</v>
      </c>
      <c r="M224" s="4">
        <f>IF(ISNA(VLOOKUP(A224,'2009'!$B$2:$S$401,4,FALSE)), AVERAGE(I224:L224), VLOOKUP(A224,'2009'!$B$2:$S$401,4,FALSE))</f>
        <v>81.599999999999994</v>
      </c>
      <c r="N224" s="4">
        <f t="shared" si="27"/>
        <v>22</v>
      </c>
      <c r="O224" s="4" t="str">
        <f>VLOOKUP(A224,Bios!$B$2:$S$430,3,FALSE)</f>
        <v>C</v>
      </c>
      <c r="P224" s="4" t="str">
        <f>VLOOKUP(A224,Bios!$B$2:$S$430,4,FALSE)</f>
        <v>May 24 '91</v>
      </c>
      <c r="Q224" s="4" t="str">
        <f t="shared" si="28"/>
        <v>91</v>
      </c>
      <c r="R224" s="5">
        <f t="shared" si="29"/>
        <v>0.48875255623721886</v>
      </c>
      <c r="S224" s="4">
        <f t="shared" si="30"/>
        <v>35</v>
      </c>
      <c r="T224" s="4">
        <f t="shared" si="31"/>
        <v>40.799999999999997</v>
      </c>
      <c r="U224" s="4">
        <f t="shared" si="32"/>
        <v>81</v>
      </c>
      <c r="V224" s="4">
        <f t="shared" si="33"/>
        <v>81.599999999999994</v>
      </c>
      <c r="W224" s="4" t="str">
        <f>VLOOKUP(A224,Bios!$B$2:$S$430,7,FALSE)</f>
        <v>CAN</v>
      </c>
      <c r="X224" s="4" t="str">
        <f>VLOOKUP(A224,Bios!$B$2:$S$430,2,FALSE)</f>
        <v>DAL</v>
      </c>
      <c r="Y224" s="4">
        <f t="shared" si="34"/>
        <v>81.5</v>
      </c>
      <c r="Z224" s="4">
        <f t="shared" si="35"/>
        <v>39.833333333333336</v>
      </c>
    </row>
    <row r="225" spans="1:26">
      <c r="A225" t="s">
        <v>382</v>
      </c>
      <c r="B225" s="4">
        <f>VLOOKUP(A225,'2014'!$B$2:$S$430,7,FALSE)</f>
        <v>37</v>
      </c>
      <c r="C225" s="4">
        <f>IF(ISNA(VLOOKUP(A225,'2013'!$B$2:$S$401,7,FALSE)*1.7), B225, VLOOKUP(A225,'2013'!$B$2:$S$401,7,FALSE)*1.7)</f>
        <v>37</v>
      </c>
      <c r="D225" s="4">
        <f>IF(ISNA(VLOOKUP(A225,'2012'!$B$2:$S$401,7,FALSE)), C225, VLOOKUP(A225,'2012'!$B$2:$S$401,7,FALSE))</f>
        <v>37</v>
      </c>
      <c r="E225" s="4">
        <f>IF(ISNA(VLOOKUP(A225,'2011'!$B$2:$S$401,7,FALSE)), AVERAGE(C225:D225), VLOOKUP(A225,'2011'!$B$2:$S$401,7,FALSE))</f>
        <v>34</v>
      </c>
      <c r="F225" s="4">
        <f>IF(ISNA(VLOOKUP(A225,'2010'!$B$2:$S$401,7,FALSE)), AVERAGE(C225:E225), VLOOKUP(A225,'2010'!$B$2:$S$401,7,FALSE))</f>
        <v>32</v>
      </c>
      <c r="G225" s="4">
        <f>IF(ISNA(VLOOKUP(A225,'2009'!$B$2:$S$401,7,FALSE)), AVERAGE(C225:F225), VLOOKUP(A225,'2009'!$B$2:$S$401,7,FALSE))</f>
        <v>34</v>
      </c>
      <c r="H225" s="4">
        <f>VLOOKUP(A225,'2014'!$B$2:$S$430,4,FALSE)</f>
        <v>76</v>
      </c>
      <c r="I225" s="4">
        <f>IF(ISNA(VLOOKUP(A225,'2013'!$B$2:$S$401,4,FALSE)), H225, VLOOKUP(A225,'2013'!$B$2:$S$401,4,FALSE)*1.7)</f>
        <v>76</v>
      </c>
      <c r="J225" s="4">
        <f>IF(ISNA(VLOOKUP(A225,'2012'!$B$2:$S$401,4,FALSE)), I225, VLOOKUP(A225,'2012'!$B$2:$S$401,4,FALSE))</f>
        <v>76</v>
      </c>
      <c r="K225" s="4">
        <f>IF(ISNA(VLOOKUP(A225,'2011'!$B$2:$S$401,4,FALSE)), AVERAGE(I225:J225), VLOOKUP(A225,'2011'!$B$2:$S$401,4,FALSE))</f>
        <v>82</v>
      </c>
      <c r="L225" s="4">
        <f>IF(ISNA(VLOOKUP(A225,'2010'!$B$2:$S$401,4,FALSE)), AVERAGE(I225:K225), VLOOKUP(A225,'2010'!$B$2:$S$401,4,FALSE))</f>
        <v>49</v>
      </c>
      <c r="M225" s="4">
        <f>IF(ISNA(VLOOKUP(A225,'2009'!$B$2:$S$401,4,FALSE)), AVERAGE(I225:L225), VLOOKUP(A225,'2009'!$B$2:$S$401,4,FALSE))</f>
        <v>74</v>
      </c>
      <c r="N225" s="4">
        <f t="shared" si="27"/>
        <v>30</v>
      </c>
      <c r="O225" s="4" t="str">
        <f>VLOOKUP(A225,Bios!$B$2:$S$430,3,FALSE)</f>
        <v>L</v>
      </c>
      <c r="P225" s="4" t="str">
        <f>VLOOKUP(A225,Bios!$B$2:$S$430,4,FALSE)</f>
        <v>Oct 07 '83</v>
      </c>
      <c r="Q225" s="4" t="str">
        <f t="shared" si="28"/>
        <v>83</v>
      </c>
      <c r="R225" s="5">
        <f t="shared" si="29"/>
        <v>0.48729792147806</v>
      </c>
      <c r="S225" s="4">
        <f t="shared" si="30"/>
        <v>32</v>
      </c>
      <c r="T225" s="4">
        <f t="shared" si="31"/>
        <v>37</v>
      </c>
      <c r="U225" s="4">
        <f t="shared" si="32"/>
        <v>49</v>
      </c>
      <c r="V225" s="4">
        <f t="shared" si="33"/>
        <v>82</v>
      </c>
      <c r="W225" s="4" t="str">
        <f>VLOOKUP(A225,Bios!$B$2:$S$430,7,FALSE)</f>
        <v>CAN</v>
      </c>
      <c r="X225" s="4" t="str">
        <f>VLOOKUP(A225,Bios!$B$2:$S$430,2,FALSE)</f>
        <v>FLA</v>
      </c>
      <c r="Y225" s="4">
        <f t="shared" si="34"/>
        <v>72.166666666666671</v>
      </c>
      <c r="Z225" s="4">
        <f t="shared" si="35"/>
        <v>35.166666666666664</v>
      </c>
    </row>
    <row r="226" spans="1:26">
      <c r="A226" t="s">
        <v>1904</v>
      </c>
      <c r="B226" s="4">
        <f>VLOOKUP(A226,'2014'!$B$2:$S$430,7,FALSE)</f>
        <v>18</v>
      </c>
      <c r="C226" s="4">
        <f>IF(ISNA(VLOOKUP(A226,'2013'!$B$2:$S$401,7,FALSE)*1.7), B226, VLOOKUP(A226,'2013'!$B$2:$S$401,7,FALSE)*1.7)</f>
        <v>18</v>
      </c>
      <c r="D226" s="4">
        <f>IF(ISNA(VLOOKUP(A226,'2012'!$B$2:$S$401,7,FALSE)), C226, VLOOKUP(A226,'2012'!$B$2:$S$401,7,FALSE))</f>
        <v>18</v>
      </c>
      <c r="E226" s="4">
        <f>IF(ISNA(VLOOKUP(A226,'2011'!$B$2:$S$401,7,FALSE)), AVERAGE(C226:D226), VLOOKUP(A226,'2011'!$B$2:$S$401,7,FALSE))</f>
        <v>18</v>
      </c>
      <c r="F226" s="4">
        <f>IF(ISNA(VLOOKUP(A226,'2010'!$B$2:$S$401,7,FALSE)), AVERAGE(C226:E226), VLOOKUP(A226,'2010'!$B$2:$S$401,7,FALSE))</f>
        <v>18</v>
      </c>
      <c r="G226" s="4">
        <f>IF(ISNA(VLOOKUP(A226,'2009'!$B$2:$S$401,7,FALSE)), AVERAGE(C226:F226), VLOOKUP(A226,'2009'!$B$2:$S$401,7,FALSE))</f>
        <v>18</v>
      </c>
      <c r="H226" s="4">
        <f>VLOOKUP(A226,'2014'!$B$2:$S$430,4,FALSE)</f>
        <v>37</v>
      </c>
      <c r="I226" s="4">
        <f>IF(ISNA(VLOOKUP(A226,'2013'!$B$2:$S$401,4,FALSE)), H226, VLOOKUP(A226,'2013'!$B$2:$S$401,4,FALSE)*1.7)</f>
        <v>37</v>
      </c>
      <c r="J226" s="4">
        <f>IF(ISNA(VLOOKUP(A226,'2012'!$B$2:$S$401,4,FALSE)), I226, VLOOKUP(A226,'2012'!$B$2:$S$401,4,FALSE))</f>
        <v>37</v>
      </c>
      <c r="K226" s="4">
        <f>IF(ISNA(VLOOKUP(A226,'2011'!$B$2:$S$401,4,FALSE)), AVERAGE(I226:J226), VLOOKUP(A226,'2011'!$B$2:$S$401,4,FALSE))</f>
        <v>37</v>
      </c>
      <c r="L226" s="4">
        <f>IF(ISNA(VLOOKUP(A226,'2010'!$B$2:$S$401,4,FALSE)), AVERAGE(I226:K226), VLOOKUP(A226,'2010'!$B$2:$S$401,4,FALSE))</f>
        <v>37</v>
      </c>
      <c r="M226" s="4">
        <f>IF(ISNA(VLOOKUP(A226,'2009'!$B$2:$S$401,4,FALSE)), AVERAGE(I226:L226), VLOOKUP(A226,'2009'!$B$2:$S$401,4,FALSE))</f>
        <v>37</v>
      </c>
      <c r="N226" s="4">
        <f t="shared" si="27"/>
        <v>20</v>
      </c>
      <c r="O226" s="4" t="str">
        <f>VLOOKUP(A226,Bios!$B$2:$S$430,3,FALSE)</f>
        <v>C</v>
      </c>
      <c r="P226" s="4" t="str">
        <f>VLOOKUP(A226,Bios!$B$2:$S$430,4,FALSE)</f>
        <v>Jul 11 '93</v>
      </c>
      <c r="Q226" s="4" t="str">
        <f t="shared" si="28"/>
        <v>93</v>
      </c>
      <c r="R226" s="5">
        <f t="shared" si="29"/>
        <v>0.48648648648648651</v>
      </c>
      <c r="S226" s="4">
        <f t="shared" si="30"/>
        <v>18</v>
      </c>
      <c r="T226" s="4">
        <f t="shared" si="31"/>
        <v>18</v>
      </c>
      <c r="U226" s="4">
        <f t="shared" si="32"/>
        <v>37</v>
      </c>
      <c r="V226" s="4">
        <f t="shared" si="33"/>
        <v>37</v>
      </c>
      <c r="W226" s="4" t="str">
        <f>VLOOKUP(A226,Bios!$B$2:$S$430,7,FALSE)</f>
        <v>CAN</v>
      </c>
      <c r="X226" s="4" t="str">
        <f>VLOOKUP(A226,Bios!$B$2:$S$430,2,FALSE)</f>
        <v>NYI</v>
      </c>
      <c r="Y226" s="4">
        <f t="shared" si="34"/>
        <v>37</v>
      </c>
      <c r="Z226" s="4">
        <f t="shared" si="35"/>
        <v>18</v>
      </c>
    </row>
    <row r="227" spans="1:26">
      <c r="A227" t="s">
        <v>278</v>
      </c>
      <c r="B227" s="4">
        <f>VLOOKUP(A227,'2014'!$B$2:$S$430,7,FALSE)</f>
        <v>41</v>
      </c>
      <c r="C227" s="4">
        <f>IF(ISNA(VLOOKUP(A227,'2013'!$B$2:$S$401,7,FALSE)*1.7), B227, VLOOKUP(A227,'2013'!$B$2:$S$401,7,FALSE)*1.7)</f>
        <v>34</v>
      </c>
      <c r="D227" s="4">
        <f>IF(ISNA(VLOOKUP(A227,'2012'!$B$2:$S$401,7,FALSE)), C227, VLOOKUP(A227,'2012'!$B$2:$S$401,7,FALSE))</f>
        <v>34</v>
      </c>
      <c r="E227" s="4">
        <f>IF(ISNA(VLOOKUP(A227,'2011'!$B$2:$S$401,7,FALSE)), AVERAGE(C227:D227), VLOOKUP(A227,'2011'!$B$2:$S$401,7,FALSE))</f>
        <v>48</v>
      </c>
      <c r="F227" s="4">
        <f>IF(ISNA(VLOOKUP(A227,'2010'!$B$2:$S$401,7,FALSE)), AVERAGE(C227:E227), VLOOKUP(A227,'2010'!$B$2:$S$401,7,FALSE))</f>
        <v>38.666666666666664</v>
      </c>
      <c r="G227" s="4">
        <f>IF(ISNA(VLOOKUP(A227,'2009'!$B$2:$S$401,7,FALSE)), AVERAGE(C227:F227), VLOOKUP(A227,'2009'!$B$2:$S$401,7,FALSE))</f>
        <v>38.666666666666664</v>
      </c>
      <c r="H227" s="4">
        <f>VLOOKUP(A227,'2014'!$B$2:$S$430,4,FALSE)</f>
        <v>82</v>
      </c>
      <c r="I227" s="4">
        <f>IF(ISNA(VLOOKUP(A227,'2013'!$B$2:$S$401,4,FALSE)), H227, VLOOKUP(A227,'2013'!$B$2:$S$401,4,FALSE)*1.7)</f>
        <v>79.899999999999991</v>
      </c>
      <c r="J227" s="4">
        <f>IF(ISNA(VLOOKUP(A227,'2012'!$B$2:$S$401,4,FALSE)), I227, VLOOKUP(A227,'2012'!$B$2:$S$401,4,FALSE))</f>
        <v>78</v>
      </c>
      <c r="K227" s="4">
        <f>IF(ISNA(VLOOKUP(A227,'2011'!$B$2:$S$401,4,FALSE)), AVERAGE(I227:J227), VLOOKUP(A227,'2011'!$B$2:$S$401,4,FALSE))</f>
        <v>82</v>
      </c>
      <c r="L227" s="4">
        <f>IF(ISNA(VLOOKUP(A227,'2010'!$B$2:$S$401,4,FALSE)), AVERAGE(I227:K227), VLOOKUP(A227,'2010'!$B$2:$S$401,4,FALSE))</f>
        <v>79.966666666666654</v>
      </c>
      <c r="M227" s="4">
        <f>IF(ISNA(VLOOKUP(A227,'2009'!$B$2:$S$401,4,FALSE)), AVERAGE(I227:L227), VLOOKUP(A227,'2009'!$B$2:$S$401,4,FALSE))</f>
        <v>79.966666666666654</v>
      </c>
      <c r="N227" s="4">
        <f t="shared" si="27"/>
        <v>28</v>
      </c>
      <c r="O227" s="4" t="str">
        <f>VLOOKUP(A227,Bios!$B$2:$S$430,3,FALSE)</f>
        <v>D</v>
      </c>
      <c r="P227" s="4" t="str">
        <f>VLOOKUP(A227,Bios!$B$2:$S$430,4,FALSE)</f>
        <v>Apr 20 '85</v>
      </c>
      <c r="Q227" s="4" t="str">
        <f t="shared" si="28"/>
        <v>85</v>
      </c>
      <c r="R227" s="5">
        <f t="shared" si="29"/>
        <v>0.48633690764441373</v>
      </c>
      <c r="S227" s="4">
        <f t="shared" si="30"/>
        <v>34</v>
      </c>
      <c r="T227" s="4">
        <f t="shared" si="31"/>
        <v>48</v>
      </c>
      <c r="U227" s="4">
        <f t="shared" si="32"/>
        <v>78</v>
      </c>
      <c r="V227" s="4">
        <f t="shared" si="33"/>
        <v>82</v>
      </c>
      <c r="W227" s="4" t="str">
        <f>VLOOKUP(A227,Bios!$B$2:$S$430,7,FALSE)</f>
        <v>CAN</v>
      </c>
      <c r="X227" s="4" t="str">
        <f>VLOOKUP(A227,Bios!$B$2:$S$430,2,FALSE)</f>
        <v>CHI</v>
      </c>
      <c r="Y227" s="4">
        <f t="shared" si="34"/>
        <v>80.305555555555543</v>
      </c>
      <c r="Z227" s="4">
        <f t="shared" si="35"/>
        <v>39.05555555555555</v>
      </c>
    </row>
    <row r="228" spans="1:26">
      <c r="A228" t="s">
        <v>240</v>
      </c>
      <c r="B228" s="4">
        <f>VLOOKUP(A228,'2014'!$B$2:$S$430,7,FALSE)</f>
        <v>16</v>
      </c>
      <c r="C228" s="4">
        <f>IF(ISNA(VLOOKUP(A228,'2013'!$B$2:$S$401,7,FALSE)*1.7), B228, VLOOKUP(A228,'2013'!$B$2:$S$401,7,FALSE)*1.7)</f>
        <v>16</v>
      </c>
      <c r="D228" s="4">
        <f>IF(ISNA(VLOOKUP(A228,'2012'!$B$2:$S$401,7,FALSE)), C228, VLOOKUP(A228,'2012'!$B$2:$S$401,7,FALSE))</f>
        <v>38</v>
      </c>
      <c r="E228" s="4">
        <f>IF(ISNA(VLOOKUP(A228,'2011'!$B$2:$S$401,7,FALSE)), AVERAGE(C228:D228), VLOOKUP(A228,'2011'!$B$2:$S$401,7,FALSE))</f>
        <v>45</v>
      </c>
      <c r="F228" s="4">
        <f>IF(ISNA(VLOOKUP(A228,'2010'!$B$2:$S$401,7,FALSE)), AVERAGE(C228:E228), VLOOKUP(A228,'2010'!$B$2:$S$401,7,FALSE))</f>
        <v>44</v>
      </c>
      <c r="G228" s="4">
        <f>IF(ISNA(VLOOKUP(A228,'2009'!$B$2:$S$401,7,FALSE)), AVERAGE(C228:F228), VLOOKUP(A228,'2009'!$B$2:$S$401,7,FALSE))</f>
        <v>44</v>
      </c>
      <c r="H228" s="4">
        <f>VLOOKUP(A228,'2014'!$B$2:$S$430,4,FALSE)</f>
        <v>59</v>
      </c>
      <c r="I228" s="4">
        <f>IF(ISNA(VLOOKUP(A228,'2013'!$B$2:$S$401,4,FALSE)), H228, VLOOKUP(A228,'2013'!$B$2:$S$401,4,FALSE)*1.7)</f>
        <v>59</v>
      </c>
      <c r="J228" s="4">
        <f>IF(ISNA(VLOOKUP(A228,'2012'!$B$2:$S$401,4,FALSE)), I228, VLOOKUP(A228,'2012'!$B$2:$S$401,4,FALSE))</f>
        <v>71</v>
      </c>
      <c r="K228" s="4">
        <f>IF(ISNA(VLOOKUP(A228,'2011'!$B$2:$S$401,4,FALSE)), AVERAGE(I228:J228), VLOOKUP(A228,'2011'!$B$2:$S$401,4,FALSE))</f>
        <v>81</v>
      </c>
      <c r="L228" s="4">
        <f>IF(ISNA(VLOOKUP(A228,'2010'!$B$2:$S$401,4,FALSE)), AVERAGE(I228:K228), VLOOKUP(A228,'2010'!$B$2:$S$401,4,FALSE))</f>
        <v>82</v>
      </c>
      <c r="M228" s="4">
        <f>IF(ISNA(VLOOKUP(A228,'2009'!$B$2:$S$401,4,FALSE)), AVERAGE(I228:L228), VLOOKUP(A228,'2009'!$B$2:$S$401,4,FALSE))</f>
        <v>66</v>
      </c>
      <c r="N228" s="4">
        <f t="shared" si="27"/>
        <v>38</v>
      </c>
      <c r="O228" s="4" t="str">
        <f>VLOOKUP(A228,Bios!$B$2:$S$430,3,FALSE)</f>
        <v>R</v>
      </c>
      <c r="P228" s="4" t="str">
        <f>VLOOKUP(A228,Bios!$B$2:$S$430,4,FALSE)</f>
        <v>Feb 02 '75</v>
      </c>
      <c r="Q228" s="4" t="str">
        <f t="shared" si="28"/>
        <v>75</v>
      </c>
      <c r="R228" s="5">
        <f t="shared" si="29"/>
        <v>0.48564593301435405</v>
      </c>
      <c r="S228" s="4">
        <f t="shared" si="30"/>
        <v>16</v>
      </c>
      <c r="T228" s="4">
        <f t="shared" si="31"/>
        <v>45</v>
      </c>
      <c r="U228" s="4">
        <f t="shared" si="32"/>
        <v>59</v>
      </c>
      <c r="V228" s="4">
        <f t="shared" si="33"/>
        <v>82</v>
      </c>
      <c r="W228" s="4" t="str">
        <f>VLOOKUP(A228,Bios!$B$2:$S$430,7,FALSE)</f>
        <v>CAN</v>
      </c>
      <c r="X228" s="4" t="str">
        <f>VLOOKUP(A228,Bios!$B$2:$S$430,2,FALSE)</f>
        <v>DET</v>
      </c>
      <c r="Y228" s="4">
        <f t="shared" si="34"/>
        <v>69.666666666666671</v>
      </c>
      <c r="Z228" s="4">
        <f t="shared" si="35"/>
        <v>33.833333333333336</v>
      </c>
    </row>
    <row r="229" spans="1:26">
      <c r="A229" t="s">
        <v>235</v>
      </c>
      <c r="B229" s="4">
        <f>VLOOKUP(A229,'2014'!$B$2:$S$430,7,FALSE)</f>
        <v>42</v>
      </c>
      <c r="C229" s="4">
        <f>IF(ISNA(VLOOKUP(A229,'2013'!$B$2:$S$401,7,FALSE)*1.7), B229, VLOOKUP(A229,'2013'!$B$2:$S$401,7,FALSE)*1.7)</f>
        <v>23.8</v>
      </c>
      <c r="D229" s="4">
        <f>IF(ISNA(VLOOKUP(A229,'2012'!$B$2:$S$401,7,FALSE)), C229, VLOOKUP(A229,'2012'!$B$2:$S$401,7,FALSE))</f>
        <v>39</v>
      </c>
      <c r="E229" s="4">
        <f>IF(ISNA(VLOOKUP(A229,'2011'!$B$2:$S$401,7,FALSE)), AVERAGE(C229:D229), VLOOKUP(A229,'2011'!$B$2:$S$401,7,FALSE))</f>
        <v>31.4</v>
      </c>
      <c r="F229" s="4">
        <f>IF(ISNA(VLOOKUP(A229,'2010'!$B$2:$S$401,7,FALSE)), AVERAGE(C229:E229), VLOOKUP(A229,'2010'!$B$2:$S$401,7,FALSE))</f>
        <v>34</v>
      </c>
      <c r="G229" s="4">
        <f>IF(ISNA(VLOOKUP(A229,'2009'!$B$2:$S$401,7,FALSE)), AVERAGE(C229:F229), VLOOKUP(A229,'2009'!$B$2:$S$401,7,FALSE))</f>
        <v>32.049999999999997</v>
      </c>
      <c r="H229" s="4">
        <f>VLOOKUP(A229,'2014'!$B$2:$S$430,4,FALSE)</f>
        <v>82</v>
      </c>
      <c r="I229" s="4">
        <f>IF(ISNA(VLOOKUP(A229,'2013'!$B$2:$S$401,4,FALSE)), H229, VLOOKUP(A229,'2013'!$B$2:$S$401,4,FALSE)*1.7)</f>
        <v>79.899999999999991</v>
      </c>
      <c r="J229" s="4">
        <f>IF(ISNA(VLOOKUP(A229,'2012'!$B$2:$S$401,4,FALSE)), I229, VLOOKUP(A229,'2012'!$B$2:$S$401,4,FALSE))</f>
        <v>82</v>
      </c>
      <c r="K229" s="4">
        <f>IF(ISNA(VLOOKUP(A229,'2011'!$B$2:$S$401,4,FALSE)), AVERAGE(I229:J229), VLOOKUP(A229,'2011'!$B$2:$S$401,4,FALSE))</f>
        <v>80.949999999999989</v>
      </c>
      <c r="L229" s="4">
        <f>IF(ISNA(VLOOKUP(A229,'2010'!$B$2:$S$401,4,FALSE)), AVERAGE(I229:K229), VLOOKUP(A229,'2010'!$B$2:$S$401,4,FALSE))</f>
        <v>78</v>
      </c>
      <c r="M229" s="4">
        <f>IF(ISNA(VLOOKUP(A229,'2009'!$B$2:$S$401,4,FALSE)), AVERAGE(I229:L229), VLOOKUP(A229,'2009'!$B$2:$S$401,4,FALSE))</f>
        <v>80.212499999999991</v>
      </c>
      <c r="N229" s="4">
        <f t="shared" si="27"/>
        <v>34</v>
      </c>
      <c r="O229" s="4" t="str">
        <f>VLOOKUP(A229,Bios!$B$2:$S$430,3,FALSE)</f>
        <v>L</v>
      </c>
      <c r="P229" s="4" t="str">
        <f>VLOOKUP(A229,Bios!$B$2:$S$430,4,FALSE)</f>
        <v>May 02 '79</v>
      </c>
      <c r="Q229" s="4" t="str">
        <f t="shared" si="28"/>
        <v>79</v>
      </c>
      <c r="R229" s="5">
        <f t="shared" si="29"/>
        <v>0.41868288264976072</v>
      </c>
      <c r="S229" s="4">
        <f t="shared" si="30"/>
        <v>23.8</v>
      </c>
      <c r="T229" s="4">
        <f t="shared" si="31"/>
        <v>42</v>
      </c>
      <c r="U229" s="4">
        <f t="shared" si="32"/>
        <v>78</v>
      </c>
      <c r="V229" s="4">
        <f t="shared" si="33"/>
        <v>82</v>
      </c>
      <c r="W229" s="4" t="str">
        <f>VLOOKUP(A229,Bios!$B$2:$S$430,7,FALSE)</f>
        <v>CAN</v>
      </c>
      <c r="X229" s="4" t="str">
        <f>VLOOKUP(A229,Bios!$B$2:$S$430,2,FALSE)</f>
        <v>WSH</v>
      </c>
      <c r="Y229" s="4">
        <f t="shared" si="34"/>
        <v>80.510416666666657</v>
      </c>
      <c r="Z229" s="4">
        <f t="shared" si="35"/>
        <v>33.708333333333336</v>
      </c>
    </row>
    <row r="230" spans="1:26">
      <c r="A230" t="s">
        <v>246</v>
      </c>
      <c r="B230" s="4">
        <f>VLOOKUP(A230,'2014'!$B$2:$S$430,7,FALSE)</f>
        <v>17</v>
      </c>
      <c r="C230" s="4">
        <f>IF(ISNA(VLOOKUP(A230,'2013'!$B$2:$S$401,7,FALSE)*1.7), B230, VLOOKUP(A230,'2013'!$B$2:$S$401,7,FALSE)*1.7)</f>
        <v>17</v>
      </c>
      <c r="D230" s="4">
        <f>IF(ISNA(VLOOKUP(A230,'2012'!$B$2:$S$401,7,FALSE)), C230, VLOOKUP(A230,'2012'!$B$2:$S$401,7,FALSE))</f>
        <v>37</v>
      </c>
      <c r="E230" s="4">
        <f>IF(ISNA(VLOOKUP(A230,'2011'!$B$2:$S$401,7,FALSE)), AVERAGE(C230:D230), VLOOKUP(A230,'2011'!$B$2:$S$401,7,FALSE))</f>
        <v>45</v>
      </c>
      <c r="F230" s="4">
        <f>IF(ISNA(VLOOKUP(A230,'2010'!$B$2:$S$401,7,FALSE)), AVERAGE(C230:E230), VLOOKUP(A230,'2010'!$B$2:$S$401,7,FALSE))</f>
        <v>33</v>
      </c>
      <c r="G230" s="4">
        <f>IF(ISNA(VLOOKUP(A230,'2009'!$B$2:$S$401,7,FALSE)), AVERAGE(C230:F230), VLOOKUP(A230,'2009'!$B$2:$S$401,7,FALSE))</f>
        <v>33</v>
      </c>
      <c r="H230" s="4">
        <f>VLOOKUP(A230,'2014'!$B$2:$S$430,4,FALSE)</f>
        <v>48</v>
      </c>
      <c r="I230" s="4">
        <f>IF(ISNA(VLOOKUP(A230,'2013'!$B$2:$S$401,4,FALSE)), H230, VLOOKUP(A230,'2013'!$B$2:$S$401,4,FALSE)*1.7)</f>
        <v>48</v>
      </c>
      <c r="J230" s="4">
        <f>IF(ISNA(VLOOKUP(A230,'2012'!$B$2:$S$401,4,FALSE)), I230, VLOOKUP(A230,'2012'!$B$2:$S$401,4,FALSE))</f>
        <v>72</v>
      </c>
      <c r="K230" s="4">
        <f>IF(ISNA(VLOOKUP(A230,'2011'!$B$2:$S$401,4,FALSE)), AVERAGE(I230:J230), VLOOKUP(A230,'2011'!$B$2:$S$401,4,FALSE))</f>
        <v>77</v>
      </c>
      <c r="L230" s="4">
        <f>IF(ISNA(VLOOKUP(A230,'2010'!$B$2:$S$401,4,FALSE)), AVERAGE(I230:K230), VLOOKUP(A230,'2010'!$B$2:$S$401,4,FALSE))</f>
        <v>65.666666666666671</v>
      </c>
      <c r="M230" s="4">
        <f>IF(ISNA(VLOOKUP(A230,'2009'!$B$2:$S$401,4,FALSE)), AVERAGE(I230:L230), VLOOKUP(A230,'2009'!$B$2:$S$401,4,FALSE))</f>
        <v>65.666666666666671</v>
      </c>
      <c r="N230" s="4">
        <f t="shared" si="27"/>
        <v>29</v>
      </c>
      <c r="O230" s="4" t="str">
        <f>VLOOKUP(A230,Bios!$B$2:$S$430,3,FALSE)</f>
        <v>R</v>
      </c>
      <c r="P230" s="4" t="str">
        <f>VLOOKUP(A230,Bios!$B$2:$S$430,4,FALSE)</f>
        <v>Aug 10 '84</v>
      </c>
      <c r="Q230" s="4" t="str">
        <f t="shared" si="28"/>
        <v>84</v>
      </c>
      <c r="R230" s="5">
        <f t="shared" si="29"/>
        <v>0.48361381753764388</v>
      </c>
      <c r="S230" s="4">
        <f t="shared" si="30"/>
        <v>17</v>
      </c>
      <c r="T230" s="4">
        <f t="shared" si="31"/>
        <v>45</v>
      </c>
      <c r="U230" s="4">
        <f t="shared" si="32"/>
        <v>48</v>
      </c>
      <c r="V230" s="4">
        <f t="shared" si="33"/>
        <v>77</v>
      </c>
      <c r="W230" s="4" t="str">
        <f>VLOOKUP(A230,Bios!$B$2:$S$430,7,FALSE)</f>
        <v>CAN</v>
      </c>
      <c r="X230" s="4" t="str">
        <f>VLOOKUP(A230,Bios!$B$2:$S$430,2,FALSE)</f>
        <v>CGY</v>
      </c>
      <c r="Y230" s="4">
        <f t="shared" si="34"/>
        <v>62.722222222222229</v>
      </c>
      <c r="Z230" s="4">
        <f t="shared" si="35"/>
        <v>30.333333333333332</v>
      </c>
    </row>
    <row r="231" spans="1:26">
      <c r="A231" t="s">
        <v>416</v>
      </c>
      <c r="B231" s="4">
        <f>VLOOKUP(A231,'2014'!$B$2:$S$430,7,FALSE)</f>
        <v>49</v>
      </c>
      <c r="C231" s="4">
        <f>IF(ISNA(VLOOKUP(A231,'2013'!$B$2:$S$401,7,FALSE)*1.7), B231, VLOOKUP(A231,'2013'!$B$2:$S$401,7,FALSE)*1.7)</f>
        <v>34</v>
      </c>
      <c r="D231" s="4">
        <f>IF(ISNA(VLOOKUP(A231,'2012'!$B$2:$S$401,7,FALSE)), C231, VLOOKUP(A231,'2012'!$B$2:$S$401,7,FALSE))</f>
        <v>34</v>
      </c>
      <c r="E231" s="4">
        <f>IF(ISNA(VLOOKUP(A231,'2011'!$B$2:$S$401,7,FALSE)), AVERAGE(C231:D231), VLOOKUP(A231,'2011'!$B$2:$S$401,7,FALSE))</f>
        <v>29</v>
      </c>
      <c r="F231" s="4">
        <f>IF(ISNA(VLOOKUP(A231,'2010'!$B$2:$S$401,7,FALSE)), AVERAGE(C231:E231), VLOOKUP(A231,'2010'!$B$2:$S$401,7,FALSE))</f>
        <v>34</v>
      </c>
      <c r="G231" s="4">
        <f>IF(ISNA(VLOOKUP(A231,'2009'!$B$2:$S$401,7,FALSE)), AVERAGE(C231:F231), VLOOKUP(A231,'2009'!$B$2:$S$401,7,FALSE))</f>
        <v>35</v>
      </c>
      <c r="H231" s="4">
        <f>VLOOKUP(A231,'2014'!$B$2:$S$430,4,FALSE)</f>
        <v>82</v>
      </c>
      <c r="I231" s="4">
        <f>IF(ISNA(VLOOKUP(A231,'2013'!$B$2:$S$401,4,FALSE)), H231, VLOOKUP(A231,'2013'!$B$2:$S$401,4,FALSE)*1.7)</f>
        <v>66.3</v>
      </c>
      <c r="J231" s="4">
        <f>IF(ISNA(VLOOKUP(A231,'2012'!$B$2:$S$401,4,FALSE)), I231, VLOOKUP(A231,'2012'!$B$2:$S$401,4,FALSE))</f>
        <v>66.3</v>
      </c>
      <c r="K231" s="4">
        <f>IF(ISNA(VLOOKUP(A231,'2011'!$B$2:$S$401,4,FALSE)), AVERAGE(I231:J231), VLOOKUP(A231,'2011'!$B$2:$S$401,4,FALSE))</f>
        <v>80</v>
      </c>
      <c r="L231" s="4">
        <f>IF(ISNA(VLOOKUP(A231,'2010'!$B$2:$S$401,4,FALSE)), AVERAGE(I231:K231), VLOOKUP(A231,'2010'!$B$2:$S$401,4,FALSE))</f>
        <v>71</v>
      </c>
      <c r="M231" s="4">
        <f>IF(ISNA(VLOOKUP(A231,'2009'!$B$2:$S$401,4,FALSE)), AVERAGE(I231:L231), VLOOKUP(A231,'2009'!$B$2:$S$401,4,FALSE))</f>
        <v>79</v>
      </c>
      <c r="N231" s="4">
        <f t="shared" si="27"/>
        <v>33</v>
      </c>
      <c r="O231" s="4" t="str">
        <f>VLOOKUP(A231,Bios!$B$2:$S$430,3,FALSE)</f>
        <v>R</v>
      </c>
      <c r="P231" s="4" t="str">
        <f>VLOOKUP(A231,Bios!$B$2:$S$430,4,FALSE)</f>
        <v>Dec 02 '80</v>
      </c>
      <c r="Q231" s="4" t="str">
        <f t="shared" si="28"/>
        <v>80</v>
      </c>
      <c r="R231" s="5">
        <f t="shared" si="29"/>
        <v>0.48358074673864143</v>
      </c>
      <c r="S231" s="4">
        <f t="shared" si="30"/>
        <v>29</v>
      </c>
      <c r="T231" s="4">
        <f t="shared" si="31"/>
        <v>49</v>
      </c>
      <c r="U231" s="4">
        <f t="shared" si="32"/>
        <v>66.3</v>
      </c>
      <c r="V231" s="4">
        <f t="shared" si="33"/>
        <v>82</v>
      </c>
      <c r="W231" s="4" t="str">
        <f>VLOOKUP(A231,Bios!$B$2:$S$430,7,FALSE)</f>
        <v>CAN</v>
      </c>
      <c r="X231" s="4" t="str">
        <f>VLOOKUP(A231,Bios!$B$2:$S$430,2,FALSE)</f>
        <v>WSH</v>
      </c>
      <c r="Y231" s="4">
        <f t="shared" si="34"/>
        <v>74.100000000000009</v>
      </c>
      <c r="Z231" s="4">
        <f t="shared" si="35"/>
        <v>35.833333333333336</v>
      </c>
    </row>
    <row r="232" spans="1:26">
      <c r="A232" t="s">
        <v>1867</v>
      </c>
      <c r="B232" s="4">
        <f>VLOOKUP(A232,'2014'!$B$2:$S$430,7,FALSE)</f>
        <v>29</v>
      </c>
      <c r="C232" s="4">
        <f>IF(ISNA(VLOOKUP(A232,'2013'!$B$2:$S$401,7,FALSE)*1.7), B232, VLOOKUP(A232,'2013'!$B$2:$S$401,7,FALSE)*1.7)</f>
        <v>29</v>
      </c>
      <c r="D232" s="4">
        <f>IF(ISNA(VLOOKUP(A232,'2012'!$B$2:$S$401,7,FALSE)), C232, VLOOKUP(A232,'2012'!$B$2:$S$401,7,FALSE))</f>
        <v>29</v>
      </c>
      <c r="E232" s="4">
        <f>IF(ISNA(VLOOKUP(A232,'2011'!$B$2:$S$401,7,FALSE)), AVERAGE(C232:D232), VLOOKUP(A232,'2011'!$B$2:$S$401,7,FALSE))</f>
        <v>29</v>
      </c>
      <c r="F232" s="4">
        <f>IF(ISNA(VLOOKUP(A232,'2010'!$B$2:$S$401,7,FALSE)), AVERAGE(C232:E232), VLOOKUP(A232,'2010'!$B$2:$S$401,7,FALSE))</f>
        <v>29</v>
      </c>
      <c r="G232" s="4">
        <f>IF(ISNA(VLOOKUP(A232,'2009'!$B$2:$S$401,7,FALSE)), AVERAGE(C232:F232), VLOOKUP(A232,'2009'!$B$2:$S$401,7,FALSE))</f>
        <v>29</v>
      </c>
      <c r="H232" s="4">
        <f>VLOOKUP(A232,'2014'!$B$2:$S$430,4,FALSE)</f>
        <v>60</v>
      </c>
      <c r="I232" s="4">
        <f>IF(ISNA(VLOOKUP(A232,'2013'!$B$2:$S$401,4,FALSE)), H232, VLOOKUP(A232,'2013'!$B$2:$S$401,4,FALSE)*1.7)</f>
        <v>60</v>
      </c>
      <c r="J232" s="4">
        <f>IF(ISNA(VLOOKUP(A232,'2012'!$B$2:$S$401,4,FALSE)), I232, VLOOKUP(A232,'2012'!$B$2:$S$401,4,FALSE))</f>
        <v>60</v>
      </c>
      <c r="K232" s="4">
        <f>IF(ISNA(VLOOKUP(A232,'2011'!$B$2:$S$401,4,FALSE)), AVERAGE(I232:J232), VLOOKUP(A232,'2011'!$B$2:$S$401,4,FALSE))</f>
        <v>60</v>
      </c>
      <c r="L232" s="4">
        <f>IF(ISNA(VLOOKUP(A232,'2010'!$B$2:$S$401,4,FALSE)), AVERAGE(I232:K232), VLOOKUP(A232,'2010'!$B$2:$S$401,4,FALSE))</f>
        <v>60</v>
      </c>
      <c r="M232" s="4">
        <f>IF(ISNA(VLOOKUP(A232,'2009'!$B$2:$S$401,4,FALSE)), AVERAGE(I232:L232), VLOOKUP(A232,'2009'!$B$2:$S$401,4,FALSE))</f>
        <v>60</v>
      </c>
      <c r="N232" s="4">
        <f t="shared" si="27"/>
        <v>22</v>
      </c>
      <c r="O232" s="4" t="str">
        <f>VLOOKUP(A232,Bios!$B$2:$S$430,3,FALSE)</f>
        <v>D</v>
      </c>
      <c r="P232" s="4" t="str">
        <f>VLOOKUP(A232,Bios!$B$2:$S$430,4,FALSE)</f>
        <v>May 08 '91</v>
      </c>
      <c r="Q232" s="4" t="str">
        <f t="shared" si="28"/>
        <v>91</v>
      </c>
      <c r="R232" s="5">
        <f t="shared" si="29"/>
        <v>0.48333333333333334</v>
      </c>
      <c r="S232" s="4">
        <f t="shared" si="30"/>
        <v>29</v>
      </c>
      <c r="T232" s="4">
        <f t="shared" si="31"/>
        <v>29</v>
      </c>
      <c r="U232" s="4">
        <f t="shared" si="32"/>
        <v>60</v>
      </c>
      <c r="V232" s="4">
        <f t="shared" si="33"/>
        <v>60</v>
      </c>
      <c r="W232" s="4" t="str">
        <f>VLOOKUP(A232,Bios!$B$2:$S$430,7,FALSE)</f>
        <v>CAN</v>
      </c>
      <c r="X232" s="4" t="str">
        <f>VLOOKUP(A232,Bios!$B$2:$S$430,2,FALSE)</f>
        <v>NJD</v>
      </c>
      <c r="Y232" s="4">
        <f t="shared" si="34"/>
        <v>60</v>
      </c>
      <c r="Z232" s="4">
        <f t="shared" si="35"/>
        <v>29</v>
      </c>
    </row>
    <row r="233" spans="1:26">
      <c r="A233" t="s">
        <v>308</v>
      </c>
      <c r="B233" s="4">
        <f>VLOOKUP(A233,'2014'!$B$2:$S$430,7,FALSE)</f>
        <v>43</v>
      </c>
      <c r="C233" s="4">
        <f>IF(ISNA(VLOOKUP(A233,'2013'!$B$2:$S$401,7,FALSE)*1.7), B233, VLOOKUP(A233,'2013'!$B$2:$S$401,7,FALSE)*1.7)</f>
        <v>28.9</v>
      </c>
      <c r="D233" s="4">
        <f>IF(ISNA(VLOOKUP(A233,'2012'!$B$2:$S$401,7,FALSE)), C233, VLOOKUP(A233,'2012'!$B$2:$S$401,7,FALSE))</f>
        <v>30</v>
      </c>
      <c r="E233" s="4">
        <f>IF(ISNA(VLOOKUP(A233,'2011'!$B$2:$S$401,7,FALSE)), AVERAGE(C233:D233), VLOOKUP(A233,'2011'!$B$2:$S$401,7,FALSE))</f>
        <v>29.45</v>
      </c>
      <c r="F233" s="4">
        <f>IF(ISNA(VLOOKUP(A233,'2010'!$B$2:$S$401,7,FALSE)), AVERAGE(C233:E233), VLOOKUP(A233,'2010'!$B$2:$S$401,7,FALSE))</f>
        <v>29.45</v>
      </c>
      <c r="G233" s="4">
        <f>IF(ISNA(VLOOKUP(A233,'2009'!$B$2:$S$401,7,FALSE)), AVERAGE(C233:F233), VLOOKUP(A233,'2009'!$B$2:$S$401,7,FALSE))</f>
        <v>29.45</v>
      </c>
      <c r="H233" s="4">
        <f>VLOOKUP(A233,'2014'!$B$2:$S$430,4,FALSE)</f>
        <v>69</v>
      </c>
      <c r="I233" s="4">
        <f>IF(ISNA(VLOOKUP(A233,'2013'!$B$2:$S$401,4,FALSE)), H233, VLOOKUP(A233,'2013'!$B$2:$S$401,4,FALSE)*1.7)</f>
        <v>66.3</v>
      </c>
      <c r="J233" s="4">
        <f>IF(ISNA(VLOOKUP(A233,'2012'!$B$2:$S$401,4,FALSE)), I233, VLOOKUP(A233,'2012'!$B$2:$S$401,4,FALSE))</f>
        <v>64</v>
      </c>
      <c r="K233" s="4">
        <f>IF(ISNA(VLOOKUP(A233,'2011'!$B$2:$S$401,4,FALSE)), AVERAGE(I233:J233), VLOOKUP(A233,'2011'!$B$2:$S$401,4,FALSE))</f>
        <v>65.150000000000006</v>
      </c>
      <c r="L233" s="4">
        <f>IF(ISNA(VLOOKUP(A233,'2010'!$B$2:$S$401,4,FALSE)), AVERAGE(I233:K233), VLOOKUP(A233,'2010'!$B$2:$S$401,4,FALSE))</f>
        <v>65.150000000000006</v>
      </c>
      <c r="M233" s="4">
        <f>IF(ISNA(VLOOKUP(A233,'2009'!$B$2:$S$401,4,FALSE)), AVERAGE(I233:L233), VLOOKUP(A233,'2009'!$B$2:$S$401,4,FALSE))</f>
        <v>65.150000000000006</v>
      </c>
      <c r="N233" s="4">
        <f t="shared" si="27"/>
        <v>25</v>
      </c>
      <c r="O233" s="4" t="str">
        <f>VLOOKUP(A233,Bios!$B$2:$S$430,3,FALSE)</f>
        <v>C</v>
      </c>
      <c r="P233" s="4" t="str">
        <f>VLOOKUP(A233,Bios!$B$2:$S$430,4,FALSE)</f>
        <v>Jan 05 '88</v>
      </c>
      <c r="Q233" s="4" t="str">
        <f t="shared" si="28"/>
        <v>88</v>
      </c>
      <c r="R233" s="5">
        <f t="shared" si="29"/>
        <v>0.48195060164661169</v>
      </c>
      <c r="S233" s="4">
        <f t="shared" si="30"/>
        <v>28.9</v>
      </c>
      <c r="T233" s="4">
        <f t="shared" si="31"/>
        <v>43</v>
      </c>
      <c r="U233" s="4">
        <f t="shared" si="32"/>
        <v>64</v>
      </c>
      <c r="V233" s="4">
        <f t="shared" si="33"/>
        <v>69</v>
      </c>
      <c r="W233" s="4" t="str">
        <f>VLOOKUP(A233,Bios!$B$2:$S$430,7,FALSE)</f>
        <v>CAN</v>
      </c>
      <c r="X233" s="4" t="str">
        <f>VLOOKUP(A233,Bios!$B$2:$S$430,2,FALSE)</f>
        <v>ANA</v>
      </c>
      <c r="Y233" s="4">
        <f t="shared" si="34"/>
        <v>65.791666666666671</v>
      </c>
      <c r="Z233" s="4">
        <f t="shared" si="35"/>
        <v>31.708333333333329</v>
      </c>
    </row>
    <row r="234" spans="1:26">
      <c r="A234" t="s">
        <v>913</v>
      </c>
      <c r="B234" s="4">
        <f>VLOOKUP(A234,'2014'!$B$2:$S$430,7,FALSE)</f>
        <v>33</v>
      </c>
      <c r="C234" s="4">
        <f>IF(ISNA(VLOOKUP(A234,'2013'!$B$2:$S$401,7,FALSE)*1.7), B234, VLOOKUP(A234,'2013'!$B$2:$S$401,7,FALSE)*1.7)</f>
        <v>34</v>
      </c>
      <c r="D234" s="4">
        <f>IF(ISNA(VLOOKUP(A234,'2012'!$B$2:$S$401,7,FALSE)), C234, VLOOKUP(A234,'2012'!$B$2:$S$401,7,FALSE))</f>
        <v>34</v>
      </c>
      <c r="E234" s="4">
        <f>IF(ISNA(VLOOKUP(A234,'2011'!$B$2:$S$401,7,FALSE)), AVERAGE(C234:D234), VLOOKUP(A234,'2011'!$B$2:$S$401,7,FALSE))</f>
        <v>34</v>
      </c>
      <c r="F234" s="4">
        <f>IF(ISNA(VLOOKUP(A234,'2010'!$B$2:$S$401,7,FALSE)), AVERAGE(C234:E234), VLOOKUP(A234,'2010'!$B$2:$S$401,7,FALSE))</f>
        <v>34</v>
      </c>
      <c r="G234" s="4">
        <f>IF(ISNA(VLOOKUP(A234,'2009'!$B$2:$S$401,7,FALSE)), AVERAGE(C234:F234), VLOOKUP(A234,'2009'!$B$2:$S$401,7,FALSE))</f>
        <v>34</v>
      </c>
      <c r="H234" s="4">
        <f>VLOOKUP(A234,'2014'!$B$2:$S$430,4,FALSE)</f>
        <v>69</v>
      </c>
      <c r="I234" s="4">
        <f>IF(ISNA(VLOOKUP(A234,'2013'!$B$2:$S$401,4,FALSE)), H234, VLOOKUP(A234,'2013'!$B$2:$S$401,4,FALSE)*1.7)</f>
        <v>71.399999999999991</v>
      </c>
      <c r="J234" s="4">
        <f>IF(ISNA(VLOOKUP(A234,'2012'!$B$2:$S$401,4,FALSE)), I234, VLOOKUP(A234,'2012'!$B$2:$S$401,4,FALSE))</f>
        <v>71.399999999999991</v>
      </c>
      <c r="K234" s="4">
        <f>IF(ISNA(VLOOKUP(A234,'2011'!$B$2:$S$401,4,FALSE)), AVERAGE(I234:J234), VLOOKUP(A234,'2011'!$B$2:$S$401,4,FALSE))</f>
        <v>71.399999999999991</v>
      </c>
      <c r="L234" s="4">
        <f>IF(ISNA(VLOOKUP(A234,'2010'!$B$2:$S$401,4,FALSE)), AVERAGE(I234:K234), VLOOKUP(A234,'2010'!$B$2:$S$401,4,FALSE))</f>
        <v>71.399999999999991</v>
      </c>
      <c r="M234" s="4">
        <f>IF(ISNA(VLOOKUP(A234,'2009'!$B$2:$S$401,4,FALSE)), AVERAGE(I234:L234), VLOOKUP(A234,'2009'!$B$2:$S$401,4,FALSE))</f>
        <v>71.399999999999991</v>
      </c>
      <c r="N234" s="4">
        <f t="shared" si="27"/>
        <v>20</v>
      </c>
      <c r="O234" s="4" t="str">
        <f>VLOOKUP(A234,Bios!$B$2:$S$430,3,FALSE)</f>
        <v>C</v>
      </c>
      <c r="P234" s="4" t="str">
        <f>VLOOKUP(A234,Bios!$B$2:$S$430,4,FALSE)</f>
        <v>Apr 18 '93</v>
      </c>
      <c r="Q234" s="4" t="str">
        <f t="shared" si="28"/>
        <v>93</v>
      </c>
      <c r="R234" s="5">
        <f t="shared" si="29"/>
        <v>0.47652582159624424</v>
      </c>
      <c r="S234" s="4">
        <f t="shared" si="30"/>
        <v>33</v>
      </c>
      <c r="T234" s="4">
        <f t="shared" si="31"/>
        <v>34</v>
      </c>
      <c r="U234" s="4">
        <f t="shared" si="32"/>
        <v>69</v>
      </c>
      <c r="V234" s="4">
        <f t="shared" si="33"/>
        <v>71.399999999999991</v>
      </c>
      <c r="W234" s="4" t="str">
        <f>VLOOKUP(A234,Bios!$B$2:$S$430,7,FALSE)</f>
        <v>SWE</v>
      </c>
      <c r="X234" s="4" t="str">
        <f>VLOOKUP(A234,Bios!$B$2:$S$430,2,FALSE)</f>
        <v>OTT</v>
      </c>
      <c r="Y234" s="4">
        <f t="shared" si="34"/>
        <v>70.999999999999986</v>
      </c>
      <c r="Z234" s="4">
        <f t="shared" si="35"/>
        <v>33.833333333333336</v>
      </c>
    </row>
    <row r="235" spans="1:26">
      <c r="A235" t="s">
        <v>237</v>
      </c>
      <c r="B235" s="4">
        <f>VLOOKUP(A235,'2014'!$B$2:$S$430,7,FALSE)</f>
        <v>23</v>
      </c>
      <c r="C235" s="4">
        <f>IF(ISNA(VLOOKUP(A235,'2013'!$B$2:$S$401,7,FALSE)*1.7), B235, VLOOKUP(A235,'2013'!$B$2:$S$401,7,FALSE)*1.7)</f>
        <v>40.799999999999997</v>
      </c>
      <c r="D235" s="4">
        <f>IF(ISNA(VLOOKUP(A235,'2012'!$B$2:$S$401,7,FALSE)), C235, VLOOKUP(A235,'2012'!$B$2:$S$401,7,FALSE))</f>
        <v>39</v>
      </c>
      <c r="E235" s="4">
        <f>IF(ISNA(VLOOKUP(A235,'2011'!$B$2:$S$401,7,FALSE)), AVERAGE(C235:D235), VLOOKUP(A235,'2011'!$B$2:$S$401,7,FALSE))</f>
        <v>32</v>
      </c>
      <c r="F235" s="4">
        <f>IF(ISNA(VLOOKUP(A235,'2010'!$B$2:$S$401,7,FALSE)), AVERAGE(C235:E235), VLOOKUP(A235,'2010'!$B$2:$S$401,7,FALSE))</f>
        <v>36</v>
      </c>
      <c r="G235" s="4">
        <f>IF(ISNA(VLOOKUP(A235,'2009'!$B$2:$S$401,7,FALSE)), AVERAGE(C235:F235), VLOOKUP(A235,'2009'!$B$2:$S$401,7,FALSE))</f>
        <v>46</v>
      </c>
      <c r="H235" s="4">
        <f>VLOOKUP(A235,'2014'!$B$2:$S$430,4,FALSE)</f>
        <v>82</v>
      </c>
      <c r="I235" s="4">
        <f>IF(ISNA(VLOOKUP(A235,'2013'!$B$2:$S$401,4,FALSE)), H235, VLOOKUP(A235,'2013'!$B$2:$S$401,4,FALSE)*1.7)</f>
        <v>81.599999999999994</v>
      </c>
      <c r="J235" s="4">
        <f>IF(ISNA(VLOOKUP(A235,'2012'!$B$2:$S$401,4,FALSE)), I235, VLOOKUP(A235,'2012'!$B$2:$S$401,4,FALSE))</f>
        <v>74</v>
      </c>
      <c r="K235" s="4">
        <f>IF(ISNA(VLOOKUP(A235,'2011'!$B$2:$S$401,4,FALSE)), AVERAGE(I235:J235), VLOOKUP(A235,'2011'!$B$2:$S$401,4,FALSE))</f>
        <v>82</v>
      </c>
      <c r="L235" s="4">
        <f>IF(ISNA(VLOOKUP(A235,'2010'!$B$2:$S$401,4,FALSE)), AVERAGE(I235:K235), VLOOKUP(A235,'2010'!$B$2:$S$401,4,FALSE))</f>
        <v>73</v>
      </c>
      <c r="M235" s="4">
        <f>IF(ISNA(VLOOKUP(A235,'2009'!$B$2:$S$401,4,FALSE)), AVERAGE(I235:L235), VLOOKUP(A235,'2009'!$B$2:$S$401,4,FALSE))</f>
        <v>64</v>
      </c>
      <c r="N235" s="4">
        <f t="shared" si="27"/>
        <v>31</v>
      </c>
      <c r="O235" s="4" t="str">
        <f>VLOOKUP(A235,Bios!$B$2:$S$430,3,FALSE)</f>
        <v>C</v>
      </c>
      <c r="P235" s="4" t="str">
        <f>VLOOKUP(A235,Bios!$B$2:$S$430,4,FALSE)</f>
        <v>Aug 19 '82</v>
      </c>
      <c r="Q235" s="4" t="str">
        <f t="shared" si="28"/>
        <v>82</v>
      </c>
      <c r="R235" s="5">
        <f t="shared" si="29"/>
        <v>0.47481384143670602</v>
      </c>
      <c r="S235" s="4">
        <f t="shared" si="30"/>
        <v>23</v>
      </c>
      <c r="T235" s="4">
        <f t="shared" si="31"/>
        <v>46</v>
      </c>
      <c r="U235" s="4">
        <f t="shared" si="32"/>
        <v>64</v>
      </c>
      <c r="V235" s="4">
        <f t="shared" si="33"/>
        <v>82</v>
      </c>
      <c r="W235" s="4" t="str">
        <f>VLOOKUP(A235,Bios!$B$2:$S$430,7,FALSE)</f>
        <v>CAN</v>
      </c>
      <c r="X235" s="4" t="str">
        <f>VLOOKUP(A235,Bios!$B$2:$S$430,2,FALSE)</f>
        <v>BUF, STL</v>
      </c>
      <c r="Y235" s="4">
        <f t="shared" si="34"/>
        <v>76.100000000000009</v>
      </c>
      <c r="Z235" s="4">
        <f t="shared" si="35"/>
        <v>36.133333333333333</v>
      </c>
    </row>
    <row r="236" spans="1:26">
      <c r="A236" t="s">
        <v>349</v>
      </c>
      <c r="B236" s="4">
        <f>VLOOKUP(A236,'2014'!$B$2:$S$430,7,FALSE)</f>
        <v>47</v>
      </c>
      <c r="C236" s="4">
        <f>IF(ISNA(VLOOKUP(A236,'2013'!$B$2:$S$401,7,FALSE)*1.7), B236, VLOOKUP(A236,'2013'!$B$2:$S$401,7,FALSE)*1.7)</f>
        <v>25.5</v>
      </c>
      <c r="D236" s="4">
        <f>IF(ISNA(VLOOKUP(A236,'2012'!$B$2:$S$401,7,FALSE)), C236, VLOOKUP(A236,'2012'!$B$2:$S$401,7,FALSE))</f>
        <v>27</v>
      </c>
      <c r="E236" s="4">
        <f>IF(ISNA(VLOOKUP(A236,'2011'!$B$2:$S$401,7,FALSE)), AVERAGE(C236:D236), VLOOKUP(A236,'2011'!$B$2:$S$401,7,FALSE))</f>
        <v>43</v>
      </c>
      <c r="F236" s="4">
        <f>IF(ISNA(VLOOKUP(A236,'2010'!$B$2:$S$401,7,FALSE)), AVERAGE(C236:E236), VLOOKUP(A236,'2010'!$B$2:$S$401,7,FALSE))</f>
        <v>31.833333333333332</v>
      </c>
      <c r="G236" s="4">
        <f>IF(ISNA(VLOOKUP(A236,'2009'!$B$2:$S$401,7,FALSE)), AVERAGE(C236:F236), VLOOKUP(A236,'2009'!$B$2:$S$401,7,FALSE))</f>
        <v>31.833333333333332</v>
      </c>
      <c r="H236" s="4">
        <f>VLOOKUP(A236,'2014'!$B$2:$S$430,4,FALSE)</f>
        <v>64</v>
      </c>
      <c r="I236" s="4">
        <f>IF(ISNA(VLOOKUP(A236,'2013'!$B$2:$S$401,4,FALSE)), H236, VLOOKUP(A236,'2013'!$B$2:$S$401,4,FALSE)*1.7)</f>
        <v>79.899999999999991</v>
      </c>
      <c r="J236" s="4">
        <f>IF(ISNA(VLOOKUP(A236,'2012'!$B$2:$S$401,4,FALSE)), I236, VLOOKUP(A236,'2012'!$B$2:$S$401,4,FALSE))</f>
        <v>61</v>
      </c>
      <c r="K236" s="4">
        <f>IF(ISNA(VLOOKUP(A236,'2011'!$B$2:$S$401,4,FALSE)), AVERAGE(I236:J236), VLOOKUP(A236,'2011'!$B$2:$S$401,4,FALSE))</f>
        <v>82</v>
      </c>
      <c r="L236" s="4">
        <f>IF(ISNA(VLOOKUP(A236,'2010'!$B$2:$S$401,4,FALSE)), AVERAGE(I236:K236), VLOOKUP(A236,'2010'!$B$2:$S$401,4,FALSE))</f>
        <v>74.3</v>
      </c>
      <c r="M236" s="4">
        <f>IF(ISNA(VLOOKUP(A236,'2009'!$B$2:$S$401,4,FALSE)), AVERAGE(I236:L236), VLOOKUP(A236,'2009'!$B$2:$S$401,4,FALSE))</f>
        <v>74.3</v>
      </c>
      <c r="N236" s="4">
        <f t="shared" si="27"/>
        <v>30</v>
      </c>
      <c r="O236" s="4" t="str">
        <f>VLOOKUP(A236,Bios!$B$2:$S$430,3,FALSE)</f>
        <v>D</v>
      </c>
      <c r="P236" s="4" t="str">
        <f>VLOOKUP(A236,Bios!$B$2:$S$430,4,FALSE)</f>
        <v>Oct 03 '83</v>
      </c>
      <c r="Q236" s="4" t="str">
        <f t="shared" si="28"/>
        <v>83</v>
      </c>
      <c r="R236" s="5">
        <f t="shared" si="29"/>
        <v>0.47340221967087648</v>
      </c>
      <c r="S236" s="4">
        <f t="shared" si="30"/>
        <v>25.5</v>
      </c>
      <c r="T236" s="4">
        <f t="shared" si="31"/>
        <v>47</v>
      </c>
      <c r="U236" s="4">
        <f t="shared" si="32"/>
        <v>61</v>
      </c>
      <c r="V236" s="4">
        <f t="shared" si="33"/>
        <v>82</v>
      </c>
      <c r="W236" s="4" t="str">
        <f>VLOOKUP(A236,Bios!$B$2:$S$430,7,FALSE)</f>
        <v>CAN</v>
      </c>
      <c r="X236" s="4" t="str">
        <f>VLOOKUP(A236,Bios!$B$2:$S$430,2,FALSE)</f>
        <v>CGY</v>
      </c>
      <c r="Y236" s="4">
        <f t="shared" si="34"/>
        <v>72.583333333333329</v>
      </c>
      <c r="Z236" s="4">
        <f t="shared" si="35"/>
        <v>34.361111111111114</v>
      </c>
    </row>
    <row r="237" spans="1:26">
      <c r="A237" t="s">
        <v>306</v>
      </c>
      <c r="B237" s="4">
        <f>VLOOKUP(A237,'2014'!$B$2:$S$430,7,FALSE)</f>
        <v>19</v>
      </c>
      <c r="C237" s="4">
        <f>IF(ISNA(VLOOKUP(A237,'2013'!$B$2:$S$401,7,FALSE)*1.7), B237, VLOOKUP(A237,'2013'!$B$2:$S$401,7,FALSE)*1.7)</f>
        <v>19</v>
      </c>
      <c r="D237" s="4">
        <f>IF(ISNA(VLOOKUP(A237,'2012'!$B$2:$S$401,7,FALSE)), C237, VLOOKUP(A237,'2012'!$B$2:$S$401,7,FALSE))</f>
        <v>30</v>
      </c>
      <c r="E237" s="4">
        <f>IF(ISNA(VLOOKUP(A237,'2011'!$B$2:$S$401,7,FALSE)), AVERAGE(C237:D237), VLOOKUP(A237,'2011'!$B$2:$S$401,7,FALSE))</f>
        <v>40</v>
      </c>
      <c r="F237" s="4">
        <f>IF(ISNA(VLOOKUP(A237,'2010'!$B$2:$S$401,7,FALSE)), AVERAGE(C237:E237), VLOOKUP(A237,'2010'!$B$2:$S$401,7,FALSE))</f>
        <v>29.666666666666668</v>
      </c>
      <c r="G237" s="4">
        <f>IF(ISNA(VLOOKUP(A237,'2009'!$B$2:$S$401,7,FALSE)), AVERAGE(C237:F237), VLOOKUP(A237,'2009'!$B$2:$S$401,7,FALSE))</f>
        <v>60</v>
      </c>
      <c r="H237" s="4">
        <f>VLOOKUP(A237,'2014'!$B$2:$S$430,4,FALSE)</f>
        <v>66</v>
      </c>
      <c r="I237" s="4">
        <f>IF(ISNA(VLOOKUP(A237,'2013'!$B$2:$S$401,4,FALSE)), H237, VLOOKUP(A237,'2013'!$B$2:$S$401,4,FALSE)*1.7)</f>
        <v>66</v>
      </c>
      <c r="J237" s="4">
        <f>IF(ISNA(VLOOKUP(A237,'2012'!$B$2:$S$401,4,FALSE)), I237, VLOOKUP(A237,'2012'!$B$2:$S$401,4,FALSE))</f>
        <v>62</v>
      </c>
      <c r="K237" s="4">
        <f>IF(ISNA(VLOOKUP(A237,'2011'!$B$2:$S$401,4,FALSE)), AVERAGE(I237:J237), VLOOKUP(A237,'2011'!$B$2:$S$401,4,FALSE))</f>
        <v>82</v>
      </c>
      <c r="L237" s="4">
        <f>IF(ISNA(VLOOKUP(A237,'2010'!$B$2:$S$401,4,FALSE)), AVERAGE(I237:K237), VLOOKUP(A237,'2010'!$B$2:$S$401,4,FALSE))</f>
        <v>70</v>
      </c>
      <c r="M237" s="4">
        <f>IF(ISNA(VLOOKUP(A237,'2009'!$B$2:$S$401,4,FALSE)), AVERAGE(I237:L237), VLOOKUP(A237,'2009'!$B$2:$S$401,4,FALSE))</f>
        <v>72</v>
      </c>
      <c r="N237" s="4">
        <f t="shared" si="27"/>
        <v>29</v>
      </c>
      <c r="O237" s="4" t="str">
        <f>VLOOKUP(A237,Bios!$B$2:$S$430,3,FALSE)</f>
        <v>L</v>
      </c>
      <c r="P237" s="4" t="str">
        <f>VLOOKUP(A237,Bios!$B$2:$S$430,4,FALSE)</f>
        <v>Nov 24 '84</v>
      </c>
      <c r="Q237" s="4" t="str">
        <f t="shared" si="28"/>
        <v>84</v>
      </c>
      <c r="R237" s="5">
        <f t="shared" si="29"/>
        <v>0.47288676236044652</v>
      </c>
      <c r="S237" s="4">
        <f t="shared" si="30"/>
        <v>19</v>
      </c>
      <c r="T237" s="4">
        <f t="shared" si="31"/>
        <v>60</v>
      </c>
      <c r="U237" s="4">
        <f t="shared" si="32"/>
        <v>62</v>
      </c>
      <c r="V237" s="4">
        <f t="shared" si="33"/>
        <v>82</v>
      </c>
      <c r="W237" s="4" t="str">
        <f>VLOOKUP(A237,Bios!$B$2:$S$430,7,FALSE)</f>
        <v>USA</v>
      </c>
      <c r="X237" s="4" t="str">
        <f>VLOOKUP(A237,Bios!$B$2:$S$430,2,FALSE)</f>
        <v>VAN</v>
      </c>
      <c r="Y237" s="4">
        <f t="shared" si="34"/>
        <v>69.666666666666671</v>
      </c>
      <c r="Z237" s="4">
        <f t="shared" si="35"/>
        <v>32.944444444444443</v>
      </c>
    </row>
    <row r="238" spans="1:26">
      <c r="A238" t="s">
        <v>247</v>
      </c>
      <c r="B238" s="4">
        <f>VLOOKUP(A238,'2014'!$B$2:$S$430,7,FALSE)</f>
        <v>38</v>
      </c>
      <c r="C238" s="4">
        <f>IF(ISNA(VLOOKUP(A238,'2013'!$B$2:$S$401,7,FALSE)*1.7), B238, VLOOKUP(A238,'2013'!$B$2:$S$401,7,FALSE)*1.7)</f>
        <v>37.4</v>
      </c>
      <c r="D238" s="4">
        <f>IF(ISNA(VLOOKUP(A238,'2012'!$B$2:$S$401,7,FALSE)), C238, VLOOKUP(A238,'2012'!$B$2:$S$401,7,FALSE))</f>
        <v>37</v>
      </c>
      <c r="E238" s="4">
        <f>IF(ISNA(VLOOKUP(A238,'2011'!$B$2:$S$401,7,FALSE)), AVERAGE(C238:D238), VLOOKUP(A238,'2011'!$B$2:$S$401,7,FALSE))</f>
        <v>37.200000000000003</v>
      </c>
      <c r="F238" s="4">
        <f>IF(ISNA(VLOOKUP(A238,'2010'!$B$2:$S$401,7,FALSE)), AVERAGE(C238:E238), VLOOKUP(A238,'2010'!$B$2:$S$401,7,FALSE))</f>
        <v>37.200000000000003</v>
      </c>
      <c r="G238" s="4">
        <f>IF(ISNA(VLOOKUP(A238,'2009'!$B$2:$S$401,7,FALSE)), AVERAGE(C238:F238), VLOOKUP(A238,'2009'!$B$2:$S$401,7,FALSE))</f>
        <v>37.200000000000003</v>
      </c>
      <c r="H238" s="4">
        <f>VLOOKUP(A238,'2014'!$B$2:$S$430,4,FALSE)</f>
        <v>79</v>
      </c>
      <c r="I238" s="4">
        <f>IF(ISNA(VLOOKUP(A238,'2013'!$B$2:$S$401,4,FALSE)), H238, VLOOKUP(A238,'2013'!$B$2:$S$401,4,FALSE)*1.7)</f>
        <v>79.899999999999991</v>
      </c>
      <c r="J238" s="4">
        <f>IF(ISNA(VLOOKUP(A238,'2012'!$B$2:$S$401,4,FALSE)), I238, VLOOKUP(A238,'2012'!$B$2:$S$401,4,FALSE))</f>
        <v>78</v>
      </c>
      <c r="K238" s="4">
        <f>IF(ISNA(VLOOKUP(A238,'2011'!$B$2:$S$401,4,FALSE)), AVERAGE(I238:J238), VLOOKUP(A238,'2011'!$B$2:$S$401,4,FALSE))</f>
        <v>78.949999999999989</v>
      </c>
      <c r="L238" s="4">
        <f>IF(ISNA(VLOOKUP(A238,'2010'!$B$2:$S$401,4,FALSE)), AVERAGE(I238:K238), VLOOKUP(A238,'2010'!$B$2:$S$401,4,FALSE))</f>
        <v>78.949999999999989</v>
      </c>
      <c r="M238" s="4">
        <f>IF(ISNA(VLOOKUP(A238,'2009'!$B$2:$S$401,4,FALSE)), AVERAGE(I238:L238), VLOOKUP(A238,'2009'!$B$2:$S$401,4,FALSE))</f>
        <v>78.949999999999989</v>
      </c>
      <c r="N238" s="4">
        <f t="shared" si="27"/>
        <v>25</v>
      </c>
      <c r="O238" s="4" t="str">
        <f>VLOOKUP(A238,Bios!$B$2:$S$430,3,FALSE)</f>
        <v>L</v>
      </c>
      <c r="P238" s="4" t="str">
        <f>VLOOKUP(A238,Bios!$B$2:$S$430,4,FALSE)</f>
        <v>Aug 05 '88</v>
      </c>
      <c r="Q238" s="4" t="str">
        <f t="shared" si="28"/>
        <v>88</v>
      </c>
      <c r="R238" s="5">
        <f t="shared" si="29"/>
        <v>0.47282321899736152</v>
      </c>
      <c r="S238" s="4">
        <f t="shared" si="30"/>
        <v>37</v>
      </c>
      <c r="T238" s="4">
        <f t="shared" si="31"/>
        <v>38</v>
      </c>
      <c r="U238" s="4">
        <f t="shared" si="32"/>
        <v>78</v>
      </c>
      <c r="V238" s="4">
        <f t="shared" si="33"/>
        <v>79.899999999999991</v>
      </c>
      <c r="W238" s="4" t="str">
        <f>VLOOKUP(A238,Bios!$B$2:$S$430,7,FALSE)</f>
        <v>CAN</v>
      </c>
      <c r="X238" s="4" t="str">
        <f>VLOOKUP(A238,Bios!$B$2:$S$430,2,FALSE)</f>
        <v>COL</v>
      </c>
      <c r="Y238" s="4">
        <f t="shared" si="34"/>
        <v>78.958333333333329</v>
      </c>
      <c r="Z238" s="4">
        <f t="shared" si="35"/>
        <v>37.333333333333336</v>
      </c>
    </row>
    <row r="239" spans="1:26">
      <c r="A239" t="s">
        <v>200</v>
      </c>
      <c r="B239" s="4">
        <f>VLOOKUP(A239,'2014'!$B$2:$S$430,7,FALSE)</f>
        <v>39</v>
      </c>
      <c r="C239" s="4">
        <f>IF(ISNA(VLOOKUP(A239,'2013'!$B$2:$S$401,7,FALSE)*1.7), B239, VLOOKUP(A239,'2013'!$B$2:$S$401,7,FALSE)*1.7)</f>
        <v>32.299999999999997</v>
      </c>
      <c r="D239" s="4">
        <f>IF(ISNA(VLOOKUP(A239,'2012'!$B$2:$S$401,7,FALSE)), C239, VLOOKUP(A239,'2012'!$B$2:$S$401,7,FALSE))</f>
        <v>47</v>
      </c>
      <c r="E239" s="4">
        <f>IF(ISNA(VLOOKUP(A239,'2011'!$B$2:$S$401,7,FALSE)), AVERAGE(C239:D239), VLOOKUP(A239,'2011'!$B$2:$S$401,7,FALSE))</f>
        <v>34</v>
      </c>
      <c r="F239" s="4">
        <f>IF(ISNA(VLOOKUP(A239,'2010'!$B$2:$S$401,7,FALSE)), AVERAGE(C239:E239), VLOOKUP(A239,'2010'!$B$2:$S$401,7,FALSE))</f>
        <v>37.766666666666666</v>
      </c>
      <c r="G239" s="4">
        <f>IF(ISNA(VLOOKUP(A239,'2009'!$B$2:$S$401,7,FALSE)), AVERAGE(C239:F239), VLOOKUP(A239,'2009'!$B$2:$S$401,7,FALSE))</f>
        <v>32</v>
      </c>
      <c r="H239" s="4">
        <f>VLOOKUP(A239,'2014'!$B$2:$S$430,4,FALSE)</f>
        <v>70</v>
      </c>
      <c r="I239" s="4">
        <f>IF(ISNA(VLOOKUP(A239,'2013'!$B$2:$S$401,4,FALSE)), H239, VLOOKUP(A239,'2013'!$B$2:$S$401,4,FALSE)*1.7)</f>
        <v>76.5</v>
      </c>
      <c r="J239" s="4">
        <f>IF(ISNA(VLOOKUP(A239,'2012'!$B$2:$S$401,4,FALSE)), I239, VLOOKUP(A239,'2012'!$B$2:$S$401,4,FALSE))</f>
        <v>82</v>
      </c>
      <c r="K239" s="4">
        <f>IF(ISNA(VLOOKUP(A239,'2011'!$B$2:$S$401,4,FALSE)), AVERAGE(I239:J239), VLOOKUP(A239,'2011'!$B$2:$S$401,4,FALSE))</f>
        <v>82</v>
      </c>
      <c r="L239" s="4">
        <f>IF(ISNA(VLOOKUP(A239,'2010'!$B$2:$S$401,4,FALSE)), AVERAGE(I239:K239), VLOOKUP(A239,'2010'!$B$2:$S$401,4,FALSE))</f>
        <v>80.166666666666671</v>
      </c>
      <c r="M239" s="4">
        <f>IF(ISNA(VLOOKUP(A239,'2009'!$B$2:$S$401,4,FALSE)), AVERAGE(I239:L239), VLOOKUP(A239,'2009'!$B$2:$S$401,4,FALSE))</f>
        <v>81</v>
      </c>
      <c r="N239" s="4">
        <f t="shared" si="27"/>
        <v>26</v>
      </c>
      <c r="O239" s="4" t="str">
        <f>VLOOKUP(A239,Bios!$B$2:$S$430,3,FALSE)</f>
        <v>L</v>
      </c>
      <c r="P239" s="4" t="str">
        <f>VLOOKUP(A239,Bios!$B$2:$S$430,4,FALSE)</f>
        <v>Oct 31 '87</v>
      </c>
      <c r="Q239" s="4" t="str">
        <f t="shared" si="28"/>
        <v>87</v>
      </c>
      <c r="R239" s="5">
        <f t="shared" si="29"/>
        <v>0.47081272084805653</v>
      </c>
      <c r="S239" s="4">
        <f t="shared" si="30"/>
        <v>32</v>
      </c>
      <c r="T239" s="4">
        <f t="shared" si="31"/>
        <v>47</v>
      </c>
      <c r="U239" s="4">
        <f t="shared" si="32"/>
        <v>70</v>
      </c>
      <c r="V239" s="4">
        <f t="shared" si="33"/>
        <v>82</v>
      </c>
      <c r="W239" s="4" t="str">
        <f>VLOOKUP(A239,Bios!$B$2:$S$430,7,FALSE)</f>
        <v>USA</v>
      </c>
      <c r="X239" s="4" t="str">
        <f>VLOOKUP(A239,Bios!$B$2:$S$430,2,FALSE)</f>
        <v>CBJ</v>
      </c>
      <c r="Y239" s="4">
        <f t="shared" si="34"/>
        <v>78.611111111111114</v>
      </c>
      <c r="Z239" s="4">
        <f t="shared" si="35"/>
        <v>37.011111111111113</v>
      </c>
    </row>
    <row r="240" spans="1:26">
      <c r="A240" t="s">
        <v>719</v>
      </c>
      <c r="B240" s="4">
        <f>VLOOKUP(A240,'2014'!$B$2:$S$430,7,FALSE)</f>
        <v>34</v>
      </c>
      <c r="C240" s="4">
        <f>IF(ISNA(VLOOKUP(A240,'2013'!$B$2:$S$401,7,FALSE)*1.7), B240, VLOOKUP(A240,'2013'!$B$2:$S$401,7,FALSE)*1.7)</f>
        <v>42.5</v>
      </c>
      <c r="D240" s="4">
        <f>IF(ISNA(VLOOKUP(A240,'2012'!$B$2:$S$401,7,FALSE)), C240, VLOOKUP(A240,'2012'!$B$2:$S$401,7,FALSE))</f>
        <v>42.5</v>
      </c>
      <c r="E240" s="4">
        <f>IF(ISNA(VLOOKUP(A240,'2011'!$B$2:$S$401,7,FALSE)), AVERAGE(C240:D240), VLOOKUP(A240,'2011'!$B$2:$S$401,7,FALSE))</f>
        <v>20</v>
      </c>
      <c r="F240" s="4">
        <f>IF(ISNA(VLOOKUP(A240,'2010'!$B$2:$S$401,7,FALSE)), AVERAGE(C240:E240), VLOOKUP(A240,'2010'!$B$2:$S$401,7,FALSE))</f>
        <v>35</v>
      </c>
      <c r="G240" s="4">
        <f>IF(ISNA(VLOOKUP(A240,'2009'!$B$2:$S$401,7,FALSE)), AVERAGE(C240:F240), VLOOKUP(A240,'2009'!$B$2:$S$401,7,FALSE))</f>
        <v>35</v>
      </c>
      <c r="H240" s="4">
        <f>VLOOKUP(A240,'2014'!$B$2:$S$430,4,FALSE)</f>
        <v>82</v>
      </c>
      <c r="I240" s="4">
        <f>IF(ISNA(VLOOKUP(A240,'2013'!$B$2:$S$401,4,FALSE)), H240, VLOOKUP(A240,'2013'!$B$2:$S$401,4,FALSE)*1.7)</f>
        <v>81.599999999999994</v>
      </c>
      <c r="J240" s="4">
        <f>IF(ISNA(VLOOKUP(A240,'2012'!$B$2:$S$401,4,FALSE)), I240, VLOOKUP(A240,'2012'!$B$2:$S$401,4,FALSE))</f>
        <v>81.599999999999994</v>
      </c>
      <c r="K240" s="4">
        <f>IF(ISNA(VLOOKUP(A240,'2011'!$B$2:$S$401,4,FALSE)), AVERAGE(I240:J240), VLOOKUP(A240,'2011'!$B$2:$S$401,4,FALSE))</f>
        <v>54</v>
      </c>
      <c r="L240" s="4">
        <f>IF(ISNA(VLOOKUP(A240,'2010'!$B$2:$S$401,4,FALSE)), AVERAGE(I240:K240), VLOOKUP(A240,'2010'!$B$2:$S$401,4,FALSE))</f>
        <v>72.399999999999991</v>
      </c>
      <c r="M240" s="4">
        <f>IF(ISNA(VLOOKUP(A240,'2009'!$B$2:$S$401,4,FALSE)), AVERAGE(I240:L240), VLOOKUP(A240,'2009'!$B$2:$S$401,4,FALSE))</f>
        <v>72.399999999999991</v>
      </c>
      <c r="N240" s="4">
        <f t="shared" si="27"/>
        <v>23</v>
      </c>
      <c r="O240" s="4" t="str">
        <f>VLOOKUP(A240,Bios!$B$2:$S$430,3,FALSE)</f>
        <v>D</v>
      </c>
      <c r="P240" s="4" t="str">
        <f>VLOOKUP(A240,Bios!$B$2:$S$430,4,FALSE)</f>
        <v>Jan 15 '90</v>
      </c>
      <c r="Q240" s="4" t="str">
        <f t="shared" si="28"/>
        <v>90</v>
      </c>
      <c r="R240" s="5">
        <f t="shared" si="29"/>
        <v>0.47072072072072085</v>
      </c>
      <c r="S240" s="4">
        <f t="shared" si="30"/>
        <v>20</v>
      </c>
      <c r="T240" s="4">
        <f t="shared" si="31"/>
        <v>42.5</v>
      </c>
      <c r="U240" s="4">
        <f t="shared" si="32"/>
        <v>54</v>
      </c>
      <c r="V240" s="4">
        <f t="shared" si="33"/>
        <v>82</v>
      </c>
      <c r="W240" s="4" t="str">
        <f>VLOOKUP(A240,Bios!$B$2:$S$430,7,FALSE)</f>
        <v>RUS</v>
      </c>
      <c r="X240" s="4" t="str">
        <f>VLOOKUP(A240,Bios!$B$2:$S$430,2,FALSE)</f>
        <v>LAK</v>
      </c>
      <c r="Y240" s="4">
        <f t="shared" si="34"/>
        <v>73.999999999999986</v>
      </c>
      <c r="Z240" s="4">
        <f t="shared" si="35"/>
        <v>34.833333333333336</v>
      </c>
    </row>
    <row r="241" spans="1:26">
      <c r="A241" t="s">
        <v>318</v>
      </c>
      <c r="B241" s="4">
        <f>VLOOKUP(A241,'2014'!$B$2:$S$430,7,FALSE)</f>
        <v>36</v>
      </c>
      <c r="C241" s="4">
        <f>IF(ISNA(VLOOKUP(A241,'2013'!$B$2:$S$401,7,FALSE)*1.7), B241, VLOOKUP(A241,'2013'!$B$2:$S$401,7,FALSE)*1.7)</f>
        <v>18.7</v>
      </c>
      <c r="D241" s="4">
        <f>IF(ISNA(VLOOKUP(A241,'2012'!$B$2:$S$401,7,FALSE)), C241, VLOOKUP(A241,'2012'!$B$2:$S$401,7,FALSE))</f>
        <v>29</v>
      </c>
      <c r="E241" s="4">
        <f>IF(ISNA(VLOOKUP(A241,'2011'!$B$2:$S$401,7,FALSE)), AVERAGE(C241:D241), VLOOKUP(A241,'2011'!$B$2:$S$401,7,FALSE))</f>
        <v>40</v>
      </c>
      <c r="F241" s="4">
        <f>IF(ISNA(VLOOKUP(A241,'2010'!$B$2:$S$401,7,FALSE)), AVERAGE(C241:E241), VLOOKUP(A241,'2010'!$B$2:$S$401,7,FALSE))</f>
        <v>29.233333333333334</v>
      </c>
      <c r="G241" s="4">
        <f>IF(ISNA(VLOOKUP(A241,'2009'!$B$2:$S$401,7,FALSE)), AVERAGE(C241:F241), VLOOKUP(A241,'2009'!$B$2:$S$401,7,FALSE))</f>
        <v>29.233333333333334</v>
      </c>
      <c r="H241" s="4">
        <f>VLOOKUP(A241,'2014'!$B$2:$S$430,4,FALSE)</f>
        <v>70</v>
      </c>
      <c r="I241" s="4">
        <f>IF(ISNA(VLOOKUP(A241,'2013'!$B$2:$S$401,4,FALSE)), H241, VLOOKUP(A241,'2013'!$B$2:$S$401,4,FALSE)*1.7)</f>
        <v>62.9</v>
      </c>
      <c r="J241" s="4">
        <f>IF(ISNA(VLOOKUP(A241,'2012'!$B$2:$S$401,4,FALSE)), I241, VLOOKUP(A241,'2012'!$B$2:$S$401,4,FALSE))</f>
        <v>82</v>
      </c>
      <c r="K241" s="4">
        <f>IF(ISNA(VLOOKUP(A241,'2011'!$B$2:$S$401,4,FALSE)), AVERAGE(I241:J241), VLOOKUP(A241,'2011'!$B$2:$S$401,4,FALSE))</f>
        <v>76</v>
      </c>
      <c r="L241" s="4">
        <f>IF(ISNA(VLOOKUP(A241,'2010'!$B$2:$S$401,4,FALSE)), AVERAGE(I241:K241), VLOOKUP(A241,'2010'!$B$2:$S$401,4,FALSE))</f>
        <v>73.63333333333334</v>
      </c>
      <c r="M241" s="4">
        <f>IF(ISNA(VLOOKUP(A241,'2009'!$B$2:$S$401,4,FALSE)), AVERAGE(I241:L241), VLOOKUP(A241,'2009'!$B$2:$S$401,4,FALSE))</f>
        <v>73.63333333333334</v>
      </c>
      <c r="N241" s="4">
        <f t="shared" si="27"/>
        <v>22</v>
      </c>
      <c r="O241" s="4" t="str">
        <f>VLOOKUP(A241,Bios!$B$2:$S$430,3,FALSE)</f>
        <v>D</v>
      </c>
      <c r="P241" s="4" t="str">
        <f>VLOOKUP(A241,Bios!$B$2:$S$430,4,FALSE)</f>
        <v>Dec 05 '91</v>
      </c>
      <c r="Q241" s="4" t="str">
        <f t="shared" si="28"/>
        <v>91</v>
      </c>
      <c r="R241" s="5">
        <f t="shared" si="29"/>
        <v>0.41574743248383422</v>
      </c>
      <c r="S241" s="4">
        <f t="shared" si="30"/>
        <v>18.7</v>
      </c>
      <c r="T241" s="4">
        <f t="shared" si="31"/>
        <v>40</v>
      </c>
      <c r="U241" s="4">
        <f t="shared" si="32"/>
        <v>62.9</v>
      </c>
      <c r="V241" s="4">
        <f t="shared" si="33"/>
        <v>82</v>
      </c>
      <c r="W241" s="4" t="str">
        <f>VLOOKUP(A241,Bios!$B$2:$S$430,7,FALSE)</f>
        <v>CAN</v>
      </c>
      <c r="X241" s="4" t="str">
        <f>VLOOKUP(A241,Bios!$B$2:$S$430,2,FALSE)</f>
        <v>ANA</v>
      </c>
      <c r="Y241" s="4">
        <f t="shared" si="34"/>
        <v>73.027777777777771</v>
      </c>
      <c r="Z241" s="4">
        <f t="shared" si="35"/>
        <v>30.361111111111114</v>
      </c>
    </row>
    <row r="242" spans="1:26">
      <c r="A242" t="s">
        <v>1863</v>
      </c>
      <c r="B242" s="4">
        <f>VLOOKUP(A242,'2014'!$B$2:$S$430,7,FALSE)</f>
        <v>29</v>
      </c>
      <c r="C242" s="4">
        <f>IF(ISNA(VLOOKUP(A242,'2013'!$B$2:$S$401,7,FALSE)*1.7), B242, VLOOKUP(A242,'2013'!$B$2:$S$401,7,FALSE)*1.7)</f>
        <v>29</v>
      </c>
      <c r="D242" s="4">
        <f>IF(ISNA(VLOOKUP(A242,'2012'!$B$2:$S$401,7,FALSE)), C242, VLOOKUP(A242,'2012'!$B$2:$S$401,7,FALSE))</f>
        <v>29</v>
      </c>
      <c r="E242" s="4">
        <f>IF(ISNA(VLOOKUP(A242,'2011'!$B$2:$S$401,7,FALSE)), AVERAGE(C242:D242), VLOOKUP(A242,'2011'!$B$2:$S$401,7,FALSE))</f>
        <v>29</v>
      </c>
      <c r="F242" s="4">
        <f>IF(ISNA(VLOOKUP(A242,'2010'!$B$2:$S$401,7,FALSE)), AVERAGE(C242:E242), VLOOKUP(A242,'2010'!$B$2:$S$401,7,FALSE))</f>
        <v>29</v>
      </c>
      <c r="G242" s="4">
        <f>IF(ISNA(VLOOKUP(A242,'2009'!$B$2:$S$401,7,FALSE)), AVERAGE(C242:F242), VLOOKUP(A242,'2009'!$B$2:$S$401,7,FALSE))</f>
        <v>29</v>
      </c>
      <c r="H242" s="4">
        <f>VLOOKUP(A242,'2014'!$B$2:$S$430,4,FALSE)</f>
        <v>62</v>
      </c>
      <c r="I242" s="4">
        <f>IF(ISNA(VLOOKUP(A242,'2013'!$B$2:$S$401,4,FALSE)), H242, VLOOKUP(A242,'2013'!$B$2:$S$401,4,FALSE)*1.7)</f>
        <v>62</v>
      </c>
      <c r="J242" s="4">
        <f>IF(ISNA(VLOOKUP(A242,'2012'!$B$2:$S$401,4,FALSE)), I242, VLOOKUP(A242,'2012'!$B$2:$S$401,4,FALSE))</f>
        <v>62</v>
      </c>
      <c r="K242" s="4">
        <f>IF(ISNA(VLOOKUP(A242,'2011'!$B$2:$S$401,4,FALSE)), AVERAGE(I242:J242), VLOOKUP(A242,'2011'!$B$2:$S$401,4,FALSE))</f>
        <v>62</v>
      </c>
      <c r="L242" s="4">
        <f>IF(ISNA(VLOOKUP(A242,'2010'!$B$2:$S$401,4,FALSE)), AVERAGE(I242:K242), VLOOKUP(A242,'2010'!$B$2:$S$401,4,FALSE))</f>
        <v>62</v>
      </c>
      <c r="M242" s="4">
        <f>IF(ISNA(VLOOKUP(A242,'2009'!$B$2:$S$401,4,FALSE)), AVERAGE(I242:L242), VLOOKUP(A242,'2009'!$B$2:$S$401,4,FALSE))</f>
        <v>62</v>
      </c>
      <c r="N242" s="4">
        <f t="shared" si="27"/>
        <v>21</v>
      </c>
      <c r="O242" s="4" t="str">
        <f>VLOOKUP(A242,Bios!$B$2:$S$430,3,FALSE)</f>
        <v>C</v>
      </c>
      <c r="P242" s="4" t="str">
        <f>VLOOKUP(A242,Bios!$B$2:$S$430,4,FALSE)</f>
        <v>Apr 24 '92</v>
      </c>
      <c r="Q242" s="4" t="str">
        <f t="shared" si="28"/>
        <v>92</v>
      </c>
      <c r="R242" s="5">
        <f t="shared" si="29"/>
        <v>0.46774193548387094</v>
      </c>
      <c r="S242" s="4">
        <f t="shared" si="30"/>
        <v>29</v>
      </c>
      <c r="T242" s="4">
        <f t="shared" si="31"/>
        <v>29</v>
      </c>
      <c r="U242" s="4">
        <f t="shared" si="32"/>
        <v>62</v>
      </c>
      <c r="V242" s="4">
        <f t="shared" si="33"/>
        <v>62</v>
      </c>
      <c r="W242" s="4" t="str">
        <f>VLOOKUP(A242,Bios!$B$2:$S$430,7,FALSE)</f>
        <v>CAN</v>
      </c>
      <c r="X242" s="4" t="str">
        <f>VLOOKUP(A242,Bios!$B$2:$S$430,2,FALSE)</f>
        <v>LAK</v>
      </c>
      <c r="Y242" s="4">
        <f t="shared" si="34"/>
        <v>62</v>
      </c>
      <c r="Z242" s="4">
        <f t="shared" si="35"/>
        <v>29</v>
      </c>
    </row>
    <row r="243" spans="1:26">
      <c r="A243" t="s">
        <v>1864</v>
      </c>
      <c r="B243" s="4">
        <f>VLOOKUP(A243,'2014'!$B$2:$S$430,7,FALSE)</f>
        <v>29</v>
      </c>
      <c r="C243" s="4">
        <f>IF(ISNA(VLOOKUP(A243,'2013'!$B$2:$S$401,7,FALSE)*1.7), B243, VLOOKUP(A243,'2013'!$B$2:$S$401,7,FALSE)*1.7)</f>
        <v>29</v>
      </c>
      <c r="D243" s="4">
        <f>IF(ISNA(VLOOKUP(A243,'2012'!$B$2:$S$401,7,FALSE)), C243, VLOOKUP(A243,'2012'!$B$2:$S$401,7,FALSE))</f>
        <v>29</v>
      </c>
      <c r="E243" s="4">
        <f>IF(ISNA(VLOOKUP(A243,'2011'!$B$2:$S$401,7,FALSE)), AVERAGE(C243:D243), VLOOKUP(A243,'2011'!$B$2:$S$401,7,FALSE))</f>
        <v>29</v>
      </c>
      <c r="F243" s="4">
        <f>IF(ISNA(VLOOKUP(A243,'2010'!$B$2:$S$401,7,FALSE)), AVERAGE(C243:E243), VLOOKUP(A243,'2010'!$B$2:$S$401,7,FALSE))</f>
        <v>29</v>
      </c>
      <c r="G243" s="4">
        <f>IF(ISNA(VLOOKUP(A243,'2009'!$B$2:$S$401,7,FALSE)), AVERAGE(C243:F243), VLOOKUP(A243,'2009'!$B$2:$S$401,7,FALSE))</f>
        <v>29</v>
      </c>
      <c r="H243" s="4">
        <f>VLOOKUP(A243,'2014'!$B$2:$S$430,4,FALSE)</f>
        <v>62</v>
      </c>
      <c r="I243" s="4">
        <f>IF(ISNA(VLOOKUP(A243,'2013'!$B$2:$S$401,4,FALSE)), H243, VLOOKUP(A243,'2013'!$B$2:$S$401,4,FALSE)*1.7)</f>
        <v>62</v>
      </c>
      <c r="J243" s="4">
        <f>IF(ISNA(VLOOKUP(A243,'2012'!$B$2:$S$401,4,FALSE)), I243, VLOOKUP(A243,'2012'!$B$2:$S$401,4,FALSE))</f>
        <v>62</v>
      </c>
      <c r="K243" s="4">
        <f>IF(ISNA(VLOOKUP(A243,'2011'!$B$2:$S$401,4,FALSE)), AVERAGE(I243:J243), VLOOKUP(A243,'2011'!$B$2:$S$401,4,FALSE))</f>
        <v>62</v>
      </c>
      <c r="L243" s="4">
        <f>IF(ISNA(VLOOKUP(A243,'2010'!$B$2:$S$401,4,FALSE)), AVERAGE(I243:K243), VLOOKUP(A243,'2010'!$B$2:$S$401,4,FALSE))</f>
        <v>62</v>
      </c>
      <c r="M243" s="4">
        <f>IF(ISNA(VLOOKUP(A243,'2009'!$B$2:$S$401,4,FALSE)), AVERAGE(I243:L243), VLOOKUP(A243,'2009'!$B$2:$S$401,4,FALSE))</f>
        <v>62</v>
      </c>
      <c r="N243" s="4">
        <f t="shared" si="27"/>
        <v>25</v>
      </c>
      <c r="O243" s="4" t="str">
        <f>VLOOKUP(A243,Bios!$B$2:$S$430,3,FALSE)</f>
        <v>L</v>
      </c>
      <c r="P243" s="4" t="str">
        <f>VLOOKUP(A243,Bios!$B$2:$S$430,4,FALSE)</f>
        <v>Apr 23 '88</v>
      </c>
      <c r="Q243" s="4" t="str">
        <f t="shared" si="28"/>
        <v>88</v>
      </c>
      <c r="R243" s="5">
        <f t="shared" si="29"/>
        <v>0.46774193548387094</v>
      </c>
      <c r="S243" s="4">
        <f t="shared" si="30"/>
        <v>29</v>
      </c>
      <c r="T243" s="4">
        <f t="shared" si="31"/>
        <v>29</v>
      </c>
      <c r="U243" s="4">
        <f t="shared" si="32"/>
        <v>62</v>
      </c>
      <c r="V243" s="4">
        <f t="shared" si="33"/>
        <v>62</v>
      </c>
      <c r="W243" s="4" t="str">
        <f>VLOOKUP(A243,Bios!$B$2:$S$430,7,FALSE)</f>
        <v>USA</v>
      </c>
      <c r="X243" s="4" t="str">
        <f>VLOOKUP(A243,Bios!$B$2:$S$430,2,FALSE)</f>
        <v>ANA</v>
      </c>
      <c r="Y243" s="4">
        <f t="shared" si="34"/>
        <v>62</v>
      </c>
      <c r="Z243" s="4">
        <f t="shared" si="35"/>
        <v>29</v>
      </c>
    </row>
    <row r="244" spans="1:26">
      <c r="A244" t="s">
        <v>769</v>
      </c>
      <c r="B244" s="4">
        <f>VLOOKUP(A244,'2014'!$B$2:$S$430,7,FALSE)</f>
        <v>39</v>
      </c>
      <c r="C244" s="4">
        <f>IF(ISNA(VLOOKUP(A244,'2013'!$B$2:$S$401,7,FALSE)*1.7), B244, VLOOKUP(A244,'2013'!$B$2:$S$401,7,FALSE)*1.7)</f>
        <v>25.5</v>
      </c>
      <c r="D244" s="4">
        <f>IF(ISNA(VLOOKUP(A244,'2012'!$B$2:$S$401,7,FALSE)), C244, VLOOKUP(A244,'2012'!$B$2:$S$401,7,FALSE))</f>
        <v>23</v>
      </c>
      <c r="E244" s="4">
        <f>IF(ISNA(VLOOKUP(A244,'2011'!$B$2:$S$401,7,FALSE)), AVERAGE(C244:D244), VLOOKUP(A244,'2011'!$B$2:$S$401,7,FALSE))</f>
        <v>23</v>
      </c>
      <c r="F244" s="4">
        <f>IF(ISNA(VLOOKUP(A244,'2010'!$B$2:$S$401,7,FALSE)), AVERAGE(C244:E244), VLOOKUP(A244,'2010'!$B$2:$S$401,7,FALSE))</f>
        <v>23.833333333333332</v>
      </c>
      <c r="G244" s="4">
        <f>IF(ISNA(VLOOKUP(A244,'2009'!$B$2:$S$401,7,FALSE)), AVERAGE(C244:F244), VLOOKUP(A244,'2009'!$B$2:$S$401,7,FALSE))</f>
        <v>23.833333333333332</v>
      </c>
      <c r="H244" s="4">
        <f>VLOOKUP(A244,'2014'!$B$2:$S$430,4,FALSE)</f>
        <v>80</v>
      </c>
      <c r="I244" s="4">
        <f>IF(ISNA(VLOOKUP(A244,'2013'!$B$2:$S$401,4,FALSE)), H244, VLOOKUP(A244,'2013'!$B$2:$S$401,4,FALSE)*1.7)</f>
        <v>81.599999999999994</v>
      </c>
      <c r="J244" s="4">
        <f>IF(ISNA(VLOOKUP(A244,'2012'!$B$2:$S$401,4,FALSE)), I244, VLOOKUP(A244,'2012'!$B$2:$S$401,4,FALSE))</f>
        <v>37</v>
      </c>
      <c r="K244" s="4">
        <f>IF(ISNA(VLOOKUP(A244,'2011'!$B$2:$S$401,4,FALSE)), AVERAGE(I244:J244), VLOOKUP(A244,'2011'!$B$2:$S$401,4,FALSE))</f>
        <v>37</v>
      </c>
      <c r="L244" s="4">
        <f>IF(ISNA(VLOOKUP(A244,'2010'!$B$2:$S$401,4,FALSE)), AVERAGE(I244:K244), VLOOKUP(A244,'2010'!$B$2:$S$401,4,FALSE))</f>
        <v>51.866666666666667</v>
      </c>
      <c r="M244" s="4">
        <f>IF(ISNA(VLOOKUP(A244,'2009'!$B$2:$S$401,4,FALSE)), AVERAGE(I244:L244), VLOOKUP(A244,'2009'!$B$2:$S$401,4,FALSE))</f>
        <v>51.866666666666667</v>
      </c>
      <c r="N244" s="4">
        <f t="shared" si="27"/>
        <v>22</v>
      </c>
      <c r="O244" s="4" t="str">
        <f>VLOOKUP(A244,Bios!$B$2:$S$430,3,FALSE)</f>
        <v>C</v>
      </c>
      <c r="P244" s="4" t="str">
        <f>VLOOKUP(A244,Bios!$B$2:$S$430,4,FALSE)</f>
        <v>Jul 20 '91</v>
      </c>
      <c r="Q244" s="4" t="str">
        <f t="shared" si="28"/>
        <v>91</v>
      </c>
      <c r="R244" s="5">
        <f t="shared" si="29"/>
        <v>0.4661100196463655</v>
      </c>
      <c r="S244" s="4">
        <f t="shared" si="30"/>
        <v>23</v>
      </c>
      <c r="T244" s="4">
        <f t="shared" si="31"/>
        <v>39</v>
      </c>
      <c r="U244" s="4">
        <f t="shared" si="32"/>
        <v>37</v>
      </c>
      <c r="V244" s="4">
        <f t="shared" si="33"/>
        <v>81.599999999999994</v>
      </c>
      <c r="W244" s="4" t="str">
        <f>VLOOKUP(A244,Bios!$B$2:$S$430,7,FALSE)</f>
        <v>CAN</v>
      </c>
      <c r="X244" s="4" t="str">
        <f>VLOOKUP(A244,Bios!$B$2:$S$430,2,FALSE)</f>
        <v>CHI</v>
      </c>
      <c r="Y244" s="4">
        <f t="shared" si="34"/>
        <v>56.55555555555555</v>
      </c>
      <c r="Z244" s="4">
        <f t="shared" si="35"/>
        <v>26.361111111111114</v>
      </c>
    </row>
    <row r="245" spans="1:26">
      <c r="A245" t="s">
        <v>323</v>
      </c>
      <c r="B245" s="4">
        <f>VLOOKUP(A245,'2014'!$B$2:$S$430,7,FALSE)</f>
        <v>20</v>
      </c>
      <c r="C245" s="4">
        <f>IF(ISNA(VLOOKUP(A245,'2013'!$B$2:$S$401,7,FALSE)*1.7), B245, VLOOKUP(A245,'2013'!$B$2:$S$401,7,FALSE)*1.7)</f>
        <v>39.1</v>
      </c>
      <c r="D245" s="4">
        <f>IF(ISNA(VLOOKUP(A245,'2012'!$B$2:$S$401,7,FALSE)), C245, VLOOKUP(A245,'2012'!$B$2:$S$401,7,FALSE))</f>
        <v>28</v>
      </c>
      <c r="E245" s="4">
        <f>IF(ISNA(VLOOKUP(A245,'2011'!$B$2:$S$401,7,FALSE)), AVERAGE(C245:D245), VLOOKUP(A245,'2011'!$B$2:$S$401,7,FALSE))</f>
        <v>57</v>
      </c>
      <c r="F245" s="4">
        <f>IF(ISNA(VLOOKUP(A245,'2010'!$B$2:$S$401,7,FALSE)), AVERAGE(C245:E245), VLOOKUP(A245,'2010'!$B$2:$S$401,7,FALSE))</f>
        <v>36</v>
      </c>
      <c r="G245" s="4">
        <f>IF(ISNA(VLOOKUP(A245,'2009'!$B$2:$S$401,7,FALSE)), AVERAGE(C245:F245), VLOOKUP(A245,'2009'!$B$2:$S$401,7,FALSE))</f>
        <v>31</v>
      </c>
      <c r="H245" s="4">
        <f>VLOOKUP(A245,'2014'!$B$2:$S$430,4,FALSE)</f>
        <v>70</v>
      </c>
      <c r="I245" s="4">
        <f>IF(ISNA(VLOOKUP(A245,'2013'!$B$2:$S$401,4,FALSE)), H245, VLOOKUP(A245,'2013'!$B$2:$S$401,4,FALSE)*1.7)</f>
        <v>81.599999999999994</v>
      </c>
      <c r="J245" s="4">
        <f>IF(ISNA(VLOOKUP(A245,'2012'!$B$2:$S$401,4,FALSE)), I245, VLOOKUP(A245,'2012'!$B$2:$S$401,4,FALSE))</f>
        <v>70</v>
      </c>
      <c r="K245" s="4">
        <f>IF(ISNA(VLOOKUP(A245,'2011'!$B$2:$S$401,4,FALSE)), AVERAGE(I245:J245), VLOOKUP(A245,'2011'!$B$2:$S$401,4,FALSE))</f>
        <v>82</v>
      </c>
      <c r="L245" s="4">
        <f>IF(ISNA(VLOOKUP(A245,'2010'!$B$2:$S$401,4,FALSE)), AVERAGE(I245:K245), VLOOKUP(A245,'2010'!$B$2:$S$401,4,FALSE))</f>
        <v>78</v>
      </c>
      <c r="M245" s="4">
        <f>IF(ISNA(VLOOKUP(A245,'2009'!$B$2:$S$401,4,FALSE)), AVERAGE(I245:L245), VLOOKUP(A245,'2009'!$B$2:$S$401,4,FALSE))</f>
        <v>73</v>
      </c>
      <c r="N245" s="4">
        <f t="shared" si="27"/>
        <v>27</v>
      </c>
      <c r="O245" s="4" t="str">
        <f>VLOOKUP(A245,Bios!$B$2:$S$430,3,FALSE)</f>
        <v>L</v>
      </c>
      <c r="P245" s="4" t="str">
        <f>VLOOKUP(A245,Bios!$B$2:$S$430,4,FALSE)</f>
        <v>Jul 14 '86</v>
      </c>
      <c r="Q245" s="4" t="str">
        <f t="shared" si="28"/>
        <v>86</v>
      </c>
      <c r="R245" s="5">
        <f t="shared" si="29"/>
        <v>0.46436427628684557</v>
      </c>
      <c r="S245" s="4">
        <f t="shared" si="30"/>
        <v>20</v>
      </c>
      <c r="T245" s="4">
        <f t="shared" si="31"/>
        <v>57</v>
      </c>
      <c r="U245" s="4">
        <f t="shared" si="32"/>
        <v>70</v>
      </c>
      <c r="V245" s="4">
        <f t="shared" si="33"/>
        <v>82</v>
      </c>
      <c r="W245" s="4" t="str">
        <f>VLOOKUP(A245,Bios!$B$2:$S$430,7,FALSE)</f>
        <v>RUS</v>
      </c>
      <c r="X245" s="4" t="str">
        <f>VLOOKUP(A245,Bios!$B$2:$S$430,2,FALSE)</f>
        <v>TOR</v>
      </c>
      <c r="Y245" s="4">
        <f t="shared" si="34"/>
        <v>75.766666666666666</v>
      </c>
      <c r="Z245" s="4">
        <f t="shared" si="35"/>
        <v>35.18333333333333</v>
      </c>
    </row>
    <row r="246" spans="1:26">
      <c r="A246" t="s">
        <v>932</v>
      </c>
      <c r="B246" s="4">
        <f>VLOOKUP(A246,'2014'!$B$2:$S$430,7,FALSE)</f>
        <v>39</v>
      </c>
      <c r="C246" s="4">
        <f>IF(ISNA(VLOOKUP(A246,'2013'!$B$2:$S$401,7,FALSE)*1.7), B246, VLOOKUP(A246,'2013'!$B$2:$S$401,7,FALSE)*1.7)</f>
        <v>27.2</v>
      </c>
      <c r="D246" s="4">
        <f>IF(ISNA(VLOOKUP(A246,'2012'!$B$2:$S$401,7,FALSE)), C246, VLOOKUP(A246,'2012'!$B$2:$S$401,7,FALSE))</f>
        <v>27.2</v>
      </c>
      <c r="E246" s="4">
        <f>IF(ISNA(VLOOKUP(A246,'2011'!$B$2:$S$401,7,FALSE)), AVERAGE(C246:D246), VLOOKUP(A246,'2011'!$B$2:$S$401,7,FALSE))</f>
        <v>27.2</v>
      </c>
      <c r="F246" s="4">
        <f>IF(ISNA(VLOOKUP(A246,'2010'!$B$2:$S$401,7,FALSE)), AVERAGE(C246:E246), VLOOKUP(A246,'2010'!$B$2:$S$401,7,FALSE))</f>
        <v>25</v>
      </c>
      <c r="G246" s="4">
        <f>IF(ISNA(VLOOKUP(A246,'2009'!$B$2:$S$401,7,FALSE)), AVERAGE(C246:F246), VLOOKUP(A246,'2009'!$B$2:$S$401,7,FALSE))</f>
        <v>26.65</v>
      </c>
      <c r="H246" s="4">
        <f>VLOOKUP(A246,'2014'!$B$2:$S$430,4,FALSE)</f>
        <v>76</v>
      </c>
      <c r="I246" s="4">
        <f>IF(ISNA(VLOOKUP(A246,'2013'!$B$2:$S$401,4,FALSE)), H246, VLOOKUP(A246,'2013'!$B$2:$S$401,4,FALSE)*1.7)</f>
        <v>54.4</v>
      </c>
      <c r="J246" s="4">
        <f>IF(ISNA(VLOOKUP(A246,'2012'!$B$2:$S$401,4,FALSE)), I246, VLOOKUP(A246,'2012'!$B$2:$S$401,4,FALSE))</f>
        <v>54.4</v>
      </c>
      <c r="K246" s="4">
        <f>IF(ISNA(VLOOKUP(A246,'2011'!$B$2:$S$401,4,FALSE)), AVERAGE(I246:J246), VLOOKUP(A246,'2011'!$B$2:$S$401,4,FALSE))</f>
        <v>54.4</v>
      </c>
      <c r="L246" s="4">
        <f>IF(ISNA(VLOOKUP(A246,'2010'!$B$2:$S$401,4,FALSE)), AVERAGE(I246:K246), VLOOKUP(A246,'2010'!$B$2:$S$401,4,FALSE))</f>
        <v>73</v>
      </c>
      <c r="M246" s="4">
        <f>IF(ISNA(VLOOKUP(A246,'2009'!$B$2:$S$401,4,FALSE)), AVERAGE(I246:L246), VLOOKUP(A246,'2009'!$B$2:$S$401,4,FALSE))</f>
        <v>59.05</v>
      </c>
      <c r="N246" s="4">
        <f t="shared" si="27"/>
        <v>24</v>
      </c>
      <c r="O246" s="4" t="str">
        <f>VLOOKUP(A246,Bios!$B$2:$S$430,3,FALSE)</f>
        <v>C</v>
      </c>
      <c r="P246" s="4" t="str">
        <f>VLOOKUP(A246,Bios!$B$2:$S$430,4,FALSE)</f>
        <v>Mar 17 '89</v>
      </c>
      <c r="Q246" s="4" t="str">
        <f t="shared" si="28"/>
        <v>89</v>
      </c>
      <c r="R246" s="5">
        <f t="shared" si="29"/>
        <v>0.46397306397306404</v>
      </c>
      <c r="S246" s="4">
        <f t="shared" si="30"/>
        <v>25</v>
      </c>
      <c r="T246" s="4">
        <f t="shared" si="31"/>
        <v>39</v>
      </c>
      <c r="U246" s="4">
        <f t="shared" si="32"/>
        <v>54.4</v>
      </c>
      <c r="V246" s="4">
        <f t="shared" si="33"/>
        <v>76</v>
      </c>
      <c r="W246" s="4" t="str">
        <f>VLOOKUP(A246,Bios!$B$2:$S$430,7,FALSE)</f>
        <v>SWE</v>
      </c>
      <c r="X246" s="4" t="str">
        <f>VLOOKUP(A246,Bios!$B$2:$S$430,2,FALSE)</f>
        <v>CGY</v>
      </c>
      <c r="Y246" s="4">
        <f t="shared" si="34"/>
        <v>61.875000000000007</v>
      </c>
      <c r="Z246" s="4">
        <f t="shared" si="35"/>
        <v>28.708333333333339</v>
      </c>
    </row>
    <row r="247" spans="1:26">
      <c r="A247" t="s">
        <v>422</v>
      </c>
      <c r="B247" s="4">
        <f>VLOOKUP(A247,'2014'!$B$2:$S$430,7,FALSE)</f>
        <v>44</v>
      </c>
      <c r="C247" s="4">
        <f>IF(ISNA(VLOOKUP(A247,'2013'!$B$2:$S$401,7,FALSE)*1.7), B247, VLOOKUP(A247,'2013'!$B$2:$S$401,7,FALSE)*1.7)</f>
        <v>20.399999999999999</v>
      </c>
      <c r="D247" s="4">
        <f>IF(ISNA(VLOOKUP(A247,'2012'!$B$2:$S$401,7,FALSE)), C247, VLOOKUP(A247,'2012'!$B$2:$S$401,7,FALSE))</f>
        <v>12</v>
      </c>
      <c r="E247" s="4">
        <f>IF(ISNA(VLOOKUP(A247,'2011'!$B$2:$S$401,7,FALSE)), AVERAGE(C247:D247), VLOOKUP(A247,'2011'!$B$2:$S$401,7,FALSE))</f>
        <v>29</v>
      </c>
      <c r="F247" s="4">
        <f>IF(ISNA(VLOOKUP(A247,'2010'!$B$2:$S$401,7,FALSE)), AVERAGE(C247:E247), VLOOKUP(A247,'2010'!$B$2:$S$401,7,FALSE))</f>
        <v>29</v>
      </c>
      <c r="G247" s="4">
        <f>IF(ISNA(VLOOKUP(A247,'2009'!$B$2:$S$401,7,FALSE)), AVERAGE(C247:F247), VLOOKUP(A247,'2009'!$B$2:$S$401,7,FALSE))</f>
        <v>22.6</v>
      </c>
      <c r="H247" s="4">
        <f>VLOOKUP(A247,'2014'!$B$2:$S$430,4,FALSE)</f>
        <v>74</v>
      </c>
      <c r="I247" s="4">
        <f>IF(ISNA(VLOOKUP(A247,'2013'!$B$2:$S$401,4,FALSE)), H247, VLOOKUP(A247,'2013'!$B$2:$S$401,4,FALSE)*1.7)</f>
        <v>62.9</v>
      </c>
      <c r="J247" s="4">
        <f>IF(ISNA(VLOOKUP(A247,'2012'!$B$2:$S$401,4,FALSE)), I247, VLOOKUP(A247,'2012'!$B$2:$S$401,4,FALSE))</f>
        <v>37</v>
      </c>
      <c r="K247" s="4">
        <f>IF(ISNA(VLOOKUP(A247,'2011'!$B$2:$S$401,4,FALSE)), AVERAGE(I247:J247), VLOOKUP(A247,'2011'!$B$2:$S$401,4,FALSE))</f>
        <v>76</v>
      </c>
      <c r="L247" s="4">
        <f>IF(ISNA(VLOOKUP(A247,'2010'!$B$2:$S$401,4,FALSE)), AVERAGE(I247:K247), VLOOKUP(A247,'2010'!$B$2:$S$401,4,FALSE))</f>
        <v>76</v>
      </c>
      <c r="M247" s="4">
        <f>IF(ISNA(VLOOKUP(A247,'2009'!$B$2:$S$401,4,FALSE)), AVERAGE(I247:L247), VLOOKUP(A247,'2009'!$B$2:$S$401,4,FALSE))</f>
        <v>62.975000000000001</v>
      </c>
      <c r="N247" s="4">
        <f t="shared" si="27"/>
        <v>27</v>
      </c>
      <c r="O247" s="4" t="str">
        <f>VLOOKUP(A247,Bios!$B$2:$S$430,3,FALSE)</f>
        <v>D</v>
      </c>
      <c r="P247" s="4" t="str">
        <f>VLOOKUP(A247,Bios!$B$2:$S$430,4,FALSE)</f>
        <v>Jun 08 '86</v>
      </c>
      <c r="Q247" s="4" t="str">
        <f t="shared" si="28"/>
        <v>86</v>
      </c>
      <c r="R247" s="5">
        <f t="shared" si="29"/>
        <v>0.40372870459659277</v>
      </c>
      <c r="S247" s="4">
        <f t="shared" si="30"/>
        <v>12</v>
      </c>
      <c r="T247" s="4">
        <f t="shared" si="31"/>
        <v>44</v>
      </c>
      <c r="U247" s="4">
        <f t="shared" si="32"/>
        <v>37</v>
      </c>
      <c r="V247" s="4">
        <f t="shared" si="33"/>
        <v>76</v>
      </c>
      <c r="W247" s="4" t="str">
        <f>VLOOKUP(A247,Bios!$B$2:$S$430,7,FALSE)</f>
        <v>SVK</v>
      </c>
      <c r="X247" s="4" t="str">
        <f>VLOOKUP(A247,Bios!$B$2:$S$430,2,FALSE)</f>
        <v>CAR</v>
      </c>
      <c r="Y247" s="4">
        <f t="shared" si="34"/>
        <v>64.8125</v>
      </c>
      <c r="Z247" s="4">
        <f t="shared" si="35"/>
        <v>26.166666666666668</v>
      </c>
    </row>
    <row r="248" spans="1:26">
      <c r="A248" t="s">
        <v>1879</v>
      </c>
      <c r="B248" s="4">
        <f>VLOOKUP(A248,'2014'!$B$2:$S$430,7,FALSE)</f>
        <v>25</v>
      </c>
      <c r="C248" s="4">
        <f>IF(ISNA(VLOOKUP(A248,'2013'!$B$2:$S$401,7,FALSE)*1.7), B248, VLOOKUP(A248,'2013'!$B$2:$S$401,7,FALSE)*1.7)</f>
        <v>25</v>
      </c>
      <c r="D248" s="4">
        <f>IF(ISNA(VLOOKUP(A248,'2012'!$B$2:$S$401,7,FALSE)), C248, VLOOKUP(A248,'2012'!$B$2:$S$401,7,FALSE))</f>
        <v>25</v>
      </c>
      <c r="E248" s="4">
        <f>IF(ISNA(VLOOKUP(A248,'2011'!$B$2:$S$401,7,FALSE)), AVERAGE(C248:D248), VLOOKUP(A248,'2011'!$B$2:$S$401,7,FALSE))</f>
        <v>25</v>
      </c>
      <c r="F248" s="4">
        <f>IF(ISNA(VLOOKUP(A248,'2010'!$B$2:$S$401,7,FALSE)), AVERAGE(C248:E248), VLOOKUP(A248,'2010'!$B$2:$S$401,7,FALSE))</f>
        <v>25</v>
      </c>
      <c r="G248" s="4">
        <f>IF(ISNA(VLOOKUP(A248,'2009'!$B$2:$S$401,7,FALSE)), AVERAGE(C248:F248), VLOOKUP(A248,'2009'!$B$2:$S$401,7,FALSE))</f>
        <v>25</v>
      </c>
      <c r="H248" s="4">
        <f>VLOOKUP(A248,'2014'!$B$2:$S$430,4,FALSE)</f>
        <v>54</v>
      </c>
      <c r="I248" s="4">
        <f>IF(ISNA(VLOOKUP(A248,'2013'!$B$2:$S$401,4,FALSE)), H248, VLOOKUP(A248,'2013'!$B$2:$S$401,4,FALSE)*1.7)</f>
        <v>54</v>
      </c>
      <c r="J248" s="4">
        <f>IF(ISNA(VLOOKUP(A248,'2012'!$B$2:$S$401,4,FALSE)), I248, VLOOKUP(A248,'2012'!$B$2:$S$401,4,FALSE))</f>
        <v>54</v>
      </c>
      <c r="K248" s="4">
        <f>IF(ISNA(VLOOKUP(A248,'2011'!$B$2:$S$401,4,FALSE)), AVERAGE(I248:J248), VLOOKUP(A248,'2011'!$B$2:$S$401,4,FALSE))</f>
        <v>54</v>
      </c>
      <c r="L248" s="4">
        <f>IF(ISNA(VLOOKUP(A248,'2010'!$B$2:$S$401,4,FALSE)), AVERAGE(I248:K248), VLOOKUP(A248,'2010'!$B$2:$S$401,4,FALSE))</f>
        <v>54</v>
      </c>
      <c r="M248" s="4">
        <f>IF(ISNA(VLOOKUP(A248,'2009'!$B$2:$S$401,4,FALSE)), AVERAGE(I248:L248), VLOOKUP(A248,'2009'!$B$2:$S$401,4,FALSE))</f>
        <v>54</v>
      </c>
      <c r="N248" s="4">
        <f t="shared" si="27"/>
        <v>26</v>
      </c>
      <c r="O248" s="4" t="str">
        <f>VLOOKUP(A248,Bios!$B$2:$S$430,3,FALSE)</f>
        <v>D</v>
      </c>
      <c r="P248" s="4" t="str">
        <f>VLOOKUP(A248,Bios!$B$2:$S$430,4,FALSE)</f>
        <v>May 15 '87</v>
      </c>
      <c r="Q248" s="4" t="str">
        <f t="shared" si="28"/>
        <v>87</v>
      </c>
      <c r="R248" s="5">
        <f t="shared" si="29"/>
        <v>0.46296296296296297</v>
      </c>
      <c r="S248" s="4">
        <f t="shared" si="30"/>
        <v>25</v>
      </c>
      <c r="T248" s="4">
        <f t="shared" si="31"/>
        <v>25</v>
      </c>
      <c r="U248" s="4">
        <f t="shared" si="32"/>
        <v>54</v>
      </c>
      <c r="V248" s="4">
        <f t="shared" si="33"/>
        <v>54</v>
      </c>
      <c r="W248" s="4" t="str">
        <f>VLOOKUP(A248,Bios!$B$2:$S$430,7,FALSE)</f>
        <v>CAN</v>
      </c>
      <c r="X248" s="4" t="str">
        <f>VLOOKUP(A248,Bios!$B$2:$S$430,2,FALSE)</f>
        <v>COL</v>
      </c>
      <c r="Y248" s="4">
        <f t="shared" si="34"/>
        <v>54</v>
      </c>
      <c r="Z248" s="4">
        <f t="shared" si="35"/>
        <v>25</v>
      </c>
    </row>
    <row r="249" spans="1:26">
      <c r="A249" t="s">
        <v>292</v>
      </c>
      <c r="B249" s="4">
        <f>VLOOKUP(A249,'2014'!$B$2:$S$430,7,FALSE)</f>
        <v>44</v>
      </c>
      <c r="C249" s="4">
        <f>IF(ISNA(VLOOKUP(A249,'2013'!$B$2:$S$401,7,FALSE)*1.7), B249, VLOOKUP(A249,'2013'!$B$2:$S$401,7,FALSE)*1.7)</f>
        <v>40.799999999999997</v>
      </c>
      <c r="D249" s="4">
        <f>IF(ISNA(VLOOKUP(A249,'2012'!$B$2:$S$401,7,FALSE)), C249, VLOOKUP(A249,'2012'!$B$2:$S$401,7,FALSE))</f>
        <v>32</v>
      </c>
      <c r="E249" s="4">
        <f>IF(ISNA(VLOOKUP(A249,'2011'!$B$2:$S$401,7,FALSE)), AVERAGE(C249:D249), VLOOKUP(A249,'2011'!$B$2:$S$401,7,FALSE))</f>
        <v>36.4</v>
      </c>
      <c r="F249" s="4">
        <f>IF(ISNA(VLOOKUP(A249,'2010'!$B$2:$S$401,7,FALSE)), AVERAGE(C249:E249), VLOOKUP(A249,'2010'!$B$2:$S$401,7,FALSE))</f>
        <v>36.4</v>
      </c>
      <c r="G249" s="4">
        <f>IF(ISNA(VLOOKUP(A249,'2009'!$B$2:$S$401,7,FALSE)), AVERAGE(C249:F249), VLOOKUP(A249,'2009'!$B$2:$S$401,7,FALSE))</f>
        <v>36.4</v>
      </c>
      <c r="H249" s="4">
        <f>VLOOKUP(A249,'2014'!$B$2:$S$430,4,FALSE)</f>
        <v>80</v>
      </c>
      <c r="I249" s="4">
        <f>IF(ISNA(VLOOKUP(A249,'2013'!$B$2:$S$401,4,FALSE)), H249, VLOOKUP(A249,'2013'!$B$2:$S$401,4,FALSE)*1.7)</f>
        <v>81.599999999999994</v>
      </c>
      <c r="J249" s="4">
        <f>IF(ISNA(VLOOKUP(A249,'2012'!$B$2:$S$401,4,FALSE)), I249, VLOOKUP(A249,'2012'!$B$2:$S$401,4,FALSE))</f>
        <v>82</v>
      </c>
      <c r="K249" s="4">
        <f>IF(ISNA(VLOOKUP(A249,'2011'!$B$2:$S$401,4,FALSE)), AVERAGE(I249:J249), VLOOKUP(A249,'2011'!$B$2:$S$401,4,FALSE))</f>
        <v>81.8</v>
      </c>
      <c r="L249" s="4">
        <f>IF(ISNA(VLOOKUP(A249,'2010'!$B$2:$S$401,4,FALSE)), AVERAGE(I249:K249), VLOOKUP(A249,'2010'!$B$2:$S$401,4,FALSE))</f>
        <v>81.8</v>
      </c>
      <c r="M249" s="4">
        <f>IF(ISNA(VLOOKUP(A249,'2009'!$B$2:$S$401,4,FALSE)), AVERAGE(I249:L249), VLOOKUP(A249,'2009'!$B$2:$S$401,4,FALSE))</f>
        <v>81.8</v>
      </c>
      <c r="N249" s="4">
        <f t="shared" si="27"/>
        <v>22</v>
      </c>
      <c r="O249" s="4" t="str">
        <f>VLOOKUP(A249,Bios!$B$2:$S$430,3,FALSE)</f>
        <v>D</v>
      </c>
      <c r="P249" s="4" t="str">
        <f>VLOOKUP(A249,Bios!$B$2:$S$430,4,FALSE)</f>
        <v>Jul 17 '91</v>
      </c>
      <c r="Q249" s="4" t="str">
        <f t="shared" si="28"/>
        <v>91</v>
      </c>
      <c r="R249" s="5">
        <f t="shared" si="29"/>
        <v>0.46216768916155415</v>
      </c>
      <c r="S249" s="4">
        <f t="shared" si="30"/>
        <v>32</v>
      </c>
      <c r="T249" s="4">
        <f t="shared" si="31"/>
        <v>44</v>
      </c>
      <c r="U249" s="4">
        <f t="shared" si="32"/>
        <v>80</v>
      </c>
      <c r="V249" s="4">
        <f t="shared" si="33"/>
        <v>82</v>
      </c>
      <c r="W249" s="4" t="str">
        <f>VLOOKUP(A249,Bios!$B$2:$S$430,7,FALSE)</f>
        <v>SWE</v>
      </c>
      <c r="X249" s="4" t="str">
        <f>VLOOKUP(A249,Bios!$B$2:$S$430,2,FALSE)</f>
        <v>PHX</v>
      </c>
      <c r="Y249" s="4">
        <f t="shared" si="34"/>
        <v>81.5</v>
      </c>
      <c r="Z249" s="4">
        <f t="shared" si="35"/>
        <v>37.666666666666664</v>
      </c>
    </row>
    <row r="250" spans="1:26">
      <c r="A250" t="s">
        <v>784</v>
      </c>
      <c r="B250" s="4">
        <f>VLOOKUP(A250,'2014'!$B$2:$S$430,7,FALSE)</f>
        <v>42</v>
      </c>
      <c r="C250" s="4">
        <f>IF(ISNA(VLOOKUP(A250,'2013'!$B$2:$S$401,7,FALSE)*1.7), B250, VLOOKUP(A250,'2013'!$B$2:$S$401,7,FALSE)*1.7)</f>
        <v>32.299999999999997</v>
      </c>
      <c r="D250" s="4">
        <f>IF(ISNA(VLOOKUP(A250,'2012'!$B$2:$S$401,7,FALSE)), C250, VLOOKUP(A250,'2012'!$B$2:$S$401,7,FALSE))</f>
        <v>22</v>
      </c>
      <c r="E250" s="4">
        <f>IF(ISNA(VLOOKUP(A250,'2011'!$B$2:$S$401,7,FALSE)), AVERAGE(C250:D250), VLOOKUP(A250,'2011'!$B$2:$S$401,7,FALSE))</f>
        <v>22</v>
      </c>
      <c r="F250" s="4">
        <f>IF(ISNA(VLOOKUP(A250,'2010'!$B$2:$S$401,7,FALSE)), AVERAGE(C250:E250), VLOOKUP(A250,'2010'!$B$2:$S$401,7,FALSE))</f>
        <v>43</v>
      </c>
      <c r="G250" s="4">
        <f>IF(ISNA(VLOOKUP(A250,'2009'!$B$2:$S$401,7,FALSE)), AVERAGE(C250:F250), VLOOKUP(A250,'2009'!$B$2:$S$401,7,FALSE))</f>
        <v>42</v>
      </c>
      <c r="H250" s="4">
        <f>VLOOKUP(A250,'2014'!$B$2:$S$430,4,FALSE)</f>
        <v>81</v>
      </c>
      <c r="I250" s="4">
        <f>IF(ISNA(VLOOKUP(A250,'2013'!$B$2:$S$401,4,FALSE)), H250, VLOOKUP(A250,'2013'!$B$2:$S$401,4,FALSE)*1.7)</f>
        <v>81.599999999999994</v>
      </c>
      <c r="J250" s="4">
        <f>IF(ISNA(VLOOKUP(A250,'2012'!$B$2:$S$401,4,FALSE)), I250, VLOOKUP(A250,'2012'!$B$2:$S$401,4,FALSE))</f>
        <v>63</v>
      </c>
      <c r="K250" s="4">
        <f>IF(ISNA(VLOOKUP(A250,'2011'!$B$2:$S$401,4,FALSE)), AVERAGE(I250:J250), VLOOKUP(A250,'2011'!$B$2:$S$401,4,FALSE))</f>
        <v>63</v>
      </c>
      <c r="L250" s="4">
        <f>IF(ISNA(VLOOKUP(A250,'2010'!$B$2:$S$401,4,FALSE)), AVERAGE(I250:K250), VLOOKUP(A250,'2010'!$B$2:$S$401,4,FALSE))</f>
        <v>78</v>
      </c>
      <c r="M250" s="4">
        <f>IF(ISNA(VLOOKUP(A250,'2009'!$B$2:$S$401,4,FALSE)), AVERAGE(I250:L250), VLOOKUP(A250,'2009'!$B$2:$S$401,4,FALSE))</f>
        <v>76</v>
      </c>
      <c r="N250" s="4">
        <f t="shared" si="27"/>
        <v>36</v>
      </c>
      <c r="O250" s="4" t="str">
        <f>VLOOKUP(A250,Bios!$B$2:$S$430,3,FALSE)</f>
        <v>D</v>
      </c>
      <c r="P250" s="4" t="str">
        <f>VLOOKUP(A250,Bios!$B$2:$S$430,4,FALSE)</f>
        <v>Feb 03 '77</v>
      </c>
      <c r="Q250" s="4" t="str">
        <f t="shared" si="28"/>
        <v>77</v>
      </c>
      <c r="R250" s="5">
        <f t="shared" si="29"/>
        <v>0.45933122458201536</v>
      </c>
      <c r="S250" s="4">
        <f t="shared" si="30"/>
        <v>22</v>
      </c>
      <c r="T250" s="4">
        <f t="shared" si="31"/>
        <v>43</v>
      </c>
      <c r="U250" s="4">
        <f t="shared" si="32"/>
        <v>63</v>
      </c>
      <c r="V250" s="4">
        <f t="shared" si="33"/>
        <v>81.599999999999994</v>
      </c>
      <c r="W250" s="4" t="str">
        <f>VLOOKUP(A250,Bios!$B$2:$S$430,7,FALSE)</f>
        <v>CZE</v>
      </c>
      <c r="X250" s="4" t="str">
        <f>VLOOKUP(A250,Bios!$B$2:$S$430,2,FALSE)</f>
        <v>NJD</v>
      </c>
      <c r="Y250" s="4">
        <f t="shared" si="34"/>
        <v>73.766666666666666</v>
      </c>
      <c r="Z250" s="4">
        <f t="shared" si="35"/>
        <v>33.883333333333333</v>
      </c>
    </row>
    <row r="251" spans="1:26">
      <c r="A251" t="s">
        <v>242</v>
      </c>
      <c r="B251" s="4">
        <f>VLOOKUP(A251,'2014'!$B$2:$S$430,7,FALSE)</f>
        <v>33</v>
      </c>
      <c r="C251" s="4">
        <f>IF(ISNA(VLOOKUP(A251,'2013'!$B$2:$S$401,7,FALSE)*1.7), B251, VLOOKUP(A251,'2013'!$B$2:$S$401,7,FALSE)*1.7)</f>
        <v>32.299999999999997</v>
      </c>
      <c r="D251" s="4">
        <f>IF(ISNA(VLOOKUP(A251,'2012'!$B$2:$S$401,7,FALSE)), C251, VLOOKUP(A251,'2012'!$B$2:$S$401,7,FALSE))</f>
        <v>38</v>
      </c>
      <c r="E251" s="4">
        <f>IF(ISNA(VLOOKUP(A251,'2011'!$B$2:$S$401,7,FALSE)), AVERAGE(C251:D251), VLOOKUP(A251,'2011'!$B$2:$S$401,7,FALSE))</f>
        <v>42</v>
      </c>
      <c r="F251" s="4">
        <f>IF(ISNA(VLOOKUP(A251,'2010'!$B$2:$S$401,7,FALSE)), AVERAGE(C251:E251), VLOOKUP(A251,'2010'!$B$2:$S$401,7,FALSE))</f>
        <v>36</v>
      </c>
      <c r="G251" s="4">
        <f>IF(ISNA(VLOOKUP(A251,'2009'!$B$2:$S$401,7,FALSE)), AVERAGE(C251:F251), VLOOKUP(A251,'2009'!$B$2:$S$401,7,FALSE))</f>
        <v>37.075000000000003</v>
      </c>
      <c r="H251" s="4">
        <f>VLOOKUP(A251,'2014'!$B$2:$S$430,4,FALSE)</f>
        <v>82</v>
      </c>
      <c r="I251" s="4">
        <f>IF(ISNA(VLOOKUP(A251,'2013'!$B$2:$S$401,4,FALSE)), H251, VLOOKUP(A251,'2013'!$B$2:$S$401,4,FALSE)*1.7)</f>
        <v>74.8</v>
      </c>
      <c r="J251" s="4">
        <f>IF(ISNA(VLOOKUP(A251,'2012'!$B$2:$S$401,4,FALSE)), I251, VLOOKUP(A251,'2012'!$B$2:$S$401,4,FALSE))</f>
        <v>82</v>
      </c>
      <c r="K251" s="4">
        <f>IF(ISNA(VLOOKUP(A251,'2011'!$B$2:$S$401,4,FALSE)), AVERAGE(I251:J251), VLOOKUP(A251,'2011'!$B$2:$S$401,4,FALSE))</f>
        <v>82</v>
      </c>
      <c r="L251" s="4">
        <f>IF(ISNA(VLOOKUP(A251,'2010'!$B$2:$S$401,4,FALSE)), AVERAGE(I251:K251), VLOOKUP(A251,'2010'!$B$2:$S$401,4,FALSE))</f>
        <v>80</v>
      </c>
      <c r="M251" s="4">
        <f>IF(ISNA(VLOOKUP(A251,'2009'!$B$2:$S$401,4,FALSE)), AVERAGE(I251:L251), VLOOKUP(A251,'2009'!$B$2:$S$401,4,FALSE))</f>
        <v>79.7</v>
      </c>
      <c r="N251" s="4">
        <f t="shared" si="27"/>
        <v>26</v>
      </c>
      <c r="O251" s="4" t="str">
        <f>VLOOKUP(A251,Bios!$B$2:$S$430,3,FALSE)</f>
        <v>D</v>
      </c>
      <c r="P251" s="4" t="str">
        <f>VLOOKUP(A251,Bios!$B$2:$S$430,4,FALSE)</f>
        <v>Jan 13 '87</v>
      </c>
      <c r="Q251" s="4" t="str">
        <f t="shared" si="28"/>
        <v>87</v>
      </c>
      <c r="R251" s="5">
        <f t="shared" si="29"/>
        <v>0.45447450572320502</v>
      </c>
      <c r="S251" s="4">
        <f t="shared" si="30"/>
        <v>32.299999999999997</v>
      </c>
      <c r="T251" s="4">
        <f t="shared" si="31"/>
        <v>42</v>
      </c>
      <c r="U251" s="4">
        <f t="shared" si="32"/>
        <v>74.8</v>
      </c>
      <c r="V251" s="4">
        <f t="shared" si="33"/>
        <v>82</v>
      </c>
      <c r="W251" s="4" t="str">
        <f>VLOOKUP(A251,Bios!$B$2:$S$430,7,FALSE)</f>
        <v>USA</v>
      </c>
      <c r="X251" s="4" t="str">
        <f>VLOOKUP(A251,Bios!$B$2:$S$430,2,FALSE)</f>
        <v>CBJ</v>
      </c>
      <c r="Y251" s="4">
        <f t="shared" si="34"/>
        <v>80.083333333333329</v>
      </c>
      <c r="Z251" s="4">
        <f t="shared" si="35"/>
        <v>36.395833333333336</v>
      </c>
    </row>
    <row r="252" spans="1:26">
      <c r="A252" t="s">
        <v>1858</v>
      </c>
      <c r="B252" s="4">
        <f>VLOOKUP(A252,'2014'!$B$2:$S$430,7,FALSE)</f>
        <v>34</v>
      </c>
      <c r="C252" s="4">
        <f>IF(ISNA(VLOOKUP(A252,'2013'!$B$2:$S$401,7,FALSE)*1.7), B252, VLOOKUP(A252,'2013'!$B$2:$S$401,7,FALSE)*1.7)</f>
        <v>34</v>
      </c>
      <c r="D252" s="4">
        <f>IF(ISNA(VLOOKUP(A252,'2012'!$B$2:$S$401,7,FALSE)), C252, VLOOKUP(A252,'2012'!$B$2:$S$401,7,FALSE))</f>
        <v>34</v>
      </c>
      <c r="E252" s="4">
        <f>IF(ISNA(VLOOKUP(A252,'2011'!$B$2:$S$401,7,FALSE)), AVERAGE(C252:D252), VLOOKUP(A252,'2011'!$B$2:$S$401,7,FALSE))</f>
        <v>34</v>
      </c>
      <c r="F252" s="4">
        <f>IF(ISNA(VLOOKUP(A252,'2010'!$B$2:$S$401,7,FALSE)), AVERAGE(C252:E252), VLOOKUP(A252,'2010'!$B$2:$S$401,7,FALSE))</f>
        <v>34</v>
      </c>
      <c r="G252" s="4">
        <f>IF(ISNA(VLOOKUP(A252,'2009'!$B$2:$S$401,7,FALSE)), AVERAGE(C252:F252), VLOOKUP(A252,'2009'!$B$2:$S$401,7,FALSE))</f>
        <v>34</v>
      </c>
      <c r="H252" s="4">
        <f>VLOOKUP(A252,'2014'!$B$2:$S$430,4,FALSE)</f>
        <v>75</v>
      </c>
      <c r="I252" s="4">
        <f>IF(ISNA(VLOOKUP(A252,'2013'!$B$2:$S$401,4,FALSE)), H252, VLOOKUP(A252,'2013'!$B$2:$S$401,4,FALSE)*1.7)</f>
        <v>75</v>
      </c>
      <c r="J252" s="4">
        <f>IF(ISNA(VLOOKUP(A252,'2012'!$B$2:$S$401,4,FALSE)), I252, VLOOKUP(A252,'2012'!$B$2:$S$401,4,FALSE))</f>
        <v>75</v>
      </c>
      <c r="K252" s="4">
        <f>IF(ISNA(VLOOKUP(A252,'2011'!$B$2:$S$401,4,FALSE)), AVERAGE(I252:J252), VLOOKUP(A252,'2011'!$B$2:$S$401,4,FALSE))</f>
        <v>75</v>
      </c>
      <c r="L252" s="4">
        <f>IF(ISNA(VLOOKUP(A252,'2010'!$B$2:$S$401,4,FALSE)), AVERAGE(I252:K252), VLOOKUP(A252,'2010'!$B$2:$S$401,4,FALSE))</f>
        <v>75</v>
      </c>
      <c r="M252" s="4">
        <f>IF(ISNA(VLOOKUP(A252,'2009'!$B$2:$S$401,4,FALSE)), AVERAGE(I252:L252), VLOOKUP(A252,'2009'!$B$2:$S$401,4,FALSE))</f>
        <v>75</v>
      </c>
      <c r="N252" s="4">
        <f t="shared" si="27"/>
        <v>19</v>
      </c>
      <c r="O252" s="4" t="str">
        <f>VLOOKUP(A252,Bios!$B$2:$S$430,3,FALSE)</f>
        <v>C</v>
      </c>
      <c r="P252" s="4" t="str">
        <f>VLOOKUP(A252,Bios!$B$2:$S$430,4,FALSE)</f>
        <v>Oct 12 '94</v>
      </c>
      <c r="Q252" s="4" t="str">
        <f t="shared" si="28"/>
        <v>94</v>
      </c>
      <c r="R252" s="5">
        <f t="shared" si="29"/>
        <v>0.45333333333333331</v>
      </c>
      <c r="S252" s="4">
        <f t="shared" si="30"/>
        <v>34</v>
      </c>
      <c r="T252" s="4">
        <f t="shared" si="31"/>
        <v>34</v>
      </c>
      <c r="U252" s="4">
        <f t="shared" si="32"/>
        <v>75</v>
      </c>
      <c r="V252" s="4">
        <f t="shared" si="33"/>
        <v>75</v>
      </c>
      <c r="W252" s="4" t="str">
        <f>VLOOKUP(A252,Bios!$B$2:$S$430,7,FALSE)</f>
        <v>CAN</v>
      </c>
      <c r="X252" s="4" t="str">
        <f>VLOOKUP(A252,Bios!$B$2:$S$430,2,FALSE)</f>
        <v>CGY</v>
      </c>
      <c r="Y252" s="4">
        <f t="shared" si="34"/>
        <v>75</v>
      </c>
      <c r="Z252" s="4">
        <f t="shared" si="35"/>
        <v>34</v>
      </c>
    </row>
    <row r="253" spans="1:26">
      <c r="A253" t="s">
        <v>655</v>
      </c>
      <c r="B253" s="4">
        <f>VLOOKUP(A253,'2014'!$B$2:$S$430,7,FALSE)</f>
        <v>34</v>
      </c>
      <c r="C253" s="4">
        <f>IF(ISNA(VLOOKUP(A253,'2013'!$B$2:$S$401,7,FALSE)*1.7), B253, VLOOKUP(A253,'2013'!$B$2:$S$401,7,FALSE)*1.7)</f>
        <v>45.9</v>
      </c>
      <c r="D253" s="4">
        <f>IF(ISNA(VLOOKUP(A253,'2012'!$B$2:$S$401,7,FALSE)), C253, VLOOKUP(A253,'2012'!$B$2:$S$401,7,FALSE))</f>
        <v>25</v>
      </c>
      <c r="E253" s="4">
        <f>IF(ISNA(VLOOKUP(A253,'2011'!$B$2:$S$401,7,FALSE)), AVERAGE(C253:D253), VLOOKUP(A253,'2011'!$B$2:$S$401,7,FALSE))</f>
        <v>25</v>
      </c>
      <c r="F253" s="4">
        <f>IF(ISNA(VLOOKUP(A253,'2010'!$B$2:$S$401,7,FALSE)), AVERAGE(C253:E253), VLOOKUP(A253,'2010'!$B$2:$S$401,7,FALSE))</f>
        <v>27</v>
      </c>
      <c r="G253" s="4">
        <f>IF(ISNA(VLOOKUP(A253,'2009'!$B$2:$S$401,7,FALSE)), AVERAGE(C253:F253), VLOOKUP(A253,'2009'!$B$2:$S$401,7,FALSE))</f>
        <v>30.725000000000001</v>
      </c>
      <c r="H253" s="4">
        <f>VLOOKUP(A253,'2014'!$B$2:$S$430,4,FALSE)</f>
        <v>82</v>
      </c>
      <c r="I253" s="4">
        <f>IF(ISNA(VLOOKUP(A253,'2013'!$B$2:$S$401,4,FALSE)), H253, VLOOKUP(A253,'2013'!$B$2:$S$401,4,FALSE)*1.7)</f>
        <v>78.2</v>
      </c>
      <c r="J253" s="4">
        <f>IF(ISNA(VLOOKUP(A253,'2012'!$B$2:$S$401,4,FALSE)), I253, VLOOKUP(A253,'2012'!$B$2:$S$401,4,FALSE))</f>
        <v>62</v>
      </c>
      <c r="K253" s="4">
        <f>IF(ISNA(VLOOKUP(A253,'2011'!$B$2:$S$401,4,FALSE)), AVERAGE(I253:J253), VLOOKUP(A253,'2011'!$B$2:$S$401,4,FALSE))</f>
        <v>62</v>
      </c>
      <c r="L253" s="4">
        <f>IF(ISNA(VLOOKUP(A253,'2010'!$B$2:$S$401,4,FALSE)), AVERAGE(I253:K253), VLOOKUP(A253,'2010'!$B$2:$S$401,4,FALSE))</f>
        <v>64</v>
      </c>
      <c r="M253" s="4">
        <f>IF(ISNA(VLOOKUP(A253,'2009'!$B$2:$S$401,4,FALSE)), AVERAGE(I253:L253), VLOOKUP(A253,'2009'!$B$2:$S$401,4,FALSE))</f>
        <v>66.55</v>
      </c>
      <c r="N253" s="4">
        <f t="shared" si="27"/>
        <v>28</v>
      </c>
      <c r="O253" s="4" t="str">
        <f>VLOOKUP(A253,Bios!$B$2:$S$430,3,FALSE)</f>
        <v>C</v>
      </c>
      <c r="P253" s="4" t="str">
        <f>VLOOKUP(A253,Bios!$B$2:$S$430,4,FALSE)</f>
        <v>Feb 04 '85</v>
      </c>
      <c r="Q253" s="4" t="str">
        <f t="shared" si="28"/>
        <v>85</v>
      </c>
      <c r="R253" s="5">
        <f t="shared" si="29"/>
        <v>0.45238095238095238</v>
      </c>
      <c r="S253" s="4">
        <f t="shared" si="30"/>
        <v>25</v>
      </c>
      <c r="T253" s="4">
        <f t="shared" si="31"/>
        <v>45.9</v>
      </c>
      <c r="U253" s="4">
        <f t="shared" si="32"/>
        <v>62</v>
      </c>
      <c r="V253" s="4">
        <f t="shared" si="33"/>
        <v>82</v>
      </c>
      <c r="W253" s="4" t="str">
        <f>VLOOKUP(A253,Bios!$B$2:$S$430,7,FALSE)</f>
        <v>CAN</v>
      </c>
      <c r="X253" s="4" t="str">
        <f>VLOOKUP(A253,Bios!$B$2:$S$430,2,FALSE)</f>
        <v>CBJ</v>
      </c>
      <c r="Y253" s="4">
        <f t="shared" si="34"/>
        <v>69.125</v>
      </c>
      <c r="Z253" s="4">
        <f t="shared" si="35"/>
        <v>31.270833333333332</v>
      </c>
    </row>
    <row r="254" spans="1:26">
      <c r="A254" t="s">
        <v>293</v>
      </c>
      <c r="B254" s="4">
        <f>VLOOKUP(A254,'2014'!$B$2:$S$430,7,FALSE)</f>
        <v>38</v>
      </c>
      <c r="C254" s="4">
        <f>IF(ISNA(VLOOKUP(A254,'2013'!$B$2:$S$401,7,FALSE)*1.7), B254, VLOOKUP(A254,'2013'!$B$2:$S$401,7,FALSE)*1.7)</f>
        <v>32.299999999999997</v>
      </c>
      <c r="D254" s="4">
        <f>IF(ISNA(VLOOKUP(A254,'2012'!$B$2:$S$401,7,FALSE)), C254, VLOOKUP(A254,'2012'!$B$2:$S$401,7,FALSE))</f>
        <v>32</v>
      </c>
      <c r="E254" s="4">
        <f>IF(ISNA(VLOOKUP(A254,'2011'!$B$2:$S$401,7,FALSE)), AVERAGE(C254:D254), VLOOKUP(A254,'2011'!$B$2:$S$401,7,FALSE))</f>
        <v>28</v>
      </c>
      <c r="F254" s="4">
        <f>IF(ISNA(VLOOKUP(A254,'2010'!$B$2:$S$401,7,FALSE)), AVERAGE(C254:E254), VLOOKUP(A254,'2010'!$B$2:$S$401,7,FALSE))</f>
        <v>35</v>
      </c>
      <c r="G254" s="4">
        <f>IF(ISNA(VLOOKUP(A254,'2009'!$B$2:$S$401,7,FALSE)), AVERAGE(C254:F254), VLOOKUP(A254,'2009'!$B$2:$S$401,7,FALSE))</f>
        <v>31.824999999999999</v>
      </c>
      <c r="H254" s="4">
        <f>VLOOKUP(A254,'2014'!$B$2:$S$430,4,FALSE)</f>
        <v>77</v>
      </c>
      <c r="I254" s="4">
        <f>IF(ISNA(VLOOKUP(A254,'2013'!$B$2:$S$401,4,FALSE)), H254, VLOOKUP(A254,'2013'!$B$2:$S$401,4,FALSE)*1.7)</f>
        <v>64.599999999999994</v>
      </c>
      <c r="J254" s="4">
        <f>IF(ISNA(VLOOKUP(A254,'2012'!$B$2:$S$401,4,FALSE)), I254, VLOOKUP(A254,'2012'!$B$2:$S$401,4,FALSE))</f>
        <v>80</v>
      </c>
      <c r="K254" s="4">
        <f>IF(ISNA(VLOOKUP(A254,'2011'!$B$2:$S$401,4,FALSE)), AVERAGE(I254:J254), VLOOKUP(A254,'2011'!$B$2:$S$401,4,FALSE))</f>
        <v>70</v>
      </c>
      <c r="L254" s="4">
        <f>IF(ISNA(VLOOKUP(A254,'2010'!$B$2:$S$401,4,FALSE)), AVERAGE(I254:K254), VLOOKUP(A254,'2010'!$B$2:$S$401,4,FALSE))</f>
        <v>73</v>
      </c>
      <c r="M254" s="4">
        <f>IF(ISNA(VLOOKUP(A254,'2009'!$B$2:$S$401,4,FALSE)), AVERAGE(I254:L254), VLOOKUP(A254,'2009'!$B$2:$S$401,4,FALSE))</f>
        <v>71.900000000000006</v>
      </c>
      <c r="N254" s="4">
        <f t="shared" si="27"/>
        <v>24</v>
      </c>
      <c r="O254" s="4" t="str">
        <f>VLOOKUP(A254,Bios!$B$2:$S$430,3,FALSE)</f>
        <v>L</v>
      </c>
      <c r="P254" s="4" t="str">
        <f>VLOOKUP(A254,Bios!$B$2:$S$430,4,FALSE)</f>
        <v>Oct 02 '89</v>
      </c>
      <c r="Q254" s="4" t="str">
        <f t="shared" si="28"/>
        <v>89</v>
      </c>
      <c r="R254" s="5">
        <f t="shared" si="29"/>
        <v>0.45160366552119124</v>
      </c>
      <c r="S254" s="4">
        <f t="shared" si="30"/>
        <v>28</v>
      </c>
      <c r="T254" s="4">
        <f t="shared" si="31"/>
        <v>38</v>
      </c>
      <c r="U254" s="4">
        <f t="shared" si="32"/>
        <v>64.599999999999994</v>
      </c>
      <c r="V254" s="4">
        <f t="shared" si="33"/>
        <v>80</v>
      </c>
      <c r="W254" s="4" t="str">
        <f>VLOOKUP(A254,Bios!$B$2:$S$430,7,FALSE)</f>
        <v>CAN</v>
      </c>
      <c r="X254" s="4" t="str">
        <f>VLOOKUP(A254,Bios!$B$2:$S$430,2,FALSE)</f>
        <v>NYI</v>
      </c>
      <c r="Y254" s="4">
        <f t="shared" si="34"/>
        <v>72.75</v>
      </c>
      <c r="Z254" s="4">
        <f t="shared" si="35"/>
        <v>32.854166666666664</v>
      </c>
    </row>
    <row r="255" spans="1:26">
      <c r="A255" t="s">
        <v>917</v>
      </c>
      <c r="B255" s="4">
        <f>VLOOKUP(A255,'2014'!$B$2:$S$430,7,FALSE)</f>
        <v>23</v>
      </c>
      <c r="C255" s="4">
        <f>IF(ISNA(VLOOKUP(A255,'2013'!$B$2:$S$401,7,FALSE)*1.7), B255, VLOOKUP(A255,'2013'!$B$2:$S$401,7,FALSE)*1.7)</f>
        <v>32.299999999999997</v>
      </c>
      <c r="D255" s="4">
        <f>IF(ISNA(VLOOKUP(A255,'2012'!$B$2:$S$401,7,FALSE)), C255, VLOOKUP(A255,'2012'!$B$2:$S$401,7,FALSE))</f>
        <v>32.299999999999997</v>
      </c>
      <c r="E255" s="4">
        <f>IF(ISNA(VLOOKUP(A255,'2011'!$B$2:$S$401,7,FALSE)), AVERAGE(C255:D255), VLOOKUP(A255,'2011'!$B$2:$S$401,7,FALSE))</f>
        <v>32.299999999999997</v>
      </c>
      <c r="F255" s="4">
        <f>IF(ISNA(VLOOKUP(A255,'2010'!$B$2:$S$401,7,FALSE)), AVERAGE(C255:E255), VLOOKUP(A255,'2010'!$B$2:$S$401,7,FALSE))</f>
        <v>32.299999999999997</v>
      </c>
      <c r="G255" s="4">
        <f>IF(ISNA(VLOOKUP(A255,'2009'!$B$2:$S$401,7,FALSE)), AVERAGE(C255:F255), VLOOKUP(A255,'2009'!$B$2:$S$401,7,FALSE))</f>
        <v>32.299999999999997</v>
      </c>
      <c r="H255" s="4">
        <f>VLOOKUP(A255,'2014'!$B$2:$S$430,4,FALSE)</f>
        <v>53</v>
      </c>
      <c r="I255" s="4">
        <f>IF(ISNA(VLOOKUP(A255,'2013'!$B$2:$S$401,4,FALSE)), H255, VLOOKUP(A255,'2013'!$B$2:$S$401,4,FALSE)*1.7)</f>
        <v>71.399999999999991</v>
      </c>
      <c r="J255" s="4">
        <f>IF(ISNA(VLOOKUP(A255,'2012'!$B$2:$S$401,4,FALSE)), I255, VLOOKUP(A255,'2012'!$B$2:$S$401,4,FALSE))</f>
        <v>71.399999999999991</v>
      </c>
      <c r="K255" s="4">
        <f>IF(ISNA(VLOOKUP(A255,'2011'!$B$2:$S$401,4,FALSE)), AVERAGE(I255:J255), VLOOKUP(A255,'2011'!$B$2:$S$401,4,FALSE))</f>
        <v>71.399999999999991</v>
      </c>
      <c r="L255" s="4">
        <f>IF(ISNA(VLOOKUP(A255,'2010'!$B$2:$S$401,4,FALSE)), AVERAGE(I255:K255), VLOOKUP(A255,'2010'!$B$2:$S$401,4,FALSE))</f>
        <v>71.399999999999991</v>
      </c>
      <c r="M255" s="4">
        <f>IF(ISNA(VLOOKUP(A255,'2009'!$B$2:$S$401,4,FALSE)), AVERAGE(I255:L255), VLOOKUP(A255,'2009'!$B$2:$S$401,4,FALSE))</f>
        <v>71.399999999999991</v>
      </c>
      <c r="N255" s="4">
        <f t="shared" si="27"/>
        <v>23</v>
      </c>
      <c r="O255" s="4" t="str">
        <f>VLOOKUP(A255,Bios!$B$2:$S$430,3,FALSE)</f>
        <v>D</v>
      </c>
      <c r="P255" s="4" t="str">
        <f>VLOOKUP(A255,Bios!$B$2:$S$430,4,FALSE)</f>
        <v>Sep 12 '90</v>
      </c>
      <c r="Q255" s="4" t="str">
        <f t="shared" si="28"/>
        <v>90</v>
      </c>
      <c r="R255" s="5">
        <f t="shared" si="29"/>
        <v>0.45</v>
      </c>
      <c r="S255" s="4">
        <f t="shared" si="30"/>
        <v>23</v>
      </c>
      <c r="T255" s="4">
        <f t="shared" si="31"/>
        <v>32.299999999999997</v>
      </c>
      <c r="U255" s="4">
        <f t="shared" si="32"/>
        <v>53</v>
      </c>
      <c r="V255" s="4">
        <f t="shared" si="33"/>
        <v>71.399999999999991</v>
      </c>
      <c r="W255" s="4" t="str">
        <f>VLOOKUP(A255,Bios!$B$2:$S$430,7,FALSE)</f>
        <v>CAN</v>
      </c>
      <c r="X255" s="4" t="str">
        <f>VLOOKUP(A255,Bios!$B$2:$S$430,2,FALSE)</f>
        <v>OTT</v>
      </c>
      <c r="Y255" s="4">
        <f t="shared" si="34"/>
        <v>68.333333333333329</v>
      </c>
      <c r="Z255" s="4">
        <f t="shared" si="35"/>
        <v>30.75</v>
      </c>
    </row>
    <row r="256" spans="1:26">
      <c r="A256" t="s">
        <v>231</v>
      </c>
      <c r="B256" s="4">
        <f>VLOOKUP(A256,'2014'!$B$2:$S$430,7,FALSE)</f>
        <v>16</v>
      </c>
      <c r="C256" s="4">
        <f>IF(ISNA(VLOOKUP(A256,'2013'!$B$2:$S$401,7,FALSE)*1.7), B256, VLOOKUP(A256,'2013'!$B$2:$S$401,7,FALSE)*1.7)</f>
        <v>35.699999999999996</v>
      </c>
      <c r="D256" s="4">
        <f>IF(ISNA(VLOOKUP(A256,'2012'!$B$2:$S$401,7,FALSE)), C256, VLOOKUP(A256,'2012'!$B$2:$S$401,7,FALSE))</f>
        <v>41</v>
      </c>
      <c r="E256" s="4">
        <f>IF(ISNA(VLOOKUP(A256,'2011'!$B$2:$S$401,7,FALSE)), AVERAGE(C256:D256), VLOOKUP(A256,'2011'!$B$2:$S$401,7,FALSE))</f>
        <v>38.349999999999994</v>
      </c>
      <c r="F256" s="4">
        <f>IF(ISNA(VLOOKUP(A256,'2010'!$B$2:$S$401,7,FALSE)), AVERAGE(C256:E256), VLOOKUP(A256,'2010'!$B$2:$S$401,7,FALSE))</f>
        <v>37</v>
      </c>
      <c r="G256" s="4">
        <f>IF(ISNA(VLOOKUP(A256,'2009'!$B$2:$S$401,7,FALSE)), AVERAGE(C256:F256), VLOOKUP(A256,'2009'!$B$2:$S$401,7,FALSE))</f>
        <v>38.012499999999996</v>
      </c>
      <c r="H256" s="4">
        <f>VLOOKUP(A256,'2014'!$B$2:$S$430,4,FALSE)</f>
        <v>67</v>
      </c>
      <c r="I256" s="4">
        <f>IF(ISNA(VLOOKUP(A256,'2013'!$B$2:$S$401,4,FALSE)), H256, VLOOKUP(A256,'2013'!$B$2:$S$401,4,FALSE)*1.7)</f>
        <v>78.2</v>
      </c>
      <c r="J256" s="4">
        <f>IF(ISNA(VLOOKUP(A256,'2012'!$B$2:$S$401,4,FALSE)), I256, VLOOKUP(A256,'2012'!$B$2:$S$401,4,FALSE))</f>
        <v>77</v>
      </c>
      <c r="K256" s="4">
        <f>IF(ISNA(VLOOKUP(A256,'2011'!$B$2:$S$401,4,FALSE)), AVERAGE(I256:J256), VLOOKUP(A256,'2011'!$B$2:$S$401,4,FALSE))</f>
        <v>77.599999999999994</v>
      </c>
      <c r="L256" s="4">
        <f>IF(ISNA(VLOOKUP(A256,'2010'!$B$2:$S$401,4,FALSE)), AVERAGE(I256:K256), VLOOKUP(A256,'2010'!$B$2:$S$401,4,FALSE))</f>
        <v>80</v>
      </c>
      <c r="M256" s="4">
        <f>IF(ISNA(VLOOKUP(A256,'2009'!$B$2:$S$401,4,FALSE)), AVERAGE(I256:L256), VLOOKUP(A256,'2009'!$B$2:$S$401,4,FALSE))</f>
        <v>78.199999999999989</v>
      </c>
      <c r="N256" s="4">
        <f t="shared" si="27"/>
        <v>23</v>
      </c>
      <c r="O256" s="4" t="str">
        <f>VLOOKUP(A256,Bios!$B$2:$S$430,3,FALSE)</f>
        <v>D</v>
      </c>
      <c r="P256" s="4" t="str">
        <f>VLOOKUP(A256,Bios!$B$2:$S$430,4,FALSE)</f>
        <v>Jun 24 '90</v>
      </c>
      <c r="Q256" s="4" t="str">
        <f t="shared" si="28"/>
        <v>90</v>
      </c>
      <c r="R256" s="5">
        <f t="shared" si="29"/>
        <v>0.44991812227074229</v>
      </c>
      <c r="S256" s="4">
        <f t="shared" si="30"/>
        <v>16</v>
      </c>
      <c r="T256" s="4">
        <f t="shared" si="31"/>
        <v>41</v>
      </c>
      <c r="U256" s="4">
        <f t="shared" si="32"/>
        <v>67</v>
      </c>
      <c r="V256" s="4">
        <f t="shared" si="33"/>
        <v>80</v>
      </c>
      <c r="W256" s="4" t="str">
        <f>VLOOKUP(A256,Bios!$B$2:$S$430,7,FALSE)</f>
        <v>CAN</v>
      </c>
      <c r="X256" s="4" t="str">
        <f>VLOOKUP(A256,Bios!$B$2:$S$430,2,FALSE)</f>
        <v>NYR, NSH</v>
      </c>
      <c r="Y256" s="4">
        <f t="shared" si="34"/>
        <v>76.333333333333329</v>
      </c>
      <c r="Z256" s="4">
        <f t="shared" si="35"/>
        <v>34.343749999999993</v>
      </c>
    </row>
    <row r="257" spans="1:26">
      <c r="A257" t="s">
        <v>347</v>
      </c>
      <c r="B257" s="4">
        <f>VLOOKUP(A257,'2014'!$B$2:$S$430,7,FALSE)</f>
        <v>27</v>
      </c>
      <c r="C257" s="4">
        <f>IF(ISNA(VLOOKUP(A257,'2013'!$B$2:$S$401,7,FALSE)*1.7), B257, VLOOKUP(A257,'2013'!$B$2:$S$401,7,FALSE)*1.7)</f>
        <v>30.599999999999998</v>
      </c>
      <c r="D257" s="4">
        <f>IF(ISNA(VLOOKUP(A257,'2012'!$B$2:$S$401,7,FALSE)), C257, VLOOKUP(A257,'2012'!$B$2:$S$401,7,FALSE))</f>
        <v>21</v>
      </c>
      <c r="E257" s="4">
        <f>IF(ISNA(VLOOKUP(A257,'2011'!$B$2:$S$401,7,FALSE)), AVERAGE(C257:D257), VLOOKUP(A257,'2011'!$B$2:$S$401,7,FALSE))</f>
        <v>43</v>
      </c>
      <c r="F257" s="4">
        <f>IF(ISNA(VLOOKUP(A257,'2010'!$B$2:$S$401,7,FALSE)), AVERAGE(C257:E257), VLOOKUP(A257,'2010'!$B$2:$S$401,7,FALSE))</f>
        <v>47</v>
      </c>
      <c r="G257" s="4">
        <f>IF(ISNA(VLOOKUP(A257,'2009'!$B$2:$S$401,7,FALSE)), AVERAGE(C257:F257), VLOOKUP(A257,'2009'!$B$2:$S$401,7,FALSE))</f>
        <v>41</v>
      </c>
      <c r="H257" s="4">
        <f>VLOOKUP(A257,'2014'!$B$2:$S$430,4,FALSE)</f>
        <v>78</v>
      </c>
      <c r="I257" s="4">
        <f>IF(ISNA(VLOOKUP(A257,'2013'!$B$2:$S$401,4,FALSE)), H257, VLOOKUP(A257,'2013'!$B$2:$S$401,4,FALSE)*1.7)</f>
        <v>81.599999999999994</v>
      </c>
      <c r="J257" s="4">
        <f>IF(ISNA(VLOOKUP(A257,'2012'!$B$2:$S$401,4,FALSE)), I257, VLOOKUP(A257,'2012'!$B$2:$S$401,4,FALSE))</f>
        <v>78</v>
      </c>
      <c r="K257" s="4">
        <f>IF(ISNA(VLOOKUP(A257,'2011'!$B$2:$S$401,4,FALSE)), AVERAGE(I257:J257), VLOOKUP(A257,'2011'!$B$2:$S$401,4,FALSE))</f>
        <v>82</v>
      </c>
      <c r="L257" s="4">
        <f>IF(ISNA(VLOOKUP(A257,'2010'!$B$2:$S$401,4,FALSE)), AVERAGE(I257:K257), VLOOKUP(A257,'2010'!$B$2:$S$401,4,FALSE))</f>
        <v>73</v>
      </c>
      <c r="M257" s="4">
        <f>IF(ISNA(VLOOKUP(A257,'2009'!$B$2:$S$401,4,FALSE)), AVERAGE(I257:L257), VLOOKUP(A257,'2009'!$B$2:$S$401,4,FALSE))</f>
        <v>74</v>
      </c>
      <c r="N257" s="4">
        <f t="shared" si="27"/>
        <v>31</v>
      </c>
      <c r="O257" s="4" t="str">
        <f>VLOOKUP(A257,Bios!$B$2:$S$430,3,FALSE)</f>
        <v>C</v>
      </c>
      <c r="P257" s="4" t="str">
        <f>VLOOKUP(A257,Bios!$B$2:$S$430,4,FALSE)</f>
        <v>Jun 24 '82</v>
      </c>
      <c r="Q257" s="4" t="str">
        <f t="shared" si="28"/>
        <v>82</v>
      </c>
      <c r="R257" s="5">
        <f t="shared" si="29"/>
        <v>0.44920702957565362</v>
      </c>
      <c r="S257" s="4">
        <f t="shared" si="30"/>
        <v>21</v>
      </c>
      <c r="T257" s="4">
        <f t="shared" si="31"/>
        <v>47</v>
      </c>
      <c r="U257" s="4">
        <f t="shared" si="32"/>
        <v>73</v>
      </c>
      <c r="V257" s="4">
        <f t="shared" si="33"/>
        <v>82</v>
      </c>
      <c r="W257" s="4" t="str">
        <f>VLOOKUP(A257,Bios!$B$2:$S$430,7,FALSE)</f>
        <v>CAN</v>
      </c>
      <c r="X257" s="4" t="str">
        <f>VLOOKUP(A257,Bios!$B$2:$S$430,2,FALSE)</f>
        <v>LAK</v>
      </c>
      <c r="Y257" s="4">
        <f t="shared" si="34"/>
        <v>77.766666666666666</v>
      </c>
      <c r="Z257" s="4">
        <f t="shared" si="35"/>
        <v>34.93333333333333</v>
      </c>
    </row>
    <row r="258" spans="1:26">
      <c r="A258" t="s">
        <v>369</v>
      </c>
      <c r="B258" s="4">
        <f>VLOOKUP(A258,'2014'!$B$2:$S$430,7,FALSE)</f>
        <v>22</v>
      </c>
      <c r="C258" s="4">
        <f>IF(ISNA(VLOOKUP(A258,'2013'!$B$2:$S$401,7,FALSE)*1.7), B258, VLOOKUP(A258,'2013'!$B$2:$S$401,7,FALSE)*1.7)</f>
        <v>22</v>
      </c>
      <c r="D258" s="4">
        <f>IF(ISNA(VLOOKUP(A258,'2012'!$B$2:$S$401,7,FALSE)), C258, VLOOKUP(A258,'2012'!$B$2:$S$401,7,FALSE))</f>
        <v>23</v>
      </c>
      <c r="E258" s="4">
        <f>IF(ISNA(VLOOKUP(A258,'2011'!$B$2:$S$401,7,FALSE)), AVERAGE(C258:D258), VLOOKUP(A258,'2011'!$B$2:$S$401,7,FALSE))</f>
        <v>37</v>
      </c>
      <c r="F258" s="4">
        <f>IF(ISNA(VLOOKUP(A258,'2010'!$B$2:$S$401,7,FALSE)), AVERAGE(C258:E258), VLOOKUP(A258,'2010'!$B$2:$S$401,7,FALSE))</f>
        <v>48</v>
      </c>
      <c r="G258" s="4">
        <f>IF(ISNA(VLOOKUP(A258,'2009'!$B$2:$S$401,7,FALSE)), AVERAGE(C258:F258), VLOOKUP(A258,'2009'!$B$2:$S$401,7,FALSE))</f>
        <v>32.5</v>
      </c>
      <c r="H258" s="4">
        <f>VLOOKUP(A258,'2014'!$B$2:$S$430,4,FALSE)</f>
        <v>62</v>
      </c>
      <c r="I258" s="4">
        <f>IF(ISNA(VLOOKUP(A258,'2013'!$B$2:$S$401,4,FALSE)), H258, VLOOKUP(A258,'2013'!$B$2:$S$401,4,FALSE)*1.7)</f>
        <v>62</v>
      </c>
      <c r="J258" s="4">
        <f>IF(ISNA(VLOOKUP(A258,'2012'!$B$2:$S$401,4,FALSE)), I258, VLOOKUP(A258,'2012'!$B$2:$S$401,4,FALSE))</f>
        <v>55</v>
      </c>
      <c r="K258" s="4">
        <f>IF(ISNA(VLOOKUP(A258,'2011'!$B$2:$S$401,4,FALSE)), AVERAGE(I258:J258), VLOOKUP(A258,'2011'!$B$2:$S$401,4,FALSE))</f>
        <v>80</v>
      </c>
      <c r="L258" s="4">
        <f>IF(ISNA(VLOOKUP(A258,'2010'!$B$2:$S$401,4,FALSE)), AVERAGE(I258:K258), VLOOKUP(A258,'2010'!$B$2:$S$401,4,FALSE))</f>
        <v>82</v>
      </c>
      <c r="M258" s="4">
        <f>IF(ISNA(VLOOKUP(A258,'2009'!$B$2:$S$401,4,FALSE)), AVERAGE(I258:L258), VLOOKUP(A258,'2009'!$B$2:$S$401,4,FALSE))</f>
        <v>69.75</v>
      </c>
      <c r="N258" s="4">
        <f t="shared" ref="N258:N321" si="36">113-Q258</f>
        <v>23</v>
      </c>
      <c r="O258" s="4" t="str">
        <f>VLOOKUP(A258,Bios!$B$2:$S$430,3,FALSE)</f>
        <v>D</v>
      </c>
      <c r="P258" s="4" t="str">
        <f>VLOOKUP(A258,Bios!$B$2:$S$430,4,FALSE)</f>
        <v>Feb 01 '90</v>
      </c>
      <c r="Q258" s="4" t="str">
        <f t="shared" ref="Q258:Q321" si="37">RIGHT(P258, LEN(P258)-8)</f>
        <v>90</v>
      </c>
      <c r="R258" s="5">
        <f t="shared" ref="R258:R321" si="38">Z258/Y258</f>
        <v>0.44917833231892884</v>
      </c>
      <c r="S258" s="4">
        <f t="shared" ref="S258:S321" si="39">MIN(B258:G258)</f>
        <v>22</v>
      </c>
      <c r="T258" s="4">
        <f t="shared" ref="T258:T321" si="40">MAX(B258:G258)</f>
        <v>48</v>
      </c>
      <c r="U258" s="4">
        <f t="shared" ref="U258:U321" si="41">MIN(H258:M258)</f>
        <v>55</v>
      </c>
      <c r="V258" s="4">
        <f t="shared" ref="V258:V321" si="42">MAX(H258:M258)</f>
        <v>82</v>
      </c>
      <c r="W258" s="4" t="str">
        <f>VLOOKUP(A258,Bios!$B$2:$S$430,7,FALSE)</f>
        <v>USA</v>
      </c>
      <c r="X258" s="4" t="str">
        <f>VLOOKUP(A258,Bios!$B$2:$S$430,2,FALSE)</f>
        <v>BUF</v>
      </c>
      <c r="Y258" s="4">
        <f t="shared" ref="Y258:Y321" si="43">AVERAGE(H258:M258)</f>
        <v>68.458333333333329</v>
      </c>
      <c r="Z258" s="4">
        <f t="shared" ref="Z258:Z321" si="44">AVERAGE(B258:G258)</f>
        <v>30.75</v>
      </c>
    </row>
    <row r="259" spans="1:26">
      <c r="A259" t="s">
        <v>245</v>
      </c>
      <c r="B259" s="4">
        <f>VLOOKUP(A259,'2014'!$B$2:$S$430,7,FALSE)</f>
        <v>31</v>
      </c>
      <c r="C259" s="4">
        <f>IF(ISNA(VLOOKUP(A259,'2013'!$B$2:$S$401,7,FALSE)*1.7), B259, VLOOKUP(A259,'2013'!$B$2:$S$401,7,FALSE)*1.7)</f>
        <v>37.4</v>
      </c>
      <c r="D259" s="4">
        <f>IF(ISNA(VLOOKUP(A259,'2012'!$B$2:$S$401,7,FALSE)), C259, VLOOKUP(A259,'2012'!$B$2:$S$401,7,FALSE))</f>
        <v>38</v>
      </c>
      <c r="E259" s="4">
        <f>IF(ISNA(VLOOKUP(A259,'2011'!$B$2:$S$401,7,FALSE)), AVERAGE(C259:D259), VLOOKUP(A259,'2011'!$B$2:$S$401,7,FALSE))</f>
        <v>40</v>
      </c>
      <c r="F259" s="4">
        <f>IF(ISNA(VLOOKUP(A259,'2010'!$B$2:$S$401,7,FALSE)), AVERAGE(C259:E259), VLOOKUP(A259,'2010'!$B$2:$S$401,7,FALSE))</f>
        <v>35</v>
      </c>
      <c r="G259" s="4">
        <f>IF(ISNA(VLOOKUP(A259,'2009'!$B$2:$S$401,7,FALSE)), AVERAGE(C259:F259), VLOOKUP(A259,'2009'!$B$2:$S$401,7,FALSE))</f>
        <v>37.6</v>
      </c>
      <c r="H259" s="4">
        <f>VLOOKUP(A259,'2014'!$B$2:$S$430,4,FALSE)</f>
        <v>82</v>
      </c>
      <c r="I259" s="4">
        <f>IF(ISNA(VLOOKUP(A259,'2013'!$B$2:$S$401,4,FALSE)), H259, VLOOKUP(A259,'2013'!$B$2:$S$401,4,FALSE)*1.7)</f>
        <v>81.599999999999994</v>
      </c>
      <c r="J259" s="4">
        <f>IF(ISNA(VLOOKUP(A259,'2012'!$B$2:$S$401,4,FALSE)), I259, VLOOKUP(A259,'2012'!$B$2:$S$401,4,FALSE))</f>
        <v>82</v>
      </c>
      <c r="K259" s="4">
        <f>IF(ISNA(VLOOKUP(A259,'2011'!$B$2:$S$401,4,FALSE)), AVERAGE(I259:J259), VLOOKUP(A259,'2011'!$B$2:$S$401,4,FALSE))</f>
        <v>82</v>
      </c>
      <c r="L259" s="4">
        <f>IF(ISNA(VLOOKUP(A259,'2010'!$B$2:$S$401,4,FALSE)), AVERAGE(I259:K259), VLOOKUP(A259,'2010'!$B$2:$S$401,4,FALSE))</f>
        <v>80</v>
      </c>
      <c r="M259" s="4">
        <f>IF(ISNA(VLOOKUP(A259,'2009'!$B$2:$S$401,4,FALSE)), AVERAGE(I259:L259), VLOOKUP(A259,'2009'!$B$2:$S$401,4,FALSE))</f>
        <v>81.400000000000006</v>
      </c>
      <c r="N259" s="4">
        <f t="shared" si="36"/>
        <v>29</v>
      </c>
      <c r="O259" s="4" t="str">
        <f>VLOOKUP(A259,Bios!$B$2:$S$430,3,FALSE)</f>
        <v>D</v>
      </c>
      <c r="P259" s="4" t="str">
        <f>VLOOKUP(A259,Bios!$B$2:$S$430,4,FALSE)</f>
        <v>Sep 25 '84</v>
      </c>
      <c r="Q259" s="4" t="str">
        <f t="shared" si="37"/>
        <v>84</v>
      </c>
      <c r="R259" s="5">
        <f t="shared" si="38"/>
        <v>0.44785276073619634</v>
      </c>
      <c r="S259" s="4">
        <f t="shared" si="39"/>
        <v>31</v>
      </c>
      <c r="T259" s="4">
        <f t="shared" si="40"/>
        <v>40</v>
      </c>
      <c r="U259" s="4">
        <f t="shared" si="41"/>
        <v>80</v>
      </c>
      <c r="V259" s="4">
        <f t="shared" si="42"/>
        <v>82</v>
      </c>
      <c r="W259" s="4" t="str">
        <f>VLOOKUP(A259,Bios!$B$2:$S$430,7,FALSE)</f>
        <v>USA</v>
      </c>
      <c r="X259" s="4" t="str">
        <f>VLOOKUP(A259,Bios!$B$2:$S$430,2,FALSE)</f>
        <v>TBL</v>
      </c>
      <c r="Y259" s="4">
        <f t="shared" si="43"/>
        <v>81.5</v>
      </c>
      <c r="Z259" s="4">
        <f t="shared" si="44"/>
        <v>36.5</v>
      </c>
    </row>
    <row r="260" spans="1:26">
      <c r="A260" t="s">
        <v>817</v>
      </c>
      <c r="B260" s="4">
        <f>VLOOKUP(A260,'2014'!$B$2:$S$430,7,FALSE)</f>
        <v>31</v>
      </c>
      <c r="C260" s="4">
        <f>IF(ISNA(VLOOKUP(A260,'2013'!$B$2:$S$401,7,FALSE)*1.7), B260, VLOOKUP(A260,'2013'!$B$2:$S$401,7,FALSE)*1.7)</f>
        <v>28.9</v>
      </c>
      <c r="D260" s="4">
        <f>IF(ISNA(VLOOKUP(A260,'2012'!$B$2:$S$401,7,FALSE)), C260, VLOOKUP(A260,'2012'!$B$2:$S$401,7,FALSE))</f>
        <v>28.9</v>
      </c>
      <c r="E260" s="4">
        <f>IF(ISNA(VLOOKUP(A260,'2011'!$B$2:$S$401,7,FALSE)), AVERAGE(C260:D260), VLOOKUP(A260,'2011'!$B$2:$S$401,7,FALSE))</f>
        <v>28.9</v>
      </c>
      <c r="F260" s="4">
        <f>IF(ISNA(VLOOKUP(A260,'2010'!$B$2:$S$401,7,FALSE)), AVERAGE(C260:E260), VLOOKUP(A260,'2010'!$B$2:$S$401,7,FALSE))</f>
        <v>39</v>
      </c>
      <c r="G260" s="4">
        <f>IF(ISNA(VLOOKUP(A260,'2009'!$B$2:$S$401,7,FALSE)), AVERAGE(C260:F260), VLOOKUP(A260,'2009'!$B$2:$S$401,7,FALSE))</f>
        <v>31.424999999999997</v>
      </c>
      <c r="H260" s="4">
        <f>VLOOKUP(A260,'2014'!$B$2:$S$430,4,FALSE)</f>
        <v>73</v>
      </c>
      <c r="I260" s="4">
        <f>IF(ISNA(VLOOKUP(A260,'2013'!$B$2:$S$401,4,FALSE)), H260, VLOOKUP(A260,'2013'!$B$2:$S$401,4,FALSE)*1.7)</f>
        <v>69.7</v>
      </c>
      <c r="J260" s="4">
        <f>IF(ISNA(VLOOKUP(A260,'2012'!$B$2:$S$401,4,FALSE)), I260, VLOOKUP(A260,'2012'!$B$2:$S$401,4,FALSE))</f>
        <v>69.7</v>
      </c>
      <c r="K260" s="4">
        <f>IF(ISNA(VLOOKUP(A260,'2011'!$B$2:$S$401,4,FALSE)), AVERAGE(I260:J260), VLOOKUP(A260,'2011'!$B$2:$S$401,4,FALSE))</f>
        <v>69.7</v>
      </c>
      <c r="L260" s="4">
        <f>IF(ISNA(VLOOKUP(A260,'2010'!$B$2:$S$401,4,FALSE)), AVERAGE(I260:K260), VLOOKUP(A260,'2010'!$B$2:$S$401,4,FALSE))</f>
        <v>69</v>
      </c>
      <c r="M260" s="4">
        <f>IF(ISNA(VLOOKUP(A260,'2009'!$B$2:$S$401,4,FALSE)), AVERAGE(I260:L260), VLOOKUP(A260,'2009'!$B$2:$S$401,4,FALSE))</f>
        <v>69.525000000000006</v>
      </c>
      <c r="N260" s="4">
        <f t="shared" si="36"/>
        <v>28</v>
      </c>
      <c r="O260" s="4" t="str">
        <f>VLOOKUP(A260,Bios!$B$2:$S$430,3,FALSE)</f>
        <v>R</v>
      </c>
      <c r="P260" s="4" t="str">
        <f>VLOOKUP(A260,Bios!$B$2:$S$430,4,FALSE)</f>
        <v>Sep 07 '85</v>
      </c>
      <c r="Q260" s="4" t="str">
        <f t="shared" si="37"/>
        <v>85</v>
      </c>
      <c r="R260" s="5">
        <f t="shared" si="38"/>
        <v>0.44725111441307575</v>
      </c>
      <c r="S260" s="4">
        <f t="shared" si="39"/>
        <v>28.9</v>
      </c>
      <c r="T260" s="4">
        <f t="shared" si="40"/>
        <v>39</v>
      </c>
      <c r="U260" s="4">
        <f t="shared" si="41"/>
        <v>69</v>
      </c>
      <c r="V260" s="4">
        <f t="shared" si="42"/>
        <v>73</v>
      </c>
      <c r="W260" s="4" t="str">
        <f>VLOOKUP(A260,Bios!$B$2:$S$430,7,FALSE)</f>
        <v>CAN</v>
      </c>
      <c r="X260" s="4" t="str">
        <f>VLOOKUP(A260,Bios!$B$2:$S$430,2,FALSE)</f>
        <v>WSH</v>
      </c>
      <c r="Y260" s="4">
        <f t="shared" si="43"/>
        <v>70.104166666666671</v>
      </c>
      <c r="Z260" s="4">
        <f t="shared" si="44"/>
        <v>31.354166666666668</v>
      </c>
    </row>
    <row r="261" spans="1:26">
      <c r="A261" t="s">
        <v>1894</v>
      </c>
      <c r="B261" s="4">
        <f>VLOOKUP(A261,'2014'!$B$2:$S$430,7,FALSE)</f>
        <v>21</v>
      </c>
      <c r="C261" s="4">
        <f>IF(ISNA(VLOOKUP(A261,'2013'!$B$2:$S$401,7,FALSE)*1.7), B261, VLOOKUP(A261,'2013'!$B$2:$S$401,7,FALSE)*1.7)</f>
        <v>21</v>
      </c>
      <c r="D261" s="4">
        <f>IF(ISNA(VLOOKUP(A261,'2012'!$B$2:$S$401,7,FALSE)), C261, VLOOKUP(A261,'2012'!$B$2:$S$401,7,FALSE))</f>
        <v>21</v>
      </c>
      <c r="E261" s="4">
        <f>IF(ISNA(VLOOKUP(A261,'2011'!$B$2:$S$401,7,FALSE)), AVERAGE(C261:D261), VLOOKUP(A261,'2011'!$B$2:$S$401,7,FALSE))</f>
        <v>21</v>
      </c>
      <c r="F261" s="4">
        <f>IF(ISNA(VLOOKUP(A261,'2010'!$B$2:$S$401,7,FALSE)), AVERAGE(C261:E261), VLOOKUP(A261,'2010'!$B$2:$S$401,7,FALSE))</f>
        <v>21</v>
      </c>
      <c r="G261" s="4">
        <f>IF(ISNA(VLOOKUP(A261,'2009'!$B$2:$S$401,7,FALSE)), AVERAGE(C261:F261), VLOOKUP(A261,'2009'!$B$2:$S$401,7,FALSE))</f>
        <v>21</v>
      </c>
      <c r="H261" s="4">
        <f>VLOOKUP(A261,'2014'!$B$2:$S$430,4,FALSE)</f>
        <v>47</v>
      </c>
      <c r="I261" s="4">
        <f>IF(ISNA(VLOOKUP(A261,'2013'!$B$2:$S$401,4,FALSE)), H261, VLOOKUP(A261,'2013'!$B$2:$S$401,4,FALSE)*1.7)</f>
        <v>47</v>
      </c>
      <c r="J261" s="4">
        <f>IF(ISNA(VLOOKUP(A261,'2012'!$B$2:$S$401,4,FALSE)), I261, VLOOKUP(A261,'2012'!$B$2:$S$401,4,FALSE))</f>
        <v>47</v>
      </c>
      <c r="K261" s="4">
        <f>IF(ISNA(VLOOKUP(A261,'2011'!$B$2:$S$401,4,FALSE)), AVERAGE(I261:J261), VLOOKUP(A261,'2011'!$B$2:$S$401,4,FALSE))</f>
        <v>47</v>
      </c>
      <c r="L261" s="4">
        <f>IF(ISNA(VLOOKUP(A261,'2010'!$B$2:$S$401,4,FALSE)), AVERAGE(I261:K261), VLOOKUP(A261,'2010'!$B$2:$S$401,4,FALSE))</f>
        <v>47</v>
      </c>
      <c r="M261" s="4">
        <f>IF(ISNA(VLOOKUP(A261,'2009'!$B$2:$S$401,4,FALSE)), AVERAGE(I261:L261), VLOOKUP(A261,'2009'!$B$2:$S$401,4,FALSE))</f>
        <v>47</v>
      </c>
      <c r="N261" s="4">
        <f t="shared" si="36"/>
        <v>24</v>
      </c>
      <c r="O261" s="4" t="str">
        <f>VLOOKUP(A261,Bios!$B$2:$S$430,3,FALSE)</f>
        <v>C</v>
      </c>
      <c r="P261" s="4" t="str">
        <f>VLOOKUP(A261,Bios!$B$2:$S$430,4,FALSE)</f>
        <v>Apr 27 '89</v>
      </c>
      <c r="Q261" s="4" t="str">
        <f t="shared" si="37"/>
        <v>89</v>
      </c>
      <c r="R261" s="5">
        <f t="shared" si="38"/>
        <v>0.44680851063829785</v>
      </c>
      <c r="S261" s="4">
        <f t="shared" si="39"/>
        <v>21</v>
      </c>
      <c r="T261" s="4">
        <f t="shared" si="40"/>
        <v>21</v>
      </c>
      <c r="U261" s="4">
        <f t="shared" si="41"/>
        <v>47</v>
      </c>
      <c r="V261" s="4">
        <f t="shared" si="42"/>
        <v>47</v>
      </c>
      <c r="W261" s="4" t="str">
        <f>VLOOKUP(A261,Bios!$B$2:$S$430,7,FALSE)</f>
        <v>CAN</v>
      </c>
      <c r="X261" s="4" t="str">
        <f>VLOOKUP(A261,Bios!$B$2:$S$430,2,FALSE)</f>
        <v>CGY</v>
      </c>
      <c r="Y261" s="4">
        <f t="shared" si="43"/>
        <v>47</v>
      </c>
      <c r="Z261" s="4">
        <f t="shared" si="44"/>
        <v>21</v>
      </c>
    </row>
    <row r="262" spans="1:26">
      <c r="A262" t="s">
        <v>1865</v>
      </c>
      <c r="B262" s="4">
        <f>VLOOKUP(A262,'2014'!$B$2:$S$430,7,FALSE)</f>
        <v>29</v>
      </c>
      <c r="C262" s="4">
        <f>IF(ISNA(VLOOKUP(A262,'2013'!$B$2:$S$401,7,FALSE)*1.7), B262, VLOOKUP(A262,'2013'!$B$2:$S$401,7,FALSE)*1.7)</f>
        <v>29</v>
      </c>
      <c r="D262" s="4">
        <f>IF(ISNA(VLOOKUP(A262,'2012'!$B$2:$S$401,7,FALSE)), C262, VLOOKUP(A262,'2012'!$B$2:$S$401,7,FALSE))</f>
        <v>29</v>
      </c>
      <c r="E262" s="4">
        <f>IF(ISNA(VLOOKUP(A262,'2011'!$B$2:$S$401,7,FALSE)), AVERAGE(C262:D262), VLOOKUP(A262,'2011'!$B$2:$S$401,7,FALSE))</f>
        <v>29</v>
      </c>
      <c r="F262" s="4">
        <f>IF(ISNA(VLOOKUP(A262,'2010'!$B$2:$S$401,7,FALSE)), AVERAGE(C262:E262), VLOOKUP(A262,'2010'!$B$2:$S$401,7,FALSE))</f>
        <v>29</v>
      </c>
      <c r="G262" s="4">
        <f>IF(ISNA(VLOOKUP(A262,'2009'!$B$2:$S$401,7,FALSE)), AVERAGE(C262:F262), VLOOKUP(A262,'2009'!$B$2:$S$401,7,FALSE))</f>
        <v>29</v>
      </c>
      <c r="H262" s="4">
        <f>VLOOKUP(A262,'2014'!$B$2:$S$430,4,FALSE)</f>
        <v>65</v>
      </c>
      <c r="I262" s="4">
        <f>IF(ISNA(VLOOKUP(A262,'2013'!$B$2:$S$401,4,FALSE)), H262, VLOOKUP(A262,'2013'!$B$2:$S$401,4,FALSE)*1.7)</f>
        <v>65</v>
      </c>
      <c r="J262" s="4">
        <f>IF(ISNA(VLOOKUP(A262,'2012'!$B$2:$S$401,4,FALSE)), I262, VLOOKUP(A262,'2012'!$B$2:$S$401,4,FALSE))</f>
        <v>65</v>
      </c>
      <c r="K262" s="4">
        <f>IF(ISNA(VLOOKUP(A262,'2011'!$B$2:$S$401,4,FALSE)), AVERAGE(I262:J262), VLOOKUP(A262,'2011'!$B$2:$S$401,4,FALSE))</f>
        <v>65</v>
      </c>
      <c r="L262" s="4">
        <f>IF(ISNA(VLOOKUP(A262,'2010'!$B$2:$S$401,4,FALSE)), AVERAGE(I262:K262), VLOOKUP(A262,'2010'!$B$2:$S$401,4,FALSE))</f>
        <v>65</v>
      </c>
      <c r="M262" s="4">
        <f>IF(ISNA(VLOOKUP(A262,'2009'!$B$2:$S$401,4,FALSE)), AVERAGE(I262:L262), VLOOKUP(A262,'2009'!$B$2:$S$401,4,FALSE))</f>
        <v>65</v>
      </c>
      <c r="N262" s="4">
        <f t="shared" si="36"/>
        <v>19</v>
      </c>
      <c r="O262" s="4" t="str">
        <f>VLOOKUP(A262,Bios!$B$2:$S$430,3,FALSE)</f>
        <v>D</v>
      </c>
      <c r="P262" s="4" t="str">
        <f>VLOOKUP(A262,Bios!$B$2:$S$430,4,FALSE)</f>
        <v>Feb 26 '94</v>
      </c>
      <c r="Q262" s="4" t="str">
        <f t="shared" si="37"/>
        <v>94</v>
      </c>
      <c r="R262" s="5">
        <f t="shared" si="38"/>
        <v>0.44615384615384618</v>
      </c>
      <c r="S262" s="4">
        <f t="shared" si="39"/>
        <v>29</v>
      </c>
      <c r="T262" s="4">
        <f t="shared" si="40"/>
        <v>29</v>
      </c>
      <c r="U262" s="4">
        <f t="shared" si="41"/>
        <v>65</v>
      </c>
      <c r="V262" s="4">
        <f t="shared" si="42"/>
        <v>65</v>
      </c>
      <c r="W262" s="4" t="str">
        <f>VLOOKUP(A262,Bios!$B$2:$S$430,7,FALSE)</f>
        <v>USA</v>
      </c>
      <c r="X262" s="4" t="str">
        <f>VLOOKUP(A262,Bios!$B$2:$S$430,2,FALSE)</f>
        <v>WPG</v>
      </c>
      <c r="Y262" s="4">
        <f t="shared" si="43"/>
        <v>65</v>
      </c>
      <c r="Z262" s="4">
        <f t="shared" si="44"/>
        <v>29</v>
      </c>
    </row>
    <row r="263" spans="1:26">
      <c r="A263" t="s">
        <v>1855</v>
      </c>
      <c r="B263" s="4">
        <f>VLOOKUP(A263,'2014'!$B$2:$S$430,7,FALSE)</f>
        <v>36</v>
      </c>
      <c r="C263" s="4">
        <f>IF(ISNA(VLOOKUP(A263,'2013'!$B$2:$S$401,7,FALSE)*1.7), B263, VLOOKUP(A263,'2013'!$B$2:$S$401,7,FALSE)*1.7)</f>
        <v>36</v>
      </c>
      <c r="D263" s="4">
        <f>IF(ISNA(VLOOKUP(A263,'2012'!$B$2:$S$401,7,FALSE)), C263, VLOOKUP(A263,'2012'!$B$2:$S$401,7,FALSE))</f>
        <v>36</v>
      </c>
      <c r="E263" s="4">
        <f>IF(ISNA(VLOOKUP(A263,'2011'!$B$2:$S$401,7,FALSE)), AVERAGE(C263:D263), VLOOKUP(A263,'2011'!$B$2:$S$401,7,FALSE))</f>
        <v>36</v>
      </c>
      <c r="F263" s="4">
        <f>IF(ISNA(VLOOKUP(A263,'2010'!$B$2:$S$401,7,FALSE)), AVERAGE(C263:E263), VLOOKUP(A263,'2010'!$B$2:$S$401,7,FALSE))</f>
        <v>36</v>
      </c>
      <c r="G263" s="4">
        <f>IF(ISNA(VLOOKUP(A263,'2009'!$B$2:$S$401,7,FALSE)), AVERAGE(C263:F263), VLOOKUP(A263,'2009'!$B$2:$S$401,7,FALSE))</f>
        <v>36</v>
      </c>
      <c r="H263" s="4">
        <f>VLOOKUP(A263,'2014'!$B$2:$S$430,4,FALSE)</f>
        <v>81</v>
      </c>
      <c r="I263" s="4">
        <f>IF(ISNA(VLOOKUP(A263,'2013'!$B$2:$S$401,4,FALSE)), H263, VLOOKUP(A263,'2013'!$B$2:$S$401,4,FALSE)*1.7)</f>
        <v>81</v>
      </c>
      <c r="J263" s="4">
        <f>IF(ISNA(VLOOKUP(A263,'2012'!$B$2:$S$401,4,FALSE)), I263, VLOOKUP(A263,'2012'!$B$2:$S$401,4,FALSE))</f>
        <v>81</v>
      </c>
      <c r="K263" s="4">
        <f>IF(ISNA(VLOOKUP(A263,'2011'!$B$2:$S$401,4,FALSE)), AVERAGE(I263:J263), VLOOKUP(A263,'2011'!$B$2:$S$401,4,FALSE))</f>
        <v>81</v>
      </c>
      <c r="L263" s="4">
        <f>IF(ISNA(VLOOKUP(A263,'2010'!$B$2:$S$401,4,FALSE)), AVERAGE(I263:K263), VLOOKUP(A263,'2010'!$B$2:$S$401,4,FALSE))</f>
        <v>81</v>
      </c>
      <c r="M263" s="4">
        <f>IF(ISNA(VLOOKUP(A263,'2009'!$B$2:$S$401,4,FALSE)), AVERAGE(I263:L263), VLOOKUP(A263,'2009'!$B$2:$S$401,4,FALSE))</f>
        <v>81</v>
      </c>
      <c r="N263" s="4">
        <f t="shared" si="36"/>
        <v>21</v>
      </c>
      <c r="O263" s="4" t="str">
        <f>VLOOKUP(A263,Bios!$B$2:$S$430,3,FALSE)</f>
        <v>R</v>
      </c>
      <c r="P263" s="4" t="str">
        <f>VLOOKUP(A263,Bios!$B$2:$S$430,4,FALSE)</f>
        <v>Sep 08 '92</v>
      </c>
      <c r="Q263" s="4" t="str">
        <f t="shared" si="37"/>
        <v>92</v>
      </c>
      <c r="R263" s="5">
        <f t="shared" si="38"/>
        <v>0.44444444444444442</v>
      </c>
      <c r="S263" s="4">
        <f t="shared" si="39"/>
        <v>36</v>
      </c>
      <c r="T263" s="4">
        <f t="shared" si="40"/>
        <v>36</v>
      </c>
      <c r="U263" s="4">
        <f t="shared" si="41"/>
        <v>81</v>
      </c>
      <c r="V263" s="4">
        <f t="shared" si="42"/>
        <v>81</v>
      </c>
      <c r="W263" s="4" t="str">
        <f>VLOOKUP(A263,Bios!$B$2:$S$430,7,FALSE)</f>
        <v>CHE</v>
      </c>
      <c r="X263" s="4" t="str">
        <f>VLOOKUP(A263,Bios!$B$2:$S$430,2,FALSE)</f>
        <v>MIN</v>
      </c>
      <c r="Y263" s="4">
        <f t="shared" si="43"/>
        <v>81</v>
      </c>
      <c r="Z263" s="4">
        <f t="shared" si="44"/>
        <v>36</v>
      </c>
    </row>
    <row r="264" spans="1:26">
      <c r="A264" t="s">
        <v>1883</v>
      </c>
      <c r="B264" s="4">
        <f>VLOOKUP(A264,'2014'!$B$2:$S$430,7,FALSE)</f>
        <v>24</v>
      </c>
      <c r="C264" s="4">
        <f>IF(ISNA(VLOOKUP(A264,'2013'!$B$2:$S$401,7,FALSE)*1.7), B264, VLOOKUP(A264,'2013'!$B$2:$S$401,7,FALSE)*1.7)</f>
        <v>24</v>
      </c>
      <c r="D264" s="4">
        <f>IF(ISNA(VLOOKUP(A264,'2012'!$B$2:$S$401,7,FALSE)), C264, VLOOKUP(A264,'2012'!$B$2:$S$401,7,FALSE))</f>
        <v>24</v>
      </c>
      <c r="E264" s="4">
        <f>IF(ISNA(VLOOKUP(A264,'2011'!$B$2:$S$401,7,FALSE)), AVERAGE(C264:D264), VLOOKUP(A264,'2011'!$B$2:$S$401,7,FALSE))</f>
        <v>24</v>
      </c>
      <c r="F264" s="4">
        <f>IF(ISNA(VLOOKUP(A264,'2010'!$B$2:$S$401,7,FALSE)), AVERAGE(C264:E264), VLOOKUP(A264,'2010'!$B$2:$S$401,7,FALSE))</f>
        <v>24</v>
      </c>
      <c r="G264" s="4">
        <f>IF(ISNA(VLOOKUP(A264,'2009'!$B$2:$S$401,7,FALSE)), AVERAGE(C264:F264), VLOOKUP(A264,'2009'!$B$2:$S$401,7,FALSE))</f>
        <v>24</v>
      </c>
      <c r="H264" s="4">
        <f>VLOOKUP(A264,'2014'!$B$2:$S$430,4,FALSE)</f>
        <v>54</v>
      </c>
      <c r="I264" s="4">
        <f>IF(ISNA(VLOOKUP(A264,'2013'!$B$2:$S$401,4,FALSE)), H264, VLOOKUP(A264,'2013'!$B$2:$S$401,4,FALSE)*1.7)</f>
        <v>54</v>
      </c>
      <c r="J264" s="4">
        <f>IF(ISNA(VLOOKUP(A264,'2012'!$B$2:$S$401,4,FALSE)), I264, VLOOKUP(A264,'2012'!$B$2:$S$401,4,FALSE))</f>
        <v>54</v>
      </c>
      <c r="K264" s="4">
        <f>IF(ISNA(VLOOKUP(A264,'2011'!$B$2:$S$401,4,FALSE)), AVERAGE(I264:J264), VLOOKUP(A264,'2011'!$B$2:$S$401,4,FALSE))</f>
        <v>54</v>
      </c>
      <c r="L264" s="4">
        <f>IF(ISNA(VLOOKUP(A264,'2010'!$B$2:$S$401,4,FALSE)), AVERAGE(I264:K264), VLOOKUP(A264,'2010'!$B$2:$S$401,4,FALSE))</f>
        <v>54</v>
      </c>
      <c r="M264" s="4">
        <f>IF(ISNA(VLOOKUP(A264,'2009'!$B$2:$S$401,4,FALSE)), AVERAGE(I264:L264), VLOOKUP(A264,'2009'!$B$2:$S$401,4,FALSE))</f>
        <v>54</v>
      </c>
      <c r="N264" s="4">
        <f t="shared" si="36"/>
        <v>18</v>
      </c>
      <c r="O264" s="4" t="str">
        <f>VLOOKUP(A264,Bios!$B$2:$S$430,3,FALSE)</f>
        <v>C</v>
      </c>
      <c r="P264" s="4" t="str">
        <f>VLOOKUP(A264,Bios!$B$2:$S$430,4,FALSE)</f>
        <v>Sep 02 '95</v>
      </c>
      <c r="Q264" s="4" t="str">
        <f t="shared" si="37"/>
        <v>95</v>
      </c>
      <c r="R264" s="5">
        <f t="shared" si="38"/>
        <v>0.44444444444444442</v>
      </c>
      <c r="S264" s="4">
        <f t="shared" si="39"/>
        <v>24</v>
      </c>
      <c r="T264" s="4">
        <f t="shared" si="40"/>
        <v>24</v>
      </c>
      <c r="U264" s="4">
        <f t="shared" si="41"/>
        <v>54</v>
      </c>
      <c r="V264" s="4">
        <f t="shared" si="42"/>
        <v>54</v>
      </c>
      <c r="W264" s="4" t="str">
        <f>VLOOKUP(A264,Bios!$B$2:$S$430,7,FALSE)</f>
        <v>FIN</v>
      </c>
      <c r="X264" s="4" t="str">
        <f>VLOOKUP(A264,Bios!$B$2:$S$430,2,FALSE)</f>
        <v>FLA</v>
      </c>
      <c r="Y264" s="4">
        <f t="shared" si="43"/>
        <v>54</v>
      </c>
      <c r="Z264" s="4">
        <f t="shared" si="44"/>
        <v>24</v>
      </c>
    </row>
    <row r="265" spans="1:26">
      <c r="A265" t="s">
        <v>250</v>
      </c>
      <c r="B265" s="4">
        <f>VLOOKUP(A265,'2014'!$B$2:$S$430,7,FALSE)</f>
        <v>25</v>
      </c>
      <c r="C265" s="4">
        <f>IF(ISNA(VLOOKUP(A265,'2013'!$B$2:$S$401,7,FALSE)*1.7), B265, VLOOKUP(A265,'2013'!$B$2:$S$401,7,FALSE)*1.7)</f>
        <v>18.7</v>
      </c>
      <c r="D265" s="4">
        <f>IF(ISNA(VLOOKUP(A265,'2012'!$B$2:$S$401,7,FALSE)), C265, VLOOKUP(A265,'2012'!$B$2:$S$401,7,FALSE))</f>
        <v>37</v>
      </c>
      <c r="E265" s="4">
        <f>IF(ISNA(VLOOKUP(A265,'2011'!$B$2:$S$401,7,FALSE)), AVERAGE(C265:D265), VLOOKUP(A265,'2011'!$B$2:$S$401,7,FALSE))</f>
        <v>40</v>
      </c>
      <c r="F265" s="4">
        <f>IF(ISNA(VLOOKUP(A265,'2010'!$B$2:$S$401,7,FALSE)), AVERAGE(C265:E265), VLOOKUP(A265,'2010'!$B$2:$S$401,7,FALSE))</f>
        <v>31.900000000000002</v>
      </c>
      <c r="G265" s="4">
        <f>IF(ISNA(VLOOKUP(A265,'2009'!$B$2:$S$401,7,FALSE)), AVERAGE(C265:F265), VLOOKUP(A265,'2009'!$B$2:$S$401,7,FALSE))</f>
        <v>31.900000000000002</v>
      </c>
      <c r="H265" s="4">
        <f>VLOOKUP(A265,'2014'!$B$2:$S$430,4,FALSE)</f>
        <v>64</v>
      </c>
      <c r="I265" s="4">
        <f>IF(ISNA(VLOOKUP(A265,'2013'!$B$2:$S$401,4,FALSE)), H265, VLOOKUP(A265,'2013'!$B$2:$S$401,4,FALSE)*1.7)</f>
        <v>61.199999999999996</v>
      </c>
      <c r="J265" s="4">
        <f>IF(ISNA(VLOOKUP(A265,'2012'!$B$2:$S$401,4,FALSE)), I265, VLOOKUP(A265,'2012'!$B$2:$S$401,4,FALSE))</f>
        <v>82</v>
      </c>
      <c r="K265" s="4">
        <f>IF(ISNA(VLOOKUP(A265,'2011'!$B$2:$S$401,4,FALSE)), AVERAGE(I265:J265), VLOOKUP(A265,'2011'!$B$2:$S$401,4,FALSE))</f>
        <v>79</v>
      </c>
      <c r="L265" s="4">
        <f>IF(ISNA(VLOOKUP(A265,'2010'!$B$2:$S$401,4,FALSE)), AVERAGE(I265:K265), VLOOKUP(A265,'2010'!$B$2:$S$401,4,FALSE))</f>
        <v>74.066666666666663</v>
      </c>
      <c r="M265" s="4">
        <f>IF(ISNA(VLOOKUP(A265,'2009'!$B$2:$S$401,4,FALSE)), AVERAGE(I265:L265), VLOOKUP(A265,'2009'!$B$2:$S$401,4,FALSE))</f>
        <v>74.066666666666663</v>
      </c>
      <c r="N265" s="4">
        <f t="shared" si="36"/>
        <v>27</v>
      </c>
      <c r="O265" s="4" t="str">
        <f>VLOOKUP(A265,Bios!$B$2:$S$430,3,FALSE)</f>
        <v>L</v>
      </c>
      <c r="P265" s="4" t="str">
        <f>VLOOKUP(A265,Bios!$B$2:$S$430,4,FALSE)</f>
        <v>Jul 28 '86</v>
      </c>
      <c r="Q265" s="4" t="str">
        <f t="shared" si="37"/>
        <v>86</v>
      </c>
      <c r="R265" s="5">
        <f t="shared" si="38"/>
        <v>0.42478894858019955</v>
      </c>
      <c r="S265" s="4">
        <f t="shared" si="39"/>
        <v>18.7</v>
      </c>
      <c r="T265" s="4">
        <f t="shared" si="40"/>
        <v>40</v>
      </c>
      <c r="U265" s="4">
        <f t="shared" si="41"/>
        <v>61.199999999999996</v>
      </c>
      <c r="V265" s="4">
        <f t="shared" si="42"/>
        <v>82</v>
      </c>
      <c r="W265" s="4" t="str">
        <f>VLOOKUP(A265,Bios!$B$2:$S$430,7,FALSE)</f>
        <v>FIN</v>
      </c>
      <c r="X265" s="4" t="str">
        <f>VLOOKUP(A265,Bios!$B$2:$S$430,2,FALSE)</f>
        <v>PHX</v>
      </c>
      <c r="Y265" s="4">
        <f t="shared" si="43"/>
        <v>72.388888888888886</v>
      </c>
      <c r="Z265" s="4">
        <f t="shared" si="44"/>
        <v>30.75</v>
      </c>
    </row>
    <row r="266" spans="1:26">
      <c r="A266" t="s">
        <v>1857</v>
      </c>
      <c r="B266" s="4">
        <f>VLOOKUP(A266,'2014'!$B$2:$S$430,7,FALSE)</f>
        <v>35</v>
      </c>
      <c r="C266" s="4">
        <f>IF(ISNA(VLOOKUP(A266,'2013'!$B$2:$S$401,7,FALSE)*1.7), B266, VLOOKUP(A266,'2013'!$B$2:$S$401,7,FALSE)*1.7)</f>
        <v>35</v>
      </c>
      <c r="D266" s="4">
        <f>IF(ISNA(VLOOKUP(A266,'2012'!$B$2:$S$401,7,FALSE)), C266, VLOOKUP(A266,'2012'!$B$2:$S$401,7,FALSE))</f>
        <v>35</v>
      </c>
      <c r="E266" s="4">
        <f>IF(ISNA(VLOOKUP(A266,'2011'!$B$2:$S$401,7,FALSE)), AVERAGE(C266:D266), VLOOKUP(A266,'2011'!$B$2:$S$401,7,FALSE))</f>
        <v>35</v>
      </c>
      <c r="F266" s="4">
        <f>IF(ISNA(VLOOKUP(A266,'2010'!$B$2:$S$401,7,FALSE)), AVERAGE(C266:E266), VLOOKUP(A266,'2010'!$B$2:$S$401,7,FALSE))</f>
        <v>35</v>
      </c>
      <c r="G266" s="4">
        <f>IF(ISNA(VLOOKUP(A266,'2009'!$B$2:$S$401,7,FALSE)), AVERAGE(C266:F266), VLOOKUP(A266,'2009'!$B$2:$S$401,7,FALSE))</f>
        <v>35</v>
      </c>
      <c r="H266" s="4">
        <f>VLOOKUP(A266,'2014'!$B$2:$S$430,4,FALSE)</f>
        <v>79</v>
      </c>
      <c r="I266" s="4">
        <f>IF(ISNA(VLOOKUP(A266,'2013'!$B$2:$S$401,4,FALSE)), H266, VLOOKUP(A266,'2013'!$B$2:$S$401,4,FALSE)*1.7)</f>
        <v>79</v>
      </c>
      <c r="J266" s="4">
        <f>IF(ISNA(VLOOKUP(A266,'2012'!$B$2:$S$401,4,FALSE)), I266, VLOOKUP(A266,'2012'!$B$2:$S$401,4,FALSE))</f>
        <v>79</v>
      </c>
      <c r="K266" s="4">
        <f>IF(ISNA(VLOOKUP(A266,'2011'!$B$2:$S$401,4,FALSE)), AVERAGE(I266:J266), VLOOKUP(A266,'2011'!$B$2:$S$401,4,FALSE))</f>
        <v>79</v>
      </c>
      <c r="L266" s="4">
        <f>IF(ISNA(VLOOKUP(A266,'2010'!$B$2:$S$401,4,FALSE)), AVERAGE(I266:K266), VLOOKUP(A266,'2010'!$B$2:$S$401,4,FALSE))</f>
        <v>79</v>
      </c>
      <c r="M266" s="4">
        <f>IF(ISNA(VLOOKUP(A266,'2009'!$B$2:$S$401,4,FALSE)), AVERAGE(I266:L266), VLOOKUP(A266,'2009'!$B$2:$S$401,4,FALSE))</f>
        <v>79</v>
      </c>
      <c r="N266" s="4">
        <f t="shared" si="36"/>
        <v>23</v>
      </c>
      <c r="O266" s="4" t="str">
        <f>VLOOKUP(A266,Bios!$B$2:$S$430,3,FALSE)</f>
        <v>R</v>
      </c>
      <c r="P266" s="4" t="str">
        <f>VLOOKUP(A266,Bios!$B$2:$S$430,4,FALSE)</f>
        <v>Oct 01 '90</v>
      </c>
      <c r="Q266" s="4" t="str">
        <f t="shared" si="37"/>
        <v>90</v>
      </c>
      <c r="R266" s="5">
        <f t="shared" si="38"/>
        <v>0.44303797468354428</v>
      </c>
      <c r="S266" s="4">
        <f t="shared" si="39"/>
        <v>35</v>
      </c>
      <c r="T266" s="4">
        <f t="shared" si="40"/>
        <v>35</v>
      </c>
      <c r="U266" s="4">
        <f t="shared" si="41"/>
        <v>79</v>
      </c>
      <c r="V266" s="4">
        <f t="shared" si="42"/>
        <v>79</v>
      </c>
      <c r="W266" s="4" t="str">
        <f>VLOOKUP(A266,Bios!$B$2:$S$430,7,FALSE)</f>
        <v>CAN</v>
      </c>
      <c r="X266" s="4" t="str">
        <f>VLOOKUP(A266,Bios!$B$2:$S$430,2,FALSE)</f>
        <v>DAL</v>
      </c>
      <c r="Y266" s="4">
        <f t="shared" si="43"/>
        <v>79</v>
      </c>
      <c r="Z266" s="4">
        <f t="shared" si="44"/>
        <v>35</v>
      </c>
    </row>
    <row r="267" spans="1:26">
      <c r="A267" t="s">
        <v>219</v>
      </c>
      <c r="B267" s="4">
        <f>VLOOKUP(A267,'2014'!$B$2:$S$430,7,FALSE)</f>
        <v>39</v>
      </c>
      <c r="C267" s="4">
        <f>IF(ISNA(VLOOKUP(A267,'2013'!$B$2:$S$401,7,FALSE)*1.7), B267, VLOOKUP(A267,'2013'!$B$2:$S$401,7,FALSE)*1.7)</f>
        <v>25.5</v>
      </c>
      <c r="D267" s="4">
        <f>IF(ISNA(VLOOKUP(A267,'2012'!$B$2:$S$401,7,FALSE)), C267, VLOOKUP(A267,'2012'!$B$2:$S$401,7,FALSE))</f>
        <v>43</v>
      </c>
      <c r="E267" s="4">
        <f>IF(ISNA(VLOOKUP(A267,'2011'!$B$2:$S$401,7,FALSE)), AVERAGE(C267:D267), VLOOKUP(A267,'2011'!$B$2:$S$401,7,FALSE))</f>
        <v>28</v>
      </c>
      <c r="F267" s="4">
        <f>IF(ISNA(VLOOKUP(A267,'2010'!$B$2:$S$401,7,FALSE)), AVERAGE(C267:E267), VLOOKUP(A267,'2010'!$B$2:$S$401,7,FALSE))</f>
        <v>28</v>
      </c>
      <c r="G267" s="4">
        <f>IF(ISNA(VLOOKUP(A267,'2009'!$B$2:$S$401,7,FALSE)), AVERAGE(C267:F267), VLOOKUP(A267,'2009'!$B$2:$S$401,7,FALSE))</f>
        <v>17</v>
      </c>
      <c r="H267" s="4">
        <f>VLOOKUP(A267,'2014'!$B$2:$S$430,4,FALSE)</f>
        <v>78</v>
      </c>
      <c r="I267" s="4">
        <f>IF(ISNA(VLOOKUP(A267,'2013'!$B$2:$S$401,4,FALSE)), H267, VLOOKUP(A267,'2013'!$B$2:$S$401,4,FALSE)*1.7)</f>
        <v>69.7</v>
      </c>
      <c r="J267" s="4">
        <f>IF(ISNA(VLOOKUP(A267,'2012'!$B$2:$S$401,4,FALSE)), I267, VLOOKUP(A267,'2012'!$B$2:$S$401,4,FALSE))</f>
        <v>71</v>
      </c>
      <c r="K267" s="4">
        <f>IF(ISNA(VLOOKUP(A267,'2011'!$B$2:$S$401,4,FALSE)), AVERAGE(I267:J267), VLOOKUP(A267,'2011'!$B$2:$S$401,4,FALSE))</f>
        <v>62</v>
      </c>
      <c r="L267" s="4">
        <f>IF(ISNA(VLOOKUP(A267,'2010'!$B$2:$S$401,4,FALSE)), AVERAGE(I267:K267), VLOOKUP(A267,'2010'!$B$2:$S$401,4,FALSE))</f>
        <v>62</v>
      </c>
      <c r="M267" s="4">
        <f>IF(ISNA(VLOOKUP(A267,'2009'!$B$2:$S$401,4,FALSE)), AVERAGE(I267:L267), VLOOKUP(A267,'2009'!$B$2:$S$401,4,FALSE))</f>
        <v>67</v>
      </c>
      <c r="N267" s="4">
        <f t="shared" si="36"/>
        <v>30</v>
      </c>
      <c r="O267" s="4" t="str">
        <f>VLOOKUP(A267,Bios!$B$2:$S$430,3,FALSE)</f>
        <v>L</v>
      </c>
      <c r="P267" s="4" t="str">
        <f>VLOOKUP(A267,Bios!$B$2:$S$430,4,FALSE)</f>
        <v>Jun 02 '83</v>
      </c>
      <c r="Q267" s="4" t="str">
        <f t="shared" si="37"/>
        <v>83</v>
      </c>
      <c r="R267" s="5">
        <f t="shared" si="38"/>
        <v>0.44056626800097631</v>
      </c>
      <c r="S267" s="4">
        <f t="shared" si="39"/>
        <v>17</v>
      </c>
      <c r="T267" s="4">
        <f t="shared" si="40"/>
        <v>43</v>
      </c>
      <c r="U267" s="4">
        <f t="shared" si="41"/>
        <v>62</v>
      </c>
      <c r="V267" s="4">
        <f t="shared" si="42"/>
        <v>78</v>
      </c>
      <c r="W267" s="4" t="str">
        <f>VLOOKUP(A267,Bios!$B$2:$S$430,7,FALSE)</f>
        <v>USA</v>
      </c>
      <c r="X267" s="4" t="str">
        <f>VLOOKUP(A267,Bios!$B$2:$S$430,2,FALSE)</f>
        <v>VAN</v>
      </c>
      <c r="Y267" s="4">
        <f t="shared" si="43"/>
        <v>68.283333333333331</v>
      </c>
      <c r="Z267" s="4">
        <f t="shared" si="44"/>
        <v>30.083333333333332</v>
      </c>
    </row>
    <row r="268" spans="1:26">
      <c r="A268" t="s">
        <v>406</v>
      </c>
      <c r="B268" s="4">
        <f>VLOOKUP(A268,'2014'!$B$2:$S$430,7,FALSE)</f>
        <v>22</v>
      </c>
      <c r="C268" s="4">
        <f>IF(ISNA(VLOOKUP(A268,'2013'!$B$2:$S$401,7,FALSE)*1.7), B268, VLOOKUP(A268,'2013'!$B$2:$S$401,7,FALSE)*1.7)</f>
        <v>34</v>
      </c>
      <c r="D268" s="4">
        <f>IF(ISNA(VLOOKUP(A268,'2012'!$B$2:$S$401,7,FALSE)), C268, VLOOKUP(A268,'2012'!$B$2:$S$401,7,FALSE))</f>
        <v>34</v>
      </c>
      <c r="E268" s="4">
        <f>IF(ISNA(VLOOKUP(A268,'2011'!$B$2:$S$401,7,FALSE)), AVERAGE(C268:D268), VLOOKUP(A268,'2011'!$B$2:$S$401,7,FALSE))</f>
        <v>30</v>
      </c>
      <c r="F268" s="4">
        <f>IF(ISNA(VLOOKUP(A268,'2010'!$B$2:$S$401,7,FALSE)), AVERAGE(C268:E268), VLOOKUP(A268,'2010'!$B$2:$S$401,7,FALSE))</f>
        <v>30</v>
      </c>
      <c r="G268" s="4">
        <f>IF(ISNA(VLOOKUP(A268,'2009'!$B$2:$S$401,7,FALSE)), AVERAGE(C268:F268), VLOOKUP(A268,'2009'!$B$2:$S$401,7,FALSE))</f>
        <v>39</v>
      </c>
      <c r="H268" s="4">
        <f>VLOOKUP(A268,'2014'!$B$2:$S$430,4,FALSE)</f>
        <v>79</v>
      </c>
      <c r="I268" s="4">
        <f>IF(ISNA(VLOOKUP(A268,'2013'!$B$2:$S$401,4,FALSE)), H268, VLOOKUP(A268,'2013'!$B$2:$S$401,4,FALSE)*1.7)</f>
        <v>76.5</v>
      </c>
      <c r="J268" s="4">
        <f>IF(ISNA(VLOOKUP(A268,'2012'!$B$2:$S$401,4,FALSE)), I268, VLOOKUP(A268,'2012'!$B$2:$S$401,4,FALSE))</f>
        <v>76.5</v>
      </c>
      <c r="K268" s="4">
        <f>IF(ISNA(VLOOKUP(A268,'2011'!$B$2:$S$401,4,FALSE)), AVERAGE(I268:J268), VLOOKUP(A268,'2011'!$B$2:$S$401,4,FALSE))</f>
        <v>58</v>
      </c>
      <c r="L268" s="4">
        <f>IF(ISNA(VLOOKUP(A268,'2010'!$B$2:$S$401,4,FALSE)), AVERAGE(I268:K268), VLOOKUP(A268,'2010'!$B$2:$S$401,4,FALSE))</f>
        <v>58</v>
      </c>
      <c r="M268" s="4">
        <f>IF(ISNA(VLOOKUP(A268,'2009'!$B$2:$S$401,4,FALSE)), AVERAGE(I268:L268), VLOOKUP(A268,'2009'!$B$2:$S$401,4,FALSE))</f>
        <v>81</v>
      </c>
      <c r="N268" s="4">
        <f t="shared" si="36"/>
        <v>32</v>
      </c>
      <c r="O268" s="4" t="str">
        <f>VLOOKUP(A268,Bios!$B$2:$S$430,3,FALSE)</f>
        <v>R</v>
      </c>
      <c r="P268" s="4" t="str">
        <f>VLOOKUP(A268,Bios!$B$2:$S$430,4,FALSE)</f>
        <v>Dec 28 '81</v>
      </c>
      <c r="Q268" s="4" t="str">
        <f t="shared" si="37"/>
        <v>81</v>
      </c>
      <c r="R268" s="5">
        <f t="shared" si="38"/>
        <v>0.44055944055944057</v>
      </c>
      <c r="S268" s="4">
        <f t="shared" si="39"/>
        <v>22</v>
      </c>
      <c r="T268" s="4">
        <f t="shared" si="40"/>
        <v>39</v>
      </c>
      <c r="U268" s="4">
        <f t="shared" si="41"/>
        <v>58</v>
      </c>
      <c r="V268" s="4">
        <f t="shared" si="42"/>
        <v>81</v>
      </c>
      <c r="W268" s="4" t="str">
        <f>VLOOKUP(A268,Bios!$B$2:$S$430,7,FALSE)</f>
        <v>USA</v>
      </c>
      <c r="X268" s="4" t="str">
        <f>VLOOKUP(A268,Bios!$B$2:$S$430,2,FALSE)</f>
        <v>PHX</v>
      </c>
      <c r="Y268" s="4">
        <f t="shared" si="43"/>
        <v>71.5</v>
      </c>
      <c r="Z268" s="4">
        <f t="shared" si="44"/>
        <v>31.5</v>
      </c>
    </row>
    <row r="269" spans="1:26">
      <c r="A269" t="s">
        <v>417</v>
      </c>
      <c r="B269" s="4">
        <f>VLOOKUP(A269,'2014'!$B$2:$S$430,7,FALSE)</f>
        <v>39</v>
      </c>
      <c r="C269" s="4">
        <f>IF(ISNA(VLOOKUP(A269,'2013'!$B$2:$S$401,7,FALSE)*1.7), B269, VLOOKUP(A269,'2013'!$B$2:$S$401,7,FALSE)*1.7)</f>
        <v>39</v>
      </c>
      <c r="D269" s="4">
        <f>IF(ISNA(VLOOKUP(A269,'2012'!$B$2:$S$401,7,FALSE)), C269, VLOOKUP(A269,'2012'!$B$2:$S$401,7,FALSE))</f>
        <v>26</v>
      </c>
      <c r="E269" s="4">
        <f>IF(ISNA(VLOOKUP(A269,'2011'!$B$2:$S$401,7,FALSE)), AVERAGE(C269:D269), VLOOKUP(A269,'2011'!$B$2:$S$401,7,FALSE))</f>
        <v>29</v>
      </c>
      <c r="F269" s="4">
        <f>IF(ISNA(VLOOKUP(A269,'2010'!$B$2:$S$401,7,FALSE)), AVERAGE(C269:E269), VLOOKUP(A269,'2010'!$B$2:$S$401,7,FALSE))</f>
        <v>39</v>
      </c>
      <c r="G269" s="4">
        <f>IF(ISNA(VLOOKUP(A269,'2009'!$B$2:$S$401,7,FALSE)), AVERAGE(C269:F269), VLOOKUP(A269,'2009'!$B$2:$S$401,7,FALSE))</f>
        <v>33.25</v>
      </c>
      <c r="H269" s="4">
        <f>VLOOKUP(A269,'2014'!$B$2:$S$430,4,FALSE)</f>
        <v>80</v>
      </c>
      <c r="I269" s="4">
        <f>IF(ISNA(VLOOKUP(A269,'2013'!$B$2:$S$401,4,FALSE)), H269, VLOOKUP(A269,'2013'!$B$2:$S$401,4,FALSE)*1.7)</f>
        <v>80</v>
      </c>
      <c r="J269" s="4">
        <f>IF(ISNA(VLOOKUP(A269,'2012'!$B$2:$S$401,4,FALSE)), I269, VLOOKUP(A269,'2012'!$B$2:$S$401,4,FALSE))</f>
        <v>73</v>
      </c>
      <c r="K269" s="4">
        <f>IF(ISNA(VLOOKUP(A269,'2011'!$B$2:$S$401,4,FALSE)), AVERAGE(I269:J269), VLOOKUP(A269,'2011'!$B$2:$S$401,4,FALSE))</f>
        <v>77</v>
      </c>
      <c r="L269" s="4">
        <f>IF(ISNA(VLOOKUP(A269,'2010'!$B$2:$S$401,4,FALSE)), AVERAGE(I269:K269), VLOOKUP(A269,'2010'!$B$2:$S$401,4,FALSE))</f>
        <v>79</v>
      </c>
      <c r="M269" s="4">
        <f>IF(ISNA(VLOOKUP(A269,'2009'!$B$2:$S$401,4,FALSE)), AVERAGE(I269:L269), VLOOKUP(A269,'2009'!$B$2:$S$401,4,FALSE))</f>
        <v>77.25</v>
      </c>
      <c r="N269" s="4">
        <f t="shared" si="36"/>
        <v>25</v>
      </c>
      <c r="O269" s="4" t="str">
        <f>VLOOKUP(A269,Bios!$B$2:$S$430,3,FALSE)</f>
        <v>D</v>
      </c>
      <c r="P269" s="4" t="str">
        <f>VLOOKUP(A269,Bios!$B$2:$S$430,4,FALSE)</f>
        <v>Mar 21 '88</v>
      </c>
      <c r="Q269" s="4" t="str">
        <f t="shared" si="37"/>
        <v>88</v>
      </c>
      <c r="R269" s="5">
        <f t="shared" si="38"/>
        <v>0.4402144772117963</v>
      </c>
      <c r="S269" s="4">
        <f t="shared" si="39"/>
        <v>26</v>
      </c>
      <c r="T269" s="4">
        <f t="shared" si="40"/>
        <v>39</v>
      </c>
      <c r="U269" s="4">
        <f t="shared" si="41"/>
        <v>73</v>
      </c>
      <c r="V269" s="4">
        <f t="shared" si="42"/>
        <v>80</v>
      </c>
      <c r="W269" s="4" t="str">
        <f>VLOOKUP(A269,Bios!$B$2:$S$430,7,FALSE)</f>
        <v>USA</v>
      </c>
      <c r="X269" s="4" t="str">
        <f>VLOOKUP(A269,Bios!$B$2:$S$430,2,FALSE)</f>
        <v>COL</v>
      </c>
      <c r="Y269" s="4">
        <f t="shared" si="43"/>
        <v>77.708333333333329</v>
      </c>
      <c r="Z269" s="4">
        <f t="shared" si="44"/>
        <v>34.208333333333336</v>
      </c>
    </row>
    <row r="270" spans="1:26">
      <c r="A270" t="s">
        <v>742</v>
      </c>
      <c r="B270" s="4">
        <f>VLOOKUP(A270,'2014'!$B$2:$S$430,7,FALSE)</f>
        <v>25</v>
      </c>
      <c r="C270" s="4">
        <f>IF(ISNA(VLOOKUP(A270,'2013'!$B$2:$S$401,7,FALSE)*1.7), B270, VLOOKUP(A270,'2013'!$B$2:$S$401,7,FALSE)*1.7)</f>
        <v>32.299999999999997</v>
      </c>
      <c r="D270" s="4">
        <f>IF(ISNA(VLOOKUP(A270,'2012'!$B$2:$S$401,7,FALSE)), C270, VLOOKUP(A270,'2012'!$B$2:$S$401,7,FALSE))</f>
        <v>27</v>
      </c>
      <c r="E270" s="4">
        <f>IF(ISNA(VLOOKUP(A270,'2011'!$B$2:$S$401,7,FALSE)), AVERAGE(C270:D270), VLOOKUP(A270,'2011'!$B$2:$S$401,7,FALSE))</f>
        <v>29.65</v>
      </c>
      <c r="F270" s="4">
        <f>IF(ISNA(VLOOKUP(A270,'2010'!$B$2:$S$401,7,FALSE)), AVERAGE(C270:E270), VLOOKUP(A270,'2010'!$B$2:$S$401,7,FALSE))</f>
        <v>24</v>
      </c>
      <c r="G270" s="4">
        <f>IF(ISNA(VLOOKUP(A270,'2009'!$B$2:$S$401,7,FALSE)), AVERAGE(C270:F270), VLOOKUP(A270,'2009'!$B$2:$S$401,7,FALSE))</f>
        <v>28.237499999999997</v>
      </c>
      <c r="H270" s="4">
        <f>VLOOKUP(A270,'2014'!$B$2:$S$430,4,FALSE)</f>
        <v>74</v>
      </c>
      <c r="I270" s="4">
        <f>IF(ISNA(VLOOKUP(A270,'2013'!$B$2:$S$401,4,FALSE)), H270, VLOOKUP(A270,'2013'!$B$2:$S$401,4,FALSE)*1.7)</f>
        <v>71.399999999999991</v>
      </c>
      <c r="J270" s="4">
        <f>IF(ISNA(VLOOKUP(A270,'2012'!$B$2:$S$401,4,FALSE)), I270, VLOOKUP(A270,'2012'!$B$2:$S$401,4,FALSE))</f>
        <v>57</v>
      </c>
      <c r="K270" s="4">
        <f>IF(ISNA(VLOOKUP(A270,'2011'!$B$2:$S$401,4,FALSE)), AVERAGE(I270:J270), VLOOKUP(A270,'2011'!$B$2:$S$401,4,FALSE))</f>
        <v>64.199999999999989</v>
      </c>
      <c r="L270" s="4">
        <f>IF(ISNA(VLOOKUP(A270,'2010'!$B$2:$S$401,4,FALSE)), AVERAGE(I270:K270), VLOOKUP(A270,'2010'!$B$2:$S$401,4,FALSE))</f>
        <v>51</v>
      </c>
      <c r="M270" s="4">
        <f>IF(ISNA(VLOOKUP(A270,'2009'!$B$2:$S$401,4,FALSE)), AVERAGE(I270:L270), VLOOKUP(A270,'2009'!$B$2:$S$401,4,FALSE))</f>
        <v>60.899999999999991</v>
      </c>
      <c r="N270" s="4">
        <f t="shared" si="36"/>
        <v>30</v>
      </c>
      <c r="O270" s="4" t="str">
        <f>VLOOKUP(A270,Bios!$B$2:$S$430,3,FALSE)</f>
        <v>C</v>
      </c>
      <c r="P270" s="4" t="str">
        <f>VLOOKUP(A270,Bios!$B$2:$S$430,4,FALSE)</f>
        <v>Aug 24 '83</v>
      </c>
      <c r="Q270" s="4" t="str">
        <f t="shared" si="37"/>
        <v>83</v>
      </c>
      <c r="R270" s="5">
        <f t="shared" si="38"/>
        <v>0.43906869220607669</v>
      </c>
      <c r="S270" s="4">
        <f t="shared" si="39"/>
        <v>24</v>
      </c>
      <c r="T270" s="4">
        <f t="shared" si="40"/>
        <v>32.299999999999997</v>
      </c>
      <c r="U270" s="4">
        <f t="shared" si="41"/>
        <v>51</v>
      </c>
      <c r="V270" s="4">
        <f t="shared" si="42"/>
        <v>74</v>
      </c>
      <c r="W270" s="4" t="str">
        <f>VLOOKUP(A270,Bios!$B$2:$S$430,7,FALSE)</f>
        <v>DEU</v>
      </c>
      <c r="X270" s="4" t="str">
        <f>VLOOKUP(A270,Bios!$B$2:$S$430,2,FALSE)</f>
        <v>FLA, PIT</v>
      </c>
      <c r="Y270" s="4">
        <f t="shared" si="43"/>
        <v>63.083333333333321</v>
      </c>
      <c r="Z270" s="4">
        <f t="shared" si="44"/>
        <v>27.697916666666668</v>
      </c>
    </row>
    <row r="271" spans="1:26">
      <c r="A271" t="s">
        <v>1905</v>
      </c>
      <c r="B271" s="4">
        <f>VLOOKUP(A271,'2014'!$B$2:$S$430,7,FALSE)</f>
        <v>18</v>
      </c>
      <c r="C271" s="4">
        <f>IF(ISNA(VLOOKUP(A271,'2013'!$B$2:$S$401,7,FALSE)*1.7), B271, VLOOKUP(A271,'2013'!$B$2:$S$401,7,FALSE)*1.7)</f>
        <v>18</v>
      </c>
      <c r="D271" s="4">
        <f>IF(ISNA(VLOOKUP(A271,'2012'!$B$2:$S$401,7,FALSE)), C271, VLOOKUP(A271,'2012'!$B$2:$S$401,7,FALSE))</f>
        <v>18</v>
      </c>
      <c r="E271" s="4">
        <f>IF(ISNA(VLOOKUP(A271,'2011'!$B$2:$S$401,7,FALSE)), AVERAGE(C271:D271), VLOOKUP(A271,'2011'!$B$2:$S$401,7,FALSE))</f>
        <v>18</v>
      </c>
      <c r="F271" s="4">
        <f>IF(ISNA(VLOOKUP(A271,'2010'!$B$2:$S$401,7,FALSE)), AVERAGE(C271:E271), VLOOKUP(A271,'2010'!$B$2:$S$401,7,FALSE))</f>
        <v>18</v>
      </c>
      <c r="G271" s="4">
        <f>IF(ISNA(VLOOKUP(A271,'2009'!$B$2:$S$401,7,FALSE)), AVERAGE(C271:F271), VLOOKUP(A271,'2009'!$B$2:$S$401,7,FALSE))</f>
        <v>18</v>
      </c>
      <c r="H271" s="4">
        <f>VLOOKUP(A271,'2014'!$B$2:$S$430,4,FALSE)</f>
        <v>41</v>
      </c>
      <c r="I271" s="4">
        <f>IF(ISNA(VLOOKUP(A271,'2013'!$B$2:$S$401,4,FALSE)), H271, VLOOKUP(A271,'2013'!$B$2:$S$401,4,FALSE)*1.7)</f>
        <v>41</v>
      </c>
      <c r="J271" s="4">
        <f>IF(ISNA(VLOOKUP(A271,'2012'!$B$2:$S$401,4,FALSE)), I271, VLOOKUP(A271,'2012'!$B$2:$S$401,4,FALSE))</f>
        <v>41</v>
      </c>
      <c r="K271" s="4">
        <f>IF(ISNA(VLOOKUP(A271,'2011'!$B$2:$S$401,4,FALSE)), AVERAGE(I271:J271), VLOOKUP(A271,'2011'!$B$2:$S$401,4,FALSE))</f>
        <v>41</v>
      </c>
      <c r="L271" s="4">
        <f>IF(ISNA(VLOOKUP(A271,'2010'!$B$2:$S$401,4,FALSE)), AVERAGE(I271:K271), VLOOKUP(A271,'2010'!$B$2:$S$401,4,FALSE))</f>
        <v>41</v>
      </c>
      <c r="M271" s="4">
        <f>IF(ISNA(VLOOKUP(A271,'2009'!$B$2:$S$401,4,FALSE)), AVERAGE(I271:L271), VLOOKUP(A271,'2009'!$B$2:$S$401,4,FALSE))</f>
        <v>41</v>
      </c>
      <c r="N271" s="4">
        <f t="shared" si="36"/>
        <v>25</v>
      </c>
      <c r="O271" s="4" t="str">
        <f>VLOOKUP(A271,Bios!$B$2:$S$430,3,FALSE)</f>
        <v>C</v>
      </c>
      <c r="P271" s="4" t="str">
        <f>VLOOKUP(A271,Bios!$B$2:$S$430,4,FALSE)</f>
        <v>Aug 12 '88</v>
      </c>
      <c r="Q271" s="4" t="str">
        <f t="shared" si="37"/>
        <v>88</v>
      </c>
      <c r="R271" s="5">
        <f t="shared" si="38"/>
        <v>0.43902439024390244</v>
      </c>
      <c r="S271" s="4">
        <f t="shared" si="39"/>
        <v>18</v>
      </c>
      <c r="T271" s="4">
        <f t="shared" si="40"/>
        <v>18</v>
      </c>
      <c r="U271" s="4">
        <f t="shared" si="41"/>
        <v>41</v>
      </c>
      <c r="V271" s="4">
        <f t="shared" si="42"/>
        <v>41</v>
      </c>
      <c r="W271" s="4" t="str">
        <f>VLOOKUP(A271,Bios!$B$2:$S$430,7,FALSE)</f>
        <v>USA</v>
      </c>
      <c r="X271" s="4" t="str">
        <f>VLOOKUP(A271,Bios!$B$2:$S$430,2,FALSE)</f>
        <v>EDM</v>
      </c>
      <c r="Y271" s="4">
        <f t="shared" si="43"/>
        <v>41</v>
      </c>
      <c r="Z271" s="4">
        <f t="shared" si="44"/>
        <v>18</v>
      </c>
    </row>
    <row r="272" spans="1:26">
      <c r="A272" t="s">
        <v>928</v>
      </c>
      <c r="B272" s="4">
        <f>VLOOKUP(A272,'2014'!$B$2:$S$430,7,FALSE)</f>
        <v>26</v>
      </c>
      <c r="C272" s="4">
        <f>IF(ISNA(VLOOKUP(A272,'2013'!$B$2:$S$401,7,FALSE)*1.7), B272, VLOOKUP(A272,'2013'!$B$2:$S$401,7,FALSE)*1.7)</f>
        <v>27.2</v>
      </c>
      <c r="D272" s="4">
        <f>IF(ISNA(VLOOKUP(A272,'2012'!$B$2:$S$401,7,FALSE)), C272, VLOOKUP(A272,'2012'!$B$2:$S$401,7,FALSE))</f>
        <v>27.2</v>
      </c>
      <c r="E272" s="4">
        <f>IF(ISNA(VLOOKUP(A272,'2011'!$B$2:$S$401,7,FALSE)), AVERAGE(C272:D272), VLOOKUP(A272,'2011'!$B$2:$S$401,7,FALSE))</f>
        <v>19</v>
      </c>
      <c r="F272" s="4">
        <f>IF(ISNA(VLOOKUP(A272,'2010'!$B$2:$S$401,7,FALSE)), AVERAGE(C272:E272), VLOOKUP(A272,'2010'!$B$2:$S$401,7,FALSE))</f>
        <v>24.466666666666669</v>
      </c>
      <c r="G272" s="4">
        <f>IF(ISNA(VLOOKUP(A272,'2009'!$B$2:$S$401,7,FALSE)), AVERAGE(C272:F272), VLOOKUP(A272,'2009'!$B$2:$S$401,7,FALSE))</f>
        <v>24.466666666666669</v>
      </c>
      <c r="H272" s="4">
        <f>VLOOKUP(A272,'2014'!$B$2:$S$430,4,FALSE)</f>
        <v>74</v>
      </c>
      <c r="I272" s="4">
        <f>IF(ISNA(VLOOKUP(A272,'2013'!$B$2:$S$401,4,FALSE)), H272, VLOOKUP(A272,'2013'!$B$2:$S$401,4,FALSE)*1.7)</f>
        <v>57.8</v>
      </c>
      <c r="J272" s="4">
        <f>IF(ISNA(VLOOKUP(A272,'2012'!$B$2:$S$401,4,FALSE)), I272, VLOOKUP(A272,'2012'!$B$2:$S$401,4,FALSE))</f>
        <v>57.8</v>
      </c>
      <c r="K272" s="4">
        <f>IF(ISNA(VLOOKUP(A272,'2011'!$B$2:$S$401,4,FALSE)), AVERAGE(I272:J272), VLOOKUP(A272,'2011'!$B$2:$S$401,4,FALSE))</f>
        <v>43</v>
      </c>
      <c r="L272" s="4">
        <f>IF(ISNA(VLOOKUP(A272,'2010'!$B$2:$S$401,4,FALSE)), AVERAGE(I272:K272), VLOOKUP(A272,'2010'!$B$2:$S$401,4,FALSE))</f>
        <v>52.866666666666667</v>
      </c>
      <c r="M272" s="4">
        <f>IF(ISNA(VLOOKUP(A272,'2009'!$B$2:$S$401,4,FALSE)), AVERAGE(I272:L272), VLOOKUP(A272,'2009'!$B$2:$S$401,4,FALSE))</f>
        <v>52.866666666666667</v>
      </c>
      <c r="N272" s="4">
        <f t="shared" si="36"/>
        <v>23</v>
      </c>
      <c r="O272" s="4" t="str">
        <f>VLOOKUP(A272,Bios!$B$2:$S$430,3,FALSE)</f>
        <v>L</v>
      </c>
      <c r="P272" s="4" t="str">
        <f>VLOOKUP(A272,Bios!$B$2:$S$430,4,FALSE)</f>
        <v>Sep 23 '90</v>
      </c>
      <c r="Q272" s="4" t="str">
        <f t="shared" si="37"/>
        <v>90</v>
      </c>
      <c r="R272" s="5">
        <f t="shared" si="38"/>
        <v>0.43842364532019706</v>
      </c>
      <c r="S272" s="4">
        <f t="shared" si="39"/>
        <v>19</v>
      </c>
      <c r="T272" s="4">
        <f t="shared" si="40"/>
        <v>27.2</v>
      </c>
      <c r="U272" s="4">
        <f t="shared" si="41"/>
        <v>43</v>
      </c>
      <c r="V272" s="4">
        <f t="shared" si="42"/>
        <v>74</v>
      </c>
      <c r="W272" s="4" t="str">
        <f>VLOOKUP(A272,Bios!$B$2:$S$430,7,FALSE)</f>
        <v>CAN</v>
      </c>
      <c r="X272" s="4" t="str">
        <f>VLOOKUP(A272,Bios!$B$2:$S$430,2,FALSE)</f>
        <v>NSH</v>
      </c>
      <c r="Y272" s="4">
        <f t="shared" si="43"/>
        <v>56.388888888888893</v>
      </c>
      <c r="Z272" s="4">
        <f t="shared" si="44"/>
        <v>24.722222222222225</v>
      </c>
    </row>
    <row r="273" spans="1:26">
      <c r="A273" t="s">
        <v>291</v>
      </c>
      <c r="B273" s="4">
        <f>VLOOKUP(A273,'2014'!$B$2:$S$430,7,FALSE)</f>
        <v>36</v>
      </c>
      <c r="C273" s="4">
        <f>IF(ISNA(VLOOKUP(A273,'2013'!$B$2:$S$401,7,FALSE)*1.7), B273, VLOOKUP(A273,'2013'!$B$2:$S$401,7,FALSE)*1.7)</f>
        <v>34</v>
      </c>
      <c r="D273" s="4">
        <f>IF(ISNA(VLOOKUP(A273,'2012'!$B$2:$S$401,7,FALSE)), C273, VLOOKUP(A273,'2012'!$B$2:$S$401,7,FALSE))</f>
        <v>32</v>
      </c>
      <c r="E273" s="4">
        <f>IF(ISNA(VLOOKUP(A273,'2011'!$B$2:$S$401,7,FALSE)), AVERAGE(C273:D273), VLOOKUP(A273,'2011'!$B$2:$S$401,7,FALSE))</f>
        <v>30</v>
      </c>
      <c r="F273" s="4">
        <f>IF(ISNA(VLOOKUP(A273,'2010'!$B$2:$S$401,7,FALSE)), AVERAGE(C273:E273), VLOOKUP(A273,'2010'!$B$2:$S$401,7,FALSE))</f>
        <v>30</v>
      </c>
      <c r="G273" s="4">
        <f>IF(ISNA(VLOOKUP(A273,'2009'!$B$2:$S$401,7,FALSE)), AVERAGE(C273:F273), VLOOKUP(A273,'2009'!$B$2:$S$401,7,FALSE))</f>
        <v>31.5</v>
      </c>
      <c r="H273" s="4">
        <f>VLOOKUP(A273,'2014'!$B$2:$S$430,4,FALSE)</f>
        <v>80</v>
      </c>
      <c r="I273" s="4">
        <f>IF(ISNA(VLOOKUP(A273,'2013'!$B$2:$S$401,4,FALSE)), H273, VLOOKUP(A273,'2013'!$B$2:$S$401,4,FALSE)*1.7)</f>
        <v>57.8</v>
      </c>
      <c r="J273" s="4">
        <f>IF(ISNA(VLOOKUP(A273,'2012'!$B$2:$S$401,4,FALSE)), I273, VLOOKUP(A273,'2012'!$B$2:$S$401,4,FALSE))</f>
        <v>74</v>
      </c>
      <c r="K273" s="4">
        <f>IF(ISNA(VLOOKUP(A273,'2011'!$B$2:$S$401,4,FALSE)), AVERAGE(I273:J273), VLOOKUP(A273,'2011'!$B$2:$S$401,4,FALSE))</f>
        <v>79</v>
      </c>
      <c r="L273" s="4">
        <f>IF(ISNA(VLOOKUP(A273,'2010'!$B$2:$S$401,4,FALSE)), AVERAGE(I273:K273), VLOOKUP(A273,'2010'!$B$2:$S$401,4,FALSE))</f>
        <v>79</v>
      </c>
      <c r="M273" s="4">
        <f>IF(ISNA(VLOOKUP(A273,'2009'!$B$2:$S$401,4,FALSE)), AVERAGE(I273:L273), VLOOKUP(A273,'2009'!$B$2:$S$401,4,FALSE))</f>
        <v>72.45</v>
      </c>
      <c r="N273" s="4">
        <f t="shared" si="36"/>
        <v>27</v>
      </c>
      <c r="O273" s="4" t="str">
        <f>VLOOKUP(A273,Bios!$B$2:$S$430,3,FALSE)</f>
        <v>L</v>
      </c>
      <c r="P273" s="4" t="str">
        <f>VLOOKUP(A273,Bios!$B$2:$S$430,4,FALSE)</f>
        <v>Sep 29 '86</v>
      </c>
      <c r="Q273" s="4" t="str">
        <f t="shared" si="37"/>
        <v>86</v>
      </c>
      <c r="R273" s="5">
        <f t="shared" si="38"/>
        <v>0.43753533069530809</v>
      </c>
      <c r="S273" s="4">
        <f t="shared" si="39"/>
        <v>30</v>
      </c>
      <c r="T273" s="4">
        <f t="shared" si="40"/>
        <v>36</v>
      </c>
      <c r="U273" s="4">
        <f t="shared" si="41"/>
        <v>57.8</v>
      </c>
      <c r="V273" s="4">
        <f t="shared" si="42"/>
        <v>80</v>
      </c>
      <c r="W273" s="4" t="str">
        <f>VLOOKUP(A273,Bios!$B$2:$S$430,7,FALSE)</f>
        <v>CAN</v>
      </c>
      <c r="X273" s="4" t="str">
        <f>VLOOKUP(A273,Bios!$B$2:$S$430,2,FALSE)</f>
        <v>NYR</v>
      </c>
      <c r="Y273" s="4">
        <f t="shared" si="43"/>
        <v>73.708333333333329</v>
      </c>
      <c r="Z273" s="4">
        <f t="shared" si="44"/>
        <v>32.25</v>
      </c>
    </row>
    <row r="274" spans="1:26">
      <c r="A274" t="s">
        <v>1895</v>
      </c>
      <c r="B274" s="4">
        <f>VLOOKUP(A274,'2014'!$B$2:$S$430,7,FALSE)</f>
        <v>21</v>
      </c>
      <c r="C274" s="4">
        <f>IF(ISNA(VLOOKUP(A274,'2013'!$B$2:$S$401,7,FALSE)*1.7), B274, VLOOKUP(A274,'2013'!$B$2:$S$401,7,FALSE)*1.7)</f>
        <v>21</v>
      </c>
      <c r="D274" s="4">
        <f>IF(ISNA(VLOOKUP(A274,'2012'!$B$2:$S$401,7,FALSE)), C274, VLOOKUP(A274,'2012'!$B$2:$S$401,7,FALSE))</f>
        <v>21</v>
      </c>
      <c r="E274" s="4">
        <f>IF(ISNA(VLOOKUP(A274,'2011'!$B$2:$S$401,7,FALSE)), AVERAGE(C274:D274), VLOOKUP(A274,'2011'!$B$2:$S$401,7,FALSE))</f>
        <v>21</v>
      </c>
      <c r="F274" s="4">
        <f>IF(ISNA(VLOOKUP(A274,'2010'!$B$2:$S$401,7,FALSE)), AVERAGE(C274:E274), VLOOKUP(A274,'2010'!$B$2:$S$401,7,FALSE))</f>
        <v>21</v>
      </c>
      <c r="G274" s="4">
        <f>IF(ISNA(VLOOKUP(A274,'2009'!$B$2:$S$401,7,FALSE)), AVERAGE(C274:F274), VLOOKUP(A274,'2009'!$B$2:$S$401,7,FALSE))</f>
        <v>21</v>
      </c>
      <c r="H274" s="4">
        <f>VLOOKUP(A274,'2014'!$B$2:$S$430,4,FALSE)</f>
        <v>48</v>
      </c>
      <c r="I274" s="4">
        <f>IF(ISNA(VLOOKUP(A274,'2013'!$B$2:$S$401,4,FALSE)), H274, VLOOKUP(A274,'2013'!$B$2:$S$401,4,FALSE)*1.7)</f>
        <v>48</v>
      </c>
      <c r="J274" s="4">
        <f>IF(ISNA(VLOOKUP(A274,'2012'!$B$2:$S$401,4,FALSE)), I274, VLOOKUP(A274,'2012'!$B$2:$S$401,4,FALSE))</f>
        <v>48</v>
      </c>
      <c r="K274" s="4">
        <f>IF(ISNA(VLOOKUP(A274,'2011'!$B$2:$S$401,4,FALSE)), AVERAGE(I274:J274), VLOOKUP(A274,'2011'!$B$2:$S$401,4,FALSE))</f>
        <v>48</v>
      </c>
      <c r="L274" s="4">
        <f>IF(ISNA(VLOOKUP(A274,'2010'!$B$2:$S$401,4,FALSE)), AVERAGE(I274:K274), VLOOKUP(A274,'2010'!$B$2:$S$401,4,FALSE))</f>
        <v>48</v>
      </c>
      <c r="M274" s="4">
        <f>IF(ISNA(VLOOKUP(A274,'2009'!$B$2:$S$401,4,FALSE)), AVERAGE(I274:L274), VLOOKUP(A274,'2009'!$B$2:$S$401,4,FALSE))</f>
        <v>48</v>
      </c>
      <c r="N274" s="4">
        <f t="shared" si="36"/>
        <v>22</v>
      </c>
      <c r="O274" s="4" t="str">
        <f>VLOOKUP(A274,Bios!$B$2:$S$430,3,FALSE)</f>
        <v>D</v>
      </c>
      <c r="P274" s="4" t="str">
        <f>VLOOKUP(A274,Bios!$B$2:$S$430,4,FALSE)</f>
        <v>Jun 03 '91</v>
      </c>
      <c r="Q274" s="4" t="str">
        <f t="shared" si="37"/>
        <v>91</v>
      </c>
      <c r="R274" s="5">
        <f t="shared" si="38"/>
        <v>0.4375</v>
      </c>
      <c r="S274" s="4">
        <f t="shared" si="39"/>
        <v>21</v>
      </c>
      <c r="T274" s="4">
        <f t="shared" si="40"/>
        <v>21</v>
      </c>
      <c r="U274" s="4">
        <f t="shared" si="41"/>
        <v>48</v>
      </c>
      <c r="V274" s="4">
        <f t="shared" si="42"/>
        <v>48</v>
      </c>
      <c r="W274" s="4" t="str">
        <f>VLOOKUP(A274,Bios!$B$2:$S$430,7,FALSE)</f>
        <v>FIN</v>
      </c>
      <c r="X274" s="4" t="str">
        <f>VLOOKUP(A274,Bios!$B$2:$S$430,2,FALSE)</f>
        <v>ANA</v>
      </c>
      <c r="Y274" s="4">
        <f t="shared" si="43"/>
        <v>48</v>
      </c>
      <c r="Z274" s="4">
        <f t="shared" si="44"/>
        <v>21</v>
      </c>
    </row>
    <row r="275" spans="1:26">
      <c r="A275" t="s">
        <v>295</v>
      </c>
      <c r="B275" s="4">
        <f>VLOOKUP(A275,'2014'!$B$2:$S$430,7,FALSE)</f>
        <v>37</v>
      </c>
      <c r="C275" s="4">
        <f>IF(ISNA(VLOOKUP(A275,'2013'!$B$2:$S$401,7,FALSE)*1.7), B275, VLOOKUP(A275,'2013'!$B$2:$S$401,7,FALSE)*1.7)</f>
        <v>37.4</v>
      </c>
      <c r="D275" s="4">
        <f>IF(ISNA(VLOOKUP(A275,'2012'!$B$2:$S$401,7,FALSE)), C275, VLOOKUP(A275,'2012'!$B$2:$S$401,7,FALSE))</f>
        <v>32</v>
      </c>
      <c r="E275" s="4">
        <f>IF(ISNA(VLOOKUP(A275,'2011'!$B$2:$S$401,7,FALSE)), AVERAGE(C275:D275), VLOOKUP(A275,'2011'!$B$2:$S$401,7,FALSE))</f>
        <v>37</v>
      </c>
      <c r="F275" s="4">
        <f>IF(ISNA(VLOOKUP(A275,'2010'!$B$2:$S$401,7,FALSE)), AVERAGE(C275:E275), VLOOKUP(A275,'2010'!$B$2:$S$401,7,FALSE))</f>
        <v>35.466666666666669</v>
      </c>
      <c r="G275" s="4">
        <f>IF(ISNA(VLOOKUP(A275,'2009'!$B$2:$S$401,7,FALSE)), AVERAGE(C275:F275), VLOOKUP(A275,'2009'!$B$2:$S$401,7,FALSE))</f>
        <v>35.466666666666669</v>
      </c>
      <c r="H275" s="4">
        <f>VLOOKUP(A275,'2014'!$B$2:$S$430,4,FALSE)</f>
        <v>82</v>
      </c>
      <c r="I275" s="4">
        <f>IF(ISNA(VLOOKUP(A275,'2013'!$B$2:$S$401,4,FALSE)), H275, VLOOKUP(A275,'2013'!$B$2:$S$401,4,FALSE)*1.7)</f>
        <v>81.599999999999994</v>
      </c>
      <c r="J275" s="4">
        <f>IF(ISNA(VLOOKUP(A275,'2012'!$B$2:$S$401,4,FALSE)), I275, VLOOKUP(A275,'2012'!$B$2:$S$401,4,FALSE))</f>
        <v>82</v>
      </c>
      <c r="K275" s="4">
        <f>IF(ISNA(VLOOKUP(A275,'2011'!$B$2:$S$401,4,FALSE)), AVERAGE(I275:J275), VLOOKUP(A275,'2011'!$B$2:$S$401,4,FALSE))</f>
        <v>82</v>
      </c>
      <c r="L275" s="4">
        <f>IF(ISNA(VLOOKUP(A275,'2010'!$B$2:$S$401,4,FALSE)), AVERAGE(I275:K275), VLOOKUP(A275,'2010'!$B$2:$S$401,4,FALSE))</f>
        <v>81.86666666666666</v>
      </c>
      <c r="M275" s="4">
        <f>IF(ISNA(VLOOKUP(A275,'2009'!$B$2:$S$401,4,FALSE)), AVERAGE(I275:L275), VLOOKUP(A275,'2009'!$B$2:$S$401,4,FALSE))</f>
        <v>81.86666666666666</v>
      </c>
      <c r="N275" s="4">
        <f t="shared" si="36"/>
        <v>23</v>
      </c>
      <c r="O275" s="4" t="str">
        <f>VLOOKUP(A275,Bios!$B$2:$S$430,3,FALSE)</f>
        <v>D</v>
      </c>
      <c r="P275" s="4" t="str">
        <f>VLOOKUP(A275,Bios!$B$2:$S$430,4,FALSE)</f>
        <v>Jan 10 '90</v>
      </c>
      <c r="Q275" s="4" t="str">
        <f t="shared" si="37"/>
        <v>90</v>
      </c>
      <c r="R275" s="5">
        <f t="shared" si="38"/>
        <v>0.43622795115332424</v>
      </c>
      <c r="S275" s="4">
        <f t="shared" si="39"/>
        <v>32</v>
      </c>
      <c r="T275" s="4">
        <f t="shared" si="40"/>
        <v>37.4</v>
      </c>
      <c r="U275" s="4">
        <f t="shared" si="41"/>
        <v>81.599999999999994</v>
      </c>
      <c r="V275" s="4">
        <f t="shared" si="42"/>
        <v>82</v>
      </c>
      <c r="W275" s="4" t="str">
        <f>VLOOKUP(A275,Bios!$B$2:$S$430,7,FALSE)</f>
        <v>USA</v>
      </c>
      <c r="X275" s="4" t="str">
        <f>VLOOKUP(A275,Bios!$B$2:$S$430,2,FALSE)</f>
        <v>WSH</v>
      </c>
      <c r="Y275" s="4">
        <f t="shared" si="43"/>
        <v>81.8888888888889</v>
      </c>
      <c r="Z275" s="4">
        <f t="shared" si="44"/>
        <v>35.722222222222221</v>
      </c>
    </row>
    <row r="276" spans="1:26">
      <c r="A276" t="s">
        <v>285</v>
      </c>
      <c r="B276" s="4">
        <f>VLOOKUP(A276,'2014'!$B$2:$S$430,7,FALSE)</f>
        <v>17</v>
      </c>
      <c r="C276" s="4">
        <f>IF(ISNA(VLOOKUP(A276,'2013'!$B$2:$S$401,7,FALSE)*1.7), B276, VLOOKUP(A276,'2013'!$B$2:$S$401,7,FALSE)*1.7)</f>
        <v>18.7</v>
      </c>
      <c r="D276" s="4">
        <f>IF(ISNA(VLOOKUP(A276,'2012'!$B$2:$S$401,7,FALSE)), C276, VLOOKUP(A276,'2012'!$B$2:$S$401,7,FALSE))</f>
        <v>33</v>
      </c>
      <c r="E276" s="4">
        <f>IF(ISNA(VLOOKUP(A276,'2011'!$B$2:$S$401,7,FALSE)), AVERAGE(C276:D276), VLOOKUP(A276,'2011'!$B$2:$S$401,7,FALSE))</f>
        <v>45</v>
      </c>
      <c r="F276" s="4">
        <f>IF(ISNA(VLOOKUP(A276,'2010'!$B$2:$S$401,7,FALSE)), AVERAGE(C276:E276), VLOOKUP(A276,'2010'!$B$2:$S$401,7,FALSE))</f>
        <v>32.233333333333334</v>
      </c>
      <c r="G276" s="4">
        <f>IF(ISNA(VLOOKUP(A276,'2009'!$B$2:$S$401,7,FALSE)), AVERAGE(C276:F276), VLOOKUP(A276,'2009'!$B$2:$S$401,7,FALSE))</f>
        <v>35</v>
      </c>
      <c r="H276" s="4">
        <f>VLOOKUP(A276,'2014'!$B$2:$S$430,4,FALSE)</f>
        <v>67</v>
      </c>
      <c r="I276" s="4">
        <f>IF(ISNA(VLOOKUP(A276,'2013'!$B$2:$S$401,4,FALSE)), H276, VLOOKUP(A276,'2013'!$B$2:$S$401,4,FALSE)*1.7)</f>
        <v>78.2</v>
      </c>
      <c r="J276" s="4">
        <f>IF(ISNA(VLOOKUP(A276,'2012'!$B$2:$S$401,4,FALSE)), I276, VLOOKUP(A276,'2012'!$B$2:$S$401,4,FALSE))</f>
        <v>60</v>
      </c>
      <c r="K276" s="4">
        <f>IF(ISNA(VLOOKUP(A276,'2011'!$B$2:$S$401,4,FALSE)), AVERAGE(I276:J276), VLOOKUP(A276,'2011'!$B$2:$S$401,4,FALSE))</f>
        <v>80</v>
      </c>
      <c r="L276" s="4">
        <f>IF(ISNA(VLOOKUP(A276,'2010'!$B$2:$S$401,4,FALSE)), AVERAGE(I276:K276), VLOOKUP(A276,'2010'!$B$2:$S$401,4,FALSE))</f>
        <v>72.733333333333334</v>
      </c>
      <c r="M276" s="4">
        <f>IF(ISNA(VLOOKUP(A276,'2009'!$B$2:$S$401,4,FALSE)), AVERAGE(I276:L276), VLOOKUP(A276,'2009'!$B$2:$S$401,4,FALSE))</f>
        <v>67</v>
      </c>
      <c r="N276" s="4">
        <f t="shared" si="36"/>
        <v>27</v>
      </c>
      <c r="O276" s="4" t="str">
        <f>VLOOKUP(A276,Bios!$B$2:$S$430,3,FALSE)</f>
        <v>R</v>
      </c>
      <c r="P276" s="4" t="str">
        <f>VLOOKUP(A276,Bios!$B$2:$S$430,4,FALSE)</f>
        <v>Jul 15 '86</v>
      </c>
      <c r="Q276" s="4" t="str">
        <f t="shared" si="37"/>
        <v>86</v>
      </c>
      <c r="R276" s="5">
        <f t="shared" si="38"/>
        <v>0.42579228114213991</v>
      </c>
      <c r="S276" s="4">
        <f t="shared" si="39"/>
        <v>17</v>
      </c>
      <c r="T276" s="4">
        <f t="shared" si="40"/>
        <v>45</v>
      </c>
      <c r="U276" s="4">
        <f t="shared" si="41"/>
        <v>60</v>
      </c>
      <c r="V276" s="4">
        <f t="shared" si="42"/>
        <v>80</v>
      </c>
      <c r="W276" s="4" t="str">
        <f>VLOOKUP(A276,Bios!$B$2:$S$430,7,FALSE)</f>
        <v>CAN</v>
      </c>
      <c r="X276" s="4" t="str">
        <f>VLOOKUP(A276,Bios!$B$2:$S$430,2,FALSE)</f>
        <v>SJS</v>
      </c>
      <c r="Y276" s="4">
        <f t="shared" si="43"/>
        <v>70.822222222222223</v>
      </c>
      <c r="Z276" s="4">
        <f t="shared" si="44"/>
        <v>30.155555555555555</v>
      </c>
    </row>
    <row r="277" spans="1:26">
      <c r="A277" t="s">
        <v>421</v>
      </c>
      <c r="B277" s="4">
        <f>VLOOKUP(A277,'2014'!$B$2:$S$430,7,FALSE)</f>
        <v>33</v>
      </c>
      <c r="C277" s="4">
        <f>IF(ISNA(VLOOKUP(A277,'2013'!$B$2:$S$401,7,FALSE)*1.7), B277, VLOOKUP(A277,'2013'!$B$2:$S$401,7,FALSE)*1.7)</f>
        <v>32.299999999999997</v>
      </c>
      <c r="D277" s="4">
        <f>IF(ISNA(VLOOKUP(A277,'2012'!$B$2:$S$401,7,FALSE)), C277, VLOOKUP(A277,'2012'!$B$2:$S$401,7,FALSE))</f>
        <v>32.299999999999997</v>
      </c>
      <c r="E277" s="4">
        <f>IF(ISNA(VLOOKUP(A277,'2011'!$B$2:$S$401,7,FALSE)), AVERAGE(C277:D277), VLOOKUP(A277,'2011'!$B$2:$S$401,7,FALSE))</f>
        <v>29</v>
      </c>
      <c r="F277" s="4">
        <f>IF(ISNA(VLOOKUP(A277,'2010'!$B$2:$S$401,7,FALSE)), AVERAGE(C277:E277), VLOOKUP(A277,'2010'!$B$2:$S$401,7,FALSE))</f>
        <v>29</v>
      </c>
      <c r="G277" s="4">
        <f>IF(ISNA(VLOOKUP(A277,'2009'!$B$2:$S$401,7,FALSE)), AVERAGE(C277:F277), VLOOKUP(A277,'2009'!$B$2:$S$401,7,FALSE))</f>
        <v>30.65</v>
      </c>
      <c r="H277" s="4">
        <f>VLOOKUP(A277,'2014'!$B$2:$S$430,4,FALSE)</f>
        <v>61</v>
      </c>
      <c r="I277" s="4">
        <f>IF(ISNA(VLOOKUP(A277,'2013'!$B$2:$S$401,4,FALSE)), H277, VLOOKUP(A277,'2013'!$B$2:$S$401,4,FALSE)*1.7)</f>
        <v>81.599999999999994</v>
      </c>
      <c r="J277" s="4">
        <f>IF(ISNA(VLOOKUP(A277,'2012'!$B$2:$S$401,4,FALSE)), I277, VLOOKUP(A277,'2012'!$B$2:$S$401,4,FALSE))</f>
        <v>81.599999999999994</v>
      </c>
      <c r="K277" s="4">
        <f>IF(ISNA(VLOOKUP(A277,'2011'!$B$2:$S$401,4,FALSE)), AVERAGE(I277:J277), VLOOKUP(A277,'2011'!$B$2:$S$401,4,FALSE))</f>
        <v>65</v>
      </c>
      <c r="L277" s="4">
        <f>IF(ISNA(VLOOKUP(A277,'2010'!$B$2:$S$401,4,FALSE)), AVERAGE(I277:K277), VLOOKUP(A277,'2010'!$B$2:$S$401,4,FALSE))</f>
        <v>65</v>
      </c>
      <c r="M277" s="4">
        <f>IF(ISNA(VLOOKUP(A277,'2009'!$B$2:$S$401,4,FALSE)), AVERAGE(I277:L277), VLOOKUP(A277,'2009'!$B$2:$S$401,4,FALSE))</f>
        <v>73.3</v>
      </c>
      <c r="N277" s="4">
        <f t="shared" si="36"/>
        <v>26</v>
      </c>
      <c r="O277" s="4" t="str">
        <f>VLOOKUP(A277,Bios!$B$2:$S$430,3,FALSE)</f>
        <v>L</v>
      </c>
      <c r="P277" s="4" t="str">
        <f>VLOOKUP(A277,Bios!$B$2:$S$430,4,FALSE)</f>
        <v>Jul 02 '87</v>
      </c>
      <c r="Q277" s="4" t="str">
        <f t="shared" si="37"/>
        <v>87</v>
      </c>
      <c r="R277" s="5">
        <f t="shared" si="38"/>
        <v>0.43567251461988304</v>
      </c>
      <c r="S277" s="4">
        <f t="shared" si="39"/>
        <v>29</v>
      </c>
      <c r="T277" s="4">
        <f t="shared" si="40"/>
        <v>33</v>
      </c>
      <c r="U277" s="4">
        <f t="shared" si="41"/>
        <v>61</v>
      </c>
      <c r="V277" s="4">
        <f t="shared" si="42"/>
        <v>81.599999999999994</v>
      </c>
      <c r="W277" s="4" t="str">
        <f>VLOOKUP(A277,Bios!$B$2:$S$430,7,FALSE)</f>
        <v>CZE</v>
      </c>
      <c r="X277" s="4" t="str">
        <f>VLOOKUP(A277,Bios!$B$2:$S$430,2,FALSE)</f>
        <v>STL</v>
      </c>
      <c r="Y277" s="4">
        <f t="shared" si="43"/>
        <v>71.25</v>
      </c>
      <c r="Z277" s="4">
        <f t="shared" si="44"/>
        <v>31.041666666666668</v>
      </c>
    </row>
    <row r="278" spans="1:26">
      <c r="A278" t="s">
        <v>217</v>
      </c>
      <c r="B278" s="4">
        <f>VLOOKUP(A278,'2014'!$B$2:$S$430,7,FALSE)</f>
        <v>18</v>
      </c>
      <c r="C278" s="4">
        <f>IF(ISNA(VLOOKUP(A278,'2013'!$B$2:$S$401,7,FALSE)*1.7), B278, VLOOKUP(A278,'2013'!$B$2:$S$401,7,FALSE)*1.7)</f>
        <v>39.1</v>
      </c>
      <c r="D278" s="4">
        <f>IF(ISNA(VLOOKUP(A278,'2012'!$B$2:$S$401,7,FALSE)), C278, VLOOKUP(A278,'2012'!$B$2:$S$401,7,FALSE))</f>
        <v>43</v>
      </c>
      <c r="E278" s="4">
        <f>IF(ISNA(VLOOKUP(A278,'2011'!$B$2:$S$401,7,FALSE)), AVERAGE(C278:D278), VLOOKUP(A278,'2011'!$B$2:$S$401,7,FALSE))</f>
        <v>41.05</v>
      </c>
      <c r="F278" s="4">
        <f>IF(ISNA(VLOOKUP(A278,'2010'!$B$2:$S$401,7,FALSE)), AVERAGE(C278:E278), VLOOKUP(A278,'2010'!$B$2:$S$401,7,FALSE))</f>
        <v>24</v>
      </c>
      <c r="G278" s="4">
        <f>IF(ISNA(VLOOKUP(A278,'2009'!$B$2:$S$401,7,FALSE)), AVERAGE(C278:F278), VLOOKUP(A278,'2009'!$B$2:$S$401,7,FALSE))</f>
        <v>36.787499999999994</v>
      </c>
      <c r="H278" s="4">
        <f>VLOOKUP(A278,'2014'!$B$2:$S$430,4,FALSE)</f>
        <v>70</v>
      </c>
      <c r="I278" s="4">
        <f>IF(ISNA(VLOOKUP(A278,'2013'!$B$2:$S$401,4,FALSE)), H278, VLOOKUP(A278,'2013'!$B$2:$S$401,4,FALSE)*1.7)</f>
        <v>79.899999999999991</v>
      </c>
      <c r="J278" s="4">
        <f>IF(ISNA(VLOOKUP(A278,'2012'!$B$2:$S$401,4,FALSE)), I278, VLOOKUP(A278,'2012'!$B$2:$S$401,4,FALSE))</f>
        <v>79</v>
      </c>
      <c r="K278" s="4">
        <f>IF(ISNA(VLOOKUP(A278,'2011'!$B$2:$S$401,4,FALSE)), AVERAGE(I278:J278), VLOOKUP(A278,'2011'!$B$2:$S$401,4,FALSE))</f>
        <v>79.449999999999989</v>
      </c>
      <c r="L278" s="4">
        <f>IF(ISNA(VLOOKUP(A278,'2010'!$B$2:$S$401,4,FALSE)), AVERAGE(I278:K278), VLOOKUP(A278,'2010'!$B$2:$S$401,4,FALSE))</f>
        <v>77</v>
      </c>
      <c r="M278" s="4">
        <f>IF(ISNA(VLOOKUP(A278,'2009'!$B$2:$S$401,4,FALSE)), AVERAGE(I278:L278), VLOOKUP(A278,'2009'!$B$2:$S$401,4,FALSE))</f>
        <v>78.837499999999991</v>
      </c>
      <c r="N278" s="4">
        <f t="shared" si="36"/>
        <v>27</v>
      </c>
      <c r="O278" s="4" t="str">
        <f>VLOOKUP(A278,Bios!$B$2:$S$430,3,FALSE)</f>
        <v>L</v>
      </c>
      <c r="P278" s="4" t="str">
        <f>VLOOKUP(A278,Bios!$B$2:$S$430,4,FALSE)</f>
        <v>Jan 17 '86</v>
      </c>
      <c r="Q278" s="4" t="str">
        <f t="shared" si="37"/>
        <v>86</v>
      </c>
      <c r="R278" s="5">
        <f t="shared" si="38"/>
        <v>0.43503433418607773</v>
      </c>
      <c r="S278" s="4">
        <f t="shared" si="39"/>
        <v>18</v>
      </c>
      <c r="T278" s="4">
        <f t="shared" si="40"/>
        <v>43</v>
      </c>
      <c r="U278" s="4">
        <f t="shared" si="41"/>
        <v>70</v>
      </c>
      <c r="V278" s="4">
        <f t="shared" si="42"/>
        <v>79.899999999999991</v>
      </c>
      <c r="W278" s="4" t="str">
        <f>VLOOKUP(A278,Bios!$B$2:$S$430,7,FALSE)</f>
        <v>SWE</v>
      </c>
      <c r="X278" s="4" t="str">
        <f>VLOOKUP(A278,Bios!$B$2:$S$430,2,FALSE)</f>
        <v>NSH</v>
      </c>
      <c r="Y278" s="4">
        <f t="shared" si="43"/>
        <v>77.364583333333329</v>
      </c>
      <c r="Z278" s="4">
        <f t="shared" si="44"/>
        <v>33.656249999999993</v>
      </c>
    </row>
    <row r="279" spans="1:26">
      <c r="A279" t="s">
        <v>378</v>
      </c>
      <c r="B279" s="4">
        <f>VLOOKUP(A279,'2014'!$B$2:$S$430,7,FALSE)</f>
        <v>42</v>
      </c>
      <c r="C279" s="4">
        <f>IF(ISNA(VLOOKUP(A279,'2013'!$B$2:$S$401,7,FALSE)*1.7), B279, VLOOKUP(A279,'2013'!$B$2:$S$401,7,FALSE)*1.7)</f>
        <v>39.1</v>
      </c>
      <c r="D279" s="4">
        <f>IF(ISNA(VLOOKUP(A279,'2012'!$B$2:$S$401,7,FALSE)), C279, VLOOKUP(A279,'2012'!$B$2:$S$401,7,FALSE))</f>
        <v>26</v>
      </c>
      <c r="E279" s="4">
        <f>IF(ISNA(VLOOKUP(A279,'2011'!$B$2:$S$401,7,FALSE)), AVERAGE(C279:D279), VLOOKUP(A279,'2011'!$B$2:$S$401,7,FALSE))</f>
        <v>35</v>
      </c>
      <c r="F279" s="4">
        <f>IF(ISNA(VLOOKUP(A279,'2010'!$B$2:$S$401,7,FALSE)), AVERAGE(C279:E279), VLOOKUP(A279,'2010'!$B$2:$S$401,7,FALSE))</f>
        <v>33.366666666666667</v>
      </c>
      <c r="G279" s="4">
        <f>IF(ISNA(VLOOKUP(A279,'2009'!$B$2:$S$401,7,FALSE)), AVERAGE(C279:F279), VLOOKUP(A279,'2009'!$B$2:$S$401,7,FALSE))</f>
        <v>38</v>
      </c>
      <c r="H279" s="4">
        <f>VLOOKUP(A279,'2014'!$B$2:$S$430,4,FALSE)</f>
        <v>82</v>
      </c>
      <c r="I279" s="4">
        <f>IF(ISNA(VLOOKUP(A279,'2013'!$B$2:$S$401,4,FALSE)), H279, VLOOKUP(A279,'2013'!$B$2:$S$401,4,FALSE)*1.7)</f>
        <v>81.599999999999994</v>
      </c>
      <c r="J279" s="4">
        <f>IF(ISNA(VLOOKUP(A279,'2012'!$B$2:$S$401,4,FALSE)), I279, VLOOKUP(A279,'2012'!$B$2:$S$401,4,FALSE))</f>
        <v>82</v>
      </c>
      <c r="K279" s="4">
        <f>IF(ISNA(VLOOKUP(A279,'2011'!$B$2:$S$401,4,FALSE)), AVERAGE(I279:J279), VLOOKUP(A279,'2011'!$B$2:$S$401,4,FALSE))</f>
        <v>82</v>
      </c>
      <c r="L279" s="4">
        <f>IF(ISNA(VLOOKUP(A279,'2010'!$B$2:$S$401,4,FALSE)), AVERAGE(I279:K279), VLOOKUP(A279,'2010'!$B$2:$S$401,4,FALSE))</f>
        <v>81.86666666666666</v>
      </c>
      <c r="M279" s="4">
        <f>IF(ISNA(VLOOKUP(A279,'2009'!$B$2:$S$401,4,FALSE)), AVERAGE(I279:L279), VLOOKUP(A279,'2009'!$B$2:$S$401,4,FALSE))</f>
        <v>82</v>
      </c>
      <c r="N279" s="4">
        <f t="shared" si="36"/>
        <v>26</v>
      </c>
      <c r="O279" s="4" t="str">
        <f>VLOOKUP(A279,Bios!$B$2:$S$430,3,FALSE)</f>
        <v>C</v>
      </c>
      <c r="P279" s="4" t="str">
        <f>VLOOKUP(A279,Bios!$B$2:$S$430,4,FALSE)</f>
        <v>Jun 14 '87</v>
      </c>
      <c r="Q279" s="4" t="str">
        <f t="shared" si="37"/>
        <v>87</v>
      </c>
      <c r="R279" s="5">
        <f t="shared" si="38"/>
        <v>0.43434617471513831</v>
      </c>
      <c r="S279" s="4">
        <f t="shared" si="39"/>
        <v>26</v>
      </c>
      <c r="T279" s="4">
        <f t="shared" si="40"/>
        <v>42</v>
      </c>
      <c r="U279" s="4">
        <f t="shared" si="41"/>
        <v>81.599999999999994</v>
      </c>
      <c r="V279" s="4">
        <f t="shared" si="42"/>
        <v>82</v>
      </c>
      <c r="W279" s="4" t="str">
        <f>VLOOKUP(A279,Bios!$B$2:$S$430,7,FALSE)</f>
        <v>CAN</v>
      </c>
      <c r="X279" s="4" t="str">
        <f>VLOOKUP(A279,Bios!$B$2:$S$430,2,FALSE)</f>
        <v>ANA</v>
      </c>
      <c r="Y279" s="4">
        <f t="shared" si="43"/>
        <v>81.911111111111111</v>
      </c>
      <c r="Z279" s="4">
        <f t="shared" si="44"/>
        <v>35.577777777777776</v>
      </c>
    </row>
    <row r="280" spans="1:26">
      <c r="A280" t="s">
        <v>1859</v>
      </c>
      <c r="B280" s="4">
        <f>VLOOKUP(A280,'2014'!$B$2:$S$430,7,FALSE)</f>
        <v>34</v>
      </c>
      <c r="C280" s="4">
        <f>IF(ISNA(VLOOKUP(A280,'2013'!$B$2:$S$401,7,FALSE)*1.7), B280, VLOOKUP(A280,'2013'!$B$2:$S$401,7,FALSE)*1.7)</f>
        <v>34</v>
      </c>
      <c r="D280" s="4">
        <f>IF(ISNA(VLOOKUP(A280,'2012'!$B$2:$S$401,7,FALSE)), C280, VLOOKUP(A280,'2012'!$B$2:$S$401,7,FALSE))</f>
        <v>34</v>
      </c>
      <c r="E280" s="4">
        <f>IF(ISNA(VLOOKUP(A280,'2011'!$B$2:$S$401,7,FALSE)), AVERAGE(C280:D280), VLOOKUP(A280,'2011'!$B$2:$S$401,7,FALSE))</f>
        <v>34</v>
      </c>
      <c r="F280" s="4">
        <f>IF(ISNA(VLOOKUP(A280,'2010'!$B$2:$S$401,7,FALSE)), AVERAGE(C280:E280), VLOOKUP(A280,'2010'!$B$2:$S$401,7,FALSE))</f>
        <v>34</v>
      </c>
      <c r="G280" s="4">
        <f>IF(ISNA(VLOOKUP(A280,'2009'!$B$2:$S$401,7,FALSE)), AVERAGE(C280:F280), VLOOKUP(A280,'2009'!$B$2:$S$401,7,FALSE))</f>
        <v>34</v>
      </c>
      <c r="H280" s="4">
        <f>VLOOKUP(A280,'2014'!$B$2:$S$430,4,FALSE)</f>
        <v>79</v>
      </c>
      <c r="I280" s="4">
        <f>IF(ISNA(VLOOKUP(A280,'2013'!$B$2:$S$401,4,FALSE)), H280, VLOOKUP(A280,'2013'!$B$2:$S$401,4,FALSE)*1.7)</f>
        <v>79</v>
      </c>
      <c r="J280" s="4">
        <f>IF(ISNA(VLOOKUP(A280,'2012'!$B$2:$S$401,4,FALSE)), I280, VLOOKUP(A280,'2012'!$B$2:$S$401,4,FALSE))</f>
        <v>79</v>
      </c>
      <c r="K280" s="4">
        <f>IF(ISNA(VLOOKUP(A280,'2011'!$B$2:$S$401,4,FALSE)), AVERAGE(I280:J280), VLOOKUP(A280,'2011'!$B$2:$S$401,4,FALSE))</f>
        <v>79</v>
      </c>
      <c r="L280" s="4">
        <f>IF(ISNA(VLOOKUP(A280,'2010'!$B$2:$S$401,4,FALSE)), AVERAGE(I280:K280), VLOOKUP(A280,'2010'!$B$2:$S$401,4,FALSE))</f>
        <v>79</v>
      </c>
      <c r="M280" s="4">
        <f>IF(ISNA(VLOOKUP(A280,'2009'!$B$2:$S$401,4,FALSE)), AVERAGE(I280:L280), VLOOKUP(A280,'2009'!$B$2:$S$401,4,FALSE))</f>
        <v>79</v>
      </c>
      <c r="N280" s="4">
        <f t="shared" si="36"/>
        <v>18</v>
      </c>
      <c r="O280" s="4" t="str">
        <f>VLOOKUP(A280,Bios!$B$2:$S$430,3,FALSE)</f>
        <v>R</v>
      </c>
      <c r="P280" s="4" t="str">
        <f>VLOOKUP(A280,Bios!$B$2:$S$430,4,FALSE)</f>
        <v>Mar 04 '95</v>
      </c>
      <c r="Q280" s="4" t="str">
        <f t="shared" si="37"/>
        <v>95</v>
      </c>
      <c r="R280" s="5">
        <f t="shared" si="38"/>
        <v>0.43037974683544306</v>
      </c>
      <c r="S280" s="4">
        <f t="shared" si="39"/>
        <v>34</v>
      </c>
      <c r="T280" s="4">
        <f t="shared" si="40"/>
        <v>34</v>
      </c>
      <c r="U280" s="4">
        <f t="shared" si="41"/>
        <v>79</v>
      </c>
      <c r="V280" s="4">
        <f t="shared" si="42"/>
        <v>79</v>
      </c>
      <c r="W280" s="4" t="str">
        <f>VLOOKUP(A280,Bios!$B$2:$S$430,7,FALSE)</f>
        <v>RUS</v>
      </c>
      <c r="X280" s="4" t="str">
        <f>VLOOKUP(A280,Bios!$B$2:$S$430,2,FALSE)</f>
        <v>DAL</v>
      </c>
      <c r="Y280" s="4">
        <f t="shared" si="43"/>
        <v>79</v>
      </c>
      <c r="Z280" s="4">
        <f t="shared" si="44"/>
        <v>34</v>
      </c>
    </row>
    <row r="281" spans="1:26">
      <c r="A281" t="s">
        <v>215</v>
      </c>
      <c r="B281" s="4">
        <f>VLOOKUP(A281,'2014'!$B$2:$S$430,7,FALSE)</f>
        <v>24</v>
      </c>
      <c r="C281" s="4">
        <f>IF(ISNA(VLOOKUP(A281,'2013'!$B$2:$S$401,7,FALSE)*1.7), B281, VLOOKUP(A281,'2013'!$B$2:$S$401,7,FALSE)*1.7)</f>
        <v>20.399999999999999</v>
      </c>
      <c r="D281" s="4">
        <f>IF(ISNA(VLOOKUP(A281,'2012'!$B$2:$S$401,7,FALSE)), C281, VLOOKUP(A281,'2012'!$B$2:$S$401,7,FALSE))</f>
        <v>44</v>
      </c>
      <c r="E281" s="4">
        <f>IF(ISNA(VLOOKUP(A281,'2011'!$B$2:$S$401,7,FALSE)), AVERAGE(C281:D281), VLOOKUP(A281,'2011'!$B$2:$S$401,7,FALSE))</f>
        <v>32.200000000000003</v>
      </c>
      <c r="F281" s="4">
        <f>IF(ISNA(VLOOKUP(A281,'2010'!$B$2:$S$401,7,FALSE)), AVERAGE(C281:E281), VLOOKUP(A281,'2010'!$B$2:$S$401,7,FALSE))</f>
        <v>22</v>
      </c>
      <c r="G281" s="4">
        <f>IF(ISNA(VLOOKUP(A281,'2009'!$B$2:$S$401,7,FALSE)), AVERAGE(C281:F281), VLOOKUP(A281,'2009'!$B$2:$S$401,7,FALSE))</f>
        <v>43</v>
      </c>
      <c r="H281" s="4">
        <f>VLOOKUP(A281,'2014'!$B$2:$S$430,4,FALSE)</f>
        <v>76</v>
      </c>
      <c r="I281" s="4">
        <f>IF(ISNA(VLOOKUP(A281,'2013'!$B$2:$S$401,4,FALSE)), H281, VLOOKUP(A281,'2013'!$B$2:$S$401,4,FALSE)*1.7)</f>
        <v>61.199999999999996</v>
      </c>
      <c r="J281" s="4">
        <f>IF(ISNA(VLOOKUP(A281,'2012'!$B$2:$S$401,4,FALSE)), I281, VLOOKUP(A281,'2012'!$B$2:$S$401,4,FALSE))</f>
        <v>78</v>
      </c>
      <c r="K281" s="4">
        <f>IF(ISNA(VLOOKUP(A281,'2011'!$B$2:$S$401,4,FALSE)), AVERAGE(I281:J281), VLOOKUP(A281,'2011'!$B$2:$S$401,4,FALSE))</f>
        <v>69.599999999999994</v>
      </c>
      <c r="L281" s="4">
        <f>IF(ISNA(VLOOKUP(A281,'2010'!$B$2:$S$401,4,FALSE)), AVERAGE(I281:K281), VLOOKUP(A281,'2010'!$B$2:$S$401,4,FALSE))</f>
        <v>66</v>
      </c>
      <c r="M281" s="4">
        <f>IF(ISNA(VLOOKUP(A281,'2009'!$B$2:$S$401,4,FALSE)), AVERAGE(I281:L281), VLOOKUP(A281,'2009'!$B$2:$S$401,4,FALSE))</f>
        <v>72</v>
      </c>
      <c r="N281" s="4">
        <f t="shared" si="36"/>
        <v>32</v>
      </c>
      <c r="O281" s="4" t="str">
        <f>VLOOKUP(A281,Bios!$B$2:$S$430,3,FALSE)</f>
        <v>D</v>
      </c>
      <c r="P281" s="4" t="str">
        <f>VLOOKUP(A281,Bios!$B$2:$S$430,4,FALSE)</f>
        <v>Jun 16 '81</v>
      </c>
      <c r="Q281" s="4" t="str">
        <f t="shared" si="37"/>
        <v>81</v>
      </c>
      <c r="R281" s="5">
        <f t="shared" si="38"/>
        <v>0.43897824030274374</v>
      </c>
      <c r="S281" s="4">
        <f t="shared" si="39"/>
        <v>20.399999999999999</v>
      </c>
      <c r="T281" s="4">
        <f t="shared" si="40"/>
        <v>44</v>
      </c>
      <c r="U281" s="4">
        <f t="shared" si="41"/>
        <v>61.199999999999996</v>
      </c>
      <c r="V281" s="4">
        <f t="shared" si="42"/>
        <v>78</v>
      </c>
      <c r="W281" s="4" t="str">
        <f>VLOOKUP(A281,Bios!$B$2:$S$430,7,FALSE)</f>
        <v>CAN</v>
      </c>
      <c r="X281" s="4" t="str">
        <f>VLOOKUP(A281,Bios!$B$2:$S$430,2,FALSE)</f>
        <v>VAN</v>
      </c>
      <c r="Y281" s="4">
        <f t="shared" si="43"/>
        <v>70.466666666666654</v>
      </c>
      <c r="Z281" s="4">
        <f t="shared" si="44"/>
        <v>30.933333333333337</v>
      </c>
    </row>
    <row r="282" spans="1:26">
      <c r="A282" t="s">
        <v>776</v>
      </c>
      <c r="B282" s="4">
        <f>VLOOKUP(A282,'2014'!$B$2:$S$430,7,FALSE)</f>
        <v>55</v>
      </c>
      <c r="C282" s="4">
        <f>IF(ISNA(VLOOKUP(A282,'2013'!$B$2:$S$401,7,FALSE)*1.7), B282, VLOOKUP(A282,'2013'!$B$2:$S$401,7,FALSE)*1.7)</f>
        <v>34</v>
      </c>
      <c r="D282" s="4">
        <f>IF(ISNA(VLOOKUP(A282,'2012'!$B$2:$S$401,7,FALSE)), C282, VLOOKUP(A282,'2012'!$B$2:$S$401,7,FALSE))</f>
        <v>23</v>
      </c>
      <c r="E282" s="4">
        <f>IF(ISNA(VLOOKUP(A282,'2011'!$B$2:$S$401,7,FALSE)), AVERAGE(C282:D282), VLOOKUP(A282,'2011'!$B$2:$S$401,7,FALSE))</f>
        <v>23</v>
      </c>
      <c r="F282" s="4">
        <f>IF(ISNA(VLOOKUP(A282,'2010'!$B$2:$S$401,7,FALSE)), AVERAGE(C282:E282), VLOOKUP(A282,'2010'!$B$2:$S$401,7,FALSE))</f>
        <v>26</v>
      </c>
      <c r="G282" s="4">
        <f>IF(ISNA(VLOOKUP(A282,'2009'!$B$2:$S$401,7,FALSE)), AVERAGE(C282:F282), VLOOKUP(A282,'2009'!$B$2:$S$401,7,FALSE))</f>
        <v>20</v>
      </c>
      <c r="H282" s="4">
        <f>VLOOKUP(A282,'2014'!$B$2:$S$430,4,FALSE)</f>
        <v>75</v>
      </c>
      <c r="I282" s="4">
        <f>IF(ISNA(VLOOKUP(A282,'2013'!$B$2:$S$401,4,FALSE)), H282, VLOOKUP(A282,'2013'!$B$2:$S$401,4,FALSE)*1.7)</f>
        <v>74.8</v>
      </c>
      <c r="J282" s="4">
        <f>IF(ISNA(VLOOKUP(A282,'2012'!$B$2:$S$401,4,FALSE)), I282, VLOOKUP(A282,'2012'!$B$2:$S$401,4,FALSE))</f>
        <v>61</v>
      </c>
      <c r="K282" s="4">
        <f>IF(ISNA(VLOOKUP(A282,'2011'!$B$2:$S$401,4,FALSE)), AVERAGE(I282:J282), VLOOKUP(A282,'2011'!$B$2:$S$401,4,FALSE))</f>
        <v>61</v>
      </c>
      <c r="L282" s="4">
        <f>IF(ISNA(VLOOKUP(A282,'2010'!$B$2:$S$401,4,FALSE)), AVERAGE(I282:K282), VLOOKUP(A282,'2010'!$B$2:$S$401,4,FALSE))</f>
        <v>79</v>
      </c>
      <c r="M282" s="4">
        <f>IF(ISNA(VLOOKUP(A282,'2009'!$B$2:$S$401,4,FALSE)), AVERAGE(I282:L282), VLOOKUP(A282,'2009'!$B$2:$S$401,4,FALSE))</f>
        <v>74</v>
      </c>
      <c r="N282" s="4">
        <f t="shared" si="36"/>
        <v>23</v>
      </c>
      <c r="O282" s="4" t="str">
        <f>VLOOKUP(A282,Bios!$B$2:$S$430,3,FALSE)</f>
        <v>D</v>
      </c>
      <c r="P282" s="4" t="str">
        <f>VLOOKUP(A282,Bios!$B$2:$S$430,4,FALSE)</f>
        <v>Dec 18 '90</v>
      </c>
      <c r="Q282" s="4" t="str">
        <f t="shared" si="37"/>
        <v>90</v>
      </c>
      <c r="R282" s="5">
        <f t="shared" si="38"/>
        <v>0.42608286252354055</v>
      </c>
      <c r="S282" s="4">
        <f t="shared" si="39"/>
        <v>20</v>
      </c>
      <c r="T282" s="4">
        <f t="shared" si="40"/>
        <v>55</v>
      </c>
      <c r="U282" s="4">
        <f t="shared" si="41"/>
        <v>61</v>
      </c>
      <c r="V282" s="4">
        <f t="shared" si="42"/>
        <v>79</v>
      </c>
      <c r="W282" s="4" t="str">
        <f>VLOOKUP(A282,Bios!$B$2:$S$430,7,FALSE)</f>
        <v>SWE</v>
      </c>
      <c r="X282" s="4" t="str">
        <f>VLOOKUP(A282,Bios!$B$2:$S$430,2,FALSE)</f>
        <v>TBL</v>
      </c>
      <c r="Y282" s="4">
        <f t="shared" si="43"/>
        <v>70.8</v>
      </c>
      <c r="Z282" s="4">
        <f t="shared" si="44"/>
        <v>30.166666666666668</v>
      </c>
    </row>
    <row r="283" spans="1:26">
      <c r="A283" t="s">
        <v>1312</v>
      </c>
      <c r="B283" s="4">
        <f>VLOOKUP(A283,'2014'!$B$2:$S$430,7,FALSE)</f>
        <v>34</v>
      </c>
      <c r="C283" s="4">
        <f>IF(ISNA(VLOOKUP(A283,'2013'!$B$2:$S$401,7,FALSE)*1.7), B283, VLOOKUP(A283,'2013'!$B$2:$S$401,7,FALSE)*1.7)</f>
        <v>34</v>
      </c>
      <c r="D283" s="4">
        <f>IF(ISNA(VLOOKUP(A283,'2012'!$B$2:$S$401,7,FALSE)), C283, VLOOKUP(A283,'2012'!$B$2:$S$401,7,FALSE))</f>
        <v>34</v>
      </c>
      <c r="E283" s="4">
        <f>IF(ISNA(VLOOKUP(A283,'2011'!$B$2:$S$401,7,FALSE)), AVERAGE(C283:D283), VLOOKUP(A283,'2011'!$B$2:$S$401,7,FALSE))</f>
        <v>34</v>
      </c>
      <c r="F283" s="4">
        <f>IF(ISNA(VLOOKUP(A283,'2010'!$B$2:$S$401,7,FALSE)), AVERAGE(C283:E283), VLOOKUP(A283,'2010'!$B$2:$S$401,7,FALSE))</f>
        <v>24</v>
      </c>
      <c r="G283" s="4">
        <f>IF(ISNA(VLOOKUP(A283,'2009'!$B$2:$S$401,7,FALSE)), AVERAGE(C283:F283), VLOOKUP(A283,'2009'!$B$2:$S$401,7,FALSE))</f>
        <v>21</v>
      </c>
      <c r="H283" s="4">
        <f>VLOOKUP(A283,'2014'!$B$2:$S$430,4,FALSE)</f>
        <v>75</v>
      </c>
      <c r="I283" s="4">
        <f>IF(ISNA(VLOOKUP(A283,'2013'!$B$2:$S$401,4,FALSE)), H283, VLOOKUP(A283,'2013'!$B$2:$S$401,4,FALSE)*1.7)</f>
        <v>75</v>
      </c>
      <c r="J283" s="4">
        <f>IF(ISNA(VLOOKUP(A283,'2012'!$B$2:$S$401,4,FALSE)), I283, VLOOKUP(A283,'2012'!$B$2:$S$401,4,FALSE))</f>
        <v>75</v>
      </c>
      <c r="K283" s="4">
        <f>IF(ISNA(VLOOKUP(A283,'2011'!$B$2:$S$401,4,FALSE)), AVERAGE(I283:J283), VLOOKUP(A283,'2011'!$B$2:$S$401,4,FALSE))</f>
        <v>75</v>
      </c>
      <c r="L283" s="4">
        <f>IF(ISNA(VLOOKUP(A283,'2010'!$B$2:$S$401,4,FALSE)), AVERAGE(I283:K283), VLOOKUP(A283,'2010'!$B$2:$S$401,4,FALSE))</f>
        <v>75</v>
      </c>
      <c r="M283" s="4">
        <f>IF(ISNA(VLOOKUP(A283,'2009'!$B$2:$S$401,4,FALSE)), AVERAGE(I283:L283), VLOOKUP(A283,'2009'!$B$2:$S$401,4,FALSE))</f>
        <v>51</v>
      </c>
      <c r="N283" s="4">
        <f t="shared" si="36"/>
        <v>25</v>
      </c>
      <c r="O283" s="4" t="str">
        <f>VLOOKUP(A283,Bios!$B$2:$S$430,3,FALSE)</f>
        <v>D</v>
      </c>
      <c r="P283" s="4" t="str">
        <f>VLOOKUP(A283,Bios!$B$2:$S$430,4,FALSE)</f>
        <v>Jun 09 '88</v>
      </c>
      <c r="Q283" s="4" t="str">
        <f t="shared" si="37"/>
        <v>88</v>
      </c>
      <c r="R283" s="5">
        <f t="shared" si="38"/>
        <v>0.42488262910798125</v>
      </c>
      <c r="S283" s="4">
        <f t="shared" si="39"/>
        <v>21</v>
      </c>
      <c r="T283" s="4">
        <f t="shared" si="40"/>
        <v>34</v>
      </c>
      <c r="U283" s="4">
        <f t="shared" si="41"/>
        <v>51</v>
      </c>
      <c r="V283" s="4">
        <f t="shared" si="42"/>
        <v>75</v>
      </c>
      <c r="W283" s="4" t="str">
        <f>VLOOKUP(A283,Bios!$B$2:$S$430,7,FALSE)</f>
        <v>CAN</v>
      </c>
      <c r="X283" s="4" t="str">
        <f>VLOOKUP(A283,Bios!$B$2:$S$430,2,FALSE)</f>
        <v>SJS</v>
      </c>
      <c r="Y283" s="4">
        <f t="shared" si="43"/>
        <v>71</v>
      </c>
      <c r="Z283" s="4">
        <f t="shared" si="44"/>
        <v>30.166666666666668</v>
      </c>
    </row>
    <row r="284" spans="1:26">
      <c r="A284" t="s">
        <v>239</v>
      </c>
      <c r="B284" s="4">
        <f>VLOOKUP(A284,'2014'!$B$2:$S$430,7,FALSE)</f>
        <v>28</v>
      </c>
      <c r="C284" s="4">
        <f>IF(ISNA(VLOOKUP(A284,'2013'!$B$2:$S$401,7,FALSE)*1.7), B284, VLOOKUP(A284,'2013'!$B$2:$S$401,7,FALSE)*1.7)</f>
        <v>35.699999999999996</v>
      </c>
      <c r="D284" s="4">
        <f>IF(ISNA(VLOOKUP(A284,'2012'!$B$2:$S$401,7,FALSE)), C284, VLOOKUP(A284,'2012'!$B$2:$S$401,7,FALSE))</f>
        <v>38</v>
      </c>
      <c r="E284" s="4">
        <f>IF(ISNA(VLOOKUP(A284,'2011'!$B$2:$S$401,7,FALSE)), AVERAGE(C284:D284), VLOOKUP(A284,'2011'!$B$2:$S$401,7,FALSE))</f>
        <v>30</v>
      </c>
      <c r="F284" s="4">
        <f>IF(ISNA(VLOOKUP(A284,'2010'!$B$2:$S$401,7,FALSE)), AVERAGE(C284:E284), VLOOKUP(A284,'2010'!$B$2:$S$401,7,FALSE))</f>
        <v>30</v>
      </c>
      <c r="G284" s="4">
        <f>IF(ISNA(VLOOKUP(A284,'2009'!$B$2:$S$401,7,FALSE)), AVERAGE(C284:F284), VLOOKUP(A284,'2009'!$B$2:$S$401,7,FALSE))</f>
        <v>31</v>
      </c>
      <c r="H284" s="4">
        <f>VLOOKUP(A284,'2014'!$B$2:$S$430,4,FALSE)</f>
        <v>82</v>
      </c>
      <c r="I284" s="4">
        <f>IF(ISNA(VLOOKUP(A284,'2013'!$B$2:$S$401,4,FALSE)), H284, VLOOKUP(A284,'2013'!$B$2:$S$401,4,FALSE)*1.7)</f>
        <v>81.599999999999994</v>
      </c>
      <c r="J284" s="4">
        <f>IF(ISNA(VLOOKUP(A284,'2012'!$B$2:$S$401,4,FALSE)), I284, VLOOKUP(A284,'2012'!$B$2:$S$401,4,FALSE))</f>
        <v>82</v>
      </c>
      <c r="K284" s="4">
        <f>IF(ISNA(VLOOKUP(A284,'2011'!$B$2:$S$401,4,FALSE)), AVERAGE(I284:J284), VLOOKUP(A284,'2011'!$B$2:$S$401,4,FALSE))</f>
        <v>67</v>
      </c>
      <c r="L284" s="4">
        <f>IF(ISNA(VLOOKUP(A284,'2010'!$B$2:$S$401,4,FALSE)), AVERAGE(I284:K284), VLOOKUP(A284,'2010'!$B$2:$S$401,4,FALSE))</f>
        <v>67</v>
      </c>
      <c r="M284" s="4">
        <f>IF(ISNA(VLOOKUP(A284,'2009'!$B$2:$S$401,4,FALSE)), AVERAGE(I284:L284), VLOOKUP(A284,'2009'!$B$2:$S$401,4,FALSE))</f>
        <v>76</v>
      </c>
      <c r="N284" s="4">
        <f t="shared" si="36"/>
        <v>35</v>
      </c>
      <c r="O284" s="4" t="str">
        <f>VLOOKUP(A284,Bios!$B$2:$S$430,3,FALSE)</f>
        <v>L</v>
      </c>
      <c r="P284" s="4" t="str">
        <f>VLOOKUP(A284,Bios!$B$2:$S$430,4,FALSE)</f>
        <v>Sep 07 '78</v>
      </c>
      <c r="Q284" s="4" t="str">
        <f t="shared" si="37"/>
        <v>78</v>
      </c>
      <c r="R284" s="5">
        <f t="shared" si="38"/>
        <v>0.42295873573309922</v>
      </c>
      <c r="S284" s="4">
        <f t="shared" si="39"/>
        <v>28</v>
      </c>
      <c r="T284" s="4">
        <f t="shared" si="40"/>
        <v>38</v>
      </c>
      <c r="U284" s="4">
        <f t="shared" si="41"/>
        <v>67</v>
      </c>
      <c r="V284" s="4">
        <f t="shared" si="42"/>
        <v>82</v>
      </c>
      <c r="W284" s="4" t="str">
        <f>VLOOKUP(A284,Bios!$B$2:$S$430,7,FALSE)</f>
        <v>CAN</v>
      </c>
      <c r="X284" s="4" t="str">
        <f>VLOOKUP(A284,Bios!$B$2:$S$430,2,FALSE)</f>
        <v>MIN</v>
      </c>
      <c r="Y284" s="4">
        <f t="shared" si="43"/>
        <v>75.933333333333337</v>
      </c>
      <c r="Z284" s="4">
        <f t="shared" si="44"/>
        <v>32.116666666666667</v>
      </c>
    </row>
    <row r="285" spans="1:26">
      <c r="A285" t="s">
        <v>296</v>
      </c>
      <c r="B285" s="4">
        <f>VLOOKUP(A285,'2014'!$B$2:$S$430,7,FALSE)</f>
        <v>43</v>
      </c>
      <c r="C285" s="4">
        <f>IF(ISNA(VLOOKUP(A285,'2013'!$B$2:$S$401,7,FALSE)*1.7), B285, VLOOKUP(A285,'2013'!$B$2:$S$401,7,FALSE)*1.7)</f>
        <v>32.299999999999997</v>
      </c>
      <c r="D285" s="4">
        <f>IF(ISNA(VLOOKUP(A285,'2012'!$B$2:$S$401,7,FALSE)), C285, VLOOKUP(A285,'2012'!$B$2:$S$401,7,FALSE))</f>
        <v>32</v>
      </c>
      <c r="E285" s="4">
        <f>IF(ISNA(VLOOKUP(A285,'2011'!$B$2:$S$401,7,FALSE)), AVERAGE(C285:D285), VLOOKUP(A285,'2011'!$B$2:$S$401,7,FALSE))</f>
        <v>32.15</v>
      </c>
      <c r="F285" s="4">
        <f>IF(ISNA(VLOOKUP(A285,'2010'!$B$2:$S$401,7,FALSE)), AVERAGE(C285:E285), VLOOKUP(A285,'2010'!$B$2:$S$401,7,FALSE))</f>
        <v>32.15</v>
      </c>
      <c r="G285" s="4">
        <f>IF(ISNA(VLOOKUP(A285,'2009'!$B$2:$S$401,7,FALSE)), AVERAGE(C285:F285), VLOOKUP(A285,'2009'!$B$2:$S$401,7,FALSE))</f>
        <v>32.15</v>
      </c>
      <c r="H285" s="4">
        <f>VLOOKUP(A285,'2014'!$B$2:$S$430,4,FALSE)</f>
        <v>77</v>
      </c>
      <c r="I285" s="4">
        <f>IF(ISNA(VLOOKUP(A285,'2013'!$B$2:$S$401,4,FALSE)), H285, VLOOKUP(A285,'2013'!$B$2:$S$401,4,FALSE)*1.7)</f>
        <v>79.899999999999991</v>
      </c>
      <c r="J285" s="4">
        <f>IF(ISNA(VLOOKUP(A285,'2012'!$B$2:$S$401,4,FALSE)), I285, VLOOKUP(A285,'2012'!$B$2:$S$401,4,FALSE))</f>
        <v>82</v>
      </c>
      <c r="K285" s="4">
        <f>IF(ISNA(VLOOKUP(A285,'2011'!$B$2:$S$401,4,FALSE)), AVERAGE(I285:J285), VLOOKUP(A285,'2011'!$B$2:$S$401,4,FALSE))</f>
        <v>80.949999999999989</v>
      </c>
      <c r="L285" s="4">
        <f>IF(ISNA(VLOOKUP(A285,'2010'!$B$2:$S$401,4,FALSE)), AVERAGE(I285:K285), VLOOKUP(A285,'2010'!$B$2:$S$401,4,FALSE))</f>
        <v>80.949999999999989</v>
      </c>
      <c r="M285" s="4">
        <f>IF(ISNA(VLOOKUP(A285,'2009'!$B$2:$S$401,4,FALSE)), AVERAGE(I285:L285), VLOOKUP(A285,'2009'!$B$2:$S$401,4,FALSE))</f>
        <v>80.949999999999989</v>
      </c>
      <c r="N285" s="4">
        <f t="shared" si="36"/>
        <v>24</v>
      </c>
      <c r="O285" s="4" t="str">
        <f>VLOOKUP(A285,Bios!$B$2:$S$430,3,FALSE)</f>
        <v>D</v>
      </c>
      <c r="P285" s="4" t="str">
        <f>VLOOKUP(A285,Bios!$B$2:$S$430,4,FALSE)</f>
        <v>Jun 13 '89</v>
      </c>
      <c r="Q285" s="4" t="str">
        <f t="shared" si="37"/>
        <v>89</v>
      </c>
      <c r="R285" s="5">
        <f t="shared" si="38"/>
        <v>0.4229372080954853</v>
      </c>
      <c r="S285" s="4">
        <f t="shared" si="39"/>
        <v>32</v>
      </c>
      <c r="T285" s="4">
        <f t="shared" si="40"/>
        <v>43</v>
      </c>
      <c r="U285" s="4">
        <f t="shared" si="41"/>
        <v>77</v>
      </c>
      <c r="V285" s="4">
        <f t="shared" si="42"/>
        <v>82</v>
      </c>
      <c r="W285" s="4" t="str">
        <f>VLOOKUP(A285,Bios!$B$2:$S$430,7,FALSE)</f>
        <v>USA</v>
      </c>
      <c r="X285" s="4" t="str">
        <f>VLOOKUP(A285,Bios!$B$2:$S$430,2,FALSE)</f>
        <v>NYR</v>
      </c>
      <c r="Y285" s="4">
        <f t="shared" si="43"/>
        <v>80.291666666666657</v>
      </c>
      <c r="Z285" s="4">
        <f t="shared" si="44"/>
        <v>33.958333333333336</v>
      </c>
    </row>
    <row r="286" spans="1:26">
      <c r="A286" t="s">
        <v>419</v>
      </c>
      <c r="B286" s="4">
        <f>VLOOKUP(A286,'2014'!$B$2:$S$430,7,FALSE)</f>
        <v>33</v>
      </c>
      <c r="C286" s="4">
        <f>IF(ISNA(VLOOKUP(A286,'2013'!$B$2:$S$401,7,FALSE)*1.7), B286, VLOOKUP(A286,'2013'!$B$2:$S$401,7,FALSE)*1.7)</f>
        <v>49.3</v>
      </c>
      <c r="D286" s="4">
        <f>IF(ISNA(VLOOKUP(A286,'2012'!$B$2:$S$401,7,FALSE)), C286, VLOOKUP(A286,'2012'!$B$2:$S$401,7,FALSE))</f>
        <v>21</v>
      </c>
      <c r="E286" s="4">
        <f>IF(ISNA(VLOOKUP(A286,'2011'!$B$2:$S$401,7,FALSE)), AVERAGE(C286:D286), VLOOKUP(A286,'2011'!$B$2:$S$401,7,FALSE))</f>
        <v>29</v>
      </c>
      <c r="F286" s="4">
        <f>IF(ISNA(VLOOKUP(A286,'2010'!$B$2:$S$401,7,FALSE)), AVERAGE(C286:E286), VLOOKUP(A286,'2010'!$B$2:$S$401,7,FALSE))</f>
        <v>29</v>
      </c>
      <c r="G286" s="4">
        <f>IF(ISNA(VLOOKUP(A286,'2009'!$B$2:$S$401,7,FALSE)), AVERAGE(C286:F286), VLOOKUP(A286,'2009'!$B$2:$S$401,7,FALSE))</f>
        <v>21</v>
      </c>
      <c r="H286" s="4">
        <f>VLOOKUP(A286,'2014'!$B$2:$S$430,4,FALSE)</f>
        <v>79</v>
      </c>
      <c r="I286" s="4">
        <f>IF(ISNA(VLOOKUP(A286,'2013'!$B$2:$S$401,4,FALSE)), H286, VLOOKUP(A286,'2013'!$B$2:$S$401,4,FALSE)*1.7)</f>
        <v>76.5</v>
      </c>
      <c r="J286" s="4">
        <f>IF(ISNA(VLOOKUP(A286,'2012'!$B$2:$S$401,4,FALSE)), I286, VLOOKUP(A286,'2012'!$B$2:$S$401,4,FALSE))</f>
        <v>57</v>
      </c>
      <c r="K286" s="4">
        <f>IF(ISNA(VLOOKUP(A286,'2011'!$B$2:$S$401,4,FALSE)), AVERAGE(I286:J286), VLOOKUP(A286,'2011'!$B$2:$S$401,4,FALSE))</f>
        <v>80</v>
      </c>
      <c r="L286" s="4">
        <f>IF(ISNA(VLOOKUP(A286,'2010'!$B$2:$S$401,4,FALSE)), AVERAGE(I286:K286), VLOOKUP(A286,'2010'!$B$2:$S$401,4,FALSE))</f>
        <v>80</v>
      </c>
      <c r="M286" s="4">
        <f>IF(ISNA(VLOOKUP(A286,'2009'!$B$2:$S$401,4,FALSE)), AVERAGE(I286:L286), VLOOKUP(A286,'2009'!$B$2:$S$401,4,FALSE))</f>
        <v>61</v>
      </c>
      <c r="N286" s="4">
        <f t="shared" si="36"/>
        <v>26</v>
      </c>
      <c r="O286" s="4" t="str">
        <f>VLOOKUP(A286,Bios!$B$2:$S$430,3,FALSE)</f>
        <v>D</v>
      </c>
      <c r="P286" s="4" t="str">
        <f>VLOOKUP(A286,Bios!$B$2:$S$430,4,FALSE)</f>
        <v>Aug 08 '87</v>
      </c>
      <c r="Q286" s="4" t="str">
        <f t="shared" si="37"/>
        <v>87</v>
      </c>
      <c r="R286" s="5">
        <f t="shared" si="38"/>
        <v>0.42053056516724341</v>
      </c>
      <c r="S286" s="4">
        <f t="shared" si="39"/>
        <v>21</v>
      </c>
      <c r="T286" s="4">
        <f t="shared" si="40"/>
        <v>49.3</v>
      </c>
      <c r="U286" s="4">
        <f t="shared" si="41"/>
        <v>57</v>
      </c>
      <c r="V286" s="4">
        <f t="shared" si="42"/>
        <v>80</v>
      </c>
      <c r="W286" s="4" t="str">
        <f>VLOOKUP(A286,Bios!$B$2:$S$430,7,FALSE)</f>
        <v>CAN</v>
      </c>
      <c r="X286" s="4" t="str">
        <f>VLOOKUP(A286,Bios!$B$2:$S$430,2,FALSE)</f>
        <v>TOR</v>
      </c>
      <c r="Y286" s="4">
        <f t="shared" si="43"/>
        <v>72.25</v>
      </c>
      <c r="Z286" s="4">
        <f t="shared" si="44"/>
        <v>30.383333333333336</v>
      </c>
    </row>
    <row r="287" spans="1:26">
      <c r="A287" t="s">
        <v>336</v>
      </c>
      <c r="B287" s="4">
        <f>VLOOKUP(A287,'2014'!$B$2:$S$430,7,FALSE)</f>
        <v>16</v>
      </c>
      <c r="C287" s="4">
        <f>IF(ISNA(VLOOKUP(A287,'2013'!$B$2:$S$401,7,FALSE)*1.7), B287, VLOOKUP(A287,'2013'!$B$2:$S$401,7,FALSE)*1.7)</f>
        <v>20.399999999999999</v>
      </c>
      <c r="D287" s="4">
        <f>IF(ISNA(VLOOKUP(A287,'2012'!$B$2:$S$401,7,FALSE)), C287, VLOOKUP(A287,'2012'!$B$2:$S$401,7,FALSE))</f>
        <v>12</v>
      </c>
      <c r="E287" s="4">
        <f>IF(ISNA(VLOOKUP(A287,'2011'!$B$2:$S$401,7,FALSE)), AVERAGE(C287:D287), VLOOKUP(A287,'2011'!$B$2:$S$401,7,FALSE))</f>
        <v>46</v>
      </c>
      <c r="F287" s="4">
        <f>IF(ISNA(VLOOKUP(A287,'2010'!$B$2:$S$401,7,FALSE)), AVERAGE(C287:E287), VLOOKUP(A287,'2010'!$B$2:$S$401,7,FALSE))</f>
        <v>35</v>
      </c>
      <c r="G287" s="4">
        <f>IF(ISNA(VLOOKUP(A287,'2009'!$B$2:$S$401,7,FALSE)), AVERAGE(C287:F287), VLOOKUP(A287,'2009'!$B$2:$S$401,7,FALSE))</f>
        <v>28.35</v>
      </c>
      <c r="H287" s="4">
        <f>VLOOKUP(A287,'2014'!$B$2:$S$430,4,FALSE)</f>
        <v>61</v>
      </c>
      <c r="I287" s="4">
        <f>IF(ISNA(VLOOKUP(A287,'2013'!$B$2:$S$401,4,FALSE)), H287, VLOOKUP(A287,'2013'!$B$2:$S$401,4,FALSE)*1.7)</f>
        <v>71.399999999999991</v>
      </c>
      <c r="J287" s="4">
        <f>IF(ISNA(VLOOKUP(A287,'2012'!$B$2:$S$401,4,FALSE)), I287, VLOOKUP(A287,'2012'!$B$2:$S$401,4,FALSE))</f>
        <v>42</v>
      </c>
      <c r="K287" s="4">
        <f>IF(ISNA(VLOOKUP(A287,'2011'!$B$2:$S$401,4,FALSE)), AVERAGE(I287:J287), VLOOKUP(A287,'2011'!$B$2:$S$401,4,FALSE))</f>
        <v>77</v>
      </c>
      <c r="L287" s="4">
        <f>IF(ISNA(VLOOKUP(A287,'2010'!$B$2:$S$401,4,FALSE)), AVERAGE(I287:K287), VLOOKUP(A287,'2010'!$B$2:$S$401,4,FALSE))</f>
        <v>61</v>
      </c>
      <c r="M287" s="4">
        <f>IF(ISNA(VLOOKUP(A287,'2009'!$B$2:$S$401,4,FALSE)), AVERAGE(I287:L287), VLOOKUP(A287,'2009'!$B$2:$S$401,4,FALSE))</f>
        <v>62.849999999999994</v>
      </c>
      <c r="N287" s="4">
        <f t="shared" si="36"/>
        <v>27</v>
      </c>
      <c r="O287" s="4" t="str">
        <f>VLOOKUP(A287,Bios!$B$2:$S$430,3,FALSE)</f>
        <v>L</v>
      </c>
      <c r="P287" s="4" t="str">
        <f>VLOOKUP(A287,Bios!$B$2:$S$430,4,FALSE)</f>
        <v>Feb 18 '86</v>
      </c>
      <c r="Q287" s="4" t="str">
        <f t="shared" si="37"/>
        <v>86</v>
      </c>
      <c r="R287" s="5">
        <f t="shared" si="38"/>
        <v>0.4203864090606263</v>
      </c>
      <c r="S287" s="4">
        <f t="shared" si="39"/>
        <v>12</v>
      </c>
      <c r="T287" s="4">
        <f t="shared" si="40"/>
        <v>46</v>
      </c>
      <c r="U287" s="4">
        <f t="shared" si="41"/>
        <v>42</v>
      </c>
      <c r="V287" s="4">
        <f t="shared" si="42"/>
        <v>77</v>
      </c>
      <c r="W287" s="4" t="str">
        <f>VLOOKUP(A287,Bios!$B$2:$S$430,7,FALSE)</f>
        <v>CAN</v>
      </c>
      <c r="X287" s="4" t="str">
        <f>VLOOKUP(A287,Bios!$B$2:$S$430,2,FALSE)</f>
        <v>CBJ</v>
      </c>
      <c r="Y287" s="4">
        <f t="shared" si="43"/>
        <v>62.541666666666664</v>
      </c>
      <c r="Z287" s="4">
        <f t="shared" si="44"/>
        <v>26.291666666666668</v>
      </c>
    </row>
    <row r="288" spans="1:26">
      <c r="A288" t="s">
        <v>144</v>
      </c>
      <c r="B288" s="4">
        <f>VLOOKUP(A288,'2014'!$B$2:$S$430,7,FALSE)</f>
        <v>26</v>
      </c>
      <c r="C288" s="4">
        <f>IF(ISNA(VLOOKUP(A288,'2013'!$B$2:$S$401,7,FALSE)*1.7), B288, VLOOKUP(A288,'2013'!$B$2:$S$401,7,FALSE)*1.7)</f>
        <v>51</v>
      </c>
      <c r="D288" s="4">
        <f>IF(ISNA(VLOOKUP(A288,'2012'!$B$2:$S$401,7,FALSE)), C288, VLOOKUP(A288,'2012'!$B$2:$S$401,7,FALSE))</f>
        <v>28</v>
      </c>
      <c r="E288" s="4">
        <f>IF(ISNA(VLOOKUP(A288,'2011'!$B$2:$S$401,7,FALSE)), AVERAGE(C288:D288), VLOOKUP(A288,'2011'!$B$2:$S$401,7,FALSE))</f>
        <v>39.5</v>
      </c>
      <c r="F288" s="4">
        <f>IF(ISNA(VLOOKUP(A288,'2010'!$B$2:$S$401,7,FALSE)), AVERAGE(C288:E288), VLOOKUP(A288,'2010'!$B$2:$S$401,7,FALSE))</f>
        <v>17</v>
      </c>
      <c r="G288" s="4">
        <f>IF(ISNA(VLOOKUP(A288,'2009'!$B$2:$S$401,7,FALSE)), AVERAGE(C288:F288), VLOOKUP(A288,'2009'!$B$2:$S$401,7,FALSE))</f>
        <v>33.875</v>
      </c>
      <c r="H288" s="4">
        <f>VLOOKUP(A288,'2014'!$B$2:$S$430,4,FALSE)</f>
        <v>77</v>
      </c>
      <c r="I288" s="4">
        <f>IF(ISNA(VLOOKUP(A288,'2013'!$B$2:$S$401,4,FALSE)), H288, VLOOKUP(A288,'2013'!$B$2:$S$401,4,FALSE)*1.7)</f>
        <v>78.2</v>
      </c>
      <c r="J288" s="4">
        <f>IF(ISNA(VLOOKUP(A288,'2012'!$B$2:$S$401,4,FALSE)), I288, VLOOKUP(A288,'2012'!$B$2:$S$401,4,FALSE))</f>
        <v>79</v>
      </c>
      <c r="K288" s="4">
        <f>IF(ISNA(VLOOKUP(A288,'2011'!$B$2:$S$401,4,FALSE)), AVERAGE(I288:J288), VLOOKUP(A288,'2011'!$B$2:$S$401,4,FALSE))</f>
        <v>78.599999999999994</v>
      </c>
      <c r="L288" s="4">
        <f>IF(ISNA(VLOOKUP(A288,'2010'!$B$2:$S$401,4,FALSE)), AVERAGE(I288:K288), VLOOKUP(A288,'2010'!$B$2:$S$401,4,FALSE))</f>
        <v>77</v>
      </c>
      <c r="M288" s="4">
        <f>IF(ISNA(VLOOKUP(A288,'2009'!$B$2:$S$401,4,FALSE)), AVERAGE(I288:L288), VLOOKUP(A288,'2009'!$B$2:$S$401,4,FALSE))</f>
        <v>78.199999999999989</v>
      </c>
      <c r="N288" s="4">
        <f t="shared" si="36"/>
        <v>24</v>
      </c>
      <c r="O288" s="4" t="str">
        <f>VLOOKUP(A288,Bios!$B$2:$S$430,3,FALSE)</f>
        <v>C</v>
      </c>
      <c r="P288" s="4" t="str">
        <f>VLOOKUP(A288,Bios!$B$2:$S$430,4,FALSE)</f>
        <v>May 08 '89</v>
      </c>
      <c r="Q288" s="4" t="str">
        <f t="shared" si="37"/>
        <v>89</v>
      </c>
      <c r="R288" s="5">
        <f t="shared" si="38"/>
        <v>0.41746794871794879</v>
      </c>
      <c r="S288" s="4">
        <f t="shared" si="39"/>
        <v>17</v>
      </c>
      <c r="T288" s="4">
        <f t="shared" si="40"/>
        <v>51</v>
      </c>
      <c r="U288" s="4">
        <f t="shared" si="41"/>
        <v>77</v>
      </c>
      <c r="V288" s="4">
        <f t="shared" si="42"/>
        <v>79</v>
      </c>
      <c r="W288" s="4" t="str">
        <f>VLOOKUP(A288,Bios!$B$2:$S$430,7,FALSE)</f>
        <v>DNK</v>
      </c>
      <c r="X288" s="4" t="str">
        <f>VLOOKUP(A288,Bios!$B$2:$S$430,2,FALSE)</f>
        <v>MTL</v>
      </c>
      <c r="Y288" s="4">
        <f t="shared" si="43"/>
        <v>77.999999999999986</v>
      </c>
      <c r="Z288" s="4">
        <f t="shared" si="44"/>
        <v>32.5625</v>
      </c>
    </row>
    <row r="289" spans="1:26">
      <c r="A289" t="s">
        <v>708</v>
      </c>
      <c r="B289" s="4">
        <f>VLOOKUP(A289,'2014'!$B$2:$S$430,7,FALSE)</f>
        <v>51</v>
      </c>
      <c r="C289" s="4">
        <f>IF(ISNA(VLOOKUP(A289,'2013'!$B$2:$S$401,7,FALSE)*1.7), B289, VLOOKUP(A289,'2013'!$B$2:$S$401,7,FALSE)*1.7)</f>
        <v>44.199999999999996</v>
      </c>
      <c r="D289" s="4">
        <f>IF(ISNA(VLOOKUP(A289,'2012'!$B$2:$S$401,7,FALSE)), C289, VLOOKUP(A289,'2012'!$B$2:$S$401,7,FALSE))</f>
        <v>24</v>
      </c>
      <c r="E289" s="4">
        <f>IF(ISNA(VLOOKUP(A289,'2011'!$B$2:$S$401,7,FALSE)), AVERAGE(C289:D289), VLOOKUP(A289,'2011'!$B$2:$S$401,7,FALSE))</f>
        <v>24</v>
      </c>
      <c r="F289" s="4">
        <f>IF(ISNA(VLOOKUP(A289,'2010'!$B$2:$S$401,7,FALSE)), AVERAGE(C289:E289), VLOOKUP(A289,'2010'!$B$2:$S$401,7,FALSE))</f>
        <v>30.733333333333331</v>
      </c>
      <c r="G289" s="4">
        <f>IF(ISNA(VLOOKUP(A289,'2009'!$B$2:$S$401,7,FALSE)), AVERAGE(C289:F289), VLOOKUP(A289,'2009'!$B$2:$S$401,7,FALSE))</f>
        <v>30.733333333333331</v>
      </c>
      <c r="H289" s="4">
        <f>VLOOKUP(A289,'2014'!$B$2:$S$430,4,FALSE)</f>
        <v>82</v>
      </c>
      <c r="I289" s="4">
        <f>IF(ISNA(VLOOKUP(A289,'2013'!$B$2:$S$401,4,FALSE)), H289, VLOOKUP(A289,'2013'!$B$2:$S$401,4,FALSE)*1.7)</f>
        <v>81.599999999999994</v>
      </c>
      <c r="J289" s="4">
        <f>IF(ISNA(VLOOKUP(A289,'2012'!$B$2:$S$401,4,FALSE)), I289, VLOOKUP(A289,'2012'!$B$2:$S$401,4,FALSE))</f>
        <v>82</v>
      </c>
      <c r="K289" s="4">
        <f>IF(ISNA(VLOOKUP(A289,'2011'!$B$2:$S$401,4,FALSE)), AVERAGE(I289:J289), VLOOKUP(A289,'2011'!$B$2:$S$401,4,FALSE))</f>
        <v>82</v>
      </c>
      <c r="L289" s="4">
        <f>IF(ISNA(VLOOKUP(A289,'2010'!$B$2:$S$401,4,FALSE)), AVERAGE(I289:K289), VLOOKUP(A289,'2010'!$B$2:$S$401,4,FALSE))</f>
        <v>81.86666666666666</v>
      </c>
      <c r="M289" s="4">
        <f>IF(ISNA(VLOOKUP(A289,'2009'!$B$2:$S$401,4,FALSE)), AVERAGE(I289:L289), VLOOKUP(A289,'2009'!$B$2:$S$401,4,FALSE))</f>
        <v>81.86666666666666</v>
      </c>
      <c r="N289" s="4">
        <f t="shared" si="36"/>
        <v>24</v>
      </c>
      <c r="O289" s="4" t="str">
        <f>VLOOKUP(A289,Bios!$B$2:$S$430,3,FALSE)</f>
        <v>L</v>
      </c>
      <c r="P289" s="4" t="str">
        <f>VLOOKUP(A289,Bios!$B$2:$S$430,4,FALSE)</f>
        <v>Dec 16 '89</v>
      </c>
      <c r="Q289" s="4" t="str">
        <f t="shared" si="37"/>
        <v>89</v>
      </c>
      <c r="R289" s="5">
        <f t="shared" si="38"/>
        <v>0.41655359565807315</v>
      </c>
      <c r="S289" s="4">
        <f t="shared" si="39"/>
        <v>24</v>
      </c>
      <c r="T289" s="4">
        <f t="shared" si="40"/>
        <v>51</v>
      </c>
      <c r="U289" s="4">
        <f t="shared" si="41"/>
        <v>81.599999999999994</v>
      </c>
      <c r="V289" s="4">
        <f t="shared" si="42"/>
        <v>82</v>
      </c>
      <c r="W289" s="4" t="str">
        <f>VLOOKUP(A289,Bios!$B$2:$S$430,7,FALSE)</f>
        <v>DNK</v>
      </c>
      <c r="X289" s="4" t="str">
        <f>VLOOKUP(A289,Bios!$B$2:$S$430,2,FALSE)</f>
        <v>PHX</v>
      </c>
      <c r="Y289" s="4">
        <f t="shared" si="43"/>
        <v>81.8888888888889</v>
      </c>
      <c r="Z289" s="4">
        <f t="shared" si="44"/>
        <v>34.111111111111107</v>
      </c>
    </row>
    <row r="290" spans="1:26">
      <c r="A290" t="s">
        <v>236</v>
      </c>
      <c r="B290" s="4">
        <f>VLOOKUP(A290,'2014'!$B$2:$S$430,7,FALSE)</f>
        <v>20</v>
      </c>
      <c r="C290" s="4">
        <f>IF(ISNA(VLOOKUP(A290,'2013'!$B$2:$S$401,7,FALSE)*1.7), B290, VLOOKUP(A290,'2013'!$B$2:$S$401,7,FALSE)*1.7)</f>
        <v>45.9</v>
      </c>
      <c r="D290" s="4">
        <f>IF(ISNA(VLOOKUP(A290,'2012'!$B$2:$S$401,7,FALSE)), C290, VLOOKUP(A290,'2012'!$B$2:$S$401,7,FALSE))</f>
        <v>39</v>
      </c>
      <c r="E290" s="4">
        <f>IF(ISNA(VLOOKUP(A290,'2011'!$B$2:$S$401,7,FALSE)), AVERAGE(C290:D290), VLOOKUP(A290,'2011'!$B$2:$S$401,7,FALSE))</f>
        <v>29</v>
      </c>
      <c r="F290" s="4">
        <f>IF(ISNA(VLOOKUP(A290,'2010'!$B$2:$S$401,7,FALSE)), AVERAGE(C290:E290), VLOOKUP(A290,'2010'!$B$2:$S$401,7,FALSE))</f>
        <v>29</v>
      </c>
      <c r="G290" s="4">
        <f>IF(ISNA(VLOOKUP(A290,'2009'!$B$2:$S$401,7,FALSE)), AVERAGE(C290:F290), VLOOKUP(A290,'2009'!$B$2:$S$401,7,FALSE))</f>
        <v>35.725000000000001</v>
      </c>
      <c r="H290" s="4">
        <f>VLOOKUP(A290,'2014'!$B$2:$S$430,4,FALSE)</f>
        <v>71</v>
      </c>
      <c r="I290" s="4">
        <f>IF(ISNA(VLOOKUP(A290,'2013'!$B$2:$S$401,4,FALSE)), H290, VLOOKUP(A290,'2013'!$B$2:$S$401,4,FALSE)*1.7)</f>
        <v>79.899999999999991</v>
      </c>
      <c r="J290" s="4">
        <f>IF(ISNA(VLOOKUP(A290,'2012'!$B$2:$S$401,4,FALSE)), I290, VLOOKUP(A290,'2012'!$B$2:$S$401,4,FALSE))</f>
        <v>82</v>
      </c>
      <c r="K290" s="4">
        <f>IF(ISNA(VLOOKUP(A290,'2011'!$B$2:$S$401,4,FALSE)), AVERAGE(I290:J290), VLOOKUP(A290,'2011'!$B$2:$S$401,4,FALSE))</f>
        <v>82</v>
      </c>
      <c r="L290" s="4">
        <f>IF(ISNA(VLOOKUP(A290,'2010'!$B$2:$S$401,4,FALSE)), AVERAGE(I290:K290), VLOOKUP(A290,'2010'!$B$2:$S$401,4,FALSE))</f>
        <v>82</v>
      </c>
      <c r="M290" s="4">
        <f>IF(ISNA(VLOOKUP(A290,'2009'!$B$2:$S$401,4,FALSE)), AVERAGE(I290:L290), VLOOKUP(A290,'2009'!$B$2:$S$401,4,FALSE))</f>
        <v>81.474999999999994</v>
      </c>
      <c r="N290" s="4">
        <f t="shared" si="36"/>
        <v>27</v>
      </c>
      <c r="O290" s="4" t="str">
        <f>VLOOKUP(A290,Bios!$B$2:$S$430,3,FALSE)</f>
        <v>R</v>
      </c>
      <c r="P290" s="4" t="str">
        <f>VLOOKUP(A290,Bios!$B$2:$S$430,4,FALSE)</f>
        <v>Mar 15 '86</v>
      </c>
      <c r="Q290" s="4" t="str">
        <f t="shared" si="37"/>
        <v>86</v>
      </c>
      <c r="R290" s="5">
        <f t="shared" si="38"/>
        <v>0.41520773451789911</v>
      </c>
      <c r="S290" s="4">
        <f t="shared" si="39"/>
        <v>20</v>
      </c>
      <c r="T290" s="4">
        <f t="shared" si="40"/>
        <v>45.9</v>
      </c>
      <c r="U290" s="4">
        <f t="shared" si="41"/>
        <v>71</v>
      </c>
      <c r="V290" s="4">
        <f t="shared" si="42"/>
        <v>82</v>
      </c>
      <c r="W290" s="4" t="str">
        <f>VLOOKUP(A290,Bios!$B$2:$S$430,7,FALSE)</f>
        <v>DNK</v>
      </c>
      <c r="X290" s="4" t="str">
        <f>VLOOKUP(A290,Bios!$B$2:$S$430,2,FALSE)</f>
        <v>VAN</v>
      </c>
      <c r="Y290" s="4">
        <f t="shared" si="43"/>
        <v>79.729166666666671</v>
      </c>
      <c r="Z290" s="4">
        <f t="shared" si="44"/>
        <v>33.104166666666664</v>
      </c>
    </row>
    <row r="291" spans="1:26">
      <c r="A291" t="s">
        <v>1910</v>
      </c>
      <c r="B291" s="4">
        <f>VLOOKUP(A291,'2014'!$B$2:$S$430,7,FALSE)</f>
        <v>17</v>
      </c>
      <c r="C291" s="4">
        <f>IF(ISNA(VLOOKUP(A291,'2013'!$B$2:$S$401,7,FALSE)*1.7), B291, VLOOKUP(A291,'2013'!$B$2:$S$401,7,FALSE)*1.7)</f>
        <v>17</v>
      </c>
      <c r="D291" s="4">
        <f>IF(ISNA(VLOOKUP(A291,'2012'!$B$2:$S$401,7,FALSE)), C291, VLOOKUP(A291,'2012'!$B$2:$S$401,7,FALSE))</f>
        <v>17</v>
      </c>
      <c r="E291" s="4">
        <f>IF(ISNA(VLOOKUP(A291,'2011'!$B$2:$S$401,7,FALSE)), AVERAGE(C291:D291), VLOOKUP(A291,'2011'!$B$2:$S$401,7,FALSE))</f>
        <v>17</v>
      </c>
      <c r="F291" s="4">
        <f>IF(ISNA(VLOOKUP(A291,'2010'!$B$2:$S$401,7,FALSE)), AVERAGE(C291:E291), VLOOKUP(A291,'2010'!$B$2:$S$401,7,FALSE))</f>
        <v>17</v>
      </c>
      <c r="G291" s="4">
        <f>IF(ISNA(VLOOKUP(A291,'2009'!$B$2:$S$401,7,FALSE)), AVERAGE(C291:F291), VLOOKUP(A291,'2009'!$B$2:$S$401,7,FALSE))</f>
        <v>17</v>
      </c>
      <c r="H291" s="4">
        <f>VLOOKUP(A291,'2014'!$B$2:$S$430,4,FALSE)</f>
        <v>41</v>
      </c>
      <c r="I291" s="4">
        <f>IF(ISNA(VLOOKUP(A291,'2013'!$B$2:$S$401,4,FALSE)), H291, VLOOKUP(A291,'2013'!$B$2:$S$401,4,FALSE)*1.7)</f>
        <v>41</v>
      </c>
      <c r="J291" s="4">
        <f>IF(ISNA(VLOOKUP(A291,'2012'!$B$2:$S$401,4,FALSE)), I291, VLOOKUP(A291,'2012'!$B$2:$S$401,4,FALSE))</f>
        <v>41</v>
      </c>
      <c r="K291" s="4">
        <f>IF(ISNA(VLOOKUP(A291,'2011'!$B$2:$S$401,4,FALSE)), AVERAGE(I291:J291), VLOOKUP(A291,'2011'!$B$2:$S$401,4,FALSE))</f>
        <v>41</v>
      </c>
      <c r="L291" s="4">
        <f>IF(ISNA(VLOOKUP(A291,'2010'!$B$2:$S$401,4,FALSE)), AVERAGE(I291:K291), VLOOKUP(A291,'2010'!$B$2:$S$401,4,FALSE))</f>
        <v>41</v>
      </c>
      <c r="M291" s="4">
        <f>IF(ISNA(VLOOKUP(A291,'2009'!$B$2:$S$401,4,FALSE)), AVERAGE(I291:L291), VLOOKUP(A291,'2009'!$B$2:$S$401,4,FALSE))</f>
        <v>41</v>
      </c>
      <c r="N291" s="4">
        <f t="shared" si="36"/>
        <v>25</v>
      </c>
      <c r="O291" s="4" t="str">
        <f>VLOOKUP(A291,Bios!$B$2:$S$430,3,FALSE)</f>
        <v>C</v>
      </c>
      <c r="P291" s="4" t="str">
        <f>VLOOKUP(A291,Bios!$B$2:$S$430,4,FALSE)</f>
        <v>Feb 26 '88</v>
      </c>
      <c r="Q291" s="4" t="str">
        <f t="shared" si="37"/>
        <v>88</v>
      </c>
      <c r="R291" s="5">
        <f t="shared" si="38"/>
        <v>0.41463414634146339</v>
      </c>
      <c r="S291" s="4">
        <f t="shared" si="39"/>
        <v>17</v>
      </c>
      <c r="T291" s="4">
        <f t="shared" si="40"/>
        <v>17</v>
      </c>
      <c r="U291" s="4">
        <f t="shared" si="41"/>
        <v>41</v>
      </c>
      <c r="V291" s="4">
        <f t="shared" si="42"/>
        <v>41</v>
      </c>
      <c r="W291" s="4" t="str">
        <f>VLOOKUP(A291,Bios!$B$2:$S$430,7,FALSE)</f>
        <v>USA</v>
      </c>
      <c r="X291" s="4" t="str">
        <f>VLOOKUP(A291,Bios!$B$2:$S$430,2,FALSE)</f>
        <v>PIT</v>
      </c>
      <c r="Y291" s="4">
        <f t="shared" si="43"/>
        <v>41</v>
      </c>
      <c r="Z291" s="4">
        <f t="shared" si="44"/>
        <v>17</v>
      </c>
    </row>
    <row r="292" spans="1:26">
      <c r="A292" t="s">
        <v>317</v>
      </c>
      <c r="B292" s="4">
        <f>VLOOKUP(A292,'2014'!$B$2:$S$430,7,FALSE)</f>
        <v>37</v>
      </c>
      <c r="C292" s="4">
        <f>IF(ISNA(VLOOKUP(A292,'2013'!$B$2:$S$401,7,FALSE)*1.7), B292, VLOOKUP(A292,'2013'!$B$2:$S$401,7,FALSE)*1.7)</f>
        <v>37.4</v>
      </c>
      <c r="D292" s="4">
        <f>IF(ISNA(VLOOKUP(A292,'2012'!$B$2:$S$401,7,FALSE)), C292, VLOOKUP(A292,'2012'!$B$2:$S$401,7,FALSE))</f>
        <v>29</v>
      </c>
      <c r="E292" s="4">
        <f>IF(ISNA(VLOOKUP(A292,'2011'!$B$2:$S$401,7,FALSE)), AVERAGE(C292:D292), VLOOKUP(A292,'2011'!$B$2:$S$401,7,FALSE))</f>
        <v>33.200000000000003</v>
      </c>
      <c r="F292" s="4">
        <f>IF(ISNA(VLOOKUP(A292,'2010'!$B$2:$S$401,7,FALSE)), AVERAGE(C292:E292), VLOOKUP(A292,'2010'!$B$2:$S$401,7,FALSE))</f>
        <v>24</v>
      </c>
      <c r="G292" s="4">
        <f>IF(ISNA(VLOOKUP(A292,'2009'!$B$2:$S$401,7,FALSE)), AVERAGE(C292:F292), VLOOKUP(A292,'2009'!$B$2:$S$401,7,FALSE))</f>
        <v>42</v>
      </c>
      <c r="H292" s="4">
        <f>VLOOKUP(A292,'2014'!$B$2:$S$430,4,FALSE)</f>
        <v>82</v>
      </c>
      <c r="I292" s="4">
        <f>IF(ISNA(VLOOKUP(A292,'2013'!$B$2:$S$401,4,FALSE)), H292, VLOOKUP(A292,'2013'!$B$2:$S$401,4,FALSE)*1.7)</f>
        <v>79.899999999999991</v>
      </c>
      <c r="J292" s="4">
        <f>IF(ISNA(VLOOKUP(A292,'2012'!$B$2:$S$401,4,FALSE)), I292, VLOOKUP(A292,'2012'!$B$2:$S$401,4,FALSE))</f>
        <v>82</v>
      </c>
      <c r="K292" s="4">
        <f>IF(ISNA(VLOOKUP(A292,'2011'!$B$2:$S$401,4,FALSE)), AVERAGE(I292:J292), VLOOKUP(A292,'2011'!$B$2:$S$401,4,FALSE))</f>
        <v>80.949999999999989</v>
      </c>
      <c r="L292" s="4">
        <f>IF(ISNA(VLOOKUP(A292,'2010'!$B$2:$S$401,4,FALSE)), AVERAGE(I292:K292), VLOOKUP(A292,'2010'!$B$2:$S$401,4,FALSE))</f>
        <v>82</v>
      </c>
      <c r="M292" s="4">
        <f>IF(ISNA(VLOOKUP(A292,'2009'!$B$2:$S$401,4,FALSE)), AVERAGE(I292:L292), VLOOKUP(A292,'2009'!$B$2:$S$401,4,FALSE))</f>
        <v>82</v>
      </c>
      <c r="N292" s="4">
        <f t="shared" si="36"/>
        <v>30</v>
      </c>
      <c r="O292" s="4" t="str">
        <f>VLOOKUP(A292,Bios!$B$2:$S$430,3,FALSE)</f>
        <v>D</v>
      </c>
      <c r="P292" s="4" t="str">
        <f>VLOOKUP(A292,Bios!$B$2:$S$430,4,FALSE)</f>
        <v>Sep 27 '83</v>
      </c>
      <c r="Q292" s="4" t="str">
        <f t="shared" si="37"/>
        <v>83</v>
      </c>
      <c r="R292" s="5">
        <f t="shared" si="38"/>
        <v>0.41444205789096872</v>
      </c>
      <c r="S292" s="4">
        <f t="shared" si="39"/>
        <v>24</v>
      </c>
      <c r="T292" s="4">
        <f t="shared" si="40"/>
        <v>42</v>
      </c>
      <c r="U292" s="4">
        <f t="shared" si="41"/>
        <v>79.899999999999991</v>
      </c>
      <c r="V292" s="4">
        <f t="shared" si="42"/>
        <v>82</v>
      </c>
      <c r="W292" s="4" t="str">
        <f>VLOOKUP(A292,Bios!$B$2:$S$430,7,FALSE)</f>
        <v>CAN</v>
      </c>
      <c r="X292" s="4" t="str">
        <f>VLOOKUP(A292,Bios!$B$2:$S$430,2,FALSE)</f>
        <v>STL</v>
      </c>
      <c r="Y292" s="4">
        <f t="shared" si="43"/>
        <v>81.474999999999994</v>
      </c>
      <c r="Z292" s="4">
        <f t="shared" si="44"/>
        <v>33.766666666666673</v>
      </c>
    </row>
    <row r="293" spans="1:26">
      <c r="A293" t="s">
        <v>751</v>
      </c>
      <c r="B293" s="4">
        <f>VLOOKUP(A293,'2014'!$B$2:$S$430,7,FALSE)</f>
        <v>26</v>
      </c>
      <c r="C293" s="4">
        <f>IF(ISNA(VLOOKUP(A293,'2013'!$B$2:$S$401,7,FALSE)*1.7), B293, VLOOKUP(A293,'2013'!$B$2:$S$401,7,FALSE)*1.7)</f>
        <v>37.4</v>
      </c>
      <c r="D293" s="4">
        <f>IF(ISNA(VLOOKUP(A293,'2012'!$B$2:$S$401,7,FALSE)), C293, VLOOKUP(A293,'2012'!$B$2:$S$401,7,FALSE))</f>
        <v>26</v>
      </c>
      <c r="E293" s="4">
        <f>IF(ISNA(VLOOKUP(A293,'2011'!$B$2:$S$401,7,FALSE)), AVERAGE(C293:D293), VLOOKUP(A293,'2011'!$B$2:$S$401,7,FALSE))</f>
        <v>31.7</v>
      </c>
      <c r="F293" s="4">
        <f>IF(ISNA(VLOOKUP(A293,'2010'!$B$2:$S$401,7,FALSE)), AVERAGE(C293:E293), VLOOKUP(A293,'2010'!$B$2:$S$401,7,FALSE))</f>
        <v>32</v>
      </c>
      <c r="G293" s="4">
        <f>IF(ISNA(VLOOKUP(A293,'2009'!$B$2:$S$401,7,FALSE)), AVERAGE(C293:F293), VLOOKUP(A293,'2009'!$B$2:$S$401,7,FALSE))</f>
        <v>34</v>
      </c>
      <c r="H293" s="4">
        <f>VLOOKUP(A293,'2014'!$B$2:$S$430,4,FALSE)</f>
        <v>69</v>
      </c>
      <c r="I293" s="4">
        <f>IF(ISNA(VLOOKUP(A293,'2013'!$B$2:$S$401,4,FALSE)), H293, VLOOKUP(A293,'2013'!$B$2:$S$401,4,FALSE)*1.7)</f>
        <v>81.599999999999994</v>
      </c>
      <c r="J293" s="4">
        <f>IF(ISNA(VLOOKUP(A293,'2012'!$B$2:$S$401,4,FALSE)), I293, VLOOKUP(A293,'2012'!$B$2:$S$401,4,FALSE))</f>
        <v>66</v>
      </c>
      <c r="K293" s="4">
        <f>IF(ISNA(VLOOKUP(A293,'2011'!$B$2:$S$401,4,FALSE)), AVERAGE(I293:J293), VLOOKUP(A293,'2011'!$B$2:$S$401,4,FALSE))</f>
        <v>73.8</v>
      </c>
      <c r="L293" s="4">
        <f>IF(ISNA(VLOOKUP(A293,'2010'!$B$2:$S$401,4,FALSE)), AVERAGE(I293:K293), VLOOKUP(A293,'2010'!$B$2:$S$401,4,FALSE))</f>
        <v>80</v>
      </c>
      <c r="M293" s="4">
        <f>IF(ISNA(VLOOKUP(A293,'2009'!$B$2:$S$401,4,FALSE)), AVERAGE(I293:L293), VLOOKUP(A293,'2009'!$B$2:$S$401,4,FALSE))</f>
        <v>82</v>
      </c>
      <c r="N293" s="4">
        <f t="shared" si="36"/>
        <v>30</v>
      </c>
      <c r="O293" s="4" t="str">
        <f>VLOOKUP(A293,Bios!$B$2:$S$430,3,FALSE)</f>
        <v>D</v>
      </c>
      <c r="P293" s="4" t="str">
        <f>VLOOKUP(A293,Bios!$B$2:$S$430,4,FALSE)</f>
        <v>Jul 19 '83</v>
      </c>
      <c r="Q293" s="4" t="str">
        <f t="shared" si="37"/>
        <v>83</v>
      </c>
      <c r="R293" s="5">
        <f t="shared" si="38"/>
        <v>0.41357206012378434</v>
      </c>
      <c r="S293" s="4">
        <f t="shared" si="39"/>
        <v>26</v>
      </c>
      <c r="T293" s="4">
        <f t="shared" si="40"/>
        <v>37.4</v>
      </c>
      <c r="U293" s="4">
        <f t="shared" si="41"/>
        <v>66</v>
      </c>
      <c r="V293" s="4">
        <f t="shared" si="42"/>
        <v>82</v>
      </c>
      <c r="W293" s="4" t="str">
        <f>VLOOKUP(A293,Bios!$B$2:$S$430,7,FALSE)</f>
        <v>RUS</v>
      </c>
      <c r="X293" s="4" t="str">
        <f>VLOOKUP(A293,Bios!$B$2:$S$430,2,FALSE)</f>
        <v>CBJ</v>
      </c>
      <c r="Y293" s="4">
        <f t="shared" si="43"/>
        <v>75.399999999999991</v>
      </c>
      <c r="Z293" s="4">
        <f t="shared" si="44"/>
        <v>31.183333333333337</v>
      </c>
    </row>
    <row r="294" spans="1:26">
      <c r="A294" t="s">
        <v>400</v>
      </c>
      <c r="B294" s="4">
        <f>VLOOKUP(A294,'2014'!$B$2:$S$430,7,FALSE)</f>
        <v>31</v>
      </c>
      <c r="C294" s="4">
        <f>IF(ISNA(VLOOKUP(A294,'2013'!$B$2:$S$401,7,FALSE)*1.7), B294, VLOOKUP(A294,'2013'!$B$2:$S$401,7,FALSE)*1.7)</f>
        <v>17</v>
      </c>
      <c r="D294" s="4">
        <f>IF(ISNA(VLOOKUP(A294,'2012'!$B$2:$S$401,7,FALSE)), C294, VLOOKUP(A294,'2012'!$B$2:$S$401,7,FALSE))</f>
        <v>25</v>
      </c>
      <c r="E294" s="4">
        <f>IF(ISNA(VLOOKUP(A294,'2011'!$B$2:$S$401,7,FALSE)), AVERAGE(C294:D294), VLOOKUP(A294,'2011'!$B$2:$S$401,7,FALSE))</f>
        <v>31</v>
      </c>
      <c r="F294" s="4">
        <f>IF(ISNA(VLOOKUP(A294,'2010'!$B$2:$S$401,7,FALSE)), AVERAGE(C294:E294), VLOOKUP(A294,'2010'!$B$2:$S$401,7,FALSE))</f>
        <v>24.333333333333332</v>
      </c>
      <c r="G294" s="4">
        <f>IF(ISNA(VLOOKUP(A294,'2009'!$B$2:$S$401,7,FALSE)), AVERAGE(C294:F294), VLOOKUP(A294,'2009'!$B$2:$S$401,7,FALSE))</f>
        <v>24.333333333333332</v>
      </c>
      <c r="H294" s="4">
        <f>VLOOKUP(A294,'2014'!$B$2:$S$430,4,FALSE)</f>
        <v>81</v>
      </c>
      <c r="I294" s="4">
        <f>IF(ISNA(VLOOKUP(A294,'2013'!$B$2:$S$401,4,FALSE)), H294, VLOOKUP(A294,'2013'!$B$2:$S$401,4,FALSE)*1.7)</f>
        <v>71.399999999999991</v>
      </c>
      <c r="J294" s="4">
        <f>IF(ISNA(VLOOKUP(A294,'2012'!$B$2:$S$401,4,FALSE)), I294, VLOOKUP(A294,'2012'!$B$2:$S$401,4,FALSE))</f>
        <v>62</v>
      </c>
      <c r="K294" s="4">
        <f>IF(ISNA(VLOOKUP(A294,'2011'!$B$2:$S$401,4,FALSE)), AVERAGE(I294:J294), VLOOKUP(A294,'2011'!$B$2:$S$401,4,FALSE))</f>
        <v>64</v>
      </c>
      <c r="L294" s="4">
        <f>IF(ISNA(VLOOKUP(A294,'2010'!$B$2:$S$401,4,FALSE)), AVERAGE(I294:K294), VLOOKUP(A294,'2010'!$B$2:$S$401,4,FALSE))</f>
        <v>65.8</v>
      </c>
      <c r="M294" s="4">
        <f>IF(ISNA(VLOOKUP(A294,'2009'!$B$2:$S$401,4,FALSE)), AVERAGE(I294:L294), VLOOKUP(A294,'2009'!$B$2:$S$401,4,FALSE))</f>
        <v>65.8</v>
      </c>
      <c r="N294" s="4">
        <f t="shared" si="36"/>
        <v>26</v>
      </c>
      <c r="O294" s="4" t="str">
        <f>VLOOKUP(A294,Bios!$B$2:$S$430,3,FALSE)</f>
        <v>L</v>
      </c>
      <c r="P294" s="4" t="str">
        <f>VLOOKUP(A294,Bios!$B$2:$S$430,4,FALSE)</f>
        <v>Jul 24 '87</v>
      </c>
      <c r="Q294" s="4" t="str">
        <f t="shared" si="37"/>
        <v>87</v>
      </c>
      <c r="R294" s="5">
        <f t="shared" si="38"/>
        <v>0.37235772357723584</v>
      </c>
      <c r="S294" s="4">
        <f t="shared" si="39"/>
        <v>17</v>
      </c>
      <c r="T294" s="4">
        <f t="shared" si="40"/>
        <v>31</v>
      </c>
      <c r="U294" s="4">
        <f t="shared" si="41"/>
        <v>62</v>
      </c>
      <c r="V294" s="4">
        <f t="shared" si="42"/>
        <v>81</v>
      </c>
      <c r="W294" s="4" t="str">
        <f>VLOOKUP(A294,Bios!$B$2:$S$430,7,FALSE)</f>
        <v>USA</v>
      </c>
      <c r="X294" s="4" t="str">
        <f>VLOOKUP(A294,Bios!$B$2:$S$430,2,FALSE)</f>
        <v>CAR</v>
      </c>
      <c r="Y294" s="4">
        <f t="shared" si="43"/>
        <v>68.333333333333329</v>
      </c>
      <c r="Z294" s="4">
        <f t="shared" si="44"/>
        <v>25.444444444444446</v>
      </c>
    </row>
    <row r="295" spans="1:26">
      <c r="A295" t="s">
        <v>1166</v>
      </c>
      <c r="B295" s="4">
        <f>VLOOKUP(A295,'2014'!$B$2:$S$430,7,FALSE)</f>
        <v>24</v>
      </c>
      <c r="C295" s="4">
        <f>IF(ISNA(VLOOKUP(A295,'2013'!$B$2:$S$401,7,FALSE)*1.7), B295, VLOOKUP(A295,'2013'!$B$2:$S$401,7,FALSE)*1.7)</f>
        <v>22.099999999999998</v>
      </c>
      <c r="D295" s="4">
        <f>IF(ISNA(VLOOKUP(A295,'2012'!$B$2:$S$401,7,FALSE)), C295, VLOOKUP(A295,'2012'!$B$2:$S$401,7,FALSE))</f>
        <v>22.099999999999998</v>
      </c>
      <c r="E295" s="4">
        <f>IF(ISNA(VLOOKUP(A295,'2011'!$B$2:$S$401,7,FALSE)), AVERAGE(C295:D295), VLOOKUP(A295,'2011'!$B$2:$S$401,7,FALSE))</f>
        <v>22.099999999999998</v>
      </c>
      <c r="F295" s="4">
        <f>IF(ISNA(VLOOKUP(A295,'2010'!$B$2:$S$401,7,FALSE)), AVERAGE(C295:E295), VLOOKUP(A295,'2010'!$B$2:$S$401,7,FALSE))</f>
        <v>22.099999999999998</v>
      </c>
      <c r="G295" s="4">
        <f>IF(ISNA(VLOOKUP(A295,'2009'!$B$2:$S$401,7,FALSE)), AVERAGE(C295:F295), VLOOKUP(A295,'2009'!$B$2:$S$401,7,FALSE))</f>
        <v>18</v>
      </c>
      <c r="H295" s="4">
        <f>VLOOKUP(A295,'2014'!$B$2:$S$430,4,FALSE)</f>
        <v>55</v>
      </c>
      <c r="I295" s="4">
        <f>IF(ISNA(VLOOKUP(A295,'2013'!$B$2:$S$401,4,FALSE)), H295, VLOOKUP(A295,'2013'!$B$2:$S$401,4,FALSE)*1.7)</f>
        <v>71.399999999999991</v>
      </c>
      <c r="J295" s="4">
        <f>IF(ISNA(VLOOKUP(A295,'2012'!$B$2:$S$401,4,FALSE)), I295, VLOOKUP(A295,'2012'!$B$2:$S$401,4,FALSE))</f>
        <v>71.399999999999991</v>
      </c>
      <c r="K295" s="4">
        <f>IF(ISNA(VLOOKUP(A295,'2011'!$B$2:$S$401,4,FALSE)), AVERAGE(I295:J295), VLOOKUP(A295,'2011'!$B$2:$S$401,4,FALSE))</f>
        <v>71.399999999999991</v>
      </c>
      <c r="L295" s="4">
        <f>IF(ISNA(VLOOKUP(A295,'2010'!$B$2:$S$401,4,FALSE)), AVERAGE(I295:K295), VLOOKUP(A295,'2010'!$B$2:$S$401,4,FALSE))</f>
        <v>71.399999999999991</v>
      </c>
      <c r="M295" s="4">
        <f>IF(ISNA(VLOOKUP(A295,'2009'!$B$2:$S$401,4,FALSE)), AVERAGE(I295:L295), VLOOKUP(A295,'2009'!$B$2:$S$401,4,FALSE))</f>
        <v>60</v>
      </c>
      <c r="N295" s="4">
        <f t="shared" si="36"/>
        <v>25</v>
      </c>
      <c r="O295" s="4" t="str">
        <f>VLOOKUP(A295,Bios!$B$2:$S$430,3,FALSE)</f>
        <v>L</v>
      </c>
      <c r="P295" s="4" t="str">
        <f>VLOOKUP(A295,Bios!$B$2:$S$430,4,FALSE)</f>
        <v>Jun 07 '88</v>
      </c>
      <c r="Q295" s="4" t="str">
        <f t="shared" si="37"/>
        <v>88</v>
      </c>
      <c r="R295" s="5">
        <f t="shared" si="38"/>
        <v>0.32551173240139786</v>
      </c>
      <c r="S295" s="4">
        <f t="shared" si="39"/>
        <v>18</v>
      </c>
      <c r="T295" s="4">
        <f t="shared" si="40"/>
        <v>24</v>
      </c>
      <c r="U295" s="4">
        <f t="shared" si="41"/>
        <v>55</v>
      </c>
      <c r="V295" s="4">
        <f t="shared" si="42"/>
        <v>71.399999999999991</v>
      </c>
      <c r="W295" s="4" t="str">
        <f>VLOOKUP(A295,Bios!$B$2:$S$430,7,FALSE)</f>
        <v>CAN</v>
      </c>
      <c r="X295" s="4" t="str">
        <f>VLOOKUP(A295,Bios!$B$2:$S$430,2,FALSE)</f>
        <v>ANA</v>
      </c>
      <c r="Y295" s="4">
        <f t="shared" si="43"/>
        <v>66.766666666666666</v>
      </c>
      <c r="Z295" s="4">
        <f t="shared" si="44"/>
        <v>21.733333333333331</v>
      </c>
    </row>
    <row r="296" spans="1:26">
      <c r="A296" t="s">
        <v>818</v>
      </c>
      <c r="B296" s="4">
        <f>VLOOKUP(A296,'2014'!$B$2:$S$430,7,FALSE)</f>
        <v>17</v>
      </c>
      <c r="C296" s="4">
        <f>IF(ISNA(VLOOKUP(A296,'2013'!$B$2:$S$401,7,FALSE)*1.7), B296, VLOOKUP(A296,'2013'!$B$2:$S$401,7,FALSE)*1.7)</f>
        <v>23.8</v>
      </c>
      <c r="D296" s="4">
        <f>IF(ISNA(VLOOKUP(A296,'2012'!$B$2:$S$401,7,FALSE)), C296, VLOOKUP(A296,'2012'!$B$2:$S$401,7,FALSE))</f>
        <v>23.8</v>
      </c>
      <c r="E296" s="4">
        <f>IF(ISNA(VLOOKUP(A296,'2011'!$B$2:$S$401,7,FALSE)), AVERAGE(C296:D296), VLOOKUP(A296,'2011'!$B$2:$S$401,7,FALSE))</f>
        <v>23.8</v>
      </c>
      <c r="F296" s="4">
        <f>IF(ISNA(VLOOKUP(A296,'2010'!$B$2:$S$401,7,FALSE)), AVERAGE(C296:E296), VLOOKUP(A296,'2010'!$B$2:$S$401,7,FALSE))</f>
        <v>39</v>
      </c>
      <c r="G296" s="4">
        <f>IF(ISNA(VLOOKUP(A296,'2009'!$B$2:$S$401,7,FALSE)), AVERAGE(C296:F296), VLOOKUP(A296,'2009'!$B$2:$S$401,7,FALSE))</f>
        <v>27.6</v>
      </c>
      <c r="H296" s="4">
        <f>VLOOKUP(A296,'2014'!$B$2:$S$430,4,FALSE)</f>
        <v>62</v>
      </c>
      <c r="I296" s="4">
        <f>IF(ISNA(VLOOKUP(A296,'2013'!$B$2:$S$401,4,FALSE)), H296, VLOOKUP(A296,'2013'!$B$2:$S$401,4,FALSE)*1.7)</f>
        <v>61.199999999999996</v>
      </c>
      <c r="J296" s="4">
        <f>IF(ISNA(VLOOKUP(A296,'2012'!$B$2:$S$401,4,FALSE)), I296, VLOOKUP(A296,'2012'!$B$2:$S$401,4,FALSE))</f>
        <v>61.199999999999996</v>
      </c>
      <c r="K296" s="4">
        <f>IF(ISNA(VLOOKUP(A296,'2011'!$B$2:$S$401,4,FALSE)), AVERAGE(I296:J296), VLOOKUP(A296,'2011'!$B$2:$S$401,4,FALSE))</f>
        <v>61.199999999999996</v>
      </c>
      <c r="L296" s="4">
        <f>IF(ISNA(VLOOKUP(A296,'2010'!$B$2:$S$401,4,FALSE)), AVERAGE(I296:K296), VLOOKUP(A296,'2010'!$B$2:$S$401,4,FALSE))</f>
        <v>70</v>
      </c>
      <c r="M296" s="4">
        <f>IF(ISNA(VLOOKUP(A296,'2009'!$B$2:$S$401,4,FALSE)), AVERAGE(I296:L296), VLOOKUP(A296,'2009'!$B$2:$S$401,4,FALSE))</f>
        <v>63.4</v>
      </c>
      <c r="N296" s="4">
        <f t="shared" si="36"/>
        <v>25</v>
      </c>
      <c r="O296" s="4" t="str">
        <f>VLOOKUP(A296,Bios!$B$2:$S$430,3,FALSE)</f>
        <v>L</v>
      </c>
      <c r="P296" s="4" t="str">
        <f>VLOOKUP(A296,Bios!$B$2:$S$430,4,FALSE)</f>
        <v>Apr 22 '88</v>
      </c>
      <c r="Q296" s="4" t="str">
        <f t="shared" si="37"/>
        <v>88</v>
      </c>
      <c r="R296" s="5">
        <f t="shared" si="38"/>
        <v>0.4089709762532982</v>
      </c>
      <c r="S296" s="4">
        <f t="shared" si="39"/>
        <v>17</v>
      </c>
      <c r="T296" s="4">
        <f t="shared" si="40"/>
        <v>39</v>
      </c>
      <c r="U296" s="4">
        <f t="shared" si="41"/>
        <v>61.199999999999996</v>
      </c>
      <c r="V296" s="4">
        <f t="shared" si="42"/>
        <v>70</v>
      </c>
      <c r="W296" s="4" t="str">
        <f>VLOOKUP(A296,Bios!$B$2:$S$430,7,FALSE)</f>
        <v>CAN</v>
      </c>
      <c r="X296" s="4" t="str">
        <f>VLOOKUP(A296,Bios!$B$2:$S$430,2,FALSE)</f>
        <v>CGY</v>
      </c>
      <c r="Y296" s="4">
        <f t="shared" si="43"/>
        <v>63.166666666666657</v>
      </c>
      <c r="Z296" s="4">
        <f t="shared" si="44"/>
        <v>25.833333333333332</v>
      </c>
    </row>
    <row r="297" spans="1:26">
      <c r="A297" t="s">
        <v>258</v>
      </c>
      <c r="B297" s="4">
        <f>VLOOKUP(A297,'2014'!$B$2:$S$430,7,FALSE)</f>
        <v>31</v>
      </c>
      <c r="C297" s="4">
        <f>IF(ISNA(VLOOKUP(A297,'2013'!$B$2:$S$401,7,FALSE)*1.7), B297, VLOOKUP(A297,'2013'!$B$2:$S$401,7,FALSE)*1.7)</f>
        <v>30.599999999999998</v>
      </c>
      <c r="D297" s="4">
        <f>IF(ISNA(VLOOKUP(A297,'2012'!$B$2:$S$401,7,FALSE)), C297, VLOOKUP(A297,'2012'!$B$2:$S$401,7,FALSE))</f>
        <v>37</v>
      </c>
      <c r="E297" s="4">
        <f>IF(ISNA(VLOOKUP(A297,'2011'!$B$2:$S$401,7,FALSE)), AVERAGE(C297:D297), VLOOKUP(A297,'2011'!$B$2:$S$401,7,FALSE))</f>
        <v>33.799999999999997</v>
      </c>
      <c r="F297" s="4">
        <f>IF(ISNA(VLOOKUP(A297,'2010'!$B$2:$S$401,7,FALSE)), AVERAGE(C297:E297), VLOOKUP(A297,'2010'!$B$2:$S$401,7,FALSE))</f>
        <v>33.799999999999997</v>
      </c>
      <c r="G297" s="4">
        <f>IF(ISNA(VLOOKUP(A297,'2009'!$B$2:$S$401,7,FALSE)), AVERAGE(C297:F297), VLOOKUP(A297,'2009'!$B$2:$S$401,7,FALSE))</f>
        <v>33.799999999999997</v>
      </c>
      <c r="H297" s="4">
        <f>VLOOKUP(A297,'2014'!$B$2:$S$430,4,FALSE)</f>
        <v>82</v>
      </c>
      <c r="I297" s="4">
        <f>IF(ISNA(VLOOKUP(A297,'2013'!$B$2:$S$401,4,FALSE)), H297, VLOOKUP(A297,'2013'!$B$2:$S$401,4,FALSE)*1.7)</f>
        <v>81.599999999999994</v>
      </c>
      <c r="J297" s="4">
        <f>IF(ISNA(VLOOKUP(A297,'2012'!$B$2:$S$401,4,FALSE)), I297, VLOOKUP(A297,'2012'!$B$2:$S$401,4,FALSE))</f>
        <v>82</v>
      </c>
      <c r="K297" s="4">
        <f>IF(ISNA(VLOOKUP(A297,'2011'!$B$2:$S$401,4,FALSE)), AVERAGE(I297:J297), VLOOKUP(A297,'2011'!$B$2:$S$401,4,FALSE))</f>
        <v>81.8</v>
      </c>
      <c r="L297" s="4">
        <f>IF(ISNA(VLOOKUP(A297,'2010'!$B$2:$S$401,4,FALSE)), AVERAGE(I297:K297), VLOOKUP(A297,'2010'!$B$2:$S$401,4,FALSE))</f>
        <v>81.8</v>
      </c>
      <c r="M297" s="4">
        <f>IF(ISNA(VLOOKUP(A297,'2009'!$B$2:$S$401,4,FALSE)), AVERAGE(I297:L297), VLOOKUP(A297,'2009'!$B$2:$S$401,4,FALSE))</f>
        <v>81.8</v>
      </c>
      <c r="N297" s="4">
        <f t="shared" si="36"/>
        <v>22</v>
      </c>
      <c r="O297" s="4" t="str">
        <f>VLOOKUP(A297,Bios!$B$2:$S$430,3,FALSE)</f>
        <v>D</v>
      </c>
      <c r="P297" s="4" t="str">
        <f>VLOOKUP(A297,Bios!$B$2:$S$430,4,FALSE)</f>
        <v>Mar 20 '91</v>
      </c>
      <c r="Q297" s="4" t="str">
        <f t="shared" si="37"/>
        <v>91</v>
      </c>
      <c r="R297" s="5">
        <f t="shared" si="38"/>
        <v>0.40733197556008149</v>
      </c>
      <c r="S297" s="4">
        <f t="shared" si="39"/>
        <v>30.599999999999998</v>
      </c>
      <c r="T297" s="4">
        <f t="shared" si="40"/>
        <v>37</v>
      </c>
      <c r="U297" s="4">
        <f t="shared" si="41"/>
        <v>81.599999999999994</v>
      </c>
      <c r="V297" s="4">
        <f t="shared" si="42"/>
        <v>82</v>
      </c>
      <c r="W297" s="4" t="str">
        <f>VLOOKUP(A297,Bios!$B$2:$S$430,7,FALSE)</f>
        <v>USA</v>
      </c>
      <c r="X297" s="4" t="str">
        <f>VLOOKUP(A297,Bios!$B$2:$S$430,2,FALSE)</f>
        <v>CHI</v>
      </c>
      <c r="Y297" s="4">
        <f t="shared" si="43"/>
        <v>81.833333333333329</v>
      </c>
      <c r="Z297" s="4">
        <f t="shared" si="44"/>
        <v>33.333333333333336</v>
      </c>
    </row>
    <row r="298" spans="1:26">
      <c r="A298" t="s">
        <v>275</v>
      </c>
      <c r="B298" s="4">
        <f>VLOOKUP(A298,'2014'!$B$2:$S$430,7,FALSE)</f>
        <v>20</v>
      </c>
      <c r="C298" s="4">
        <f>IF(ISNA(VLOOKUP(A298,'2013'!$B$2:$S$401,7,FALSE)*1.7), B298, VLOOKUP(A298,'2013'!$B$2:$S$401,7,FALSE)*1.7)</f>
        <v>20.399999999999999</v>
      </c>
      <c r="D298" s="4">
        <f>IF(ISNA(VLOOKUP(A298,'2012'!$B$2:$S$401,7,FALSE)), C298, VLOOKUP(A298,'2012'!$B$2:$S$401,7,FALSE))</f>
        <v>34</v>
      </c>
      <c r="E298" s="4">
        <f>IF(ISNA(VLOOKUP(A298,'2011'!$B$2:$S$401,7,FALSE)), AVERAGE(C298:D298), VLOOKUP(A298,'2011'!$B$2:$S$401,7,FALSE))</f>
        <v>27.2</v>
      </c>
      <c r="F298" s="4">
        <f>IF(ISNA(VLOOKUP(A298,'2010'!$B$2:$S$401,7,FALSE)), AVERAGE(C298:E298), VLOOKUP(A298,'2010'!$B$2:$S$401,7,FALSE))</f>
        <v>36</v>
      </c>
      <c r="G298" s="4">
        <f>IF(ISNA(VLOOKUP(A298,'2009'!$B$2:$S$401,7,FALSE)), AVERAGE(C298:F298), VLOOKUP(A298,'2009'!$B$2:$S$401,7,FALSE))</f>
        <v>53</v>
      </c>
      <c r="H298" s="4">
        <f>VLOOKUP(A298,'2014'!$B$2:$S$430,4,FALSE)</f>
        <v>77</v>
      </c>
      <c r="I298" s="4">
        <f>IF(ISNA(VLOOKUP(A298,'2013'!$B$2:$S$401,4,FALSE)), H298, VLOOKUP(A298,'2013'!$B$2:$S$401,4,FALSE)*1.7)</f>
        <v>52.699999999999996</v>
      </c>
      <c r="J298" s="4">
        <f>IF(ISNA(VLOOKUP(A298,'2012'!$B$2:$S$401,4,FALSE)), I298, VLOOKUP(A298,'2012'!$B$2:$S$401,4,FALSE))</f>
        <v>81</v>
      </c>
      <c r="K298" s="4">
        <f>IF(ISNA(VLOOKUP(A298,'2011'!$B$2:$S$401,4,FALSE)), AVERAGE(I298:J298), VLOOKUP(A298,'2011'!$B$2:$S$401,4,FALSE))</f>
        <v>66.849999999999994</v>
      </c>
      <c r="L298" s="4">
        <f>IF(ISNA(VLOOKUP(A298,'2010'!$B$2:$S$401,4,FALSE)), AVERAGE(I298:K298), VLOOKUP(A298,'2010'!$B$2:$S$401,4,FALSE))</f>
        <v>77</v>
      </c>
      <c r="M298" s="4">
        <f>IF(ISNA(VLOOKUP(A298,'2009'!$B$2:$S$401,4,FALSE)), AVERAGE(I298:L298), VLOOKUP(A298,'2009'!$B$2:$S$401,4,FALSE))</f>
        <v>80</v>
      </c>
      <c r="N298" s="4">
        <f t="shared" si="36"/>
        <v>35</v>
      </c>
      <c r="O298" s="4" t="str">
        <f>VLOOKUP(A298,Bios!$B$2:$S$430,3,FALSE)</f>
        <v>C</v>
      </c>
      <c r="P298" s="4" t="str">
        <f>VLOOKUP(A298,Bios!$B$2:$S$430,4,FALSE)</f>
        <v>Sep 17 '78</v>
      </c>
      <c r="Q298" s="4" t="str">
        <f t="shared" si="37"/>
        <v>78</v>
      </c>
      <c r="R298" s="5">
        <f t="shared" si="38"/>
        <v>0.4386146588424808</v>
      </c>
      <c r="S298" s="4">
        <f t="shared" si="39"/>
        <v>20</v>
      </c>
      <c r="T298" s="4">
        <f t="shared" si="40"/>
        <v>53</v>
      </c>
      <c r="U298" s="4">
        <f t="shared" si="41"/>
        <v>52.699999999999996</v>
      </c>
      <c r="V298" s="4">
        <f t="shared" si="42"/>
        <v>81</v>
      </c>
      <c r="W298" s="4" t="str">
        <f>VLOOKUP(A298,Bios!$B$2:$S$430,7,FALSE)</f>
        <v>CAN</v>
      </c>
      <c r="X298" s="4" t="str">
        <f>VLOOKUP(A298,Bios!$B$2:$S$430,2,FALSE)</f>
        <v>DAL</v>
      </c>
      <c r="Y298" s="4">
        <f t="shared" si="43"/>
        <v>72.424999999999997</v>
      </c>
      <c r="Z298" s="4">
        <f t="shared" si="44"/>
        <v>31.766666666666669</v>
      </c>
    </row>
    <row r="299" spans="1:26">
      <c r="A299" t="s">
        <v>213</v>
      </c>
      <c r="B299" s="4">
        <f>VLOOKUP(A299,'2014'!$B$2:$S$430,7,FALSE)</f>
        <v>26</v>
      </c>
      <c r="C299" s="4">
        <f>IF(ISNA(VLOOKUP(A299,'2013'!$B$2:$S$401,7,FALSE)*1.7), B299, VLOOKUP(A299,'2013'!$B$2:$S$401,7,FALSE)*1.7)</f>
        <v>26</v>
      </c>
      <c r="D299" s="4">
        <f>IF(ISNA(VLOOKUP(A299,'2012'!$B$2:$S$401,7,FALSE)), C299, VLOOKUP(A299,'2012'!$B$2:$S$401,7,FALSE))</f>
        <v>44</v>
      </c>
      <c r="E299" s="4">
        <f>IF(ISNA(VLOOKUP(A299,'2011'!$B$2:$S$401,7,FALSE)), AVERAGE(C299:D299), VLOOKUP(A299,'2011'!$B$2:$S$401,7,FALSE))</f>
        <v>30</v>
      </c>
      <c r="F299" s="4">
        <f>IF(ISNA(VLOOKUP(A299,'2010'!$B$2:$S$401,7,FALSE)), AVERAGE(C299:E299), VLOOKUP(A299,'2010'!$B$2:$S$401,7,FALSE))</f>
        <v>30</v>
      </c>
      <c r="G299" s="4">
        <f>IF(ISNA(VLOOKUP(A299,'2009'!$B$2:$S$401,7,FALSE)), AVERAGE(C299:F299), VLOOKUP(A299,'2009'!$B$2:$S$401,7,FALSE))</f>
        <v>40</v>
      </c>
      <c r="H299" s="4">
        <f>VLOOKUP(A299,'2014'!$B$2:$S$430,4,FALSE)</f>
        <v>82</v>
      </c>
      <c r="I299" s="4">
        <f>IF(ISNA(VLOOKUP(A299,'2013'!$B$2:$S$401,4,FALSE)), H299, VLOOKUP(A299,'2013'!$B$2:$S$401,4,FALSE)*1.7)</f>
        <v>82</v>
      </c>
      <c r="J299" s="4">
        <f>IF(ISNA(VLOOKUP(A299,'2012'!$B$2:$S$401,4,FALSE)), I299, VLOOKUP(A299,'2012'!$B$2:$S$401,4,FALSE))</f>
        <v>82</v>
      </c>
      <c r="K299" s="4">
        <f>IF(ISNA(VLOOKUP(A299,'2011'!$B$2:$S$401,4,FALSE)), AVERAGE(I299:J299), VLOOKUP(A299,'2011'!$B$2:$S$401,4,FALSE))</f>
        <v>79</v>
      </c>
      <c r="L299" s="4">
        <f>IF(ISNA(VLOOKUP(A299,'2010'!$B$2:$S$401,4,FALSE)), AVERAGE(I299:K299), VLOOKUP(A299,'2010'!$B$2:$S$401,4,FALSE))</f>
        <v>79</v>
      </c>
      <c r="M299" s="4">
        <f>IF(ISNA(VLOOKUP(A299,'2009'!$B$2:$S$401,4,FALSE)), AVERAGE(I299:L299), VLOOKUP(A299,'2009'!$B$2:$S$401,4,FALSE))</f>
        <v>82</v>
      </c>
      <c r="N299" s="4">
        <f t="shared" si="36"/>
        <v>35</v>
      </c>
      <c r="O299" s="4" t="str">
        <f>VLOOKUP(A299,Bios!$B$2:$S$430,3,FALSE)</f>
        <v>R</v>
      </c>
      <c r="P299" s="4" t="str">
        <f>VLOOKUP(A299,Bios!$B$2:$S$430,4,FALSE)</f>
        <v>Jun 16 '78</v>
      </c>
      <c r="Q299" s="4" t="str">
        <f t="shared" si="37"/>
        <v>78</v>
      </c>
      <c r="R299" s="5">
        <f t="shared" si="38"/>
        <v>0.40329218106995884</v>
      </c>
      <c r="S299" s="4">
        <f t="shared" si="39"/>
        <v>26</v>
      </c>
      <c r="T299" s="4">
        <f t="shared" si="40"/>
        <v>44</v>
      </c>
      <c r="U299" s="4">
        <f t="shared" si="41"/>
        <v>79</v>
      </c>
      <c r="V299" s="4">
        <f t="shared" si="42"/>
        <v>82</v>
      </c>
      <c r="W299" s="4" t="str">
        <f>VLOOKUP(A299,Bios!$B$2:$S$430,7,FALSE)</f>
        <v>LTU</v>
      </c>
      <c r="X299" s="4" t="str">
        <f>VLOOKUP(A299,Bios!$B$2:$S$430,2,FALSE)</f>
        <v>NJD</v>
      </c>
      <c r="Y299" s="4">
        <f t="shared" si="43"/>
        <v>81</v>
      </c>
      <c r="Z299" s="4">
        <f t="shared" si="44"/>
        <v>32.666666666666664</v>
      </c>
    </row>
    <row r="300" spans="1:26">
      <c r="A300" t="s">
        <v>289</v>
      </c>
      <c r="B300" s="4">
        <f>VLOOKUP(A300,'2014'!$B$2:$S$430,7,FALSE)</f>
        <v>26</v>
      </c>
      <c r="C300" s="4">
        <f>IF(ISNA(VLOOKUP(A300,'2013'!$B$2:$S$401,7,FALSE)*1.7), B300, VLOOKUP(A300,'2013'!$B$2:$S$401,7,FALSE)*1.7)</f>
        <v>32.299999999999997</v>
      </c>
      <c r="D300" s="4">
        <f>IF(ISNA(VLOOKUP(A300,'2012'!$B$2:$S$401,7,FALSE)), C300, VLOOKUP(A300,'2012'!$B$2:$S$401,7,FALSE))</f>
        <v>32</v>
      </c>
      <c r="E300" s="4">
        <f>IF(ISNA(VLOOKUP(A300,'2011'!$B$2:$S$401,7,FALSE)), AVERAGE(C300:D300), VLOOKUP(A300,'2011'!$B$2:$S$401,7,FALSE))</f>
        <v>29</v>
      </c>
      <c r="F300" s="4">
        <f>IF(ISNA(VLOOKUP(A300,'2010'!$B$2:$S$401,7,FALSE)), AVERAGE(C300:E300), VLOOKUP(A300,'2010'!$B$2:$S$401,7,FALSE))</f>
        <v>40</v>
      </c>
      <c r="G300" s="4">
        <f>IF(ISNA(VLOOKUP(A300,'2009'!$B$2:$S$401,7,FALSE)), AVERAGE(C300:F300), VLOOKUP(A300,'2009'!$B$2:$S$401,7,FALSE))</f>
        <v>33.325000000000003</v>
      </c>
      <c r="H300" s="4">
        <f>VLOOKUP(A300,'2014'!$B$2:$S$430,4,FALSE)</f>
        <v>81</v>
      </c>
      <c r="I300" s="4">
        <f>IF(ISNA(VLOOKUP(A300,'2013'!$B$2:$S$401,4,FALSE)), H300, VLOOKUP(A300,'2013'!$B$2:$S$401,4,FALSE)*1.7)</f>
        <v>81.599999999999994</v>
      </c>
      <c r="J300" s="4">
        <f>IF(ISNA(VLOOKUP(A300,'2012'!$B$2:$S$401,4,FALSE)), I300, VLOOKUP(A300,'2012'!$B$2:$S$401,4,FALSE))</f>
        <v>82</v>
      </c>
      <c r="K300" s="4">
        <f>IF(ISNA(VLOOKUP(A300,'2011'!$B$2:$S$401,4,FALSE)), AVERAGE(I300:J300), VLOOKUP(A300,'2011'!$B$2:$S$401,4,FALSE))</f>
        <v>82</v>
      </c>
      <c r="L300" s="4">
        <f>IF(ISNA(VLOOKUP(A300,'2010'!$B$2:$S$401,4,FALSE)), AVERAGE(I300:K300), VLOOKUP(A300,'2010'!$B$2:$S$401,4,FALSE))</f>
        <v>72</v>
      </c>
      <c r="M300" s="4">
        <f>IF(ISNA(VLOOKUP(A300,'2009'!$B$2:$S$401,4,FALSE)), AVERAGE(I300:L300), VLOOKUP(A300,'2009'!$B$2:$S$401,4,FALSE))</f>
        <v>79.400000000000006</v>
      </c>
      <c r="N300" s="4">
        <f t="shared" si="36"/>
        <v>24</v>
      </c>
      <c r="O300" s="4" t="str">
        <f>VLOOKUP(A300,Bios!$B$2:$S$430,3,FALSE)</f>
        <v>C</v>
      </c>
      <c r="P300" s="4" t="str">
        <f>VLOOKUP(A300,Bios!$B$2:$S$430,4,FALSE)</f>
        <v>Feb 14 '89</v>
      </c>
      <c r="Q300" s="4" t="str">
        <f t="shared" si="37"/>
        <v>89</v>
      </c>
      <c r="R300" s="5">
        <f t="shared" si="38"/>
        <v>0.40298117154811708</v>
      </c>
      <c r="S300" s="4">
        <f t="shared" si="39"/>
        <v>26</v>
      </c>
      <c r="T300" s="4">
        <f t="shared" si="40"/>
        <v>40</v>
      </c>
      <c r="U300" s="4">
        <f t="shared" si="41"/>
        <v>72</v>
      </c>
      <c r="V300" s="4">
        <f t="shared" si="42"/>
        <v>82</v>
      </c>
      <c r="W300" s="4" t="str">
        <f>VLOOKUP(A300,Bios!$B$2:$S$430,7,FALSE)</f>
        <v>USA</v>
      </c>
      <c r="X300" s="4" t="str">
        <f>VLOOKUP(A300,Bios!$B$2:$S$430,2,FALSE)</f>
        <v>PIT</v>
      </c>
      <c r="Y300" s="4">
        <f t="shared" si="43"/>
        <v>79.666666666666671</v>
      </c>
      <c r="Z300" s="4">
        <f t="shared" si="44"/>
        <v>32.104166666666664</v>
      </c>
    </row>
    <row r="301" spans="1:26">
      <c r="A301" t="s">
        <v>1862</v>
      </c>
      <c r="B301" s="4">
        <f>VLOOKUP(A301,'2014'!$B$2:$S$430,7,FALSE)</f>
        <v>29</v>
      </c>
      <c r="C301" s="4">
        <f>IF(ISNA(VLOOKUP(A301,'2013'!$B$2:$S$401,7,FALSE)*1.7), B301, VLOOKUP(A301,'2013'!$B$2:$S$401,7,FALSE)*1.7)</f>
        <v>29</v>
      </c>
      <c r="D301" s="4">
        <f>IF(ISNA(VLOOKUP(A301,'2012'!$B$2:$S$401,7,FALSE)), C301, VLOOKUP(A301,'2012'!$B$2:$S$401,7,FALSE))</f>
        <v>29</v>
      </c>
      <c r="E301" s="4">
        <f>IF(ISNA(VLOOKUP(A301,'2011'!$B$2:$S$401,7,FALSE)), AVERAGE(C301:D301), VLOOKUP(A301,'2011'!$B$2:$S$401,7,FALSE))</f>
        <v>29</v>
      </c>
      <c r="F301" s="4">
        <f>IF(ISNA(VLOOKUP(A301,'2010'!$B$2:$S$401,7,FALSE)), AVERAGE(C301:E301), VLOOKUP(A301,'2010'!$B$2:$S$401,7,FALSE))</f>
        <v>29</v>
      </c>
      <c r="G301" s="4">
        <f>IF(ISNA(VLOOKUP(A301,'2009'!$B$2:$S$401,7,FALSE)), AVERAGE(C301:F301), VLOOKUP(A301,'2009'!$B$2:$S$401,7,FALSE))</f>
        <v>29</v>
      </c>
      <c r="H301" s="4">
        <f>VLOOKUP(A301,'2014'!$B$2:$S$430,4,FALSE)</f>
        <v>72</v>
      </c>
      <c r="I301" s="4">
        <f>IF(ISNA(VLOOKUP(A301,'2013'!$B$2:$S$401,4,FALSE)), H301, VLOOKUP(A301,'2013'!$B$2:$S$401,4,FALSE)*1.7)</f>
        <v>72</v>
      </c>
      <c r="J301" s="4">
        <f>IF(ISNA(VLOOKUP(A301,'2012'!$B$2:$S$401,4,FALSE)), I301, VLOOKUP(A301,'2012'!$B$2:$S$401,4,FALSE))</f>
        <v>72</v>
      </c>
      <c r="K301" s="4">
        <f>IF(ISNA(VLOOKUP(A301,'2011'!$B$2:$S$401,4,FALSE)), AVERAGE(I301:J301), VLOOKUP(A301,'2011'!$B$2:$S$401,4,FALSE))</f>
        <v>72</v>
      </c>
      <c r="L301" s="4">
        <f>IF(ISNA(VLOOKUP(A301,'2010'!$B$2:$S$401,4,FALSE)), AVERAGE(I301:K301), VLOOKUP(A301,'2010'!$B$2:$S$401,4,FALSE))</f>
        <v>72</v>
      </c>
      <c r="M301" s="4">
        <f>IF(ISNA(VLOOKUP(A301,'2009'!$B$2:$S$401,4,FALSE)), AVERAGE(I301:L301), VLOOKUP(A301,'2009'!$B$2:$S$401,4,FALSE))</f>
        <v>72</v>
      </c>
      <c r="N301" s="4">
        <f t="shared" si="36"/>
        <v>20</v>
      </c>
      <c r="O301" s="4" t="str">
        <f>VLOOKUP(A301,Bios!$B$2:$S$430,3,FALSE)</f>
        <v>C</v>
      </c>
      <c r="P301" s="4" t="str">
        <f>VLOOKUP(A301,Bios!$B$2:$S$430,4,FALSE)</f>
        <v>Jun 15 '93</v>
      </c>
      <c r="Q301" s="4" t="str">
        <f t="shared" si="37"/>
        <v>93</v>
      </c>
      <c r="R301" s="5">
        <f t="shared" si="38"/>
        <v>0.40277777777777779</v>
      </c>
      <c r="S301" s="4">
        <f t="shared" si="39"/>
        <v>29</v>
      </c>
      <c r="T301" s="4">
        <f t="shared" si="40"/>
        <v>29</v>
      </c>
      <c r="U301" s="4">
        <f t="shared" si="41"/>
        <v>72</v>
      </c>
      <c r="V301" s="4">
        <f t="shared" si="42"/>
        <v>72</v>
      </c>
      <c r="W301" s="4" t="str">
        <f>VLOOKUP(A301,Bios!$B$2:$S$430,7,FALSE)</f>
        <v>CAN</v>
      </c>
      <c r="X301" s="4" t="str">
        <f>VLOOKUP(A301,Bios!$B$2:$S$430,2,FALSE)</f>
        <v>CBJ</v>
      </c>
      <c r="Y301" s="4">
        <f t="shared" si="43"/>
        <v>72</v>
      </c>
      <c r="Z301" s="4">
        <f t="shared" si="44"/>
        <v>29</v>
      </c>
    </row>
    <row r="302" spans="1:26">
      <c r="A302" t="s">
        <v>929</v>
      </c>
      <c r="B302" s="4">
        <f>VLOOKUP(A302,'2014'!$B$2:$S$430,7,FALSE)</f>
        <v>24</v>
      </c>
      <c r="C302" s="4">
        <f>IF(ISNA(VLOOKUP(A302,'2013'!$B$2:$S$401,7,FALSE)*1.7), B302, VLOOKUP(A302,'2013'!$B$2:$S$401,7,FALSE)*1.7)</f>
        <v>27.2</v>
      </c>
      <c r="D302" s="4">
        <f>IF(ISNA(VLOOKUP(A302,'2012'!$B$2:$S$401,7,FALSE)), C302, VLOOKUP(A302,'2012'!$B$2:$S$401,7,FALSE))</f>
        <v>27.2</v>
      </c>
      <c r="E302" s="4">
        <f>IF(ISNA(VLOOKUP(A302,'2011'!$B$2:$S$401,7,FALSE)), AVERAGE(C302:D302), VLOOKUP(A302,'2011'!$B$2:$S$401,7,FALSE))</f>
        <v>27.2</v>
      </c>
      <c r="F302" s="4">
        <f>IF(ISNA(VLOOKUP(A302,'2010'!$B$2:$S$401,7,FALSE)), AVERAGE(C302:E302), VLOOKUP(A302,'2010'!$B$2:$S$401,7,FALSE))</f>
        <v>20</v>
      </c>
      <c r="G302" s="4">
        <f>IF(ISNA(VLOOKUP(A302,'2009'!$B$2:$S$401,7,FALSE)), AVERAGE(C302:F302), VLOOKUP(A302,'2009'!$B$2:$S$401,7,FALSE))</f>
        <v>25.4</v>
      </c>
      <c r="H302" s="4">
        <f>VLOOKUP(A302,'2014'!$B$2:$S$430,4,FALSE)</f>
        <v>56</v>
      </c>
      <c r="I302" s="4">
        <f>IF(ISNA(VLOOKUP(A302,'2013'!$B$2:$S$401,4,FALSE)), H302, VLOOKUP(A302,'2013'!$B$2:$S$401,4,FALSE)*1.7)</f>
        <v>71.399999999999991</v>
      </c>
      <c r="J302" s="4">
        <f>IF(ISNA(VLOOKUP(A302,'2012'!$B$2:$S$401,4,FALSE)), I302, VLOOKUP(A302,'2012'!$B$2:$S$401,4,FALSE))</f>
        <v>71.399999999999991</v>
      </c>
      <c r="K302" s="4">
        <f>IF(ISNA(VLOOKUP(A302,'2011'!$B$2:$S$401,4,FALSE)), AVERAGE(I302:J302), VLOOKUP(A302,'2011'!$B$2:$S$401,4,FALSE))</f>
        <v>71.399999999999991</v>
      </c>
      <c r="L302" s="4">
        <f>IF(ISNA(VLOOKUP(A302,'2010'!$B$2:$S$401,4,FALSE)), AVERAGE(I302:K302), VLOOKUP(A302,'2010'!$B$2:$S$401,4,FALSE))</f>
        <v>42</v>
      </c>
      <c r="M302" s="4">
        <f>IF(ISNA(VLOOKUP(A302,'2009'!$B$2:$S$401,4,FALSE)), AVERAGE(I302:L302), VLOOKUP(A302,'2009'!$B$2:$S$401,4,FALSE))</f>
        <v>64.05</v>
      </c>
      <c r="N302" s="4">
        <f t="shared" si="36"/>
        <v>24</v>
      </c>
      <c r="O302" s="4" t="str">
        <f>VLOOKUP(A302,Bios!$B$2:$S$430,3,FALSE)</f>
        <v>L</v>
      </c>
      <c r="P302" s="4" t="str">
        <f>VLOOKUP(A302,Bios!$B$2:$S$430,4,FALSE)</f>
        <v>Dec 24 '89</v>
      </c>
      <c r="Q302" s="4" t="str">
        <f t="shared" si="37"/>
        <v>89</v>
      </c>
      <c r="R302" s="5">
        <f t="shared" si="38"/>
        <v>0.40132890365448504</v>
      </c>
      <c r="S302" s="4">
        <f t="shared" si="39"/>
        <v>20</v>
      </c>
      <c r="T302" s="4">
        <f t="shared" si="40"/>
        <v>27.2</v>
      </c>
      <c r="U302" s="4">
        <f t="shared" si="41"/>
        <v>42</v>
      </c>
      <c r="V302" s="4">
        <f t="shared" si="42"/>
        <v>71.399999999999991</v>
      </c>
      <c r="W302" s="4" t="str">
        <f>VLOOKUP(A302,Bios!$B$2:$S$430,7,FALSE)</f>
        <v>CAN</v>
      </c>
      <c r="X302" s="4" t="str">
        <f>VLOOKUP(A302,Bios!$B$2:$S$430,2,FALSE)</f>
        <v>CBJ</v>
      </c>
      <c r="Y302" s="4">
        <f t="shared" si="43"/>
        <v>62.708333333333336</v>
      </c>
      <c r="Z302" s="4">
        <f t="shared" si="44"/>
        <v>25.166666666666668</v>
      </c>
    </row>
    <row r="303" spans="1:26">
      <c r="A303" t="s">
        <v>914</v>
      </c>
      <c r="B303" s="4">
        <f>VLOOKUP(A303,'2014'!$B$2:$S$430,7,FALSE)</f>
        <v>23</v>
      </c>
      <c r="C303" s="4">
        <f>IF(ISNA(VLOOKUP(A303,'2013'!$B$2:$S$401,7,FALSE)*1.7), B303, VLOOKUP(A303,'2013'!$B$2:$S$401,7,FALSE)*1.7)</f>
        <v>32.299999999999997</v>
      </c>
      <c r="D303" s="4">
        <f>IF(ISNA(VLOOKUP(A303,'2012'!$B$2:$S$401,7,FALSE)), C303, VLOOKUP(A303,'2012'!$B$2:$S$401,7,FALSE))</f>
        <v>32.299999999999997</v>
      </c>
      <c r="E303" s="4">
        <f>IF(ISNA(VLOOKUP(A303,'2011'!$B$2:$S$401,7,FALSE)), AVERAGE(C303:D303), VLOOKUP(A303,'2011'!$B$2:$S$401,7,FALSE))</f>
        <v>32.299999999999997</v>
      </c>
      <c r="F303" s="4">
        <f>IF(ISNA(VLOOKUP(A303,'2010'!$B$2:$S$401,7,FALSE)), AVERAGE(C303:E303), VLOOKUP(A303,'2010'!$B$2:$S$401,7,FALSE))</f>
        <v>32.299999999999997</v>
      </c>
      <c r="G303" s="4">
        <f>IF(ISNA(VLOOKUP(A303,'2009'!$B$2:$S$401,7,FALSE)), AVERAGE(C303:F303), VLOOKUP(A303,'2009'!$B$2:$S$401,7,FALSE))</f>
        <v>32.299999999999997</v>
      </c>
      <c r="H303" s="4">
        <f>VLOOKUP(A303,'2014'!$B$2:$S$430,4,FALSE)</f>
        <v>52</v>
      </c>
      <c r="I303" s="4">
        <f>IF(ISNA(VLOOKUP(A303,'2013'!$B$2:$S$401,4,FALSE)), H303, VLOOKUP(A303,'2013'!$B$2:$S$401,4,FALSE)*1.7)</f>
        <v>81.599999999999994</v>
      </c>
      <c r="J303" s="4">
        <f>IF(ISNA(VLOOKUP(A303,'2012'!$B$2:$S$401,4,FALSE)), I303, VLOOKUP(A303,'2012'!$B$2:$S$401,4,FALSE))</f>
        <v>81.599999999999994</v>
      </c>
      <c r="K303" s="4">
        <f>IF(ISNA(VLOOKUP(A303,'2011'!$B$2:$S$401,4,FALSE)), AVERAGE(I303:J303), VLOOKUP(A303,'2011'!$B$2:$S$401,4,FALSE))</f>
        <v>81.599999999999994</v>
      </c>
      <c r="L303" s="4">
        <f>IF(ISNA(VLOOKUP(A303,'2010'!$B$2:$S$401,4,FALSE)), AVERAGE(I303:K303), VLOOKUP(A303,'2010'!$B$2:$S$401,4,FALSE))</f>
        <v>81.599999999999994</v>
      </c>
      <c r="M303" s="4">
        <f>IF(ISNA(VLOOKUP(A303,'2009'!$B$2:$S$401,4,FALSE)), AVERAGE(I303:L303), VLOOKUP(A303,'2009'!$B$2:$S$401,4,FALSE))</f>
        <v>81.599999999999994</v>
      </c>
      <c r="N303" s="4">
        <f t="shared" si="36"/>
        <v>23</v>
      </c>
      <c r="O303" s="4" t="str">
        <f>VLOOKUP(A303,Bios!$B$2:$S$430,3,FALSE)</f>
        <v>R</v>
      </c>
      <c r="P303" s="4" t="str">
        <f>VLOOKUP(A303,Bios!$B$2:$S$430,4,FALSE)</f>
        <v>Oct 13 '90</v>
      </c>
      <c r="Q303" s="4" t="str">
        <f t="shared" si="37"/>
        <v>90</v>
      </c>
      <c r="R303" s="5">
        <f t="shared" si="38"/>
        <v>0.40108695652173909</v>
      </c>
      <c r="S303" s="4">
        <f t="shared" si="39"/>
        <v>23</v>
      </c>
      <c r="T303" s="4">
        <f t="shared" si="40"/>
        <v>32.299999999999997</v>
      </c>
      <c r="U303" s="4">
        <f t="shared" si="41"/>
        <v>52</v>
      </c>
      <c r="V303" s="4">
        <f t="shared" si="42"/>
        <v>81.599999999999994</v>
      </c>
      <c r="W303" s="4" t="str">
        <f>VLOOKUP(A303,Bios!$B$2:$S$430,7,FALSE)</f>
        <v>SWE</v>
      </c>
      <c r="X303" s="4" t="str">
        <f>VLOOKUP(A303,Bios!$B$2:$S$430,2,FALSE)</f>
        <v>ANA</v>
      </c>
      <c r="Y303" s="4">
        <f t="shared" si="43"/>
        <v>76.666666666666671</v>
      </c>
      <c r="Z303" s="4">
        <f t="shared" si="44"/>
        <v>30.75</v>
      </c>
    </row>
    <row r="304" spans="1:26">
      <c r="A304" t="s">
        <v>209</v>
      </c>
      <c r="B304" s="4">
        <f>VLOOKUP(A304,'2014'!$B$2:$S$430,7,FALSE)</f>
        <v>24</v>
      </c>
      <c r="C304" s="4">
        <f>IF(ISNA(VLOOKUP(A304,'2013'!$B$2:$S$401,7,FALSE)*1.7), B304, VLOOKUP(A304,'2013'!$B$2:$S$401,7,FALSE)*1.7)</f>
        <v>20.399999999999999</v>
      </c>
      <c r="D304" s="4">
        <f>IF(ISNA(VLOOKUP(A304,'2012'!$B$2:$S$401,7,FALSE)), C304, VLOOKUP(A304,'2012'!$B$2:$S$401,7,FALSE))</f>
        <v>44</v>
      </c>
      <c r="E304" s="4">
        <f>IF(ISNA(VLOOKUP(A304,'2011'!$B$2:$S$401,7,FALSE)), AVERAGE(C304:D304), VLOOKUP(A304,'2011'!$B$2:$S$401,7,FALSE))</f>
        <v>37</v>
      </c>
      <c r="F304" s="4">
        <f>IF(ISNA(VLOOKUP(A304,'2010'!$B$2:$S$401,7,FALSE)), AVERAGE(C304:E304), VLOOKUP(A304,'2010'!$B$2:$S$401,7,FALSE))</f>
        <v>32</v>
      </c>
      <c r="G304" s="4">
        <f>IF(ISNA(VLOOKUP(A304,'2009'!$B$2:$S$401,7,FALSE)), AVERAGE(C304:F304), VLOOKUP(A304,'2009'!$B$2:$S$401,7,FALSE))</f>
        <v>33.35</v>
      </c>
      <c r="H304" s="4">
        <f>VLOOKUP(A304,'2014'!$B$2:$S$430,4,FALSE)</f>
        <v>81</v>
      </c>
      <c r="I304" s="4">
        <f>IF(ISNA(VLOOKUP(A304,'2013'!$B$2:$S$401,4,FALSE)), H304, VLOOKUP(A304,'2013'!$B$2:$S$401,4,FALSE)*1.7)</f>
        <v>81.599999999999994</v>
      </c>
      <c r="J304" s="4">
        <f>IF(ISNA(VLOOKUP(A304,'2012'!$B$2:$S$401,4,FALSE)), I304, VLOOKUP(A304,'2012'!$B$2:$S$401,4,FALSE))</f>
        <v>82</v>
      </c>
      <c r="K304" s="4">
        <f>IF(ISNA(VLOOKUP(A304,'2011'!$B$2:$S$401,4,FALSE)), AVERAGE(I304:J304), VLOOKUP(A304,'2011'!$B$2:$S$401,4,FALSE))</f>
        <v>80</v>
      </c>
      <c r="L304" s="4">
        <f>IF(ISNA(VLOOKUP(A304,'2010'!$B$2:$S$401,4,FALSE)), AVERAGE(I304:K304), VLOOKUP(A304,'2010'!$B$2:$S$401,4,FALSE))</f>
        <v>82</v>
      </c>
      <c r="M304" s="4">
        <f>IF(ISNA(VLOOKUP(A304,'2009'!$B$2:$S$401,4,FALSE)), AVERAGE(I304:L304), VLOOKUP(A304,'2009'!$B$2:$S$401,4,FALSE))</f>
        <v>81.400000000000006</v>
      </c>
      <c r="N304" s="4">
        <f t="shared" si="36"/>
        <v>29</v>
      </c>
      <c r="O304" s="4" t="str">
        <f>VLOOKUP(A304,Bios!$B$2:$S$430,3,FALSE)</f>
        <v>C</v>
      </c>
      <c r="P304" s="4" t="str">
        <f>VLOOKUP(A304,Bios!$B$2:$S$430,4,FALSE)</f>
        <v>May 25 '84</v>
      </c>
      <c r="Q304" s="4" t="str">
        <f t="shared" si="37"/>
        <v>84</v>
      </c>
      <c r="R304" s="5">
        <f t="shared" si="38"/>
        <v>0.39088114754098363</v>
      </c>
      <c r="S304" s="4">
        <f t="shared" si="39"/>
        <v>20.399999999999999</v>
      </c>
      <c r="T304" s="4">
        <f t="shared" si="40"/>
        <v>44</v>
      </c>
      <c r="U304" s="4">
        <f t="shared" si="41"/>
        <v>80</v>
      </c>
      <c r="V304" s="4">
        <f t="shared" si="42"/>
        <v>82</v>
      </c>
      <c r="W304" s="4" t="str">
        <f>VLOOKUP(A304,Bios!$B$2:$S$430,7,FALSE)</f>
        <v>CAN</v>
      </c>
      <c r="X304" s="4" t="str">
        <f>VLOOKUP(A304,Bios!$B$2:$S$430,2,FALSE)</f>
        <v>MIN</v>
      </c>
      <c r="Y304" s="4">
        <f t="shared" si="43"/>
        <v>81.333333333333329</v>
      </c>
      <c r="Z304" s="4">
        <f t="shared" si="44"/>
        <v>31.791666666666668</v>
      </c>
    </row>
    <row r="305" spans="1:26">
      <c r="A305" t="s">
        <v>257</v>
      </c>
      <c r="B305" s="4">
        <f>VLOOKUP(A305,'2014'!$B$2:$S$430,7,FALSE)</f>
        <v>22</v>
      </c>
      <c r="C305" s="4">
        <f>IF(ISNA(VLOOKUP(A305,'2013'!$B$2:$S$401,7,FALSE)*1.7), B305, VLOOKUP(A305,'2013'!$B$2:$S$401,7,FALSE)*1.7)</f>
        <v>40.799999999999997</v>
      </c>
      <c r="D305" s="4">
        <f>IF(ISNA(VLOOKUP(A305,'2012'!$B$2:$S$401,7,FALSE)), C305, VLOOKUP(A305,'2012'!$B$2:$S$401,7,FALSE))</f>
        <v>37</v>
      </c>
      <c r="E305" s="4">
        <f>IF(ISNA(VLOOKUP(A305,'2011'!$B$2:$S$401,7,FALSE)), AVERAGE(C305:D305), VLOOKUP(A305,'2011'!$B$2:$S$401,7,FALSE))</f>
        <v>38.9</v>
      </c>
      <c r="F305" s="4">
        <f>IF(ISNA(VLOOKUP(A305,'2010'!$B$2:$S$401,7,FALSE)), AVERAGE(C305:E305), VLOOKUP(A305,'2010'!$B$2:$S$401,7,FALSE))</f>
        <v>23</v>
      </c>
      <c r="G305" s="4">
        <f>IF(ISNA(VLOOKUP(A305,'2009'!$B$2:$S$401,7,FALSE)), AVERAGE(C305:F305), VLOOKUP(A305,'2009'!$B$2:$S$401,7,FALSE))</f>
        <v>24</v>
      </c>
      <c r="H305" s="4">
        <f>VLOOKUP(A305,'2014'!$B$2:$S$430,4,FALSE)</f>
        <v>79</v>
      </c>
      <c r="I305" s="4">
        <f>IF(ISNA(VLOOKUP(A305,'2013'!$B$2:$S$401,4,FALSE)), H305, VLOOKUP(A305,'2013'!$B$2:$S$401,4,FALSE)*1.7)</f>
        <v>79.899999999999991</v>
      </c>
      <c r="J305" s="4">
        <f>IF(ISNA(VLOOKUP(A305,'2012'!$B$2:$S$401,4,FALSE)), I305, VLOOKUP(A305,'2012'!$B$2:$S$401,4,FALSE))</f>
        <v>82</v>
      </c>
      <c r="K305" s="4">
        <f>IF(ISNA(VLOOKUP(A305,'2011'!$B$2:$S$401,4,FALSE)), AVERAGE(I305:J305), VLOOKUP(A305,'2011'!$B$2:$S$401,4,FALSE))</f>
        <v>80.949999999999989</v>
      </c>
      <c r="L305" s="4">
        <f>IF(ISNA(VLOOKUP(A305,'2010'!$B$2:$S$401,4,FALSE)), AVERAGE(I305:K305), VLOOKUP(A305,'2010'!$B$2:$S$401,4,FALSE))</f>
        <v>64</v>
      </c>
      <c r="M305" s="4">
        <f>IF(ISNA(VLOOKUP(A305,'2009'!$B$2:$S$401,4,FALSE)), AVERAGE(I305:L305), VLOOKUP(A305,'2009'!$B$2:$S$401,4,FALSE))</f>
        <v>78</v>
      </c>
      <c r="N305" s="4">
        <f t="shared" si="36"/>
        <v>31</v>
      </c>
      <c r="O305" s="4" t="str">
        <f>VLOOKUP(A305,Bios!$B$2:$S$430,3,FALSE)</f>
        <v>D</v>
      </c>
      <c r="P305" s="4" t="str">
        <f>VLOOKUP(A305,Bios!$B$2:$S$430,4,FALSE)</f>
        <v>Dec 13 '82</v>
      </c>
      <c r="Q305" s="4" t="str">
        <f t="shared" si="37"/>
        <v>82</v>
      </c>
      <c r="R305" s="5">
        <f t="shared" si="38"/>
        <v>0.40034493909669078</v>
      </c>
      <c r="S305" s="4">
        <f t="shared" si="39"/>
        <v>22</v>
      </c>
      <c r="T305" s="4">
        <f t="shared" si="40"/>
        <v>40.799999999999997</v>
      </c>
      <c r="U305" s="4">
        <f t="shared" si="41"/>
        <v>64</v>
      </c>
      <c r="V305" s="4">
        <f t="shared" si="42"/>
        <v>82</v>
      </c>
      <c r="W305" s="4" t="str">
        <f>VLOOKUP(A305,Bios!$B$2:$S$430,7,FALSE)</f>
        <v>CAN</v>
      </c>
      <c r="X305" s="4" t="str">
        <f>VLOOKUP(A305,Bios!$B$2:$S$430,2,FALSE)</f>
        <v>VAN</v>
      </c>
      <c r="Y305" s="4">
        <f t="shared" si="43"/>
        <v>77.308333333333323</v>
      </c>
      <c r="Z305" s="4">
        <f t="shared" si="44"/>
        <v>30.95</v>
      </c>
    </row>
    <row r="306" spans="1:26">
      <c r="A306" t="s">
        <v>393</v>
      </c>
      <c r="B306" s="4">
        <f>VLOOKUP(A306,'2014'!$B$2:$S$430,7,FALSE)</f>
        <v>20</v>
      </c>
      <c r="C306" s="4">
        <f>IF(ISNA(VLOOKUP(A306,'2013'!$B$2:$S$401,7,FALSE)*1.7), B306, VLOOKUP(A306,'2013'!$B$2:$S$401,7,FALSE)*1.7)</f>
        <v>20</v>
      </c>
      <c r="D306" s="4">
        <f>IF(ISNA(VLOOKUP(A306,'2012'!$B$2:$S$401,7,FALSE)), C306, VLOOKUP(A306,'2012'!$B$2:$S$401,7,FALSE))</f>
        <v>26</v>
      </c>
      <c r="E306" s="4">
        <f>IF(ISNA(VLOOKUP(A306,'2011'!$B$2:$S$401,7,FALSE)), AVERAGE(C306:D306), VLOOKUP(A306,'2011'!$B$2:$S$401,7,FALSE))</f>
        <v>32</v>
      </c>
      <c r="F306" s="4">
        <f>IF(ISNA(VLOOKUP(A306,'2010'!$B$2:$S$401,7,FALSE)), AVERAGE(C306:E306), VLOOKUP(A306,'2010'!$B$2:$S$401,7,FALSE))</f>
        <v>26</v>
      </c>
      <c r="G306" s="4">
        <f>IF(ISNA(VLOOKUP(A306,'2009'!$B$2:$S$401,7,FALSE)), AVERAGE(C306:F306), VLOOKUP(A306,'2009'!$B$2:$S$401,7,FALSE))</f>
        <v>24</v>
      </c>
      <c r="H306" s="4">
        <f>VLOOKUP(A306,'2014'!$B$2:$S$430,4,FALSE)</f>
        <v>42</v>
      </c>
      <c r="I306" s="4">
        <f>IF(ISNA(VLOOKUP(A306,'2013'!$B$2:$S$401,4,FALSE)), H306, VLOOKUP(A306,'2013'!$B$2:$S$401,4,FALSE)*1.7)</f>
        <v>42</v>
      </c>
      <c r="J306" s="4">
        <f>IF(ISNA(VLOOKUP(A306,'2012'!$B$2:$S$401,4,FALSE)), I306, VLOOKUP(A306,'2012'!$B$2:$S$401,4,FALSE))</f>
        <v>68</v>
      </c>
      <c r="K306" s="4">
        <f>IF(ISNA(VLOOKUP(A306,'2011'!$B$2:$S$401,4,FALSE)), AVERAGE(I306:J306), VLOOKUP(A306,'2011'!$B$2:$S$401,4,FALSE))</f>
        <v>82</v>
      </c>
      <c r="L306" s="4">
        <f>IF(ISNA(VLOOKUP(A306,'2010'!$B$2:$S$401,4,FALSE)), AVERAGE(I306:K306), VLOOKUP(A306,'2010'!$B$2:$S$401,4,FALSE))</f>
        <v>64</v>
      </c>
      <c r="M306" s="4">
        <f>IF(ISNA(VLOOKUP(A306,'2009'!$B$2:$S$401,4,FALSE)), AVERAGE(I306:L306), VLOOKUP(A306,'2009'!$B$2:$S$401,4,FALSE))</f>
        <v>75</v>
      </c>
      <c r="N306" s="4">
        <f t="shared" si="36"/>
        <v>26</v>
      </c>
      <c r="O306" s="4" t="str">
        <f>VLOOKUP(A306,Bios!$B$2:$S$430,3,FALSE)</f>
        <v>C</v>
      </c>
      <c r="P306" s="4" t="str">
        <f>VLOOKUP(A306,Bios!$B$2:$S$430,4,FALSE)</f>
        <v>Jan 21 '87</v>
      </c>
      <c r="Q306" s="4" t="str">
        <f t="shared" si="37"/>
        <v>87</v>
      </c>
      <c r="R306" s="5">
        <f t="shared" si="38"/>
        <v>0.39678284182305634</v>
      </c>
      <c r="S306" s="4">
        <f t="shared" si="39"/>
        <v>20</v>
      </c>
      <c r="T306" s="4">
        <f t="shared" si="40"/>
        <v>32</v>
      </c>
      <c r="U306" s="4">
        <f t="shared" si="41"/>
        <v>42</v>
      </c>
      <c r="V306" s="4">
        <f t="shared" si="42"/>
        <v>82</v>
      </c>
      <c r="W306" s="4" t="str">
        <f>VLOOKUP(A306,Bios!$B$2:$S$430,7,FALSE)</f>
        <v>CAN</v>
      </c>
      <c r="X306" s="4" t="str">
        <f>VLOOKUP(A306,Bios!$B$2:$S$430,2,FALSE)</f>
        <v>DET</v>
      </c>
      <c r="Y306" s="4">
        <f t="shared" si="43"/>
        <v>62.166666666666664</v>
      </c>
      <c r="Z306" s="4">
        <f t="shared" si="44"/>
        <v>24.666666666666668</v>
      </c>
    </row>
    <row r="307" spans="1:26">
      <c r="A307" t="s">
        <v>411</v>
      </c>
      <c r="B307" s="4">
        <f>VLOOKUP(A307,'2014'!$B$2:$S$430,7,FALSE)</f>
        <v>29</v>
      </c>
      <c r="C307" s="4">
        <f>IF(ISNA(VLOOKUP(A307,'2013'!$B$2:$S$401,7,FALSE)*1.7), B307, VLOOKUP(A307,'2013'!$B$2:$S$401,7,FALSE)*1.7)</f>
        <v>29</v>
      </c>
      <c r="D307" s="4">
        <f>IF(ISNA(VLOOKUP(A307,'2012'!$B$2:$S$401,7,FALSE)), C307, VLOOKUP(A307,'2012'!$B$2:$S$401,7,FALSE))</f>
        <v>23</v>
      </c>
      <c r="E307" s="4">
        <f>IF(ISNA(VLOOKUP(A307,'2011'!$B$2:$S$401,7,FALSE)), AVERAGE(C307:D307), VLOOKUP(A307,'2011'!$B$2:$S$401,7,FALSE))</f>
        <v>29</v>
      </c>
      <c r="F307" s="4">
        <f>IF(ISNA(VLOOKUP(A307,'2010'!$B$2:$S$401,7,FALSE)), AVERAGE(C307:E307), VLOOKUP(A307,'2010'!$B$2:$S$401,7,FALSE))</f>
        <v>29</v>
      </c>
      <c r="G307" s="4">
        <f>IF(ISNA(VLOOKUP(A307,'2009'!$B$2:$S$401,7,FALSE)), AVERAGE(C307:F307), VLOOKUP(A307,'2009'!$B$2:$S$401,7,FALSE))</f>
        <v>23</v>
      </c>
      <c r="H307" s="4">
        <f>VLOOKUP(A307,'2014'!$B$2:$S$430,4,FALSE)</f>
        <v>62</v>
      </c>
      <c r="I307" s="4">
        <f>IF(ISNA(VLOOKUP(A307,'2013'!$B$2:$S$401,4,FALSE)), H307, VLOOKUP(A307,'2013'!$B$2:$S$401,4,FALSE)*1.7)</f>
        <v>62</v>
      </c>
      <c r="J307" s="4">
        <f>IF(ISNA(VLOOKUP(A307,'2012'!$B$2:$S$401,4,FALSE)), I307, VLOOKUP(A307,'2012'!$B$2:$S$401,4,FALSE))</f>
        <v>62</v>
      </c>
      <c r="K307" s="4">
        <f>IF(ISNA(VLOOKUP(A307,'2011'!$B$2:$S$401,4,FALSE)), AVERAGE(I307:J307), VLOOKUP(A307,'2011'!$B$2:$S$401,4,FALSE))</f>
        <v>80</v>
      </c>
      <c r="L307" s="4">
        <f>IF(ISNA(VLOOKUP(A307,'2010'!$B$2:$S$401,4,FALSE)), AVERAGE(I307:K307), VLOOKUP(A307,'2010'!$B$2:$S$401,4,FALSE))</f>
        <v>80</v>
      </c>
      <c r="M307" s="4">
        <f>IF(ISNA(VLOOKUP(A307,'2009'!$B$2:$S$401,4,FALSE)), AVERAGE(I307:L307), VLOOKUP(A307,'2009'!$B$2:$S$401,4,FALSE))</f>
        <v>63</v>
      </c>
      <c r="N307" s="4">
        <f t="shared" si="36"/>
        <v>29</v>
      </c>
      <c r="O307" s="4" t="str">
        <f>VLOOKUP(A307,Bios!$B$2:$S$430,3,FALSE)</f>
        <v>L</v>
      </c>
      <c r="P307" s="4" t="str">
        <f>VLOOKUP(A307,Bios!$B$2:$S$430,4,FALSE)</f>
        <v>Feb 08 '84</v>
      </c>
      <c r="Q307" s="4" t="str">
        <f t="shared" si="37"/>
        <v>84</v>
      </c>
      <c r="R307" s="5">
        <f t="shared" si="38"/>
        <v>0.39608801955990219</v>
      </c>
      <c r="S307" s="4">
        <f t="shared" si="39"/>
        <v>23</v>
      </c>
      <c r="T307" s="4">
        <f t="shared" si="40"/>
        <v>29</v>
      </c>
      <c r="U307" s="4">
        <f t="shared" si="41"/>
        <v>62</v>
      </c>
      <c r="V307" s="4">
        <f t="shared" si="42"/>
        <v>80</v>
      </c>
      <c r="W307" s="4" t="str">
        <f>VLOOKUP(A307,Bios!$B$2:$S$430,7,FALSE)</f>
        <v>FIN</v>
      </c>
      <c r="X307" s="4" t="str">
        <f>VLOOKUP(A307,Bios!$B$2:$S$430,2,FALSE)</f>
        <v>FLA</v>
      </c>
      <c r="Y307" s="4">
        <f t="shared" si="43"/>
        <v>68.166666666666671</v>
      </c>
      <c r="Z307" s="4">
        <f t="shared" si="44"/>
        <v>27</v>
      </c>
    </row>
    <row r="308" spans="1:26">
      <c r="A308" t="s">
        <v>251</v>
      </c>
      <c r="B308" s="4">
        <f>VLOOKUP(A308,'2014'!$B$2:$S$430,7,FALSE)</f>
        <v>17</v>
      </c>
      <c r="C308" s="4">
        <f>IF(ISNA(VLOOKUP(A308,'2013'!$B$2:$S$401,7,FALSE)*1.7), B308, VLOOKUP(A308,'2013'!$B$2:$S$401,7,FALSE)*1.7)</f>
        <v>32.299999999999997</v>
      </c>
      <c r="D308" s="4">
        <f>IF(ISNA(VLOOKUP(A308,'2012'!$B$2:$S$401,7,FALSE)), C308, VLOOKUP(A308,'2012'!$B$2:$S$401,7,FALSE))</f>
        <v>37</v>
      </c>
      <c r="E308" s="4">
        <f>IF(ISNA(VLOOKUP(A308,'2011'!$B$2:$S$401,7,FALSE)), AVERAGE(C308:D308), VLOOKUP(A308,'2011'!$B$2:$S$401,7,FALSE))</f>
        <v>34.65</v>
      </c>
      <c r="F308" s="4">
        <f>IF(ISNA(VLOOKUP(A308,'2010'!$B$2:$S$401,7,FALSE)), AVERAGE(C308:E308), VLOOKUP(A308,'2010'!$B$2:$S$401,7,FALSE))</f>
        <v>34.65</v>
      </c>
      <c r="G308" s="4">
        <f>IF(ISNA(VLOOKUP(A308,'2009'!$B$2:$S$401,7,FALSE)), AVERAGE(C308:F308), VLOOKUP(A308,'2009'!$B$2:$S$401,7,FALSE))</f>
        <v>34.65</v>
      </c>
      <c r="H308" s="4">
        <f>VLOOKUP(A308,'2014'!$B$2:$S$430,4,FALSE)</f>
        <v>76</v>
      </c>
      <c r="I308" s="4">
        <f>IF(ISNA(VLOOKUP(A308,'2013'!$B$2:$S$401,4,FALSE)), H308, VLOOKUP(A308,'2013'!$B$2:$S$401,4,FALSE)*1.7)</f>
        <v>79.899999999999991</v>
      </c>
      <c r="J308" s="4">
        <f>IF(ISNA(VLOOKUP(A308,'2012'!$B$2:$S$401,4,FALSE)), I308, VLOOKUP(A308,'2012'!$B$2:$S$401,4,FALSE))</f>
        <v>82</v>
      </c>
      <c r="K308" s="4">
        <f>IF(ISNA(VLOOKUP(A308,'2011'!$B$2:$S$401,4,FALSE)), AVERAGE(I308:J308), VLOOKUP(A308,'2011'!$B$2:$S$401,4,FALSE))</f>
        <v>80.949999999999989</v>
      </c>
      <c r="L308" s="4">
        <f>IF(ISNA(VLOOKUP(A308,'2010'!$B$2:$S$401,4,FALSE)), AVERAGE(I308:K308), VLOOKUP(A308,'2010'!$B$2:$S$401,4,FALSE))</f>
        <v>80.949999999999989</v>
      </c>
      <c r="M308" s="4">
        <f>IF(ISNA(VLOOKUP(A308,'2009'!$B$2:$S$401,4,FALSE)), AVERAGE(I308:L308), VLOOKUP(A308,'2009'!$B$2:$S$401,4,FALSE))</f>
        <v>80.949999999999989</v>
      </c>
      <c r="N308" s="4">
        <f t="shared" si="36"/>
        <v>27</v>
      </c>
      <c r="O308" s="4" t="str">
        <f>VLOOKUP(A308,Bios!$B$2:$S$430,3,FALSE)</f>
        <v>L</v>
      </c>
      <c r="P308" s="4" t="str">
        <f>VLOOKUP(A308,Bios!$B$2:$S$430,4,FALSE)</f>
        <v>Mar 09 '86</v>
      </c>
      <c r="Q308" s="4" t="str">
        <f t="shared" si="37"/>
        <v>86</v>
      </c>
      <c r="R308" s="5">
        <f t="shared" si="38"/>
        <v>0.39573582943317737</v>
      </c>
      <c r="S308" s="4">
        <f t="shared" si="39"/>
        <v>17</v>
      </c>
      <c r="T308" s="4">
        <f t="shared" si="40"/>
        <v>37</v>
      </c>
      <c r="U308" s="4">
        <f t="shared" si="41"/>
        <v>76</v>
      </c>
      <c r="V308" s="4">
        <f t="shared" si="42"/>
        <v>82</v>
      </c>
      <c r="W308" s="4" t="str">
        <f>VLOOKUP(A308,Bios!$B$2:$S$430,7,FALSE)</f>
        <v>CAN</v>
      </c>
      <c r="X308" s="4" t="str">
        <f>VLOOKUP(A308,Bios!$B$2:$S$430,2,FALSE)</f>
        <v>OTT</v>
      </c>
      <c r="Y308" s="4">
        <f t="shared" si="43"/>
        <v>80.124999999999986</v>
      </c>
      <c r="Z308" s="4">
        <f t="shared" si="44"/>
        <v>31.708333333333332</v>
      </c>
    </row>
    <row r="309" spans="1:26">
      <c r="A309" t="s">
        <v>407</v>
      </c>
      <c r="B309" s="4">
        <f>VLOOKUP(A309,'2014'!$B$2:$S$430,7,FALSE)</f>
        <v>16</v>
      </c>
      <c r="C309" s="4">
        <f>IF(ISNA(VLOOKUP(A309,'2013'!$B$2:$S$401,7,FALSE)*1.7), B309, VLOOKUP(A309,'2013'!$B$2:$S$401,7,FALSE)*1.7)</f>
        <v>16</v>
      </c>
      <c r="D309" s="4">
        <f>IF(ISNA(VLOOKUP(A309,'2012'!$B$2:$S$401,7,FALSE)), C309, VLOOKUP(A309,'2012'!$B$2:$S$401,7,FALSE))</f>
        <v>24</v>
      </c>
      <c r="E309" s="4">
        <f>IF(ISNA(VLOOKUP(A309,'2011'!$B$2:$S$401,7,FALSE)), AVERAGE(C309:D309), VLOOKUP(A309,'2011'!$B$2:$S$401,7,FALSE))</f>
        <v>30</v>
      </c>
      <c r="F309" s="4">
        <f>IF(ISNA(VLOOKUP(A309,'2010'!$B$2:$S$401,7,FALSE)), AVERAGE(C309:E309), VLOOKUP(A309,'2010'!$B$2:$S$401,7,FALSE))</f>
        <v>42</v>
      </c>
      <c r="G309" s="4">
        <f>IF(ISNA(VLOOKUP(A309,'2009'!$B$2:$S$401,7,FALSE)), AVERAGE(C309:F309), VLOOKUP(A309,'2009'!$B$2:$S$401,7,FALSE))</f>
        <v>42</v>
      </c>
      <c r="H309" s="4">
        <f>VLOOKUP(A309,'2014'!$B$2:$S$430,4,FALSE)</f>
        <v>59</v>
      </c>
      <c r="I309" s="4">
        <f>IF(ISNA(VLOOKUP(A309,'2013'!$B$2:$S$401,4,FALSE)), H309, VLOOKUP(A309,'2013'!$B$2:$S$401,4,FALSE)*1.7)</f>
        <v>59</v>
      </c>
      <c r="J309" s="4">
        <f>IF(ISNA(VLOOKUP(A309,'2012'!$B$2:$S$401,4,FALSE)), I309, VLOOKUP(A309,'2012'!$B$2:$S$401,4,FALSE))</f>
        <v>67</v>
      </c>
      <c r="K309" s="4">
        <f>IF(ISNA(VLOOKUP(A309,'2011'!$B$2:$S$401,4,FALSE)), AVERAGE(I309:J309), VLOOKUP(A309,'2011'!$B$2:$S$401,4,FALSE))</f>
        <v>82</v>
      </c>
      <c r="L309" s="4">
        <f>IF(ISNA(VLOOKUP(A309,'2010'!$B$2:$S$401,4,FALSE)), AVERAGE(I309:K309), VLOOKUP(A309,'2010'!$B$2:$S$401,4,FALSE))</f>
        <v>81</v>
      </c>
      <c r="M309" s="4">
        <f>IF(ISNA(VLOOKUP(A309,'2009'!$B$2:$S$401,4,FALSE)), AVERAGE(I309:L309), VLOOKUP(A309,'2009'!$B$2:$S$401,4,FALSE))</f>
        <v>82</v>
      </c>
      <c r="N309" s="4">
        <f t="shared" si="36"/>
        <v>36</v>
      </c>
      <c r="O309" s="4" t="str">
        <f>VLOOKUP(A309,Bios!$B$2:$S$430,3,FALSE)</f>
        <v>C</v>
      </c>
      <c r="P309" s="4" t="str">
        <f>VLOOKUP(A309,Bios!$B$2:$S$430,4,FALSE)</f>
        <v>Mar 11 '77</v>
      </c>
      <c r="Q309" s="4" t="str">
        <f t="shared" si="37"/>
        <v>77</v>
      </c>
      <c r="R309" s="5">
        <f t="shared" si="38"/>
        <v>0.39534883720930231</v>
      </c>
      <c r="S309" s="4">
        <f t="shared" si="39"/>
        <v>16</v>
      </c>
      <c r="T309" s="4">
        <f t="shared" si="40"/>
        <v>42</v>
      </c>
      <c r="U309" s="4">
        <f t="shared" si="41"/>
        <v>59</v>
      </c>
      <c r="V309" s="4">
        <f t="shared" si="42"/>
        <v>82</v>
      </c>
      <c r="W309" s="4" t="str">
        <f>VLOOKUP(A309,Bios!$B$2:$S$430,7,FALSE)</f>
        <v>SVK</v>
      </c>
      <c r="X309" s="4" t="str">
        <f>VLOOKUP(A309,Bios!$B$2:$S$430,2,FALSE)</f>
        <v>CHI</v>
      </c>
      <c r="Y309" s="4">
        <f t="shared" si="43"/>
        <v>71.666666666666671</v>
      </c>
      <c r="Z309" s="4">
        <f t="shared" si="44"/>
        <v>28.333333333333332</v>
      </c>
    </row>
    <row r="310" spans="1:26">
      <c r="A310" t="s">
        <v>311</v>
      </c>
      <c r="B310" s="4">
        <f>VLOOKUP(A310,'2014'!$B$2:$S$430,7,FALSE)</f>
        <v>31</v>
      </c>
      <c r="C310" s="4">
        <f>IF(ISNA(VLOOKUP(A310,'2013'!$B$2:$S$401,7,FALSE)*1.7), B310, VLOOKUP(A310,'2013'!$B$2:$S$401,7,FALSE)*1.7)</f>
        <v>31</v>
      </c>
      <c r="D310" s="4">
        <f>IF(ISNA(VLOOKUP(A310,'2012'!$B$2:$S$401,7,FALSE)), C310, VLOOKUP(A310,'2012'!$B$2:$S$401,7,FALSE))</f>
        <v>30</v>
      </c>
      <c r="E310" s="4">
        <f>IF(ISNA(VLOOKUP(A310,'2011'!$B$2:$S$401,7,FALSE)), AVERAGE(C310:D310), VLOOKUP(A310,'2011'!$B$2:$S$401,7,FALSE))</f>
        <v>30.5</v>
      </c>
      <c r="F310" s="4">
        <f>IF(ISNA(VLOOKUP(A310,'2010'!$B$2:$S$401,7,FALSE)), AVERAGE(C310:E310), VLOOKUP(A310,'2010'!$B$2:$S$401,7,FALSE))</f>
        <v>30.5</v>
      </c>
      <c r="G310" s="4">
        <f>IF(ISNA(VLOOKUP(A310,'2009'!$B$2:$S$401,7,FALSE)), AVERAGE(C310:F310), VLOOKUP(A310,'2009'!$B$2:$S$401,7,FALSE))</f>
        <v>30.5</v>
      </c>
      <c r="H310" s="4">
        <f>VLOOKUP(A310,'2014'!$B$2:$S$430,4,FALSE)</f>
        <v>80</v>
      </c>
      <c r="I310" s="4">
        <f>IF(ISNA(VLOOKUP(A310,'2013'!$B$2:$S$401,4,FALSE)), H310, VLOOKUP(A310,'2013'!$B$2:$S$401,4,FALSE)*1.7)</f>
        <v>80</v>
      </c>
      <c r="J310" s="4">
        <f>IF(ISNA(VLOOKUP(A310,'2012'!$B$2:$S$401,4,FALSE)), I310, VLOOKUP(A310,'2012'!$B$2:$S$401,4,FALSE))</f>
        <v>75</v>
      </c>
      <c r="K310" s="4">
        <f>IF(ISNA(VLOOKUP(A310,'2011'!$B$2:$S$401,4,FALSE)), AVERAGE(I310:J310), VLOOKUP(A310,'2011'!$B$2:$S$401,4,FALSE))</f>
        <v>77.5</v>
      </c>
      <c r="L310" s="4">
        <f>IF(ISNA(VLOOKUP(A310,'2010'!$B$2:$S$401,4,FALSE)), AVERAGE(I310:K310), VLOOKUP(A310,'2010'!$B$2:$S$401,4,FALSE))</f>
        <v>77.5</v>
      </c>
      <c r="M310" s="4">
        <f>IF(ISNA(VLOOKUP(A310,'2009'!$B$2:$S$401,4,FALSE)), AVERAGE(I310:L310), VLOOKUP(A310,'2009'!$B$2:$S$401,4,FALSE))</f>
        <v>77.5</v>
      </c>
      <c r="N310" s="4">
        <f t="shared" si="36"/>
        <v>23</v>
      </c>
      <c r="O310" s="4" t="str">
        <f>VLOOKUP(A310,Bios!$B$2:$S$430,3,FALSE)</f>
        <v>D</v>
      </c>
      <c r="P310" s="4" t="str">
        <f>VLOOKUP(A310,Bios!$B$2:$S$430,4,FALSE)</f>
        <v>Jul 04 '90</v>
      </c>
      <c r="Q310" s="4" t="str">
        <f t="shared" si="37"/>
        <v>90</v>
      </c>
      <c r="R310" s="5">
        <f t="shared" si="38"/>
        <v>0.39251336898395717</v>
      </c>
      <c r="S310" s="4">
        <f t="shared" si="39"/>
        <v>30</v>
      </c>
      <c r="T310" s="4">
        <f t="shared" si="40"/>
        <v>31</v>
      </c>
      <c r="U310" s="4">
        <f t="shared" si="41"/>
        <v>75</v>
      </c>
      <c r="V310" s="4">
        <f t="shared" si="42"/>
        <v>80</v>
      </c>
      <c r="W310" s="4" t="str">
        <f>VLOOKUP(A310,Bios!$B$2:$S$430,7,FALSE)</f>
        <v>USA</v>
      </c>
      <c r="X310" s="4" t="str">
        <f>VLOOKUP(A310,Bios!$B$2:$S$430,2,FALSE)</f>
        <v>TOR</v>
      </c>
      <c r="Y310" s="4">
        <f t="shared" si="43"/>
        <v>77.916666666666671</v>
      </c>
      <c r="Z310" s="4">
        <f t="shared" si="44"/>
        <v>30.583333333333332</v>
      </c>
    </row>
    <row r="311" spans="1:26">
      <c r="A311" t="s">
        <v>921</v>
      </c>
      <c r="B311" s="4">
        <f>VLOOKUP(A311,'2014'!$B$2:$S$430,7,FALSE)</f>
        <v>40</v>
      </c>
      <c r="C311" s="4">
        <f>IF(ISNA(VLOOKUP(A311,'2013'!$B$2:$S$401,7,FALSE)*1.7), B311, VLOOKUP(A311,'2013'!$B$2:$S$401,7,FALSE)*1.7)</f>
        <v>30.599999999999998</v>
      </c>
      <c r="D311" s="4">
        <f>IF(ISNA(VLOOKUP(A311,'2012'!$B$2:$S$401,7,FALSE)), C311, VLOOKUP(A311,'2012'!$B$2:$S$401,7,FALSE))</f>
        <v>30.599999999999998</v>
      </c>
      <c r="E311" s="4">
        <f>IF(ISNA(VLOOKUP(A311,'2011'!$B$2:$S$401,7,FALSE)), AVERAGE(C311:D311), VLOOKUP(A311,'2011'!$B$2:$S$401,7,FALSE))</f>
        <v>16</v>
      </c>
      <c r="F311" s="4">
        <f>IF(ISNA(VLOOKUP(A311,'2010'!$B$2:$S$401,7,FALSE)), AVERAGE(C311:E311), VLOOKUP(A311,'2010'!$B$2:$S$401,7,FALSE))</f>
        <v>25.733333333333331</v>
      </c>
      <c r="G311" s="4">
        <f>IF(ISNA(VLOOKUP(A311,'2009'!$B$2:$S$401,7,FALSE)), AVERAGE(C311:F311), VLOOKUP(A311,'2009'!$B$2:$S$401,7,FALSE))</f>
        <v>25.733333333333331</v>
      </c>
      <c r="H311" s="4">
        <f>VLOOKUP(A311,'2014'!$B$2:$S$430,4,FALSE)</f>
        <v>72</v>
      </c>
      <c r="I311" s="4">
        <f>IF(ISNA(VLOOKUP(A311,'2013'!$B$2:$S$401,4,FALSE)), H311, VLOOKUP(A311,'2013'!$B$2:$S$401,4,FALSE)*1.7)</f>
        <v>81.599999999999994</v>
      </c>
      <c r="J311" s="4">
        <f>IF(ISNA(VLOOKUP(A311,'2012'!$B$2:$S$401,4,FALSE)), I311, VLOOKUP(A311,'2012'!$B$2:$S$401,4,FALSE))</f>
        <v>81.599999999999994</v>
      </c>
      <c r="K311" s="4">
        <f>IF(ISNA(VLOOKUP(A311,'2011'!$B$2:$S$401,4,FALSE)), AVERAGE(I311:J311), VLOOKUP(A311,'2011'!$B$2:$S$401,4,FALSE))</f>
        <v>52</v>
      </c>
      <c r="L311" s="4">
        <f>IF(ISNA(VLOOKUP(A311,'2010'!$B$2:$S$401,4,FALSE)), AVERAGE(I311:K311), VLOOKUP(A311,'2010'!$B$2:$S$401,4,FALSE))</f>
        <v>71.733333333333334</v>
      </c>
      <c r="M311" s="4">
        <f>IF(ISNA(VLOOKUP(A311,'2009'!$B$2:$S$401,4,FALSE)), AVERAGE(I311:L311), VLOOKUP(A311,'2009'!$B$2:$S$401,4,FALSE))</f>
        <v>71.733333333333334</v>
      </c>
      <c r="N311" s="4">
        <f t="shared" si="36"/>
        <v>23</v>
      </c>
      <c r="O311" s="4" t="str">
        <f>VLOOKUP(A311,Bios!$B$2:$S$430,3,FALSE)</f>
        <v>D</v>
      </c>
      <c r="P311" s="4" t="str">
        <f>VLOOKUP(A311,Bios!$B$2:$S$430,4,FALSE)</f>
        <v>Jun 01 '90</v>
      </c>
      <c r="Q311" s="4" t="str">
        <f t="shared" si="37"/>
        <v>90</v>
      </c>
      <c r="R311" s="5">
        <f t="shared" si="38"/>
        <v>0.39164086687306487</v>
      </c>
      <c r="S311" s="4">
        <f t="shared" si="39"/>
        <v>16</v>
      </c>
      <c r="T311" s="4">
        <f t="shared" si="40"/>
        <v>40</v>
      </c>
      <c r="U311" s="4">
        <f t="shared" si="41"/>
        <v>52</v>
      </c>
      <c r="V311" s="4">
        <f t="shared" si="42"/>
        <v>81.599999999999994</v>
      </c>
      <c r="W311" s="4" t="str">
        <f>VLOOKUP(A311,Bios!$B$2:$S$430,7,FALSE)</f>
        <v>CHE</v>
      </c>
      <c r="X311" s="4" t="str">
        <f>VLOOKUP(A311,Bios!$B$2:$S$430,2,FALSE)</f>
        <v>NSH</v>
      </c>
      <c r="Y311" s="4">
        <f t="shared" si="43"/>
        <v>71.777777777777786</v>
      </c>
      <c r="Z311" s="4">
        <f t="shared" si="44"/>
        <v>28.111111111111104</v>
      </c>
    </row>
    <row r="312" spans="1:26">
      <c r="A312" t="s">
        <v>882</v>
      </c>
      <c r="B312" s="4">
        <f>VLOOKUP(A312,'2014'!$B$2:$S$430,7,FALSE)</f>
        <v>46</v>
      </c>
      <c r="C312" s="4">
        <f>IF(ISNA(VLOOKUP(A312,'2013'!$B$2:$S$401,7,FALSE)*1.7), B312, VLOOKUP(A312,'2013'!$B$2:$S$401,7,FALSE)*1.7)</f>
        <v>23.8</v>
      </c>
      <c r="D312" s="4">
        <f>IF(ISNA(VLOOKUP(A312,'2012'!$B$2:$S$401,7,FALSE)), C312, VLOOKUP(A312,'2012'!$B$2:$S$401,7,FALSE))</f>
        <v>23.8</v>
      </c>
      <c r="E312" s="4">
        <f>IF(ISNA(VLOOKUP(A312,'2011'!$B$2:$S$401,7,FALSE)), AVERAGE(C312:D312), VLOOKUP(A312,'2011'!$B$2:$S$401,7,FALSE))</f>
        <v>21</v>
      </c>
      <c r="F312" s="4">
        <f>IF(ISNA(VLOOKUP(A312,'2010'!$B$2:$S$401,7,FALSE)), AVERAGE(C312:E312), VLOOKUP(A312,'2010'!$B$2:$S$401,7,FALSE))</f>
        <v>22.866666666666664</v>
      </c>
      <c r="G312" s="4">
        <f>IF(ISNA(VLOOKUP(A312,'2009'!$B$2:$S$401,7,FALSE)), AVERAGE(C312:F312), VLOOKUP(A312,'2009'!$B$2:$S$401,7,FALSE))</f>
        <v>35</v>
      </c>
      <c r="H312" s="4">
        <f>VLOOKUP(A312,'2014'!$B$2:$S$430,4,FALSE)</f>
        <v>81</v>
      </c>
      <c r="I312" s="4">
        <f>IF(ISNA(VLOOKUP(A312,'2013'!$B$2:$S$401,4,FALSE)), H312, VLOOKUP(A312,'2013'!$B$2:$S$401,4,FALSE)*1.7)</f>
        <v>68</v>
      </c>
      <c r="J312" s="4">
        <f>IF(ISNA(VLOOKUP(A312,'2012'!$B$2:$S$401,4,FALSE)), I312, VLOOKUP(A312,'2012'!$B$2:$S$401,4,FALSE))</f>
        <v>68</v>
      </c>
      <c r="K312" s="4">
        <f>IF(ISNA(VLOOKUP(A312,'2011'!$B$2:$S$401,4,FALSE)), AVERAGE(I312:J312), VLOOKUP(A312,'2011'!$B$2:$S$401,4,FALSE))</f>
        <v>75</v>
      </c>
      <c r="L312" s="4">
        <f>IF(ISNA(VLOOKUP(A312,'2010'!$B$2:$S$401,4,FALSE)), AVERAGE(I312:K312), VLOOKUP(A312,'2010'!$B$2:$S$401,4,FALSE))</f>
        <v>70.333333333333329</v>
      </c>
      <c r="M312" s="4">
        <f>IF(ISNA(VLOOKUP(A312,'2009'!$B$2:$S$401,4,FALSE)), AVERAGE(I312:L312), VLOOKUP(A312,'2009'!$B$2:$S$401,4,FALSE))</f>
        <v>80</v>
      </c>
      <c r="N312" s="4">
        <f t="shared" si="36"/>
        <v>27</v>
      </c>
      <c r="O312" s="4" t="str">
        <f>VLOOKUP(A312,Bios!$B$2:$S$430,3,FALSE)</f>
        <v>D</v>
      </c>
      <c r="P312" s="4" t="str">
        <f>VLOOKUP(A312,Bios!$B$2:$S$430,4,FALSE)</f>
        <v>Dec 06 '86</v>
      </c>
      <c r="Q312" s="4" t="str">
        <f t="shared" si="37"/>
        <v>86</v>
      </c>
      <c r="R312" s="5">
        <f t="shared" si="38"/>
        <v>0.38990203466465717</v>
      </c>
      <c r="S312" s="4">
        <f t="shared" si="39"/>
        <v>21</v>
      </c>
      <c r="T312" s="4">
        <f t="shared" si="40"/>
        <v>46</v>
      </c>
      <c r="U312" s="4">
        <f t="shared" si="41"/>
        <v>68</v>
      </c>
      <c r="V312" s="4">
        <f t="shared" si="42"/>
        <v>81</v>
      </c>
      <c r="W312" s="4" t="str">
        <f>VLOOKUP(A312,Bios!$B$2:$S$430,7,FALSE)</f>
        <v>USA</v>
      </c>
      <c r="X312" s="4" t="str">
        <f>VLOOKUP(A312,Bios!$B$2:$S$430,2,FALSE)</f>
        <v>PIT</v>
      </c>
      <c r="Y312" s="4">
        <f t="shared" si="43"/>
        <v>73.722222222222214</v>
      </c>
      <c r="Z312" s="4">
        <f t="shared" si="44"/>
        <v>28.744444444444444</v>
      </c>
    </row>
    <row r="313" spans="1:26">
      <c r="A313" t="s">
        <v>1236</v>
      </c>
      <c r="B313" s="4">
        <f>VLOOKUP(A313,'2014'!$B$2:$S$430,7,FALSE)</f>
        <v>32</v>
      </c>
      <c r="C313" s="4">
        <f>IF(ISNA(VLOOKUP(A313,'2013'!$B$2:$S$401,7,FALSE)*1.7), B313, VLOOKUP(A313,'2013'!$B$2:$S$401,7,FALSE)*1.7)</f>
        <v>17</v>
      </c>
      <c r="D313" s="4">
        <f>IF(ISNA(VLOOKUP(A313,'2012'!$B$2:$S$401,7,FALSE)), C313, VLOOKUP(A313,'2012'!$B$2:$S$401,7,FALSE))</f>
        <v>10</v>
      </c>
      <c r="E313" s="4">
        <f>IF(ISNA(VLOOKUP(A313,'2011'!$B$2:$S$401,7,FALSE)), AVERAGE(C313:D313), VLOOKUP(A313,'2011'!$B$2:$S$401,7,FALSE))</f>
        <v>13.5</v>
      </c>
      <c r="F313" s="4">
        <f>IF(ISNA(VLOOKUP(A313,'2010'!$B$2:$S$401,7,FALSE)), AVERAGE(C313:E313), VLOOKUP(A313,'2010'!$B$2:$S$401,7,FALSE))</f>
        <v>13.5</v>
      </c>
      <c r="G313" s="4">
        <f>IF(ISNA(VLOOKUP(A313,'2009'!$B$2:$S$401,7,FALSE)), AVERAGE(C313:F313), VLOOKUP(A313,'2009'!$B$2:$S$401,7,FALSE))</f>
        <v>13.5</v>
      </c>
      <c r="H313" s="4">
        <f>VLOOKUP(A313,'2014'!$B$2:$S$430,4,FALSE)</f>
        <v>75</v>
      </c>
      <c r="I313" s="4">
        <f>IF(ISNA(VLOOKUP(A313,'2013'!$B$2:$S$401,4,FALSE)), H313, VLOOKUP(A313,'2013'!$B$2:$S$401,4,FALSE)*1.7)</f>
        <v>61.199999999999996</v>
      </c>
      <c r="J313" s="4">
        <f>IF(ISNA(VLOOKUP(A313,'2012'!$B$2:$S$401,4,FALSE)), I313, VLOOKUP(A313,'2012'!$B$2:$S$401,4,FALSE))</f>
        <v>36</v>
      </c>
      <c r="K313" s="4">
        <f>IF(ISNA(VLOOKUP(A313,'2011'!$B$2:$S$401,4,FALSE)), AVERAGE(I313:J313), VLOOKUP(A313,'2011'!$B$2:$S$401,4,FALSE))</f>
        <v>48.599999999999994</v>
      </c>
      <c r="L313" s="4">
        <f>IF(ISNA(VLOOKUP(A313,'2010'!$B$2:$S$401,4,FALSE)), AVERAGE(I313:K313), VLOOKUP(A313,'2010'!$B$2:$S$401,4,FALSE))</f>
        <v>48.599999999999994</v>
      </c>
      <c r="M313" s="4">
        <f>IF(ISNA(VLOOKUP(A313,'2009'!$B$2:$S$401,4,FALSE)), AVERAGE(I313:L313), VLOOKUP(A313,'2009'!$B$2:$S$401,4,FALSE))</f>
        <v>48.599999999999994</v>
      </c>
      <c r="N313" s="4">
        <f t="shared" si="36"/>
        <v>28</v>
      </c>
      <c r="O313" s="4" t="str">
        <f>VLOOKUP(A313,Bios!$B$2:$S$430,3,FALSE)</f>
        <v>L</v>
      </c>
      <c r="P313" s="4" t="str">
        <f>VLOOKUP(A313,Bios!$B$2:$S$430,4,FALSE)</f>
        <v>Aug 12 '85</v>
      </c>
      <c r="Q313" s="4" t="str">
        <f t="shared" si="37"/>
        <v>85</v>
      </c>
      <c r="R313" s="5">
        <f t="shared" si="38"/>
        <v>0.31289308176100628</v>
      </c>
      <c r="S313" s="4">
        <f t="shared" si="39"/>
        <v>10</v>
      </c>
      <c r="T313" s="4">
        <f t="shared" si="40"/>
        <v>32</v>
      </c>
      <c r="U313" s="4">
        <f t="shared" si="41"/>
        <v>36</v>
      </c>
      <c r="V313" s="4">
        <f t="shared" si="42"/>
        <v>75</v>
      </c>
      <c r="W313" s="4" t="str">
        <f>VLOOKUP(A313,Bios!$B$2:$S$430,7,FALSE)</f>
        <v>CAN</v>
      </c>
      <c r="X313" s="4" t="str">
        <f>VLOOKUP(A313,Bios!$B$2:$S$430,2,FALSE)</f>
        <v>DAL</v>
      </c>
      <c r="Y313" s="4">
        <f t="shared" si="43"/>
        <v>53</v>
      </c>
      <c r="Z313" s="4">
        <f t="shared" si="44"/>
        <v>16.583333333333332</v>
      </c>
    </row>
    <row r="314" spans="1:26">
      <c r="A314" t="s">
        <v>1316</v>
      </c>
      <c r="B314" s="4">
        <f>VLOOKUP(A314,'2014'!$B$2:$S$430,7,FALSE)</f>
        <v>29</v>
      </c>
      <c r="C314" s="4">
        <f>IF(ISNA(VLOOKUP(A314,'2013'!$B$2:$S$401,7,FALSE)*1.7), B314, VLOOKUP(A314,'2013'!$B$2:$S$401,7,FALSE)*1.7)</f>
        <v>29</v>
      </c>
      <c r="D314" s="4">
        <f>IF(ISNA(VLOOKUP(A314,'2012'!$B$2:$S$401,7,FALSE)), C314, VLOOKUP(A314,'2012'!$B$2:$S$401,7,FALSE))</f>
        <v>29</v>
      </c>
      <c r="E314" s="4">
        <f>IF(ISNA(VLOOKUP(A314,'2011'!$B$2:$S$401,7,FALSE)), AVERAGE(C314:D314), VLOOKUP(A314,'2011'!$B$2:$S$401,7,FALSE))</f>
        <v>29</v>
      </c>
      <c r="F314" s="4">
        <f>IF(ISNA(VLOOKUP(A314,'2010'!$B$2:$S$401,7,FALSE)), AVERAGE(C314:E314), VLOOKUP(A314,'2010'!$B$2:$S$401,7,FALSE))</f>
        <v>23</v>
      </c>
      <c r="G314" s="4">
        <f>IF(ISNA(VLOOKUP(A314,'2009'!$B$2:$S$401,7,FALSE)), AVERAGE(C314:F314), VLOOKUP(A314,'2009'!$B$2:$S$401,7,FALSE))</f>
        <v>22</v>
      </c>
      <c r="H314" s="4">
        <f>VLOOKUP(A314,'2014'!$B$2:$S$430,4,FALSE)</f>
        <v>68</v>
      </c>
      <c r="I314" s="4">
        <f>IF(ISNA(VLOOKUP(A314,'2013'!$B$2:$S$401,4,FALSE)), H314, VLOOKUP(A314,'2013'!$B$2:$S$401,4,FALSE)*1.7)</f>
        <v>68</v>
      </c>
      <c r="J314" s="4">
        <f>IF(ISNA(VLOOKUP(A314,'2012'!$B$2:$S$401,4,FALSE)), I314, VLOOKUP(A314,'2012'!$B$2:$S$401,4,FALSE))</f>
        <v>68</v>
      </c>
      <c r="K314" s="4">
        <f>IF(ISNA(VLOOKUP(A314,'2011'!$B$2:$S$401,4,FALSE)), AVERAGE(I314:J314), VLOOKUP(A314,'2011'!$B$2:$S$401,4,FALSE))</f>
        <v>68</v>
      </c>
      <c r="L314" s="4">
        <f>IF(ISNA(VLOOKUP(A314,'2010'!$B$2:$S$401,4,FALSE)), AVERAGE(I314:K314), VLOOKUP(A314,'2010'!$B$2:$S$401,4,FALSE))</f>
        <v>73</v>
      </c>
      <c r="M314" s="4">
        <f>IF(ISNA(VLOOKUP(A314,'2009'!$B$2:$S$401,4,FALSE)), AVERAGE(I314:L314), VLOOKUP(A314,'2009'!$B$2:$S$401,4,FALSE))</f>
        <v>70</v>
      </c>
      <c r="N314" s="4">
        <f t="shared" si="36"/>
        <v>26</v>
      </c>
      <c r="O314" s="4" t="str">
        <f>VLOOKUP(A314,Bios!$B$2:$S$430,3,FALSE)</f>
        <v>D</v>
      </c>
      <c r="P314" s="4" t="str">
        <f>VLOOKUP(A314,Bios!$B$2:$S$430,4,FALSE)</f>
        <v>May 02 '87</v>
      </c>
      <c r="Q314" s="4" t="str">
        <f t="shared" si="37"/>
        <v>87</v>
      </c>
      <c r="R314" s="5">
        <f t="shared" si="38"/>
        <v>0.38795180722891565</v>
      </c>
      <c r="S314" s="4">
        <f t="shared" si="39"/>
        <v>22</v>
      </c>
      <c r="T314" s="4">
        <f t="shared" si="40"/>
        <v>29</v>
      </c>
      <c r="U314" s="4">
        <f t="shared" si="41"/>
        <v>68</v>
      </c>
      <c r="V314" s="4">
        <f t="shared" si="42"/>
        <v>73</v>
      </c>
      <c r="W314" s="4" t="str">
        <f>VLOOKUP(A314,Bios!$B$2:$S$430,7,FALSE)</f>
        <v>CAN</v>
      </c>
      <c r="X314" s="4" t="str">
        <f>VLOOKUP(A314,Bios!$B$2:$S$430,2,FALSE)</f>
        <v>CGY</v>
      </c>
      <c r="Y314" s="4">
        <f t="shared" si="43"/>
        <v>69.166666666666671</v>
      </c>
      <c r="Z314" s="4">
        <f t="shared" si="44"/>
        <v>26.833333333333332</v>
      </c>
    </row>
    <row r="315" spans="1:26">
      <c r="A315" t="s">
        <v>782</v>
      </c>
      <c r="B315" s="4">
        <f>VLOOKUP(A315,'2014'!$B$2:$S$430,7,FALSE)</f>
        <v>28</v>
      </c>
      <c r="C315" s="4">
        <f>IF(ISNA(VLOOKUP(A315,'2013'!$B$2:$S$401,7,FALSE)*1.7), B315, VLOOKUP(A315,'2013'!$B$2:$S$401,7,FALSE)*1.7)</f>
        <v>22.099999999999998</v>
      </c>
      <c r="D315" s="4">
        <f>IF(ISNA(VLOOKUP(A315,'2012'!$B$2:$S$401,7,FALSE)), C315, VLOOKUP(A315,'2012'!$B$2:$S$401,7,FALSE))</f>
        <v>22</v>
      </c>
      <c r="E315" s="4">
        <f>IF(ISNA(VLOOKUP(A315,'2011'!$B$2:$S$401,7,FALSE)), AVERAGE(C315:D315), VLOOKUP(A315,'2011'!$B$2:$S$401,7,FALSE))</f>
        <v>22</v>
      </c>
      <c r="F315" s="4">
        <f>IF(ISNA(VLOOKUP(A315,'2010'!$B$2:$S$401,7,FALSE)), AVERAGE(C315:E315), VLOOKUP(A315,'2010'!$B$2:$S$401,7,FALSE))</f>
        <v>26</v>
      </c>
      <c r="G315" s="4">
        <f>IF(ISNA(VLOOKUP(A315,'2009'!$B$2:$S$401,7,FALSE)), AVERAGE(C315:F315), VLOOKUP(A315,'2009'!$B$2:$S$401,7,FALSE))</f>
        <v>45</v>
      </c>
      <c r="H315" s="4">
        <f>VLOOKUP(A315,'2014'!$B$2:$S$430,4,FALSE)</f>
        <v>73</v>
      </c>
      <c r="I315" s="4">
        <f>IF(ISNA(VLOOKUP(A315,'2013'!$B$2:$S$401,4,FALSE)), H315, VLOOKUP(A315,'2013'!$B$2:$S$401,4,FALSE)*1.7)</f>
        <v>73.099999999999994</v>
      </c>
      <c r="J315" s="4">
        <f>IF(ISNA(VLOOKUP(A315,'2012'!$B$2:$S$401,4,FALSE)), I315, VLOOKUP(A315,'2012'!$B$2:$S$401,4,FALSE))</f>
        <v>67</v>
      </c>
      <c r="K315" s="4">
        <f>IF(ISNA(VLOOKUP(A315,'2011'!$B$2:$S$401,4,FALSE)), AVERAGE(I315:J315), VLOOKUP(A315,'2011'!$B$2:$S$401,4,FALSE))</f>
        <v>67</v>
      </c>
      <c r="L315" s="4">
        <f>IF(ISNA(VLOOKUP(A315,'2010'!$B$2:$S$401,4,FALSE)), AVERAGE(I315:K315), VLOOKUP(A315,'2010'!$B$2:$S$401,4,FALSE))</f>
        <v>79</v>
      </c>
      <c r="M315" s="4">
        <f>IF(ISNA(VLOOKUP(A315,'2009'!$B$2:$S$401,4,FALSE)), AVERAGE(I315:L315), VLOOKUP(A315,'2009'!$B$2:$S$401,4,FALSE))</f>
        <v>82</v>
      </c>
      <c r="N315" s="4">
        <f t="shared" si="36"/>
        <v>30</v>
      </c>
      <c r="O315" s="4" t="str">
        <f>VLOOKUP(A315,Bios!$B$2:$S$430,3,FALSE)</f>
        <v>D</v>
      </c>
      <c r="P315" s="4" t="str">
        <f>VLOOKUP(A315,Bios!$B$2:$S$430,4,FALSE)</f>
        <v>Jan 10 '83</v>
      </c>
      <c r="Q315" s="4" t="str">
        <f t="shared" si="37"/>
        <v>83</v>
      </c>
      <c r="R315" s="5">
        <f t="shared" si="38"/>
        <v>0.37429154386760372</v>
      </c>
      <c r="S315" s="4">
        <f t="shared" si="39"/>
        <v>22</v>
      </c>
      <c r="T315" s="4">
        <f t="shared" si="40"/>
        <v>45</v>
      </c>
      <c r="U315" s="4">
        <f t="shared" si="41"/>
        <v>67</v>
      </c>
      <c r="V315" s="4">
        <f t="shared" si="42"/>
        <v>82</v>
      </c>
      <c r="W315" s="4" t="str">
        <f>VLOOKUP(A315,Bios!$B$2:$S$430,7,FALSE)</f>
        <v>USA</v>
      </c>
      <c r="X315" s="4" t="str">
        <f>VLOOKUP(A315,Bios!$B$2:$S$430,2,FALSE)</f>
        <v>FLA</v>
      </c>
      <c r="Y315" s="4">
        <f t="shared" si="43"/>
        <v>73.516666666666666</v>
      </c>
      <c r="Z315" s="4">
        <f t="shared" si="44"/>
        <v>27.516666666666666</v>
      </c>
    </row>
    <row r="316" spans="1:26">
      <c r="A316" t="s">
        <v>941</v>
      </c>
      <c r="B316" s="4">
        <f>VLOOKUP(A316,'2014'!$B$2:$S$430,7,FALSE)</f>
        <v>30</v>
      </c>
      <c r="C316" s="4">
        <f>IF(ISNA(VLOOKUP(A316,'2013'!$B$2:$S$401,7,FALSE)*1.7), B316, VLOOKUP(A316,'2013'!$B$2:$S$401,7,FALSE)*1.7)</f>
        <v>23.8</v>
      </c>
      <c r="D316" s="4">
        <f>IF(ISNA(VLOOKUP(A316,'2012'!$B$2:$S$401,7,FALSE)), C316, VLOOKUP(A316,'2012'!$B$2:$S$401,7,FALSE))</f>
        <v>23.8</v>
      </c>
      <c r="E316" s="4">
        <f>IF(ISNA(VLOOKUP(A316,'2011'!$B$2:$S$401,7,FALSE)), AVERAGE(C316:D316), VLOOKUP(A316,'2011'!$B$2:$S$401,7,FALSE))</f>
        <v>23.8</v>
      </c>
      <c r="F316" s="4">
        <f>IF(ISNA(VLOOKUP(A316,'2010'!$B$2:$S$401,7,FALSE)), AVERAGE(C316:E316), VLOOKUP(A316,'2010'!$B$2:$S$401,7,FALSE))</f>
        <v>23.8</v>
      </c>
      <c r="G316" s="4">
        <f>IF(ISNA(VLOOKUP(A316,'2009'!$B$2:$S$401,7,FALSE)), AVERAGE(C316:F316), VLOOKUP(A316,'2009'!$B$2:$S$401,7,FALSE))</f>
        <v>23.8</v>
      </c>
      <c r="H316" s="4">
        <f>VLOOKUP(A316,'2014'!$B$2:$S$430,4,FALSE)</f>
        <v>70</v>
      </c>
      <c r="I316" s="4">
        <f>IF(ISNA(VLOOKUP(A316,'2013'!$B$2:$S$401,4,FALSE)), H316, VLOOKUP(A316,'2013'!$B$2:$S$401,4,FALSE)*1.7)</f>
        <v>62.9</v>
      </c>
      <c r="J316" s="4">
        <f>IF(ISNA(VLOOKUP(A316,'2012'!$B$2:$S$401,4,FALSE)), I316, VLOOKUP(A316,'2012'!$B$2:$S$401,4,FALSE))</f>
        <v>62.9</v>
      </c>
      <c r="K316" s="4">
        <f>IF(ISNA(VLOOKUP(A316,'2011'!$B$2:$S$401,4,FALSE)), AVERAGE(I316:J316), VLOOKUP(A316,'2011'!$B$2:$S$401,4,FALSE))</f>
        <v>62.9</v>
      </c>
      <c r="L316" s="4">
        <f>IF(ISNA(VLOOKUP(A316,'2010'!$B$2:$S$401,4,FALSE)), AVERAGE(I316:K316), VLOOKUP(A316,'2010'!$B$2:$S$401,4,FALSE))</f>
        <v>62.9</v>
      </c>
      <c r="M316" s="4">
        <f>IF(ISNA(VLOOKUP(A316,'2009'!$B$2:$S$401,4,FALSE)), AVERAGE(I316:L316), VLOOKUP(A316,'2009'!$B$2:$S$401,4,FALSE))</f>
        <v>62.9</v>
      </c>
      <c r="N316" s="4">
        <f t="shared" si="36"/>
        <v>21</v>
      </c>
      <c r="O316" s="4" t="str">
        <f>VLOOKUP(A316,Bios!$B$2:$S$430,3,FALSE)</f>
        <v>C</v>
      </c>
      <c r="P316" s="4" t="str">
        <f>VLOOKUP(A316,Bios!$B$2:$S$430,4,FALSE)</f>
        <v>Mar 02 '92</v>
      </c>
      <c r="Q316" s="4" t="str">
        <f t="shared" si="37"/>
        <v>92</v>
      </c>
      <c r="R316" s="5">
        <f t="shared" si="38"/>
        <v>0.38751625487646296</v>
      </c>
      <c r="S316" s="4">
        <f t="shared" si="39"/>
        <v>23.8</v>
      </c>
      <c r="T316" s="4">
        <f t="shared" si="40"/>
        <v>30</v>
      </c>
      <c r="U316" s="4">
        <f t="shared" si="41"/>
        <v>62.9</v>
      </c>
      <c r="V316" s="4">
        <f t="shared" si="42"/>
        <v>70</v>
      </c>
      <c r="W316" s="4" t="str">
        <f>VLOOKUP(A316,Bios!$B$2:$S$430,7,FALSE)</f>
        <v>USA</v>
      </c>
      <c r="X316" s="4" t="str">
        <f>VLOOKUP(A316,Bios!$B$2:$S$430,2,FALSE)</f>
        <v>MIN</v>
      </c>
      <c r="Y316" s="4">
        <f t="shared" si="43"/>
        <v>64.083333333333329</v>
      </c>
      <c r="Z316" s="4">
        <f t="shared" si="44"/>
        <v>24.833333333333332</v>
      </c>
    </row>
    <row r="317" spans="1:26">
      <c r="A317" t="s">
        <v>904</v>
      </c>
      <c r="B317" s="4">
        <f>VLOOKUP(A317,'2014'!$B$2:$S$430,7,FALSE)</f>
        <v>32</v>
      </c>
      <c r="C317" s="4">
        <f>IF(ISNA(VLOOKUP(A317,'2013'!$B$2:$S$401,7,FALSE)*1.7), B317, VLOOKUP(A317,'2013'!$B$2:$S$401,7,FALSE)*1.7)</f>
        <v>34</v>
      </c>
      <c r="D317" s="4">
        <f>IF(ISNA(VLOOKUP(A317,'2012'!$B$2:$S$401,7,FALSE)), C317, VLOOKUP(A317,'2012'!$B$2:$S$401,7,FALSE))</f>
        <v>34</v>
      </c>
      <c r="E317" s="4">
        <f>IF(ISNA(VLOOKUP(A317,'2011'!$B$2:$S$401,7,FALSE)), AVERAGE(C317:D317), VLOOKUP(A317,'2011'!$B$2:$S$401,7,FALSE))</f>
        <v>16</v>
      </c>
      <c r="F317" s="4">
        <f>IF(ISNA(VLOOKUP(A317,'2010'!$B$2:$S$401,7,FALSE)), AVERAGE(C317:E317), VLOOKUP(A317,'2010'!$B$2:$S$401,7,FALSE))</f>
        <v>28</v>
      </c>
      <c r="G317" s="4">
        <f>IF(ISNA(VLOOKUP(A317,'2009'!$B$2:$S$401,7,FALSE)), AVERAGE(C317:F317), VLOOKUP(A317,'2009'!$B$2:$S$401,7,FALSE))</f>
        <v>29</v>
      </c>
      <c r="H317" s="4">
        <f>VLOOKUP(A317,'2014'!$B$2:$S$430,4,FALSE)</f>
        <v>75</v>
      </c>
      <c r="I317" s="4">
        <f>IF(ISNA(VLOOKUP(A317,'2013'!$B$2:$S$401,4,FALSE)), H317, VLOOKUP(A317,'2013'!$B$2:$S$401,4,FALSE)*1.7)</f>
        <v>79.899999999999991</v>
      </c>
      <c r="J317" s="4">
        <f>IF(ISNA(VLOOKUP(A317,'2012'!$B$2:$S$401,4,FALSE)), I317, VLOOKUP(A317,'2012'!$B$2:$S$401,4,FALSE))</f>
        <v>79.899999999999991</v>
      </c>
      <c r="K317" s="4">
        <f>IF(ISNA(VLOOKUP(A317,'2011'!$B$2:$S$401,4,FALSE)), AVERAGE(I317:J317), VLOOKUP(A317,'2011'!$B$2:$S$401,4,FALSE))</f>
        <v>63</v>
      </c>
      <c r="L317" s="4">
        <f>IF(ISNA(VLOOKUP(A317,'2010'!$B$2:$S$401,4,FALSE)), AVERAGE(I317:K317), VLOOKUP(A317,'2010'!$B$2:$S$401,4,FALSE))</f>
        <v>74.266666666666666</v>
      </c>
      <c r="M317" s="4">
        <f>IF(ISNA(VLOOKUP(A317,'2009'!$B$2:$S$401,4,FALSE)), AVERAGE(I317:L317), VLOOKUP(A317,'2009'!$B$2:$S$401,4,FALSE))</f>
        <v>76</v>
      </c>
      <c r="N317" s="4">
        <f t="shared" si="36"/>
        <v>28</v>
      </c>
      <c r="O317" s="4" t="str">
        <f>VLOOKUP(A317,Bios!$B$2:$S$430,3,FALSE)</f>
        <v>C</v>
      </c>
      <c r="P317" s="4" t="str">
        <f>VLOOKUP(A317,Bios!$B$2:$S$430,4,FALSE)</f>
        <v>Jan 22 '85</v>
      </c>
      <c r="Q317" s="4" t="str">
        <f t="shared" si="37"/>
        <v>85</v>
      </c>
      <c r="R317" s="5">
        <f t="shared" si="38"/>
        <v>0.38610325844368404</v>
      </c>
      <c r="S317" s="4">
        <f t="shared" si="39"/>
        <v>16</v>
      </c>
      <c r="T317" s="4">
        <f t="shared" si="40"/>
        <v>34</v>
      </c>
      <c r="U317" s="4">
        <f t="shared" si="41"/>
        <v>63</v>
      </c>
      <c r="V317" s="4">
        <f t="shared" si="42"/>
        <v>79.899999999999991</v>
      </c>
      <c r="W317" s="4" t="str">
        <f>VLOOKUP(A317,Bios!$B$2:$S$430,7,FALSE)</f>
        <v>CAN</v>
      </c>
      <c r="X317" s="4" t="str">
        <f>VLOOKUP(A317,Bios!$B$2:$S$430,2,FALSE)</f>
        <v>COL</v>
      </c>
      <c r="Y317" s="4">
        <f t="shared" si="43"/>
        <v>74.677777777777763</v>
      </c>
      <c r="Z317" s="4">
        <f t="shared" si="44"/>
        <v>28.833333333333332</v>
      </c>
    </row>
    <row r="318" spans="1:26">
      <c r="A318" t="s">
        <v>1861</v>
      </c>
      <c r="B318" s="4">
        <f>VLOOKUP(A318,'2014'!$B$2:$S$430,7,FALSE)</f>
        <v>30</v>
      </c>
      <c r="C318" s="4">
        <f>IF(ISNA(VLOOKUP(A318,'2013'!$B$2:$S$401,7,FALSE)*1.7), B318, VLOOKUP(A318,'2013'!$B$2:$S$401,7,FALSE)*1.7)</f>
        <v>30</v>
      </c>
      <c r="D318" s="4">
        <f>IF(ISNA(VLOOKUP(A318,'2012'!$B$2:$S$401,7,FALSE)), C318, VLOOKUP(A318,'2012'!$B$2:$S$401,7,FALSE))</f>
        <v>30</v>
      </c>
      <c r="E318" s="4">
        <f>IF(ISNA(VLOOKUP(A318,'2011'!$B$2:$S$401,7,FALSE)), AVERAGE(C318:D318), VLOOKUP(A318,'2011'!$B$2:$S$401,7,FALSE))</f>
        <v>30</v>
      </c>
      <c r="F318" s="4">
        <f>IF(ISNA(VLOOKUP(A318,'2010'!$B$2:$S$401,7,FALSE)), AVERAGE(C318:E318), VLOOKUP(A318,'2010'!$B$2:$S$401,7,FALSE))</f>
        <v>30</v>
      </c>
      <c r="G318" s="4">
        <f>IF(ISNA(VLOOKUP(A318,'2009'!$B$2:$S$401,7,FALSE)), AVERAGE(C318:F318), VLOOKUP(A318,'2009'!$B$2:$S$401,7,FALSE))</f>
        <v>30</v>
      </c>
      <c r="H318" s="4">
        <f>VLOOKUP(A318,'2014'!$B$2:$S$430,4,FALSE)</f>
        <v>78</v>
      </c>
      <c r="I318" s="4">
        <f>IF(ISNA(VLOOKUP(A318,'2013'!$B$2:$S$401,4,FALSE)), H318, VLOOKUP(A318,'2013'!$B$2:$S$401,4,FALSE)*1.7)</f>
        <v>78</v>
      </c>
      <c r="J318" s="4">
        <f>IF(ISNA(VLOOKUP(A318,'2012'!$B$2:$S$401,4,FALSE)), I318, VLOOKUP(A318,'2012'!$B$2:$S$401,4,FALSE))</f>
        <v>78</v>
      </c>
      <c r="K318" s="4">
        <f>IF(ISNA(VLOOKUP(A318,'2011'!$B$2:$S$401,4,FALSE)), AVERAGE(I318:J318), VLOOKUP(A318,'2011'!$B$2:$S$401,4,FALSE))</f>
        <v>78</v>
      </c>
      <c r="L318" s="4">
        <f>IF(ISNA(VLOOKUP(A318,'2010'!$B$2:$S$401,4,FALSE)), AVERAGE(I318:K318), VLOOKUP(A318,'2010'!$B$2:$S$401,4,FALSE))</f>
        <v>78</v>
      </c>
      <c r="M318" s="4">
        <f>IF(ISNA(VLOOKUP(A318,'2009'!$B$2:$S$401,4,FALSE)), AVERAGE(I318:L318), VLOOKUP(A318,'2009'!$B$2:$S$401,4,FALSE))</f>
        <v>78</v>
      </c>
      <c r="N318" s="4">
        <f t="shared" si="36"/>
        <v>19</v>
      </c>
      <c r="O318" s="4" t="str">
        <f>VLOOKUP(A318,Bios!$B$2:$S$430,3,FALSE)</f>
        <v>D</v>
      </c>
      <c r="P318" s="4" t="str">
        <f>VLOOKUP(A318,Bios!$B$2:$S$430,4,FALSE)</f>
        <v>Jan 20 '94</v>
      </c>
      <c r="Q318" s="4" t="str">
        <f t="shared" si="37"/>
        <v>94</v>
      </c>
      <c r="R318" s="5">
        <f t="shared" si="38"/>
        <v>0.38461538461538464</v>
      </c>
      <c r="S318" s="4">
        <f t="shared" si="39"/>
        <v>30</v>
      </c>
      <c r="T318" s="4">
        <f t="shared" si="40"/>
        <v>30</v>
      </c>
      <c r="U318" s="4">
        <f t="shared" si="41"/>
        <v>78</v>
      </c>
      <c r="V318" s="4">
        <f t="shared" si="42"/>
        <v>78</v>
      </c>
      <c r="W318" s="4" t="str">
        <f>VLOOKUP(A318,Bios!$B$2:$S$430,7,FALSE)</f>
        <v>SWE</v>
      </c>
      <c r="X318" s="4" t="str">
        <f>VLOOKUP(A318,Bios!$B$2:$S$430,2,FALSE)</f>
        <v>ANA</v>
      </c>
      <c r="Y318" s="4">
        <f t="shared" si="43"/>
        <v>78</v>
      </c>
      <c r="Z318" s="4">
        <f t="shared" si="44"/>
        <v>30</v>
      </c>
    </row>
    <row r="319" spans="1:26">
      <c r="A319" t="s">
        <v>1156</v>
      </c>
      <c r="B319" s="4">
        <f>VLOOKUP(A319,'2014'!$B$2:$S$430,7,FALSE)</f>
        <v>31</v>
      </c>
      <c r="C319" s="4">
        <f>IF(ISNA(VLOOKUP(A319,'2013'!$B$2:$S$401,7,FALSE)*1.7), B319, VLOOKUP(A319,'2013'!$B$2:$S$401,7,FALSE)*1.7)</f>
        <v>23.8</v>
      </c>
      <c r="D319" s="4">
        <f>IF(ISNA(VLOOKUP(A319,'2012'!$B$2:$S$401,7,FALSE)), C319, VLOOKUP(A319,'2012'!$B$2:$S$401,7,FALSE))</f>
        <v>23.8</v>
      </c>
      <c r="E319" s="4">
        <f>IF(ISNA(VLOOKUP(A319,'2011'!$B$2:$S$401,7,FALSE)), AVERAGE(C319:D319), VLOOKUP(A319,'2011'!$B$2:$S$401,7,FALSE))</f>
        <v>23.8</v>
      </c>
      <c r="F319" s="4">
        <f>IF(ISNA(VLOOKUP(A319,'2010'!$B$2:$S$401,7,FALSE)), AVERAGE(C319:E319), VLOOKUP(A319,'2010'!$B$2:$S$401,7,FALSE))</f>
        <v>23.8</v>
      </c>
      <c r="G319" s="4">
        <f>IF(ISNA(VLOOKUP(A319,'2009'!$B$2:$S$401,7,FALSE)), AVERAGE(C319:F319), VLOOKUP(A319,'2009'!$B$2:$S$401,7,FALSE))</f>
        <v>23.8</v>
      </c>
      <c r="H319" s="4">
        <f>VLOOKUP(A319,'2014'!$B$2:$S$430,4,FALSE)</f>
        <v>81</v>
      </c>
      <c r="I319" s="4">
        <f>IF(ISNA(VLOOKUP(A319,'2013'!$B$2:$S$401,4,FALSE)), H319, VLOOKUP(A319,'2013'!$B$2:$S$401,4,FALSE)*1.7)</f>
        <v>79.899999999999991</v>
      </c>
      <c r="J319" s="4">
        <f>IF(ISNA(VLOOKUP(A319,'2012'!$B$2:$S$401,4,FALSE)), I319, VLOOKUP(A319,'2012'!$B$2:$S$401,4,FALSE))</f>
        <v>79.899999999999991</v>
      </c>
      <c r="K319" s="4">
        <f>IF(ISNA(VLOOKUP(A319,'2011'!$B$2:$S$401,4,FALSE)), AVERAGE(I319:J319), VLOOKUP(A319,'2011'!$B$2:$S$401,4,FALSE))</f>
        <v>79.899999999999991</v>
      </c>
      <c r="L319" s="4">
        <f>IF(ISNA(VLOOKUP(A319,'2010'!$B$2:$S$401,4,FALSE)), AVERAGE(I319:K319), VLOOKUP(A319,'2010'!$B$2:$S$401,4,FALSE))</f>
        <v>79.899999999999991</v>
      </c>
      <c r="M319" s="4">
        <f>IF(ISNA(VLOOKUP(A319,'2009'!$B$2:$S$401,4,FALSE)), AVERAGE(I319:L319), VLOOKUP(A319,'2009'!$B$2:$S$401,4,FALSE))</f>
        <v>79.899999999999991</v>
      </c>
      <c r="N319" s="4">
        <f t="shared" si="36"/>
        <v>23</v>
      </c>
      <c r="O319" s="4" t="str">
        <f>VLOOKUP(A319,Bios!$B$2:$S$430,3,FALSE)</f>
        <v>D</v>
      </c>
      <c r="P319" s="4" t="str">
        <f>VLOOKUP(A319,Bios!$B$2:$S$430,4,FALSE)</f>
        <v>Jun 07 '90</v>
      </c>
      <c r="Q319" s="4" t="str">
        <f t="shared" si="37"/>
        <v>90</v>
      </c>
      <c r="R319" s="5">
        <f t="shared" si="38"/>
        <v>0.31217481789802298</v>
      </c>
      <c r="S319" s="4">
        <f t="shared" si="39"/>
        <v>23.8</v>
      </c>
      <c r="T319" s="4">
        <f t="shared" si="40"/>
        <v>31</v>
      </c>
      <c r="U319" s="4">
        <f t="shared" si="41"/>
        <v>79.899999999999991</v>
      </c>
      <c r="V319" s="4">
        <f t="shared" si="42"/>
        <v>81</v>
      </c>
      <c r="W319" s="4" t="str">
        <f>VLOOKUP(A319,Bios!$B$2:$S$430,7,FALSE)</f>
        <v>CAN</v>
      </c>
      <c r="X319" s="4" t="str">
        <f>VLOOKUP(A319,Bios!$B$2:$S$430,2,FALSE)</f>
        <v>CGY</v>
      </c>
      <c r="Y319" s="4">
        <f t="shared" si="43"/>
        <v>80.083333333333314</v>
      </c>
      <c r="Z319" s="4">
        <f t="shared" si="44"/>
        <v>25</v>
      </c>
    </row>
    <row r="320" spans="1:26">
      <c r="A320" t="s">
        <v>934</v>
      </c>
      <c r="B320" s="4">
        <f>VLOOKUP(A320,'2014'!$B$2:$S$430,7,FALSE)</f>
        <v>25</v>
      </c>
      <c r="C320" s="4">
        <f>IF(ISNA(VLOOKUP(A320,'2013'!$B$2:$S$401,7,FALSE)*1.7), B320, VLOOKUP(A320,'2013'!$B$2:$S$401,7,FALSE)*1.7)</f>
        <v>27.2</v>
      </c>
      <c r="D320" s="4">
        <f>IF(ISNA(VLOOKUP(A320,'2012'!$B$2:$S$401,7,FALSE)), C320, VLOOKUP(A320,'2012'!$B$2:$S$401,7,FALSE))</f>
        <v>27.2</v>
      </c>
      <c r="E320" s="4">
        <f>IF(ISNA(VLOOKUP(A320,'2011'!$B$2:$S$401,7,FALSE)), AVERAGE(C320:D320), VLOOKUP(A320,'2011'!$B$2:$S$401,7,FALSE))</f>
        <v>27.2</v>
      </c>
      <c r="F320" s="4">
        <f>IF(ISNA(VLOOKUP(A320,'2010'!$B$2:$S$401,7,FALSE)), AVERAGE(C320:E320), VLOOKUP(A320,'2010'!$B$2:$S$401,7,FALSE))</f>
        <v>27.2</v>
      </c>
      <c r="G320" s="4">
        <f>IF(ISNA(VLOOKUP(A320,'2009'!$B$2:$S$401,7,FALSE)), AVERAGE(C320:F320), VLOOKUP(A320,'2009'!$B$2:$S$401,7,FALSE))</f>
        <v>27.2</v>
      </c>
      <c r="H320" s="4">
        <f>VLOOKUP(A320,'2014'!$B$2:$S$430,4,FALSE)</f>
        <v>64</v>
      </c>
      <c r="I320" s="4">
        <f>IF(ISNA(VLOOKUP(A320,'2013'!$B$2:$S$401,4,FALSE)), H320, VLOOKUP(A320,'2013'!$B$2:$S$401,4,FALSE)*1.7)</f>
        <v>71.399999999999991</v>
      </c>
      <c r="J320" s="4">
        <f>IF(ISNA(VLOOKUP(A320,'2012'!$B$2:$S$401,4,FALSE)), I320, VLOOKUP(A320,'2012'!$B$2:$S$401,4,FALSE))</f>
        <v>71.399999999999991</v>
      </c>
      <c r="K320" s="4">
        <f>IF(ISNA(VLOOKUP(A320,'2011'!$B$2:$S$401,4,FALSE)), AVERAGE(I320:J320), VLOOKUP(A320,'2011'!$B$2:$S$401,4,FALSE))</f>
        <v>71.399999999999991</v>
      </c>
      <c r="L320" s="4">
        <f>IF(ISNA(VLOOKUP(A320,'2010'!$B$2:$S$401,4,FALSE)), AVERAGE(I320:K320), VLOOKUP(A320,'2010'!$B$2:$S$401,4,FALSE))</f>
        <v>71.399999999999991</v>
      </c>
      <c r="M320" s="4">
        <f>IF(ISNA(VLOOKUP(A320,'2009'!$B$2:$S$401,4,FALSE)), AVERAGE(I320:L320), VLOOKUP(A320,'2009'!$B$2:$S$401,4,FALSE))</f>
        <v>71.399999999999991</v>
      </c>
      <c r="N320" s="4">
        <f t="shared" si="36"/>
        <v>20</v>
      </c>
      <c r="O320" s="4" t="str">
        <f>VLOOKUP(A320,Bios!$B$2:$S$430,3,FALSE)</f>
        <v>D</v>
      </c>
      <c r="P320" s="4" t="str">
        <f>VLOOKUP(A320,Bios!$B$2:$S$430,4,FALSE)</f>
        <v>Jun 17 '93</v>
      </c>
      <c r="Q320" s="4" t="str">
        <f t="shared" si="37"/>
        <v>93</v>
      </c>
      <c r="R320" s="5">
        <f t="shared" si="38"/>
        <v>0.3824228028503564</v>
      </c>
      <c r="S320" s="4">
        <f t="shared" si="39"/>
        <v>25</v>
      </c>
      <c r="T320" s="4">
        <f t="shared" si="40"/>
        <v>27.2</v>
      </c>
      <c r="U320" s="4">
        <f t="shared" si="41"/>
        <v>64</v>
      </c>
      <c r="V320" s="4">
        <f t="shared" si="42"/>
        <v>71.399999999999991</v>
      </c>
      <c r="W320" s="4" t="str">
        <f>VLOOKUP(A320,Bios!$B$2:$S$430,7,FALSE)</f>
        <v>CAN</v>
      </c>
      <c r="X320" s="4" t="str">
        <f>VLOOKUP(A320,Bios!$B$2:$S$430,2,FALSE)</f>
        <v>BOS</v>
      </c>
      <c r="Y320" s="4">
        <f t="shared" si="43"/>
        <v>70.166666666666643</v>
      </c>
      <c r="Z320" s="4">
        <f t="shared" si="44"/>
        <v>26.833333333333332</v>
      </c>
    </row>
    <row r="321" spans="1:26">
      <c r="A321" t="s">
        <v>234</v>
      </c>
      <c r="B321" s="4">
        <f>VLOOKUP(A321,'2014'!$B$2:$S$430,7,FALSE)</f>
        <v>18</v>
      </c>
      <c r="C321" s="4">
        <f>IF(ISNA(VLOOKUP(A321,'2013'!$B$2:$S$401,7,FALSE)*1.7), B321, VLOOKUP(A321,'2013'!$B$2:$S$401,7,FALSE)*1.7)</f>
        <v>18</v>
      </c>
      <c r="D321" s="4">
        <f>IF(ISNA(VLOOKUP(A321,'2012'!$B$2:$S$401,7,FALSE)), C321, VLOOKUP(A321,'2012'!$B$2:$S$401,7,FALSE))</f>
        <v>39</v>
      </c>
      <c r="E321" s="4">
        <f>IF(ISNA(VLOOKUP(A321,'2011'!$B$2:$S$401,7,FALSE)), AVERAGE(C321:D321), VLOOKUP(A321,'2011'!$B$2:$S$401,7,FALSE))</f>
        <v>28</v>
      </c>
      <c r="F321" s="4">
        <f>IF(ISNA(VLOOKUP(A321,'2010'!$B$2:$S$401,7,FALSE)), AVERAGE(C321:E321), VLOOKUP(A321,'2010'!$B$2:$S$401,7,FALSE))</f>
        <v>32</v>
      </c>
      <c r="G321" s="4">
        <f>IF(ISNA(VLOOKUP(A321,'2009'!$B$2:$S$401,7,FALSE)), AVERAGE(C321:F321), VLOOKUP(A321,'2009'!$B$2:$S$401,7,FALSE))</f>
        <v>29.25</v>
      </c>
      <c r="H321" s="4">
        <f>VLOOKUP(A321,'2014'!$B$2:$S$430,4,FALSE)</f>
        <v>57</v>
      </c>
      <c r="I321" s="4">
        <f>IF(ISNA(VLOOKUP(A321,'2013'!$B$2:$S$401,4,FALSE)), H321, VLOOKUP(A321,'2013'!$B$2:$S$401,4,FALSE)*1.7)</f>
        <v>57</v>
      </c>
      <c r="J321" s="4">
        <f>IF(ISNA(VLOOKUP(A321,'2012'!$B$2:$S$401,4,FALSE)), I321, VLOOKUP(A321,'2012'!$B$2:$S$401,4,FALSE))</f>
        <v>82</v>
      </c>
      <c r="K321" s="4">
        <f>IF(ISNA(VLOOKUP(A321,'2011'!$B$2:$S$401,4,FALSE)), AVERAGE(I321:J321), VLOOKUP(A321,'2011'!$B$2:$S$401,4,FALSE))</f>
        <v>81</v>
      </c>
      <c r="L321" s="4">
        <f>IF(ISNA(VLOOKUP(A321,'2010'!$B$2:$S$401,4,FALSE)), AVERAGE(I321:K321), VLOOKUP(A321,'2010'!$B$2:$S$401,4,FALSE))</f>
        <v>81</v>
      </c>
      <c r="M321" s="4">
        <f>IF(ISNA(VLOOKUP(A321,'2009'!$B$2:$S$401,4,FALSE)), AVERAGE(I321:L321), VLOOKUP(A321,'2009'!$B$2:$S$401,4,FALSE))</f>
        <v>75.25</v>
      </c>
      <c r="N321" s="4">
        <f t="shared" si="36"/>
        <v>33</v>
      </c>
      <c r="O321" s="4" t="str">
        <f>VLOOKUP(A321,Bios!$B$2:$S$430,3,FALSE)</f>
        <v>C</v>
      </c>
      <c r="P321" s="4" t="str">
        <f>VLOOKUP(A321,Bios!$B$2:$S$430,4,FALSE)</f>
        <v>Nov 11 '80</v>
      </c>
      <c r="Q321" s="4" t="str">
        <f t="shared" si="37"/>
        <v>80</v>
      </c>
      <c r="R321" s="5">
        <f t="shared" si="38"/>
        <v>0.3791113675706867</v>
      </c>
      <c r="S321" s="4">
        <f t="shared" si="39"/>
        <v>18</v>
      </c>
      <c r="T321" s="4">
        <f t="shared" si="40"/>
        <v>39</v>
      </c>
      <c r="U321" s="4">
        <f t="shared" si="41"/>
        <v>57</v>
      </c>
      <c r="V321" s="4">
        <f t="shared" si="42"/>
        <v>82</v>
      </c>
      <c r="W321" s="4" t="str">
        <f>VLOOKUP(A321,Bios!$B$2:$S$430,7,FALSE)</f>
        <v>CAN</v>
      </c>
      <c r="X321" s="4" t="str">
        <f>VLOOKUP(A321,Bios!$B$2:$S$430,2,FALSE)</f>
        <v>BOS</v>
      </c>
      <c r="Y321" s="4">
        <f t="shared" si="43"/>
        <v>72.208333333333329</v>
      </c>
      <c r="Z321" s="4">
        <f t="shared" si="44"/>
        <v>27.375</v>
      </c>
    </row>
    <row r="322" spans="1:26">
      <c r="A322" t="s">
        <v>1866</v>
      </c>
      <c r="B322" s="4">
        <f>VLOOKUP(A322,'2014'!$B$2:$S$430,7,FALSE)</f>
        <v>29</v>
      </c>
      <c r="C322" s="4">
        <f>IF(ISNA(VLOOKUP(A322,'2013'!$B$2:$S$401,7,FALSE)*1.7), B322, VLOOKUP(A322,'2013'!$B$2:$S$401,7,FALSE)*1.7)</f>
        <v>29</v>
      </c>
      <c r="D322" s="4">
        <f>IF(ISNA(VLOOKUP(A322,'2012'!$B$2:$S$401,7,FALSE)), C322, VLOOKUP(A322,'2012'!$B$2:$S$401,7,FALSE))</f>
        <v>29</v>
      </c>
      <c r="E322" s="4">
        <f>IF(ISNA(VLOOKUP(A322,'2011'!$B$2:$S$401,7,FALSE)), AVERAGE(C322:D322), VLOOKUP(A322,'2011'!$B$2:$S$401,7,FALSE))</f>
        <v>29</v>
      </c>
      <c r="F322" s="4">
        <f>IF(ISNA(VLOOKUP(A322,'2010'!$B$2:$S$401,7,FALSE)), AVERAGE(C322:E322), VLOOKUP(A322,'2010'!$B$2:$S$401,7,FALSE))</f>
        <v>29</v>
      </c>
      <c r="G322" s="4">
        <f>IF(ISNA(VLOOKUP(A322,'2009'!$B$2:$S$401,7,FALSE)), AVERAGE(C322:F322), VLOOKUP(A322,'2009'!$B$2:$S$401,7,FALSE))</f>
        <v>29</v>
      </c>
      <c r="H322" s="4">
        <f>VLOOKUP(A322,'2014'!$B$2:$S$430,4,FALSE)</f>
        <v>78</v>
      </c>
      <c r="I322" s="4">
        <f>IF(ISNA(VLOOKUP(A322,'2013'!$B$2:$S$401,4,FALSE)), H322, VLOOKUP(A322,'2013'!$B$2:$S$401,4,FALSE)*1.7)</f>
        <v>78</v>
      </c>
      <c r="J322" s="4">
        <f>IF(ISNA(VLOOKUP(A322,'2012'!$B$2:$S$401,4,FALSE)), I322, VLOOKUP(A322,'2012'!$B$2:$S$401,4,FALSE))</f>
        <v>78</v>
      </c>
      <c r="K322" s="4">
        <f>IF(ISNA(VLOOKUP(A322,'2011'!$B$2:$S$401,4,FALSE)), AVERAGE(I322:J322), VLOOKUP(A322,'2011'!$B$2:$S$401,4,FALSE))</f>
        <v>78</v>
      </c>
      <c r="L322" s="4">
        <f>IF(ISNA(VLOOKUP(A322,'2010'!$B$2:$S$401,4,FALSE)), AVERAGE(I322:K322), VLOOKUP(A322,'2010'!$B$2:$S$401,4,FALSE))</f>
        <v>78</v>
      </c>
      <c r="M322" s="4">
        <f>IF(ISNA(VLOOKUP(A322,'2009'!$B$2:$S$401,4,FALSE)), AVERAGE(I322:L322), VLOOKUP(A322,'2009'!$B$2:$S$401,4,FALSE))</f>
        <v>78</v>
      </c>
      <c r="N322" s="4">
        <f t="shared" ref="N322:N385" si="45">113-Q322</f>
        <v>19</v>
      </c>
      <c r="O322" s="4" t="str">
        <f>VLOOKUP(A322,Bios!$B$2:$S$430,3,FALSE)</f>
        <v>D</v>
      </c>
      <c r="P322" s="4" t="str">
        <f>VLOOKUP(A322,Bios!$B$2:$S$430,4,FALSE)</f>
        <v>Aug 22 '94</v>
      </c>
      <c r="Q322" s="4" t="str">
        <f t="shared" ref="Q322:Q385" si="46">RIGHT(P322, LEN(P322)-8)</f>
        <v>94</v>
      </c>
      <c r="R322" s="5">
        <f t="shared" ref="R322:R385" si="47">Z322/Y322</f>
        <v>0.37179487179487181</v>
      </c>
      <c r="S322" s="4">
        <f t="shared" ref="S322:S385" si="48">MIN(B322:G322)</f>
        <v>29</v>
      </c>
      <c r="T322" s="4">
        <f t="shared" ref="T322:T385" si="49">MAX(B322:G322)</f>
        <v>29</v>
      </c>
      <c r="U322" s="4">
        <f t="shared" ref="U322:U385" si="50">MIN(H322:M322)</f>
        <v>78</v>
      </c>
      <c r="V322" s="4">
        <f t="shared" ref="V322:V385" si="51">MAX(H322:M322)</f>
        <v>78</v>
      </c>
      <c r="W322" s="4" t="str">
        <f>VLOOKUP(A322,Bios!$B$2:$S$430,7,FALSE)</f>
        <v>FIN</v>
      </c>
      <c r="X322" s="4" t="str">
        <f>VLOOKUP(A322,Bios!$B$2:$S$430,2,FALSE)</f>
        <v>PIT</v>
      </c>
      <c r="Y322" s="4">
        <f t="shared" ref="Y322:Y385" si="52">AVERAGE(H322:M322)</f>
        <v>78</v>
      </c>
      <c r="Z322" s="4">
        <f t="shared" ref="Z322:Z385" si="53">AVERAGE(B322:G322)</f>
        <v>29</v>
      </c>
    </row>
    <row r="323" spans="1:26">
      <c r="A323" t="s">
        <v>1873</v>
      </c>
      <c r="B323" s="4">
        <f>VLOOKUP(A323,'2014'!$B$2:$S$430,7,FALSE)</f>
        <v>27</v>
      </c>
      <c r="C323" s="4">
        <f>IF(ISNA(VLOOKUP(A323,'2013'!$B$2:$S$401,7,FALSE)*1.7), B323, VLOOKUP(A323,'2013'!$B$2:$S$401,7,FALSE)*1.7)</f>
        <v>27</v>
      </c>
      <c r="D323" s="4">
        <f>IF(ISNA(VLOOKUP(A323,'2012'!$B$2:$S$401,7,FALSE)), C323, VLOOKUP(A323,'2012'!$B$2:$S$401,7,FALSE))</f>
        <v>27</v>
      </c>
      <c r="E323" s="4">
        <f>IF(ISNA(VLOOKUP(A323,'2011'!$B$2:$S$401,7,FALSE)), AVERAGE(C323:D323), VLOOKUP(A323,'2011'!$B$2:$S$401,7,FALSE))</f>
        <v>27</v>
      </c>
      <c r="F323" s="4">
        <f>IF(ISNA(VLOOKUP(A323,'2010'!$B$2:$S$401,7,FALSE)), AVERAGE(C323:E323), VLOOKUP(A323,'2010'!$B$2:$S$401,7,FALSE))</f>
        <v>27</v>
      </c>
      <c r="G323" s="4">
        <f>IF(ISNA(VLOOKUP(A323,'2009'!$B$2:$S$401,7,FALSE)), AVERAGE(C323:F323), VLOOKUP(A323,'2009'!$B$2:$S$401,7,FALSE))</f>
        <v>27</v>
      </c>
      <c r="H323" s="4">
        <f>VLOOKUP(A323,'2014'!$B$2:$S$430,4,FALSE)</f>
        <v>73</v>
      </c>
      <c r="I323" s="4">
        <f>IF(ISNA(VLOOKUP(A323,'2013'!$B$2:$S$401,4,FALSE)), H323, VLOOKUP(A323,'2013'!$B$2:$S$401,4,FALSE)*1.7)</f>
        <v>73</v>
      </c>
      <c r="J323" s="4">
        <f>IF(ISNA(VLOOKUP(A323,'2012'!$B$2:$S$401,4,FALSE)), I323, VLOOKUP(A323,'2012'!$B$2:$S$401,4,FALSE))</f>
        <v>73</v>
      </c>
      <c r="K323" s="4">
        <f>IF(ISNA(VLOOKUP(A323,'2011'!$B$2:$S$401,4,FALSE)), AVERAGE(I323:J323), VLOOKUP(A323,'2011'!$B$2:$S$401,4,FALSE))</f>
        <v>73</v>
      </c>
      <c r="L323" s="4">
        <f>IF(ISNA(VLOOKUP(A323,'2010'!$B$2:$S$401,4,FALSE)), AVERAGE(I323:K323), VLOOKUP(A323,'2010'!$B$2:$S$401,4,FALSE))</f>
        <v>73</v>
      </c>
      <c r="M323" s="4">
        <f>IF(ISNA(VLOOKUP(A323,'2009'!$B$2:$S$401,4,FALSE)), AVERAGE(I323:L323), VLOOKUP(A323,'2009'!$B$2:$S$401,4,FALSE))</f>
        <v>73</v>
      </c>
      <c r="N323" s="4">
        <f t="shared" si="45"/>
        <v>19</v>
      </c>
      <c r="O323" s="4" t="str">
        <f>VLOOKUP(A323,Bios!$B$2:$S$430,3,FALSE)</f>
        <v>D</v>
      </c>
      <c r="P323" s="4" t="str">
        <f>VLOOKUP(A323,Bios!$B$2:$S$430,4,FALSE)</f>
        <v>Mar 09 '94</v>
      </c>
      <c r="Q323" s="4" t="str">
        <f t="shared" si="46"/>
        <v>94</v>
      </c>
      <c r="R323" s="5">
        <f t="shared" si="47"/>
        <v>0.36986301369863012</v>
      </c>
      <c r="S323" s="4">
        <f t="shared" si="48"/>
        <v>27</v>
      </c>
      <c r="T323" s="4">
        <f t="shared" si="49"/>
        <v>27</v>
      </c>
      <c r="U323" s="4">
        <f t="shared" si="50"/>
        <v>73</v>
      </c>
      <c r="V323" s="4">
        <f t="shared" si="51"/>
        <v>73</v>
      </c>
      <c r="W323" s="4" t="str">
        <f>VLOOKUP(A323,Bios!$B$2:$S$430,7,FALSE)</f>
        <v>CAN</v>
      </c>
      <c r="X323" s="4" t="str">
        <f>VLOOKUP(A323,Bios!$B$2:$S$430,2,FALSE)</f>
        <v>TOR</v>
      </c>
      <c r="Y323" s="4">
        <f t="shared" si="52"/>
        <v>73</v>
      </c>
      <c r="Z323" s="4">
        <f t="shared" si="53"/>
        <v>27</v>
      </c>
    </row>
    <row r="324" spans="1:26">
      <c r="A324" t="s">
        <v>396</v>
      </c>
      <c r="B324" s="4">
        <f>VLOOKUP(A324,'2014'!$B$2:$S$430,7,FALSE)</f>
        <v>22</v>
      </c>
      <c r="C324" s="4">
        <f>IF(ISNA(VLOOKUP(A324,'2013'!$B$2:$S$401,7,FALSE)*1.7), B324, VLOOKUP(A324,'2013'!$B$2:$S$401,7,FALSE)*1.7)</f>
        <v>22</v>
      </c>
      <c r="D324" s="4">
        <f>IF(ISNA(VLOOKUP(A324,'2012'!$B$2:$S$401,7,FALSE)), C324, VLOOKUP(A324,'2012'!$B$2:$S$401,7,FALSE))</f>
        <v>25</v>
      </c>
      <c r="E324" s="4">
        <f>IF(ISNA(VLOOKUP(A324,'2011'!$B$2:$S$401,7,FALSE)), AVERAGE(C324:D324), VLOOKUP(A324,'2011'!$B$2:$S$401,7,FALSE))</f>
        <v>32</v>
      </c>
      <c r="F324" s="4">
        <f>IF(ISNA(VLOOKUP(A324,'2010'!$B$2:$S$401,7,FALSE)), AVERAGE(C324:E324), VLOOKUP(A324,'2010'!$B$2:$S$401,7,FALSE))</f>
        <v>26.333333333333332</v>
      </c>
      <c r="G324" s="4">
        <f>IF(ISNA(VLOOKUP(A324,'2009'!$B$2:$S$401,7,FALSE)), AVERAGE(C324:F324), VLOOKUP(A324,'2009'!$B$2:$S$401,7,FALSE))</f>
        <v>17</v>
      </c>
      <c r="H324" s="4">
        <f>VLOOKUP(A324,'2014'!$B$2:$S$430,4,FALSE)</f>
        <v>52</v>
      </c>
      <c r="I324" s="4">
        <f>IF(ISNA(VLOOKUP(A324,'2013'!$B$2:$S$401,4,FALSE)), H324, VLOOKUP(A324,'2013'!$B$2:$S$401,4,FALSE)*1.7)</f>
        <v>52</v>
      </c>
      <c r="J324" s="4">
        <f>IF(ISNA(VLOOKUP(A324,'2012'!$B$2:$S$401,4,FALSE)), I324, VLOOKUP(A324,'2012'!$B$2:$S$401,4,FALSE))</f>
        <v>62</v>
      </c>
      <c r="K324" s="4">
        <f>IF(ISNA(VLOOKUP(A324,'2011'!$B$2:$S$401,4,FALSE)), AVERAGE(I324:J324), VLOOKUP(A324,'2011'!$B$2:$S$401,4,FALSE))</f>
        <v>81</v>
      </c>
      <c r="L324" s="4">
        <f>IF(ISNA(VLOOKUP(A324,'2010'!$B$2:$S$401,4,FALSE)), AVERAGE(I324:K324), VLOOKUP(A324,'2010'!$B$2:$S$401,4,FALSE))</f>
        <v>65</v>
      </c>
      <c r="M324" s="4">
        <f>IF(ISNA(VLOOKUP(A324,'2009'!$B$2:$S$401,4,FALSE)), AVERAGE(I324:L324), VLOOKUP(A324,'2009'!$B$2:$S$401,4,FALSE))</f>
        <v>81</v>
      </c>
      <c r="N324" s="4">
        <f t="shared" si="45"/>
        <v>28</v>
      </c>
      <c r="O324" s="4" t="str">
        <f>VLOOKUP(A324,Bios!$B$2:$S$430,3,FALSE)</f>
        <v>D</v>
      </c>
      <c r="P324" s="4" t="str">
        <f>VLOOKUP(A324,Bios!$B$2:$S$430,4,FALSE)</f>
        <v>Oct 13 '85</v>
      </c>
      <c r="Q324" s="4" t="str">
        <f t="shared" si="46"/>
        <v>85</v>
      </c>
      <c r="R324" s="5">
        <f t="shared" si="47"/>
        <v>0.36726039016115347</v>
      </c>
      <c r="S324" s="4">
        <f t="shared" si="48"/>
        <v>17</v>
      </c>
      <c r="T324" s="4">
        <f t="shared" si="49"/>
        <v>32</v>
      </c>
      <c r="U324" s="4">
        <f t="shared" si="50"/>
        <v>52</v>
      </c>
      <c r="V324" s="4">
        <f t="shared" si="51"/>
        <v>81</v>
      </c>
      <c r="W324" s="4" t="str">
        <f>VLOOKUP(A324,Bios!$B$2:$S$430,7,FALSE)</f>
        <v>SVK</v>
      </c>
      <c r="X324" s="4" t="str">
        <f>VLOOKUP(A324,Bios!$B$2:$S$430,2,FALSE)</f>
        <v>PHI, BOS</v>
      </c>
      <c r="Y324" s="4">
        <f t="shared" si="52"/>
        <v>65.5</v>
      </c>
      <c r="Z324" s="4">
        <f t="shared" si="53"/>
        <v>24.055555555555554</v>
      </c>
    </row>
    <row r="325" spans="1:26">
      <c r="A325" t="s">
        <v>827</v>
      </c>
      <c r="B325" s="4">
        <f>VLOOKUP(A325,'2014'!$B$2:$S$430,7,FALSE)</f>
        <v>32</v>
      </c>
      <c r="C325" s="4">
        <f>IF(ISNA(VLOOKUP(A325,'2013'!$B$2:$S$401,7,FALSE)*1.7), B325, VLOOKUP(A325,'2013'!$B$2:$S$401,7,FALSE)*1.7)</f>
        <v>27.2</v>
      </c>
      <c r="D325" s="4">
        <f>IF(ISNA(VLOOKUP(A325,'2012'!$B$2:$S$401,7,FALSE)), C325, VLOOKUP(A325,'2012'!$B$2:$S$401,7,FALSE))</f>
        <v>27.2</v>
      </c>
      <c r="E325" s="4">
        <f>IF(ISNA(VLOOKUP(A325,'2011'!$B$2:$S$401,7,FALSE)), AVERAGE(C325:D325), VLOOKUP(A325,'2011'!$B$2:$S$401,7,FALSE))</f>
        <v>16</v>
      </c>
      <c r="F325" s="4">
        <f>IF(ISNA(VLOOKUP(A325,'2010'!$B$2:$S$401,7,FALSE)), AVERAGE(C325:E325), VLOOKUP(A325,'2010'!$B$2:$S$401,7,FALSE))</f>
        <v>37</v>
      </c>
      <c r="G325" s="4">
        <f>IF(ISNA(VLOOKUP(A325,'2009'!$B$2:$S$401,7,FALSE)), AVERAGE(C325:F325), VLOOKUP(A325,'2009'!$B$2:$S$401,7,FALSE))</f>
        <v>26.85</v>
      </c>
      <c r="H325" s="4">
        <f>VLOOKUP(A325,'2014'!$B$2:$S$430,4,FALSE)</f>
        <v>82</v>
      </c>
      <c r="I325" s="4">
        <f>IF(ISNA(VLOOKUP(A325,'2013'!$B$2:$S$401,4,FALSE)), H325, VLOOKUP(A325,'2013'!$B$2:$S$401,4,FALSE)*1.7)</f>
        <v>81.599999999999994</v>
      </c>
      <c r="J325" s="4">
        <f>IF(ISNA(VLOOKUP(A325,'2012'!$B$2:$S$401,4,FALSE)), I325, VLOOKUP(A325,'2012'!$B$2:$S$401,4,FALSE))</f>
        <v>81.599999999999994</v>
      </c>
      <c r="K325" s="4">
        <f>IF(ISNA(VLOOKUP(A325,'2011'!$B$2:$S$401,4,FALSE)), AVERAGE(I325:J325), VLOOKUP(A325,'2011'!$B$2:$S$401,4,FALSE))</f>
        <v>56</v>
      </c>
      <c r="L325" s="4">
        <f>IF(ISNA(VLOOKUP(A325,'2010'!$B$2:$S$401,4,FALSE)), AVERAGE(I325:K325), VLOOKUP(A325,'2010'!$B$2:$S$401,4,FALSE))</f>
        <v>78</v>
      </c>
      <c r="M325" s="4">
        <f>IF(ISNA(VLOOKUP(A325,'2009'!$B$2:$S$401,4,FALSE)), AVERAGE(I325:L325), VLOOKUP(A325,'2009'!$B$2:$S$401,4,FALSE))</f>
        <v>74.3</v>
      </c>
      <c r="N325" s="4">
        <f t="shared" si="45"/>
        <v>31</v>
      </c>
      <c r="O325" s="4" t="str">
        <f>VLOOKUP(A325,Bios!$B$2:$S$430,3,FALSE)</f>
        <v>D</v>
      </c>
      <c r="P325" s="4" t="str">
        <f>VLOOKUP(A325,Bios!$B$2:$S$430,4,FALSE)</f>
        <v>Oct 30 '82</v>
      </c>
      <c r="Q325" s="4" t="str">
        <f t="shared" si="46"/>
        <v>82</v>
      </c>
      <c r="R325" s="5">
        <f t="shared" si="47"/>
        <v>0.36659316427783906</v>
      </c>
      <c r="S325" s="4">
        <f t="shared" si="48"/>
        <v>16</v>
      </c>
      <c r="T325" s="4">
        <f t="shared" si="49"/>
        <v>37</v>
      </c>
      <c r="U325" s="4">
        <f t="shared" si="50"/>
        <v>56</v>
      </c>
      <c r="V325" s="4">
        <f t="shared" si="51"/>
        <v>82</v>
      </c>
      <c r="W325" s="4" t="str">
        <f>VLOOKUP(A325,Bios!$B$2:$S$430,7,FALSE)</f>
        <v>USA</v>
      </c>
      <c r="X325" s="4" t="str">
        <f>VLOOKUP(A325,Bios!$B$2:$S$430,2,FALSE)</f>
        <v>NJD</v>
      </c>
      <c r="Y325" s="4">
        <f t="shared" si="52"/>
        <v>75.583333333333329</v>
      </c>
      <c r="Z325" s="4">
        <f t="shared" si="53"/>
        <v>27.708333333333332</v>
      </c>
    </row>
    <row r="326" spans="1:26">
      <c r="A326" t="s">
        <v>780</v>
      </c>
      <c r="B326" s="4">
        <f>VLOOKUP(A326,'2014'!$B$2:$S$430,7,FALSE)</f>
        <v>32</v>
      </c>
      <c r="C326" s="4">
        <f>IF(ISNA(VLOOKUP(A326,'2013'!$B$2:$S$401,7,FALSE)*1.7), B326, VLOOKUP(A326,'2013'!$B$2:$S$401,7,FALSE)*1.7)</f>
        <v>25.5</v>
      </c>
      <c r="D326" s="4">
        <f>IF(ISNA(VLOOKUP(A326,'2012'!$B$2:$S$401,7,FALSE)), C326, VLOOKUP(A326,'2012'!$B$2:$S$401,7,FALSE))</f>
        <v>22</v>
      </c>
      <c r="E326" s="4">
        <f>IF(ISNA(VLOOKUP(A326,'2011'!$B$2:$S$401,7,FALSE)), AVERAGE(C326:D326), VLOOKUP(A326,'2011'!$B$2:$S$401,7,FALSE))</f>
        <v>22</v>
      </c>
      <c r="F326" s="4">
        <f>IF(ISNA(VLOOKUP(A326,'2010'!$B$2:$S$401,7,FALSE)), AVERAGE(C326:E326), VLOOKUP(A326,'2010'!$B$2:$S$401,7,FALSE))</f>
        <v>23.166666666666668</v>
      </c>
      <c r="G326" s="4">
        <f>IF(ISNA(VLOOKUP(A326,'2009'!$B$2:$S$401,7,FALSE)), AVERAGE(C326:F326), VLOOKUP(A326,'2009'!$B$2:$S$401,7,FALSE))</f>
        <v>23.166666666666668</v>
      </c>
      <c r="H326" s="4">
        <f>VLOOKUP(A326,'2014'!$B$2:$S$430,4,FALSE)</f>
        <v>76</v>
      </c>
      <c r="I326" s="4">
        <f>IF(ISNA(VLOOKUP(A326,'2013'!$B$2:$S$401,4,FALSE)), H326, VLOOKUP(A326,'2013'!$B$2:$S$401,4,FALSE)*1.7)</f>
        <v>64.599999999999994</v>
      </c>
      <c r="J326" s="4">
        <f>IF(ISNA(VLOOKUP(A326,'2012'!$B$2:$S$401,4,FALSE)), I326, VLOOKUP(A326,'2012'!$B$2:$S$401,4,FALSE))</f>
        <v>66</v>
      </c>
      <c r="K326" s="4">
        <f>IF(ISNA(VLOOKUP(A326,'2011'!$B$2:$S$401,4,FALSE)), AVERAGE(I326:J326), VLOOKUP(A326,'2011'!$B$2:$S$401,4,FALSE))</f>
        <v>66</v>
      </c>
      <c r="L326" s="4">
        <f>IF(ISNA(VLOOKUP(A326,'2010'!$B$2:$S$401,4,FALSE)), AVERAGE(I326:K326), VLOOKUP(A326,'2010'!$B$2:$S$401,4,FALSE))</f>
        <v>65.533333333333331</v>
      </c>
      <c r="M326" s="4">
        <f>IF(ISNA(VLOOKUP(A326,'2009'!$B$2:$S$401,4,FALSE)), AVERAGE(I326:L326), VLOOKUP(A326,'2009'!$B$2:$S$401,4,FALSE))</f>
        <v>65.533333333333331</v>
      </c>
      <c r="N326" s="4">
        <f t="shared" si="45"/>
        <v>21</v>
      </c>
      <c r="O326" s="4" t="str">
        <f>VLOOKUP(A326,Bios!$B$2:$S$430,3,FALSE)</f>
        <v>D</v>
      </c>
      <c r="P326" s="4" t="str">
        <f>VLOOKUP(A326,Bios!$B$2:$S$430,4,FALSE)</f>
        <v>Mar 20 '92</v>
      </c>
      <c r="Q326" s="4" t="str">
        <f t="shared" si="46"/>
        <v>92</v>
      </c>
      <c r="R326" s="5">
        <f t="shared" si="47"/>
        <v>0.36622625928984315</v>
      </c>
      <c r="S326" s="4">
        <f t="shared" si="48"/>
        <v>22</v>
      </c>
      <c r="T326" s="4">
        <f t="shared" si="49"/>
        <v>32</v>
      </c>
      <c r="U326" s="4">
        <f t="shared" si="50"/>
        <v>64.599999999999994</v>
      </c>
      <c r="V326" s="4">
        <f t="shared" si="51"/>
        <v>76</v>
      </c>
      <c r="W326" s="4" t="str">
        <f>VLOOKUP(A326,Bios!$B$2:$S$430,7,FALSE)</f>
        <v>USA</v>
      </c>
      <c r="X326" s="4" t="str">
        <f>VLOOKUP(A326,Bios!$B$2:$S$430,2,FALSE)</f>
        <v>CAR</v>
      </c>
      <c r="Y326" s="4">
        <f t="shared" si="52"/>
        <v>67.277777777777771</v>
      </c>
      <c r="Z326" s="4">
        <f t="shared" si="53"/>
        <v>24.638888888888889</v>
      </c>
    </row>
    <row r="327" spans="1:26">
      <c r="A327" t="s">
        <v>1222</v>
      </c>
      <c r="B327" s="4">
        <f>VLOOKUP(A327,'2014'!$B$2:$S$430,7,FALSE)</f>
        <v>29</v>
      </c>
      <c r="C327" s="4">
        <f>IF(ISNA(VLOOKUP(A327,'2013'!$B$2:$S$401,7,FALSE)*1.7), B327, VLOOKUP(A327,'2013'!$B$2:$S$401,7,FALSE)*1.7)</f>
        <v>18.7</v>
      </c>
      <c r="D327" s="4">
        <f>IF(ISNA(VLOOKUP(A327,'2012'!$B$2:$S$401,7,FALSE)), C327, VLOOKUP(A327,'2012'!$B$2:$S$401,7,FALSE))</f>
        <v>11</v>
      </c>
      <c r="E327" s="4">
        <f>IF(ISNA(VLOOKUP(A327,'2011'!$B$2:$S$401,7,FALSE)), AVERAGE(C327:D327), VLOOKUP(A327,'2011'!$B$2:$S$401,7,FALSE))</f>
        <v>14.85</v>
      </c>
      <c r="F327" s="4">
        <f>IF(ISNA(VLOOKUP(A327,'2010'!$B$2:$S$401,7,FALSE)), AVERAGE(C327:E327), VLOOKUP(A327,'2010'!$B$2:$S$401,7,FALSE))</f>
        <v>14.85</v>
      </c>
      <c r="G327" s="4">
        <f>IF(ISNA(VLOOKUP(A327,'2009'!$B$2:$S$401,7,FALSE)), AVERAGE(C327:F327), VLOOKUP(A327,'2009'!$B$2:$S$401,7,FALSE))</f>
        <v>14.85</v>
      </c>
      <c r="H327" s="4">
        <f>VLOOKUP(A327,'2014'!$B$2:$S$430,4,FALSE)</f>
        <v>73</v>
      </c>
      <c r="I327" s="4">
        <f>IF(ISNA(VLOOKUP(A327,'2013'!$B$2:$S$401,4,FALSE)), H327, VLOOKUP(A327,'2013'!$B$2:$S$401,4,FALSE)*1.7)</f>
        <v>66.3</v>
      </c>
      <c r="J327" s="4">
        <f>IF(ISNA(VLOOKUP(A327,'2012'!$B$2:$S$401,4,FALSE)), I327, VLOOKUP(A327,'2012'!$B$2:$S$401,4,FALSE))</f>
        <v>39</v>
      </c>
      <c r="K327" s="4">
        <f>IF(ISNA(VLOOKUP(A327,'2011'!$B$2:$S$401,4,FALSE)), AVERAGE(I327:J327), VLOOKUP(A327,'2011'!$B$2:$S$401,4,FALSE))</f>
        <v>52.65</v>
      </c>
      <c r="L327" s="4">
        <f>IF(ISNA(VLOOKUP(A327,'2010'!$B$2:$S$401,4,FALSE)), AVERAGE(I327:K327), VLOOKUP(A327,'2010'!$B$2:$S$401,4,FALSE))</f>
        <v>52.65</v>
      </c>
      <c r="M327" s="4">
        <f>IF(ISNA(VLOOKUP(A327,'2009'!$B$2:$S$401,4,FALSE)), AVERAGE(I327:L327), VLOOKUP(A327,'2009'!$B$2:$S$401,4,FALSE))</f>
        <v>52.65</v>
      </c>
      <c r="N327" s="4">
        <f t="shared" si="45"/>
        <v>22</v>
      </c>
      <c r="O327" s="4" t="str">
        <f>VLOOKUP(A327,Bios!$B$2:$S$430,3,FALSE)</f>
        <v>R</v>
      </c>
      <c r="P327" s="4" t="str">
        <f>VLOOKUP(A327,Bios!$B$2:$S$430,4,FALSE)</f>
        <v>Jan 24 '91</v>
      </c>
      <c r="Q327" s="4" t="str">
        <f t="shared" si="46"/>
        <v>91</v>
      </c>
      <c r="R327" s="5">
        <f t="shared" si="47"/>
        <v>0.30706319702602231</v>
      </c>
      <c r="S327" s="4">
        <f t="shared" si="48"/>
        <v>11</v>
      </c>
      <c r="T327" s="4">
        <f t="shared" si="49"/>
        <v>29</v>
      </c>
      <c r="U327" s="4">
        <f t="shared" si="50"/>
        <v>39</v>
      </c>
      <c r="V327" s="4">
        <f t="shared" si="51"/>
        <v>73</v>
      </c>
      <c r="W327" s="4" t="str">
        <f>VLOOKUP(A327,Bios!$B$2:$S$430,7,FALSE)</f>
        <v>CAN</v>
      </c>
      <c r="X327" s="4" t="str">
        <f>VLOOKUP(A327,Bios!$B$2:$S$430,2,FALSE)</f>
        <v>VAN</v>
      </c>
      <c r="Y327" s="4">
        <f t="shared" si="52"/>
        <v>56.041666666666664</v>
      </c>
      <c r="Z327" s="4">
        <f t="shared" si="53"/>
        <v>17.208333333333332</v>
      </c>
    </row>
    <row r="328" spans="1:26">
      <c r="A328" t="s">
        <v>1881</v>
      </c>
      <c r="B328" s="4">
        <f>VLOOKUP(A328,'2014'!$B$2:$S$430,7,FALSE)</f>
        <v>24</v>
      </c>
      <c r="C328" s="4">
        <f>IF(ISNA(VLOOKUP(A328,'2013'!$B$2:$S$401,7,FALSE)*1.7), B328, VLOOKUP(A328,'2013'!$B$2:$S$401,7,FALSE)*1.7)</f>
        <v>24</v>
      </c>
      <c r="D328" s="4">
        <f>IF(ISNA(VLOOKUP(A328,'2012'!$B$2:$S$401,7,FALSE)), C328, VLOOKUP(A328,'2012'!$B$2:$S$401,7,FALSE))</f>
        <v>24</v>
      </c>
      <c r="E328" s="4">
        <f>IF(ISNA(VLOOKUP(A328,'2011'!$B$2:$S$401,7,FALSE)), AVERAGE(C328:D328), VLOOKUP(A328,'2011'!$B$2:$S$401,7,FALSE))</f>
        <v>24</v>
      </c>
      <c r="F328" s="4">
        <f>IF(ISNA(VLOOKUP(A328,'2010'!$B$2:$S$401,7,FALSE)), AVERAGE(C328:E328), VLOOKUP(A328,'2010'!$B$2:$S$401,7,FALSE))</f>
        <v>24</v>
      </c>
      <c r="G328" s="4">
        <f>IF(ISNA(VLOOKUP(A328,'2009'!$B$2:$S$401,7,FALSE)), AVERAGE(C328:F328), VLOOKUP(A328,'2009'!$B$2:$S$401,7,FALSE))</f>
        <v>24</v>
      </c>
      <c r="H328" s="4">
        <f>VLOOKUP(A328,'2014'!$B$2:$S$430,4,FALSE)</f>
        <v>66</v>
      </c>
      <c r="I328" s="4">
        <f>IF(ISNA(VLOOKUP(A328,'2013'!$B$2:$S$401,4,FALSE)), H328, VLOOKUP(A328,'2013'!$B$2:$S$401,4,FALSE)*1.7)</f>
        <v>66</v>
      </c>
      <c r="J328" s="4">
        <f>IF(ISNA(VLOOKUP(A328,'2012'!$B$2:$S$401,4,FALSE)), I328, VLOOKUP(A328,'2012'!$B$2:$S$401,4,FALSE))</f>
        <v>66</v>
      </c>
      <c r="K328" s="4">
        <f>IF(ISNA(VLOOKUP(A328,'2011'!$B$2:$S$401,4,FALSE)), AVERAGE(I328:J328), VLOOKUP(A328,'2011'!$B$2:$S$401,4,FALSE))</f>
        <v>66</v>
      </c>
      <c r="L328" s="4">
        <f>IF(ISNA(VLOOKUP(A328,'2010'!$B$2:$S$401,4,FALSE)), AVERAGE(I328:K328), VLOOKUP(A328,'2010'!$B$2:$S$401,4,FALSE))</f>
        <v>66</v>
      </c>
      <c r="M328" s="4">
        <f>IF(ISNA(VLOOKUP(A328,'2009'!$B$2:$S$401,4,FALSE)), AVERAGE(I328:L328), VLOOKUP(A328,'2009'!$B$2:$S$401,4,FALSE))</f>
        <v>66</v>
      </c>
      <c r="N328" s="4">
        <f t="shared" si="45"/>
        <v>21</v>
      </c>
      <c r="O328" s="4" t="str">
        <f>VLOOKUP(A328,Bios!$B$2:$S$430,3,FALSE)</f>
        <v>L</v>
      </c>
      <c r="P328" s="4" t="str">
        <f>VLOOKUP(A328,Bios!$B$2:$S$430,4,FALSE)</f>
        <v>Nov 05 '92</v>
      </c>
      <c r="Q328" s="4" t="str">
        <f t="shared" si="46"/>
        <v>92</v>
      </c>
      <c r="R328" s="5">
        <f t="shared" si="47"/>
        <v>0.36363636363636365</v>
      </c>
      <c r="S328" s="4">
        <f t="shared" si="48"/>
        <v>24</v>
      </c>
      <c r="T328" s="4">
        <f t="shared" si="49"/>
        <v>24</v>
      </c>
      <c r="U328" s="4">
        <f t="shared" si="50"/>
        <v>66</v>
      </c>
      <c r="V328" s="4">
        <f t="shared" si="51"/>
        <v>66</v>
      </c>
      <c r="W328" s="4" t="str">
        <f>VLOOKUP(A328,Bios!$B$2:$S$430,7,FALSE)</f>
        <v>USA</v>
      </c>
      <c r="X328" s="4" t="str">
        <f>VLOOKUP(A328,Bios!$B$2:$S$430,2,FALSE)</f>
        <v>SJS</v>
      </c>
      <c r="Y328" s="4">
        <f t="shared" si="52"/>
        <v>66</v>
      </c>
      <c r="Z328" s="4">
        <f t="shared" si="53"/>
        <v>24</v>
      </c>
    </row>
    <row r="329" spans="1:26">
      <c r="A329" t="s">
        <v>922</v>
      </c>
      <c r="B329" s="4">
        <f>VLOOKUP(A329,'2014'!$B$2:$S$430,7,FALSE)</f>
        <v>19</v>
      </c>
      <c r="C329" s="4">
        <f>IF(ISNA(VLOOKUP(A329,'2013'!$B$2:$S$401,7,FALSE)*1.7), B329, VLOOKUP(A329,'2013'!$B$2:$S$401,7,FALSE)*1.7)</f>
        <v>30.599999999999998</v>
      </c>
      <c r="D329" s="4">
        <f>IF(ISNA(VLOOKUP(A329,'2012'!$B$2:$S$401,7,FALSE)), C329, VLOOKUP(A329,'2012'!$B$2:$S$401,7,FALSE))</f>
        <v>30.599999999999998</v>
      </c>
      <c r="E329" s="4">
        <f>IF(ISNA(VLOOKUP(A329,'2011'!$B$2:$S$401,7,FALSE)), AVERAGE(C329:D329), VLOOKUP(A329,'2011'!$B$2:$S$401,7,FALSE))</f>
        <v>30.599999999999998</v>
      </c>
      <c r="F329" s="4">
        <f>IF(ISNA(VLOOKUP(A329,'2010'!$B$2:$S$401,7,FALSE)), AVERAGE(C329:E329), VLOOKUP(A329,'2010'!$B$2:$S$401,7,FALSE))</f>
        <v>30.599999999999998</v>
      </c>
      <c r="G329" s="4">
        <f>IF(ISNA(VLOOKUP(A329,'2009'!$B$2:$S$401,7,FALSE)), AVERAGE(C329:F329), VLOOKUP(A329,'2009'!$B$2:$S$401,7,FALSE))</f>
        <v>30.599999999999998</v>
      </c>
      <c r="H329" s="4">
        <f>VLOOKUP(A329,'2014'!$B$2:$S$430,4,FALSE)</f>
        <v>74</v>
      </c>
      <c r="I329" s="4">
        <f>IF(ISNA(VLOOKUP(A329,'2013'!$B$2:$S$401,4,FALSE)), H329, VLOOKUP(A329,'2013'!$B$2:$S$401,4,FALSE)*1.7)</f>
        <v>79.899999999999991</v>
      </c>
      <c r="J329" s="4">
        <f>IF(ISNA(VLOOKUP(A329,'2012'!$B$2:$S$401,4,FALSE)), I329, VLOOKUP(A329,'2012'!$B$2:$S$401,4,FALSE))</f>
        <v>79.899999999999991</v>
      </c>
      <c r="K329" s="4">
        <f>IF(ISNA(VLOOKUP(A329,'2011'!$B$2:$S$401,4,FALSE)), AVERAGE(I329:J329), VLOOKUP(A329,'2011'!$B$2:$S$401,4,FALSE))</f>
        <v>79.899999999999991</v>
      </c>
      <c r="L329" s="4">
        <f>IF(ISNA(VLOOKUP(A329,'2010'!$B$2:$S$401,4,FALSE)), AVERAGE(I329:K329), VLOOKUP(A329,'2010'!$B$2:$S$401,4,FALSE))</f>
        <v>79.899999999999991</v>
      </c>
      <c r="M329" s="4">
        <f>IF(ISNA(VLOOKUP(A329,'2009'!$B$2:$S$401,4,FALSE)), AVERAGE(I329:L329), VLOOKUP(A329,'2009'!$B$2:$S$401,4,FALSE))</f>
        <v>79.899999999999991</v>
      </c>
      <c r="N329" s="4">
        <f t="shared" si="45"/>
        <v>22</v>
      </c>
      <c r="O329" s="4" t="str">
        <f>VLOOKUP(A329,Bios!$B$2:$S$430,3,FALSE)</f>
        <v>L</v>
      </c>
      <c r="P329" s="4" t="str">
        <f>VLOOKUP(A329,Bios!$B$2:$S$430,4,FALSE)</f>
        <v>Aug 10 '91</v>
      </c>
      <c r="Q329" s="4" t="str">
        <f t="shared" si="46"/>
        <v>91</v>
      </c>
      <c r="R329" s="5">
        <f t="shared" si="47"/>
        <v>0.36325237592397047</v>
      </c>
      <c r="S329" s="4">
        <f t="shared" si="48"/>
        <v>19</v>
      </c>
      <c r="T329" s="4">
        <f t="shared" si="49"/>
        <v>30.599999999999998</v>
      </c>
      <c r="U329" s="4">
        <f t="shared" si="50"/>
        <v>74</v>
      </c>
      <c r="V329" s="4">
        <f t="shared" si="51"/>
        <v>79.899999999999991</v>
      </c>
      <c r="W329" s="4" t="str">
        <f>VLOOKUP(A329,Bios!$B$2:$S$430,7,FALSE)</f>
        <v>USA</v>
      </c>
      <c r="X329" s="4" t="str">
        <f>VLOOKUP(A329,Bios!$B$2:$S$430,2,FALSE)</f>
        <v>BUF</v>
      </c>
      <c r="Y329" s="4">
        <f t="shared" si="52"/>
        <v>78.916666666666643</v>
      </c>
      <c r="Z329" s="4">
        <f t="shared" si="53"/>
        <v>28.666666666666661</v>
      </c>
    </row>
    <row r="330" spans="1:26">
      <c r="A330" t="s">
        <v>741</v>
      </c>
      <c r="B330" s="4">
        <f>VLOOKUP(A330,'2014'!$B$2:$S$430,7,FALSE)</f>
        <v>39</v>
      </c>
      <c r="C330" s="4">
        <f>IF(ISNA(VLOOKUP(A330,'2013'!$B$2:$S$401,7,FALSE)*1.7), B330, VLOOKUP(A330,'2013'!$B$2:$S$401,7,FALSE)*1.7)</f>
        <v>25.5</v>
      </c>
      <c r="D330" s="4">
        <f>IF(ISNA(VLOOKUP(A330,'2012'!$B$2:$S$401,7,FALSE)), C330, VLOOKUP(A330,'2012'!$B$2:$S$401,7,FALSE))</f>
        <v>27</v>
      </c>
      <c r="E330" s="4">
        <f>IF(ISNA(VLOOKUP(A330,'2011'!$B$2:$S$401,7,FALSE)), AVERAGE(C330:D330), VLOOKUP(A330,'2011'!$B$2:$S$401,7,FALSE))</f>
        <v>26.25</v>
      </c>
      <c r="F330" s="4">
        <f>IF(ISNA(VLOOKUP(A330,'2010'!$B$2:$S$401,7,FALSE)), AVERAGE(C330:E330), VLOOKUP(A330,'2010'!$B$2:$S$401,7,FALSE))</f>
        <v>26.25</v>
      </c>
      <c r="G330" s="4">
        <f>IF(ISNA(VLOOKUP(A330,'2009'!$B$2:$S$401,7,FALSE)), AVERAGE(C330:F330), VLOOKUP(A330,'2009'!$B$2:$S$401,7,FALSE))</f>
        <v>26.25</v>
      </c>
      <c r="H330" s="4">
        <f>VLOOKUP(A330,'2014'!$B$2:$S$430,4,FALSE)</f>
        <v>82</v>
      </c>
      <c r="I330" s="4">
        <f>IF(ISNA(VLOOKUP(A330,'2013'!$B$2:$S$401,4,FALSE)), H330, VLOOKUP(A330,'2013'!$B$2:$S$401,4,FALSE)*1.7)</f>
        <v>78.2</v>
      </c>
      <c r="J330" s="4">
        <f>IF(ISNA(VLOOKUP(A330,'2012'!$B$2:$S$401,4,FALSE)), I330, VLOOKUP(A330,'2012'!$B$2:$S$401,4,FALSE))</f>
        <v>77</v>
      </c>
      <c r="K330" s="4">
        <f>IF(ISNA(VLOOKUP(A330,'2011'!$B$2:$S$401,4,FALSE)), AVERAGE(I330:J330), VLOOKUP(A330,'2011'!$B$2:$S$401,4,FALSE))</f>
        <v>77.599999999999994</v>
      </c>
      <c r="L330" s="4">
        <f>IF(ISNA(VLOOKUP(A330,'2010'!$B$2:$S$401,4,FALSE)), AVERAGE(I330:K330), VLOOKUP(A330,'2010'!$B$2:$S$401,4,FALSE))</f>
        <v>77.599999999999994</v>
      </c>
      <c r="M330" s="4">
        <f>IF(ISNA(VLOOKUP(A330,'2009'!$B$2:$S$401,4,FALSE)), AVERAGE(I330:L330), VLOOKUP(A330,'2009'!$B$2:$S$401,4,FALSE))</f>
        <v>77.599999999999994</v>
      </c>
      <c r="N330" s="4">
        <f t="shared" si="45"/>
        <v>21</v>
      </c>
      <c r="O330" s="4" t="str">
        <f>VLOOKUP(A330,Bios!$B$2:$S$430,3,FALSE)</f>
        <v>C</v>
      </c>
      <c r="P330" s="4" t="str">
        <f>VLOOKUP(A330,Bios!$B$2:$S$430,4,FALSE)</f>
        <v>Dec 07 '92</v>
      </c>
      <c r="Q330" s="4" t="str">
        <f t="shared" si="46"/>
        <v>92</v>
      </c>
      <c r="R330" s="5">
        <f t="shared" si="47"/>
        <v>0.36223404255319153</v>
      </c>
      <c r="S330" s="4">
        <f t="shared" si="48"/>
        <v>25.5</v>
      </c>
      <c r="T330" s="4">
        <f t="shared" si="49"/>
        <v>39</v>
      </c>
      <c r="U330" s="4">
        <f t="shared" si="50"/>
        <v>77</v>
      </c>
      <c r="V330" s="4">
        <f t="shared" si="51"/>
        <v>82</v>
      </c>
      <c r="W330" s="4" t="str">
        <f>VLOOKUP(A330,Bios!$B$2:$S$430,7,FALSE)</f>
        <v>USA</v>
      </c>
      <c r="X330" s="4" t="str">
        <f>VLOOKUP(A330,Bios!$B$2:$S$430,2,FALSE)</f>
        <v>PHI</v>
      </c>
      <c r="Y330" s="4">
        <f t="shared" si="52"/>
        <v>78.333333333333329</v>
      </c>
      <c r="Z330" s="4">
        <f t="shared" si="53"/>
        <v>28.375</v>
      </c>
    </row>
    <row r="331" spans="1:26">
      <c r="A331" t="s">
        <v>1893</v>
      </c>
      <c r="B331" s="4">
        <f>VLOOKUP(A331,'2014'!$B$2:$S$430,7,FALSE)</f>
        <v>21</v>
      </c>
      <c r="C331" s="4">
        <f>IF(ISNA(VLOOKUP(A331,'2013'!$B$2:$S$401,7,FALSE)*1.7), B331, VLOOKUP(A331,'2013'!$B$2:$S$401,7,FALSE)*1.7)</f>
        <v>21</v>
      </c>
      <c r="D331" s="4">
        <f>IF(ISNA(VLOOKUP(A331,'2012'!$B$2:$S$401,7,FALSE)), C331, VLOOKUP(A331,'2012'!$B$2:$S$401,7,FALSE))</f>
        <v>21</v>
      </c>
      <c r="E331" s="4">
        <f>IF(ISNA(VLOOKUP(A331,'2011'!$B$2:$S$401,7,FALSE)), AVERAGE(C331:D331), VLOOKUP(A331,'2011'!$B$2:$S$401,7,FALSE))</f>
        <v>21</v>
      </c>
      <c r="F331" s="4">
        <f>IF(ISNA(VLOOKUP(A331,'2010'!$B$2:$S$401,7,FALSE)), AVERAGE(C331:E331), VLOOKUP(A331,'2010'!$B$2:$S$401,7,FALSE))</f>
        <v>21</v>
      </c>
      <c r="G331" s="4">
        <f>IF(ISNA(VLOOKUP(A331,'2009'!$B$2:$S$401,7,FALSE)), AVERAGE(C331:F331), VLOOKUP(A331,'2009'!$B$2:$S$401,7,FALSE))</f>
        <v>21</v>
      </c>
      <c r="H331" s="4">
        <f>VLOOKUP(A331,'2014'!$B$2:$S$430,4,FALSE)</f>
        <v>58</v>
      </c>
      <c r="I331" s="4">
        <f>IF(ISNA(VLOOKUP(A331,'2013'!$B$2:$S$401,4,FALSE)), H331, VLOOKUP(A331,'2013'!$B$2:$S$401,4,FALSE)*1.7)</f>
        <v>58</v>
      </c>
      <c r="J331" s="4">
        <f>IF(ISNA(VLOOKUP(A331,'2012'!$B$2:$S$401,4,FALSE)), I331, VLOOKUP(A331,'2012'!$B$2:$S$401,4,FALSE))</f>
        <v>58</v>
      </c>
      <c r="K331" s="4">
        <f>IF(ISNA(VLOOKUP(A331,'2011'!$B$2:$S$401,4,FALSE)), AVERAGE(I331:J331), VLOOKUP(A331,'2011'!$B$2:$S$401,4,FALSE))</f>
        <v>58</v>
      </c>
      <c r="L331" s="4">
        <f>IF(ISNA(VLOOKUP(A331,'2010'!$B$2:$S$401,4,FALSE)), AVERAGE(I331:K331), VLOOKUP(A331,'2010'!$B$2:$S$401,4,FALSE))</f>
        <v>58</v>
      </c>
      <c r="M331" s="4">
        <f>IF(ISNA(VLOOKUP(A331,'2009'!$B$2:$S$401,4,FALSE)), AVERAGE(I331:L331), VLOOKUP(A331,'2009'!$B$2:$S$401,4,FALSE))</f>
        <v>58</v>
      </c>
      <c r="N331" s="4">
        <f t="shared" si="45"/>
        <v>19</v>
      </c>
      <c r="O331" s="4" t="str">
        <f>VLOOKUP(A331,Bios!$B$2:$S$430,3,FALSE)</f>
        <v>C</v>
      </c>
      <c r="P331" s="4" t="str">
        <f>VLOOKUP(A331,Bios!$B$2:$S$430,4,FALSE)</f>
        <v>Dec 02 '94</v>
      </c>
      <c r="Q331" s="4" t="str">
        <f t="shared" si="46"/>
        <v>94</v>
      </c>
      <c r="R331" s="5">
        <f t="shared" si="47"/>
        <v>0.36206896551724138</v>
      </c>
      <c r="S331" s="4">
        <f t="shared" si="48"/>
        <v>21</v>
      </c>
      <c r="T331" s="4">
        <f t="shared" si="49"/>
        <v>21</v>
      </c>
      <c r="U331" s="4">
        <f t="shared" si="50"/>
        <v>58</v>
      </c>
      <c r="V331" s="4">
        <f t="shared" si="51"/>
        <v>58</v>
      </c>
      <c r="W331" s="4" t="str">
        <f>VLOOKUP(A331,Bios!$B$2:$S$430,7,FALSE)</f>
        <v>SWE</v>
      </c>
      <c r="X331" s="4" t="str">
        <f>VLOOKUP(A331,Bios!$B$2:$S$430,2,FALSE)</f>
        <v>CAR</v>
      </c>
      <c r="Y331" s="4">
        <f t="shared" si="52"/>
        <v>58</v>
      </c>
      <c r="Z331" s="4">
        <f t="shared" si="53"/>
        <v>21</v>
      </c>
    </row>
    <row r="332" spans="1:26">
      <c r="A332" t="s">
        <v>1874</v>
      </c>
      <c r="B332" s="4">
        <f>VLOOKUP(A332,'2014'!$B$2:$S$430,7,FALSE)</f>
        <v>26</v>
      </c>
      <c r="C332" s="4">
        <f>IF(ISNA(VLOOKUP(A332,'2013'!$B$2:$S$401,7,FALSE)*1.7), B332, VLOOKUP(A332,'2013'!$B$2:$S$401,7,FALSE)*1.7)</f>
        <v>26</v>
      </c>
      <c r="D332" s="4">
        <f>IF(ISNA(VLOOKUP(A332,'2012'!$B$2:$S$401,7,FALSE)), C332, VLOOKUP(A332,'2012'!$B$2:$S$401,7,FALSE))</f>
        <v>26</v>
      </c>
      <c r="E332" s="4">
        <f>IF(ISNA(VLOOKUP(A332,'2011'!$B$2:$S$401,7,FALSE)), AVERAGE(C332:D332), VLOOKUP(A332,'2011'!$B$2:$S$401,7,FALSE))</f>
        <v>26</v>
      </c>
      <c r="F332" s="4">
        <f>IF(ISNA(VLOOKUP(A332,'2010'!$B$2:$S$401,7,FALSE)), AVERAGE(C332:E332), VLOOKUP(A332,'2010'!$B$2:$S$401,7,FALSE))</f>
        <v>26</v>
      </c>
      <c r="G332" s="4">
        <f>IF(ISNA(VLOOKUP(A332,'2009'!$B$2:$S$401,7,FALSE)), AVERAGE(C332:F332), VLOOKUP(A332,'2009'!$B$2:$S$401,7,FALSE))</f>
        <v>26</v>
      </c>
      <c r="H332" s="4">
        <f>VLOOKUP(A332,'2014'!$B$2:$S$430,4,FALSE)</f>
        <v>72</v>
      </c>
      <c r="I332" s="4">
        <f>IF(ISNA(VLOOKUP(A332,'2013'!$B$2:$S$401,4,FALSE)), H332, VLOOKUP(A332,'2013'!$B$2:$S$401,4,FALSE)*1.7)</f>
        <v>72</v>
      </c>
      <c r="J332" s="4">
        <f>IF(ISNA(VLOOKUP(A332,'2012'!$B$2:$S$401,4,FALSE)), I332, VLOOKUP(A332,'2012'!$B$2:$S$401,4,FALSE))</f>
        <v>72</v>
      </c>
      <c r="K332" s="4">
        <f>IF(ISNA(VLOOKUP(A332,'2011'!$B$2:$S$401,4,FALSE)), AVERAGE(I332:J332), VLOOKUP(A332,'2011'!$B$2:$S$401,4,FALSE))</f>
        <v>72</v>
      </c>
      <c r="L332" s="4">
        <f>IF(ISNA(VLOOKUP(A332,'2010'!$B$2:$S$401,4,FALSE)), AVERAGE(I332:K332), VLOOKUP(A332,'2010'!$B$2:$S$401,4,FALSE))</f>
        <v>72</v>
      </c>
      <c r="M332" s="4">
        <f>IF(ISNA(VLOOKUP(A332,'2009'!$B$2:$S$401,4,FALSE)), AVERAGE(I332:L332), VLOOKUP(A332,'2009'!$B$2:$S$401,4,FALSE))</f>
        <v>72</v>
      </c>
      <c r="N332" s="4">
        <f t="shared" si="45"/>
        <v>22</v>
      </c>
      <c r="O332" s="4" t="str">
        <f>VLOOKUP(A332,Bios!$B$2:$S$430,3,FALSE)</f>
        <v>C</v>
      </c>
      <c r="P332" s="4" t="str">
        <f>VLOOKUP(A332,Bios!$B$2:$S$430,4,FALSE)</f>
        <v>Oct 15 '91</v>
      </c>
      <c r="Q332" s="4" t="str">
        <f t="shared" si="46"/>
        <v>91</v>
      </c>
      <c r="R332" s="5">
        <f t="shared" si="47"/>
        <v>0.3611111111111111</v>
      </c>
      <c r="S332" s="4">
        <f t="shared" si="48"/>
        <v>26</v>
      </c>
      <c r="T332" s="4">
        <f t="shared" si="49"/>
        <v>26</v>
      </c>
      <c r="U332" s="4">
        <f t="shared" si="50"/>
        <v>72</v>
      </c>
      <c r="V332" s="4">
        <f t="shared" si="51"/>
        <v>72</v>
      </c>
      <c r="W332" s="4" t="str">
        <f>VLOOKUP(A332,Bios!$B$2:$S$430,7,FALSE)</f>
        <v>USA</v>
      </c>
      <c r="X332" s="4" t="str">
        <f>VLOOKUP(A332,Bios!$B$2:$S$430,2,FALSE)</f>
        <v>NYI</v>
      </c>
      <c r="Y332" s="4">
        <f t="shared" si="52"/>
        <v>72</v>
      </c>
      <c r="Z332" s="4">
        <f t="shared" si="53"/>
        <v>26</v>
      </c>
    </row>
    <row r="333" spans="1:26">
      <c r="A333" t="s">
        <v>281</v>
      </c>
      <c r="B333" s="4">
        <f>VLOOKUP(A333,'2014'!$B$2:$S$430,7,FALSE)</f>
        <v>33</v>
      </c>
      <c r="C333" s="4">
        <f>IF(ISNA(VLOOKUP(A333,'2013'!$B$2:$S$401,7,FALSE)*1.7), B333, VLOOKUP(A333,'2013'!$B$2:$S$401,7,FALSE)*1.7)</f>
        <v>27.2</v>
      </c>
      <c r="D333" s="4">
        <f>IF(ISNA(VLOOKUP(A333,'2012'!$B$2:$S$401,7,FALSE)), C333, VLOOKUP(A333,'2012'!$B$2:$S$401,7,FALSE))</f>
        <v>33</v>
      </c>
      <c r="E333" s="4">
        <f>IF(ISNA(VLOOKUP(A333,'2011'!$B$2:$S$401,7,FALSE)), AVERAGE(C333:D333), VLOOKUP(A333,'2011'!$B$2:$S$401,7,FALSE))</f>
        <v>30.1</v>
      </c>
      <c r="F333" s="4">
        <f>IF(ISNA(VLOOKUP(A333,'2010'!$B$2:$S$401,7,FALSE)), AVERAGE(C333:E333), VLOOKUP(A333,'2010'!$B$2:$S$401,7,FALSE))</f>
        <v>18</v>
      </c>
      <c r="G333" s="4">
        <f>IF(ISNA(VLOOKUP(A333,'2009'!$B$2:$S$401,7,FALSE)), AVERAGE(C333:F333), VLOOKUP(A333,'2009'!$B$2:$S$401,7,FALSE))</f>
        <v>27.075000000000003</v>
      </c>
      <c r="H333" s="4">
        <f>VLOOKUP(A333,'2014'!$B$2:$S$430,4,FALSE)</f>
        <v>81</v>
      </c>
      <c r="I333" s="4">
        <f>IF(ISNA(VLOOKUP(A333,'2013'!$B$2:$S$401,4,FALSE)), H333, VLOOKUP(A333,'2013'!$B$2:$S$401,4,FALSE)*1.7)</f>
        <v>79.899999999999991</v>
      </c>
      <c r="J333" s="4">
        <f>IF(ISNA(VLOOKUP(A333,'2012'!$B$2:$S$401,4,FALSE)), I333, VLOOKUP(A333,'2012'!$B$2:$S$401,4,FALSE))</f>
        <v>77</v>
      </c>
      <c r="K333" s="4">
        <f>IF(ISNA(VLOOKUP(A333,'2011'!$B$2:$S$401,4,FALSE)), AVERAGE(I333:J333), VLOOKUP(A333,'2011'!$B$2:$S$401,4,FALSE))</f>
        <v>78.449999999999989</v>
      </c>
      <c r="L333" s="4">
        <f>IF(ISNA(VLOOKUP(A333,'2010'!$B$2:$S$401,4,FALSE)), AVERAGE(I333:K333), VLOOKUP(A333,'2010'!$B$2:$S$401,4,FALSE))</f>
        <v>73</v>
      </c>
      <c r="M333" s="4">
        <f>IF(ISNA(VLOOKUP(A333,'2009'!$B$2:$S$401,4,FALSE)), AVERAGE(I333:L333), VLOOKUP(A333,'2009'!$B$2:$S$401,4,FALSE))</f>
        <v>77.087499999999991</v>
      </c>
      <c r="N333" s="4">
        <f t="shared" si="45"/>
        <v>29</v>
      </c>
      <c r="O333" s="4" t="str">
        <f>VLOOKUP(A333,Bios!$B$2:$S$430,3,FALSE)</f>
        <v>D</v>
      </c>
      <c r="P333" s="4" t="str">
        <f>VLOOKUP(A333,Bios!$B$2:$S$430,4,FALSE)</f>
        <v>Nov 13 '84</v>
      </c>
      <c r="Q333" s="4" t="str">
        <f t="shared" si="46"/>
        <v>84</v>
      </c>
      <c r="R333" s="5">
        <f t="shared" si="47"/>
        <v>0.36098083880477022</v>
      </c>
      <c r="S333" s="4">
        <f t="shared" si="48"/>
        <v>18</v>
      </c>
      <c r="T333" s="4">
        <f t="shared" si="49"/>
        <v>33</v>
      </c>
      <c r="U333" s="4">
        <f t="shared" si="50"/>
        <v>73</v>
      </c>
      <c r="V333" s="4">
        <f t="shared" si="51"/>
        <v>81</v>
      </c>
      <c r="W333" s="4" t="str">
        <f>VLOOKUP(A333,Bios!$B$2:$S$430,7,FALSE)</f>
        <v>CAN</v>
      </c>
      <c r="X333" s="4" t="str">
        <f>VLOOKUP(A333,Bios!$B$2:$S$430,2,FALSE)</f>
        <v>VAN</v>
      </c>
      <c r="Y333" s="4">
        <f t="shared" si="52"/>
        <v>77.739583333333329</v>
      </c>
      <c r="Z333" s="4">
        <f t="shared" si="53"/>
        <v>28.0625</v>
      </c>
    </row>
    <row r="334" spans="1:26">
      <c r="A334" t="s">
        <v>1359</v>
      </c>
      <c r="B334" s="4">
        <f>VLOOKUP(A334,'2014'!$B$2:$S$430,7,FALSE)</f>
        <v>22</v>
      </c>
      <c r="C334" s="4">
        <f>IF(ISNA(VLOOKUP(A334,'2013'!$B$2:$S$401,7,FALSE)*1.7), B334, VLOOKUP(A334,'2013'!$B$2:$S$401,7,FALSE)*1.7)</f>
        <v>22</v>
      </c>
      <c r="D334" s="4">
        <f>IF(ISNA(VLOOKUP(A334,'2012'!$B$2:$S$401,7,FALSE)), C334, VLOOKUP(A334,'2012'!$B$2:$S$401,7,FALSE))</f>
        <v>22</v>
      </c>
      <c r="E334" s="4">
        <f>IF(ISNA(VLOOKUP(A334,'2011'!$B$2:$S$401,7,FALSE)), AVERAGE(C334:D334), VLOOKUP(A334,'2011'!$B$2:$S$401,7,FALSE))</f>
        <v>22</v>
      </c>
      <c r="F334" s="4">
        <f>IF(ISNA(VLOOKUP(A334,'2010'!$B$2:$S$401,7,FALSE)), AVERAGE(C334:E334), VLOOKUP(A334,'2010'!$B$2:$S$401,7,FALSE))</f>
        <v>22</v>
      </c>
      <c r="G334" s="4">
        <f>IF(ISNA(VLOOKUP(A334,'2009'!$B$2:$S$401,7,FALSE)), AVERAGE(C334:F334), VLOOKUP(A334,'2009'!$B$2:$S$401,7,FALSE))</f>
        <v>22</v>
      </c>
      <c r="H334" s="4">
        <f>VLOOKUP(A334,'2014'!$B$2:$S$430,4,FALSE)</f>
        <v>61</v>
      </c>
      <c r="I334" s="4">
        <f>IF(ISNA(VLOOKUP(A334,'2013'!$B$2:$S$401,4,FALSE)), H334, VLOOKUP(A334,'2013'!$B$2:$S$401,4,FALSE)*1.7)</f>
        <v>61</v>
      </c>
      <c r="J334" s="4">
        <f>IF(ISNA(VLOOKUP(A334,'2012'!$B$2:$S$401,4,FALSE)), I334, VLOOKUP(A334,'2012'!$B$2:$S$401,4,FALSE))</f>
        <v>61</v>
      </c>
      <c r="K334" s="4">
        <f>IF(ISNA(VLOOKUP(A334,'2011'!$B$2:$S$401,4,FALSE)), AVERAGE(I334:J334), VLOOKUP(A334,'2011'!$B$2:$S$401,4,FALSE))</f>
        <v>61</v>
      </c>
      <c r="L334" s="4">
        <f>IF(ISNA(VLOOKUP(A334,'2010'!$B$2:$S$401,4,FALSE)), AVERAGE(I334:K334), VLOOKUP(A334,'2010'!$B$2:$S$401,4,FALSE))</f>
        <v>61</v>
      </c>
      <c r="M334" s="4">
        <f>IF(ISNA(VLOOKUP(A334,'2009'!$B$2:$S$401,4,FALSE)), AVERAGE(I334:L334), VLOOKUP(A334,'2009'!$B$2:$S$401,4,FALSE))</f>
        <v>61</v>
      </c>
      <c r="N334" s="4">
        <f t="shared" si="45"/>
        <v>26</v>
      </c>
      <c r="O334" s="4" t="str">
        <f>VLOOKUP(A334,Bios!$B$2:$S$430,3,FALSE)</f>
        <v>D</v>
      </c>
      <c r="P334" s="4" t="str">
        <f>VLOOKUP(A334,Bios!$B$2:$S$430,4,FALSE)</f>
        <v>Jul 26 '87</v>
      </c>
      <c r="Q334" s="4" t="str">
        <f t="shared" si="46"/>
        <v>87</v>
      </c>
      <c r="R334" s="5">
        <f t="shared" si="47"/>
        <v>0.36065573770491804</v>
      </c>
      <c r="S334" s="4">
        <f t="shared" si="48"/>
        <v>22</v>
      </c>
      <c r="T334" s="4">
        <f t="shared" si="49"/>
        <v>22</v>
      </c>
      <c r="U334" s="4">
        <f t="shared" si="50"/>
        <v>61</v>
      </c>
      <c r="V334" s="4">
        <f t="shared" si="51"/>
        <v>61</v>
      </c>
      <c r="W334" s="4" t="str">
        <f>VLOOKUP(A334,Bios!$B$2:$S$430,7,FALSE)</f>
        <v>USA</v>
      </c>
      <c r="X334" s="4" t="str">
        <f>VLOOKUP(A334,Bios!$B$2:$S$430,2,FALSE)</f>
        <v>LAK</v>
      </c>
      <c r="Y334" s="4">
        <f t="shared" si="52"/>
        <v>61</v>
      </c>
      <c r="Z334" s="4">
        <f t="shared" si="53"/>
        <v>22</v>
      </c>
    </row>
    <row r="335" spans="1:26">
      <c r="A335" t="s">
        <v>927</v>
      </c>
      <c r="B335" s="4">
        <f>VLOOKUP(A335,'2014'!$B$2:$S$430,7,FALSE)</f>
        <v>18</v>
      </c>
      <c r="C335" s="4">
        <f>IF(ISNA(VLOOKUP(A335,'2013'!$B$2:$S$401,7,FALSE)*1.7), B335, VLOOKUP(A335,'2013'!$B$2:$S$401,7,FALSE)*1.7)</f>
        <v>28.9</v>
      </c>
      <c r="D335" s="4">
        <f>IF(ISNA(VLOOKUP(A335,'2012'!$B$2:$S$401,7,FALSE)), C335, VLOOKUP(A335,'2012'!$B$2:$S$401,7,FALSE))</f>
        <v>28.9</v>
      </c>
      <c r="E335" s="4">
        <f>IF(ISNA(VLOOKUP(A335,'2011'!$B$2:$S$401,7,FALSE)), AVERAGE(C335:D335), VLOOKUP(A335,'2011'!$B$2:$S$401,7,FALSE))</f>
        <v>28.9</v>
      </c>
      <c r="F335" s="4">
        <f>IF(ISNA(VLOOKUP(A335,'2010'!$B$2:$S$401,7,FALSE)), AVERAGE(C335:E335), VLOOKUP(A335,'2010'!$B$2:$S$401,7,FALSE))</f>
        <v>28.899999999999995</v>
      </c>
      <c r="G335" s="4">
        <f>IF(ISNA(VLOOKUP(A335,'2009'!$B$2:$S$401,7,FALSE)), AVERAGE(C335:F335), VLOOKUP(A335,'2009'!$B$2:$S$401,7,FALSE))</f>
        <v>28.899999999999995</v>
      </c>
      <c r="H335" s="4">
        <f>VLOOKUP(A335,'2014'!$B$2:$S$430,4,FALSE)</f>
        <v>70</v>
      </c>
      <c r="I335" s="4">
        <f>IF(ISNA(VLOOKUP(A335,'2013'!$B$2:$S$401,4,FALSE)), H335, VLOOKUP(A335,'2013'!$B$2:$S$401,4,FALSE)*1.7)</f>
        <v>76.5</v>
      </c>
      <c r="J335" s="4">
        <f>IF(ISNA(VLOOKUP(A335,'2012'!$B$2:$S$401,4,FALSE)), I335, VLOOKUP(A335,'2012'!$B$2:$S$401,4,FALSE))</f>
        <v>76.5</v>
      </c>
      <c r="K335" s="4">
        <f>IF(ISNA(VLOOKUP(A335,'2011'!$B$2:$S$401,4,FALSE)), AVERAGE(I335:J335), VLOOKUP(A335,'2011'!$B$2:$S$401,4,FALSE))</f>
        <v>76.5</v>
      </c>
      <c r="L335" s="4">
        <f>IF(ISNA(VLOOKUP(A335,'2010'!$B$2:$S$401,4,FALSE)), AVERAGE(I335:K335), VLOOKUP(A335,'2010'!$B$2:$S$401,4,FALSE))</f>
        <v>76.5</v>
      </c>
      <c r="M335" s="4">
        <f>IF(ISNA(VLOOKUP(A335,'2009'!$B$2:$S$401,4,FALSE)), AVERAGE(I335:L335), VLOOKUP(A335,'2009'!$B$2:$S$401,4,FALSE))</f>
        <v>76.5</v>
      </c>
      <c r="N335" s="4">
        <f t="shared" si="45"/>
        <v>29</v>
      </c>
      <c r="O335" s="4" t="str">
        <f>VLOOKUP(A335,Bios!$B$2:$S$430,3,FALSE)</f>
        <v>R</v>
      </c>
      <c r="P335" s="4" t="str">
        <f>VLOOKUP(A335,Bios!$B$2:$S$430,4,FALSE)</f>
        <v>Sep 30 '84</v>
      </c>
      <c r="Q335" s="4" t="str">
        <f t="shared" si="46"/>
        <v>84</v>
      </c>
      <c r="R335" s="5">
        <f t="shared" si="47"/>
        <v>0.35911602209944748</v>
      </c>
      <c r="S335" s="4">
        <f t="shared" si="48"/>
        <v>18</v>
      </c>
      <c r="T335" s="4">
        <f t="shared" si="49"/>
        <v>28.9</v>
      </c>
      <c r="U335" s="4">
        <f t="shared" si="50"/>
        <v>70</v>
      </c>
      <c r="V335" s="4">
        <f t="shared" si="51"/>
        <v>76.5</v>
      </c>
      <c r="W335" s="4" t="str">
        <f>VLOOKUP(A335,Bios!$B$2:$S$430,7,FALSE)</f>
        <v>USA</v>
      </c>
      <c r="X335" s="4" t="str">
        <f>VLOOKUP(A335,Bios!$B$2:$S$430,2,FALSE)</f>
        <v>NYI</v>
      </c>
      <c r="Y335" s="4">
        <f t="shared" si="52"/>
        <v>75.416666666666671</v>
      </c>
      <c r="Z335" s="4">
        <f t="shared" si="53"/>
        <v>27.083333333333332</v>
      </c>
    </row>
    <row r="336" spans="1:26">
      <c r="A336" t="s">
        <v>943</v>
      </c>
      <c r="B336" s="4">
        <f>VLOOKUP(A336,'2014'!$B$2:$S$430,7,FALSE)</f>
        <v>29</v>
      </c>
      <c r="C336" s="4">
        <f>IF(ISNA(VLOOKUP(A336,'2013'!$B$2:$S$401,7,FALSE)*1.7), B336, VLOOKUP(A336,'2013'!$B$2:$S$401,7,FALSE)*1.7)</f>
        <v>23.8</v>
      </c>
      <c r="D336" s="4">
        <f>IF(ISNA(VLOOKUP(A336,'2012'!$B$2:$S$401,7,FALSE)), C336, VLOOKUP(A336,'2012'!$B$2:$S$401,7,FALSE))</f>
        <v>23.8</v>
      </c>
      <c r="E336" s="4">
        <f>IF(ISNA(VLOOKUP(A336,'2011'!$B$2:$S$401,7,FALSE)), AVERAGE(C336:D336), VLOOKUP(A336,'2011'!$B$2:$S$401,7,FALSE))</f>
        <v>23.8</v>
      </c>
      <c r="F336" s="4">
        <f>IF(ISNA(VLOOKUP(A336,'2010'!$B$2:$S$401,7,FALSE)), AVERAGE(C336:E336), VLOOKUP(A336,'2010'!$B$2:$S$401,7,FALSE))</f>
        <v>23.8</v>
      </c>
      <c r="G336" s="4">
        <f>IF(ISNA(VLOOKUP(A336,'2009'!$B$2:$S$401,7,FALSE)), AVERAGE(C336:F336), VLOOKUP(A336,'2009'!$B$2:$S$401,7,FALSE))</f>
        <v>23.8</v>
      </c>
      <c r="H336" s="4">
        <f>VLOOKUP(A336,'2014'!$B$2:$S$430,4,FALSE)</f>
        <v>81</v>
      </c>
      <c r="I336" s="4">
        <f>IF(ISNA(VLOOKUP(A336,'2013'!$B$2:$S$401,4,FALSE)), H336, VLOOKUP(A336,'2013'!$B$2:$S$401,4,FALSE)*1.7)</f>
        <v>66.3</v>
      </c>
      <c r="J336" s="4">
        <f>IF(ISNA(VLOOKUP(A336,'2012'!$B$2:$S$401,4,FALSE)), I336, VLOOKUP(A336,'2012'!$B$2:$S$401,4,FALSE))</f>
        <v>66.3</v>
      </c>
      <c r="K336" s="4">
        <f>IF(ISNA(VLOOKUP(A336,'2011'!$B$2:$S$401,4,FALSE)), AVERAGE(I336:J336), VLOOKUP(A336,'2011'!$B$2:$S$401,4,FALSE))</f>
        <v>66.3</v>
      </c>
      <c r="L336" s="4">
        <f>IF(ISNA(VLOOKUP(A336,'2010'!$B$2:$S$401,4,FALSE)), AVERAGE(I336:K336), VLOOKUP(A336,'2010'!$B$2:$S$401,4,FALSE))</f>
        <v>66.3</v>
      </c>
      <c r="M336" s="4">
        <f>IF(ISNA(VLOOKUP(A336,'2009'!$B$2:$S$401,4,FALSE)), AVERAGE(I336:L336), VLOOKUP(A336,'2009'!$B$2:$S$401,4,FALSE))</f>
        <v>66.3</v>
      </c>
      <c r="N336" s="4">
        <f t="shared" si="45"/>
        <v>24</v>
      </c>
      <c r="O336" s="4" t="str">
        <f>VLOOKUP(A336,Bios!$B$2:$S$430,3,FALSE)</f>
        <v>L</v>
      </c>
      <c r="P336" s="4" t="str">
        <f>VLOOKUP(A336,Bios!$B$2:$S$430,4,FALSE)</f>
        <v>Nov 21 '89</v>
      </c>
      <c r="Q336" s="4" t="str">
        <f t="shared" si="46"/>
        <v>89</v>
      </c>
      <c r="R336" s="5">
        <f t="shared" si="47"/>
        <v>0.35878787878787871</v>
      </c>
      <c r="S336" s="4">
        <f t="shared" si="48"/>
        <v>23.8</v>
      </c>
      <c r="T336" s="4">
        <f t="shared" si="49"/>
        <v>29</v>
      </c>
      <c r="U336" s="4">
        <f t="shared" si="50"/>
        <v>66.3</v>
      </c>
      <c r="V336" s="4">
        <f t="shared" si="51"/>
        <v>81</v>
      </c>
      <c r="W336" s="4" t="str">
        <f>VLOOKUP(A336,Bios!$B$2:$S$430,7,FALSE)</f>
        <v>FRA</v>
      </c>
      <c r="X336" s="4" t="str">
        <f>VLOOKUP(A336,Bios!$B$2:$S$430,2,FALSE)</f>
        <v>DAL</v>
      </c>
      <c r="Y336" s="4">
        <f t="shared" si="52"/>
        <v>68.750000000000014</v>
      </c>
      <c r="Z336" s="4">
        <f t="shared" si="53"/>
        <v>24.666666666666668</v>
      </c>
    </row>
    <row r="337" spans="1:26">
      <c r="A337" t="s">
        <v>779</v>
      </c>
      <c r="B337" s="4">
        <f>VLOOKUP(A337,'2014'!$B$2:$S$430,7,FALSE)</f>
        <v>32</v>
      </c>
      <c r="C337" s="4">
        <f>IF(ISNA(VLOOKUP(A337,'2013'!$B$2:$S$401,7,FALSE)*1.7), B337, VLOOKUP(A337,'2013'!$B$2:$S$401,7,FALSE)*1.7)</f>
        <v>22.099999999999998</v>
      </c>
      <c r="D337" s="4">
        <f>IF(ISNA(VLOOKUP(A337,'2012'!$B$2:$S$401,7,FALSE)), C337, VLOOKUP(A337,'2012'!$B$2:$S$401,7,FALSE))</f>
        <v>22</v>
      </c>
      <c r="E337" s="4">
        <f>IF(ISNA(VLOOKUP(A337,'2011'!$B$2:$S$401,7,FALSE)), AVERAGE(C337:D337), VLOOKUP(A337,'2011'!$B$2:$S$401,7,FALSE))</f>
        <v>22</v>
      </c>
      <c r="F337" s="4">
        <f>IF(ISNA(VLOOKUP(A337,'2010'!$B$2:$S$401,7,FALSE)), AVERAGE(C337:E337), VLOOKUP(A337,'2010'!$B$2:$S$401,7,FALSE))</f>
        <v>22.033333333333331</v>
      </c>
      <c r="G337" s="4">
        <f>IF(ISNA(VLOOKUP(A337,'2009'!$B$2:$S$401,7,FALSE)), AVERAGE(C337:F337), VLOOKUP(A337,'2009'!$B$2:$S$401,7,FALSE))</f>
        <v>22.033333333333331</v>
      </c>
      <c r="H337" s="4">
        <f>VLOOKUP(A337,'2014'!$B$2:$S$430,4,FALSE)</f>
        <v>71</v>
      </c>
      <c r="I337" s="4">
        <f>IF(ISNA(VLOOKUP(A337,'2013'!$B$2:$S$401,4,FALSE)), H337, VLOOKUP(A337,'2013'!$B$2:$S$401,4,FALSE)*1.7)</f>
        <v>79.899999999999991</v>
      </c>
      <c r="J337" s="4">
        <f>IF(ISNA(VLOOKUP(A337,'2012'!$B$2:$S$401,4,FALSE)), I337, VLOOKUP(A337,'2012'!$B$2:$S$401,4,FALSE))</f>
        <v>77</v>
      </c>
      <c r="K337" s="4">
        <f>IF(ISNA(VLOOKUP(A337,'2011'!$B$2:$S$401,4,FALSE)), AVERAGE(I337:J337), VLOOKUP(A337,'2011'!$B$2:$S$401,4,FALSE))</f>
        <v>77</v>
      </c>
      <c r="L337" s="4">
        <f>IF(ISNA(VLOOKUP(A337,'2010'!$B$2:$S$401,4,FALSE)), AVERAGE(I337:K337), VLOOKUP(A337,'2010'!$B$2:$S$401,4,FALSE))</f>
        <v>77.966666666666654</v>
      </c>
      <c r="M337" s="4">
        <f>IF(ISNA(VLOOKUP(A337,'2009'!$B$2:$S$401,4,FALSE)), AVERAGE(I337:L337), VLOOKUP(A337,'2009'!$B$2:$S$401,4,FALSE))</f>
        <v>77.966666666666654</v>
      </c>
      <c r="N337" s="4">
        <f t="shared" si="45"/>
        <v>25</v>
      </c>
      <c r="O337" s="4" t="str">
        <f>VLOOKUP(A337,Bios!$B$2:$S$430,3,FALSE)</f>
        <v>L</v>
      </c>
      <c r="P337" s="4" t="str">
        <f>VLOOKUP(A337,Bios!$B$2:$S$430,4,FALSE)</f>
        <v>Sep 19 '88</v>
      </c>
      <c r="Q337" s="4" t="str">
        <f t="shared" si="46"/>
        <v>88</v>
      </c>
      <c r="R337" s="5">
        <f t="shared" si="47"/>
        <v>0.30849909584086804</v>
      </c>
      <c r="S337" s="4">
        <f t="shared" si="48"/>
        <v>22</v>
      </c>
      <c r="T337" s="4">
        <f t="shared" si="49"/>
        <v>32</v>
      </c>
      <c r="U337" s="4">
        <f t="shared" si="50"/>
        <v>71</v>
      </c>
      <c r="V337" s="4">
        <f t="shared" si="51"/>
        <v>79.899999999999991</v>
      </c>
      <c r="W337" s="4" t="str">
        <f>VLOOKUP(A337,Bios!$B$2:$S$430,7,FALSE)</f>
        <v>CAN</v>
      </c>
      <c r="X337" s="4" t="str">
        <f>VLOOKUP(A337,Bios!$B$2:$S$430,2,FALSE)</f>
        <v>NSH</v>
      </c>
      <c r="Y337" s="4">
        <f t="shared" si="52"/>
        <v>76.805555555555543</v>
      </c>
      <c r="Z337" s="4">
        <f t="shared" si="53"/>
        <v>23.694444444444443</v>
      </c>
    </row>
    <row r="338" spans="1:26">
      <c r="A338" t="s">
        <v>390</v>
      </c>
      <c r="B338" s="4">
        <f>VLOOKUP(A338,'2014'!$B$2:$S$430,7,FALSE)</f>
        <v>18</v>
      </c>
      <c r="C338" s="4">
        <f>IF(ISNA(VLOOKUP(A338,'2013'!$B$2:$S$401,7,FALSE)*1.7), B338, VLOOKUP(A338,'2013'!$B$2:$S$401,7,FALSE)*1.7)</f>
        <v>18</v>
      </c>
      <c r="D338" s="4">
        <f>IF(ISNA(VLOOKUP(A338,'2012'!$B$2:$S$401,7,FALSE)), C338, VLOOKUP(A338,'2012'!$B$2:$S$401,7,FALSE))</f>
        <v>25</v>
      </c>
      <c r="E338" s="4">
        <f>IF(ISNA(VLOOKUP(A338,'2011'!$B$2:$S$401,7,FALSE)), AVERAGE(C338:D338), VLOOKUP(A338,'2011'!$B$2:$S$401,7,FALSE))</f>
        <v>32</v>
      </c>
      <c r="F338" s="4">
        <f>IF(ISNA(VLOOKUP(A338,'2010'!$B$2:$S$401,7,FALSE)), AVERAGE(C338:E338), VLOOKUP(A338,'2010'!$B$2:$S$401,7,FALSE))</f>
        <v>25</v>
      </c>
      <c r="G338" s="4">
        <f>IF(ISNA(VLOOKUP(A338,'2009'!$B$2:$S$401,7,FALSE)), AVERAGE(C338:F338), VLOOKUP(A338,'2009'!$B$2:$S$401,7,FALSE))</f>
        <v>45</v>
      </c>
      <c r="H338" s="4">
        <f>VLOOKUP(A338,'2014'!$B$2:$S$430,4,FALSE)</f>
        <v>73</v>
      </c>
      <c r="I338" s="4">
        <f>IF(ISNA(VLOOKUP(A338,'2013'!$B$2:$S$401,4,FALSE)), H338, VLOOKUP(A338,'2013'!$B$2:$S$401,4,FALSE)*1.7)</f>
        <v>73</v>
      </c>
      <c r="J338" s="4">
        <f>IF(ISNA(VLOOKUP(A338,'2012'!$B$2:$S$401,4,FALSE)), I338, VLOOKUP(A338,'2012'!$B$2:$S$401,4,FALSE))</f>
        <v>79</v>
      </c>
      <c r="K338" s="4">
        <f>IF(ISNA(VLOOKUP(A338,'2011'!$B$2:$S$401,4,FALSE)), AVERAGE(I338:J338), VLOOKUP(A338,'2011'!$B$2:$S$401,4,FALSE))</f>
        <v>77</v>
      </c>
      <c r="L338" s="4">
        <f>IF(ISNA(VLOOKUP(A338,'2010'!$B$2:$S$401,4,FALSE)), AVERAGE(I338:K338), VLOOKUP(A338,'2010'!$B$2:$S$401,4,FALSE))</f>
        <v>76.333333333333329</v>
      </c>
      <c r="M338" s="4">
        <f>IF(ISNA(VLOOKUP(A338,'2009'!$B$2:$S$401,4,FALSE)), AVERAGE(I338:L338), VLOOKUP(A338,'2009'!$B$2:$S$401,4,FALSE))</f>
        <v>81</v>
      </c>
      <c r="N338" s="4">
        <f t="shared" si="45"/>
        <v>33</v>
      </c>
      <c r="O338" s="4" t="str">
        <f>VLOOKUP(A338,Bios!$B$2:$S$430,3,FALSE)</f>
        <v>C</v>
      </c>
      <c r="P338" s="4" t="str">
        <f>VLOOKUP(A338,Bios!$B$2:$S$430,4,FALSE)</f>
        <v>Aug 03 '80</v>
      </c>
      <c r="Q338" s="4" t="str">
        <f t="shared" si="46"/>
        <v>80</v>
      </c>
      <c r="R338" s="5">
        <f t="shared" si="47"/>
        <v>0.35486211901306242</v>
      </c>
      <c r="S338" s="4">
        <f t="shared" si="48"/>
        <v>18</v>
      </c>
      <c r="T338" s="4">
        <f t="shared" si="49"/>
        <v>45</v>
      </c>
      <c r="U338" s="4">
        <f t="shared" si="50"/>
        <v>73</v>
      </c>
      <c r="V338" s="4">
        <f t="shared" si="51"/>
        <v>81</v>
      </c>
      <c r="W338" s="4" t="str">
        <f>VLOOKUP(A338,Bios!$B$2:$S$430,7,FALSE)</f>
        <v>CAN</v>
      </c>
      <c r="X338" s="4" t="str">
        <f>VLOOKUP(A338,Bios!$B$2:$S$430,2,FALSE)</f>
        <v>NYR</v>
      </c>
      <c r="Y338" s="4">
        <f t="shared" si="52"/>
        <v>76.555555555555557</v>
      </c>
      <c r="Z338" s="4">
        <f t="shared" si="53"/>
        <v>27.166666666666668</v>
      </c>
    </row>
    <row r="339" spans="1:26">
      <c r="A339" t="s">
        <v>1885</v>
      </c>
      <c r="B339" s="4">
        <f>VLOOKUP(A339,'2014'!$B$2:$S$430,7,FALSE)</f>
        <v>23</v>
      </c>
      <c r="C339" s="4">
        <f>IF(ISNA(VLOOKUP(A339,'2013'!$B$2:$S$401,7,FALSE)*1.7), B339, VLOOKUP(A339,'2013'!$B$2:$S$401,7,FALSE)*1.7)</f>
        <v>23</v>
      </c>
      <c r="D339" s="4">
        <f>IF(ISNA(VLOOKUP(A339,'2012'!$B$2:$S$401,7,FALSE)), C339, VLOOKUP(A339,'2012'!$B$2:$S$401,7,FALSE))</f>
        <v>23</v>
      </c>
      <c r="E339" s="4">
        <f>IF(ISNA(VLOOKUP(A339,'2011'!$B$2:$S$401,7,FALSE)), AVERAGE(C339:D339), VLOOKUP(A339,'2011'!$B$2:$S$401,7,FALSE))</f>
        <v>23</v>
      </c>
      <c r="F339" s="4">
        <f>IF(ISNA(VLOOKUP(A339,'2010'!$B$2:$S$401,7,FALSE)), AVERAGE(C339:E339), VLOOKUP(A339,'2010'!$B$2:$S$401,7,FALSE))</f>
        <v>23</v>
      </c>
      <c r="G339" s="4">
        <f>IF(ISNA(VLOOKUP(A339,'2009'!$B$2:$S$401,7,FALSE)), AVERAGE(C339:F339), VLOOKUP(A339,'2009'!$B$2:$S$401,7,FALSE))</f>
        <v>23</v>
      </c>
      <c r="H339" s="4">
        <f>VLOOKUP(A339,'2014'!$B$2:$S$430,4,FALSE)</f>
        <v>65</v>
      </c>
      <c r="I339" s="4">
        <f>IF(ISNA(VLOOKUP(A339,'2013'!$B$2:$S$401,4,FALSE)), H339, VLOOKUP(A339,'2013'!$B$2:$S$401,4,FALSE)*1.7)</f>
        <v>65</v>
      </c>
      <c r="J339" s="4">
        <f>IF(ISNA(VLOOKUP(A339,'2012'!$B$2:$S$401,4,FALSE)), I339, VLOOKUP(A339,'2012'!$B$2:$S$401,4,FALSE))</f>
        <v>65</v>
      </c>
      <c r="K339" s="4">
        <f>IF(ISNA(VLOOKUP(A339,'2011'!$B$2:$S$401,4,FALSE)), AVERAGE(I339:J339), VLOOKUP(A339,'2011'!$B$2:$S$401,4,FALSE))</f>
        <v>65</v>
      </c>
      <c r="L339" s="4">
        <f>IF(ISNA(VLOOKUP(A339,'2010'!$B$2:$S$401,4,FALSE)), AVERAGE(I339:K339), VLOOKUP(A339,'2010'!$B$2:$S$401,4,FALSE))</f>
        <v>65</v>
      </c>
      <c r="M339" s="4">
        <f>IF(ISNA(VLOOKUP(A339,'2009'!$B$2:$S$401,4,FALSE)), AVERAGE(I339:L339), VLOOKUP(A339,'2009'!$B$2:$S$401,4,FALSE))</f>
        <v>65</v>
      </c>
      <c r="N339" s="4">
        <f t="shared" si="45"/>
        <v>23</v>
      </c>
      <c r="O339" s="4" t="str">
        <f>VLOOKUP(A339,Bios!$B$2:$S$430,3,FALSE)</f>
        <v>D</v>
      </c>
      <c r="P339" s="4" t="str">
        <f>VLOOKUP(A339,Bios!$B$2:$S$430,4,FALSE)</f>
        <v>Mar 07 '90</v>
      </c>
      <c r="Q339" s="4" t="str">
        <f t="shared" si="46"/>
        <v>90</v>
      </c>
      <c r="R339" s="5">
        <f t="shared" si="47"/>
        <v>0.35384615384615387</v>
      </c>
      <c r="S339" s="4">
        <f t="shared" si="48"/>
        <v>23</v>
      </c>
      <c r="T339" s="4">
        <f t="shared" si="49"/>
        <v>23</v>
      </c>
      <c r="U339" s="4">
        <f t="shared" si="50"/>
        <v>65</v>
      </c>
      <c r="V339" s="4">
        <f t="shared" si="51"/>
        <v>65</v>
      </c>
      <c r="W339" s="4" t="str">
        <f>VLOOKUP(A339,Bios!$B$2:$S$430,7,FALSE)</f>
        <v>USA</v>
      </c>
      <c r="X339" s="4" t="str">
        <f>VLOOKUP(A339,Bios!$B$2:$S$430,2,FALSE)</f>
        <v>DET</v>
      </c>
      <c r="Y339" s="4">
        <f t="shared" si="52"/>
        <v>65</v>
      </c>
      <c r="Z339" s="4">
        <f t="shared" si="53"/>
        <v>23</v>
      </c>
    </row>
    <row r="340" spans="1:26">
      <c r="A340" t="s">
        <v>747</v>
      </c>
      <c r="B340" s="4">
        <f>VLOOKUP(A340,'2014'!$B$2:$S$430,7,FALSE)</f>
        <v>28</v>
      </c>
      <c r="C340" s="4">
        <f>IF(ISNA(VLOOKUP(A340,'2013'!$B$2:$S$401,7,FALSE)*1.7), B340, VLOOKUP(A340,'2013'!$B$2:$S$401,7,FALSE)*1.7)</f>
        <v>22.099999999999998</v>
      </c>
      <c r="D340" s="4">
        <f>IF(ISNA(VLOOKUP(A340,'2012'!$B$2:$S$401,7,FALSE)), C340, VLOOKUP(A340,'2012'!$B$2:$S$401,7,FALSE))</f>
        <v>26</v>
      </c>
      <c r="E340" s="4">
        <f>IF(ISNA(VLOOKUP(A340,'2011'!$B$2:$S$401,7,FALSE)), AVERAGE(C340:D340), VLOOKUP(A340,'2011'!$B$2:$S$401,7,FALSE))</f>
        <v>24.049999999999997</v>
      </c>
      <c r="F340" s="4">
        <f>IF(ISNA(VLOOKUP(A340,'2010'!$B$2:$S$401,7,FALSE)), AVERAGE(C340:E340), VLOOKUP(A340,'2010'!$B$2:$S$401,7,FALSE))</f>
        <v>24.049999999999997</v>
      </c>
      <c r="G340" s="4">
        <f>IF(ISNA(VLOOKUP(A340,'2009'!$B$2:$S$401,7,FALSE)), AVERAGE(C340:F340), VLOOKUP(A340,'2009'!$B$2:$S$401,7,FALSE))</f>
        <v>24.049999999999997</v>
      </c>
      <c r="H340" s="4">
        <f>VLOOKUP(A340,'2014'!$B$2:$S$430,4,FALSE)</f>
        <v>81</v>
      </c>
      <c r="I340" s="4">
        <f>IF(ISNA(VLOOKUP(A340,'2013'!$B$2:$S$401,4,FALSE)), H340, VLOOKUP(A340,'2013'!$B$2:$S$401,4,FALSE)*1.7)</f>
        <v>79.899999999999991</v>
      </c>
      <c r="J340" s="4">
        <f>IF(ISNA(VLOOKUP(A340,'2012'!$B$2:$S$401,4,FALSE)), I340, VLOOKUP(A340,'2012'!$B$2:$S$401,4,FALSE))</f>
        <v>71</v>
      </c>
      <c r="K340" s="4">
        <f>IF(ISNA(VLOOKUP(A340,'2011'!$B$2:$S$401,4,FALSE)), AVERAGE(I340:J340), VLOOKUP(A340,'2011'!$B$2:$S$401,4,FALSE))</f>
        <v>75.449999999999989</v>
      </c>
      <c r="L340" s="4">
        <f>IF(ISNA(VLOOKUP(A340,'2010'!$B$2:$S$401,4,FALSE)), AVERAGE(I340:K340), VLOOKUP(A340,'2010'!$B$2:$S$401,4,FALSE))</f>
        <v>75.449999999999989</v>
      </c>
      <c r="M340" s="4">
        <f>IF(ISNA(VLOOKUP(A340,'2009'!$B$2:$S$401,4,FALSE)), AVERAGE(I340:L340), VLOOKUP(A340,'2009'!$B$2:$S$401,4,FALSE))</f>
        <v>75.449999999999989</v>
      </c>
      <c r="N340" s="4">
        <f t="shared" si="45"/>
        <v>23</v>
      </c>
      <c r="O340" s="4" t="str">
        <f>VLOOKUP(A340,Bios!$B$2:$S$430,3,FALSE)</f>
        <v>C</v>
      </c>
      <c r="P340" s="4" t="str">
        <f>VLOOKUP(A340,Bios!$B$2:$S$430,4,FALSE)</f>
        <v>May 27 '90</v>
      </c>
      <c r="Q340" s="4" t="str">
        <f t="shared" si="46"/>
        <v>90</v>
      </c>
      <c r="R340" s="5">
        <f t="shared" si="47"/>
        <v>0.32351336606655762</v>
      </c>
      <c r="S340" s="4">
        <f t="shared" si="48"/>
        <v>22.099999999999998</v>
      </c>
      <c r="T340" s="4">
        <f t="shared" si="49"/>
        <v>28</v>
      </c>
      <c r="U340" s="4">
        <f t="shared" si="50"/>
        <v>71</v>
      </c>
      <c r="V340" s="4">
        <f t="shared" si="51"/>
        <v>81</v>
      </c>
      <c r="W340" s="4" t="str">
        <f>VLOOKUP(A340,Bios!$B$2:$S$430,7,FALSE)</f>
        <v>SWE</v>
      </c>
      <c r="X340" s="4" t="str">
        <f>VLOOKUP(A340,Bios!$B$2:$S$430,2,FALSE)</f>
        <v>CHI</v>
      </c>
      <c r="Y340" s="4">
        <f t="shared" si="52"/>
        <v>76.374999999999986</v>
      </c>
      <c r="Z340" s="4">
        <f t="shared" si="53"/>
        <v>24.708333333333332</v>
      </c>
    </row>
    <row r="341" spans="1:26">
      <c r="A341" t="s">
        <v>778</v>
      </c>
      <c r="B341" s="4">
        <f>VLOOKUP(A341,'2014'!$B$2:$S$430,7,FALSE)</f>
        <v>26</v>
      </c>
      <c r="C341" s="4">
        <f>IF(ISNA(VLOOKUP(A341,'2013'!$B$2:$S$401,7,FALSE)*1.7), B341, VLOOKUP(A341,'2013'!$B$2:$S$401,7,FALSE)*1.7)</f>
        <v>25.5</v>
      </c>
      <c r="D341" s="4">
        <f>IF(ISNA(VLOOKUP(A341,'2012'!$B$2:$S$401,7,FALSE)), C341, VLOOKUP(A341,'2012'!$B$2:$S$401,7,FALSE))</f>
        <v>23</v>
      </c>
      <c r="E341" s="4">
        <f>IF(ISNA(VLOOKUP(A341,'2011'!$B$2:$S$401,7,FALSE)), AVERAGE(C341:D341), VLOOKUP(A341,'2011'!$B$2:$S$401,7,FALSE))</f>
        <v>23</v>
      </c>
      <c r="F341" s="4">
        <f>IF(ISNA(VLOOKUP(A341,'2010'!$B$2:$S$401,7,FALSE)), AVERAGE(C341:E341), VLOOKUP(A341,'2010'!$B$2:$S$401,7,FALSE))</f>
        <v>23.833333333333332</v>
      </c>
      <c r="G341" s="4">
        <f>IF(ISNA(VLOOKUP(A341,'2009'!$B$2:$S$401,7,FALSE)), AVERAGE(C341:F341), VLOOKUP(A341,'2009'!$B$2:$S$401,7,FALSE))</f>
        <v>23.833333333333332</v>
      </c>
      <c r="H341" s="4">
        <f>VLOOKUP(A341,'2014'!$B$2:$S$430,4,FALSE)</f>
        <v>67</v>
      </c>
      <c r="I341" s="4">
        <f>IF(ISNA(VLOOKUP(A341,'2013'!$B$2:$S$401,4,FALSE)), H341, VLOOKUP(A341,'2013'!$B$2:$S$401,4,FALSE)*1.7)</f>
        <v>66.3</v>
      </c>
      <c r="J341" s="4">
        <f>IF(ISNA(VLOOKUP(A341,'2012'!$B$2:$S$401,4,FALSE)), I341, VLOOKUP(A341,'2012'!$B$2:$S$401,4,FALSE))</f>
        <v>70</v>
      </c>
      <c r="K341" s="4">
        <f>IF(ISNA(VLOOKUP(A341,'2011'!$B$2:$S$401,4,FALSE)), AVERAGE(I341:J341), VLOOKUP(A341,'2011'!$B$2:$S$401,4,FALSE))</f>
        <v>70</v>
      </c>
      <c r="L341" s="4">
        <f>IF(ISNA(VLOOKUP(A341,'2010'!$B$2:$S$401,4,FALSE)), AVERAGE(I341:K341), VLOOKUP(A341,'2010'!$B$2:$S$401,4,FALSE))</f>
        <v>68.766666666666666</v>
      </c>
      <c r="M341" s="4">
        <f>IF(ISNA(VLOOKUP(A341,'2009'!$B$2:$S$401,4,FALSE)), AVERAGE(I341:L341), VLOOKUP(A341,'2009'!$B$2:$S$401,4,FALSE))</f>
        <v>68.766666666666666</v>
      </c>
      <c r="N341" s="4">
        <f t="shared" si="45"/>
        <v>24</v>
      </c>
      <c r="O341" s="4" t="str">
        <f>VLOOKUP(A341,Bios!$B$2:$S$430,3,FALSE)</f>
        <v>D</v>
      </c>
      <c r="P341" s="4" t="str">
        <f>VLOOKUP(A341,Bios!$B$2:$S$430,4,FALSE)</f>
        <v>Nov 29 '89</v>
      </c>
      <c r="Q341" s="4" t="str">
        <f t="shared" si="46"/>
        <v>89</v>
      </c>
      <c r="R341" s="5">
        <f t="shared" si="47"/>
        <v>0.35334685598377286</v>
      </c>
      <c r="S341" s="4">
        <f t="shared" si="48"/>
        <v>23</v>
      </c>
      <c r="T341" s="4">
        <f t="shared" si="49"/>
        <v>26</v>
      </c>
      <c r="U341" s="4">
        <f t="shared" si="50"/>
        <v>66.3</v>
      </c>
      <c r="V341" s="4">
        <f t="shared" si="51"/>
        <v>70</v>
      </c>
      <c r="W341" s="4" t="str">
        <f>VLOOKUP(A341,Bios!$B$2:$S$430,7,FALSE)</f>
        <v>CAN</v>
      </c>
      <c r="X341" s="4" t="str">
        <f>VLOOKUP(A341,Bios!$B$2:$S$430,2,FALSE)</f>
        <v>MIN</v>
      </c>
      <c r="Y341" s="4">
        <f t="shared" si="52"/>
        <v>68.472222222222214</v>
      </c>
      <c r="Z341" s="4">
        <f t="shared" si="53"/>
        <v>24.194444444444443</v>
      </c>
    </row>
    <row r="342" spans="1:26">
      <c r="A342" t="s">
        <v>754</v>
      </c>
      <c r="B342" s="4">
        <f>VLOOKUP(A342,'2014'!$B$2:$S$430,7,FALSE)</f>
        <v>17</v>
      </c>
      <c r="C342" s="4">
        <f>IF(ISNA(VLOOKUP(A342,'2013'!$B$2:$S$401,7,FALSE)*1.7), B342, VLOOKUP(A342,'2013'!$B$2:$S$401,7,FALSE)*1.7)</f>
        <v>28.9</v>
      </c>
      <c r="D342" s="4">
        <f>IF(ISNA(VLOOKUP(A342,'2012'!$B$2:$S$401,7,FALSE)), C342, VLOOKUP(A342,'2012'!$B$2:$S$401,7,FALSE))</f>
        <v>25</v>
      </c>
      <c r="E342" s="4">
        <f>IF(ISNA(VLOOKUP(A342,'2011'!$B$2:$S$401,7,FALSE)), AVERAGE(C342:D342), VLOOKUP(A342,'2011'!$B$2:$S$401,7,FALSE))</f>
        <v>25</v>
      </c>
      <c r="F342" s="4">
        <f>IF(ISNA(VLOOKUP(A342,'2010'!$B$2:$S$401,7,FALSE)), AVERAGE(C342:E342), VLOOKUP(A342,'2010'!$B$2:$S$401,7,FALSE))</f>
        <v>26.3</v>
      </c>
      <c r="G342" s="4">
        <f>IF(ISNA(VLOOKUP(A342,'2009'!$B$2:$S$401,7,FALSE)), AVERAGE(C342:F342), VLOOKUP(A342,'2009'!$B$2:$S$401,7,FALSE))</f>
        <v>28</v>
      </c>
      <c r="H342" s="4">
        <f>VLOOKUP(A342,'2014'!$B$2:$S$430,4,FALSE)</f>
        <v>71</v>
      </c>
      <c r="I342" s="4">
        <f>IF(ISNA(VLOOKUP(A342,'2013'!$B$2:$S$401,4,FALSE)), H342, VLOOKUP(A342,'2013'!$B$2:$S$401,4,FALSE)*1.7)</f>
        <v>78.2</v>
      </c>
      <c r="J342" s="4">
        <f>IF(ISNA(VLOOKUP(A342,'2012'!$B$2:$S$401,4,FALSE)), I342, VLOOKUP(A342,'2012'!$B$2:$S$401,4,FALSE))</f>
        <v>69</v>
      </c>
      <c r="K342" s="4">
        <f>IF(ISNA(VLOOKUP(A342,'2011'!$B$2:$S$401,4,FALSE)), AVERAGE(I342:J342), VLOOKUP(A342,'2011'!$B$2:$S$401,4,FALSE))</f>
        <v>69</v>
      </c>
      <c r="L342" s="4">
        <f>IF(ISNA(VLOOKUP(A342,'2010'!$B$2:$S$401,4,FALSE)), AVERAGE(I342:K342), VLOOKUP(A342,'2010'!$B$2:$S$401,4,FALSE))</f>
        <v>72.066666666666663</v>
      </c>
      <c r="M342" s="4">
        <f>IF(ISNA(VLOOKUP(A342,'2009'!$B$2:$S$401,4,FALSE)), AVERAGE(I342:L342), VLOOKUP(A342,'2009'!$B$2:$S$401,4,FALSE))</f>
        <v>68</v>
      </c>
      <c r="N342" s="4">
        <f t="shared" si="45"/>
        <v>39</v>
      </c>
      <c r="O342" s="4" t="str">
        <f>VLOOKUP(A342,Bios!$B$2:$S$430,3,FALSE)</f>
        <v>D</v>
      </c>
      <c r="P342" s="4" t="str">
        <f>VLOOKUP(A342,Bios!$B$2:$S$430,4,FALSE)</f>
        <v>Sep 02 '74</v>
      </c>
      <c r="Q342" s="4" t="str">
        <f t="shared" si="46"/>
        <v>74</v>
      </c>
      <c r="R342" s="5">
        <f t="shared" si="47"/>
        <v>0.35153690123264159</v>
      </c>
      <c r="S342" s="4">
        <f t="shared" si="48"/>
        <v>17</v>
      </c>
      <c r="T342" s="4">
        <f t="shared" si="49"/>
        <v>28.9</v>
      </c>
      <c r="U342" s="4">
        <f t="shared" si="50"/>
        <v>68</v>
      </c>
      <c r="V342" s="4">
        <f t="shared" si="51"/>
        <v>78.2</v>
      </c>
      <c r="W342" s="4" t="str">
        <f>VLOOKUP(A342,Bios!$B$2:$S$430,7,FALSE)</f>
        <v>FIN</v>
      </c>
      <c r="X342" s="4" t="str">
        <f>VLOOKUP(A342,Bios!$B$2:$S$430,2,FALSE)</f>
        <v>TBL</v>
      </c>
      <c r="Y342" s="4">
        <f t="shared" si="52"/>
        <v>71.211111111111109</v>
      </c>
      <c r="Z342" s="4">
        <f t="shared" si="53"/>
        <v>25.033333333333331</v>
      </c>
    </row>
    <row r="343" spans="1:26">
      <c r="A343" t="s">
        <v>1869</v>
      </c>
      <c r="B343" s="4">
        <f>VLOOKUP(A343,'2014'!$B$2:$S$430,7,FALSE)</f>
        <v>28</v>
      </c>
      <c r="C343" s="4">
        <f>IF(ISNA(VLOOKUP(A343,'2013'!$B$2:$S$401,7,FALSE)*1.7), B343, VLOOKUP(A343,'2013'!$B$2:$S$401,7,FALSE)*1.7)</f>
        <v>28</v>
      </c>
      <c r="D343" s="4">
        <f>IF(ISNA(VLOOKUP(A343,'2012'!$B$2:$S$401,7,FALSE)), C343, VLOOKUP(A343,'2012'!$B$2:$S$401,7,FALSE))</f>
        <v>28</v>
      </c>
      <c r="E343" s="4">
        <f>IF(ISNA(VLOOKUP(A343,'2011'!$B$2:$S$401,7,FALSE)), AVERAGE(C343:D343), VLOOKUP(A343,'2011'!$B$2:$S$401,7,FALSE))</f>
        <v>28</v>
      </c>
      <c r="F343" s="4">
        <f>IF(ISNA(VLOOKUP(A343,'2010'!$B$2:$S$401,7,FALSE)), AVERAGE(C343:E343), VLOOKUP(A343,'2010'!$B$2:$S$401,7,FALSE))</f>
        <v>28</v>
      </c>
      <c r="G343" s="4">
        <f>IF(ISNA(VLOOKUP(A343,'2009'!$B$2:$S$401,7,FALSE)), AVERAGE(C343:F343), VLOOKUP(A343,'2009'!$B$2:$S$401,7,FALSE))</f>
        <v>28</v>
      </c>
      <c r="H343" s="4">
        <f>VLOOKUP(A343,'2014'!$B$2:$S$430,4,FALSE)</f>
        <v>80</v>
      </c>
      <c r="I343" s="4">
        <f>IF(ISNA(VLOOKUP(A343,'2013'!$B$2:$S$401,4,FALSE)), H343, VLOOKUP(A343,'2013'!$B$2:$S$401,4,FALSE)*1.7)</f>
        <v>80</v>
      </c>
      <c r="J343" s="4">
        <f>IF(ISNA(VLOOKUP(A343,'2012'!$B$2:$S$401,4,FALSE)), I343, VLOOKUP(A343,'2012'!$B$2:$S$401,4,FALSE))</f>
        <v>80</v>
      </c>
      <c r="K343" s="4">
        <f>IF(ISNA(VLOOKUP(A343,'2011'!$B$2:$S$401,4,FALSE)), AVERAGE(I343:J343), VLOOKUP(A343,'2011'!$B$2:$S$401,4,FALSE))</f>
        <v>80</v>
      </c>
      <c r="L343" s="4">
        <f>IF(ISNA(VLOOKUP(A343,'2010'!$B$2:$S$401,4,FALSE)), AVERAGE(I343:K343), VLOOKUP(A343,'2010'!$B$2:$S$401,4,FALSE))</f>
        <v>80</v>
      </c>
      <c r="M343" s="4">
        <f>IF(ISNA(VLOOKUP(A343,'2009'!$B$2:$S$401,4,FALSE)), AVERAGE(I343:L343), VLOOKUP(A343,'2009'!$B$2:$S$401,4,FALSE))</f>
        <v>80</v>
      </c>
      <c r="N343" s="4">
        <f t="shared" si="45"/>
        <v>23</v>
      </c>
      <c r="O343" s="4" t="str">
        <f>VLOOKUP(A343,Bios!$B$2:$S$430,3,FALSE)</f>
        <v>C</v>
      </c>
      <c r="P343" s="4" t="str">
        <f>VLOOKUP(A343,Bios!$B$2:$S$430,4,FALSE)</f>
        <v>Jan 30 '90</v>
      </c>
      <c r="Q343" s="4" t="str">
        <f t="shared" si="46"/>
        <v>90</v>
      </c>
      <c r="R343" s="5">
        <f t="shared" si="47"/>
        <v>0.35</v>
      </c>
      <c r="S343" s="4">
        <f t="shared" si="48"/>
        <v>28</v>
      </c>
      <c r="T343" s="4">
        <f t="shared" si="49"/>
        <v>28</v>
      </c>
      <c r="U343" s="4">
        <f t="shared" si="50"/>
        <v>80</v>
      </c>
      <c r="V343" s="4">
        <f t="shared" si="51"/>
        <v>80</v>
      </c>
      <c r="W343" s="4" t="str">
        <f>VLOOKUP(A343,Bios!$B$2:$S$430,7,FALSE)</f>
        <v>CAN</v>
      </c>
      <c r="X343" s="4" t="str">
        <f>VLOOKUP(A343,Bios!$B$2:$S$430,2,FALSE)</f>
        <v>CGY</v>
      </c>
      <c r="Y343" s="4">
        <f t="shared" si="52"/>
        <v>80</v>
      </c>
      <c r="Z343" s="4">
        <f t="shared" si="53"/>
        <v>28</v>
      </c>
    </row>
    <row r="344" spans="1:26">
      <c r="A344" t="s">
        <v>933</v>
      </c>
      <c r="B344" s="4">
        <f>VLOOKUP(A344,'2014'!$B$2:$S$430,7,FALSE)</f>
        <v>24</v>
      </c>
      <c r="C344" s="4">
        <f>IF(ISNA(VLOOKUP(A344,'2013'!$B$2:$S$401,7,FALSE)*1.7), B344, VLOOKUP(A344,'2013'!$B$2:$S$401,7,FALSE)*1.7)</f>
        <v>27.2</v>
      </c>
      <c r="D344" s="4">
        <f>IF(ISNA(VLOOKUP(A344,'2012'!$B$2:$S$401,7,FALSE)), C344, VLOOKUP(A344,'2012'!$B$2:$S$401,7,FALSE))</f>
        <v>27.2</v>
      </c>
      <c r="E344" s="4">
        <f>IF(ISNA(VLOOKUP(A344,'2011'!$B$2:$S$401,7,FALSE)), AVERAGE(C344:D344), VLOOKUP(A344,'2011'!$B$2:$S$401,7,FALSE))</f>
        <v>27.2</v>
      </c>
      <c r="F344" s="4">
        <f>IF(ISNA(VLOOKUP(A344,'2010'!$B$2:$S$401,7,FALSE)), AVERAGE(C344:E344), VLOOKUP(A344,'2010'!$B$2:$S$401,7,FALSE))</f>
        <v>27.2</v>
      </c>
      <c r="G344" s="4">
        <f>IF(ISNA(VLOOKUP(A344,'2009'!$B$2:$S$401,7,FALSE)), AVERAGE(C344:F344), VLOOKUP(A344,'2009'!$B$2:$S$401,7,FALSE))</f>
        <v>27.2</v>
      </c>
      <c r="H344" s="4">
        <f>VLOOKUP(A344,'2014'!$B$2:$S$430,4,FALSE)</f>
        <v>76</v>
      </c>
      <c r="I344" s="4">
        <f>IF(ISNA(VLOOKUP(A344,'2013'!$B$2:$S$401,4,FALSE)), H344, VLOOKUP(A344,'2013'!$B$2:$S$401,4,FALSE)*1.7)</f>
        <v>76.5</v>
      </c>
      <c r="J344" s="4">
        <f>IF(ISNA(VLOOKUP(A344,'2012'!$B$2:$S$401,4,FALSE)), I344, VLOOKUP(A344,'2012'!$B$2:$S$401,4,FALSE))</f>
        <v>76.5</v>
      </c>
      <c r="K344" s="4">
        <f>IF(ISNA(VLOOKUP(A344,'2011'!$B$2:$S$401,4,FALSE)), AVERAGE(I344:J344), VLOOKUP(A344,'2011'!$B$2:$S$401,4,FALSE))</f>
        <v>76.5</v>
      </c>
      <c r="L344" s="4">
        <f>IF(ISNA(VLOOKUP(A344,'2010'!$B$2:$S$401,4,FALSE)), AVERAGE(I344:K344), VLOOKUP(A344,'2010'!$B$2:$S$401,4,FALSE))</f>
        <v>76.5</v>
      </c>
      <c r="M344" s="4">
        <f>IF(ISNA(VLOOKUP(A344,'2009'!$B$2:$S$401,4,FALSE)), AVERAGE(I344:L344), VLOOKUP(A344,'2009'!$B$2:$S$401,4,FALSE))</f>
        <v>76.5</v>
      </c>
      <c r="N344" s="4">
        <f t="shared" si="45"/>
        <v>24</v>
      </c>
      <c r="O344" s="4" t="str">
        <f>VLOOKUP(A344,Bios!$B$2:$S$430,3,FALSE)</f>
        <v>D</v>
      </c>
      <c r="P344" s="4" t="str">
        <f>VLOOKUP(A344,Bios!$B$2:$S$430,4,FALSE)</f>
        <v>Feb 21 '89</v>
      </c>
      <c r="Q344" s="4" t="str">
        <f t="shared" si="46"/>
        <v>89</v>
      </c>
      <c r="R344" s="5">
        <f t="shared" si="47"/>
        <v>0.34896401308615049</v>
      </c>
      <c r="S344" s="4">
        <f t="shared" si="48"/>
        <v>24</v>
      </c>
      <c r="T344" s="4">
        <f t="shared" si="49"/>
        <v>27.2</v>
      </c>
      <c r="U344" s="4">
        <f t="shared" si="50"/>
        <v>76</v>
      </c>
      <c r="V344" s="4">
        <f t="shared" si="51"/>
        <v>76.5</v>
      </c>
      <c r="W344" s="4" t="str">
        <f>VLOOKUP(A344,Bios!$B$2:$S$430,7,FALSE)</f>
        <v>CAN</v>
      </c>
      <c r="X344" s="4" t="str">
        <f>VLOOKUP(A344,Bios!$B$2:$S$430,2,FALSE)</f>
        <v>LAK</v>
      </c>
      <c r="Y344" s="4">
        <f t="shared" si="52"/>
        <v>76.416666666666671</v>
      </c>
      <c r="Z344" s="4">
        <f t="shared" si="53"/>
        <v>26.666666666666668</v>
      </c>
    </row>
    <row r="345" spans="1:26">
      <c r="A345" t="s">
        <v>1212</v>
      </c>
      <c r="B345" s="4">
        <f>VLOOKUP(A345,'2014'!$B$2:$S$430,7,FALSE)</f>
        <v>22</v>
      </c>
      <c r="C345" s="4">
        <f>IF(ISNA(VLOOKUP(A345,'2013'!$B$2:$S$401,7,FALSE)*1.7), B345, VLOOKUP(A345,'2013'!$B$2:$S$401,7,FALSE)*1.7)</f>
        <v>20.399999999999999</v>
      </c>
      <c r="D345" s="4">
        <f>IF(ISNA(VLOOKUP(A345,'2012'!$B$2:$S$401,7,FALSE)), C345, VLOOKUP(A345,'2012'!$B$2:$S$401,7,FALSE))</f>
        <v>12</v>
      </c>
      <c r="E345" s="4">
        <f>IF(ISNA(VLOOKUP(A345,'2011'!$B$2:$S$401,7,FALSE)), AVERAGE(C345:D345), VLOOKUP(A345,'2011'!$B$2:$S$401,7,FALSE))</f>
        <v>16.2</v>
      </c>
      <c r="F345" s="4">
        <f>IF(ISNA(VLOOKUP(A345,'2010'!$B$2:$S$401,7,FALSE)), AVERAGE(C345:E345), VLOOKUP(A345,'2010'!$B$2:$S$401,7,FALSE))</f>
        <v>16.2</v>
      </c>
      <c r="G345" s="4">
        <f>IF(ISNA(VLOOKUP(A345,'2009'!$B$2:$S$401,7,FALSE)), AVERAGE(C345:F345), VLOOKUP(A345,'2009'!$B$2:$S$401,7,FALSE))</f>
        <v>16.2</v>
      </c>
      <c r="H345" s="4">
        <f>VLOOKUP(A345,'2014'!$B$2:$S$430,4,FALSE)</f>
        <v>68</v>
      </c>
      <c r="I345" s="4">
        <f>IF(ISNA(VLOOKUP(A345,'2013'!$B$2:$S$401,4,FALSE)), H345, VLOOKUP(A345,'2013'!$B$2:$S$401,4,FALSE)*1.7)</f>
        <v>47.6</v>
      </c>
      <c r="J345" s="4">
        <f>IF(ISNA(VLOOKUP(A345,'2012'!$B$2:$S$401,4,FALSE)), I345, VLOOKUP(A345,'2012'!$B$2:$S$401,4,FALSE))</f>
        <v>28</v>
      </c>
      <c r="K345" s="4">
        <f>IF(ISNA(VLOOKUP(A345,'2011'!$B$2:$S$401,4,FALSE)), AVERAGE(I345:J345), VLOOKUP(A345,'2011'!$B$2:$S$401,4,FALSE))</f>
        <v>37.799999999999997</v>
      </c>
      <c r="L345" s="4">
        <f>IF(ISNA(VLOOKUP(A345,'2010'!$B$2:$S$401,4,FALSE)), AVERAGE(I345:K345), VLOOKUP(A345,'2010'!$B$2:$S$401,4,FALSE))</f>
        <v>37.799999999999997</v>
      </c>
      <c r="M345" s="4">
        <f>IF(ISNA(VLOOKUP(A345,'2009'!$B$2:$S$401,4,FALSE)), AVERAGE(I345:L345), VLOOKUP(A345,'2009'!$B$2:$S$401,4,FALSE))</f>
        <v>37.799999999999997</v>
      </c>
      <c r="N345" s="4">
        <f t="shared" si="45"/>
        <v>23</v>
      </c>
      <c r="O345" s="4" t="str">
        <f>VLOOKUP(A345,Bios!$B$2:$S$430,3,FALSE)</f>
        <v>C</v>
      </c>
      <c r="P345" s="4" t="str">
        <f>VLOOKUP(A345,Bios!$B$2:$S$430,4,FALSE)</f>
        <v>May 30 '90</v>
      </c>
      <c r="Q345" s="4" t="str">
        <f t="shared" si="46"/>
        <v>90</v>
      </c>
      <c r="R345" s="5">
        <f t="shared" si="47"/>
        <v>0.40077821011673154</v>
      </c>
      <c r="S345" s="4">
        <f t="shared" si="48"/>
        <v>12</v>
      </c>
      <c r="T345" s="4">
        <f t="shared" si="49"/>
        <v>22</v>
      </c>
      <c r="U345" s="4">
        <f t="shared" si="50"/>
        <v>28</v>
      </c>
      <c r="V345" s="4">
        <f t="shared" si="51"/>
        <v>68</v>
      </c>
      <c r="W345" s="4" t="str">
        <f>VLOOKUP(A345,Bios!$B$2:$S$430,7,FALSE)</f>
        <v>RUS</v>
      </c>
      <c r="X345" s="4" t="str">
        <f>VLOOKUP(A345,Bios!$B$2:$S$430,2,FALSE)</f>
        <v>NJD, CAR</v>
      </c>
      <c r="Y345" s="4">
        <f t="shared" si="52"/>
        <v>42.833333333333336</v>
      </c>
      <c r="Z345" s="4">
        <f t="shared" si="53"/>
        <v>17.166666666666668</v>
      </c>
    </row>
    <row r="346" spans="1:26">
      <c r="A346" t="s">
        <v>1875</v>
      </c>
      <c r="B346" s="4">
        <f>VLOOKUP(A346,'2014'!$B$2:$S$430,7,FALSE)</f>
        <v>26</v>
      </c>
      <c r="C346" s="4">
        <f>IF(ISNA(VLOOKUP(A346,'2013'!$B$2:$S$401,7,FALSE)*1.7), B346, VLOOKUP(A346,'2013'!$B$2:$S$401,7,FALSE)*1.7)</f>
        <v>26</v>
      </c>
      <c r="D346" s="4">
        <f>IF(ISNA(VLOOKUP(A346,'2012'!$B$2:$S$401,7,FALSE)), C346, VLOOKUP(A346,'2012'!$B$2:$S$401,7,FALSE))</f>
        <v>26</v>
      </c>
      <c r="E346" s="4">
        <f>IF(ISNA(VLOOKUP(A346,'2011'!$B$2:$S$401,7,FALSE)), AVERAGE(C346:D346), VLOOKUP(A346,'2011'!$B$2:$S$401,7,FALSE))</f>
        <v>26</v>
      </c>
      <c r="F346" s="4">
        <f>IF(ISNA(VLOOKUP(A346,'2010'!$B$2:$S$401,7,FALSE)), AVERAGE(C346:E346), VLOOKUP(A346,'2010'!$B$2:$S$401,7,FALSE))</f>
        <v>26</v>
      </c>
      <c r="G346" s="4">
        <f>IF(ISNA(VLOOKUP(A346,'2009'!$B$2:$S$401,7,FALSE)), AVERAGE(C346:F346), VLOOKUP(A346,'2009'!$B$2:$S$401,7,FALSE))</f>
        <v>26</v>
      </c>
      <c r="H346" s="4">
        <f>VLOOKUP(A346,'2014'!$B$2:$S$430,4,FALSE)</f>
        <v>75</v>
      </c>
      <c r="I346" s="4">
        <f>IF(ISNA(VLOOKUP(A346,'2013'!$B$2:$S$401,4,FALSE)), H346, VLOOKUP(A346,'2013'!$B$2:$S$401,4,FALSE)*1.7)</f>
        <v>75</v>
      </c>
      <c r="J346" s="4">
        <f>IF(ISNA(VLOOKUP(A346,'2012'!$B$2:$S$401,4,FALSE)), I346, VLOOKUP(A346,'2012'!$B$2:$S$401,4,FALSE))</f>
        <v>75</v>
      </c>
      <c r="K346" s="4">
        <f>IF(ISNA(VLOOKUP(A346,'2011'!$B$2:$S$401,4,FALSE)), AVERAGE(I346:J346), VLOOKUP(A346,'2011'!$B$2:$S$401,4,FALSE))</f>
        <v>75</v>
      </c>
      <c r="L346" s="4">
        <f>IF(ISNA(VLOOKUP(A346,'2010'!$B$2:$S$401,4,FALSE)), AVERAGE(I346:K346), VLOOKUP(A346,'2010'!$B$2:$S$401,4,FALSE))</f>
        <v>75</v>
      </c>
      <c r="M346" s="4">
        <f>IF(ISNA(VLOOKUP(A346,'2009'!$B$2:$S$401,4,FALSE)), AVERAGE(I346:L346), VLOOKUP(A346,'2009'!$B$2:$S$401,4,FALSE))</f>
        <v>75</v>
      </c>
      <c r="N346" s="4">
        <f t="shared" si="45"/>
        <v>25</v>
      </c>
      <c r="O346" s="4" t="str">
        <f>VLOOKUP(A346,Bios!$B$2:$S$430,3,FALSE)</f>
        <v>R</v>
      </c>
      <c r="P346" s="4" t="str">
        <f>VLOOKUP(A346,Bios!$B$2:$S$430,4,FALSE)</f>
        <v>Jul 11 '88</v>
      </c>
      <c r="Q346" s="4" t="str">
        <f t="shared" si="46"/>
        <v>88</v>
      </c>
      <c r="R346" s="5">
        <f t="shared" si="47"/>
        <v>0.34666666666666668</v>
      </c>
      <c r="S346" s="4">
        <f t="shared" si="48"/>
        <v>26</v>
      </c>
      <c r="T346" s="4">
        <f t="shared" si="49"/>
        <v>26</v>
      </c>
      <c r="U346" s="4">
        <f t="shared" si="50"/>
        <v>75</v>
      </c>
      <c r="V346" s="4">
        <f t="shared" si="51"/>
        <v>75</v>
      </c>
      <c r="W346" s="4" t="str">
        <f>VLOOKUP(A346,Bios!$B$2:$S$430,7,FALSE)</f>
        <v>USA</v>
      </c>
      <c r="X346" s="4" t="str">
        <f>VLOOKUP(A346,Bios!$B$2:$S$430,2,FALSE)</f>
        <v>CHI</v>
      </c>
      <c r="Y346" s="4">
        <f t="shared" si="52"/>
        <v>75</v>
      </c>
      <c r="Z346" s="4">
        <f t="shared" si="53"/>
        <v>26</v>
      </c>
    </row>
    <row r="347" spans="1:26">
      <c r="A347" t="s">
        <v>1902</v>
      </c>
      <c r="B347" s="4">
        <f>VLOOKUP(A347,'2014'!$B$2:$S$430,7,FALSE)</f>
        <v>18</v>
      </c>
      <c r="C347" s="4">
        <f>IF(ISNA(VLOOKUP(A347,'2013'!$B$2:$S$401,7,FALSE)*1.7), B347, VLOOKUP(A347,'2013'!$B$2:$S$401,7,FALSE)*1.7)</f>
        <v>18</v>
      </c>
      <c r="D347" s="4">
        <f>IF(ISNA(VLOOKUP(A347,'2012'!$B$2:$S$401,7,FALSE)), C347, VLOOKUP(A347,'2012'!$B$2:$S$401,7,FALSE))</f>
        <v>18</v>
      </c>
      <c r="E347" s="4">
        <f>IF(ISNA(VLOOKUP(A347,'2011'!$B$2:$S$401,7,FALSE)), AVERAGE(C347:D347), VLOOKUP(A347,'2011'!$B$2:$S$401,7,FALSE))</f>
        <v>18</v>
      </c>
      <c r="F347" s="4">
        <f>IF(ISNA(VLOOKUP(A347,'2010'!$B$2:$S$401,7,FALSE)), AVERAGE(C347:E347), VLOOKUP(A347,'2010'!$B$2:$S$401,7,FALSE))</f>
        <v>18</v>
      </c>
      <c r="G347" s="4">
        <f>IF(ISNA(VLOOKUP(A347,'2009'!$B$2:$S$401,7,FALSE)), AVERAGE(C347:F347), VLOOKUP(A347,'2009'!$B$2:$S$401,7,FALSE))</f>
        <v>18</v>
      </c>
      <c r="H347" s="4">
        <f>VLOOKUP(A347,'2014'!$B$2:$S$430,4,FALSE)</f>
        <v>52</v>
      </c>
      <c r="I347" s="4">
        <f>IF(ISNA(VLOOKUP(A347,'2013'!$B$2:$S$401,4,FALSE)), H347, VLOOKUP(A347,'2013'!$B$2:$S$401,4,FALSE)*1.7)</f>
        <v>52</v>
      </c>
      <c r="J347" s="4">
        <f>IF(ISNA(VLOOKUP(A347,'2012'!$B$2:$S$401,4,FALSE)), I347, VLOOKUP(A347,'2012'!$B$2:$S$401,4,FALSE))</f>
        <v>52</v>
      </c>
      <c r="K347" s="4">
        <f>IF(ISNA(VLOOKUP(A347,'2011'!$B$2:$S$401,4,FALSE)), AVERAGE(I347:J347), VLOOKUP(A347,'2011'!$B$2:$S$401,4,FALSE))</f>
        <v>52</v>
      </c>
      <c r="L347" s="4">
        <f>IF(ISNA(VLOOKUP(A347,'2010'!$B$2:$S$401,4,FALSE)), AVERAGE(I347:K347), VLOOKUP(A347,'2010'!$B$2:$S$401,4,FALSE))</f>
        <v>52</v>
      </c>
      <c r="M347" s="4">
        <f>IF(ISNA(VLOOKUP(A347,'2009'!$B$2:$S$401,4,FALSE)), AVERAGE(I347:L347), VLOOKUP(A347,'2009'!$B$2:$S$401,4,FALSE))</f>
        <v>52</v>
      </c>
      <c r="N347" s="4">
        <f t="shared" si="45"/>
        <v>20</v>
      </c>
      <c r="O347" s="4" t="str">
        <f>VLOOKUP(A347,Bios!$B$2:$S$430,3,FALSE)</f>
        <v>R</v>
      </c>
      <c r="P347" s="4" t="str">
        <f>VLOOKUP(A347,Bios!$B$2:$S$430,4,FALSE)</f>
        <v>Jun 17 '93</v>
      </c>
      <c r="Q347" s="4" t="str">
        <f t="shared" si="46"/>
        <v>93</v>
      </c>
      <c r="R347" s="5">
        <f t="shared" si="47"/>
        <v>0.34615384615384615</v>
      </c>
      <c r="S347" s="4">
        <f t="shared" si="48"/>
        <v>18</v>
      </c>
      <c r="T347" s="4">
        <f t="shared" si="49"/>
        <v>18</v>
      </c>
      <c r="U347" s="4">
        <f t="shared" si="50"/>
        <v>52</v>
      </c>
      <c r="V347" s="4">
        <f t="shared" si="51"/>
        <v>52</v>
      </c>
      <c r="W347" s="4" t="str">
        <f>VLOOKUP(A347,Bios!$B$2:$S$430,7,FALSE)</f>
        <v>RUS</v>
      </c>
      <c r="X347" s="4" t="str">
        <f>VLOOKUP(A347,Bios!$B$2:$S$430,2,FALSE)</f>
        <v>TBL</v>
      </c>
      <c r="Y347" s="4">
        <f t="shared" si="52"/>
        <v>52</v>
      </c>
      <c r="Z347" s="4">
        <f t="shared" si="53"/>
        <v>18</v>
      </c>
    </row>
    <row r="348" spans="1:26">
      <c r="A348" t="s">
        <v>1903</v>
      </c>
      <c r="B348" s="4">
        <f>VLOOKUP(A348,'2014'!$B$2:$S$430,7,FALSE)</f>
        <v>18</v>
      </c>
      <c r="C348" s="4">
        <f>IF(ISNA(VLOOKUP(A348,'2013'!$B$2:$S$401,7,FALSE)*1.7), B348, VLOOKUP(A348,'2013'!$B$2:$S$401,7,FALSE)*1.7)</f>
        <v>18</v>
      </c>
      <c r="D348" s="4">
        <f>IF(ISNA(VLOOKUP(A348,'2012'!$B$2:$S$401,7,FALSE)), C348, VLOOKUP(A348,'2012'!$B$2:$S$401,7,FALSE))</f>
        <v>18</v>
      </c>
      <c r="E348" s="4">
        <f>IF(ISNA(VLOOKUP(A348,'2011'!$B$2:$S$401,7,FALSE)), AVERAGE(C348:D348), VLOOKUP(A348,'2011'!$B$2:$S$401,7,FALSE))</f>
        <v>18</v>
      </c>
      <c r="F348" s="4">
        <f>IF(ISNA(VLOOKUP(A348,'2010'!$B$2:$S$401,7,FALSE)), AVERAGE(C348:E348), VLOOKUP(A348,'2010'!$B$2:$S$401,7,FALSE))</f>
        <v>18</v>
      </c>
      <c r="G348" s="4">
        <f>IF(ISNA(VLOOKUP(A348,'2009'!$B$2:$S$401,7,FALSE)), AVERAGE(C348:F348), VLOOKUP(A348,'2009'!$B$2:$S$401,7,FALSE))</f>
        <v>18</v>
      </c>
      <c r="H348" s="4">
        <f>VLOOKUP(A348,'2014'!$B$2:$S$430,4,FALSE)</f>
        <v>52</v>
      </c>
      <c r="I348" s="4">
        <f>IF(ISNA(VLOOKUP(A348,'2013'!$B$2:$S$401,4,FALSE)), H348, VLOOKUP(A348,'2013'!$B$2:$S$401,4,FALSE)*1.7)</f>
        <v>52</v>
      </c>
      <c r="J348" s="4">
        <f>IF(ISNA(VLOOKUP(A348,'2012'!$B$2:$S$401,4,FALSE)), I348, VLOOKUP(A348,'2012'!$B$2:$S$401,4,FALSE))</f>
        <v>52</v>
      </c>
      <c r="K348" s="4">
        <f>IF(ISNA(VLOOKUP(A348,'2011'!$B$2:$S$401,4,FALSE)), AVERAGE(I348:J348), VLOOKUP(A348,'2011'!$B$2:$S$401,4,FALSE))</f>
        <v>52</v>
      </c>
      <c r="L348" s="4">
        <f>IF(ISNA(VLOOKUP(A348,'2010'!$B$2:$S$401,4,FALSE)), AVERAGE(I348:K348), VLOOKUP(A348,'2010'!$B$2:$S$401,4,FALSE))</f>
        <v>52</v>
      </c>
      <c r="M348" s="4">
        <f>IF(ISNA(VLOOKUP(A348,'2009'!$B$2:$S$401,4,FALSE)), AVERAGE(I348:L348), VLOOKUP(A348,'2009'!$B$2:$S$401,4,FALSE))</f>
        <v>52</v>
      </c>
      <c r="N348" s="4">
        <f t="shared" si="45"/>
        <v>30</v>
      </c>
      <c r="O348" s="4" t="str">
        <f>VLOOKUP(A348,Bios!$B$2:$S$430,3,FALSE)</f>
        <v>C</v>
      </c>
      <c r="P348" s="4" t="str">
        <f>VLOOKUP(A348,Bios!$B$2:$S$430,4,FALSE)</f>
        <v>Oct 04 '83</v>
      </c>
      <c r="Q348" s="4" t="str">
        <f t="shared" si="46"/>
        <v>83</v>
      </c>
      <c r="R348" s="5">
        <f t="shared" si="47"/>
        <v>0.34615384615384615</v>
      </c>
      <c r="S348" s="4">
        <f t="shared" si="48"/>
        <v>18</v>
      </c>
      <c r="T348" s="4">
        <f t="shared" si="49"/>
        <v>18</v>
      </c>
      <c r="U348" s="4">
        <f t="shared" si="50"/>
        <v>52</v>
      </c>
      <c r="V348" s="4">
        <f t="shared" si="51"/>
        <v>52</v>
      </c>
      <c r="W348" s="4" t="str">
        <f>VLOOKUP(A348,Bios!$B$2:$S$430,7,FALSE)</f>
        <v>CAN</v>
      </c>
      <c r="X348" s="4" t="str">
        <f>VLOOKUP(A348,Bios!$B$2:$S$430,2,FALSE)</f>
        <v>FLA</v>
      </c>
      <c r="Y348" s="4">
        <f t="shared" si="52"/>
        <v>52</v>
      </c>
      <c r="Z348" s="4">
        <f t="shared" si="53"/>
        <v>18</v>
      </c>
    </row>
    <row r="349" spans="1:26">
      <c r="A349" t="s">
        <v>272</v>
      </c>
      <c r="B349" s="4">
        <f>VLOOKUP(A349,'2014'!$B$2:$S$430,7,FALSE)</f>
        <v>27</v>
      </c>
      <c r="C349" s="4">
        <f>IF(ISNA(VLOOKUP(A349,'2013'!$B$2:$S$401,7,FALSE)*1.7), B349, VLOOKUP(A349,'2013'!$B$2:$S$401,7,FALSE)*1.7)</f>
        <v>17</v>
      </c>
      <c r="D349" s="4">
        <f>IF(ISNA(VLOOKUP(A349,'2012'!$B$2:$S$401,7,FALSE)), C349, VLOOKUP(A349,'2012'!$B$2:$S$401,7,FALSE))</f>
        <v>34</v>
      </c>
      <c r="E349" s="4">
        <f>IF(ISNA(VLOOKUP(A349,'2011'!$B$2:$S$401,7,FALSE)), AVERAGE(C349:D349), VLOOKUP(A349,'2011'!$B$2:$S$401,7,FALSE))</f>
        <v>25.5</v>
      </c>
      <c r="F349" s="4">
        <f>IF(ISNA(VLOOKUP(A349,'2010'!$B$2:$S$401,7,FALSE)), AVERAGE(C349:E349), VLOOKUP(A349,'2010'!$B$2:$S$401,7,FALSE))</f>
        <v>21</v>
      </c>
      <c r="G349" s="4">
        <f>IF(ISNA(VLOOKUP(A349,'2009'!$B$2:$S$401,7,FALSE)), AVERAGE(C349:F349), VLOOKUP(A349,'2009'!$B$2:$S$401,7,FALSE))</f>
        <v>24.375</v>
      </c>
      <c r="H349" s="4">
        <f>VLOOKUP(A349,'2014'!$B$2:$S$430,4,FALSE)</f>
        <v>81</v>
      </c>
      <c r="I349" s="4">
        <f>IF(ISNA(VLOOKUP(A349,'2013'!$B$2:$S$401,4,FALSE)), H349, VLOOKUP(A349,'2013'!$B$2:$S$401,4,FALSE)*1.7)</f>
        <v>59.5</v>
      </c>
      <c r="J349" s="4">
        <f>IF(ISNA(VLOOKUP(A349,'2012'!$B$2:$S$401,4,FALSE)), I349, VLOOKUP(A349,'2012'!$B$2:$S$401,4,FALSE))</f>
        <v>81</v>
      </c>
      <c r="K349" s="4">
        <f>IF(ISNA(VLOOKUP(A349,'2011'!$B$2:$S$401,4,FALSE)), AVERAGE(I349:J349), VLOOKUP(A349,'2011'!$B$2:$S$401,4,FALSE))</f>
        <v>70.25</v>
      </c>
      <c r="L349" s="4">
        <f>IF(ISNA(VLOOKUP(A349,'2010'!$B$2:$S$401,4,FALSE)), AVERAGE(I349:K349), VLOOKUP(A349,'2010'!$B$2:$S$401,4,FALSE))</f>
        <v>82</v>
      </c>
      <c r="M349" s="4">
        <f>IF(ISNA(VLOOKUP(A349,'2009'!$B$2:$S$401,4,FALSE)), AVERAGE(I349:L349), VLOOKUP(A349,'2009'!$B$2:$S$401,4,FALSE))</f>
        <v>73.1875</v>
      </c>
      <c r="N349" s="4">
        <f t="shared" si="45"/>
        <v>29</v>
      </c>
      <c r="O349" s="4" t="str">
        <f>VLOOKUP(A349,Bios!$B$2:$S$430,3,FALSE)</f>
        <v>C</v>
      </c>
      <c r="P349" s="4" t="str">
        <f>VLOOKUP(A349,Bios!$B$2:$S$430,4,FALSE)</f>
        <v>Feb 11 '84</v>
      </c>
      <c r="Q349" s="4" t="str">
        <f t="shared" si="46"/>
        <v>84</v>
      </c>
      <c r="R349" s="5">
        <f t="shared" si="47"/>
        <v>0.33310026569710532</v>
      </c>
      <c r="S349" s="4">
        <f t="shared" si="48"/>
        <v>17</v>
      </c>
      <c r="T349" s="4">
        <f t="shared" si="49"/>
        <v>34</v>
      </c>
      <c r="U349" s="4">
        <f t="shared" si="50"/>
        <v>59.5</v>
      </c>
      <c r="V349" s="4">
        <f t="shared" si="51"/>
        <v>82</v>
      </c>
      <c r="W349" s="4" t="str">
        <f>VLOOKUP(A349,Bios!$B$2:$S$430,7,FALSE)</f>
        <v>CAN</v>
      </c>
      <c r="X349" s="4" t="str">
        <f>VLOOKUP(A349,Bios!$B$2:$S$430,2,FALSE)</f>
        <v>PHI, COL</v>
      </c>
      <c r="Y349" s="4">
        <f t="shared" si="52"/>
        <v>74.489583333333329</v>
      </c>
      <c r="Z349" s="4">
        <f t="shared" si="53"/>
        <v>24.8125</v>
      </c>
    </row>
    <row r="350" spans="1:26">
      <c r="A350" t="s">
        <v>1232</v>
      </c>
      <c r="B350" s="4">
        <f>VLOOKUP(A350,'2014'!$B$2:$S$430,7,FALSE)</f>
        <v>28</v>
      </c>
      <c r="C350" s="4">
        <f>IF(ISNA(VLOOKUP(A350,'2013'!$B$2:$S$401,7,FALSE)*1.7), B350, VLOOKUP(A350,'2013'!$B$2:$S$401,7,FALSE)*1.7)</f>
        <v>17</v>
      </c>
      <c r="D350" s="4">
        <f>IF(ISNA(VLOOKUP(A350,'2012'!$B$2:$S$401,7,FALSE)), C350, VLOOKUP(A350,'2012'!$B$2:$S$401,7,FALSE))</f>
        <v>10</v>
      </c>
      <c r="E350" s="4">
        <f>IF(ISNA(VLOOKUP(A350,'2011'!$B$2:$S$401,7,FALSE)), AVERAGE(C350:D350), VLOOKUP(A350,'2011'!$B$2:$S$401,7,FALSE))</f>
        <v>13.5</v>
      </c>
      <c r="F350" s="4">
        <f>IF(ISNA(VLOOKUP(A350,'2010'!$B$2:$S$401,7,FALSE)), AVERAGE(C350:E350), VLOOKUP(A350,'2010'!$B$2:$S$401,7,FALSE))</f>
        <v>13.5</v>
      </c>
      <c r="G350" s="4">
        <f>IF(ISNA(VLOOKUP(A350,'2009'!$B$2:$S$401,7,FALSE)), AVERAGE(C350:F350), VLOOKUP(A350,'2009'!$B$2:$S$401,7,FALSE))</f>
        <v>13.5</v>
      </c>
      <c r="H350" s="4">
        <f>VLOOKUP(A350,'2014'!$B$2:$S$430,4,FALSE)</f>
        <v>79</v>
      </c>
      <c r="I350" s="4">
        <f>IF(ISNA(VLOOKUP(A350,'2013'!$B$2:$S$401,4,FALSE)), H350, VLOOKUP(A350,'2013'!$B$2:$S$401,4,FALSE)*1.7)</f>
        <v>56.1</v>
      </c>
      <c r="J350" s="4">
        <f>IF(ISNA(VLOOKUP(A350,'2012'!$B$2:$S$401,4,FALSE)), I350, VLOOKUP(A350,'2012'!$B$2:$S$401,4,FALSE))</f>
        <v>33</v>
      </c>
      <c r="K350" s="4">
        <f>IF(ISNA(VLOOKUP(A350,'2011'!$B$2:$S$401,4,FALSE)), AVERAGE(I350:J350), VLOOKUP(A350,'2011'!$B$2:$S$401,4,FALSE))</f>
        <v>44.55</v>
      </c>
      <c r="L350" s="4">
        <f>IF(ISNA(VLOOKUP(A350,'2010'!$B$2:$S$401,4,FALSE)), AVERAGE(I350:K350), VLOOKUP(A350,'2010'!$B$2:$S$401,4,FALSE))</f>
        <v>44.54999999999999</v>
      </c>
      <c r="M350" s="4">
        <f>IF(ISNA(VLOOKUP(A350,'2009'!$B$2:$S$401,4,FALSE)), AVERAGE(I350:L350), VLOOKUP(A350,'2009'!$B$2:$S$401,4,FALSE))</f>
        <v>44.54999999999999</v>
      </c>
      <c r="N350" s="4">
        <f t="shared" si="45"/>
        <v>29</v>
      </c>
      <c r="O350" s="4" t="str">
        <f>VLOOKUP(A350,Bios!$B$2:$S$430,3,FALSE)</f>
        <v>D</v>
      </c>
      <c r="P350" s="4" t="str">
        <f>VLOOKUP(A350,Bios!$B$2:$S$430,4,FALSE)</f>
        <v>Jan 06 '84</v>
      </c>
      <c r="Q350" s="4" t="str">
        <f t="shared" si="46"/>
        <v>84</v>
      </c>
      <c r="R350" s="5">
        <f t="shared" si="47"/>
        <v>0.31648715824357915</v>
      </c>
      <c r="S350" s="4">
        <f t="shared" si="48"/>
        <v>10</v>
      </c>
      <c r="T350" s="4">
        <f t="shared" si="49"/>
        <v>28</v>
      </c>
      <c r="U350" s="4">
        <f t="shared" si="50"/>
        <v>33</v>
      </c>
      <c r="V350" s="4">
        <f t="shared" si="51"/>
        <v>79</v>
      </c>
      <c r="W350" s="4" t="str">
        <f>VLOOKUP(A350,Bios!$B$2:$S$430,7,FALSE)</f>
        <v>CAN</v>
      </c>
      <c r="X350" s="4" t="str">
        <f>VLOOKUP(A350,Bios!$B$2:$S$430,2,FALSE)</f>
        <v>COL</v>
      </c>
      <c r="Y350" s="4">
        <f t="shared" si="52"/>
        <v>50.291666666666664</v>
      </c>
      <c r="Z350" s="4">
        <f t="shared" si="53"/>
        <v>15.916666666666666</v>
      </c>
    </row>
    <row r="351" spans="1:26">
      <c r="A351" t="s">
        <v>761</v>
      </c>
      <c r="B351" s="4">
        <f>VLOOKUP(A351,'2014'!$B$2:$S$430,7,FALSE)</f>
        <v>23</v>
      </c>
      <c r="C351" s="4">
        <f>IF(ISNA(VLOOKUP(A351,'2013'!$B$2:$S$401,7,FALSE)*1.7), B351, VLOOKUP(A351,'2013'!$B$2:$S$401,7,FALSE)*1.7)</f>
        <v>35.699999999999996</v>
      </c>
      <c r="D351" s="4">
        <f>IF(ISNA(VLOOKUP(A351,'2012'!$B$2:$S$401,7,FALSE)), C351, VLOOKUP(A351,'2012'!$B$2:$S$401,7,FALSE))</f>
        <v>24</v>
      </c>
      <c r="E351" s="4">
        <f>IF(ISNA(VLOOKUP(A351,'2011'!$B$2:$S$401,7,FALSE)), AVERAGE(C351:D351), VLOOKUP(A351,'2011'!$B$2:$S$401,7,FALSE))</f>
        <v>24</v>
      </c>
      <c r="F351" s="4">
        <f>IF(ISNA(VLOOKUP(A351,'2010'!$B$2:$S$401,7,FALSE)), AVERAGE(C351:E351), VLOOKUP(A351,'2010'!$B$2:$S$401,7,FALSE))</f>
        <v>27.899999999999995</v>
      </c>
      <c r="G351" s="4">
        <f>IF(ISNA(VLOOKUP(A351,'2009'!$B$2:$S$401,7,FALSE)), AVERAGE(C351:F351), VLOOKUP(A351,'2009'!$B$2:$S$401,7,FALSE))</f>
        <v>27.899999999999995</v>
      </c>
      <c r="H351" s="4">
        <f>VLOOKUP(A351,'2014'!$B$2:$S$430,4,FALSE)</f>
        <v>77</v>
      </c>
      <c r="I351" s="4">
        <f>IF(ISNA(VLOOKUP(A351,'2013'!$B$2:$S$401,4,FALSE)), H351, VLOOKUP(A351,'2013'!$B$2:$S$401,4,FALSE)*1.7)</f>
        <v>81.599999999999994</v>
      </c>
      <c r="J351" s="4">
        <f>IF(ISNA(VLOOKUP(A351,'2012'!$B$2:$S$401,4,FALSE)), I351, VLOOKUP(A351,'2012'!$B$2:$S$401,4,FALSE))</f>
        <v>79</v>
      </c>
      <c r="K351" s="4">
        <f>IF(ISNA(VLOOKUP(A351,'2011'!$B$2:$S$401,4,FALSE)), AVERAGE(I351:J351), VLOOKUP(A351,'2011'!$B$2:$S$401,4,FALSE))</f>
        <v>79</v>
      </c>
      <c r="L351" s="4">
        <f>IF(ISNA(VLOOKUP(A351,'2010'!$B$2:$S$401,4,FALSE)), AVERAGE(I351:K351), VLOOKUP(A351,'2010'!$B$2:$S$401,4,FALSE))</f>
        <v>79.86666666666666</v>
      </c>
      <c r="M351" s="4">
        <f>IF(ISNA(VLOOKUP(A351,'2009'!$B$2:$S$401,4,FALSE)), AVERAGE(I351:L351), VLOOKUP(A351,'2009'!$B$2:$S$401,4,FALSE))</f>
        <v>79.86666666666666</v>
      </c>
      <c r="N351" s="4">
        <f t="shared" si="45"/>
        <v>25</v>
      </c>
      <c r="O351" s="4" t="str">
        <f>VLOOKUP(A351,Bios!$B$2:$S$430,3,FALSE)</f>
        <v>C</v>
      </c>
      <c r="P351" s="4" t="str">
        <f>VLOOKUP(A351,Bios!$B$2:$S$430,4,FALSE)</f>
        <v>Feb 19 '88</v>
      </c>
      <c r="Q351" s="4" t="str">
        <f t="shared" si="46"/>
        <v>88</v>
      </c>
      <c r="R351" s="5">
        <f t="shared" si="47"/>
        <v>0.34114765570328898</v>
      </c>
      <c r="S351" s="4">
        <f t="shared" si="48"/>
        <v>23</v>
      </c>
      <c r="T351" s="4">
        <f t="shared" si="49"/>
        <v>35.699999999999996</v>
      </c>
      <c r="U351" s="4">
        <f t="shared" si="50"/>
        <v>77</v>
      </c>
      <c r="V351" s="4">
        <f t="shared" si="51"/>
        <v>81.599999999999994</v>
      </c>
      <c r="W351" s="4" t="str">
        <f>VLOOKUP(A351,Bios!$B$2:$S$430,7,FALSE)</f>
        <v>CAN</v>
      </c>
      <c r="X351" s="4" t="str">
        <f>VLOOKUP(A351,Bios!$B$2:$S$430,2,FALSE)</f>
        <v>FLA, VAN</v>
      </c>
      <c r="Y351" s="4">
        <f t="shared" si="52"/>
        <v>79.3888888888889</v>
      </c>
      <c r="Z351" s="4">
        <f t="shared" si="53"/>
        <v>27.083333333333332</v>
      </c>
    </row>
    <row r="352" spans="1:26">
      <c r="A352" t="s">
        <v>1872</v>
      </c>
      <c r="B352" s="4">
        <f>VLOOKUP(A352,'2014'!$B$2:$S$430,7,FALSE)</f>
        <v>27</v>
      </c>
      <c r="C352" s="4">
        <f>IF(ISNA(VLOOKUP(A352,'2013'!$B$2:$S$401,7,FALSE)*1.7), B352, VLOOKUP(A352,'2013'!$B$2:$S$401,7,FALSE)*1.7)</f>
        <v>27</v>
      </c>
      <c r="D352" s="4">
        <f>IF(ISNA(VLOOKUP(A352,'2012'!$B$2:$S$401,7,FALSE)), C352, VLOOKUP(A352,'2012'!$B$2:$S$401,7,FALSE))</f>
        <v>27</v>
      </c>
      <c r="E352" s="4">
        <f>IF(ISNA(VLOOKUP(A352,'2011'!$B$2:$S$401,7,FALSE)), AVERAGE(C352:D352), VLOOKUP(A352,'2011'!$B$2:$S$401,7,FALSE))</f>
        <v>27</v>
      </c>
      <c r="F352" s="4">
        <f>IF(ISNA(VLOOKUP(A352,'2010'!$B$2:$S$401,7,FALSE)), AVERAGE(C352:E352), VLOOKUP(A352,'2010'!$B$2:$S$401,7,FALSE))</f>
        <v>27</v>
      </c>
      <c r="G352" s="4">
        <f>IF(ISNA(VLOOKUP(A352,'2009'!$B$2:$S$401,7,FALSE)), AVERAGE(C352:F352), VLOOKUP(A352,'2009'!$B$2:$S$401,7,FALSE))</f>
        <v>27</v>
      </c>
      <c r="H352" s="4">
        <f>VLOOKUP(A352,'2014'!$B$2:$S$430,4,FALSE)</f>
        <v>80</v>
      </c>
      <c r="I352" s="4">
        <f>IF(ISNA(VLOOKUP(A352,'2013'!$B$2:$S$401,4,FALSE)), H352, VLOOKUP(A352,'2013'!$B$2:$S$401,4,FALSE)*1.7)</f>
        <v>80</v>
      </c>
      <c r="J352" s="4">
        <f>IF(ISNA(VLOOKUP(A352,'2012'!$B$2:$S$401,4,FALSE)), I352, VLOOKUP(A352,'2012'!$B$2:$S$401,4,FALSE))</f>
        <v>80</v>
      </c>
      <c r="K352" s="4">
        <f>IF(ISNA(VLOOKUP(A352,'2011'!$B$2:$S$401,4,FALSE)), AVERAGE(I352:J352), VLOOKUP(A352,'2011'!$B$2:$S$401,4,FALSE))</f>
        <v>80</v>
      </c>
      <c r="L352" s="4">
        <f>IF(ISNA(VLOOKUP(A352,'2010'!$B$2:$S$401,4,FALSE)), AVERAGE(I352:K352), VLOOKUP(A352,'2010'!$B$2:$S$401,4,FALSE))</f>
        <v>80</v>
      </c>
      <c r="M352" s="4">
        <f>IF(ISNA(VLOOKUP(A352,'2009'!$B$2:$S$401,4,FALSE)), AVERAGE(I352:L352), VLOOKUP(A352,'2009'!$B$2:$S$401,4,FALSE))</f>
        <v>80</v>
      </c>
      <c r="N352" s="4">
        <f t="shared" si="45"/>
        <v>22</v>
      </c>
      <c r="O352" s="4" t="str">
        <f>VLOOKUP(A352,Bios!$B$2:$S$430,3,FALSE)</f>
        <v>D</v>
      </c>
      <c r="P352" s="4" t="str">
        <f>VLOOKUP(A352,Bios!$B$2:$S$430,4,FALSE)</f>
        <v>Jan 03 '91</v>
      </c>
      <c r="Q352" s="4" t="str">
        <f t="shared" si="46"/>
        <v>91</v>
      </c>
      <c r="R352" s="5">
        <f t="shared" si="47"/>
        <v>0.33750000000000002</v>
      </c>
      <c r="S352" s="4">
        <f t="shared" si="48"/>
        <v>27</v>
      </c>
      <c r="T352" s="4">
        <f t="shared" si="49"/>
        <v>27</v>
      </c>
      <c r="U352" s="4">
        <f t="shared" si="50"/>
        <v>80</v>
      </c>
      <c r="V352" s="4">
        <f t="shared" si="51"/>
        <v>80</v>
      </c>
      <c r="W352" s="4" t="str">
        <f>VLOOKUP(A352,Bios!$B$2:$S$430,7,FALSE)</f>
        <v>CAN</v>
      </c>
      <c r="X352" s="4" t="str">
        <f>VLOOKUP(A352,Bios!$B$2:$S$430,2,FALSE)</f>
        <v>NSH</v>
      </c>
      <c r="Y352" s="4">
        <f t="shared" si="52"/>
        <v>80</v>
      </c>
      <c r="Z352" s="4">
        <f t="shared" si="53"/>
        <v>27</v>
      </c>
    </row>
    <row r="353" spans="1:26">
      <c r="A353" t="s">
        <v>402</v>
      </c>
      <c r="B353" s="4">
        <f>VLOOKUP(A353,'2014'!$B$2:$S$430,7,FALSE)</f>
        <v>21</v>
      </c>
      <c r="C353" s="4">
        <f>IF(ISNA(VLOOKUP(A353,'2013'!$B$2:$S$401,7,FALSE)*1.7), B353, VLOOKUP(A353,'2013'!$B$2:$S$401,7,FALSE)*1.7)</f>
        <v>21</v>
      </c>
      <c r="D353" s="4">
        <f>IF(ISNA(VLOOKUP(A353,'2012'!$B$2:$S$401,7,FALSE)), C353, VLOOKUP(A353,'2012'!$B$2:$S$401,7,FALSE))</f>
        <v>21</v>
      </c>
      <c r="E353" s="4">
        <f>IF(ISNA(VLOOKUP(A353,'2011'!$B$2:$S$401,7,FALSE)), AVERAGE(C353:D353), VLOOKUP(A353,'2011'!$B$2:$S$401,7,FALSE))</f>
        <v>31</v>
      </c>
      <c r="F353" s="4">
        <f>IF(ISNA(VLOOKUP(A353,'2010'!$B$2:$S$401,7,FALSE)), AVERAGE(C353:E353), VLOOKUP(A353,'2010'!$B$2:$S$401,7,FALSE))</f>
        <v>24.333333333333332</v>
      </c>
      <c r="G353" s="4">
        <f>IF(ISNA(VLOOKUP(A353,'2009'!$B$2:$S$401,7,FALSE)), AVERAGE(C353:F353), VLOOKUP(A353,'2009'!$B$2:$S$401,7,FALSE))</f>
        <v>29</v>
      </c>
      <c r="H353" s="4">
        <f>VLOOKUP(A353,'2014'!$B$2:$S$430,4,FALSE)</f>
        <v>75</v>
      </c>
      <c r="I353" s="4">
        <f>IF(ISNA(VLOOKUP(A353,'2013'!$B$2:$S$401,4,FALSE)), H353, VLOOKUP(A353,'2013'!$B$2:$S$401,4,FALSE)*1.7)</f>
        <v>75</v>
      </c>
      <c r="J353" s="4">
        <f>IF(ISNA(VLOOKUP(A353,'2012'!$B$2:$S$401,4,FALSE)), I353, VLOOKUP(A353,'2012'!$B$2:$S$401,4,FALSE))</f>
        <v>70</v>
      </c>
      <c r="K353" s="4">
        <f>IF(ISNA(VLOOKUP(A353,'2011'!$B$2:$S$401,4,FALSE)), AVERAGE(I353:J353), VLOOKUP(A353,'2011'!$B$2:$S$401,4,FALSE))</f>
        <v>81</v>
      </c>
      <c r="L353" s="4">
        <f>IF(ISNA(VLOOKUP(A353,'2010'!$B$2:$S$401,4,FALSE)), AVERAGE(I353:K353), VLOOKUP(A353,'2010'!$B$2:$S$401,4,FALSE))</f>
        <v>75.333333333333329</v>
      </c>
      <c r="M353" s="4">
        <f>IF(ISNA(VLOOKUP(A353,'2009'!$B$2:$S$401,4,FALSE)), AVERAGE(I353:L353), VLOOKUP(A353,'2009'!$B$2:$S$401,4,FALSE))</f>
        <v>62</v>
      </c>
      <c r="N353" s="4">
        <f t="shared" si="45"/>
        <v>31</v>
      </c>
      <c r="O353" s="4" t="str">
        <f>VLOOKUP(A353,Bios!$B$2:$S$430,3,FALSE)</f>
        <v>C</v>
      </c>
      <c r="P353" s="4" t="str">
        <f>VLOOKUP(A353,Bios!$B$2:$S$430,4,FALSE)</f>
        <v>Feb 03 '82</v>
      </c>
      <c r="Q353" s="4" t="str">
        <f t="shared" si="46"/>
        <v>82</v>
      </c>
      <c r="R353" s="5">
        <f t="shared" si="47"/>
        <v>0.33612167300380225</v>
      </c>
      <c r="S353" s="4">
        <f t="shared" si="48"/>
        <v>21</v>
      </c>
      <c r="T353" s="4">
        <f t="shared" si="49"/>
        <v>31</v>
      </c>
      <c r="U353" s="4">
        <f t="shared" si="50"/>
        <v>62</v>
      </c>
      <c r="V353" s="4">
        <f t="shared" si="51"/>
        <v>81</v>
      </c>
      <c r="W353" s="4" t="str">
        <f>VLOOKUP(A353,Bios!$B$2:$S$430,7,FALSE)</f>
        <v>USA</v>
      </c>
      <c r="X353" s="4" t="str">
        <f>VLOOKUP(A353,Bios!$B$2:$S$430,2,FALSE)</f>
        <v>NSH</v>
      </c>
      <c r="Y353" s="4">
        <f t="shared" si="52"/>
        <v>73.055555555555557</v>
      </c>
      <c r="Z353" s="4">
        <f t="shared" si="53"/>
        <v>24.555555555555554</v>
      </c>
    </row>
    <row r="354" spans="1:26">
      <c r="A354" t="s">
        <v>1231</v>
      </c>
      <c r="B354" s="4">
        <f>VLOOKUP(A354,'2014'!$B$2:$S$430,7,FALSE)</f>
        <v>30</v>
      </c>
      <c r="C354" s="4">
        <f>IF(ISNA(VLOOKUP(A354,'2013'!$B$2:$S$401,7,FALSE)*1.7), B354, VLOOKUP(A354,'2013'!$B$2:$S$401,7,FALSE)*1.7)</f>
        <v>17</v>
      </c>
      <c r="D354" s="4">
        <f>IF(ISNA(VLOOKUP(A354,'2012'!$B$2:$S$401,7,FALSE)), C354, VLOOKUP(A354,'2012'!$B$2:$S$401,7,FALSE))</f>
        <v>10</v>
      </c>
      <c r="E354" s="4">
        <f>IF(ISNA(VLOOKUP(A354,'2011'!$B$2:$S$401,7,FALSE)), AVERAGE(C354:D354), VLOOKUP(A354,'2011'!$B$2:$S$401,7,FALSE))</f>
        <v>13.5</v>
      </c>
      <c r="F354" s="4">
        <f>IF(ISNA(VLOOKUP(A354,'2010'!$B$2:$S$401,7,FALSE)), AVERAGE(C354:E354), VLOOKUP(A354,'2010'!$B$2:$S$401,7,FALSE))</f>
        <v>13.5</v>
      </c>
      <c r="G354" s="4">
        <f>IF(ISNA(VLOOKUP(A354,'2009'!$B$2:$S$401,7,FALSE)), AVERAGE(C354:F354), VLOOKUP(A354,'2009'!$B$2:$S$401,7,FALSE))</f>
        <v>13.5</v>
      </c>
      <c r="H354" s="4">
        <f>VLOOKUP(A354,'2014'!$B$2:$S$430,4,FALSE)</f>
        <v>77</v>
      </c>
      <c r="I354" s="4">
        <f>IF(ISNA(VLOOKUP(A354,'2013'!$B$2:$S$401,4,FALSE)), H354, VLOOKUP(A354,'2013'!$B$2:$S$401,4,FALSE)*1.7)</f>
        <v>79.899999999999991</v>
      </c>
      <c r="J354" s="4">
        <f>IF(ISNA(VLOOKUP(A354,'2012'!$B$2:$S$401,4,FALSE)), I354, VLOOKUP(A354,'2012'!$B$2:$S$401,4,FALSE))</f>
        <v>47</v>
      </c>
      <c r="K354" s="4">
        <f>IF(ISNA(VLOOKUP(A354,'2011'!$B$2:$S$401,4,FALSE)), AVERAGE(I354:J354), VLOOKUP(A354,'2011'!$B$2:$S$401,4,FALSE))</f>
        <v>63.449999999999996</v>
      </c>
      <c r="L354" s="4">
        <f>IF(ISNA(VLOOKUP(A354,'2010'!$B$2:$S$401,4,FALSE)), AVERAGE(I354:K354), VLOOKUP(A354,'2010'!$B$2:$S$401,4,FALSE))</f>
        <v>63.449999999999996</v>
      </c>
      <c r="M354" s="4">
        <f>IF(ISNA(VLOOKUP(A354,'2009'!$B$2:$S$401,4,FALSE)), AVERAGE(I354:L354), VLOOKUP(A354,'2009'!$B$2:$S$401,4,FALSE))</f>
        <v>63.449999999999996</v>
      </c>
      <c r="N354" s="4">
        <f t="shared" si="45"/>
        <v>24</v>
      </c>
      <c r="O354" s="4" t="str">
        <f>VLOOKUP(A354,Bios!$B$2:$S$430,3,FALSE)</f>
        <v>L</v>
      </c>
      <c r="P354" s="4" t="str">
        <f>VLOOKUP(A354,Bios!$B$2:$S$430,4,FALSE)</f>
        <v>Jul 05 '89</v>
      </c>
      <c r="Q354" s="4" t="str">
        <f t="shared" si="46"/>
        <v>89</v>
      </c>
      <c r="R354" s="5">
        <f t="shared" si="47"/>
        <v>0.24730500951173115</v>
      </c>
      <c r="S354" s="4">
        <f t="shared" si="48"/>
        <v>10</v>
      </c>
      <c r="T354" s="4">
        <f t="shared" si="49"/>
        <v>30</v>
      </c>
      <c r="U354" s="4">
        <f t="shared" si="50"/>
        <v>47</v>
      </c>
      <c r="V354" s="4">
        <f t="shared" si="51"/>
        <v>79.899999999999991</v>
      </c>
      <c r="W354" s="4" t="str">
        <f>VLOOKUP(A354,Bios!$B$2:$S$430,7,FALSE)</f>
        <v>CAN</v>
      </c>
      <c r="X354" s="4" t="str">
        <f>VLOOKUP(A354,Bios!$B$2:$S$430,2,FALSE)</f>
        <v>LAK</v>
      </c>
      <c r="Y354" s="4">
        <f t="shared" si="52"/>
        <v>65.708333333333329</v>
      </c>
      <c r="Z354" s="4">
        <f t="shared" si="53"/>
        <v>16.25</v>
      </c>
    </row>
    <row r="355" spans="1:26">
      <c r="A355" t="s">
        <v>316</v>
      </c>
      <c r="B355" s="4">
        <f>VLOOKUP(A355,'2014'!$B$2:$S$430,7,FALSE)</f>
        <v>24</v>
      </c>
      <c r="C355" s="4">
        <f>IF(ISNA(VLOOKUP(A355,'2013'!$B$2:$S$401,7,FALSE)*1.7), B355, VLOOKUP(A355,'2013'!$B$2:$S$401,7,FALSE)*1.7)</f>
        <v>23.8</v>
      </c>
      <c r="D355" s="4">
        <f>IF(ISNA(VLOOKUP(A355,'2012'!$B$2:$S$401,7,FALSE)), C355, VLOOKUP(A355,'2012'!$B$2:$S$401,7,FALSE))</f>
        <v>29</v>
      </c>
      <c r="E355" s="4">
        <f>IF(ISNA(VLOOKUP(A355,'2011'!$B$2:$S$401,7,FALSE)), AVERAGE(C355:D355), VLOOKUP(A355,'2011'!$B$2:$S$401,7,FALSE))</f>
        <v>31</v>
      </c>
      <c r="F355" s="4">
        <f>IF(ISNA(VLOOKUP(A355,'2010'!$B$2:$S$401,7,FALSE)), AVERAGE(C355:E355), VLOOKUP(A355,'2010'!$B$2:$S$401,7,FALSE))</f>
        <v>31</v>
      </c>
      <c r="G355" s="4">
        <f>IF(ISNA(VLOOKUP(A355,'2009'!$B$2:$S$401,7,FALSE)), AVERAGE(C355:F355), VLOOKUP(A355,'2009'!$B$2:$S$401,7,FALSE))</f>
        <v>24</v>
      </c>
      <c r="H355" s="4">
        <f>VLOOKUP(A355,'2014'!$B$2:$S$430,4,FALSE)</f>
        <v>81</v>
      </c>
      <c r="I355" s="4">
        <f>IF(ISNA(VLOOKUP(A355,'2013'!$B$2:$S$401,4,FALSE)), H355, VLOOKUP(A355,'2013'!$B$2:$S$401,4,FALSE)*1.7)</f>
        <v>78.2</v>
      </c>
      <c r="J355" s="4">
        <f>IF(ISNA(VLOOKUP(A355,'2012'!$B$2:$S$401,4,FALSE)), I355, VLOOKUP(A355,'2012'!$B$2:$S$401,4,FALSE))</f>
        <v>82</v>
      </c>
      <c r="K355" s="4">
        <f>IF(ISNA(VLOOKUP(A355,'2011'!$B$2:$S$401,4,FALSE)), AVERAGE(I355:J355), VLOOKUP(A355,'2011'!$B$2:$S$401,4,FALSE))</f>
        <v>80</v>
      </c>
      <c r="L355" s="4">
        <f>IF(ISNA(VLOOKUP(A355,'2010'!$B$2:$S$401,4,FALSE)), AVERAGE(I355:K355), VLOOKUP(A355,'2010'!$B$2:$S$401,4,FALSE))</f>
        <v>80</v>
      </c>
      <c r="M355" s="4">
        <f>IF(ISNA(VLOOKUP(A355,'2009'!$B$2:$S$401,4,FALSE)), AVERAGE(I355:L355), VLOOKUP(A355,'2009'!$B$2:$S$401,4,FALSE))</f>
        <v>82</v>
      </c>
      <c r="N355" s="4">
        <f t="shared" si="45"/>
        <v>29</v>
      </c>
      <c r="O355" s="4" t="str">
        <f>VLOOKUP(A355,Bios!$B$2:$S$430,3,FALSE)</f>
        <v>D</v>
      </c>
      <c r="P355" s="4" t="str">
        <f>VLOOKUP(A355,Bios!$B$2:$S$430,4,FALSE)</f>
        <v>Apr 29 '84</v>
      </c>
      <c r="Q355" s="4" t="str">
        <f t="shared" si="46"/>
        <v>84</v>
      </c>
      <c r="R355" s="5">
        <f t="shared" si="47"/>
        <v>0.33692052980132453</v>
      </c>
      <c r="S355" s="4">
        <f t="shared" si="48"/>
        <v>23.8</v>
      </c>
      <c r="T355" s="4">
        <f t="shared" si="49"/>
        <v>31</v>
      </c>
      <c r="U355" s="4">
        <f t="shared" si="50"/>
        <v>78.2</v>
      </c>
      <c r="V355" s="4">
        <f t="shared" si="51"/>
        <v>82</v>
      </c>
      <c r="W355" s="4" t="str">
        <f>VLOOKUP(A355,Bios!$B$2:$S$430,7,FALSE)</f>
        <v>CAN</v>
      </c>
      <c r="X355" s="4" t="str">
        <f>VLOOKUP(A355,Bios!$B$2:$S$430,2,FALSE)</f>
        <v>NYR</v>
      </c>
      <c r="Y355" s="4">
        <f t="shared" si="52"/>
        <v>80.533333333333331</v>
      </c>
      <c r="Z355" s="4">
        <f t="shared" si="53"/>
        <v>27.133333333333336</v>
      </c>
    </row>
    <row r="356" spans="1:26">
      <c r="A356" t="s">
        <v>409</v>
      </c>
      <c r="B356" s="4">
        <f>VLOOKUP(A356,'2014'!$B$2:$S$430,7,FALSE)</f>
        <v>17</v>
      </c>
      <c r="C356" s="4">
        <f>IF(ISNA(VLOOKUP(A356,'2013'!$B$2:$S$401,7,FALSE)*1.7), B356, VLOOKUP(A356,'2013'!$B$2:$S$401,7,FALSE)*1.7)</f>
        <v>17</v>
      </c>
      <c r="D356" s="4">
        <f>IF(ISNA(VLOOKUP(A356,'2012'!$B$2:$S$401,7,FALSE)), C356, VLOOKUP(A356,'2012'!$B$2:$S$401,7,FALSE))</f>
        <v>27</v>
      </c>
      <c r="E356" s="4">
        <f>IF(ISNA(VLOOKUP(A356,'2011'!$B$2:$S$401,7,FALSE)), AVERAGE(C356:D356), VLOOKUP(A356,'2011'!$B$2:$S$401,7,FALSE))</f>
        <v>30</v>
      </c>
      <c r="F356" s="4">
        <f>IF(ISNA(VLOOKUP(A356,'2010'!$B$2:$S$401,7,FALSE)), AVERAGE(C356:E356), VLOOKUP(A356,'2010'!$B$2:$S$401,7,FALSE))</f>
        <v>30</v>
      </c>
      <c r="G356" s="4">
        <f>IF(ISNA(VLOOKUP(A356,'2009'!$B$2:$S$401,7,FALSE)), AVERAGE(C356:F356), VLOOKUP(A356,'2009'!$B$2:$S$401,7,FALSE))</f>
        <v>26</v>
      </c>
      <c r="H356" s="4">
        <f>VLOOKUP(A356,'2014'!$B$2:$S$430,4,FALSE)</f>
        <v>69</v>
      </c>
      <c r="I356" s="4">
        <f>IF(ISNA(VLOOKUP(A356,'2013'!$B$2:$S$401,4,FALSE)), H356, VLOOKUP(A356,'2013'!$B$2:$S$401,4,FALSE)*1.7)</f>
        <v>69</v>
      </c>
      <c r="J356" s="4">
        <f>IF(ISNA(VLOOKUP(A356,'2012'!$B$2:$S$401,4,FALSE)), I356, VLOOKUP(A356,'2012'!$B$2:$S$401,4,FALSE))</f>
        <v>76</v>
      </c>
      <c r="K356" s="4">
        <f>IF(ISNA(VLOOKUP(A356,'2011'!$B$2:$S$401,4,FALSE)), AVERAGE(I356:J356), VLOOKUP(A356,'2011'!$B$2:$S$401,4,FALSE))</f>
        <v>76</v>
      </c>
      <c r="L356" s="4">
        <f>IF(ISNA(VLOOKUP(A356,'2010'!$B$2:$S$401,4,FALSE)), AVERAGE(I356:K356), VLOOKUP(A356,'2010'!$B$2:$S$401,4,FALSE))</f>
        <v>76</v>
      </c>
      <c r="M356" s="4">
        <f>IF(ISNA(VLOOKUP(A356,'2009'!$B$2:$S$401,4,FALSE)), AVERAGE(I356:L356), VLOOKUP(A356,'2009'!$B$2:$S$401,4,FALSE))</f>
        <v>74.25</v>
      </c>
      <c r="N356" s="4">
        <f t="shared" si="45"/>
        <v>25</v>
      </c>
      <c r="O356" s="4" t="str">
        <f>VLOOKUP(A356,Bios!$B$2:$S$430,3,FALSE)</f>
        <v>D</v>
      </c>
      <c r="P356" s="4" t="str">
        <f>VLOOKUP(A356,Bios!$B$2:$S$430,4,FALSE)</f>
        <v>Feb 25 '88</v>
      </c>
      <c r="Q356" s="4" t="str">
        <f t="shared" si="46"/>
        <v>88</v>
      </c>
      <c r="R356" s="5">
        <f t="shared" si="47"/>
        <v>0.33390119250425893</v>
      </c>
      <c r="S356" s="4">
        <f t="shared" si="48"/>
        <v>17</v>
      </c>
      <c r="T356" s="4">
        <f t="shared" si="49"/>
        <v>30</v>
      </c>
      <c r="U356" s="4">
        <f t="shared" si="50"/>
        <v>69</v>
      </c>
      <c r="V356" s="4">
        <f t="shared" si="51"/>
        <v>76</v>
      </c>
      <c r="W356" s="4" t="str">
        <f>VLOOKUP(A356,Bios!$B$2:$S$430,7,FALSE)</f>
        <v>USA</v>
      </c>
      <c r="X356" s="4" t="str">
        <f>VLOOKUP(A356,Bios!$B$2:$S$430,2,FALSE)</f>
        <v>BUF</v>
      </c>
      <c r="Y356" s="4">
        <f t="shared" si="52"/>
        <v>73.375</v>
      </c>
      <c r="Z356" s="4">
        <f t="shared" si="53"/>
        <v>24.5</v>
      </c>
    </row>
    <row r="357" spans="1:26">
      <c r="A357" t="s">
        <v>923</v>
      </c>
      <c r="B357" s="4">
        <f>VLOOKUP(A357,'2014'!$B$2:$S$430,7,FALSE)</f>
        <v>18</v>
      </c>
      <c r="C357" s="4">
        <f>IF(ISNA(VLOOKUP(A357,'2013'!$B$2:$S$401,7,FALSE)*1.7), B357, VLOOKUP(A357,'2013'!$B$2:$S$401,7,FALSE)*1.7)</f>
        <v>28.9</v>
      </c>
      <c r="D357" s="4">
        <f>IF(ISNA(VLOOKUP(A357,'2012'!$B$2:$S$401,7,FALSE)), C357, VLOOKUP(A357,'2012'!$B$2:$S$401,7,FALSE))</f>
        <v>28.9</v>
      </c>
      <c r="E357" s="4">
        <f>IF(ISNA(VLOOKUP(A357,'2011'!$B$2:$S$401,7,FALSE)), AVERAGE(C357:D357), VLOOKUP(A357,'2011'!$B$2:$S$401,7,FALSE))</f>
        <v>28.9</v>
      </c>
      <c r="F357" s="4">
        <f>IF(ISNA(VLOOKUP(A357,'2010'!$B$2:$S$401,7,FALSE)), AVERAGE(C357:E357), VLOOKUP(A357,'2010'!$B$2:$S$401,7,FALSE))</f>
        <v>28.899999999999995</v>
      </c>
      <c r="G357" s="4">
        <f>IF(ISNA(VLOOKUP(A357,'2009'!$B$2:$S$401,7,FALSE)), AVERAGE(C357:F357), VLOOKUP(A357,'2009'!$B$2:$S$401,7,FALSE))</f>
        <v>20</v>
      </c>
      <c r="H357" s="4">
        <f>VLOOKUP(A357,'2014'!$B$2:$S$430,4,FALSE)</f>
        <v>72</v>
      </c>
      <c r="I357" s="4">
        <f>IF(ISNA(VLOOKUP(A357,'2013'!$B$2:$S$401,4,FALSE)), H357, VLOOKUP(A357,'2013'!$B$2:$S$401,4,FALSE)*1.7)</f>
        <v>78.2</v>
      </c>
      <c r="J357" s="4">
        <f>IF(ISNA(VLOOKUP(A357,'2012'!$B$2:$S$401,4,FALSE)), I357, VLOOKUP(A357,'2012'!$B$2:$S$401,4,FALSE))</f>
        <v>78.2</v>
      </c>
      <c r="K357" s="4">
        <f>IF(ISNA(VLOOKUP(A357,'2011'!$B$2:$S$401,4,FALSE)), AVERAGE(I357:J357), VLOOKUP(A357,'2011'!$B$2:$S$401,4,FALSE))</f>
        <v>78.2</v>
      </c>
      <c r="L357" s="4">
        <f>IF(ISNA(VLOOKUP(A357,'2010'!$B$2:$S$401,4,FALSE)), AVERAGE(I357:K357), VLOOKUP(A357,'2010'!$B$2:$S$401,4,FALSE))</f>
        <v>78.2</v>
      </c>
      <c r="M357" s="4">
        <f>IF(ISNA(VLOOKUP(A357,'2009'!$B$2:$S$401,4,FALSE)), AVERAGE(I357:L357), VLOOKUP(A357,'2009'!$B$2:$S$401,4,FALSE))</f>
        <v>76</v>
      </c>
      <c r="N357" s="4">
        <f t="shared" si="45"/>
        <v>29</v>
      </c>
      <c r="O357" s="4" t="str">
        <f>VLOOKUP(A357,Bios!$B$2:$S$430,3,FALSE)</f>
        <v>L</v>
      </c>
      <c r="P357" s="4" t="str">
        <f>VLOOKUP(A357,Bios!$B$2:$S$430,4,FALSE)</f>
        <v>Apr 15 '84</v>
      </c>
      <c r="Q357" s="4" t="str">
        <f t="shared" si="46"/>
        <v>84</v>
      </c>
      <c r="R357" s="5">
        <f t="shared" si="47"/>
        <v>0.33333333333333331</v>
      </c>
      <c r="S357" s="4">
        <f t="shared" si="48"/>
        <v>18</v>
      </c>
      <c r="T357" s="4">
        <f t="shared" si="49"/>
        <v>28.9</v>
      </c>
      <c r="U357" s="4">
        <f t="shared" si="50"/>
        <v>72</v>
      </c>
      <c r="V357" s="4">
        <f t="shared" si="51"/>
        <v>78.2</v>
      </c>
      <c r="W357" s="4" t="str">
        <f>VLOOKUP(A357,Bios!$B$2:$S$430,7,FALSE)</f>
        <v>CAN</v>
      </c>
      <c r="X357" s="4" t="str">
        <f>VLOOKUP(A357,Bios!$B$2:$S$430,2,FALSE)</f>
        <v>BOS</v>
      </c>
      <c r="Y357" s="4">
        <f t="shared" si="52"/>
        <v>76.8</v>
      </c>
      <c r="Z357" s="4">
        <f t="shared" si="53"/>
        <v>25.599999999999998</v>
      </c>
    </row>
    <row r="358" spans="1:26">
      <c r="A358" t="s">
        <v>756</v>
      </c>
      <c r="B358" s="4">
        <f>VLOOKUP(A358,'2014'!$B$2:$S$430,7,FALSE)</f>
        <v>25</v>
      </c>
      <c r="C358" s="4">
        <f>IF(ISNA(VLOOKUP(A358,'2013'!$B$2:$S$401,7,FALSE)*1.7), B358, VLOOKUP(A358,'2013'!$B$2:$S$401,7,FALSE)*1.7)</f>
        <v>22.099999999999998</v>
      </c>
      <c r="D358" s="4">
        <f>IF(ISNA(VLOOKUP(A358,'2012'!$B$2:$S$401,7,FALSE)), C358, VLOOKUP(A358,'2012'!$B$2:$S$401,7,FALSE))</f>
        <v>25</v>
      </c>
      <c r="E358" s="4">
        <f>IF(ISNA(VLOOKUP(A358,'2011'!$B$2:$S$401,7,FALSE)), AVERAGE(C358:D358), VLOOKUP(A358,'2011'!$B$2:$S$401,7,FALSE))</f>
        <v>25</v>
      </c>
      <c r="F358" s="4">
        <f>IF(ISNA(VLOOKUP(A358,'2010'!$B$2:$S$401,7,FALSE)), AVERAGE(C358:E358), VLOOKUP(A358,'2010'!$B$2:$S$401,7,FALSE))</f>
        <v>27</v>
      </c>
      <c r="G358" s="4">
        <f>IF(ISNA(VLOOKUP(A358,'2009'!$B$2:$S$401,7,FALSE)), AVERAGE(C358:F358), VLOOKUP(A358,'2009'!$B$2:$S$401,7,FALSE))</f>
        <v>22</v>
      </c>
      <c r="H358" s="4">
        <f>VLOOKUP(A358,'2014'!$B$2:$S$430,4,FALSE)</f>
        <v>67</v>
      </c>
      <c r="I358" s="4">
        <f>IF(ISNA(VLOOKUP(A358,'2013'!$B$2:$S$401,4,FALSE)), H358, VLOOKUP(A358,'2013'!$B$2:$S$401,4,FALSE)*1.7)</f>
        <v>74.8</v>
      </c>
      <c r="J358" s="4">
        <f>IF(ISNA(VLOOKUP(A358,'2012'!$B$2:$S$401,4,FALSE)), I358, VLOOKUP(A358,'2012'!$B$2:$S$401,4,FALSE))</f>
        <v>79</v>
      </c>
      <c r="K358" s="4">
        <f>IF(ISNA(VLOOKUP(A358,'2011'!$B$2:$S$401,4,FALSE)), AVERAGE(I358:J358), VLOOKUP(A358,'2011'!$B$2:$S$401,4,FALSE))</f>
        <v>79</v>
      </c>
      <c r="L358" s="4">
        <f>IF(ISNA(VLOOKUP(A358,'2010'!$B$2:$S$401,4,FALSE)), AVERAGE(I358:K358), VLOOKUP(A358,'2010'!$B$2:$S$401,4,FALSE))</f>
        <v>82</v>
      </c>
      <c r="M358" s="4">
        <f>IF(ISNA(VLOOKUP(A358,'2009'!$B$2:$S$401,4,FALSE)), AVERAGE(I358:L358), VLOOKUP(A358,'2009'!$B$2:$S$401,4,FALSE))</f>
        <v>77</v>
      </c>
      <c r="N358" s="4">
        <f t="shared" si="45"/>
        <v>30</v>
      </c>
      <c r="O358" s="4" t="str">
        <f>VLOOKUP(A358,Bios!$B$2:$S$430,3,FALSE)</f>
        <v>D</v>
      </c>
      <c r="P358" s="4" t="str">
        <f>VLOOKUP(A358,Bios!$B$2:$S$430,4,FALSE)</f>
        <v>Oct 09 '83</v>
      </c>
      <c r="Q358" s="4" t="str">
        <f t="shared" si="46"/>
        <v>83</v>
      </c>
      <c r="R358" s="5">
        <f t="shared" si="47"/>
        <v>0.31843940714908453</v>
      </c>
      <c r="S358" s="4">
        <f t="shared" si="48"/>
        <v>22</v>
      </c>
      <c r="T358" s="4">
        <f t="shared" si="49"/>
        <v>27</v>
      </c>
      <c r="U358" s="4">
        <f t="shared" si="50"/>
        <v>67</v>
      </c>
      <c r="V358" s="4">
        <f t="shared" si="51"/>
        <v>82</v>
      </c>
      <c r="W358" s="4" t="str">
        <f>VLOOKUP(A358,Bios!$B$2:$S$430,7,FALSE)</f>
        <v>CAN</v>
      </c>
      <c r="X358" s="4" t="str">
        <f>VLOOKUP(A358,Bios!$B$2:$S$430,2,FALSE)</f>
        <v>DAL</v>
      </c>
      <c r="Y358" s="4">
        <f t="shared" si="52"/>
        <v>76.466666666666669</v>
      </c>
      <c r="Z358" s="4">
        <f t="shared" si="53"/>
        <v>24.349999999999998</v>
      </c>
    </row>
    <row r="359" spans="1:26">
      <c r="A359" t="s">
        <v>384</v>
      </c>
      <c r="B359" s="4">
        <f>VLOOKUP(A359,'2014'!$B$2:$S$430,7,FALSE)</f>
        <v>19</v>
      </c>
      <c r="C359" s="4">
        <f>IF(ISNA(VLOOKUP(A359,'2013'!$B$2:$S$401,7,FALSE)*1.7), B359, VLOOKUP(A359,'2013'!$B$2:$S$401,7,FALSE)*1.7)</f>
        <v>17</v>
      </c>
      <c r="D359" s="4">
        <f>IF(ISNA(VLOOKUP(A359,'2012'!$B$2:$S$401,7,FALSE)), C359, VLOOKUP(A359,'2012'!$B$2:$S$401,7,FALSE))</f>
        <v>27</v>
      </c>
      <c r="E359" s="4">
        <f>IF(ISNA(VLOOKUP(A359,'2011'!$B$2:$S$401,7,FALSE)), AVERAGE(C359:D359), VLOOKUP(A359,'2011'!$B$2:$S$401,7,FALSE))</f>
        <v>34</v>
      </c>
      <c r="F359" s="4">
        <f>IF(ISNA(VLOOKUP(A359,'2010'!$B$2:$S$401,7,FALSE)), AVERAGE(C359:E359), VLOOKUP(A359,'2010'!$B$2:$S$401,7,FALSE))</f>
        <v>26</v>
      </c>
      <c r="G359" s="4">
        <f>IF(ISNA(VLOOKUP(A359,'2009'!$B$2:$S$401,7,FALSE)), AVERAGE(C359:F359), VLOOKUP(A359,'2009'!$B$2:$S$401,7,FALSE))</f>
        <v>21</v>
      </c>
      <c r="H359" s="4">
        <f>VLOOKUP(A359,'2014'!$B$2:$S$430,4,FALSE)</f>
        <v>73</v>
      </c>
      <c r="I359" s="4">
        <f>IF(ISNA(VLOOKUP(A359,'2013'!$B$2:$S$401,4,FALSE)), H359, VLOOKUP(A359,'2013'!$B$2:$S$401,4,FALSE)*1.7)</f>
        <v>71.399999999999991</v>
      </c>
      <c r="J359" s="4">
        <f>IF(ISNA(VLOOKUP(A359,'2012'!$B$2:$S$401,4,FALSE)), I359, VLOOKUP(A359,'2012'!$B$2:$S$401,4,FALSE))</f>
        <v>74</v>
      </c>
      <c r="K359" s="4">
        <f>IF(ISNA(VLOOKUP(A359,'2011'!$B$2:$S$401,4,FALSE)), AVERAGE(I359:J359), VLOOKUP(A359,'2011'!$B$2:$S$401,4,FALSE))</f>
        <v>76</v>
      </c>
      <c r="L359" s="4">
        <f>IF(ISNA(VLOOKUP(A359,'2010'!$B$2:$S$401,4,FALSE)), AVERAGE(I359:K359), VLOOKUP(A359,'2010'!$B$2:$S$401,4,FALSE))</f>
        <v>73.8</v>
      </c>
      <c r="M359" s="4">
        <f>IF(ISNA(VLOOKUP(A359,'2009'!$B$2:$S$401,4,FALSE)), AVERAGE(I359:L359), VLOOKUP(A359,'2009'!$B$2:$S$401,4,FALSE))</f>
        <v>74</v>
      </c>
      <c r="N359" s="4">
        <f t="shared" si="45"/>
        <v>26</v>
      </c>
      <c r="O359" s="4" t="str">
        <f>VLOOKUP(A359,Bios!$B$2:$S$430,3,FALSE)</f>
        <v>R</v>
      </c>
      <c r="P359" s="4" t="str">
        <f>VLOOKUP(A359,Bios!$B$2:$S$430,4,FALSE)</f>
        <v>Nov 18 '87</v>
      </c>
      <c r="Q359" s="4" t="str">
        <f t="shared" si="46"/>
        <v>87</v>
      </c>
      <c r="R359" s="5">
        <f t="shared" si="47"/>
        <v>0.32564450474898232</v>
      </c>
      <c r="S359" s="4">
        <f t="shared" si="48"/>
        <v>17</v>
      </c>
      <c r="T359" s="4">
        <f t="shared" si="49"/>
        <v>34</v>
      </c>
      <c r="U359" s="4">
        <f t="shared" si="50"/>
        <v>71.399999999999991</v>
      </c>
      <c r="V359" s="4">
        <f t="shared" si="51"/>
        <v>76</v>
      </c>
      <c r="W359" s="4" t="str">
        <f>VLOOKUP(A359,Bios!$B$2:$S$430,7,FALSE)</f>
        <v>CAN</v>
      </c>
      <c r="X359" s="4" t="str">
        <f>VLOOKUP(A359,Bios!$B$2:$S$430,2,FALSE)</f>
        <v>NYI</v>
      </c>
      <c r="Y359" s="4">
        <f t="shared" si="52"/>
        <v>73.7</v>
      </c>
      <c r="Z359" s="4">
        <f t="shared" si="53"/>
        <v>24</v>
      </c>
    </row>
    <row r="360" spans="1:26">
      <c r="A360" t="s">
        <v>1251</v>
      </c>
      <c r="B360" s="4">
        <f>VLOOKUP(A360,'2014'!$B$2:$S$430,7,FALSE)</f>
        <v>24</v>
      </c>
      <c r="C360" s="4">
        <f>IF(ISNA(VLOOKUP(A360,'2013'!$B$2:$S$401,7,FALSE)*1.7), B360, VLOOKUP(A360,'2013'!$B$2:$S$401,7,FALSE)*1.7)</f>
        <v>24</v>
      </c>
      <c r="D360" s="4">
        <f>IF(ISNA(VLOOKUP(A360,'2012'!$B$2:$S$401,7,FALSE)), C360, VLOOKUP(A360,'2012'!$B$2:$S$401,7,FALSE))</f>
        <v>24</v>
      </c>
      <c r="E360" s="4">
        <f>IF(ISNA(VLOOKUP(A360,'2011'!$B$2:$S$401,7,FALSE)), AVERAGE(C360:D360), VLOOKUP(A360,'2011'!$B$2:$S$401,7,FALSE))</f>
        <v>24</v>
      </c>
      <c r="F360" s="4">
        <f>IF(ISNA(VLOOKUP(A360,'2010'!$B$2:$S$401,7,FALSE)), AVERAGE(C360:E360), VLOOKUP(A360,'2010'!$B$2:$S$401,7,FALSE))</f>
        <v>24</v>
      </c>
      <c r="G360" s="4">
        <f>IF(ISNA(VLOOKUP(A360,'2009'!$B$2:$S$401,7,FALSE)), AVERAGE(C360:F360), VLOOKUP(A360,'2009'!$B$2:$S$401,7,FALSE))</f>
        <v>24</v>
      </c>
      <c r="H360" s="4">
        <f>VLOOKUP(A360,'2014'!$B$2:$S$430,4,FALSE)</f>
        <v>73</v>
      </c>
      <c r="I360" s="4">
        <f>IF(ISNA(VLOOKUP(A360,'2013'!$B$2:$S$401,4,FALSE)), H360, VLOOKUP(A360,'2013'!$B$2:$S$401,4,FALSE)*1.7)</f>
        <v>73</v>
      </c>
      <c r="J360" s="4">
        <f>IF(ISNA(VLOOKUP(A360,'2012'!$B$2:$S$401,4,FALSE)), I360, VLOOKUP(A360,'2012'!$B$2:$S$401,4,FALSE))</f>
        <v>73</v>
      </c>
      <c r="K360" s="4">
        <f>IF(ISNA(VLOOKUP(A360,'2011'!$B$2:$S$401,4,FALSE)), AVERAGE(I360:J360), VLOOKUP(A360,'2011'!$B$2:$S$401,4,FALSE))</f>
        <v>73</v>
      </c>
      <c r="L360" s="4">
        <f>IF(ISNA(VLOOKUP(A360,'2010'!$B$2:$S$401,4,FALSE)), AVERAGE(I360:K360), VLOOKUP(A360,'2010'!$B$2:$S$401,4,FALSE))</f>
        <v>73</v>
      </c>
      <c r="M360" s="4">
        <f>IF(ISNA(VLOOKUP(A360,'2009'!$B$2:$S$401,4,FALSE)), AVERAGE(I360:L360), VLOOKUP(A360,'2009'!$B$2:$S$401,4,FALSE))</f>
        <v>73</v>
      </c>
      <c r="N360" s="4">
        <f t="shared" si="45"/>
        <v>24</v>
      </c>
      <c r="O360" s="4" t="str">
        <f>VLOOKUP(A360,Bios!$B$2:$S$430,3,FALSE)</f>
        <v>C</v>
      </c>
      <c r="P360" s="4" t="str">
        <f>VLOOKUP(A360,Bios!$B$2:$S$430,4,FALSE)</f>
        <v>May 09 '89</v>
      </c>
      <c r="Q360" s="4" t="str">
        <f t="shared" si="46"/>
        <v>89</v>
      </c>
      <c r="R360" s="5">
        <f t="shared" si="47"/>
        <v>0.32876712328767121</v>
      </c>
      <c r="S360" s="4">
        <f t="shared" si="48"/>
        <v>24</v>
      </c>
      <c r="T360" s="4">
        <f t="shared" si="49"/>
        <v>24</v>
      </c>
      <c r="U360" s="4">
        <f t="shared" si="50"/>
        <v>73</v>
      </c>
      <c r="V360" s="4">
        <f t="shared" si="51"/>
        <v>73</v>
      </c>
      <c r="W360" s="4" t="str">
        <f>VLOOKUP(A360,Bios!$B$2:$S$430,7,FALSE)</f>
        <v>CAN</v>
      </c>
      <c r="X360" s="4" t="str">
        <f>VLOOKUP(A360,Bios!$B$2:$S$430,2,FALSE)</f>
        <v>CAR</v>
      </c>
      <c r="Y360" s="4">
        <f t="shared" si="52"/>
        <v>73</v>
      </c>
      <c r="Z360" s="4">
        <f t="shared" si="53"/>
        <v>24</v>
      </c>
    </row>
    <row r="361" spans="1:26">
      <c r="A361" t="s">
        <v>1217</v>
      </c>
      <c r="B361" s="4">
        <f>VLOOKUP(A361,'2014'!$B$2:$S$430,7,FALSE)</f>
        <v>28</v>
      </c>
      <c r="C361" s="4">
        <f>IF(ISNA(VLOOKUP(A361,'2013'!$B$2:$S$401,7,FALSE)*1.7), B361, VLOOKUP(A361,'2013'!$B$2:$S$401,7,FALSE)*1.7)</f>
        <v>20.399999999999999</v>
      </c>
      <c r="D361" s="4">
        <f>IF(ISNA(VLOOKUP(A361,'2012'!$B$2:$S$401,7,FALSE)), C361, VLOOKUP(A361,'2012'!$B$2:$S$401,7,FALSE))</f>
        <v>12</v>
      </c>
      <c r="E361" s="4">
        <f>IF(ISNA(VLOOKUP(A361,'2011'!$B$2:$S$401,7,FALSE)), AVERAGE(C361:D361), VLOOKUP(A361,'2011'!$B$2:$S$401,7,FALSE))</f>
        <v>19</v>
      </c>
      <c r="F361" s="4">
        <f>IF(ISNA(VLOOKUP(A361,'2010'!$B$2:$S$401,7,FALSE)), AVERAGE(C361:E361), VLOOKUP(A361,'2010'!$B$2:$S$401,7,FALSE))</f>
        <v>27</v>
      </c>
      <c r="G361" s="4">
        <f>IF(ISNA(VLOOKUP(A361,'2009'!$B$2:$S$401,7,FALSE)), AVERAGE(C361:F361), VLOOKUP(A361,'2009'!$B$2:$S$401,7,FALSE))</f>
        <v>19.600000000000001</v>
      </c>
      <c r="H361" s="4">
        <f>VLOOKUP(A361,'2014'!$B$2:$S$430,4,FALSE)</f>
        <v>82</v>
      </c>
      <c r="I361" s="4">
        <f>IF(ISNA(VLOOKUP(A361,'2013'!$B$2:$S$401,4,FALSE)), H361, VLOOKUP(A361,'2013'!$B$2:$S$401,4,FALSE)*1.7)</f>
        <v>81.599999999999994</v>
      </c>
      <c r="J361" s="4">
        <f>IF(ISNA(VLOOKUP(A361,'2012'!$B$2:$S$401,4,FALSE)), I361, VLOOKUP(A361,'2012'!$B$2:$S$401,4,FALSE))</f>
        <v>48</v>
      </c>
      <c r="K361" s="4">
        <f>IF(ISNA(VLOOKUP(A361,'2011'!$B$2:$S$401,4,FALSE)), AVERAGE(I361:J361), VLOOKUP(A361,'2011'!$B$2:$S$401,4,FALSE))</f>
        <v>75</v>
      </c>
      <c r="L361" s="4">
        <f>IF(ISNA(VLOOKUP(A361,'2010'!$B$2:$S$401,4,FALSE)), AVERAGE(I361:K361), VLOOKUP(A361,'2010'!$B$2:$S$401,4,FALSE))</f>
        <v>60</v>
      </c>
      <c r="M361" s="4">
        <f>IF(ISNA(VLOOKUP(A361,'2009'!$B$2:$S$401,4,FALSE)), AVERAGE(I361:L361), VLOOKUP(A361,'2009'!$B$2:$S$401,4,FALSE))</f>
        <v>66.150000000000006</v>
      </c>
      <c r="N361" s="4">
        <f t="shared" si="45"/>
        <v>27</v>
      </c>
      <c r="O361" s="4" t="str">
        <f>VLOOKUP(A361,Bios!$B$2:$S$430,3,FALSE)</f>
        <v>D</v>
      </c>
      <c r="P361" s="4" t="str">
        <f>VLOOKUP(A361,Bios!$B$2:$S$430,4,FALSE)</f>
        <v>Sep 07 '86</v>
      </c>
      <c r="Q361" s="4" t="str">
        <f t="shared" si="46"/>
        <v>86</v>
      </c>
      <c r="R361" s="5">
        <f t="shared" si="47"/>
        <v>0.3052695336159903</v>
      </c>
      <c r="S361" s="4">
        <f t="shared" si="48"/>
        <v>12</v>
      </c>
      <c r="T361" s="4">
        <f t="shared" si="49"/>
        <v>28</v>
      </c>
      <c r="U361" s="4">
        <f t="shared" si="50"/>
        <v>48</v>
      </c>
      <c r="V361" s="4">
        <f t="shared" si="51"/>
        <v>82</v>
      </c>
      <c r="W361" s="4" t="str">
        <f>VLOOKUP(A361,Bios!$B$2:$S$430,7,FALSE)</f>
        <v>CAN</v>
      </c>
      <c r="X361" s="4" t="str">
        <f>VLOOKUP(A361,Bios!$B$2:$S$430,2,FALSE)</f>
        <v>NYI, PHI</v>
      </c>
      <c r="Y361" s="4">
        <f t="shared" si="52"/>
        <v>68.791666666666671</v>
      </c>
      <c r="Z361" s="4">
        <f t="shared" si="53"/>
        <v>21</v>
      </c>
    </row>
    <row r="362" spans="1:26">
      <c r="A362" t="s">
        <v>1901</v>
      </c>
      <c r="B362" s="4">
        <f>VLOOKUP(A362,'2014'!$B$2:$S$430,7,FALSE)</f>
        <v>18</v>
      </c>
      <c r="C362" s="4">
        <f>IF(ISNA(VLOOKUP(A362,'2013'!$B$2:$S$401,7,FALSE)*1.7), B362, VLOOKUP(A362,'2013'!$B$2:$S$401,7,FALSE)*1.7)</f>
        <v>18</v>
      </c>
      <c r="D362" s="4">
        <f>IF(ISNA(VLOOKUP(A362,'2012'!$B$2:$S$401,7,FALSE)), C362, VLOOKUP(A362,'2012'!$B$2:$S$401,7,FALSE))</f>
        <v>18</v>
      </c>
      <c r="E362" s="4">
        <f>IF(ISNA(VLOOKUP(A362,'2011'!$B$2:$S$401,7,FALSE)), AVERAGE(C362:D362), VLOOKUP(A362,'2011'!$B$2:$S$401,7,FALSE))</f>
        <v>18</v>
      </c>
      <c r="F362" s="4">
        <f>IF(ISNA(VLOOKUP(A362,'2010'!$B$2:$S$401,7,FALSE)), AVERAGE(C362:E362), VLOOKUP(A362,'2010'!$B$2:$S$401,7,FALSE))</f>
        <v>18</v>
      </c>
      <c r="G362" s="4">
        <f>IF(ISNA(VLOOKUP(A362,'2009'!$B$2:$S$401,7,FALSE)), AVERAGE(C362:F362), VLOOKUP(A362,'2009'!$B$2:$S$401,7,FALSE))</f>
        <v>18</v>
      </c>
      <c r="H362" s="4">
        <f>VLOOKUP(A362,'2014'!$B$2:$S$430,4,FALSE)</f>
        <v>55</v>
      </c>
      <c r="I362" s="4">
        <f>IF(ISNA(VLOOKUP(A362,'2013'!$B$2:$S$401,4,FALSE)), H362, VLOOKUP(A362,'2013'!$B$2:$S$401,4,FALSE)*1.7)</f>
        <v>55</v>
      </c>
      <c r="J362" s="4">
        <f>IF(ISNA(VLOOKUP(A362,'2012'!$B$2:$S$401,4,FALSE)), I362, VLOOKUP(A362,'2012'!$B$2:$S$401,4,FALSE))</f>
        <v>55</v>
      </c>
      <c r="K362" s="4">
        <f>IF(ISNA(VLOOKUP(A362,'2011'!$B$2:$S$401,4,FALSE)), AVERAGE(I362:J362), VLOOKUP(A362,'2011'!$B$2:$S$401,4,FALSE))</f>
        <v>55</v>
      </c>
      <c r="L362" s="4">
        <f>IF(ISNA(VLOOKUP(A362,'2010'!$B$2:$S$401,4,FALSE)), AVERAGE(I362:K362), VLOOKUP(A362,'2010'!$B$2:$S$401,4,FALSE))</f>
        <v>55</v>
      </c>
      <c r="M362" s="4">
        <f>IF(ISNA(VLOOKUP(A362,'2009'!$B$2:$S$401,4,FALSE)), AVERAGE(I362:L362), VLOOKUP(A362,'2009'!$B$2:$S$401,4,FALSE))</f>
        <v>55</v>
      </c>
      <c r="N362" s="4">
        <f t="shared" si="45"/>
        <v>24</v>
      </c>
      <c r="O362" s="4" t="str">
        <f>VLOOKUP(A362,Bios!$B$2:$S$430,3,FALSE)</f>
        <v>R</v>
      </c>
      <c r="P362" s="4" t="str">
        <f>VLOOKUP(A362,Bios!$B$2:$S$430,4,FALSE)</f>
        <v>Nov 21 '89</v>
      </c>
      <c r="Q362" s="4" t="str">
        <f t="shared" si="46"/>
        <v>89</v>
      </c>
      <c r="R362" s="5">
        <f t="shared" si="47"/>
        <v>0.32727272727272727</v>
      </c>
      <c r="S362" s="4">
        <f t="shared" si="48"/>
        <v>18</v>
      </c>
      <c r="T362" s="4">
        <f t="shared" si="49"/>
        <v>18</v>
      </c>
      <c r="U362" s="4">
        <f t="shared" si="50"/>
        <v>55</v>
      </c>
      <c r="V362" s="4">
        <f t="shared" si="51"/>
        <v>55</v>
      </c>
      <c r="W362" s="4" t="str">
        <f>VLOOKUP(A362,Bios!$B$2:$S$430,7,FALSE)</f>
        <v>USA</v>
      </c>
      <c r="X362" s="4" t="str">
        <f>VLOOKUP(A362,Bios!$B$2:$S$430,2,FALSE)</f>
        <v>CHI, FLA</v>
      </c>
      <c r="Y362" s="4">
        <f t="shared" si="52"/>
        <v>55</v>
      </c>
      <c r="Z362" s="4">
        <f t="shared" si="53"/>
        <v>18</v>
      </c>
    </row>
    <row r="363" spans="1:26">
      <c r="A363" t="s">
        <v>1880</v>
      </c>
      <c r="B363" s="4">
        <f>VLOOKUP(A363,'2014'!$B$2:$S$430,7,FALSE)</f>
        <v>25</v>
      </c>
      <c r="C363" s="4">
        <f>IF(ISNA(VLOOKUP(A363,'2013'!$B$2:$S$401,7,FALSE)*1.7), B363, VLOOKUP(A363,'2013'!$B$2:$S$401,7,FALSE)*1.7)</f>
        <v>25</v>
      </c>
      <c r="D363" s="4">
        <f>IF(ISNA(VLOOKUP(A363,'2012'!$B$2:$S$401,7,FALSE)), C363, VLOOKUP(A363,'2012'!$B$2:$S$401,7,FALSE))</f>
        <v>25</v>
      </c>
      <c r="E363" s="4">
        <f>IF(ISNA(VLOOKUP(A363,'2011'!$B$2:$S$401,7,FALSE)), AVERAGE(C363:D363), VLOOKUP(A363,'2011'!$B$2:$S$401,7,FALSE))</f>
        <v>25</v>
      </c>
      <c r="F363" s="4">
        <f>IF(ISNA(VLOOKUP(A363,'2010'!$B$2:$S$401,7,FALSE)), AVERAGE(C363:E363), VLOOKUP(A363,'2010'!$B$2:$S$401,7,FALSE))</f>
        <v>25</v>
      </c>
      <c r="G363" s="4">
        <f>IF(ISNA(VLOOKUP(A363,'2009'!$B$2:$S$401,7,FALSE)), AVERAGE(C363:F363), VLOOKUP(A363,'2009'!$B$2:$S$401,7,FALSE))</f>
        <v>25</v>
      </c>
      <c r="H363" s="4">
        <f>VLOOKUP(A363,'2014'!$B$2:$S$430,4,FALSE)</f>
        <v>77</v>
      </c>
      <c r="I363" s="4">
        <f>IF(ISNA(VLOOKUP(A363,'2013'!$B$2:$S$401,4,FALSE)), H363, VLOOKUP(A363,'2013'!$B$2:$S$401,4,FALSE)*1.7)</f>
        <v>77</v>
      </c>
      <c r="J363" s="4">
        <f>IF(ISNA(VLOOKUP(A363,'2012'!$B$2:$S$401,4,FALSE)), I363, VLOOKUP(A363,'2012'!$B$2:$S$401,4,FALSE))</f>
        <v>77</v>
      </c>
      <c r="K363" s="4">
        <f>IF(ISNA(VLOOKUP(A363,'2011'!$B$2:$S$401,4,FALSE)), AVERAGE(I363:J363), VLOOKUP(A363,'2011'!$B$2:$S$401,4,FALSE))</f>
        <v>77</v>
      </c>
      <c r="L363" s="4">
        <f>IF(ISNA(VLOOKUP(A363,'2010'!$B$2:$S$401,4,FALSE)), AVERAGE(I363:K363), VLOOKUP(A363,'2010'!$B$2:$S$401,4,FALSE))</f>
        <v>77</v>
      </c>
      <c r="M363" s="4">
        <f>IF(ISNA(VLOOKUP(A363,'2009'!$B$2:$S$401,4,FALSE)), AVERAGE(I363:L363), VLOOKUP(A363,'2009'!$B$2:$S$401,4,FALSE))</f>
        <v>77</v>
      </c>
      <c r="N363" s="4">
        <f t="shared" si="45"/>
        <v>19</v>
      </c>
      <c r="O363" s="4" t="str">
        <f>VLOOKUP(A363,Bios!$B$2:$S$430,3,FALSE)</f>
        <v>D</v>
      </c>
      <c r="P363" s="4" t="str">
        <f>VLOOKUP(A363,Bios!$B$2:$S$430,4,FALSE)</f>
        <v>Oct 03 '94</v>
      </c>
      <c r="Q363" s="4" t="str">
        <f t="shared" si="46"/>
        <v>94</v>
      </c>
      <c r="R363" s="5">
        <f t="shared" si="47"/>
        <v>0.32467532467532467</v>
      </c>
      <c r="S363" s="4">
        <f t="shared" si="48"/>
        <v>25</v>
      </c>
      <c r="T363" s="4">
        <f t="shared" si="49"/>
        <v>25</v>
      </c>
      <c r="U363" s="4">
        <f t="shared" si="50"/>
        <v>77</v>
      </c>
      <c r="V363" s="4">
        <f t="shared" si="51"/>
        <v>77</v>
      </c>
      <c r="W363" s="4" t="str">
        <f>VLOOKUP(A363,Bios!$B$2:$S$430,7,FALSE)</f>
        <v>USA</v>
      </c>
      <c r="X363" s="4" t="str">
        <f>VLOOKUP(A363,Bios!$B$2:$S$430,2,FALSE)</f>
        <v>NSH</v>
      </c>
      <c r="Y363" s="4">
        <f t="shared" si="52"/>
        <v>77</v>
      </c>
      <c r="Z363" s="4">
        <f t="shared" si="53"/>
        <v>25</v>
      </c>
    </row>
    <row r="364" spans="1:26">
      <c r="A364" t="s">
        <v>1886</v>
      </c>
      <c r="B364" s="4">
        <f>VLOOKUP(A364,'2014'!$B$2:$S$430,7,FALSE)</f>
        <v>22</v>
      </c>
      <c r="C364" s="4">
        <f>IF(ISNA(VLOOKUP(A364,'2013'!$B$2:$S$401,7,FALSE)*1.7), B364, VLOOKUP(A364,'2013'!$B$2:$S$401,7,FALSE)*1.7)</f>
        <v>22</v>
      </c>
      <c r="D364" s="4">
        <f>IF(ISNA(VLOOKUP(A364,'2012'!$B$2:$S$401,7,FALSE)), C364, VLOOKUP(A364,'2012'!$B$2:$S$401,7,FALSE))</f>
        <v>22</v>
      </c>
      <c r="E364" s="4">
        <f>IF(ISNA(VLOOKUP(A364,'2011'!$B$2:$S$401,7,FALSE)), AVERAGE(C364:D364), VLOOKUP(A364,'2011'!$B$2:$S$401,7,FALSE))</f>
        <v>22</v>
      </c>
      <c r="F364" s="4">
        <f>IF(ISNA(VLOOKUP(A364,'2010'!$B$2:$S$401,7,FALSE)), AVERAGE(C364:E364), VLOOKUP(A364,'2010'!$B$2:$S$401,7,FALSE))</f>
        <v>22</v>
      </c>
      <c r="G364" s="4">
        <f>IF(ISNA(VLOOKUP(A364,'2009'!$B$2:$S$401,7,FALSE)), AVERAGE(C364:F364), VLOOKUP(A364,'2009'!$B$2:$S$401,7,FALSE))</f>
        <v>22</v>
      </c>
      <c r="H364" s="4">
        <f>VLOOKUP(A364,'2014'!$B$2:$S$430,4,FALSE)</f>
        <v>68</v>
      </c>
      <c r="I364" s="4">
        <f>IF(ISNA(VLOOKUP(A364,'2013'!$B$2:$S$401,4,FALSE)), H364, VLOOKUP(A364,'2013'!$B$2:$S$401,4,FALSE)*1.7)</f>
        <v>68</v>
      </c>
      <c r="J364" s="4">
        <f>IF(ISNA(VLOOKUP(A364,'2012'!$B$2:$S$401,4,FALSE)), I364, VLOOKUP(A364,'2012'!$B$2:$S$401,4,FALSE))</f>
        <v>68</v>
      </c>
      <c r="K364" s="4">
        <f>IF(ISNA(VLOOKUP(A364,'2011'!$B$2:$S$401,4,FALSE)), AVERAGE(I364:J364), VLOOKUP(A364,'2011'!$B$2:$S$401,4,FALSE))</f>
        <v>68</v>
      </c>
      <c r="L364" s="4">
        <f>IF(ISNA(VLOOKUP(A364,'2010'!$B$2:$S$401,4,FALSE)), AVERAGE(I364:K364), VLOOKUP(A364,'2010'!$B$2:$S$401,4,FALSE))</f>
        <v>68</v>
      </c>
      <c r="M364" s="4">
        <f>IF(ISNA(VLOOKUP(A364,'2009'!$B$2:$S$401,4,FALSE)), AVERAGE(I364:L364), VLOOKUP(A364,'2009'!$B$2:$S$401,4,FALSE))</f>
        <v>68</v>
      </c>
      <c r="N364" s="4">
        <f t="shared" si="45"/>
        <v>25</v>
      </c>
      <c r="O364" s="4" t="str">
        <f>VLOOKUP(A364,Bios!$B$2:$S$430,3,FALSE)</f>
        <v>L</v>
      </c>
      <c r="P364" s="4" t="str">
        <f>VLOOKUP(A364,Bios!$B$2:$S$430,4,FALSE)</f>
        <v>Dec 01 '88</v>
      </c>
      <c r="Q364" s="4" t="str">
        <f t="shared" si="46"/>
        <v>88</v>
      </c>
      <c r="R364" s="5">
        <f t="shared" si="47"/>
        <v>0.3235294117647059</v>
      </c>
      <c r="S364" s="4">
        <f t="shared" si="48"/>
        <v>22</v>
      </c>
      <c r="T364" s="4">
        <f t="shared" si="49"/>
        <v>22</v>
      </c>
      <c r="U364" s="4">
        <f t="shared" si="50"/>
        <v>68</v>
      </c>
      <c r="V364" s="4">
        <f t="shared" si="51"/>
        <v>68</v>
      </c>
      <c r="W364" s="4" t="str">
        <f>VLOOKUP(A364,Bios!$B$2:$S$430,7,FALSE)</f>
        <v>AUT</v>
      </c>
      <c r="X364" s="4" t="str">
        <f>VLOOKUP(A364,Bios!$B$2:$S$430,2,FALSE)</f>
        <v>PHI</v>
      </c>
      <c r="Y364" s="4">
        <f t="shared" si="52"/>
        <v>68</v>
      </c>
      <c r="Z364" s="4">
        <f t="shared" si="53"/>
        <v>22</v>
      </c>
    </row>
    <row r="365" spans="1:26">
      <c r="A365" t="s">
        <v>740</v>
      </c>
      <c r="B365" s="4">
        <f>VLOOKUP(A365,'2014'!$B$2:$S$430,7,FALSE)</f>
        <v>19</v>
      </c>
      <c r="C365" s="4">
        <f>IF(ISNA(VLOOKUP(A365,'2013'!$B$2:$S$401,7,FALSE)*1.7), B365, VLOOKUP(A365,'2013'!$B$2:$S$401,7,FALSE)*1.7)</f>
        <v>17</v>
      </c>
      <c r="D365" s="4">
        <f>IF(ISNA(VLOOKUP(A365,'2012'!$B$2:$S$401,7,FALSE)), C365, VLOOKUP(A365,'2012'!$B$2:$S$401,7,FALSE))</f>
        <v>28</v>
      </c>
      <c r="E365" s="4">
        <f>IF(ISNA(VLOOKUP(A365,'2011'!$B$2:$S$401,7,FALSE)), AVERAGE(C365:D365), VLOOKUP(A365,'2011'!$B$2:$S$401,7,FALSE))</f>
        <v>22.5</v>
      </c>
      <c r="F365" s="4">
        <f>IF(ISNA(VLOOKUP(A365,'2010'!$B$2:$S$401,7,FALSE)), AVERAGE(C365:E365), VLOOKUP(A365,'2010'!$B$2:$S$401,7,FALSE))</f>
        <v>26</v>
      </c>
      <c r="G365" s="4">
        <f>IF(ISNA(VLOOKUP(A365,'2009'!$B$2:$S$401,7,FALSE)), AVERAGE(C365:F365), VLOOKUP(A365,'2009'!$B$2:$S$401,7,FALSE))</f>
        <v>23.375</v>
      </c>
      <c r="H365" s="4">
        <f>VLOOKUP(A365,'2014'!$B$2:$S$430,4,FALSE)</f>
        <v>81</v>
      </c>
      <c r="I365" s="4">
        <f>IF(ISNA(VLOOKUP(A365,'2013'!$B$2:$S$401,4,FALSE)), H365, VLOOKUP(A365,'2013'!$B$2:$S$401,4,FALSE)*1.7)</f>
        <v>57.8</v>
      </c>
      <c r="J365" s="4">
        <f>IF(ISNA(VLOOKUP(A365,'2012'!$B$2:$S$401,4,FALSE)), I365, VLOOKUP(A365,'2012'!$B$2:$S$401,4,FALSE))</f>
        <v>58</v>
      </c>
      <c r="K365" s="4">
        <f>IF(ISNA(VLOOKUP(A365,'2011'!$B$2:$S$401,4,FALSE)), AVERAGE(I365:J365), VLOOKUP(A365,'2011'!$B$2:$S$401,4,FALSE))</f>
        <v>57.9</v>
      </c>
      <c r="L365" s="4">
        <f>IF(ISNA(VLOOKUP(A365,'2010'!$B$2:$S$401,4,FALSE)), AVERAGE(I365:K365), VLOOKUP(A365,'2010'!$B$2:$S$401,4,FALSE))</f>
        <v>72</v>
      </c>
      <c r="M365" s="4">
        <f>IF(ISNA(VLOOKUP(A365,'2009'!$B$2:$S$401,4,FALSE)), AVERAGE(I365:L365), VLOOKUP(A365,'2009'!$B$2:$S$401,4,FALSE))</f>
        <v>61.424999999999997</v>
      </c>
      <c r="N365" s="4">
        <f t="shared" si="45"/>
        <v>23</v>
      </c>
      <c r="O365" s="4" t="str">
        <f>VLOOKUP(A365,Bios!$B$2:$S$430,3,FALSE)</f>
        <v>D</v>
      </c>
      <c r="P365" s="4" t="str">
        <f>VLOOKUP(A365,Bios!$B$2:$S$430,4,FALSE)</f>
        <v>Oct 29 '90</v>
      </c>
      <c r="Q365" s="4" t="str">
        <f t="shared" si="46"/>
        <v>90</v>
      </c>
      <c r="R365" s="5">
        <f t="shared" si="47"/>
        <v>0.35008051529790651</v>
      </c>
      <c r="S365" s="4">
        <f t="shared" si="48"/>
        <v>17</v>
      </c>
      <c r="T365" s="4">
        <f t="shared" si="49"/>
        <v>28</v>
      </c>
      <c r="U365" s="4">
        <f t="shared" si="50"/>
        <v>57.8</v>
      </c>
      <c r="V365" s="4">
        <f t="shared" si="51"/>
        <v>81</v>
      </c>
      <c r="W365" s="4" t="str">
        <f>VLOOKUP(A365,Bios!$B$2:$S$430,7,FALSE)</f>
        <v>RUS</v>
      </c>
      <c r="X365" s="4" t="str">
        <f>VLOOKUP(A365,Bios!$B$2:$S$430,2,FALSE)</f>
        <v>FLA</v>
      </c>
      <c r="Y365" s="4">
        <f t="shared" si="52"/>
        <v>64.687500000000014</v>
      </c>
      <c r="Z365" s="4">
        <f t="shared" si="53"/>
        <v>22.645833333333332</v>
      </c>
    </row>
    <row r="366" spans="1:26">
      <c r="A366" t="s">
        <v>768</v>
      </c>
      <c r="B366" s="4">
        <f>VLOOKUP(A366,'2014'!$B$2:$S$430,7,FALSE)</f>
        <v>18</v>
      </c>
      <c r="C366" s="4">
        <f>IF(ISNA(VLOOKUP(A366,'2013'!$B$2:$S$401,7,FALSE)*1.7), B366, VLOOKUP(A366,'2013'!$B$2:$S$401,7,FALSE)*1.7)</f>
        <v>17</v>
      </c>
      <c r="D366" s="4">
        <f>IF(ISNA(VLOOKUP(A366,'2012'!$B$2:$S$401,7,FALSE)), C366, VLOOKUP(A366,'2012'!$B$2:$S$401,7,FALSE))</f>
        <v>24</v>
      </c>
      <c r="E366" s="4">
        <f>IF(ISNA(VLOOKUP(A366,'2011'!$B$2:$S$401,7,FALSE)), AVERAGE(C366:D366), VLOOKUP(A366,'2011'!$B$2:$S$401,7,FALSE))</f>
        <v>24</v>
      </c>
      <c r="F366" s="4">
        <f>IF(ISNA(VLOOKUP(A366,'2010'!$B$2:$S$401,7,FALSE)), AVERAGE(C366:E366), VLOOKUP(A366,'2010'!$B$2:$S$401,7,FALSE))</f>
        <v>26</v>
      </c>
      <c r="G366" s="4">
        <f>IF(ISNA(VLOOKUP(A366,'2009'!$B$2:$S$401,7,FALSE)), AVERAGE(C366:F366), VLOOKUP(A366,'2009'!$B$2:$S$401,7,FALSE))</f>
        <v>22.75</v>
      </c>
      <c r="H366" s="4">
        <f>VLOOKUP(A366,'2014'!$B$2:$S$430,4,FALSE)</f>
        <v>69</v>
      </c>
      <c r="I366" s="4">
        <f>IF(ISNA(VLOOKUP(A366,'2013'!$B$2:$S$401,4,FALSE)), H366, VLOOKUP(A366,'2013'!$B$2:$S$401,4,FALSE)*1.7)</f>
        <v>81.599999999999994</v>
      </c>
      <c r="J366" s="4">
        <f>IF(ISNA(VLOOKUP(A366,'2012'!$B$2:$S$401,4,FALSE)), I366, VLOOKUP(A366,'2012'!$B$2:$S$401,4,FALSE))</f>
        <v>73</v>
      </c>
      <c r="K366" s="4">
        <f>IF(ISNA(VLOOKUP(A366,'2011'!$B$2:$S$401,4,FALSE)), AVERAGE(I366:J366), VLOOKUP(A366,'2011'!$B$2:$S$401,4,FALSE))</f>
        <v>73</v>
      </c>
      <c r="L366" s="4">
        <f>IF(ISNA(VLOOKUP(A366,'2010'!$B$2:$S$401,4,FALSE)), AVERAGE(I366:K366), VLOOKUP(A366,'2010'!$B$2:$S$401,4,FALSE))</f>
        <v>62</v>
      </c>
      <c r="M366" s="4">
        <f>IF(ISNA(VLOOKUP(A366,'2009'!$B$2:$S$401,4,FALSE)), AVERAGE(I366:L366), VLOOKUP(A366,'2009'!$B$2:$S$401,4,FALSE))</f>
        <v>72.400000000000006</v>
      </c>
      <c r="N366" s="4">
        <f t="shared" si="45"/>
        <v>23</v>
      </c>
      <c r="O366" s="4" t="str">
        <f>VLOOKUP(A366,Bios!$B$2:$S$430,3,FALSE)</f>
        <v>D</v>
      </c>
      <c r="P366" s="4" t="str">
        <f>VLOOKUP(A366,Bios!$B$2:$S$430,4,FALSE)</f>
        <v>Aug 16 '90</v>
      </c>
      <c r="Q366" s="4" t="str">
        <f t="shared" si="46"/>
        <v>90</v>
      </c>
      <c r="R366" s="5">
        <f t="shared" si="47"/>
        <v>0.30568445475638051</v>
      </c>
      <c r="S366" s="4">
        <f t="shared" si="48"/>
        <v>17</v>
      </c>
      <c r="T366" s="4">
        <f t="shared" si="49"/>
        <v>26</v>
      </c>
      <c r="U366" s="4">
        <f t="shared" si="50"/>
        <v>62</v>
      </c>
      <c r="V366" s="4">
        <f t="shared" si="51"/>
        <v>81.599999999999994</v>
      </c>
      <c r="W366" s="4" t="str">
        <f>VLOOKUP(A366,Bios!$B$2:$S$430,7,FALSE)</f>
        <v>CAN</v>
      </c>
      <c r="X366" s="4" t="str">
        <f>VLOOKUP(A366,Bios!$B$2:$S$430,2,FALSE)</f>
        <v>NYI</v>
      </c>
      <c r="Y366" s="4">
        <f t="shared" si="52"/>
        <v>71.833333333333329</v>
      </c>
      <c r="Z366" s="4">
        <f t="shared" si="53"/>
        <v>21.958333333333332</v>
      </c>
    </row>
    <row r="367" spans="1:26">
      <c r="A367" t="s">
        <v>773</v>
      </c>
      <c r="B367" s="4">
        <f>VLOOKUP(A367,'2014'!$B$2:$S$430,7,FALSE)</f>
        <v>30</v>
      </c>
      <c r="C367" s="4">
        <f>IF(ISNA(VLOOKUP(A367,'2013'!$B$2:$S$401,7,FALSE)*1.7), B367, VLOOKUP(A367,'2013'!$B$2:$S$401,7,FALSE)*1.7)</f>
        <v>32.299999999999997</v>
      </c>
      <c r="D367" s="4">
        <f>IF(ISNA(VLOOKUP(A367,'2012'!$B$2:$S$401,7,FALSE)), C367, VLOOKUP(A367,'2012'!$B$2:$S$401,7,FALSE))</f>
        <v>23</v>
      </c>
      <c r="E367" s="4">
        <f>IF(ISNA(VLOOKUP(A367,'2011'!$B$2:$S$401,7,FALSE)), AVERAGE(C367:D367), VLOOKUP(A367,'2011'!$B$2:$S$401,7,FALSE))</f>
        <v>23</v>
      </c>
      <c r="F367" s="4">
        <f>IF(ISNA(VLOOKUP(A367,'2010'!$B$2:$S$401,7,FALSE)), AVERAGE(C367:E367), VLOOKUP(A367,'2010'!$B$2:$S$401,7,FALSE))</f>
        <v>26</v>
      </c>
      <c r="G367" s="4">
        <f>IF(ISNA(VLOOKUP(A367,'2009'!$B$2:$S$401,7,FALSE)), AVERAGE(C367:F367), VLOOKUP(A367,'2009'!$B$2:$S$401,7,FALSE))</f>
        <v>19</v>
      </c>
      <c r="H367" s="4">
        <f>VLOOKUP(A367,'2014'!$B$2:$S$430,4,FALSE)</f>
        <v>76</v>
      </c>
      <c r="I367" s="4">
        <f>IF(ISNA(VLOOKUP(A367,'2013'!$B$2:$S$401,4,FALSE)), H367, VLOOKUP(A367,'2013'!$B$2:$S$401,4,FALSE)*1.7)</f>
        <v>81.599999999999994</v>
      </c>
      <c r="J367" s="4">
        <f>IF(ISNA(VLOOKUP(A367,'2012'!$B$2:$S$401,4,FALSE)), I367, VLOOKUP(A367,'2012'!$B$2:$S$401,4,FALSE))</f>
        <v>84</v>
      </c>
      <c r="K367" s="4">
        <f>IF(ISNA(VLOOKUP(A367,'2011'!$B$2:$S$401,4,FALSE)), AVERAGE(I367:J367), VLOOKUP(A367,'2011'!$B$2:$S$401,4,FALSE))</f>
        <v>84</v>
      </c>
      <c r="L367" s="4">
        <f>IF(ISNA(VLOOKUP(A367,'2010'!$B$2:$S$401,4,FALSE)), AVERAGE(I367:K367), VLOOKUP(A367,'2010'!$B$2:$S$401,4,FALSE))</f>
        <v>80</v>
      </c>
      <c r="M367" s="4">
        <f>IF(ISNA(VLOOKUP(A367,'2009'!$B$2:$S$401,4,FALSE)), AVERAGE(I367:L367), VLOOKUP(A367,'2009'!$B$2:$S$401,4,FALSE))</f>
        <v>74</v>
      </c>
      <c r="N367" s="4">
        <f t="shared" si="45"/>
        <v>28</v>
      </c>
      <c r="O367" s="4" t="str">
        <f>VLOOKUP(A367,Bios!$B$2:$S$430,3,FALSE)</f>
        <v>C</v>
      </c>
      <c r="P367" s="4" t="str">
        <f>VLOOKUP(A367,Bios!$B$2:$S$430,4,FALSE)</f>
        <v>Mar 06 '85</v>
      </c>
      <c r="Q367" s="4" t="str">
        <f t="shared" si="46"/>
        <v>85</v>
      </c>
      <c r="R367" s="5">
        <f t="shared" si="47"/>
        <v>0.31964136780650543</v>
      </c>
      <c r="S367" s="4">
        <f t="shared" si="48"/>
        <v>19</v>
      </c>
      <c r="T367" s="4">
        <f t="shared" si="49"/>
        <v>32.299999999999997</v>
      </c>
      <c r="U367" s="4">
        <f t="shared" si="50"/>
        <v>74</v>
      </c>
      <c r="V367" s="4">
        <f t="shared" si="51"/>
        <v>84</v>
      </c>
      <c r="W367" s="4" t="str">
        <f>VLOOKUP(A367,Bios!$B$2:$S$430,7,FALSE)</f>
        <v>CAN</v>
      </c>
      <c r="X367" s="4" t="str">
        <f>VLOOKUP(A367,Bios!$B$2:$S$430,2,FALSE)</f>
        <v>ANA</v>
      </c>
      <c r="Y367" s="4">
        <f t="shared" si="52"/>
        <v>79.933333333333337</v>
      </c>
      <c r="Z367" s="4">
        <f t="shared" si="53"/>
        <v>25.55</v>
      </c>
    </row>
    <row r="368" spans="1:26">
      <c r="A368" t="s">
        <v>1892</v>
      </c>
      <c r="B368" s="4">
        <f>VLOOKUP(A368,'2014'!$B$2:$S$430,7,FALSE)</f>
        <v>21</v>
      </c>
      <c r="C368" s="4">
        <f>IF(ISNA(VLOOKUP(A368,'2013'!$B$2:$S$401,7,FALSE)*1.7), B368, VLOOKUP(A368,'2013'!$B$2:$S$401,7,FALSE)*1.7)</f>
        <v>21</v>
      </c>
      <c r="D368" s="4">
        <f>IF(ISNA(VLOOKUP(A368,'2012'!$B$2:$S$401,7,FALSE)), C368, VLOOKUP(A368,'2012'!$B$2:$S$401,7,FALSE))</f>
        <v>21</v>
      </c>
      <c r="E368" s="4">
        <f>IF(ISNA(VLOOKUP(A368,'2011'!$B$2:$S$401,7,FALSE)), AVERAGE(C368:D368), VLOOKUP(A368,'2011'!$B$2:$S$401,7,FALSE))</f>
        <v>21</v>
      </c>
      <c r="F368" s="4">
        <f>IF(ISNA(VLOOKUP(A368,'2010'!$B$2:$S$401,7,FALSE)), AVERAGE(C368:E368), VLOOKUP(A368,'2010'!$B$2:$S$401,7,FALSE))</f>
        <v>21</v>
      </c>
      <c r="G368" s="4">
        <f>IF(ISNA(VLOOKUP(A368,'2009'!$B$2:$S$401,7,FALSE)), AVERAGE(C368:F368), VLOOKUP(A368,'2009'!$B$2:$S$401,7,FALSE))</f>
        <v>21</v>
      </c>
      <c r="H368" s="4">
        <f>VLOOKUP(A368,'2014'!$B$2:$S$430,4,FALSE)</f>
        <v>66</v>
      </c>
      <c r="I368" s="4">
        <f>IF(ISNA(VLOOKUP(A368,'2013'!$B$2:$S$401,4,FALSE)), H368, VLOOKUP(A368,'2013'!$B$2:$S$401,4,FALSE)*1.7)</f>
        <v>66</v>
      </c>
      <c r="J368" s="4">
        <f>IF(ISNA(VLOOKUP(A368,'2012'!$B$2:$S$401,4,FALSE)), I368, VLOOKUP(A368,'2012'!$B$2:$S$401,4,FALSE))</f>
        <v>66</v>
      </c>
      <c r="K368" s="4">
        <f>IF(ISNA(VLOOKUP(A368,'2011'!$B$2:$S$401,4,FALSE)), AVERAGE(I368:J368), VLOOKUP(A368,'2011'!$B$2:$S$401,4,FALSE))</f>
        <v>66</v>
      </c>
      <c r="L368" s="4">
        <f>IF(ISNA(VLOOKUP(A368,'2010'!$B$2:$S$401,4,FALSE)), AVERAGE(I368:K368), VLOOKUP(A368,'2010'!$B$2:$S$401,4,FALSE))</f>
        <v>66</v>
      </c>
      <c r="M368" s="4">
        <f>IF(ISNA(VLOOKUP(A368,'2009'!$B$2:$S$401,4,FALSE)), AVERAGE(I368:L368), VLOOKUP(A368,'2009'!$B$2:$S$401,4,FALSE))</f>
        <v>66</v>
      </c>
      <c r="N368" s="4">
        <f t="shared" si="45"/>
        <v>26</v>
      </c>
      <c r="O368" s="4" t="str">
        <f>VLOOKUP(A368,Bios!$B$2:$S$430,3,FALSE)</f>
        <v>R</v>
      </c>
      <c r="P368" s="4" t="str">
        <f>VLOOKUP(A368,Bios!$B$2:$S$430,4,FALSE)</f>
        <v>Nov 06 '87</v>
      </c>
      <c r="Q368" s="4" t="str">
        <f t="shared" si="46"/>
        <v>87</v>
      </c>
      <c r="R368" s="5">
        <f t="shared" si="47"/>
        <v>0.31818181818181818</v>
      </c>
      <c r="S368" s="4">
        <f t="shared" si="48"/>
        <v>21</v>
      </c>
      <c r="T368" s="4">
        <f t="shared" si="49"/>
        <v>21</v>
      </c>
      <c r="U368" s="4">
        <f t="shared" si="50"/>
        <v>66</v>
      </c>
      <c r="V368" s="4">
        <f t="shared" si="51"/>
        <v>66</v>
      </c>
      <c r="W368" s="4" t="str">
        <f>VLOOKUP(A368,Bios!$B$2:$S$430,7,FALSE)</f>
        <v>CAN</v>
      </c>
      <c r="X368" s="4" t="str">
        <f>VLOOKUP(A368,Bios!$B$2:$S$430,2,FALSE)</f>
        <v>MIN</v>
      </c>
      <c r="Y368" s="4">
        <f t="shared" si="52"/>
        <v>66</v>
      </c>
      <c r="Z368" s="4">
        <f t="shared" si="53"/>
        <v>21</v>
      </c>
    </row>
    <row r="369" spans="1:26">
      <c r="A369" t="s">
        <v>1896</v>
      </c>
      <c r="B369" s="4">
        <f>VLOOKUP(A369,'2014'!$B$2:$S$430,7,FALSE)</f>
        <v>21</v>
      </c>
      <c r="C369" s="4">
        <f>IF(ISNA(VLOOKUP(A369,'2013'!$B$2:$S$401,7,FALSE)*1.7), B369, VLOOKUP(A369,'2013'!$B$2:$S$401,7,FALSE)*1.7)</f>
        <v>21</v>
      </c>
      <c r="D369" s="4">
        <f>IF(ISNA(VLOOKUP(A369,'2012'!$B$2:$S$401,7,FALSE)), C369, VLOOKUP(A369,'2012'!$B$2:$S$401,7,FALSE))</f>
        <v>21</v>
      </c>
      <c r="E369" s="4">
        <f>IF(ISNA(VLOOKUP(A369,'2011'!$B$2:$S$401,7,FALSE)), AVERAGE(C369:D369), VLOOKUP(A369,'2011'!$B$2:$S$401,7,FALSE))</f>
        <v>21</v>
      </c>
      <c r="F369" s="4">
        <f>IF(ISNA(VLOOKUP(A369,'2010'!$B$2:$S$401,7,FALSE)), AVERAGE(C369:E369), VLOOKUP(A369,'2010'!$B$2:$S$401,7,FALSE))</f>
        <v>21</v>
      </c>
      <c r="G369" s="4">
        <f>IF(ISNA(VLOOKUP(A369,'2009'!$B$2:$S$401,7,FALSE)), AVERAGE(C369:F369), VLOOKUP(A369,'2009'!$B$2:$S$401,7,FALSE))</f>
        <v>21</v>
      </c>
      <c r="H369" s="4">
        <f>VLOOKUP(A369,'2014'!$B$2:$S$430,4,FALSE)</f>
        <v>66</v>
      </c>
      <c r="I369" s="4">
        <f>IF(ISNA(VLOOKUP(A369,'2013'!$B$2:$S$401,4,FALSE)), H369, VLOOKUP(A369,'2013'!$B$2:$S$401,4,FALSE)*1.7)</f>
        <v>66</v>
      </c>
      <c r="J369" s="4">
        <f>IF(ISNA(VLOOKUP(A369,'2012'!$B$2:$S$401,4,FALSE)), I369, VLOOKUP(A369,'2012'!$B$2:$S$401,4,FALSE))</f>
        <v>66</v>
      </c>
      <c r="K369" s="4">
        <f>IF(ISNA(VLOOKUP(A369,'2011'!$B$2:$S$401,4,FALSE)), AVERAGE(I369:J369), VLOOKUP(A369,'2011'!$B$2:$S$401,4,FALSE))</f>
        <v>66</v>
      </c>
      <c r="L369" s="4">
        <f>IF(ISNA(VLOOKUP(A369,'2010'!$B$2:$S$401,4,FALSE)), AVERAGE(I369:K369), VLOOKUP(A369,'2010'!$B$2:$S$401,4,FALSE))</f>
        <v>66</v>
      </c>
      <c r="M369" s="4">
        <f>IF(ISNA(VLOOKUP(A369,'2009'!$B$2:$S$401,4,FALSE)), AVERAGE(I369:L369), VLOOKUP(A369,'2009'!$B$2:$S$401,4,FALSE))</f>
        <v>66</v>
      </c>
      <c r="N369" s="4">
        <f t="shared" si="45"/>
        <v>20</v>
      </c>
      <c r="O369" s="4" t="str">
        <f>VLOOKUP(A369,Bios!$B$2:$S$430,3,FALSE)</f>
        <v>D</v>
      </c>
      <c r="P369" s="4" t="str">
        <f>VLOOKUP(A369,Bios!$B$2:$S$430,4,FALSE)</f>
        <v>Sep 27 '93</v>
      </c>
      <c r="Q369" s="4" t="str">
        <f t="shared" si="46"/>
        <v>93</v>
      </c>
      <c r="R369" s="5">
        <f t="shared" si="47"/>
        <v>0.31818181818181818</v>
      </c>
      <c r="S369" s="4">
        <f t="shared" si="48"/>
        <v>21</v>
      </c>
      <c r="T369" s="4">
        <f t="shared" si="49"/>
        <v>21</v>
      </c>
      <c r="U369" s="4">
        <f t="shared" si="50"/>
        <v>66</v>
      </c>
      <c r="V369" s="4">
        <f t="shared" si="51"/>
        <v>66</v>
      </c>
      <c r="W369" s="4" t="str">
        <f>VLOOKUP(A369,Bios!$B$2:$S$430,7,FALSE)</f>
        <v>CAN</v>
      </c>
      <c r="X369" s="4" t="str">
        <f>VLOOKUP(A369,Bios!$B$2:$S$430,2,FALSE)</f>
        <v>CBJ</v>
      </c>
      <c r="Y369" s="4">
        <f t="shared" si="52"/>
        <v>66</v>
      </c>
      <c r="Z369" s="4">
        <f t="shared" si="53"/>
        <v>21</v>
      </c>
    </row>
    <row r="370" spans="1:26">
      <c r="A370" t="s">
        <v>1224</v>
      </c>
      <c r="B370" s="4">
        <f>VLOOKUP(A370,'2014'!$B$2:$S$430,7,FALSE)</f>
        <v>20</v>
      </c>
      <c r="C370" s="4">
        <f>IF(ISNA(VLOOKUP(A370,'2013'!$B$2:$S$401,7,FALSE)*1.7), B370, VLOOKUP(A370,'2013'!$B$2:$S$401,7,FALSE)*1.7)</f>
        <v>18.7</v>
      </c>
      <c r="D370" s="4">
        <f>IF(ISNA(VLOOKUP(A370,'2012'!$B$2:$S$401,7,FALSE)), C370, VLOOKUP(A370,'2012'!$B$2:$S$401,7,FALSE))</f>
        <v>11</v>
      </c>
      <c r="E370" s="4">
        <f>IF(ISNA(VLOOKUP(A370,'2011'!$B$2:$S$401,7,FALSE)), AVERAGE(C370:D370), VLOOKUP(A370,'2011'!$B$2:$S$401,7,FALSE))</f>
        <v>14.85</v>
      </c>
      <c r="F370" s="4">
        <f>IF(ISNA(VLOOKUP(A370,'2010'!$B$2:$S$401,7,FALSE)), AVERAGE(C370:E370), VLOOKUP(A370,'2010'!$B$2:$S$401,7,FALSE))</f>
        <v>14.85</v>
      </c>
      <c r="G370" s="4">
        <f>IF(ISNA(VLOOKUP(A370,'2009'!$B$2:$S$401,7,FALSE)), AVERAGE(C370:F370), VLOOKUP(A370,'2009'!$B$2:$S$401,7,FALSE))</f>
        <v>14.85</v>
      </c>
      <c r="H370" s="4">
        <f>VLOOKUP(A370,'2014'!$B$2:$S$430,4,FALSE)</f>
        <v>72</v>
      </c>
      <c r="I370" s="4">
        <f>IF(ISNA(VLOOKUP(A370,'2013'!$B$2:$S$401,4,FALSE)), H370, VLOOKUP(A370,'2013'!$B$2:$S$401,4,FALSE)*1.7)</f>
        <v>37.4</v>
      </c>
      <c r="J370" s="4">
        <f>IF(ISNA(VLOOKUP(A370,'2012'!$B$2:$S$401,4,FALSE)), I370, VLOOKUP(A370,'2012'!$B$2:$S$401,4,FALSE))</f>
        <v>22</v>
      </c>
      <c r="K370" s="4">
        <f>IF(ISNA(VLOOKUP(A370,'2011'!$B$2:$S$401,4,FALSE)), AVERAGE(I370:J370), VLOOKUP(A370,'2011'!$B$2:$S$401,4,FALSE))</f>
        <v>29.7</v>
      </c>
      <c r="L370" s="4">
        <f>IF(ISNA(VLOOKUP(A370,'2010'!$B$2:$S$401,4,FALSE)), AVERAGE(I370:K370), VLOOKUP(A370,'2010'!$B$2:$S$401,4,FALSE))</f>
        <v>29.7</v>
      </c>
      <c r="M370" s="4">
        <f>IF(ISNA(VLOOKUP(A370,'2009'!$B$2:$S$401,4,FALSE)), AVERAGE(I370:L370), VLOOKUP(A370,'2009'!$B$2:$S$401,4,FALSE))</f>
        <v>29.7</v>
      </c>
      <c r="N370" s="4">
        <f t="shared" si="45"/>
        <v>27</v>
      </c>
      <c r="O370" s="4" t="str">
        <f>VLOOKUP(A370,Bios!$B$2:$S$430,3,FALSE)</f>
        <v>C</v>
      </c>
      <c r="P370" s="4" t="str">
        <f>VLOOKUP(A370,Bios!$B$2:$S$430,4,FALSE)</f>
        <v>Aug 12 '86</v>
      </c>
      <c r="Q370" s="4" t="str">
        <f t="shared" si="46"/>
        <v>86</v>
      </c>
      <c r="R370" s="5">
        <f t="shared" si="47"/>
        <v>0.42743764172335602</v>
      </c>
      <c r="S370" s="4">
        <f t="shared" si="48"/>
        <v>11</v>
      </c>
      <c r="T370" s="4">
        <f t="shared" si="49"/>
        <v>20</v>
      </c>
      <c r="U370" s="4">
        <f t="shared" si="50"/>
        <v>22</v>
      </c>
      <c r="V370" s="4">
        <f t="shared" si="51"/>
        <v>72</v>
      </c>
      <c r="W370" s="4" t="str">
        <f>VLOOKUP(A370,Bios!$B$2:$S$430,7,FALSE)</f>
        <v>CAN</v>
      </c>
      <c r="X370" s="4" t="str">
        <f>VLOOKUP(A370,Bios!$B$2:$S$430,2,FALSE)</f>
        <v>PHX</v>
      </c>
      <c r="Y370" s="4">
        <f t="shared" si="52"/>
        <v>36.749999999999993</v>
      </c>
      <c r="Z370" s="4">
        <f t="shared" si="53"/>
        <v>15.70833333333333</v>
      </c>
    </row>
    <row r="371" spans="1:26">
      <c r="A371" t="s">
        <v>414</v>
      </c>
      <c r="B371" s="4">
        <f>VLOOKUP(A371,'2014'!$B$2:$S$430,7,FALSE)</f>
        <v>21</v>
      </c>
      <c r="C371" s="4">
        <f>IF(ISNA(VLOOKUP(A371,'2013'!$B$2:$S$401,7,FALSE)*1.7), B371, VLOOKUP(A371,'2013'!$B$2:$S$401,7,FALSE)*1.7)</f>
        <v>22.099999999999998</v>
      </c>
      <c r="D371" s="4">
        <f>IF(ISNA(VLOOKUP(A371,'2012'!$B$2:$S$401,7,FALSE)), C371, VLOOKUP(A371,'2012'!$B$2:$S$401,7,FALSE))</f>
        <v>22.099999999999998</v>
      </c>
      <c r="E371" s="4">
        <f>IF(ISNA(VLOOKUP(A371,'2011'!$B$2:$S$401,7,FALSE)), AVERAGE(C371:D371), VLOOKUP(A371,'2011'!$B$2:$S$401,7,FALSE))</f>
        <v>29</v>
      </c>
      <c r="F371" s="4">
        <f>IF(ISNA(VLOOKUP(A371,'2010'!$B$2:$S$401,7,FALSE)), AVERAGE(C371:E371), VLOOKUP(A371,'2010'!$B$2:$S$401,7,FALSE))</f>
        <v>29</v>
      </c>
      <c r="G371" s="4">
        <f>IF(ISNA(VLOOKUP(A371,'2009'!$B$2:$S$401,7,FALSE)), AVERAGE(C371:F371), VLOOKUP(A371,'2009'!$B$2:$S$401,7,FALSE))</f>
        <v>32</v>
      </c>
      <c r="H371" s="4">
        <f>VLOOKUP(A371,'2014'!$B$2:$S$430,4,FALSE)</f>
        <v>82</v>
      </c>
      <c r="I371" s="4">
        <f>IF(ISNA(VLOOKUP(A371,'2013'!$B$2:$S$401,4,FALSE)), H371, VLOOKUP(A371,'2013'!$B$2:$S$401,4,FALSE)*1.7)</f>
        <v>81.599999999999994</v>
      </c>
      <c r="J371" s="4">
        <f>IF(ISNA(VLOOKUP(A371,'2012'!$B$2:$S$401,4,FALSE)), I371, VLOOKUP(A371,'2012'!$B$2:$S$401,4,FALSE))</f>
        <v>81.599999999999994</v>
      </c>
      <c r="K371" s="4">
        <f>IF(ISNA(VLOOKUP(A371,'2011'!$B$2:$S$401,4,FALSE)), AVERAGE(I371:J371), VLOOKUP(A371,'2011'!$B$2:$S$401,4,FALSE))</f>
        <v>80</v>
      </c>
      <c r="L371" s="4">
        <f>IF(ISNA(VLOOKUP(A371,'2010'!$B$2:$S$401,4,FALSE)), AVERAGE(I371:K371), VLOOKUP(A371,'2010'!$B$2:$S$401,4,FALSE))</f>
        <v>80</v>
      </c>
      <c r="M371" s="4">
        <f>IF(ISNA(VLOOKUP(A371,'2009'!$B$2:$S$401,4,FALSE)), AVERAGE(I371:L371), VLOOKUP(A371,'2009'!$B$2:$S$401,4,FALSE))</f>
        <v>77</v>
      </c>
      <c r="N371" s="4">
        <f t="shared" si="45"/>
        <v>30</v>
      </c>
      <c r="O371" s="4" t="str">
        <f>VLOOKUP(A371,Bios!$B$2:$S$430,3,FALSE)</f>
        <v>C</v>
      </c>
      <c r="P371" s="4" t="str">
        <f>VLOOKUP(A371,Bios!$B$2:$S$430,4,FALSE)</f>
        <v>Dec 17 '83</v>
      </c>
      <c r="Q371" s="4" t="str">
        <f t="shared" si="46"/>
        <v>83</v>
      </c>
      <c r="R371" s="5">
        <f t="shared" si="47"/>
        <v>0.32185815014516794</v>
      </c>
      <c r="S371" s="4">
        <f t="shared" si="48"/>
        <v>21</v>
      </c>
      <c r="T371" s="4">
        <f t="shared" si="49"/>
        <v>32</v>
      </c>
      <c r="U371" s="4">
        <f t="shared" si="50"/>
        <v>77</v>
      </c>
      <c r="V371" s="4">
        <f t="shared" si="51"/>
        <v>82</v>
      </c>
      <c r="W371" s="4" t="str">
        <f>VLOOKUP(A371,Bios!$B$2:$S$430,7,FALSE)</f>
        <v>CAN</v>
      </c>
      <c r="X371" s="4" t="str">
        <f>VLOOKUP(A371,Bios!$B$2:$S$430,2,FALSE)</f>
        <v>BOS</v>
      </c>
      <c r="Y371" s="4">
        <f t="shared" si="52"/>
        <v>80.36666666666666</v>
      </c>
      <c r="Z371" s="4">
        <f t="shared" si="53"/>
        <v>25.866666666666664</v>
      </c>
    </row>
    <row r="372" spans="1:26">
      <c r="A372" t="s">
        <v>1887</v>
      </c>
      <c r="B372" s="4">
        <f>VLOOKUP(A372,'2014'!$B$2:$S$430,7,FALSE)</f>
        <v>22</v>
      </c>
      <c r="C372" s="4">
        <f>IF(ISNA(VLOOKUP(A372,'2013'!$B$2:$S$401,7,FALSE)*1.7), B372, VLOOKUP(A372,'2013'!$B$2:$S$401,7,FALSE)*1.7)</f>
        <v>22</v>
      </c>
      <c r="D372" s="4">
        <f>IF(ISNA(VLOOKUP(A372,'2012'!$B$2:$S$401,7,FALSE)), C372, VLOOKUP(A372,'2012'!$B$2:$S$401,7,FALSE))</f>
        <v>22</v>
      </c>
      <c r="E372" s="4">
        <f>IF(ISNA(VLOOKUP(A372,'2011'!$B$2:$S$401,7,FALSE)), AVERAGE(C372:D372), VLOOKUP(A372,'2011'!$B$2:$S$401,7,FALSE))</f>
        <v>22</v>
      </c>
      <c r="F372" s="4">
        <f>IF(ISNA(VLOOKUP(A372,'2010'!$B$2:$S$401,7,FALSE)), AVERAGE(C372:E372), VLOOKUP(A372,'2010'!$B$2:$S$401,7,FALSE))</f>
        <v>22</v>
      </c>
      <c r="G372" s="4">
        <f>IF(ISNA(VLOOKUP(A372,'2009'!$B$2:$S$401,7,FALSE)), AVERAGE(C372:F372), VLOOKUP(A372,'2009'!$B$2:$S$401,7,FALSE))</f>
        <v>22</v>
      </c>
      <c r="H372" s="4">
        <f>VLOOKUP(A372,'2014'!$B$2:$S$430,4,FALSE)</f>
        <v>70</v>
      </c>
      <c r="I372" s="4">
        <f>IF(ISNA(VLOOKUP(A372,'2013'!$B$2:$S$401,4,FALSE)), H372, VLOOKUP(A372,'2013'!$B$2:$S$401,4,FALSE)*1.7)</f>
        <v>70</v>
      </c>
      <c r="J372" s="4">
        <f>IF(ISNA(VLOOKUP(A372,'2012'!$B$2:$S$401,4,FALSE)), I372, VLOOKUP(A372,'2012'!$B$2:$S$401,4,FALSE))</f>
        <v>70</v>
      </c>
      <c r="K372" s="4">
        <f>IF(ISNA(VLOOKUP(A372,'2011'!$B$2:$S$401,4,FALSE)), AVERAGE(I372:J372), VLOOKUP(A372,'2011'!$B$2:$S$401,4,FALSE))</f>
        <v>70</v>
      </c>
      <c r="L372" s="4">
        <f>IF(ISNA(VLOOKUP(A372,'2010'!$B$2:$S$401,4,FALSE)), AVERAGE(I372:K372), VLOOKUP(A372,'2010'!$B$2:$S$401,4,FALSE))</f>
        <v>70</v>
      </c>
      <c r="M372" s="4">
        <f>IF(ISNA(VLOOKUP(A372,'2009'!$B$2:$S$401,4,FALSE)), AVERAGE(I372:L372), VLOOKUP(A372,'2009'!$B$2:$S$401,4,FALSE))</f>
        <v>70</v>
      </c>
      <c r="N372" s="4">
        <f t="shared" si="45"/>
        <v>19</v>
      </c>
      <c r="O372" s="4" t="str">
        <f>VLOOKUP(A372,Bios!$B$2:$S$430,3,FALSE)</f>
        <v>C</v>
      </c>
      <c r="P372" s="4" t="str">
        <f>VLOOKUP(A372,Bios!$B$2:$S$430,4,FALSE)</f>
        <v>Jan 05 '94</v>
      </c>
      <c r="Q372" s="4" t="str">
        <f t="shared" si="46"/>
        <v>94</v>
      </c>
      <c r="R372" s="5">
        <f t="shared" si="47"/>
        <v>0.31428571428571428</v>
      </c>
      <c r="S372" s="4">
        <f t="shared" si="48"/>
        <v>22</v>
      </c>
      <c r="T372" s="4">
        <f t="shared" si="49"/>
        <v>22</v>
      </c>
      <c r="U372" s="4">
        <f t="shared" si="50"/>
        <v>70</v>
      </c>
      <c r="V372" s="4">
        <f t="shared" si="51"/>
        <v>70</v>
      </c>
      <c r="W372" s="4" t="str">
        <f>VLOOKUP(A372,Bios!$B$2:$S$430,7,FALSE)</f>
        <v>LVA</v>
      </c>
      <c r="X372" s="4" t="str">
        <f>VLOOKUP(A372,Bios!$B$2:$S$430,2,FALSE)</f>
        <v>BUF</v>
      </c>
      <c r="Y372" s="4">
        <f t="shared" si="52"/>
        <v>70</v>
      </c>
      <c r="Z372" s="4">
        <f t="shared" si="53"/>
        <v>22</v>
      </c>
    </row>
    <row r="373" spans="1:26">
      <c r="A373" t="s">
        <v>1916</v>
      </c>
      <c r="B373" s="4">
        <f>VLOOKUP(A373,'2014'!$B$2:$S$430,7,FALSE)</f>
        <v>16</v>
      </c>
      <c r="C373" s="4">
        <f>IF(ISNA(VLOOKUP(A373,'2013'!$B$2:$S$401,7,FALSE)*1.7), B373, VLOOKUP(A373,'2013'!$B$2:$S$401,7,FALSE)*1.7)</f>
        <v>16</v>
      </c>
      <c r="D373" s="4">
        <f>IF(ISNA(VLOOKUP(A373,'2012'!$B$2:$S$401,7,FALSE)), C373, VLOOKUP(A373,'2012'!$B$2:$S$401,7,FALSE))</f>
        <v>16</v>
      </c>
      <c r="E373" s="4">
        <f>IF(ISNA(VLOOKUP(A373,'2011'!$B$2:$S$401,7,FALSE)), AVERAGE(C373:D373), VLOOKUP(A373,'2011'!$B$2:$S$401,7,FALSE))</f>
        <v>16</v>
      </c>
      <c r="F373" s="4">
        <f>IF(ISNA(VLOOKUP(A373,'2010'!$B$2:$S$401,7,FALSE)), AVERAGE(C373:E373), VLOOKUP(A373,'2010'!$B$2:$S$401,7,FALSE))</f>
        <v>16</v>
      </c>
      <c r="G373" s="4">
        <f>IF(ISNA(VLOOKUP(A373,'2009'!$B$2:$S$401,7,FALSE)), AVERAGE(C373:F373), VLOOKUP(A373,'2009'!$B$2:$S$401,7,FALSE))</f>
        <v>16</v>
      </c>
      <c r="H373" s="4">
        <f>VLOOKUP(A373,'2014'!$B$2:$S$430,4,FALSE)</f>
        <v>51</v>
      </c>
      <c r="I373" s="4">
        <f>IF(ISNA(VLOOKUP(A373,'2013'!$B$2:$S$401,4,FALSE)), H373, VLOOKUP(A373,'2013'!$B$2:$S$401,4,FALSE)*1.7)</f>
        <v>51</v>
      </c>
      <c r="J373" s="4">
        <f>IF(ISNA(VLOOKUP(A373,'2012'!$B$2:$S$401,4,FALSE)), I373, VLOOKUP(A373,'2012'!$B$2:$S$401,4,FALSE))</f>
        <v>51</v>
      </c>
      <c r="K373" s="4">
        <f>IF(ISNA(VLOOKUP(A373,'2011'!$B$2:$S$401,4,FALSE)), AVERAGE(I373:J373), VLOOKUP(A373,'2011'!$B$2:$S$401,4,FALSE))</f>
        <v>51</v>
      </c>
      <c r="L373" s="4">
        <f>IF(ISNA(VLOOKUP(A373,'2010'!$B$2:$S$401,4,FALSE)), AVERAGE(I373:K373), VLOOKUP(A373,'2010'!$B$2:$S$401,4,FALSE))</f>
        <v>51</v>
      </c>
      <c r="M373" s="4">
        <f>IF(ISNA(VLOOKUP(A373,'2009'!$B$2:$S$401,4,FALSE)), AVERAGE(I373:L373), VLOOKUP(A373,'2009'!$B$2:$S$401,4,FALSE))</f>
        <v>51</v>
      </c>
      <c r="N373" s="4">
        <f t="shared" si="45"/>
        <v>22</v>
      </c>
      <c r="O373" s="4" t="str">
        <f>VLOOKUP(A373,Bios!$B$2:$S$430,3,FALSE)</f>
        <v>D</v>
      </c>
      <c r="P373" s="4" t="str">
        <f>VLOOKUP(A373,Bios!$B$2:$S$430,4,FALSE)</f>
        <v>May 09 '91</v>
      </c>
      <c r="Q373" s="4" t="str">
        <f t="shared" si="46"/>
        <v>91</v>
      </c>
      <c r="R373" s="5">
        <f t="shared" si="47"/>
        <v>0.31372549019607843</v>
      </c>
      <c r="S373" s="4">
        <f t="shared" si="48"/>
        <v>16</v>
      </c>
      <c r="T373" s="4">
        <f t="shared" si="49"/>
        <v>16</v>
      </c>
      <c r="U373" s="4">
        <f t="shared" si="50"/>
        <v>51</v>
      </c>
      <c r="V373" s="4">
        <f t="shared" si="51"/>
        <v>51</v>
      </c>
      <c r="W373" s="4" t="str">
        <f>VLOOKUP(A373,Bios!$B$2:$S$430,7,FALSE)</f>
        <v>CAN</v>
      </c>
      <c r="X373" s="4" t="str">
        <f>VLOOKUP(A373,Bios!$B$2:$S$430,2,FALSE)</f>
        <v>NYI</v>
      </c>
      <c r="Y373" s="4">
        <f t="shared" si="52"/>
        <v>51</v>
      </c>
      <c r="Z373" s="4">
        <f t="shared" si="53"/>
        <v>16</v>
      </c>
    </row>
    <row r="374" spans="1:26">
      <c r="A374" t="s">
        <v>781</v>
      </c>
      <c r="B374" s="4">
        <f>VLOOKUP(A374,'2014'!$B$2:$S$430,7,FALSE)</f>
        <v>28</v>
      </c>
      <c r="C374" s="4">
        <f>IF(ISNA(VLOOKUP(A374,'2013'!$B$2:$S$401,7,FALSE)*1.7), B374, VLOOKUP(A374,'2013'!$B$2:$S$401,7,FALSE)*1.7)</f>
        <v>22.099999999999998</v>
      </c>
      <c r="D374" s="4">
        <f>IF(ISNA(VLOOKUP(A374,'2012'!$B$2:$S$401,7,FALSE)), C374, VLOOKUP(A374,'2012'!$B$2:$S$401,7,FALSE))</f>
        <v>22</v>
      </c>
      <c r="E374" s="4">
        <f>IF(ISNA(VLOOKUP(A374,'2011'!$B$2:$S$401,7,FALSE)), AVERAGE(C374:D374), VLOOKUP(A374,'2011'!$B$2:$S$401,7,FALSE))</f>
        <v>22</v>
      </c>
      <c r="F374" s="4">
        <f>IF(ISNA(VLOOKUP(A374,'2010'!$B$2:$S$401,7,FALSE)), AVERAGE(C374:E374), VLOOKUP(A374,'2010'!$B$2:$S$401,7,FALSE))</f>
        <v>19</v>
      </c>
      <c r="G374" s="4">
        <f>IF(ISNA(VLOOKUP(A374,'2009'!$B$2:$S$401,7,FALSE)), AVERAGE(C374:F374), VLOOKUP(A374,'2009'!$B$2:$S$401,7,FALSE))</f>
        <v>21.274999999999999</v>
      </c>
      <c r="H374" s="4">
        <f>VLOOKUP(A374,'2014'!$B$2:$S$430,4,FALSE)</f>
        <v>70</v>
      </c>
      <c r="I374" s="4">
        <f>IF(ISNA(VLOOKUP(A374,'2013'!$B$2:$S$401,4,FALSE)), H374, VLOOKUP(A374,'2013'!$B$2:$S$401,4,FALSE)*1.7)</f>
        <v>81.599999999999994</v>
      </c>
      <c r="J374" s="4">
        <f>IF(ISNA(VLOOKUP(A374,'2012'!$B$2:$S$401,4,FALSE)), I374, VLOOKUP(A374,'2012'!$B$2:$S$401,4,FALSE))</f>
        <v>81</v>
      </c>
      <c r="K374" s="4">
        <f>IF(ISNA(VLOOKUP(A374,'2011'!$B$2:$S$401,4,FALSE)), AVERAGE(I374:J374), VLOOKUP(A374,'2011'!$B$2:$S$401,4,FALSE))</f>
        <v>81</v>
      </c>
      <c r="L374" s="4">
        <f>IF(ISNA(VLOOKUP(A374,'2010'!$B$2:$S$401,4,FALSE)), AVERAGE(I374:K374), VLOOKUP(A374,'2010'!$B$2:$S$401,4,FALSE))</f>
        <v>74</v>
      </c>
      <c r="M374" s="4">
        <f>IF(ISNA(VLOOKUP(A374,'2009'!$B$2:$S$401,4,FALSE)), AVERAGE(I374:L374), VLOOKUP(A374,'2009'!$B$2:$S$401,4,FALSE))</f>
        <v>79.400000000000006</v>
      </c>
      <c r="N374" s="4">
        <f t="shared" si="45"/>
        <v>26</v>
      </c>
      <c r="O374" s="4" t="str">
        <f>VLOOKUP(A374,Bios!$B$2:$S$430,3,FALSE)</f>
        <v>L</v>
      </c>
      <c r="P374" s="4" t="str">
        <f>VLOOKUP(A374,Bios!$B$2:$S$430,4,FALSE)</f>
        <v>Feb 25 '87</v>
      </c>
      <c r="Q374" s="4" t="str">
        <f t="shared" si="46"/>
        <v>87</v>
      </c>
      <c r="R374" s="5">
        <f t="shared" si="47"/>
        <v>0.28774089935760172</v>
      </c>
      <c r="S374" s="4">
        <f t="shared" si="48"/>
        <v>19</v>
      </c>
      <c r="T374" s="4">
        <f t="shared" si="49"/>
        <v>28</v>
      </c>
      <c r="U374" s="4">
        <f t="shared" si="50"/>
        <v>70</v>
      </c>
      <c r="V374" s="4">
        <f t="shared" si="51"/>
        <v>81.599999999999994</v>
      </c>
      <c r="W374" s="4" t="str">
        <f>VLOOKUP(A374,Bios!$B$2:$S$430,7,FALSE)</f>
        <v>USA</v>
      </c>
      <c r="X374" s="4" t="str">
        <f>VLOOKUP(A374,Bios!$B$2:$S$430,2,FALSE)</f>
        <v>DET</v>
      </c>
      <c r="Y374" s="4">
        <f t="shared" si="52"/>
        <v>77.833333333333329</v>
      </c>
      <c r="Z374" s="4">
        <f t="shared" si="53"/>
        <v>22.395833333333332</v>
      </c>
    </row>
    <row r="375" spans="1:26">
      <c r="A375" t="s">
        <v>1330</v>
      </c>
      <c r="B375" s="4">
        <f>VLOOKUP(A375,'2014'!$B$2:$S$430,7,FALSE)</f>
        <v>23</v>
      </c>
      <c r="C375" s="4">
        <f>IF(ISNA(VLOOKUP(A375,'2013'!$B$2:$S$401,7,FALSE)*1.7), B375, VLOOKUP(A375,'2013'!$B$2:$S$401,7,FALSE)*1.7)</f>
        <v>23</v>
      </c>
      <c r="D375" s="4">
        <f>IF(ISNA(VLOOKUP(A375,'2012'!$B$2:$S$401,7,FALSE)), C375, VLOOKUP(A375,'2012'!$B$2:$S$401,7,FALSE))</f>
        <v>23</v>
      </c>
      <c r="E375" s="4">
        <f>IF(ISNA(VLOOKUP(A375,'2011'!$B$2:$S$401,7,FALSE)), AVERAGE(C375:D375), VLOOKUP(A375,'2011'!$B$2:$S$401,7,FALSE))</f>
        <v>23</v>
      </c>
      <c r="F375" s="4">
        <f>IF(ISNA(VLOOKUP(A375,'2010'!$B$2:$S$401,7,FALSE)), AVERAGE(C375:E375), VLOOKUP(A375,'2010'!$B$2:$S$401,7,FALSE))</f>
        <v>19</v>
      </c>
      <c r="G375" s="4">
        <f>IF(ISNA(VLOOKUP(A375,'2009'!$B$2:$S$401,7,FALSE)), AVERAGE(C375:F375), VLOOKUP(A375,'2009'!$B$2:$S$401,7,FALSE))</f>
        <v>27</v>
      </c>
      <c r="H375" s="4">
        <f>VLOOKUP(A375,'2014'!$B$2:$S$430,4,FALSE)</f>
        <v>73</v>
      </c>
      <c r="I375" s="4">
        <f>IF(ISNA(VLOOKUP(A375,'2013'!$B$2:$S$401,4,FALSE)), H375, VLOOKUP(A375,'2013'!$B$2:$S$401,4,FALSE)*1.7)</f>
        <v>73</v>
      </c>
      <c r="J375" s="4">
        <f>IF(ISNA(VLOOKUP(A375,'2012'!$B$2:$S$401,4,FALSE)), I375, VLOOKUP(A375,'2012'!$B$2:$S$401,4,FALSE))</f>
        <v>73</v>
      </c>
      <c r="K375" s="4">
        <f>IF(ISNA(VLOOKUP(A375,'2011'!$B$2:$S$401,4,FALSE)), AVERAGE(I375:J375), VLOOKUP(A375,'2011'!$B$2:$S$401,4,FALSE))</f>
        <v>73</v>
      </c>
      <c r="L375" s="4">
        <f>IF(ISNA(VLOOKUP(A375,'2010'!$B$2:$S$401,4,FALSE)), AVERAGE(I375:K375), VLOOKUP(A375,'2010'!$B$2:$S$401,4,FALSE))</f>
        <v>68</v>
      </c>
      <c r="M375" s="4">
        <f>IF(ISNA(VLOOKUP(A375,'2009'!$B$2:$S$401,4,FALSE)), AVERAGE(I375:L375), VLOOKUP(A375,'2009'!$B$2:$S$401,4,FALSE))</f>
        <v>81</v>
      </c>
      <c r="N375" s="4">
        <f t="shared" si="45"/>
        <v>28</v>
      </c>
      <c r="O375" s="4" t="str">
        <f>VLOOKUP(A375,Bios!$B$2:$S$430,3,FALSE)</f>
        <v>R</v>
      </c>
      <c r="P375" s="4" t="str">
        <f>VLOOKUP(A375,Bios!$B$2:$S$430,4,FALSE)</f>
        <v>Feb 04 '85</v>
      </c>
      <c r="Q375" s="4" t="str">
        <f t="shared" si="46"/>
        <v>85</v>
      </c>
      <c r="R375" s="5">
        <f t="shared" si="47"/>
        <v>0.31292517006802723</v>
      </c>
      <c r="S375" s="4">
        <f t="shared" si="48"/>
        <v>19</v>
      </c>
      <c r="T375" s="4">
        <f t="shared" si="49"/>
        <v>27</v>
      </c>
      <c r="U375" s="4">
        <f t="shared" si="50"/>
        <v>68</v>
      </c>
      <c r="V375" s="4">
        <f t="shared" si="51"/>
        <v>81</v>
      </c>
      <c r="W375" s="4" t="str">
        <f>VLOOKUP(A375,Bios!$B$2:$S$430,7,FALSE)</f>
        <v>CAN</v>
      </c>
      <c r="X375" s="4" t="str">
        <f>VLOOKUP(A375,Bios!$B$2:$S$430,2,FALSE)</f>
        <v>VAN</v>
      </c>
      <c r="Y375" s="4">
        <f t="shared" si="52"/>
        <v>73.5</v>
      </c>
      <c r="Z375" s="4">
        <f t="shared" si="53"/>
        <v>23</v>
      </c>
    </row>
    <row r="376" spans="1:26">
      <c r="A376" t="s">
        <v>930</v>
      </c>
      <c r="B376" s="4">
        <f>VLOOKUP(A376,'2014'!$B$2:$S$430,7,FALSE)</f>
        <v>22</v>
      </c>
      <c r="C376" s="4">
        <f>IF(ISNA(VLOOKUP(A376,'2013'!$B$2:$S$401,7,FALSE)*1.7), B376, VLOOKUP(A376,'2013'!$B$2:$S$401,7,FALSE)*1.7)</f>
        <v>27.2</v>
      </c>
      <c r="D376" s="4">
        <f>IF(ISNA(VLOOKUP(A376,'2012'!$B$2:$S$401,7,FALSE)), C376, VLOOKUP(A376,'2012'!$B$2:$S$401,7,FALSE))</f>
        <v>27.2</v>
      </c>
      <c r="E376" s="4">
        <f>IF(ISNA(VLOOKUP(A376,'2011'!$B$2:$S$401,7,FALSE)), AVERAGE(C376:D376), VLOOKUP(A376,'2011'!$B$2:$S$401,7,FALSE))</f>
        <v>27.2</v>
      </c>
      <c r="F376" s="4">
        <f>IF(ISNA(VLOOKUP(A376,'2010'!$B$2:$S$401,7,FALSE)), AVERAGE(C376:E376), VLOOKUP(A376,'2010'!$B$2:$S$401,7,FALSE))</f>
        <v>18</v>
      </c>
      <c r="G376" s="4">
        <f>IF(ISNA(VLOOKUP(A376,'2009'!$B$2:$S$401,7,FALSE)), AVERAGE(C376:F376), VLOOKUP(A376,'2009'!$B$2:$S$401,7,FALSE))</f>
        <v>24.9</v>
      </c>
      <c r="H376" s="4">
        <f>VLOOKUP(A376,'2014'!$B$2:$S$430,4,FALSE)</f>
        <v>75</v>
      </c>
      <c r="I376" s="4">
        <f>IF(ISNA(VLOOKUP(A376,'2013'!$B$2:$S$401,4,FALSE)), H376, VLOOKUP(A376,'2013'!$B$2:$S$401,4,FALSE)*1.7)</f>
        <v>78.2</v>
      </c>
      <c r="J376" s="4">
        <f>IF(ISNA(VLOOKUP(A376,'2012'!$B$2:$S$401,4,FALSE)), I376, VLOOKUP(A376,'2012'!$B$2:$S$401,4,FALSE))</f>
        <v>78.2</v>
      </c>
      <c r="K376" s="4">
        <f>IF(ISNA(VLOOKUP(A376,'2011'!$B$2:$S$401,4,FALSE)), AVERAGE(I376:J376), VLOOKUP(A376,'2011'!$B$2:$S$401,4,FALSE))</f>
        <v>78.2</v>
      </c>
      <c r="L376" s="4">
        <f>IF(ISNA(VLOOKUP(A376,'2010'!$B$2:$S$401,4,FALSE)), AVERAGE(I376:K376), VLOOKUP(A376,'2010'!$B$2:$S$401,4,FALSE))</f>
        <v>80</v>
      </c>
      <c r="M376" s="4">
        <f>IF(ISNA(VLOOKUP(A376,'2009'!$B$2:$S$401,4,FALSE)), AVERAGE(I376:L376), VLOOKUP(A376,'2009'!$B$2:$S$401,4,FALSE))</f>
        <v>78.650000000000006</v>
      </c>
      <c r="N376" s="4">
        <f t="shared" si="45"/>
        <v>30</v>
      </c>
      <c r="O376" s="4" t="str">
        <f>VLOOKUP(A376,Bios!$B$2:$S$430,3,FALSE)</f>
        <v>R</v>
      </c>
      <c r="P376" s="4" t="str">
        <f>VLOOKUP(A376,Bios!$B$2:$S$430,4,FALSE)</f>
        <v>Jun 22 '83</v>
      </c>
      <c r="Q376" s="4" t="str">
        <f t="shared" si="46"/>
        <v>83</v>
      </c>
      <c r="R376" s="5">
        <f t="shared" si="47"/>
        <v>0.31286705819540844</v>
      </c>
      <c r="S376" s="4">
        <f t="shared" si="48"/>
        <v>18</v>
      </c>
      <c r="T376" s="4">
        <f t="shared" si="49"/>
        <v>27.2</v>
      </c>
      <c r="U376" s="4">
        <f t="shared" si="50"/>
        <v>75</v>
      </c>
      <c r="V376" s="4">
        <f t="shared" si="51"/>
        <v>80</v>
      </c>
      <c r="W376" s="4" t="str">
        <f>VLOOKUP(A376,Bios!$B$2:$S$430,7,FALSE)</f>
        <v>USA</v>
      </c>
      <c r="X376" s="4" t="str">
        <f>VLOOKUP(A376,Bios!$B$2:$S$430,2,FALSE)</f>
        <v>CAR</v>
      </c>
      <c r="Y376" s="4">
        <f t="shared" si="52"/>
        <v>78.041666666666671</v>
      </c>
      <c r="Z376" s="4">
        <f t="shared" si="53"/>
        <v>24.416666666666668</v>
      </c>
    </row>
    <row r="377" spans="1:26">
      <c r="A377" t="s">
        <v>940</v>
      </c>
      <c r="B377" s="4">
        <f>VLOOKUP(A377,'2014'!$B$2:$S$430,7,FALSE)</f>
        <v>17</v>
      </c>
      <c r="C377" s="4">
        <f>IF(ISNA(VLOOKUP(A377,'2013'!$B$2:$S$401,7,FALSE)*1.7), B377, VLOOKUP(A377,'2013'!$B$2:$S$401,7,FALSE)*1.7)</f>
        <v>25.5</v>
      </c>
      <c r="D377" s="4">
        <f>IF(ISNA(VLOOKUP(A377,'2012'!$B$2:$S$401,7,FALSE)), C377, VLOOKUP(A377,'2012'!$B$2:$S$401,7,FALSE))</f>
        <v>25.5</v>
      </c>
      <c r="E377" s="4">
        <f>IF(ISNA(VLOOKUP(A377,'2011'!$B$2:$S$401,7,FALSE)), AVERAGE(C377:D377), VLOOKUP(A377,'2011'!$B$2:$S$401,7,FALSE))</f>
        <v>19</v>
      </c>
      <c r="F377" s="4">
        <f>IF(ISNA(VLOOKUP(A377,'2010'!$B$2:$S$401,7,FALSE)), AVERAGE(C377:E377), VLOOKUP(A377,'2010'!$B$2:$S$401,7,FALSE))</f>
        <v>20</v>
      </c>
      <c r="G377" s="4">
        <f>IF(ISNA(VLOOKUP(A377,'2009'!$B$2:$S$401,7,FALSE)), AVERAGE(C377:F377), VLOOKUP(A377,'2009'!$B$2:$S$401,7,FALSE))</f>
        <v>22.5</v>
      </c>
      <c r="H377" s="4">
        <f>VLOOKUP(A377,'2014'!$B$2:$S$430,4,FALSE)</f>
        <v>80</v>
      </c>
      <c r="I377" s="4">
        <f>IF(ISNA(VLOOKUP(A377,'2013'!$B$2:$S$401,4,FALSE)), H377, VLOOKUP(A377,'2013'!$B$2:$S$401,4,FALSE)*1.7)</f>
        <v>62.9</v>
      </c>
      <c r="J377" s="4">
        <f>IF(ISNA(VLOOKUP(A377,'2012'!$B$2:$S$401,4,FALSE)), I377, VLOOKUP(A377,'2012'!$B$2:$S$401,4,FALSE))</f>
        <v>62.9</v>
      </c>
      <c r="K377" s="4">
        <f>IF(ISNA(VLOOKUP(A377,'2011'!$B$2:$S$401,4,FALSE)), AVERAGE(I377:J377), VLOOKUP(A377,'2011'!$B$2:$S$401,4,FALSE))</f>
        <v>76</v>
      </c>
      <c r="L377" s="4">
        <f>IF(ISNA(VLOOKUP(A377,'2010'!$B$2:$S$401,4,FALSE)), AVERAGE(I377:K377), VLOOKUP(A377,'2010'!$B$2:$S$401,4,FALSE))</f>
        <v>68</v>
      </c>
      <c r="M377" s="4">
        <f>IF(ISNA(VLOOKUP(A377,'2009'!$B$2:$S$401,4,FALSE)), AVERAGE(I377:L377), VLOOKUP(A377,'2009'!$B$2:$S$401,4,FALSE))</f>
        <v>67.45</v>
      </c>
      <c r="N377" s="4">
        <f t="shared" si="45"/>
        <v>27</v>
      </c>
      <c r="O377" s="4" t="str">
        <f>VLOOKUP(A377,Bios!$B$2:$S$430,3,FALSE)</f>
        <v>D</v>
      </c>
      <c r="P377" s="4" t="str">
        <f>VLOOKUP(A377,Bios!$B$2:$S$430,4,FALSE)</f>
        <v>Nov 09 '86</v>
      </c>
      <c r="Q377" s="4" t="str">
        <f t="shared" si="46"/>
        <v>86</v>
      </c>
      <c r="R377" s="5">
        <f t="shared" si="47"/>
        <v>0.31036548831635707</v>
      </c>
      <c r="S377" s="4">
        <f t="shared" si="48"/>
        <v>17</v>
      </c>
      <c r="T377" s="4">
        <f t="shared" si="49"/>
        <v>25.5</v>
      </c>
      <c r="U377" s="4">
        <f t="shared" si="50"/>
        <v>62.9</v>
      </c>
      <c r="V377" s="4">
        <f t="shared" si="51"/>
        <v>80</v>
      </c>
      <c r="W377" s="4" t="str">
        <f>VLOOKUP(A377,Bios!$B$2:$S$430,7,FALSE)</f>
        <v>SWE</v>
      </c>
      <c r="X377" s="4" t="str">
        <f>VLOOKUP(A377,Bios!$B$2:$S$430,2,FALSE)</f>
        <v>TOR</v>
      </c>
      <c r="Y377" s="4">
        <f t="shared" si="52"/>
        <v>69.541666666666671</v>
      </c>
      <c r="Z377" s="4">
        <f t="shared" si="53"/>
        <v>21.583333333333332</v>
      </c>
    </row>
    <row r="378" spans="1:26">
      <c r="A378" t="s">
        <v>939</v>
      </c>
      <c r="B378" s="4">
        <f>VLOOKUP(A378,'2014'!$B$2:$S$430,7,FALSE)</f>
        <v>16</v>
      </c>
      <c r="C378" s="4">
        <f>IF(ISNA(VLOOKUP(A378,'2013'!$B$2:$S$401,7,FALSE)*1.7), B378, VLOOKUP(A378,'2013'!$B$2:$S$401,7,FALSE)*1.7)</f>
        <v>25.5</v>
      </c>
      <c r="D378" s="4">
        <f>IF(ISNA(VLOOKUP(A378,'2012'!$B$2:$S$401,7,FALSE)), C378, VLOOKUP(A378,'2012'!$B$2:$S$401,7,FALSE))</f>
        <v>25.5</v>
      </c>
      <c r="E378" s="4">
        <f>IF(ISNA(VLOOKUP(A378,'2011'!$B$2:$S$401,7,FALSE)), AVERAGE(C378:D378), VLOOKUP(A378,'2011'!$B$2:$S$401,7,FALSE))</f>
        <v>25.5</v>
      </c>
      <c r="F378" s="4">
        <f>IF(ISNA(VLOOKUP(A378,'2010'!$B$2:$S$401,7,FALSE)), AVERAGE(C378:E378), VLOOKUP(A378,'2010'!$B$2:$S$401,7,FALSE))</f>
        <v>25.5</v>
      </c>
      <c r="G378" s="4">
        <f>IF(ISNA(VLOOKUP(A378,'2009'!$B$2:$S$401,7,FALSE)), AVERAGE(C378:F378), VLOOKUP(A378,'2009'!$B$2:$S$401,7,FALSE))</f>
        <v>25.5</v>
      </c>
      <c r="H378" s="4">
        <f>VLOOKUP(A378,'2014'!$B$2:$S$430,4,FALSE)</f>
        <v>80</v>
      </c>
      <c r="I378" s="4">
        <f>IF(ISNA(VLOOKUP(A378,'2013'!$B$2:$S$401,4,FALSE)), H378, VLOOKUP(A378,'2013'!$B$2:$S$401,4,FALSE)*1.7)</f>
        <v>76.5</v>
      </c>
      <c r="J378" s="4">
        <f>IF(ISNA(VLOOKUP(A378,'2012'!$B$2:$S$401,4,FALSE)), I378, VLOOKUP(A378,'2012'!$B$2:$S$401,4,FALSE))</f>
        <v>76.5</v>
      </c>
      <c r="K378" s="4">
        <f>IF(ISNA(VLOOKUP(A378,'2011'!$B$2:$S$401,4,FALSE)), AVERAGE(I378:J378), VLOOKUP(A378,'2011'!$B$2:$S$401,4,FALSE))</f>
        <v>76.5</v>
      </c>
      <c r="L378" s="4">
        <f>IF(ISNA(VLOOKUP(A378,'2010'!$B$2:$S$401,4,FALSE)), AVERAGE(I378:K378), VLOOKUP(A378,'2010'!$B$2:$S$401,4,FALSE))</f>
        <v>76.5</v>
      </c>
      <c r="M378" s="4">
        <f>IF(ISNA(VLOOKUP(A378,'2009'!$B$2:$S$401,4,FALSE)), AVERAGE(I378:L378), VLOOKUP(A378,'2009'!$B$2:$S$401,4,FALSE))</f>
        <v>76.5</v>
      </c>
      <c r="N378" s="4">
        <f t="shared" si="45"/>
        <v>22</v>
      </c>
      <c r="O378" s="4" t="str">
        <f>VLOOKUP(A378,Bios!$B$2:$S$430,3,FALSE)</f>
        <v>C</v>
      </c>
      <c r="P378" s="4" t="str">
        <f>VLOOKUP(A378,Bios!$B$2:$S$430,4,FALSE)</f>
        <v>Feb 27 '91</v>
      </c>
      <c r="Q378" s="4" t="str">
        <f t="shared" si="46"/>
        <v>91</v>
      </c>
      <c r="R378" s="5">
        <f t="shared" si="47"/>
        <v>0.31027027027027032</v>
      </c>
      <c r="S378" s="4">
        <f t="shared" si="48"/>
        <v>16</v>
      </c>
      <c r="T378" s="4">
        <f t="shared" si="49"/>
        <v>25.5</v>
      </c>
      <c r="U378" s="4">
        <f t="shared" si="50"/>
        <v>76.5</v>
      </c>
      <c r="V378" s="4">
        <f t="shared" si="51"/>
        <v>80</v>
      </c>
      <c r="W378" s="4" t="str">
        <f>VLOOKUP(A378,Bios!$B$2:$S$430,7,FALSE)</f>
        <v>CAN</v>
      </c>
      <c r="X378" s="4" t="str">
        <f>VLOOKUP(A378,Bios!$B$2:$S$430,2,FALSE)</f>
        <v>NYI</v>
      </c>
      <c r="Y378" s="4">
        <f t="shared" si="52"/>
        <v>77.083333333333329</v>
      </c>
      <c r="Z378" s="4">
        <f t="shared" si="53"/>
        <v>23.916666666666668</v>
      </c>
    </row>
    <row r="379" spans="1:26">
      <c r="A379" t="s">
        <v>1213</v>
      </c>
      <c r="B379" s="4">
        <f>VLOOKUP(A379,'2014'!$B$2:$S$430,7,FALSE)</f>
        <v>19</v>
      </c>
      <c r="C379" s="4">
        <f>IF(ISNA(VLOOKUP(A379,'2013'!$B$2:$S$401,7,FALSE)*1.7), B379, VLOOKUP(A379,'2013'!$B$2:$S$401,7,FALSE)*1.7)</f>
        <v>20.399999999999999</v>
      </c>
      <c r="D379" s="4">
        <f>IF(ISNA(VLOOKUP(A379,'2012'!$B$2:$S$401,7,FALSE)), C379, VLOOKUP(A379,'2012'!$B$2:$S$401,7,FALSE))</f>
        <v>12</v>
      </c>
      <c r="E379" s="4">
        <f>IF(ISNA(VLOOKUP(A379,'2011'!$B$2:$S$401,7,FALSE)), AVERAGE(C379:D379), VLOOKUP(A379,'2011'!$B$2:$S$401,7,FALSE))</f>
        <v>16.2</v>
      </c>
      <c r="F379" s="4">
        <f>IF(ISNA(VLOOKUP(A379,'2010'!$B$2:$S$401,7,FALSE)), AVERAGE(C379:E379), VLOOKUP(A379,'2010'!$B$2:$S$401,7,FALSE))</f>
        <v>16.2</v>
      </c>
      <c r="G379" s="4">
        <f>IF(ISNA(VLOOKUP(A379,'2009'!$B$2:$S$401,7,FALSE)), AVERAGE(C379:F379), VLOOKUP(A379,'2009'!$B$2:$S$401,7,FALSE))</f>
        <v>16.2</v>
      </c>
      <c r="H379" s="4">
        <f>VLOOKUP(A379,'2014'!$B$2:$S$430,4,FALSE)</f>
        <v>62</v>
      </c>
      <c r="I379" s="4">
        <f>IF(ISNA(VLOOKUP(A379,'2013'!$B$2:$S$401,4,FALSE)), H379, VLOOKUP(A379,'2013'!$B$2:$S$401,4,FALSE)*1.7)</f>
        <v>64.599999999999994</v>
      </c>
      <c r="J379" s="4">
        <f>IF(ISNA(VLOOKUP(A379,'2012'!$B$2:$S$401,4,FALSE)), I379, VLOOKUP(A379,'2012'!$B$2:$S$401,4,FALSE))</f>
        <v>38</v>
      </c>
      <c r="K379" s="4">
        <f>IF(ISNA(VLOOKUP(A379,'2011'!$B$2:$S$401,4,FALSE)), AVERAGE(I379:J379), VLOOKUP(A379,'2011'!$B$2:$S$401,4,FALSE))</f>
        <v>51.3</v>
      </c>
      <c r="L379" s="4">
        <f>IF(ISNA(VLOOKUP(A379,'2010'!$B$2:$S$401,4,FALSE)), AVERAGE(I379:K379), VLOOKUP(A379,'2010'!$B$2:$S$401,4,FALSE))</f>
        <v>51.29999999999999</v>
      </c>
      <c r="M379" s="4">
        <f>IF(ISNA(VLOOKUP(A379,'2009'!$B$2:$S$401,4,FALSE)), AVERAGE(I379:L379), VLOOKUP(A379,'2009'!$B$2:$S$401,4,FALSE))</f>
        <v>51.29999999999999</v>
      </c>
      <c r="N379" s="4">
        <f t="shared" si="45"/>
        <v>26</v>
      </c>
      <c r="O379" s="4" t="str">
        <f>VLOOKUP(A379,Bios!$B$2:$S$430,3,FALSE)</f>
        <v>D</v>
      </c>
      <c r="P379" s="4" t="str">
        <f>VLOOKUP(A379,Bios!$B$2:$S$430,4,FALSE)</f>
        <v>Nov 29 '87</v>
      </c>
      <c r="Q379" s="4" t="str">
        <f t="shared" si="46"/>
        <v>87</v>
      </c>
      <c r="R379" s="5">
        <f t="shared" si="47"/>
        <v>0.31397174254317112</v>
      </c>
      <c r="S379" s="4">
        <f t="shared" si="48"/>
        <v>12</v>
      </c>
      <c r="T379" s="4">
        <f t="shared" si="49"/>
        <v>20.399999999999999</v>
      </c>
      <c r="U379" s="4">
        <f t="shared" si="50"/>
        <v>38</v>
      </c>
      <c r="V379" s="4">
        <f t="shared" si="51"/>
        <v>64.599999999999994</v>
      </c>
      <c r="W379" s="4" t="str">
        <f>VLOOKUP(A379,Bios!$B$2:$S$430,7,FALSE)</f>
        <v>CAN</v>
      </c>
      <c r="X379" s="4" t="str">
        <f>VLOOKUP(A379,Bios!$B$2:$S$430,2,FALSE)</f>
        <v>SJS</v>
      </c>
      <c r="Y379" s="4">
        <f t="shared" si="52"/>
        <v>53.083333333333336</v>
      </c>
      <c r="Z379" s="4">
        <f t="shared" si="53"/>
        <v>16.666666666666668</v>
      </c>
    </row>
    <row r="380" spans="1:26">
      <c r="A380" t="s">
        <v>745</v>
      </c>
      <c r="B380" s="4">
        <f>VLOOKUP(A380,'2014'!$B$2:$S$430,7,FALSE)</f>
        <v>22</v>
      </c>
      <c r="C380" s="4">
        <f>IF(ISNA(VLOOKUP(A380,'2013'!$B$2:$S$401,7,FALSE)*1.7), B380, VLOOKUP(A380,'2013'!$B$2:$S$401,7,FALSE)*1.7)</f>
        <v>25.5</v>
      </c>
      <c r="D380" s="4">
        <f>IF(ISNA(VLOOKUP(A380,'2012'!$B$2:$S$401,7,FALSE)), C380, VLOOKUP(A380,'2012'!$B$2:$S$401,7,FALSE))</f>
        <v>26</v>
      </c>
      <c r="E380" s="4">
        <f>IF(ISNA(VLOOKUP(A380,'2011'!$B$2:$S$401,7,FALSE)), AVERAGE(C380:D380), VLOOKUP(A380,'2011'!$B$2:$S$401,7,FALSE))</f>
        <v>25.75</v>
      </c>
      <c r="F380" s="4">
        <f>IF(ISNA(VLOOKUP(A380,'2010'!$B$2:$S$401,7,FALSE)), AVERAGE(C380:E380), VLOOKUP(A380,'2010'!$B$2:$S$401,7,FALSE))</f>
        <v>25.75</v>
      </c>
      <c r="G380" s="4">
        <f>IF(ISNA(VLOOKUP(A380,'2009'!$B$2:$S$401,7,FALSE)), AVERAGE(C380:F380), VLOOKUP(A380,'2009'!$B$2:$S$401,7,FALSE))</f>
        <v>25.75</v>
      </c>
      <c r="H380" s="4">
        <f>VLOOKUP(A380,'2014'!$B$2:$S$430,4,FALSE)</f>
        <v>82</v>
      </c>
      <c r="I380" s="4">
        <f>IF(ISNA(VLOOKUP(A380,'2013'!$B$2:$S$401,4,FALSE)), H380, VLOOKUP(A380,'2013'!$B$2:$S$401,4,FALSE)*1.7)</f>
        <v>81.599999999999994</v>
      </c>
      <c r="J380" s="4">
        <f>IF(ISNA(VLOOKUP(A380,'2012'!$B$2:$S$401,4,FALSE)), I380, VLOOKUP(A380,'2012'!$B$2:$S$401,4,FALSE))</f>
        <v>81</v>
      </c>
      <c r="K380" s="4">
        <f>IF(ISNA(VLOOKUP(A380,'2011'!$B$2:$S$401,4,FALSE)), AVERAGE(I380:J380), VLOOKUP(A380,'2011'!$B$2:$S$401,4,FALSE))</f>
        <v>81.3</v>
      </c>
      <c r="L380" s="4">
        <f>IF(ISNA(VLOOKUP(A380,'2010'!$B$2:$S$401,4,FALSE)), AVERAGE(I380:K380), VLOOKUP(A380,'2010'!$B$2:$S$401,4,FALSE))</f>
        <v>81.3</v>
      </c>
      <c r="M380" s="4">
        <f>IF(ISNA(VLOOKUP(A380,'2009'!$B$2:$S$401,4,FALSE)), AVERAGE(I380:L380), VLOOKUP(A380,'2009'!$B$2:$S$401,4,FALSE))</f>
        <v>81.3</v>
      </c>
      <c r="N380" s="4">
        <f t="shared" si="45"/>
        <v>25</v>
      </c>
      <c r="O380" s="4" t="str">
        <f>VLOOKUP(A380,Bios!$B$2:$S$430,3,FALSE)</f>
        <v>C</v>
      </c>
      <c r="P380" s="4" t="str">
        <f>VLOOKUP(A380,Bios!$B$2:$S$430,4,FALSE)</f>
        <v>Apr 05 '88</v>
      </c>
      <c r="Q380" s="4" t="str">
        <f t="shared" si="46"/>
        <v>88</v>
      </c>
      <c r="R380" s="5">
        <f t="shared" si="47"/>
        <v>0.30859774820880242</v>
      </c>
      <c r="S380" s="4">
        <f t="shared" si="48"/>
        <v>22</v>
      </c>
      <c r="T380" s="4">
        <f t="shared" si="49"/>
        <v>26</v>
      </c>
      <c r="U380" s="4">
        <f t="shared" si="50"/>
        <v>81</v>
      </c>
      <c r="V380" s="4">
        <f t="shared" si="51"/>
        <v>82</v>
      </c>
      <c r="W380" s="4" t="str">
        <f>VLOOKUP(A380,Bios!$B$2:$S$430,7,FALSE)</f>
        <v>CAN</v>
      </c>
      <c r="X380" s="4" t="str">
        <f>VLOOKUP(A380,Bios!$B$2:$S$430,2,FALSE)</f>
        <v>OTT</v>
      </c>
      <c r="Y380" s="4">
        <f t="shared" si="52"/>
        <v>81.416666666666671</v>
      </c>
      <c r="Z380" s="4">
        <f t="shared" si="53"/>
        <v>25.125</v>
      </c>
    </row>
    <row r="381" spans="1:26">
      <c r="A381" t="s">
        <v>1917</v>
      </c>
      <c r="B381" s="4">
        <f>VLOOKUP(A381,'2014'!$B$2:$S$430,7,FALSE)</f>
        <v>16</v>
      </c>
      <c r="C381" s="4">
        <f>IF(ISNA(VLOOKUP(A381,'2013'!$B$2:$S$401,7,FALSE)*1.7), B381, VLOOKUP(A381,'2013'!$B$2:$S$401,7,FALSE)*1.7)</f>
        <v>16</v>
      </c>
      <c r="D381" s="4">
        <f>IF(ISNA(VLOOKUP(A381,'2012'!$B$2:$S$401,7,FALSE)), C381, VLOOKUP(A381,'2012'!$B$2:$S$401,7,FALSE))</f>
        <v>16</v>
      </c>
      <c r="E381" s="4">
        <f>IF(ISNA(VLOOKUP(A381,'2011'!$B$2:$S$401,7,FALSE)), AVERAGE(C381:D381), VLOOKUP(A381,'2011'!$B$2:$S$401,7,FALSE))</f>
        <v>16</v>
      </c>
      <c r="F381" s="4">
        <f>IF(ISNA(VLOOKUP(A381,'2010'!$B$2:$S$401,7,FALSE)), AVERAGE(C381:E381), VLOOKUP(A381,'2010'!$B$2:$S$401,7,FALSE))</f>
        <v>16</v>
      </c>
      <c r="G381" s="4">
        <f>IF(ISNA(VLOOKUP(A381,'2009'!$B$2:$S$401,7,FALSE)), AVERAGE(C381:F381), VLOOKUP(A381,'2009'!$B$2:$S$401,7,FALSE))</f>
        <v>16</v>
      </c>
      <c r="H381" s="4">
        <f>VLOOKUP(A381,'2014'!$B$2:$S$430,4,FALSE)</f>
        <v>52</v>
      </c>
      <c r="I381" s="4">
        <f>IF(ISNA(VLOOKUP(A381,'2013'!$B$2:$S$401,4,FALSE)), H381, VLOOKUP(A381,'2013'!$B$2:$S$401,4,FALSE)*1.7)</f>
        <v>52</v>
      </c>
      <c r="J381" s="4">
        <f>IF(ISNA(VLOOKUP(A381,'2012'!$B$2:$S$401,4,FALSE)), I381, VLOOKUP(A381,'2012'!$B$2:$S$401,4,FALSE))</f>
        <v>52</v>
      </c>
      <c r="K381" s="4">
        <f>IF(ISNA(VLOOKUP(A381,'2011'!$B$2:$S$401,4,FALSE)), AVERAGE(I381:J381), VLOOKUP(A381,'2011'!$B$2:$S$401,4,FALSE))</f>
        <v>52</v>
      </c>
      <c r="L381" s="4">
        <f>IF(ISNA(VLOOKUP(A381,'2010'!$B$2:$S$401,4,FALSE)), AVERAGE(I381:K381), VLOOKUP(A381,'2010'!$B$2:$S$401,4,FALSE))</f>
        <v>52</v>
      </c>
      <c r="M381" s="4">
        <f>IF(ISNA(VLOOKUP(A381,'2009'!$B$2:$S$401,4,FALSE)), AVERAGE(I381:L381), VLOOKUP(A381,'2009'!$B$2:$S$401,4,FALSE))</f>
        <v>52</v>
      </c>
      <c r="N381" s="4">
        <f t="shared" si="45"/>
        <v>23</v>
      </c>
      <c r="O381" s="4" t="str">
        <f>VLOOKUP(A381,Bios!$B$2:$S$430,3,FALSE)</f>
        <v>D</v>
      </c>
      <c r="P381" s="4" t="str">
        <f>VLOOKUP(A381,Bios!$B$2:$S$430,4,FALSE)</f>
        <v>May 09 '90</v>
      </c>
      <c r="Q381" s="4" t="str">
        <f t="shared" si="46"/>
        <v>90</v>
      </c>
      <c r="R381" s="5">
        <f t="shared" si="47"/>
        <v>0.30769230769230771</v>
      </c>
      <c r="S381" s="4">
        <f t="shared" si="48"/>
        <v>16</v>
      </c>
      <c r="T381" s="4">
        <f t="shared" si="49"/>
        <v>16</v>
      </c>
      <c r="U381" s="4">
        <f t="shared" si="50"/>
        <v>52</v>
      </c>
      <c r="V381" s="4">
        <f t="shared" si="51"/>
        <v>52</v>
      </c>
      <c r="W381" s="4" t="str">
        <f>VLOOKUP(A381,Bios!$B$2:$S$430,7,FALSE)</f>
        <v>USA</v>
      </c>
      <c r="X381" s="4" t="str">
        <f>VLOOKUP(A381,Bios!$B$2:$S$430,2,FALSE)</f>
        <v>NYI</v>
      </c>
      <c r="Y381" s="4">
        <f t="shared" si="52"/>
        <v>52</v>
      </c>
      <c r="Z381" s="4">
        <f t="shared" si="53"/>
        <v>16</v>
      </c>
    </row>
    <row r="382" spans="1:26">
      <c r="A382" t="s">
        <v>1295</v>
      </c>
      <c r="B382" s="4">
        <f>VLOOKUP(A382,'2014'!$B$2:$S$430,7,FALSE)</f>
        <v>23</v>
      </c>
      <c r="C382" s="4">
        <f>IF(ISNA(VLOOKUP(A382,'2013'!$B$2:$S$401,7,FALSE)*1.7), B382, VLOOKUP(A382,'2013'!$B$2:$S$401,7,FALSE)*1.7)</f>
        <v>23</v>
      </c>
      <c r="D382" s="4">
        <f>IF(ISNA(VLOOKUP(A382,'2012'!$B$2:$S$401,7,FALSE)), C382, VLOOKUP(A382,'2012'!$B$2:$S$401,7,FALSE))</f>
        <v>23</v>
      </c>
      <c r="E382" s="4">
        <f>IF(ISNA(VLOOKUP(A382,'2011'!$B$2:$S$401,7,FALSE)), AVERAGE(C382:D382), VLOOKUP(A382,'2011'!$B$2:$S$401,7,FALSE))</f>
        <v>23</v>
      </c>
      <c r="F382" s="4">
        <f>IF(ISNA(VLOOKUP(A382,'2010'!$B$2:$S$401,7,FALSE)), AVERAGE(C382:E382), VLOOKUP(A382,'2010'!$B$2:$S$401,7,FALSE))</f>
        <v>23</v>
      </c>
      <c r="G382" s="4">
        <f>IF(ISNA(VLOOKUP(A382,'2009'!$B$2:$S$401,7,FALSE)), AVERAGE(C382:F382), VLOOKUP(A382,'2009'!$B$2:$S$401,7,FALSE))</f>
        <v>23</v>
      </c>
      <c r="H382" s="4">
        <f>VLOOKUP(A382,'2014'!$B$2:$S$430,4,FALSE)</f>
        <v>75</v>
      </c>
      <c r="I382" s="4">
        <f>IF(ISNA(VLOOKUP(A382,'2013'!$B$2:$S$401,4,FALSE)), H382, VLOOKUP(A382,'2013'!$B$2:$S$401,4,FALSE)*1.7)</f>
        <v>75</v>
      </c>
      <c r="J382" s="4">
        <f>IF(ISNA(VLOOKUP(A382,'2012'!$B$2:$S$401,4,FALSE)), I382, VLOOKUP(A382,'2012'!$B$2:$S$401,4,FALSE))</f>
        <v>75</v>
      </c>
      <c r="K382" s="4">
        <f>IF(ISNA(VLOOKUP(A382,'2011'!$B$2:$S$401,4,FALSE)), AVERAGE(I382:J382), VLOOKUP(A382,'2011'!$B$2:$S$401,4,FALSE))</f>
        <v>75</v>
      </c>
      <c r="L382" s="4">
        <f>IF(ISNA(VLOOKUP(A382,'2010'!$B$2:$S$401,4,FALSE)), AVERAGE(I382:K382), VLOOKUP(A382,'2010'!$B$2:$S$401,4,FALSE))</f>
        <v>75</v>
      </c>
      <c r="M382" s="4">
        <f>IF(ISNA(VLOOKUP(A382,'2009'!$B$2:$S$401,4,FALSE)), AVERAGE(I382:L382), VLOOKUP(A382,'2009'!$B$2:$S$401,4,FALSE))</f>
        <v>75</v>
      </c>
      <c r="N382" s="4">
        <f t="shared" si="45"/>
        <v>29</v>
      </c>
      <c r="O382" s="4" t="str">
        <f>VLOOKUP(A382,Bios!$B$2:$S$430,3,FALSE)</f>
        <v>D</v>
      </c>
      <c r="P382" s="4" t="str">
        <f>VLOOKUP(A382,Bios!$B$2:$S$430,4,FALSE)</f>
        <v>Jan 19 '84</v>
      </c>
      <c r="Q382" s="4" t="str">
        <f t="shared" si="46"/>
        <v>84</v>
      </c>
      <c r="R382" s="5">
        <f t="shared" si="47"/>
        <v>0.30666666666666664</v>
      </c>
      <c r="S382" s="4">
        <f t="shared" si="48"/>
        <v>23</v>
      </c>
      <c r="T382" s="4">
        <f t="shared" si="49"/>
        <v>23</v>
      </c>
      <c r="U382" s="4">
        <f t="shared" si="50"/>
        <v>75</v>
      </c>
      <c r="V382" s="4">
        <f t="shared" si="51"/>
        <v>75</v>
      </c>
      <c r="W382" s="4" t="str">
        <f>VLOOKUP(A382,Bios!$B$2:$S$430,7,FALSE)</f>
        <v>CAN</v>
      </c>
      <c r="X382" s="4" t="str">
        <f>VLOOKUP(A382,Bios!$B$2:$S$430,2,FALSE)</f>
        <v>BOS</v>
      </c>
      <c r="Y382" s="4">
        <f t="shared" si="52"/>
        <v>75</v>
      </c>
      <c r="Z382" s="4">
        <f t="shared" si="53"/>
        <v>23</v>
      </c>
    </row>
    <row r="383" spans="1:26">
      <c r="A383" t="s">
        <v>937</v>
      </c>
      <c r="B383" s="4">
        <f>VLOOKUP(A383,'2014'!$B$2:$S$430,7,FALSE)</f>
        <v>16</v>
      </c>
      <c r="C383" s="4">
        <f>IF(ISNA(VLOOKUP(A383,'2013'!$B$2:$S$401,7,FALSE)*1.7), B383, VLOOKUP(A383,'2013'!$B$2:$S$401,7,FALSE)*1.7)</f>
        <v>25.5</v>
      </c>
      <c r="D383" s="4">
        <f>IF(ISNA(VLOOKUP(A383,'2012'!$B$2:$S$401,7,FALSE)), C383, VLOOKUP(A383,'2012'!$B$2:$S$401,7,FALSE))</f>
        <v>25.5</v>
      </c>
      <c r="E383" s="4">
        <f>IF(ISNA(VLOOKUP(A383,'2011'!$B$2:$S$401,7,FALSE)), AVERAGE(C383:D383), VLOOKUP(A383,'2011'!$B$2:$S$401,7,FALSE))</f>
        <v>25.5</v>
      </c>
      <c r="F383" s="4">
        <f>IF(ISNA(VLOOKUP(A383,'2010'!$B$2:$S$401,7,FALSE)), AVERAGE(C383:E383), VLOOKUP(A383,'2010'!$B$2:$S$401,7,FALSE))</f>
        <v>25</v>
      </c>
      <c r="G383" s="4">
        <f>IF(ISNA(VLOOKUP(A383,'2009'!$B$2:$S$401,7,FALSE)), AVERAGE(C383:F383), VLOOKUP(A383,'2009'!$B$2:$S$401,7,FALSE))</f>
        <v>25.375</v>
      </c>
      <c r="H383" s="4">
        <f>VLOOKUP(A383,'2014'!$B$2:$S$430,4,FALSE)</f>
        <v>81</v>
      </c>
      <c r="I383" s="4">
        <f>IF(ISNA(VLOOKUP(A383,'2013'!$B$2:$S$401,4,FALSE)), H383, VLOOKUP(A383,'2013'!$B$2:$S$401,4,FALSE)*1.7)</f>
        <v>76.5</v>
      </c>
      <c r="J383" s="4">
        <f>IF(ISNA(VLOOKUP(A383,'2012'!$B$2:$S$401,4,FALSE)), I383, VLOOKUP(A383,'2012'!$B$2:$S$401,4,FALSE))</f>
        <v>76.5</v>
      </c>
      <c r="K383" s="4">
        <f>IF(ISNA(VLOOKUP(A383,'2011'!$B$2:$S$401,4,FALSE)), AVERAGE(I383:J383), VLOOKUP(A383,'2011'!$B$2:$S$401,4,FALSE))</f>
        <v>76.5</v>
      </c>
      <c r="L383" s="4">
        <f>IF(ISNA(VLOOKUP(A383,'2010'!$B$2:$S$401,4,FALSE)), AVERAGE(I383:K383), VLOOKUP(A383,'2010'!$B$2:$S$401,4,FALSE))</f>
        <v>79</v>
      </c>
      <c r="M383" s="4">
        <f>IF(ISNA(VLOOKUP(A383,'2009'!$B$2:$S$401,4,FALSE)), AVERAGE(I383:L383), VLOOKUP(A383,'2009'!$B$2:$S$401,4,FALSE))</f>
        <v>77.125</v>
      </c>
      <c r="N383" s="4">
        <f t="shared" si="45"/>
        <v>29</v>
      </c>
      <c r="O383" s="4" t="str">
        <f>VLOOKUP(A383,Bios!$B$2:$S$430,3,FALSE)</f>
        <v>C</v>
      </c>
      <c r="P383" s="4" t="str">
        <f>VLOOKUP(A383,Bios!$B$2:$S$430,4,FALSE)</f>
        <v>Oct 05 '84</v>
      </c>
      <c r="Q383" s="4" t="str">
        <f t="shared" si="46"/>
        <v>84</v>
      </c>
      <c r="R383" s="5">
        <f t="shared" si="47"/>
        <v>0.30618805250468795</v>
      </c>
      <c r="S383" s="4">
        <f t="shared" si="48"/>
        <v>16</v>
      </c>
      <c r="T383" s="4">
        <f t="shared" si="49"/>
        <v>25.5</v>
      </c>
      <c r="U383" s="4">
        <f t="shared" si="50"/>
        <v>76.5</v>
      </c>
      <c r="V383" s="4">
        <f t="shared" si="51"/>
        <v>81</v>
      </c>
      <c r="W383" s="4" t="str">
        <f>VLOOKUP(A383,Bios!$B$2:$S$430,7,FALSE)</f>
        <v>USA</v>
      </c>
      <c r="X383" s="4" t="str">
        <f>VLOOKUP(A383,Bios!$B$2:$S$430,2,FALSE)</f>
        <v>TBL</v>
      </c>
      <c r="Y383" s="4">
        <f t="shared" si="52"/>
        <v>77.770833333333329</v>
      </c>
      <c r="Z383" s="4">
        <f t="shared" si="53"/>
        <v>23.8125</v>
      </c>
    </row>
    <row r="384" spans="1:26">
      <c r="A384" t="s">
        <v>373</v>
      </c>
      <c r="B384" s="4">
        <f>VLOOKUP(A384,'2014'!$B$2:$S$430,7,FALSE)</f>
        <v>18</v>
      </c>
      <c r="C384" s="4">
        <f>IF(ISNA(VLOOKUP(A384,'2013'!$B$2:$S$401,7,FALSE)*1.7), B384, VLOOKUP(A384,'2013'!$B$2:$S$401,7,FALSE)*1.7)</f>
        <v>18</v>
      </c>
      <c r="D384" s="4">
        <f>IF(ISNA(VLOOKUP(A384,'2012'!$B$2:$S$401,7,FALSE)), C384, VLOOKUP(A384,'2012'!$B$2:$S$401,7,FALSE))</f>
        <v>26</v>
      </c>
      <c r="E384" s="4">
        <f>IF(ISNA(VLOOKUP(A384,'2011'!$B$2:$S$401,7,FALSE)), AVERAGE(C384:D384), VLOOKUP(A384,'2011'!$B$2:$S$401,7,FALSE))</f>
        <v>35</v>
      </c>
      <c r="F384" s="4">
        <f>IF(ISNA(VLOOKUP(A384,'2010'!$B$2:$S$401,7,FALSE)), AVERAGE(C384:E384), VLOOKUP(A384,'2010'!$B$2:$S$401,7,FALSE))</f>
        <v>26.333333333333332</v>
      </c>
      <c r="G384" s="4">
        <f>IF(ISNA(VLOOKUP(A384,'2009'!$B$2:$S$401,7,FALSE)), AVERAGE(C384:F384), VLOOKUP(A384,'2009'!$B$2:$S$401,7,FALSE))</f>
        <v>26.333333333333332</v>
      </c>
      <c r="H384" s="4">
        <f>VLOOKUP(A384,'2014'!$B$2:$S$430,4,FALSE)</f>
        <v>82</v>
      </c>
      <c r="I384" s="4">
        <f>IF(ISNA(VLOOKUP(A384,'2013'!$B$2:$S$401,4,FALSE)), H384, VLOOKUP(A384,'2013'!$B$2:$S$401,4,FALSE)*1.7)</f>
        <v>82</v>
      </c>
      <c r="J384" s="4">
        <f>IF(ISNA(VLOOKUP(A384,'2012'!$B$2:$S$401,4,FALSE)), I384, VLOOKUP(A384,'2012'!$B$2:$S$401,4,FALSE))</f>
        <v>82</v>
      </c>
      <c r="K384" s="4">
        <f>IF(ISNA(VLOOKUP(A384,'2011'!$B$2:$S$401,4,FALSE)), AVERAGE(I384:J384), VLOOKUP(A384,'2011'!$B$2:$S$401,4,FALSE))</f>
        <v>82</v>
      </c>
      <c r="L384" s="4">
        <f>IF(ISNA(VLOOKUP(A384,'2010'!$B$2:$S$401,4,FALSE)), AVERAGE(I384:K384), VLOOKUP(A384,'2010'!$B$2:$S$401,4,FALSE))</f>
        <v>82</v>
      </c>
      <c r="M384" s="4">
        <f>IF(ISNA(VLOOKUP(A384,'2009'!$B$2:$S$401,4,FALSE)), AVERAGE(I384:L384), VLOOKUP(A384,'2009'!$B$2:$S$401,4,FALSE))</f>
        <v>82</v>
      </c>
      <c r="N384" s="4">
        <f t="shared" si="45"/>
        <v>29</v>
      </c>
      <c r="O384" s="4" t="str">
        <f>VLOOKUP(A384,Bios!$B$2:$S$430,3,FALSE)</f>
        <v>C</v>
      </c>
      <c r="P384" s="4" t="str">
        <f>VLOOKUP(A384,Bios!$B$2:$S$430,4,FALSE)</f>
        <v>Dec 18 '84</v>
      </c>
      <c r="Q384" s="4" t="str">
        <f t="shared" si="46"/>
        <v>84</v>
      </c>
      <c r="R384" s="5">
        <f t="shared" si="47"/>
        <v>0.30420054200542002</v>
      </c>
      <c r="S384" s="4">
        <f t="shared" si="48"/>
        <v>18</v>
      </c>
      <c r="T384" s="4">
        <f t="shared" si="49"/>
        <v>35</v>
      </c>
      <c r="U384" s="4">
        <f t="shared" si="50"/>
        <v>82</v>
      </c>
      <c r="V384" s="4">
        <f t="shared" si="51"/>
        <v>82</v>
      </c>
      <c r="W384" s="4" t="str">
        <f>VLOOKUP(A384,Bios!$B$2:$S$430,7,FALSE)</f>
        <v>USA</v>
      </c>
      <c r="X384" s="4" t="str">
        <f>VLOOKUP(A384,Bios!$B$2:$S$430,2,FALSE)</f>
        <v>NYR</v>
      </c>
      <c r="Y384" s="4">
        <f t="shared" si="52"/>
        <v>82</v>
      </c>
      <c r="Z384" s="4">
        <f t="shared" si="53"/>
        <v>24.944444444444443</v>
      </c>
    </row>
    <row r="385" spans="1:26">
      <c r="A385" t="s">
        <v>777</v>
      </c>
      <c r="B385" s="4">
        <f>VLOOKUP(A385,'2014'!$B$2:$S$430,7,FALSE)</f>
        <v>24</v>
      </c>
      <c r="C385" s="4">
        <f>IF(ISNA(VLOOKUP(A385,'2013'!$B$2:$S$401,7,FALSE)*1.7), B385, VLOOKUP(A385,'2013'!$B$2:$S$401,7,FALSE)*1.7)</f>
        <v>24</v>
      </c>
      <c r="D385" s="4">
        <f>IF(ISNA(VLOOKUP(A385,'2012'!$B$2:$S$401,7,FALSE)), C385, VLOOKUP(A385,'2012'!$B$2:$S$401,7,FALSE))</f>
        <v>23</v>
      </c>
      <c r="E385" s="4">
        <f>IF(ISNA(VLOOKUP(A385,'2011'!$B$2:$S$401,7,FALSE)), AVERAGE(C385:D385), VLOOKUP(A385,'2011'!$B$2:$S$401,7,FALSE))</f>
        <v>23</v>
      </c>
      <c r="F385" s="4">
        <f>IF(ISNA(VLOOKUP(A385,'2010'!$B$2:$S$401,7,FALSE)), AVERAGE(C385:E385), VLOOKUP(A385,'2010'!$B$2:$S$401,7,FALSE))</f>
        <v>18</v>
      </c>
      <c r="G385" s="4">
        <f>IF(ISNA(VLOOKUP(A385,'2009'!$B$2:$S$401,7,FALSE)), AVERAGE(C385:F385), VLOOKUP(A385,'2009'!$B$2:$S$401,7,FALSE))</f>
        <v>36</v>
      </c>
      <c r="H385" s="4">
        <f>VLOOKUP(A385,'2014'!$B$2:$S$430,4,FALSE)</f>
        <v>81</v>
      </c>
      <c r="I385" s="4">
        <f>IF(ISNA(VLOOKUP(A385,'2013'!$B$2:$S$401,4,FALSE)), H385, VLOOKUP(A385,'2013'!$B$2:$S$401,4,FALSE)*1.7)</f>
        <v>81</v>
      </c>
      <c r="J385" s="4">
        <f>IF(ISNA(VLOOKUP(A385,'2012'!$B$2:$S$401,4,FALSE)), I385, VLOOKUP(A385,'2012'!$B$2:$S$401,4,FALSE))</f>
        <v>82</v>
      </c>
      <c r="K385" s="4">
        <f>IF(ISNA(VLOOKUP(A385,'2011'!$B$2:$S$401,4,FALSE)), AVERAGE(I385:J385), VLOOKUP(A385,'2011'!$B$2:$S$401,4,FALSE))</f>
        <v>82</v>
      </c>
      <c r="L385" s="4">
        <f>IF(ISNA(VLOOKUP(A385,'2010'!$B$2:$S$401,4,FALSE)), AVERAGE(I385:K385), VLOOKUP(A385,'2010'!$B$2:$S$401,4,FALSE))</f>
        <v>80</v>
      </c>
      <c r="M385" s="4">
        <f>IF(ISNA(VLOOKUP(A385,'2009'!$B$2:$S$401,4,FALSE)), AVERAGE(I385:L385), VLOOKUP(A385,'2009'!$B$2:$S$401,4,FALSE))</f>
        <v>82</v>
      </c>
      <c r="N385" s="4">
        <f t="shared" si="45"/>
        <v>26</v>
      </c>
      <c r="O385" s="4" t="str">
        <f>VLOOKUP(A385,Bios!$B$2:$S$430,3,FALSE)</f>
        <v>D</v>
      </c>
      <c r="P385" s="4" t="str">
        <f>VLOOKUP(A385,Bios!$B$2:$S$430,4,FALSE)</f>
        <v>Mar 30 '87</v>
      </c>
      <c r="Q385" s="4" t="str">
        <f t="shared" si="46"/>
        <v>87</v>
      </c>
      <c r="R385" s="5">
        <f t="shared" si="47"/>
        <v>0.30327868852459022</v>
      </c>
      <c r="S385" s="4">
        <f t="shared" si="48"/>
        <v>18</v>
      </c>
      <c r="T385" s="4">
        <f t="shared" si="49"/>
        <v>36</v>
      </c>
      <c r="U385" s="4">
        <f t="shared" si="50"/>
        <v>80</v>
      </c>
      <c r="V385" s="4">
        <f t="shared" si="51"/>
        <v>82</v>
      </c>
      <c r="W385" s="4" t="str">
        <f>VLOOKUP(A385,Bios!$B$2:$S$430,7,FALSE)</f>
        <v>CAN</v>
      </c>
      <c r="X385" s="4" t="str">
        <f>VLOOKUP(A385,Bios!$B$2:$S$430,2,FALSE)</f>
        <v>SJS</v>
      </c>
      <c r="Y385" s="4">
        <f t="shared" si="52"/>
        <v>81.333333333333329</v>
      </c>
      <c r="Z385" s="4">
        <f t="shared" si="53"/>
        <v>24.666666666666668</v>
      </c>
    </row>
    <row r="386" spans="1:26">
      <c r="A386" t="s">
        <v>734</v>
      </c>
      <c r="B386" s="4">
        <f>VLOOKUP(A386,'2014'!$B$2:$S$430,7,FALSE)</f>
        <v>17</v>
      </c>
      <c r="C386" s="4">
        <f>IF(ISNA(VLOOKUP(A386,'2013'!$B$2:$S$401,7,FALSE)*1.7), B386, VLOOKUP(A386,'2013'!$B$2:$S$401,7,FALSE)*1.7)</f>
        <v>40.799999999999997</v>
      </c>
      <c r="D386" s="4">
        <f>IF(ISNA(VLOOKUP(A386,'2012'!$B$2:$S$401,7,FALSE)), C386, VLOOKUP(A386,'2012'!$B$2:$S$401,7,FALSE))</f>
        <v>22</v>
      </c>
      <c r="E386" s="4">
        <f>IF(ISNA(VLOOKUP(A386,'2011'!$B$2:$S$401,7,FALSE)), AVERAGE(C386:D386), VLOOKUP(A386,'2011'!$B$2:$S$401,7,FALSE))</f>
        <v>22</v>
      </c>
      <c r="F386" s="4">
        <f>IF(ISNA(VLOOKUP(A386,'2010'!$B$2:$S$401,7,FALSE)), AVERAGE(C386:E386), VLOOKUP(A386,'2010'!$B$2:$S$401,7,FALSE))</f>
        <v>17</v>
      </c>
      <c r="G386" s="4">
        <f>IF(ISNA(VLOOKUP(A386,'2009'!$B$2:$S$401,7,FALSE)), AVERAGE(C386:F386), VLOOKUP(A386,'2009'!$B$2:$S$401,7,FALSE))</f>
        <v>26</v>
      </c>
      <c r="H386" s="4">
        <f>VLOOKUP(A386,'2014'!$B$2:$S$430,4,FALSE)</f>
        <v>70</v>
      </c>
      <c r="I386" s="4">
        <f>IF(ISNA(VLOOKUP(A386,'2013'!$B$2:$S$401,4,FALSE)), H386, VLOOKUP(A386,'2013'!$B$2:$S$401,4,FALSE)*1.7)</f>
        <v>81.599999999999994</v>
      </c>
      <c r="J386" s="4">
        <f>IF(ISNA(VLOOKUP(A386,'2012'!$B$2:$S$401,4,FALSE)), I386, VLOOKUP(A386,'2012'!$B$2:$S$401,4,FALSE))</f>
        <v>82</v>
      </c>
      <c r="K386" s="4">
        <f>IF(ISNA(VLOOKUP(A386,'2011'!$B$2:$S$401,4,FALSE)), AVERAGE(I386:J386), VLOOKUP(A386,'2011'!$B$2:$S$401,4,FALSE))</f>
        <v>82</v>
      </c>
      <c r="L386" s="4">
        <f>IF(ISNA(VLOOKUP(A386,'2010'!$B$2:$S$401,4,FALSE)), AVERAGE(I386:K386), VLOOKUP(A386,'2010'!$B$2:$S$401,4,FALSE))</f>
        <v>81</v>
      </c>
      <c r="M386" s="4">
        <f>IF(ISNA(VLOOKUP(A386,'2009'!$B$2:$S$401,4,FALSE)), AVERAGE(I386:L386), VLOOKUP(A386,'2009'!$B$2:$S$401,4,FALSE))</f>
        <v>82</v>
      </c>
      <c r="N386" s="4">
        <f t="shared" ref="N386:N422" si="54">113-Q386</f>
        <v>33</v>
      </c>
      <c r="O386" s="4" t="str">
        <f>VLOOKUP(A386,Bios!$B$2:$S$430,3,FALSE)</f>
        <v>D</v>
      </c>
      <c r="P386" s="4" t="str">
        <f>VLOOKUP(A386,Bios!$B$2:$S$430,4,FALSE)</f>
        <v>Jun 04 '80</v>
      </c>
      <c r="Q386" s="4" t="str">
        <f t="shared" ref="Q386:Q422" si="55">RIGHT(P386, LEN(P386)-8)</f>
        <v>80</v>
      </c>
      <c r="R386" s="5">
        <f t="shared" ref="R386:R422" si="56">Z386/Y386</f>
        <v>0.30254910154617637</v>
      </c>
      <c r="S386" s="4">
        <f t="shared" ref="S386:S422" si="57">MIN(B386:G386)</f>
        <v>17</v>
      </c>
      <c r="T386" s="4">
        <f t="shared" ref="T386:T422" si="58">MAX(B386:G386)</f>
        <v>40.799999999999997</v>
      </c>
      <c r="U386" s="4">
        <f t="shared" ref="U386:U422" si="59">MIN(H386:M386)</f>
        <v>70</v>
      </c>
      <c r="V386" s="4">
        <f t="shared" ref="V386:V422" si="60">MAX(H386:M386)</f>
        <v>82</v>
      </c>
      <c r="W386" s="4" t="str">
        <f>VLOOKUP(A386,Bios!$B$2:$S$430,7,FALSE)</f>
        <v>CAN</v>
      </c>
      <c r="X386" s="4" t="str">
        <f>VLOOKUP(A386,Bios!$B$2:$S$430,2,FALSE)</f>
        <v>ANA</v>
      </c>
      <c r="Y386" s="4">
        <f t="shared" ref="Y386:Y422" si="61">AVERAGE(H386:M386)</f>
        <v>79.766666666666666</v>
      </c>
      <c r="Z386" s="4">
        <f t="shared" ref="Z386:Z422" si="62">AVERAGE(B386:G386)</f>
        <v>24.133333333333336</v>
      </c>
    </row>
    <row r="387" spans="1:26">
      <c r="A387" t="s">
        <v>1900</v>
      </c>
      <c r="B387" s="4">
        <f>VLOOKUP(A387,'2014'!$B$2:$S$430,7,FALSE)</f>
        <v>19</v>
      </c>
      <c r="C387" s="4">
        <f>IF(ISNA(VLOOKUP(A387,'2013'!$B$2:$S$401,7,FALSE)*1.7), B387, VLOOKUP(A387,'2013'!$B$2:$S$401,7,FALSE)*1.7)</f>
        <v>19</v>
      </c>
      <c r="D387" s="4">
        <f>IF(ISNA(VLOOKUP(A387,'2012'!$B$2:$S$401,7,FALSE)), C387, VLOOKUP(A387,'2012'!$B$2:$S$401,7,FALSE))</f>
        <v>19</v>
      </c>
      <c r="E387" s="4">
        <f>IF(ISNA(VLOOKUP(A387,'2011'!$B$2:$S$401,7,FALSE)), AVERAGE(C387:D387), VLOOKUP(A387,'2011'!$B$2:$S$401,7,FALSE))</f>
        <v>19</v>
      </c>
      <c r="F387" s="4">
        <f>IF(ISNA(VLOOKUP(A387,'2010'!$B$2:$S$401,7,FALSE)), AVERAGE(C387:E387), VLOOKUP(A387,'2010'!$B$2:$S$401,7,FALSE))</f>
        <v>19</v>
      </c>
      <c r="G387" s="4">
        <f>IF(ISNA(VLOOKUP(A387,'2009'!$B$2:$S$401,7,FALSE)), AVERAGE(C387:F387), VLOOKUP(A387,'2009'!$B$2:$S$401,7,FALSE))</f>
        <v>19</v>
      </c>
      <c r="H387" s="4">
        <f>VLOOKUP(A387,'2014'!$B$2:$S$430,4,FALSE)</f>
        <v>63</v>
      </c>
      <c r="I387" s="4">
        <f>IF(ISNA(VLOOKUP(A387,'2013'!$B$2:$S$401,4,FALSE)), H387, VLOOKUP(A387,'2013'!$B$2:$S$401,4,FALSE)*1.7)</f>
        <v>63</v>
      </c>
      <c r="J387" s="4">
        <f>IF(ISNA(VLOOKUP(A387,'2012'!$B$2:$S$401,4,FALSE)), I387, VLOOKUP(A387,'2012'!$B$2:$S$401,4,FALSE))</f>
        <v>63</v>
      </c>
      <c r="K387" s="4">
        <f>IF(ISNA(VLOOKUP(A387,'2011'!$B$2:$S$401,4,FALSE)), AVERAGE(I387:J387), VLOOKUP(A387,'2011'!$B$2:$S$401,4,FALSE))</f>
        <v>63</v>
      </c>
      <c r="L387" s="4">
        <f>IF(ISNA(VLOOKUP(A387,'2010'!$B$2:$S$401,4,FALSE)), AVERAGE(I387:K387), VLOOKUP(A387,'2010'!$B$2:$S$401,4,FALSE))</f>
        <v>63</v>
      </c>
      <c r="M387" s="4">
        <f>IF(ISNA(VLOOKUP(A387,'2009'!$B$2:$S$401,4,FALSE)), AVERAGE(I387:L387), VLOOKUP(A387,'2009'!$B$2:$S$401,4,FALSE))</f>
        <v>63</v>
      </c>
      <c r="N387" s="4">
        <f t="shared" si="54"/>
        <v>23</v>
      </c>
      <c r="O387" s="4" t="str">
        <f>VLOOKUP(A387,Bios!$B$2:$S$430,3,FALSE)</f>
        <v>R</v>
      </c>
      <c r="P387" s="4" t="str">
        <f>VLOOKUP(A387,Bios!$B$2:$S$430,4,FALSE)</f>
        <v>Jul 02 '90</v>
      </c>
      <c r="Q387" s="4" t="str">
        <f t="shared" si="55"/>
        <v>90</v>
      </c>
      <c r="R387" s="5">
        <f t="shared" si="56"/>
        <v>0.30158730158730157</v>
      </c>
      <c r="S387" s="4">
        <f t="shared" si="57"/>
        <v>19</v>
      </c>
      <c r="T387" s="4">
        <f t="shared" si="58"/>
        <v>19</v>
      </c>
      <c r="U387" s="4">
        <f t="shared" si="59"/>
        <v>63</v>
      </c>
      <c r="V387" s="4">
        <f t="shared" si="60"/>
        <v>63</v>
      </c>
      <c r="W387" s="4" t="str">
        <f>VLOOKUP(A387,Bios!$B$2:$S$430,7,FALSE)</f>
        <v>USA</v>
      </c>
      <c r="X387" s="4" t="str">
        <f>VLOOKUP(A387,Bios!$B$2:$S$430,2,FALSE)</f>
        <v>TBL</v>
      </c>
      <c r="Y387" s="4">
        <f t="shared" si="61"/>
        <v>63</v>
      </c>
      <c r="Z387" s="4">
        <f t="shared" si="62"/>
        <v>19</v>
      </c>
    </row>
    <row r="388" spans="1:26">
      <c r="A388" t="s">
        <v>1891</v>
      </c>
      <c r="B388" s="4">
        <f>VLOOKUP(A388,'2014'!$B$2:$S$430,7,FALSE)</f>
        <v>22</v>
      </c>
      <c r="C388" s="4">
        <f>IF(ISNA(VLOOKUP(A388,'2013'!$B$2:$S$401,7,FALSE)*1.7), B388, VLOOKUP(A388,'2013'!$B$2:$S$401,7,FALSE)*1.7)</f>
        <v>22</v>
      </c>
      <c r="D388" s="4">
        <f>IF(ISNA(VLOOKUP(A388,'2012'!$B$2:$S$401,7,FALSE)), C388, VLOOKUP(A388,'2012'!$B$2:$S$401,7,FALSE))</f>
        <v>22</v>
      </c>
      <c r="E388" s="4">
        <f>IF(ISNA(VLOOKUP(A388,'2011'!$B$2:$S$401,7,FALSE)), AVERAGE(C388:D388), VLOOKUP(A388,'2011'!$B$2:$S$401,7,FALSE))</f>
        <v>22</v>
      </c>
      <c r="F388" s="4">
        <f>IF(ISNA(VLOOKUP(A388,'2010'!$B$2:$S$401,7,FALSE)), AVERAGE(C388:E388), VLOOKUP(A388,'2010'!$B$2:$S$401,7,FALSE))</f>
        <v>22</v>
      </c>
      <c r="G388" s="4">
        <f>IF(ISNA(VLOOKUP(A388,'2009'!$B$2:$S$401,7,FALSE)), AVERAGE(C388:F388), VLOOKUP(A388,'2009'!$B$2:$S$401,7,FALSE))</f>
        <v>22</v>
      </c>
      <c r="H388" s="4">
        <f>VLOOKUP(A388,'2014'!$B$2:$S$430,4,FALSE)</f>
        <v>73</v>
      </c>
      <c r="I388" s="4">
        <f>IF(ISNA(VLOOKUP(A388,'2013'!$B$2:$S$401,4,FALSE)), H388, VLOOKUP(A388,'2013'!$B$2:$S$401,4,FALSE)*1.7)</f>
        <v>73</v>
      </c>
      <c r="J388" s="4">
        <f>IF(ISNA(VLOOKUP(A388,'2012'!$B$2:$S$401,4,FALSE)), I388, VLOOKUP(A388,'2012'!$B$2:$S$401,4,FALSE))</f>
        <v>73</v>
      </c>
      <c r="K388" s="4">
        <f>IF(ISNA(VLOOKUP(A388,'2011'!$B$2:$S$401,4,FALSE)), AVERAGE(I388:J388), VLOOKUP(A388,'2011'!$B$2:$S$401,4,FALSE))</f>
        <v>73</v>
      </c>
      <c r="L388" s="4">
        <f>IF(ISNA(VLOOKUP(A388,'2010'!$B$2:$S$401,4,FALSE)), AVERAGE(I388:K388), VLOOKUP(A388,'2010'!$B$2:$S$401,4,FALSE))</f>
        <v>73</v>
      </c>
      <c r="M388" s="4">
        <f>IF(ISNA(VLOOKUP(A388,'2009'!$B$2:$S$401,4,FALSE)), AVERAGE(I388:L388), VLOOKUP(A388,'2009'!$B$2:$S$401,4,FALSE))</f>
        <v>73</v>
      </c>
      <c r="N388" s="4">
        <f t="shared" si="54"/>
        <v>23</v>
      </c>
      <c r="O388" s="4" t="str">
        <f>VLOOKUP(A388,Bios!$B$2:$S$430,3,FALSE)</f>
        <v>D</v>
      </c>
      <c r="P388" s="4" t="str">
        <f>VLOOKUP(A388,Bios!$B$2:$S$430,4,FALSE)</f>
        <v>Jun 05 '90</v>
      </c>
      <c r="Q388" s="4" t="str">
        <f t="shared" si="55"/>
        <v>90</v>
      </c>
      <c r="R388" s="5">
        <f t="shared" si="56"/>
        <v>0.30136986301369861</v>
      </c>
      <c r="S388" s="4">
        <f t="shared" si="57"/>
        <v>22</v>
      </c>
      <c r="T388" s="4">
        <f t="shared" si="58"/>
        <v>22</v>
      </c>
      <c r="U388" s="4">
        <f t="shared" si="59"/>
        <v>73</v>
      </c>
      <c r="V388" s="4">
        <f t="shared" si="60"/>
        <v>73</v>
      </c>
      <c r="W388" s="4" t="str">
        <f>VLOOKUP(A388,Bios!$B$2:$S$430,7,FALSE)</f>
        <v>CZE</v>
      </c>
      <c r="X388" s="4" t="str">
        <f>VLOOKUP(A388,Bios!$B$2:$S$430,2,FALSE)</f>
        <v>TBL</v>
      </c>
      <c r="Y388" s="4">
        <f t="shared" si="61"/>
        <v>73</v>
      </c>
      <c r="Z388" s="4">
        <f t="shared" si="62"/>
        <v>22</v>
      </c>
    </row>
    <row r="389" spans="1:26">
      <c r="A389" t="s">
        <v>775</v>
      </c>
      <c r="B389" s="4">
        <f>VLOOKUP(A389,'2014'!$B$2:$S$430,7,FALSE)</f>
        <v>21</v>
      </c>
      <c r="C389" s="4">
        <f>IF(ISNA(VLOOKUP(A389,'2013'!$B$2:$S$401,7,FALSE)*1.7), B389, VLOOKUP(A389,'2013'!$B$2:$S$401,7,FALSE)*1.7)</f>
        <v>23.8</v>
      </c>
      <c r="D389" s="4">
        <f>IF(ISNA(VLOOKUP(A389,'2012'!$B$2:$S$401,7,FALSE)), C389, VLOOKUP(A389,'2012'!$B$2:$S$401,7,FALSE))</f>
        <v>23</v>
      </c>
      <c r="E389" s="4">
        <f>IF(ISNA(VLOOKUP(A389,'2011'!$B$2:$S$401,7,FALSE)), AVERAGE(C389:D389), VLOOKUP(A389,'2011'!$B$2:$S$401,7,FALSE))</f>
        <v>23</v>
      </c>
      <c r="F389" s="4">
        <f>IF(ISNA(VLOOKUP(A389,'2010'!$B$2:$S$401,7,FALSE)), AVERAGE(C389:E389), VLOOKUP(A389,'2010'!$B$2:$S$401,7,FALSE))</f>
        <v>23.266666666666666</v>
      </c>
      <c r="G389" s="4">
        <f>IF(ISNA(VLOOKUP(A389,'2009'!$B$2:$S$401,7,FALSE)), AVERAGE(C389:F389), VLOOKUP(A389,'2009'!$B$2:$S$401,7,FALSE))</f>
        <v>23.266666666666666</v>
      </c>
      <c r="H389" s="4">
        <f>VLOOKUP(A389,'2014'!$B$2:$S$430,4,FALSE)</f>
        <v>74</v>
      </c>
      <c r="I389" s="4">
        <f>IF(ISNA(VLOOKUP(A389,'2013'!$B$2:$S$401,4,FALSE)), H389, VLOOKUP(A389,'2013'!$B$2:$S$401,4,FALSE)*1.7)</f>
        <v>81.599999999999994</v>
      </c>
      <c r="J389" s="4">
        <f>IF(ISNA(VLOOKUP(A389,'2012'!$B$2:$S$401,4,FALSE)), I389, VLOOKUP(A389,'2012'!$B$2:$S$401,4,FALSE))</f>
        <v>75</v>
      </c>
      <c r="K389" s="4">
        <f>IF(ISNA(VLOOKUP(A389,'2011'!$B$2:$S$401,4,FALSE)), AVERAGE(I389:J389), VLOOKUP(A389,'2011'!$B$2:$S$401,4,FALSE))</f>
        <v>75</v>
      </c>
      <c r="L389" s="4">
        <f>IF(ISNA(VLOOKUP(A389,'2010'!$B$2:$S$401,4,FALSE)), AVERAGE(I389:K389), VLOOKUP(A389,'2010'!$B$2:$S$401,4,FALSE))</f>
        <v>77.2</v>
      </c>
      <c r="M389" s="4">
        <f>IF(ISNA(VLOOKUP(A389,'2009'!$B$2:$S$401,4,FALSE)), AVERAGE(I389:L389), VLOOKUP(A389,'2009'!$B$2:$S$401,4,FALSE))</f>
        <v>77.2</v>
      </c>
      <c r="N389" s="4">
        <f t="shared" si="54"/>
        <v>30</v>
      </c>
      <c r="O389" s="4" t="str">
        <f>VLOOKUP(A389,Bios!$B$2:$S$430,3,FALSE)</f>
        <v>C</v>
      </c>
      <c r="P389" s="4" t="str">
        <f>VLOOKUP(A389,Bios!$B$2:$S$430,4,FALSE)</f>
        <v>Oct 19 '83</v>
      </c>
      <c r="Q389" s="4" t="str">
        <f t="shared" si="55"/>
        <v>83</v>
      </c>
      <c r="R389" s="5">
        <f t="shared" si="56"/>
        <v>0.29855072463768112</v>
      </c>
      <c r="S389" s="4">
        <f t="shared" si="57"/>
        <v>21</v>
      </c>
      <c r="T389" s="4">
        <f t="shared" si="58"/>
        <v>23.8</v>
      </c>
      <c r="U389" s="4">
        <f t="shared" si="59"/>
        <v>74</v>
      </c>
      <c r="V389" s="4">
        <f t="shared" si="60"/>
        <v>81.599999999999994</v>
      </c>
      <c r="W389" s="4" t="str">
        <f>VLOOKUP(A389,Bios!$B$2:$S$430,7,FALSE)</f>
        <v>CAN</v>
      </c>
      <c r="X389" s="4" t="str">
        <f>VLOOKUP(A389,Bios!$B$2:$S$430,2,FALSE)</f>
        <v>EDM</v>
      </c>
      <c r="Y389" s="4">
        <f t="shared" si="61"/>
        <v>76.666666666666671</v>
      </c>
      <c r="Z389" s="4">
        <f t="shared" si="62"/>
        <v>22.888888888888886</v>
      </c>
    </row>
    <row r="390" spans="1:26">
      <c r="A390" t="s">
        <v>1897</v>
      </c>
      <c r="B390" s="4">
        <f>VLOOKUP(A390,'2014'!$B$2:$S$430,7,FALSE)</f>
        <v>20</v>
      </c>
      <c r="C390" s="4">
        <f>IF(ISNA(VLOOKUP(A390,'2013'!$B$2:$S$401,7,FALSE)*1.7), B390, VLOOKUP(A390,'2013'!$B$2:$S$401,7,FALSE)*1.7)</f>
        <v>20</v>
      </c>
      <c r="D390" s="4">
        <f>IF(ISNA(VLOOKUP(A390,'2012'!$B$2:$S$401,7,FALSE)), C390, VLOOKUP(A390,'2012'!$B$2:$S$401,7,FALSE))</f>
        <v>20</v>
      </c>
      <c r="E390" s="4">
        <f>IF(ISNA(VLOOKUP(A390,'2011'!$B$2:$S$401,7,FALSE)), AVERAGE(C390:D390), VLOOKUP(A390,'2011'!$B$2:$S$401,7,FALSE))</f>
        <v>20</v>
      </c>
      <c r="F390" s="4">
        <f>IF(ISNA(VLOOKUP(A390,'2010'!$B$2:$S$401,7,FALSE)), AVERAGE(C390:E390), VLOOKUP(A390,'2010'!$B$2:$S$401,7,FALSE))</f>
        <v>20</v>
      </c>
      <c r="G390" s="4">
        <f>IF(ISNA(VLOOKUP(A390,'2009'!$B$2:$S$401,7,FALSE)), AVERAGE(C390:F390), VLOOKUP(A390,'2009'!$B$2:$S$401,7,FALSE))</f>
        <v>20</v>
      </c>
      <c r="H390" s="4">
        <f>VLOOKUP(A390,'2014'!$B$2:$S$430,4,FALSE)</f>
        <v>67</v>
      </c>
      <c r="I390" s="4">
        <f>IF(ISNA(VLOOKUP(A390,'2013'!$B$2:$S$401,4,FALSE)), H390, VLOOKUP(A390,'2013'!$B$2:$S$401,4,FALSE)*1.7)</f>
        <v>67</v>
      </c>
      <c r="J390" s="4">
        <f>IF(ISNA(VLOOKUP(A390,'2012'!$B$2:$S$401,4,FALSE)), I390, VLOOKUP(A390,'2012'!$B$2:$S$401,4,FALSE))</f>
        <v>67</v>
      </c>
      <c r="K390" s="4">
        <f>IF(ISNA(VLOOKUP(A390,'2011'!$B$2:$S$401,4,FALSE)), AVERAGE(I390:J390), VLOOKUP(A390,'2011'!$B$2:$S$401,4,FALSE))</f>
        <v>67</v>
      </c>
      <c r="L390" s="4">
        <f>IF(ISNA(VLOOKUP(A390,'2010'!$B$2:$S$401,4,FALSE)), AVERAGE(I390:K390), VLOOKUP(A390,'2010'!$B$2:$S$401,4,FALSE))</f>
        <v>67</v>
      </c>
      <c r="M390" s="4">
        <f>IF(ISNA(VLOOKUP(A390,'2009'!$B$2:$S$401,4,FALSE)), AVERAGE(I390:L390), VLOOKUP(A390,'2009'!$B$2:$S$401,4,FALSE))</f>
        <v>67</v>
      </c>
      <c r="N390" s="4">
        <f t="shared" si="54"/>
        <v>25</v>
      </c>
      <c r="O390" s="4" t="str">
        <f>VLOOKUP(A390,Bios!$B$2:$S$430,3,FALSE)</f>
        <v>L</v>
      </c>
      <c r="P390" s="4" t="str">
        <f>VLOOKUP(A390,Bios!$B$2:$S$430,4,FALSE)</f>
        <v>Apr 25 '88</v>
      </c>
      <c r="Q390" s="4" t="str">
        <f t="shared" si="55"/>
        <v>88</v>
      </c>
      <c r="R390" s="5">
        <f t="shared" si="56"/>
        <v>0.29850746268656714</v>
      </c>
      <c r="S390" s="4">
        <f t="shared" si="57"/>
        <v>20</v>
      </c>
      <c r="T390" s="4">
        <f t="shared" si="58"/>
        <v>20</v>
      </c>
      <c r="U390" s="4">
        <f t="shared" si="59"/>
        <v>67</v>
      </c>
      <c r="V390" s="4">
        <f t="shared" si="60"/>
        <v>67</v>
      </c>
      <c r="W390" s="4" t="str">
        <f>VLOOKUP(A390,Bios!$B$2:$S$430,7,FALSE)</f>
        <v>CAN</v>
      </c>
      <c r="X390" s="4" t="str">
        <f>VLOOKUP(A390,Bios!$B$2:$S$430,2,FALSE)</f>
        <v>SJS</v>
      </c>
      <c r="Y390" s="4">
        <f t="shared" si="61"/>
        <v>67</v>
      </c>
      <c r="Z390" s="4">
        <f t="shared" si="62"/>
        <v>20</v>
      </c>
    </row>
    <row r="391" spans="1:26">
      <c r="A391" t="s">
        <v>763</v>
      </c>
      <c r="B391" s="4">
        <f>VLOOKUP(A391,'2014'!$B$2:$S$430,7,FALSE)</f>
        <v>18</v>
      </c>
      <c r="C391" s="4">
        <f>IF(ISNA(VLOOKUP(A391,'2013'!$B$2:$S$401,7,FALSE)*1.7), B391, VLOOKUP(A391,'2013'!$B$2:$S$401,7,FALSE)*1.7)</f>
        <v>22.099999999999998</v>
      </c>
      <c r="D391" s="4">
        <f>IF(ISNA(VLOOKUP(A391,'2012'!$B$2:$S$401,7,FALSE)), C391, VLOOKUP(A391,'2012'!$B$2:$S$401,7,FALSE))</f>
        <v>24</v>
      </c>
      <c r="E391" s="4">
        <f>IF(ISNA(VLOOKUP(A391,'2011'!$B$2:$S$401,7,FALSE)), AVERAGE(C391:D391), VLOOKUP(A391,'2011'!$B$2:$S$401,7,FALSE))</f>
        <v>24</v>
      </c>
      <c r="F391" s="4">
        <f>IF(ISNA(VLOOKUP(A391,'2010'!$B$2:$S$401,7,FALSE)), AVERAGE(C391:E391), VLOOKUP(A391,'2010'!$B$2:$S$401,7,FALSE))</f>
        <v>23.366666666666664</v>
      </c>
      <c r="G391" s="4">
        <f>IF(ISNA(VLOOKUP(A391,'2009'!$B$2:$S$401,7,FALSE)), AVERAGE(C391:F391), VLOOKUP(A391,'2009'!$B$2:$S$401,7,FALSE))</f>
        <v>23.366666666666664</v>
      </c>
      <c r="H391" s="4">
        <f>VLOOKUP(A391,'2014'!$B$2:$S$430,4,FALSE)</f>
        <v>71</v>
      </c>
      <c r="I391" s="4">
        <f>IF(ISNA(VLOOKUP(A391,'2013'!$B$2:$S$401,4,FALSE)), H391, VLOOKUP(A391,'2013'!$B$2:$S$401,4,FALSE)*1.7)</f>
        <v>81.599999999999994</v>
      </c>
      <c r="J391" s="4">
        <f>IF(ISNA(VLOOKUP(A391,'2012'!$B$2:$S$401,4,FALSE)), I391, VLOOKUP(A391,'2012'!$B$2:$S$401,4,FALSE))</f>
        <v>72</v>
      </c>
      <c r="K391" s="4">
        <f>IF(ISNA(VLOOKUP(A391,'2011'!$B$2:$S$401,4,FALSE)), AVERAGE(I391:J391), VLOOKUP(A391,'2011'!$B$2:$S$401,4,FALSE))</f>
        <v>72</v>
      </c>
      <c r="L391" s="4">
        <f>IF(ISNA(VLOOKUP(A391,'2010'!$B$2:$S$401,4,FALSE)), AVERAGE(I391:K391), VLOOKUP(A391,'2010'!$B$2:$S$401,4,FALSE))</f>
        <v>75.2</v>
      </c>
      <c r="M391" s="4">
        <f>IF(ISNA(VLOOKUP(A391,'2009'!$B$2:$S$401,4,FALSE)), AVERAGE(I391:L391), VLOOKUP(A391,'2009'!$B$2:$S$401,4,FALSE))</f>
        <v>75.2</v>
      </c>
      <c r="N391" s="4">
        <f t="shared" si="54"/>
        <v>34</v>
      </c>
      <c r="O391" s="4" t="str">
        <f>VLOOKUP(A391,Bios!$B$2:$S$430,3,FALSE)</f>
        <v>D</v>
      </c>
      <c r="P391" s="4" t="str">
        <f>VLOOKUP(A391,Bios!$B$2:$S$430,4,FALSE)</f>
        <v>Mar 17 '79</v>
      </c>
      <c r="Q391" s="4" t="str">
        <f t="shared" si="55"/>
        <v>79</v>
      </c>
      <c r="R391" s="5">
        <f t="shared" si="56"/>
        <v>0.30164056674123785</v>
      </c>
      <c r="S391" s="4">
        <f t="shared" si="57"/>
        <v>18</v>
      </c>
      <c r="T391" s="4">
        <f t="shared" si="58"/>
        <v>24</v>
      </c>
      <c r="U391" s="4">
        <f t="shared" si="59"/>
        <v>71</v>
      </c>
      <c r="V391" s="4">
        <f t="shared" si="60"/>
        <v>81.599999999999994</v>
      </c>
      <c r="W391" s="4" t="str">
        <f>VLOOKUP(A391,Bios!$B$2:$S$430,7,FALSE)</f>
        <v>CAN</v>
      </c>
      <c r="X391" s="4" t="str">
        <f>VLOOKUP(A391,Bios!$B$2:$S$430,2,FALSE)</f>
        <v>EDM</v>
      </c>
      <c r="Y391" s="4">
        <f t="shared" si="61"/>
        <v>74.5</v>
      </c>
      <c r="Z391" s="4">
        <f t="shared" si="62"/>
        <v>22.472222222222218</v>
      </c>
    </row>
    <row r="392" spans="1:26">
      <c r="A392" t="s">
        <v>790</v>
      </c>
      <c r="B392" s="4">
        <f>VLOOKUP(A392,'2014'!$B$2:$S$430,7,FALSE)</f>
        <v>23</v>
      </c>
      <c r="C392" s="4">
        <f>IF(ISNA(VLOOKUP(A392,'2013'!$B$2:$S$401,7,FALSE)*1.7), B392, VLOOKUP(A392,'2013'!$B$2:$S$401,7,FALSE)*1.7)</f>
        <v>28.9</v>
      </c>
      <c r="D392" s="4">
        <f>IF(ISNA(VLOOKUP(A392,'2012'!$B$2:$S$401,7,FALSE)), C392, VLOOKUP(A392,'2012'!$B$2:$S$401,7,FALSE))</f>
        <v>21</v>
      </c>
      <c r="E392" s="4">
        <f>IF(ISNA(VLOOKUP(A392,'2011'!$B$2:$S$401,7,FALSE)), AVERAGE(C392:D392), VLOOKUP(A392,'2011'!$B$2:$S$401,7,FALSE))</f>
        <v>21</v>
      </c>
      <c r="F392" s="4">
        <f>IF(ISNA(VLOOKUP(A392,'2010'!$B$2:$S$401,7,FALSE)), AVERAGE(C392:E392), VLOOKUP(A392,'2010'!$B$2:$S$401,7,FALSE))</f>
        <v>22</v>
      </c>
      <c r="G392" s="4">
        <f>IF(ISNA(VLOOKUP(A392,'2009'!$B$2:$S$401,7,FALSE)), AVERAGE(C392:F392), VLOOKUP(A392,'2009'!$B$2:$S$401,7,FALSE))</f>
        <v>23.225000000000001</v>
      </c>
      <c r="H392" s="4">
        <f>VLOOKUP(A392,'2014'!$B$2:$S$430,4,FALSE)</f>
        <v>76</v>
      </c>
      <c r="I392" s="4">
        <f>IF(ISNA(VLOOKUP(A392,'2013'!$B$2:$S$401,4,FALSE)), H392, VLOOKUP(A392,'2013'!$B$2:$S$401,4,FALSE)*1.7)</f>
        <v>78.2</v>
      </c>
      <c r="J392" s="4">
        <f>IF(ISNA(VLOOKUP(A392,'2012'!$B$2:$S$401,4,FALSE)), I392, VLOOKUP(A392,'2012'!$B$2:$S$401,4,FALSE))</f>
        <v>82</v>
      </c>
      <c r="K392" s="4">
        <f>IF(ISNA(VLOOKUP(A392,'2011'!$B$2:$S$401,4,FALSE)), AVERAGE(I392:J392), VLOOKUP(A392,'2011'!$B$2:$S$401,4,FALSE))</f>
        <v>82</v>
      </c>
      <c r="L392" s="4">
        <f>IF(ISNA(VLOOKUP(A392,'2010'!$B$2:$S$401,4,FALSE)), AVERAGE(I392:K392), VLOOKUP(A392,'2010'!$B$2:$S$401,4,FALSE))</f>
        <v>71</v>
      </c>
      <c r="M392" s="4">
        <f>IF(ISNA(VLOOKUP(A392,'2009'!$B$2:$S$401,4,FALSE)), AVERAGE(I392:L392), VLOOKUP(A392,'2009'!$B$2:$S$401,4,FALSE))</f>
        <v>78.3</v>
      </c>
      <c r="N392" s="4">
        <f t="shared" si="54"/>
        <v>33</v>
      </c>
      <c r="O392" s="4" t="str">
        <f>VLOOKUP(A392,Bios!$B$2:$S$430,3,FALSE)</f>
        <v>C</v>
      </c>
      <c r="P392" s="4" t="str">
        <f>VLOOKUP(A392,Bios!$B$2:$S$430,4,FALSE)</f>
        <v>May 09 '80</v>
      </c>
      <c r="Q392" s="4" t="str">
        <f t="shared" si="55"/>
        <v>80</v>
      </c>
      <c r="R392" s="5">
        <f t="shared" si="56"/>
        <v>0.29759358288770049</v>
      </c>
      <c r="S392" s="4">
        <f t="shared" si="57"/>
        <v>21</v>
      </c>
      <c r="T392" s="4">
        <f t="shared" si="58"/>
        <v>28.9</v>
      </c>
      <c r="U392" s="4">
        <f t="shared" si="59"/>
        <v>71</v>
      </c>
      <c r="V392" s="4">
        <f t="shared" si="60"/>
        <v>82</v>
      </c>
      <c r="W392" s="4" t="str">
        <f>VLOOKUP(A392,Bios!$B$2:$S$430,7,FALSE)</f>
        <v>CAN</v>
      </c>
      <c r="X392" s="4" t="str">
        <f>VLOOKUP(A392,Bios!$B$2:$S$430,2,FALSE)</f>
        <v>DAL</v>
      </c>
      <c r="Y392" s="4">
        <f t="shared" si="61"/>
        <v>77.916666666666671</v>
      </c>
      <c r="Z392" s="4">
        <f t="shared" si="62"/>
        <v>23.1875</v>
      </c>
    </row>
    <row r="393" spans="1:26">
      <c r="A393" t="s">
        <v>1219</v>
      </c>
      <c r="B393" s="4">
        <f>VLOOKUP(A393,'2014'!$B$2:$S$430,7,FALSE)</f>
        <v>17</v>
      </c>
      <c r="C393" s="4">
        <f>IF(ISNA(VLOOKUP(A393,'2013'!$B$2:$S$401,7,FALSE)*1.7), B393, VLOOKUP(A393,'2013'!$B$2:$S$401,7,FALSE)*1.7)</f>
        <v>20.399999999999999</v>
      </c>
      <c r="D393" s="4">
        <f>IF(ISNA(VLOOKUP(A393,'2012'!$B$2:$S$401,7,FALSE)), C393, VLOOKUP(A393,'2012'!$B$2:$S$401,7,FALSE))</f>
        <v>12</v>
      </c>
      <c r="E393" s="4">
        <f>IF(ISNA(VLOOKUP(A393,'2011'!$B$2:$S$401,7,FALSE)), AVERAGE(C393:D393), VLOOKUP(A393,'2011'!$B$2:$S$401,7,FALSE))</f>
        <v>16.2</v>
      </c>
      <c r="F393" s="4">
        <f>IF(ISNA(VLOOKUP(A393,'2010'!$B$2:$S$401,7,FALSE)), AVERAGE(C393:E393), VLOOKUP(A393,'2010'!$B$2:$S$401,7,FALSE))</f>
        <v>16.2</v>
      </c>
      <c r="G393" s="4">
        <f>IF(ISNA(VLOOKUP(A393,'2009'!$B$2:$S$401,7,FALSE)), AVERAGE(C393:F393), VLOOKUP(A393,'2009'!$B$2:$S$401,7,FALSE))</f>
        <v>16.2</v>
      </c>
      <c r="H393" s="4">
        <f>VLOOKUP(A393,'2014'!$B$2:$S$430,4,FALSE)</f>
        <v>59</v>
      </c>
      <c r="I393" s="4">
        <f>IF(ISNA(VLOOKUP(A393,'2013'!$B$2:$S$401,4,FALSE)), H393, VLOOKUP(A393,'2013'!$B$2:$S$401,4,FALSE)*1.7)</f>
        <v>64.599999999999994</v>
      </c>
      <c r="J393" s="4">
        <f>IF(ISNA(VLOOKUP(A393,'2012'!$B$2:$S$401,4,FALSE)), I393, VLOOKUP(A393,'2012'!$B$2:$S$401,4,FALSE))</f>
        <v>38</v>
      </c>
      <c r="K393" s="4">
        <f>IF(ISNA(VLOOKUP(A393,'2011'!$B$2:$S$401,4,FALSE)), AVERAGE(I393:J393), VLOOKUP(A393,'2011'!$B$2:$S$401,4,FALSE))</f>
        <v>51.3</v>
      </c>
      <c r="L393" s="4">
        <f>IF(ISNA(VLOOKUP(A393,'2010'!$B$2:$S$401,4,FALSE)), AVERAGE(I393:K393), VLOOKUP(A393,'2010'!$B$2:$S$401,4,FALSE))</f>
        <v>51.29999999999999</v>
      </c>
      <c r="M393" s="4">
        <f>IF(ISNA(VLOOKUP(A393,'2009'!$B$2:$S$401,4,FALSE)), AVERAGE(I393:L393), VLOOKUP(A393,'2009'!$B$2:$S$401,4,FALSE))</f>
        <v>51.29999999999999</v>
      </c>
      <c r="N393" s="4">
        <f t="shared" si="54"/>
        <v>27</v>
      </c>
      <c r="O393" s="4" t="str">
        <f>VLOOKUP(A393,Bios!$B$2:$S$430,3,FALSE)</f>
        <v>D</v>
      </c>
      <c r="P393" s="4" t="str">
        <f>VLOOKUP(A393,Bios!$B$2:$S$430,4,FALSE)</f>
        <v>Apr 25 '86</v>
      </c>
      <c r="Q393" s="4" t="str">
        <f t="shared" si="55"/>
        <v>86</v>
      </c>
      <c r="R393" s="5">
        <f t="shared" si="56"/>
        <v>0.31061806656101421</v>
      </c>
      <c r="S393" s="4">
        <f t="shared" si="57"/>
        <v>12</v>
      </c>
      <c r="T393" s="4">
        <f t="shared" si="58"/>
        <v>20.399999999999999</v>
      </c>
      <c r="U393" s="4">
        <f t="shared" si="59"/>
        <v>38</v>
      </c>
      <c r="V393" s="4">
        <f t="shared" si="60"/>
        <v>64.599999999999994</v>
      </c>
      <c r="W393" s="4" t="str">
        <f>VLOOKUP(A393,Bios!$B$2:$S$430,7,FALSE)</f>
        <v>RUS</v>
      </c>
      <c r="X393" s="4" t="str">
        <f>VLOOKUP(A393,Bios!$B$2:$S$430,2,FALSE)</f>
        <v>MTL</v>
      </c>
      <c r="Y393" s="4">
        <f t="shared" si="61"/>
        <v>52.583333333333336</v>
      </c>
      <c r="Z393" s="4">
        <f t="shared" si="62"/>
        <v>16.333333333333332</v>
      </c>
    </row>
    <row r="394" spans="1:26">
      <c r="A394" t="s">
        <v>946</v>
      </c>
      <c r="B394" s="4">
        <f>VLOOKUP(A394,'2014'!$B$2:$S$430,7,FALSE)</f>
        <v>20</v>
      </c>
      <c r="C394" s="4">
        <f>IF(ISNA(VLOOKUP(A394,'2013'!$B$2:$S$401,7,FALSE)*1.7), B394, VLOOKUP(A394,'2013'!$B$2:$S$401,7,FALSE)*1.7)</f>
        <v>23.8</v>
      </c>
      <c r="D394" s="4">
        <f>IF(ISNA(VLOOKUP(A394,'2012'!$B$2:$S$401,7,FALSE)), C394, VLOOKUP(A394,'2012'!$B$2:$S$401,7,FALSE))</f>
        <v>23.8</v>
      </c>
      <c r="E394" s="4">
        <f>IF(ISNA(VLOOKUP(A394,'2011'!$B$2:$S$401,7,FALSE)), AVERAGE(C394:D394), VLOOKUP(A394,'2011'!$B$2:$S$401,7,FALSE))</f>
        <v>16</v>
      </c>
      <c r="F394" s="4">
        <f>IF(ISNA(VLOOKUP(A394,'2010'!$B$2:$S$401,7,FALSE)), AVERAGE(C394:E394), VLOOKUP(A394,'2010'!$B$2:$S$401,7,FALSE))</f>
        <v>21.2</v>
      </c>
      <c r="G394" s="4">
        <f>IF(ISNA(VLOOKUP(A394,'2009'!$B$2:$S$401,7,FALSE)), AVERAGE(C394:F394), VLOOKUP(A394,'2009'!$B$2:$S$401,7,FALSE))</f>
        <v>21.2</v>
      </c>
      <c r="H394" s="4">
        <f>VLOOKUP(A394,'2014'!$B$2:$S$430,4,FALSE)</f>
        <v>80</v>
      </c>
      <c r="I394" s="4">
        <f>IF(ISNA(VLOOKUP(A394,'2013'!$B$2:$S$401,4,FALSE)), H394, VLOOKUP(A394,'2013'!$B$2:$S$401,4,FALSE)*1.7)</f>
        <v>78.2</v>
      </c>
      <c r="J394" s="4">
        <f>IF(ISNA(VLOOKUP(A394,'2012'!$B$2:$S$401,4,FALSE)), I394, VLOOKUP(A394,'2012'!$B$2:$S$401,4,FALSE))</f>
        <v>78.2</v>
      </c>
      <c r="K394" s="4">
        <f>IF(ISNA(VLOOKUP(A394,'2011'!$B$2:$S$401,4,FALSE)), AVERAGE(I394:J394), VLOOKUP(A394,'2011'!$B$2:$S$401,4,FALSE))</f>
        <v>53</v>
      </c>
      <c r="L394" s="4">
        <f>IF(ISNA(VLOOKUP(A394,'2010'!$B$2:$S$401,4,FALSE)), AVERAGE(I394:K394), VLOOKUP(A394,'2010'!$B$2:$S$401,4,FALSE))</f>
        <v>69.8</v>
      </c>
      <c r="M394" s="4">
        <f>IF(ISNA(VLOOKUP(A394,'2009'!$B$2:$S$401,4,FALSE)), AVERAGE(I394:L394), VLOOKUP(A394,'2009'!$B$2:$S$401,4,FALSE))</f>
        <v>69.8</v>
      </c>
      <c r="N394" s="4">
        <f t="shared" si="54"/>
        <v>27</v>
      </c>
      <c r="O394" s="4" t="str">
        <f>VLOOKUP(A394,Bios!$B$2:$S$430,3,FALSE)</f>
        <v>C</v>
      </c>
      <c r="P394" s="4" t="str">
        <f>VLOOKUP(A394,Bios!$B$2:$S$430,4,FALSE)</f>
        <v>Feb 19 '86</v>
      </c>
      <c r="Q394" s="4" t="str">
        <f t="shared" si="55"/>
        <v>86</v>
      </c>
      <c r="R394" s="5">
        <f t="shared" si="56"/>
        <v>0.2937062937062937</v>
      </c>
      <c r="S394" s="4">
        <f t="shared" si="57"/>
        <v>16</v>
      </c>
      <c r="T394" s="4">
        <f t="shared" si="58"/>
        <v>23.8</v>
      </c>
      <c r="U394" s="4">
        <f t="shared" si="59"/>
        <v>53</v>
      </c>
      <c r="V394" s="4">
        <f t="shared" si="60"/>
        <v>80</v>
      </c>
      <c r="W394" s="4" t="str">
        <f>VLOOKUP(A394,Bios!$B$2:$S$430,7,FALSE)</f>
        <v>CAN</v>
      </c>
      <c r="X394" s="4" t="str">
        <f>VLOOKUP(A394,Bios!$B$2:$S$430,2,FALSE)</f>
        <v>PHX</v>
      </c>
      <c r="Y394" s="4">
        <f t="shared" si="61"/>
        <v>71.5</v>
      </c>
      <c r="Z394" s="4">
        <f t="shared" si="62"/>
        <v>21</v>
      </c>
    </row>
    <row r="395" spans="1:26">
      <c r="A395" t="s">
        <v>1180</v>
      </c>
      <c r="B395" s="4">
        <f>VLOOKUP(A395,'2014'!$B$2:$S$430,7,FALSE)</f>
        <v>19</v>
      </c>
      <c r="C395" s="4">
        <f>IF(ISNA(VLOOKUP(A395,'2013'!$B$2:$S$401,7,FALSE)*1.7), B395, VLOOKUP(A395,'2013'!$B$2:$S$401,7,FALSE)*1.7)</f>
        <v>22.099999999999998</v>
      </c>
      <c r="D395" s="4">
        <f>IF(ISNA(VLOOKUP(A395,'2012'!$B$2:$S$401,7,FALSE)), C395, VLOOKUP(A395,'2012'!$B$2:$S$401,7,FALSE))</f>
        <v>22.099999999999998</v>
      </c>
      <c r="E395" s="4">
        <f>IF(ISNA(VLOOKUP(A395,'2011'!$B$2:$S$401,7,FALSE)), AVERAGE(C395:D395), VLOOKUP(A395,'2011'!$B$2:$S$401,7,FALSE))</f>
        <v>22.099999999999998</v>
      </c>
      <c r="F395" s="4">
        <f>IF(ISNA(VLOOKUP(A395,'2010'!$B$2:$S$401,7,FALSE)), AVERAGE(C395:E395), VLOOKUP(A395,'2010'!$B$2:$S$401,7,FALSE))</f>
        <v>22.099999999999998</v>
      </c>
      <c r="G395" s="4">
        <f>IF(ISNA(VLOOKUP(A395,'2009'!$B$2:$S$401,7,FALSE)), AVERAGE(C395:F395), VLOOKUP(A395,'2009'!$B$2:$S$401,7,FALSE))</f>
        <v>22.099999999999998</v>
      </c>
      <c r="H395" s="4">
        <f>VLOOKUP(A395,'2014'!$B$2:$S$430,4,FALSE)</f>
        <v>66</v>
      </c>
      <c r="I395" s="4">
        <f>IF(ISNA(VLOOKUP(A395,'2013'!$B$2:$S$401,4,FALSE)), H395, VLOOKUP(A395,'2013'!$B$2:$S$401,4,FALSE)*1.7)</f>
        <v>69.7</v>
      </c>
      <c r="J395" s="4">
        <f>IF(ISNA(VLOOKUP(A395,'2012'!$B$2:$S$401,4,FALSE)), I395, VLOOKUP(A395,'2012'!$B$2:$S$401,4,FALSE))</f>
        <v>69.7</v>
      </c>
      <c r="K395" s="4">
        <f>IF(ISNA(VLOOKUP(A395,'2011'!$B$2:$S$401,4,FALSE)), AVERAGE(I395:J395), VLOOKUP(A395,'2011'!$B$2:$S$401,4,FALSE))</f>
        <v>69.7</v>
      </c>
      <c r="L395" s="4">
        <f>IF(ISNA(VLOOKUP(A395,'2010'!$B$2:$S$401,4,FALSE)), AVERAGE(I395:K395), VLOOKUP(A395,'2010'!$B$2:$S$401,4,FALSE))</f>
        <v>69.7</v>
      </c>
      <c r="M395" s="4">
        <f>IF(ISNA(VLOOKUP(A395,'2009'!$B$2:$S$401,4,FALSE)), AVERAGE(I395:L395), VLOOKUP(A395,'2009'!$B$2:$S$401,4,FALSE))</f>
        <v>69.7</v>
      </c>
      <c r="N395" s="4">
        <f t="shared" si="54"/>
        <v>26</v>
      </c>
      <c r="O395" s="4" t="str">
        <f>VLOOKUP(A395,Bios!$B$2:$S$430,3,FALSE)</f>
        <v>D</v>
      </c>
      <c r="P395" s="4" t="str">
        <f>VLOOKUP(A395,Bios!$B$2:$S$430,4,FALSE)</f>
        <v>Feb 10 '87</v>
      </c>
      <c r="Q395" s="4" t="str">
        <f t="shared" si="55"/>
        <v>87</v>
      </c>
      <c r="R395" s="5">
        <f t="shared" si="56"/>
        <v>0.3124246079613992</v>
      </c>
      <c r="S395" s="4">
        <f t="shared" si="57"/>
        <v>19</v>
      </c>
      <c r="T395" s="4">
        <f t="shared" si="58"/>
        <v>22.099999999999998</v>
      </c>
      <c r="U395" s="4">
        <f t="shared" si="59"/>
        <v>66</v>
      </c>
      <c r="V395" s="4">
        <f t="shared" si="60"/>
        <v>69.7</v>
      </c>
      <c r="W395" s="4" t="str">
        <f>VLOOKUP(A395,Bios!$B$2:$S$430,7,FALSE)</f>
        <v>CZE</v>
      </c>
      <c r="X395" s="4" t="str">
        <f>VLOOKUP(A395,Bios!$B$2:$S$430,2,FALSE)</f>
        <v>DET</v>
      </c>
      <c r="Y395" s="4">
        <f t="shared" si="61"/>
        <v>69.083333333333329</v>
      </c>
      <c r="Z395" s="4">
        <f t="shared" si="62"/>
        <v>21.583333333333329</v>
      </c>
    </row>
    <row r="396" spans="1:26">
      <c r="A396" t="s">
        <v>1228</v>
      </c>
      <c r="B396" s="4">
        <f>VLOOKUP(A396,'2014'!$B$2:$S$430,7,FALSE)</f>
        <v>23</v>
      </c>
      <c r="C396" s="4">
        <f>IF(ISNA(VLOOKUP(A396,'2013'!$B$2:$S$401,7,FALSE)*1.7), B396, VLOOKUP(A396,'2013'!$B$2:$S$401,7,FALSE)*1.7)</f>
        <v>18.7</v>
      </c>
      <c r="D396" s="4">
        <f>IF(ISNA(VLOOKUP(A396,'2012'!$B$2:$S$401,7,FALSE)), C396, VLOOKUP(A396,'2012'!$B$2:$S$401,7,FALSE))</f>
        <v>11</v>
      </c>
      <c r="E396" s="4">
        <f>IF(ISNA(VLOOKUP(A396,'2011'!$B$2:$S$401,7,FALSE)), AVERAGE(C396:D396), VLOOKUP(A396,'2011'!$B$2:$S$401,7,FALSE))</f>
        <v>14.85</v>
      </c>
      <c r="F396" s="4">
        <f>IF(ISNA(VLOOKUP(A396,'2010'!$B$2:$S$401,7,FALSE)), AVERAGE(C396:E396), VLOOKUP(A396,'2010'!$B$2:$S$401,7,FALSE))</f>
        <v>14.85</v>
      </c>
      <c r="G396" s="4">
        <f>IF(ISNA(VLOOKUP(A396,'2009'!$B$2:$S$401,7,FALSE)), AVERAGE(C396:F396), VLOOKUP(A396,'2009'!$B$2:$S$401,7,FALSE))</f>
        <v>14.85</v>
      </c>
      <c r="H396" s="4">
        <f>VLOOKUP(A396,'2014'!$B$2:$S$430,4,FALSE)</f>
        <v>75</v>
      </c>
      <c r="I396" s="4">
        <f>IF(ISNA(VLOOKUP(A396,'2013'!$B$2:$S$401,4,FALSE)), H396, VLOOKUP(A396,'2013'!$B$2:$S$401,4,FALSE)*1.7)</f>
        <v>79.899999999999991</v>
      </c>
      <c r="J396" s="4">
        <f>IF(ISNA(VLOOKUP(A396,'2012'!$B$2:$S$401,4,FALSE)), I396, VLOOKUP(A396,'2012'!$B$2:$S$401,4,FALSE))</f>
        <v>47</v>
      </c>
      <c r="K396" s="4">
        <f>IF(ISNA(VLOOKUP(A396,'2011'!$B$2:$S$401,4,FALSE)), AVERAGE(I396:J396), VLOOKUP(A396,'2011'!$B$2:$S$401,4,FALSE))</f>
        <v>63.449999999999996</v>
      </c>
      <c r="L396" s="4">
        <f>IF(ISNA(VLOOKUP(A396,'2010'!$B$2:$S$401,4,FALSE)), AVERAGE(I396:K396), VLOOKUP(A396,'2010'!$B$2:$S$401,4,FALSE))</f>
        <v>63.449999999999996</v>
      </c>
      <c r="M396" s="4">
        <f>IF(ISNA(VLOOKUP(A396,'2009'!$B$2:$S$401,4,FALSE)), AVERAGE(I396:L396), VLOOKUP(A396,'2009'!$B$2:$S$401,4,FALSE))</f>
        <v>63.449999999999996</v>
      </c>
      <c r="N396" s="4">
        <f t="shared" si="54"/>
        <v>28</v>
      </c>
      <c r="O396" s="4" t="str">
        <f>VLOOKUP(A396,Bios!$B$2:$S$430,3,FALSE)</f>
        <v>D</v>
      </c>
      <c r="P396" s="4" t="str">
        <f>VLOOKUP(A396,Bios!$B$2:$S$430,4,FALSE)</f>
        <v>Jun 21 '85</v>
      </c>
      <c r="Q396" s="4" t="str">
        <f t="shared" si="55"/>
        <v>85</v>
      </c>
      <c r="R396" s="5">
        <f t="shared" si="56"/>
        <v>0.2479286169534736</v>
      </c>
      <c r="S396" s="4">
        <f t="shared" si="57"/>
        <v>11</v>
      </c>
      <c r="T396" s="4">
        <f t="shared" si="58"/>
        <v>23</v>
      </c>
      <c r="U396" s="4">
        <f t="shared" si="59"/>
        <v>47</v>
      </c>
      <c r="V396" s="4">
        <f t="shared" si="60"/>
        <v>79.899999999999991</v>
      </c>
      <c r="W396" s="4" t="str">
        <f>VLOOKUP(A396,Bios!$B$2:$S$430,7,FALSE)</f>
        <v>CAN</v>
      </c>
      <c r="X396" s="4" t="str">
        <f>VLOOKUP(A396,Bios!$B$2:$S$430,2,FALSE)</f>
        <v>OTT</v>
      </c>
      <c r="Y396" s="4">
        <f t="shared" si="61"/>
        <v>65.374999999999986</v>
      </c>
      <c r="Z396" s="4">
        <f t="shared" si="62"/>
        <v>16.208333333333332</v>
      </c>
    </row>
    <row r="397" spans="1:26">
      <c r="A397" t="s">
        <v>758</v>
      </c>
      <c r="B397" s="4">
        <f>VLOOKUP(A397,'2014'!$B$2:$S$430,7,FALSE)</f>
        <v>17</v>
      </c>
      <c r="C397" s="4">
        <f>IF(ISNA(VLOOKUP(A397,'2013'!$B$2:$S$401,7,FALSE)*1.7), B397, VLOOKUP(A397,'2013'!$B$2:$S$401,7,FALSE)*1.7)</f>
        <v>20.399999999999999</v>
      </c>
      <c r="D397" s="4">
        <f>IF(ISNA(VLOOKUP(A397,'2012'!$B$2:$S$401,7,FALSE)), C397, VLOOKUP(A397,'2012'!$B$2:$S$401,7,FALSE))</f>
        <v>25</v>
      </c>
      <c r="E397" s="4">
        <f>IF(ISNA(VLOOKUP(A397,'2011'!$B$2:$S$401,7,FALSE)), AVERAGE(C397:D397), VLOOKUP(A397,'2011'!$B$2:$S$401,7,FALSE))</f>
        <v>25</v>
      </c>
      <c r="F397" s="4">
        <f>IF(ISNA(VLOOKUP(A397,'2010'!$B$2:$S$401,7,FALSE)), AVERAGE(C397:E397), VLOOKUP(A397,'2010'!$B$2:$S$401,7,FALSE))</f>
        <v>23.466666666666669</v>
      </c>
      <c r="G397" s="4">
        <f>IF(ISNA(VLOOKUP(A397,'2009'!$B$2:$S$401,7,FALSE)), AVERAGE(C397:F397), VLOOKUP(A397,'2009'!$B$2:$S$401,7,FALSE))</f>
        <v>23.466666666666669</v>
      </c>
      <c r="H397" s="4">
        <f>VLOOKUP(A397,'2014'!$B$2:$S$430,4,FALSE)</f>
        <v>80</v>
      </c>
      <c r="I397" s="4">
        <f>IF(ISNA(VLOOKUP(A397,'2013'!$B$2:$S$401,4,FALSE)), H397, VLOOKUP(A397,'2013'!$B$2:$S$401,4,FALSE)*1.7)</f>
        <v>81.599999999999994</v>
      </c>
      <c r="J397" s="4">
        <f>IF(ISNA(VLOOKUP(A397,'2012'!$B$2:$S$401,4,FALSE)), I397, VLOOKUP(A397,'2012'!$B$2:$S$401,4,FALSE))</f>
        <v>73</v>
      </c>
      <c r="K397" s="4">
        <f>IF(ISNA(VLOOKUP(A397,'2011'!$B$2:$S$401,4,FALSE)), AVERAGE(I397:J397), VLOOKUP(A397,'2011'!$B$2:$S$401,4,FALSE))</f>
        <v>73</v>
      </c>
      <c r="L397" s="4">
        <f>IF(ISNA(VLOOKUP(A397,'2010'!$B$2:$S$401,4,FALSE)), AVERAGE(I397:K397), VLOOKUP(A397,'2010'!$B$2:$S$401,4,FALSE))</f>
        <v>75.86666666666666</v>
      </c>
      <c r="M397" s="4">
        <f>IF(ISNA(VLOOKUP(A397,'2009'!$B$2:$S$401,4,FALSE)), AVERAGE(I397:L397), VLOOKUP(A397,'2009'!$B$2:$S$401,4,FALSE))</f>
        <v>75.86666666666666</v>
      </c>
      <c r="N397" s="4">
        <f t="shared" si="54"/>
        <v>26</v>
      </c>
      <c r="O397" s="4" t="str">
        <f>VLOOKUP(A397,Bios!$B$2:$S$430,3,FALSE)</f>
        <v>D</v>
      </c>
      <c r="P397" s="4" t="str">
        <f>VLOOKUP(A397,Bios!$B$2:$S$430,4,FALSE)</f>
        <v>Dec 09 '87</v>
      </c>
      <c r="Q397" s="4" t="str">
        <f t="shared" si="55"/>
        <v>87</v>
      </c>
      <c r="R397" s="5">
        <f t="shared" si="56"/>
        <v>0.29245283018867924</v>
      </c>
      <c r="S397" s="4">
        <f t="shared" si="57"/>
        <v>17</v>
      </c>
      <c r="T397" s="4">
        <f t="shared" si="58"/>
        <v>25</v>
      </c>
      <c r="U397" s="4">
        <f t="shared" si="59"/>
        <v>73</v>
      </c>
      <c r="V397" s="4">
        <f t="shared" si="60"/>
        <v>81.599999999999994</v>
      </c>
      <c r="W397" s="4" t="str">
        <f>VLOOKUP(A397,Bios!$B$2:$S$430,7,FALSE)</f>
        <v>USA</v>
      </c>
      <c r="X397" s="4" t="str">
        <f>VLOOKUP(A397,Bios!$B$2:$S$430,2,FALSE)</f>
        <v>EDM</v>
      </c>
      <c r="Y397" s="4">
        <f t="shared" si="61"/>
        <v>76.555555555555557</v>
      </c>
      <c r="Z397" s="4">
        <f t="shared" si="62"/>
        <v>22.388888888888889</v>
      </c>
    </row>
    <row r="398" spans="1:26">
      <c r="A398" t="s">
        <v>1906</v>
      </c>
      <c r="B398" s="4">
        <f>VLOOKUP(A398,'2014'!$B$2:$S$430,7,FALSE)</f>
        <v>18</v>
      </c>
      <c r="C398" s="4">
        <f>IF(ISNA(VLOOKUP(A398,'2013'!$B$2:$S$401,7,FALSE)*1.7), B398, VLOOKUP(A398,'2013'!$B$2:$S$401,7,FALSE)*1.7)</f>
        <v>18</v>
      </c>
      <c r="D398" s="4">
        <f>IF(ISNA(VLOOKUP(A398,'2012'!$B$2:$S$401,7,FALSE)), C398, VLOOKUP(A398,'2012'!$B$2:$S$401,7,FALSE))</f>
        <v>18</v>
      </c>
      <c r="E398" s="4">
        <f>IF(ISNA(VLOOKUP(A398,'2011'!$B$2:$S$401,7,FALSE)), AVERAGE(C398:D398), VLOOKUP(A398,'2011'!$B$2:$S$401,7,FALSE))</f>
        <v>18</v>
      </c>
      <c r="F398" s="4">
        <f>IF(ISNA(VLOOKUP(A398,'2010'!$B$2:$S$401,7,FALSE)), AVERAGE(C398:E398), VLOOKUP(A398,'2010'!$B$2:$S$401,7,FALSE))</f>
        <v>18</v>
      </c>
      <c r="G398" s="4">
        <f>IF(ISNA(VLOOKUP(A398,'2009'!$B$2:$S$401,7,FALSE)), AVERAGE(C398:F398), VLOOKUP(A398,'2009'!$B$2:$S$401,7,FALSE))</f>
        <v>18</v>
      </c>
      <c r="H398" s="4">
        <f>VLOOKUP(A398,'2014'!$B$2:$S$430,4,FALSE)</f>
        <v>64</v>
      </c>
      <c r="I398" s="4">
        <f>IF(ISNA(VLOOKUP(A398,'2013'!$B$2:$S$401,4,FALSE)), H398, VLOOKUP(A398,'2013'!$B$2:$S$401,4,FALSE)*1.7)</f>
        <v>64</v>
      </c>
      <c r="J398" s="4">
        <f>IF(ISNA(VLOOKUP(A398,'2012'!$B$2:$S$401,4,FALSE)), I398, VLOOKUP(A398,'2012'!$B$2:$S$401,4,FALSE))</f>
        <v>64</v>
      </c>
      <c r="K398" s="4">
        <f>IF(ISNA(VLOOKUP(A398,'2011'!$B$2:$S$401,4,FALSE)), AVERAGE(I398:J398), VLOOKUP(A398,'2011'!$B$2:$S$401,4,FALSE))</f>
        <v>64</v>
      </c>
      <c r="L398" s="4">
        <f>IF(ISNA(VLOOKUP(A398,'2010'!$B$2:$S$401,4,FALSE)), AVERAGE(I398:K398), VLOOKUP(A398,'2010'!$B$2:$S$401,4,FALSE))</f>
        <v>64</v>
      </c>
      <c r="M398" s="4">
        <f>IF(ISNA(VLOOKUP(A398,'2009'!$B$2:$S$401,4,FALSE)), AVERAGE(I398:L398), VLOOKUP(A398,'2009'!$B$2:$S$401,4,FALSE))</f>
        <v>64</v>
      </c>
      <c r="N398" s="4">
        <f t="shared" si="54"/>
        <v>25</v>
      </c>
      <c r="O398" s="4" t="str">
        <f>VLOOKUP(A398,Bios!$B$2:$S$430,3,FALSE)</f>
        <v>D</v>
      </c>
      <c r="P398" s="4" t="str">
        <f>VLOOKUP(A398,Bios!$B$2:$S$430,4,FALSE)</f>
        <v>Jun 04 '88</v>
      </c>
      <c r="Q398" s="4" t="str">
        <f t="shared" si="55"/>
        <v>88</v>
      </c>
      <c r="R398" s="5">
        <f t="shared" si="56"/>
        <v>0.28125</v>
      </c>
      <c r="S398" s="4">
        <f t="shared" si="57"/>
        <v>18</v>
      </c>
      <c r="T398" s="4">
        <f t="shared" si="58"/>
        <v>18</v>
      </c>
      <c r="U398" s="4">
        <f t="shared" si="59"/>
        <v>64</v>
      </c>
      <c r="V398" s="4">
        <f t="shared" si="60"/>
        <v>64</v>
      </c>
      <c r="W398" s="4" t="str">
        <f>VLOOKUP(A398,Bios!$B$2:$S$430,7,FALSE)</f>
        <v>USA</v>
      </c>
      <c r="X398" s="4" t="str">
        <f>VLOOKUP(A398,Bios!$B$2:$S$430,2,FALSE)</f>
        <v>BOS</v>
      </c>
      <c r="Y398" s="4">
        <f t="shared" si="61"/>
        <v>64</v>
      </c>
      <c r="Z398" s="4">
        <f t="shared" si="62"/>
        <v>18</v>
      </c>
    </row>
    <row r="399" spans="1:26">
      <c r="A399" t="s">
        <v>1238</v>
      </c>
      <c r="B399" s="4">
        <f>VLOOKUP(A399,'2014'!$B$2:$S$430,7,FALSE)</f>
        <v>26</v>
      </c>
      <c r="C399" s="4">
        <f>IF(ISNA(VLOOKUP(A399,'2013'!$B$2:$S$401,7,FALSE)*1.7), B399, VLOOKUP(A399,'2013'!$B$2:$S$401,7,FALSE)*1.7)</f>
        <v>17</v>
      </c>
      <c r="D399" s="4">
        <f>IF(ISNA(VLOOKUP(A399,'2012'!$B$2:$S$401,7,FALSE)), C399, VLOOKUP(A399,'2012'!$B$2:$S$401,7,FALSE))</f>
        <v>10</v>
      </c>
      <c r="E399" s="4">
        <f>IF(ISNA(VLOOKUP(A399,'2011'!$B$2:$S$401,7,FALSE)), AVERAGE(C399:D399), VLOOKUP(A399,'2011'!$B$2:$S$401,7,FALSE))</f>
        <v>13.5</v>
      </c>
      <c r="F399" s="4">
        <f>IF(ISNA(VLOOKUP(A399,'2010'!$B$2:$S$401,7,FALSE)), AVERAGE(C399:E399), VLOOKUP(A399,'2010'!$B$2:$S$401,7,FALSE))</f>
        <v>13.5</v>
      </c>
      <c r="G399" s="4">
        <f>IF(ISNA(VLOOKUP(A399,'2009'!$B$2:$S$401,7,FALSE)), AVERAGE(C399:F399), VLOOKUP(A399,'2009'!$B$2:$S$401,7,FALSE))</f>
        <v>17</v>
      </c>
      <c r="H399" s="4">
        <f>VLOOKUP(A399,'2014'!$B$2:$S$430,4,FALSE)</f>
        <v>81</v>
      </c>
      <c r="I399" s="4">
        <f>IF(ISNA(VLOOKUP(A399,'2013'!$B$2:$S$401,4,FALSE)), H399, VLOOKUP(A399,'2013'!$B$2:$S$401,4,FALSE)*1.7)</f>
        <v>78.2</v>
      </c>
      <c r="J399" s="4">
        <f>IF(ISNA(VLOOKUP(A399,'2012'!$B$2:$S$401,4,FALSE)), I399, VLOOKUP(A399,'2012'!$B$2:$S$401,4,FALSE))</f>
        <v>46</v>
      </c>
      <c r="K399" s="4">
        <f>IF(ISNA(VLOOKUP(A399,'2011'!$B$2:$S$401,4,FALSE)), AVERAGE(I399:J399), VLOOKUP(A399,'2011'!$B$2:$S$401,4,FALSE))</f>
        <v>62.1</v>
      </c>
      <c r="L399" s="4">
        <f>IF(ISNA(VLOOKUP(A399,'2010'!$B$2:$S$401,4,FALSE)), AVERAGE(I399:K399), VLOOKUP(A399,'2010'!$B$2:$S$401,4,FALSE))</f>
        <v>62.1</v>
      </c>
      <c r="M399" s="4">
        <f>IF(ISNA(VLOOKUP(A399,'2009'!$B$2:$S$401,4,FALSE)), AVERAGE(I399:L399), VLOOKUP(A399,'2009'!$B$2:$S$401,4,FALSE))</f>
        <v>77</v>
      </c>
      <c r="N399" s="4">
        <f t="shared" si="54"/>
        <v>26</v>
      </c>
      <c r="O399" s="4" t="str">
        <f>VLOOKUP(A399,Bios!$B$2:$S$430,3,FALSE)</f>
        <v>D</v>
      </c>
      <c r="P399" s="4" t="str">
        <f>VLOOKUP(A399,Bios!$B$2:$S$430,4,FALSE)</f>
        <v>Jun 06 '87</v>
      </c>
      <c r="Q399" s="4" t="str">
        <f t="shared" si="55"/>
        <v>87</v>
      </c>
      <c r="R399" s="5">
        <f t="shared" si="56"/>
        <v>0.23868110236220474</v>
      </c>
      <c r="S399" s="4">
        <f t="shared" si="57"/>
        <v>10</v>
      </c>
      <c r="T399" s="4">
        <f t="shared" si="58"/>
        <v>26</v>
      </c>
      <c r="U399" s="4">
        <f t="shared" si="59"/>
        <v>46</v>
      </c>
      <c r="V399" s="4">
        <f t="shared" si="60"/>
        <v>81</v>
      </c>
      <c r="W399" s="4" t="str">
        <f>VLOOKUP(A399,Bios!$B$2:$S$430,7,FALSE)</f>
        <v>SWE</v>
      </c>
      <c r="X399" s="4" t="str">
        <f>VLOOKUP(A399,Bios!$B$2:$S$430,2,FALSE)</f>
        <v>CHI</v>
      </c>
      <c r="Y399" s="4">
        <f t="shared" si="61"/>
        <v>67.733333333333334</v>
      </c>
      <c r="Z399" s="4">
        <f t="shared" si="62"/>
        <v>16.166666666666668</v>
      </c>
    </row>
    <row r="400" spans="1:26">
      <c r="A400" t="s">
        <v>1244</v>
      </c>
      <c r="B400" s="4">
        <f>VLOOKUP(A400,'2014'!$B$2:$S$430,7,FALSE)</f>
        <v>21</v>
      </c>
      <c r="C400" s="4">
        <f>IF(ISNA(VLOOKUP(A400,'2013'!$B$2:$S$401,7,FALSE)*1.7), B400, VLOOKUP(A400,'2013'!$B$2:$S$401,7,FALSE)*1.7)</f>
        <v>15.299999999999999</v>
      </c>
      <c r="D400" s="4">
        <f>IF(ISNA(VLOOKUP(A400,'2012'!$B$2:$S$401,7,FALSE)), C400, VLOOKUP(A400,'2012'!$B$2:$S$401,7,FALSE))</f>
        <v>9</v>
      </c>
      <c r="E400" s="4">
        <f>IF(ISNA(VLOOKUP(A400,'2011'!$B$2:$S$401,7,FALSE)), AVERAGE(C400:D400), VLOOKUP(A400,'2011'!$B$2:$S$401,7,FALSE))</f>
        <v>12.149999999999999</v>
      </c>
      <c r="F400" s="4">
        <f>IF(ISNA(VLOOKUP(A400,'2010'!$B$2:$S$401,7,FALSE)), AVERAGE(C400:E400), VLOOKUP(A400,'2010'!$B$2:$S$401,7,FALSE))</f>
        <v>12.149999999999999</v>
      </c>
      <c r="G400" s="4">
        <f>IF(ISNA(VLOOKUP(A400,'2009'!$B$2:$S$401,7,FALSE)), AVERAGE(C400:F400), VLOOKUP(A400,'2009'!$B$2:$S$401,7,FALSE))</f>
        <v>12.149999999999999</v>
      </c>
      <c r="H400" s="4">
        <f>VLOOKUP(A400,'2014'!$B$2:$S$430,4,FALSE)</f>
        <v>70</v>
      </c>
      <c r="I400" s="4">
        <f>IF(ISNA(VLOOKUP(A400,'2013'!$B$2:$S$401,4,FALSE)), H400, VLOOKUP(A400,'2013'!$B$2:$S$401,4,FALSE)*1.7)</f>
        <v>68</v>
      </c>
      <c r="J400" s="4">
        <f>IF(ISNA(VLOOKUP(A400,'2012'!$B$2:$S$401,4,FALSE)), I400, VLOOKUP(A400,'2012'!$B$2:$S$401,4,FALSE))</f>
        <v>40</v>
      </c>
      <c r="K400" s="4">
        <f>IF(ISNA(VLOOKUP(A400,'2011'!$B$2:$S$401,4,FALSE)), AVERAGE(I400:J400), VLOOKUP(A400,'2011'!$B$2:$S$401,4,FALSE))</f>
        <v>54</v>
      </c>
      <c r="L400" s="4">
        <f>IF(ISNA(VLOOKUP(A400,'2010'!$B$2:$S$401,4,FALSE)), AVERAGE(I400:K400), VLOOKUP(A400,'2010'!$B$2:$S$401,4,FALSE))</f>
        <v>54</v>
      </c>
      <c r="M400" s="4">
        <f>IF(ISNA(VLOOKUP(A400,'2009'!$B$2:$S$401,4,FALSE)), AVERAGE(I400:L400), VLOOKUP(A400,'2009'!$B$2:$S$401,4,FALSE))</f>
        <v>54</v>
      </c>
      <c r="N400" s="4">
        <f t="shared" si="54"/>
        <v>23</v>
      </c>
      <c r="O400" s="4" t="str">
        <f>VLOOKUP(A400,Bios!$B$2:$S$430,3,FALSE)</f>
        <v>D</v>
      </c>
      <c r="P400" s="4" t="str">
        <f>VLOOKUP(A400,Bios!$B$2:$S$430,4,FALSE)</f>
        <v>Jun 07 '90</v>
      </c>
      <c r="Q400" s="4" t="str">
        <f t="shared" si="55"/>
        <v>90</v>
      </c>
      <c r="R400" s="5">
        <f t="shared" si="56"/>
        <v>0.24044117647058824</v>
      </c>
      <c r="S400" s="4">
        <f t="shared" si="57"/>
        <v>9</v>
      </c>
      <c r="T400" s="4">
        <f t="shared" si="58"/>
        <v>21</v>
      </c>
      <c r="U400" s="4">
        <f t="shared" si="59"/>
        <v>40</v>
      </c>
      <c r="V400" s="4">
        <f t="shared" si="60"/>
        <v>70</v>
      </c>
      <c r="W400" s="4" t="str">
        <f>VLOOKUP(A400,Bios!$B$2:$S$430,7,FALSE)</f>
        <v>CAN</v>
      </c>
      <c r="X400" s="4" t="str">
        <f>VLOOKUP(A400,Bios!$B$2:$S$430,2,FALSE)</f>
        <v>PHX</v>
      </c>
      <c r="Y400" s="4">
        <f t="shared" si="61"/>
        <v>56.666666666666664</v>
      </c>
      <c r="Z400" s="4">
        <f t="shared" si="62"/>
        <v>13.625</v>
      </c>
    </row>
    <row r="401" spans="1:26">
      <c r="A401" t="s">
        <v>1314</v>
      </c>
      <c r="B401" s="4">
        <f>VLOOKUP(A401,'2014'!$B$2:$S$430,7,FALSE)</f>
        <v>18</v>
      </c>
      <c r="C401" s="4">
        <f>IF(ISNA(VLOOKUP(A401,'2013'!$B$2:$S$401,7,FALSE)*1.7), B401, VLOOKUP(A401,'2013'!$B$2:$S$401,7,FALSE)*1.7)</f>
        <v>18</v>
      </c>
      <c r="D401" s="4">
        <f>IF(ISNA(VLOOKUP(A401,'2012'!$B$2:$S$401,7,FALSE)), C401, VLOOKUP(A401,'2012'!$B$2:$S$401,7,FALSE))</f>
        <v>18</v>
      </c>
      <c r="E401" s="4">
        <f>IF(ISNA(VLOOKUP(A401,'2011'!$B$2:$S$401,7,FALSE)), AVERAGE(C401:D401), VLOOKUP(A401,'2011'!$B$2:$S$401,7,FALSE))</f>
        <v>18</v>
      </c>
      <c r="F401" s="4">
        <f>IF(ISNA(VLOOKUP(A401,'2010'!$B$2:$S$401,7,FALSE)), AVERAGE(C401:E401), VLOOKUP(A401,'2010'!$B$2:$S$401,7,FALSE))</f>
        <v>23</v>
      </c>
      <c r="G401" s="4">
        <f>IF(ISNA(VLOOKUP(A401,'2009'!$B$2:$S$401,7,FALSE)), AVERAGE(C401:F401), VLOOKUP(A401,'2009'!$B$2:$S$401,7,FALSE))</f>
        <v>19.25</v>
      </c>
      <c r="H401" s="4">
        <f>VLOOKUP(A401,'2014'!$B$2:$S$430,4,FALSE)</f>
        <v>71</v>
      </c>
      <c r="I401" s="4">
        <f>IF(ISNA(VLOOKUP(A401,'2013'!$B$2:$S$401,4,FALSE)), H401, VLOOKUP(A401,'2013'!$B$2:$S$401,4,FALSE)*1.7)</f>
        <v>71</v>
      </c>
      <c r="J401" s="4">
        <f>IF(ISNA(VLOOKUP(A401,'2012'!$B$2:$S$401,4,FALSE)), I401, VLOOKUP(A401,'2012'!$B$2:$S$401,4,FALSE))</f>
        <v>71</v>
      </c>
      <c r="K401" s="4">
        <f>IF(ISNA(VLOOKUP(A401,'2011'!$B$2:$S$401,4,FALSE)), AVERAGE(I401:J401), VLOOKUP(A401,'2011'!$B$2:$S$401,4,FALSE))</f>
        <v>71</v>
      </c>
      <c r="L401" s="4">
        <f>IF(ISNA(VLOOKUP(A401,'2010'!$B$2:$S$401,4,FALSE)), AVERAGE(I401:K401), VLOOKUP(A401,'2010'!$B$2:$S$401,4,FALSE))</f>
        <v>63</v>
      </c>
      <c r="M401" s="4">
        <f>IF(ISNA(VLOOKUP(A401,'2009'!$B$2:$S$401,4,FALSE)), AVERAGE(I401:L401), VLOOKUP(A401,'2009'!$B$2:$S$401,4,FALSE))</f>
        <v>69</v>
      </c>
      <c r="N401" s="4">
        <f t="shared" si="54"/>
        <v>32</v>
      </c>
      <c r="O401" s="4" t="str">
        <f>VLOOKUP(A401,Bios!$B$2:$S$430,3,FALSE)</f>
        <v>C</v>
      </c>
      <c r="P401" s="4" t="str">
        <f>VLOOKUP(A401,Bios!$B$2:$S$430,4,FALSE)</f>
        <v>Jun 11 '81</v>
      </c>
      <c r="Q401" s="4" t="str">
        <f t="shared" si="55"/>
        <v>81</v>
      </c>
      <c r="R401" s="5">
        <f t="shared" si="56"/>
        <v>0.27463942307692313</v>
      </c>
      <c r="S401" s="4">
        <f t="shared" si="57"/>
        <v>18</v>
      </c>
      <c r="T401" s="4">
        <f t="shared" si="58"/>
        <v>23</v>
      </c>
      <c r="U401" s="4">
        <f t="shared" si="59"/>
        <v>63</v>
      </c>
      <c r="V401" s="4">
        <f t="shared" si="60"/>
        <v>71</v>
      </c>
      <c r="W401" s="4" t="str">
        <f>VLOOKUP(A401,Bios!$B$2:$S$430,7,FALSE)</f>
        <v>CAN</v>
      </c>
      <c r="X401" s="4" t="str">
        <f>VLOOKUP(A401,Bios!$B$2:$S$430,2,FALSE)</f>
        <v>CBJ</v>
      </c>
      <c r="Y401" s="4">
        <f t="shared" si="61"/>
        <v>69.333333333333329</v>
      </c>
      <c r="Z401" s="4">
        <f t="shared" si="62"/>
        <v>19.041666666666668</v>
      </c>
    </row>
    <row r="402" spans="1:26">
      <c r="A402" t="s">
        <v>1230</v>
      </c>
      <c r="B402" s="4">
        <f>VLOOKUP(A402,'2014'!$B$2:$S$430,7,FALSE)</f>
        <v>17</v>
      </c>
      <c r="C402" s="4">
        <f>IF(ISNA(VLOOKUP(A402,'2013'!$B$2:$S$401,7,FALSE)*1.7), B402, VLOOKUP(A402,'2013'!$B$2:$S$401,7,FALSE)*1.7)</f>
        <v>18.7</v>
      </c>
      <c r="D402" s="4">
        <f>IF(ISNA(VLOOKUP(A402,'2012'!$B$2:$S$401,7,FALSE)), C402, VLOOKUP(A402,'2012'!$B$2:$S$401,7,FALSE))</f>
        <v>11</v>
      </c>
      <c r="E402" s="4">
        <f>IF(ISNA(VLOOKUP(A402,'2011'!$B$2:$S$401,7,FALSE)), AVERAGE(C402:D402), VLOOKUP(A402,'2011'!$B$2:$S$401,7,FALSE))</f>
        <v>14.85</v>
      </c>
      <c r="F402" s="4">
        <f>IF(ISNA(VLOOKUP(A402,'2010'!$B$2:$S$401,7,FALSE)), AVERAGE(C402:E402), VLOOKUP(A402,'2010'!$B$2:$S$401,7,FALSE))</f>
        <v>14.85</v>
      </c>
      <c r="G402" s="4">
        <f>IF(ISNA(VLOOKUP(A402,'2009'!$B$2:$S$401,7,FALSE)), AVERAGE(C402:F402), VLOOKUP(A402,'2009'!$B$2:$S$401,7,FALSE))</f>
        <v>14.85</v>
      </c>
      <c r="H402" s="4">
        <f>VLOOKUP(A402,'2014'!$B$2:$S$430,4,FALSE)</f>
        <v>63</v>
      </c>
      <c r="I402" s="4">
        <f>IF(ISNA(VLOOKUP(A402,'2013'!$B$2:$S$401,4,FALSE)), H402, VLOOKUP(A402,'2013'!$B$2:$S$401,4,FALSE)*1.7)</f>
        <v>66.3</v>
      </c>
      <c r="J402" s="4">
        <f>IF(ISNA(VLOOKUP(A402,'2012'!$B$2:$S$401,4,FALSE)), I402, VLOOKUP(A402,'2012'!$B$2:$S$401,4,FALSE))</f>
        <v>39</v>
      </c>
      <c r="K402" s="4">
        <f>IF(ISNA(VLOOKUP(A402,'2011'!$B$2:$S$401,4,FALSE)), AVERAGE(I402:J402), VLOOKUP(A402,'2011'!$B$2:$S$401,4,FALSE))</f>
        <v>52.65</v>
      </c>
      <c r="L402" s="4">
        <f>IF(ISNA(VLOOKUP(A402,'2010'!$B$2:$S$401,4,FALSE)), AVERAGE(I402:K402), VLOOKUP(A402,'2010'!$B$2:$S$401,4,FALSE))</f>
        <v>52.65</v>
      </c>
      <c r="M402" s="4">
        <f>IF(ISNA(VLOOKUP(A402,'2009'!$B$2:$S$401,4,FALSE)), AVERAGE(I402:L402), VLOOKUP(A402,'2009'!$B$2:$S$401,4,FALSE))</f>
        <v>52.65</v>
      </c>
      <c r="N402" s="4">
        <f t="shared" si="54"/>
        <v>35</v>
      </c>
      <c r="O402" s="4" t="str">
        <f>VLOOKUP(A402,Bios!$B$2:$S$430,3,FALSE)</f>
        <v>D</v>
      </c>
      <c r="P402" s="4" t="str">
        <f>VLOOKUP(A402,Bios!$B$2:$S$430,4,FALSE)</f>
        <v>Aug 24 '78</v>
      </c>
      <c r="Q402" s="4" t="str">
        <f t="shared" si="55"/>
        <v>78</v>
      </c>
      <c r="R402" s="5">
        <f t="shared" si="56"/>
        <v>0.27969348659003834</v>
      </c>
      <c r="S402" s="4">
        <f t="shared" si="57"/>
        <v>11</v>
      </c>
      <c r="T402" s="4">
        <f t="shared" si="58"/>
        <v>18.7</v>
      </c>
      <c r="U402" s="4">
        <f t="shared" si="59"/>
        <v>39</v>
      </c>
      <c r="V402" s="4">
        <f t="shared" si="60"/>
        <v>66.3</v>
      </c>
      <c r="W402" s="4" t="str">
        <f>VLOOKUP(A402,Bios!$B$2:$S$430,7,FALSE)</f>
        <v>CAN</v>
      </c>
      <c r="X402" s="4" t="str">
        <f>VLOOKUP(A402,Bios!$B$2:$S$430,2,FALSE)</f>
        <v>PHX</v>
      </c>
      <c r="Y402" s="4">
        <f t="shared" si="61"/>
        <v>54.375</v>
      </c>
      <c r="Z402" s="4">
        <f t="shared" si="62"/>
        <v>15.208333333333334</v>
      </c>
    </row>
    <row r="403" spans="1:26">
      <c r="A403" t="s">
        <v>1890</v>
      </c>
      <c r="B403" s="4">
        <f>VLOOKUP(A403,'2014'!$B$2:$S$430,7,FALSE)</f>
        <v>22</v>
      </c>
      <c r="C403" s="4">
        <f>IF(ISNA(VLOOKUP(A403,'2013'!$B$2:$S$401,7,FALSE)*1.7), B403, VLOOKUP(A403,'2013'!$B$2:$S$401,7,FALSE)*1.7)</f>
        <v>22</v>
      </c>
      <c r="D403" s="4">
        <f>IF(ISNA(VLOOKUP(A403,'2012'!$B$2:$S$401,7,FALSE)), C403, VLOOKUP(A403,'2012'!$B$2:$S$401,7,FALSE))</f>
        <v>22</v>
      </c>
      <c r="E403" s="4">
        <f>IF(ISNA(VLOOKUP(A403,'2011'!$B$2:$S$401,7,FALSE)), AVERAGE(C403:D403), VLOOKUP(A403,'2011'!$B$2:$S$401,7,FALSE))</f>
        <v>22</v>
      </c>
      <c r="F403" s="4">
        <f>IF(ISNA(VLOOKUP(A403,'2010'!$B$2:$S$401,7,FALSE)), AVERAGE(C403:E403), VLOOKUP(A403,'2010'!$B$2:$S$401,7,FALSE))</f>
        <v>22</v>
      </c>
      <c r="G403" s="4">
        <f>IF(ISNA(VLOOKUP(A403,'2009'!$B$2:$S$401,7,FALSE)), AVERAGE(C403:F403), VLOOKUP(A403,'2009'!$B$2:$S$401,7,FALSE))</f>
        <v>22</v>
      </c>
      <c r="H403" s="4">
        <f>VLOOKUP(A403,'2014'!$B$2:$S$430,4,FALSE)</f>
        <v>82</v>
      </c>
      <c r="I403" s="4">
        <f>IF(ISNA(VLOOKUP(A403,'2013'!$B$2:$S$401,4,FALSE)), H403, VLOOKUP(A403,'2013'!$B$2:$S$401,4,FALSE)*1.7)</f>
        <v>82</v>
      </c>
      <c r="J403" s="4">
        <f>IF(ISNA(VLOOKUP(A403,'2012'!$B$2:$S$401,4,FALSE)), I403, VLOOKUP(A403,'2012'!$B$2:$S$401,4,FALSE))</f>
        <v>82</v>
      </c>
      <c r="K403" s="4">
        <f>IF(ISNA(VLOOKUP(A403,'2011'!$B$2:$S$401,4,FALSE)), AVERAGE(I403:J403), VLOOKUP(A403,'2011'!$B$2:$S$401,4,FALSE))</f>
        <v>82</v>
      </c>
      <c r="L403" s="4">
        <f>IF(ISNA(VLOOKUP(A403,'2010'!$B$2:$S$401,4,FALSE)), AVERAGE(I403:K403), VLOOKUP(A403,'2010'!$B$2:$S$401,4,FALSE))</f>
        <v>82</v>
      </c>
      <c r="M403" s="4">
        <f>IF(ISNA(VLOOKUP(A403,'2009'!$B$2:$S$401,4,FALSE)), AVERAGE(I403:L403), VLOOKUP(A403,'2009'!$B$2:$S$401,4,FALSE))</f>
        <v>82</v>
      </c>
      <c r="N403" s="4">
        <f t="shared" si="54"/>
        <v>24</v>
      </c>
      <c r="O403" s="4" t="str">
        <f>VLOOKUP(A403,Bios!$B$2:$S$430,3,FALSE)</f>
        <v>D</v>
      </c>
      <c r="P403" s="4" t="str">
        <f>VLOOKUP(A403,Bios!$B$2:$S$430,4,FALSE)</f>
        <v>Feb 08 '89</v>
      </c>
      <c r="Q403" s="4" t="str">
        <f t="shared" si="55"/>
        <v>89</v>
      </c>
      <c r="R403" s="5">
        <f t="shared" si="56"/>
        <v>0.26829268292682928</v>
      </c>
      <c r="S403" s="4">
        <f t="shared" si="57"/>
        <v>22</v>
      </c>
      <c r="T403" s="4">
        <f t="shared" si="58"/>
        <v>22</v>
      </c>
      <c r="U403" s="4">
        <f t="shared" si="59"/>
        <v>82</v>
      </c>
      <c r="V403" s="4">
        <f t="shared" si="60"/>
        <v>82</v>
      </c>
      <c r="W403" s="4" t="str">
        <f>VLOOKUP(A403,Bios!$B$2:$S$430,7,FALSE)</f>
        <v>CAN</v>
      </c>
      <c r="X403" s="4" t="str">
        <f>VLOOKUP(A403,Bios!$B$2:$S$430,2,FALSE)</f>
        <v>NYI</v>
      </c>
      <c r="Y403" s="4">
        <f t="shared" si="61"/>
        <v>82</v>
      </c>
      <c r="Z403" s="4">
        <f t="shared" si="62"/>
        <v>22</v>
      </c>
    </row>
    <row r="404" spans="1:26">
      <c r="A404" t="s">
        <v>1899</v>
      </c>
      <c r="B404" s="4">
        <f>VLOOKUP(A404,'2014'!$B$2:$S$430,7,FALSE)</f>
        <v>19</v>
      </c>
      <c r="C404" s="4">
        <f>IF(ISNA(VLOOKUP(A404,'2013'!$B$2:$S$401,7,FALSE)*1.7), B404, VLOOKUP(A404,'2013'!$B$2:$S$401,7,FALSE)*1.7)</f>
        <v>19</v>
      </c>
      <c r="D404" s="4">
        <f>IF(ISNA(VLOOKUP(A404,'2012'!$B$2:$S$401,7,FALSE)), C404, VLOOKUP(A404,'2012'!$B$2:$S$401,7,FALSE))</f>
        <v>19</v>
      </c>
      <c r="E404" s="4">
        <f>IF(ISNA(VLOOKUP(A404,'2011'!$B$2:$S$401,7,FALSE)), AVERAGE(C404:D404), VLOOKUP(A404,'2011'!$B$2:$S$401,7,FALSE))</f>
        <v>19</v>
      </c>
      <c r="F404" s="4">
        <f>IF(ISNA(VLOOKUP(A404,'2010'!$B$2:$S$401,7,FALSE)), AVERAGE(C404:E404), VLOOKUP(A404,'2010'!$B$2:$S$401,7,FALSE))</f>
        <v>19</v>
      </c>
      <c r="G404" s="4">
        <f>IF(ISNA(VLOOKUP(A404,'2009'!$B$2:$S$401,7,FALSE)), AVERAGE(C404:F404), VLOOKUP(A404,'2009'!$B$2:$S$401,7,FALSE))</f>
        <v>19</v>
      </c>
      <c r="H404" s="4">
        <f>VLOOKUP(A404,'2014'!$B$2:$S$430,4,FALSE)</f>
        <v>71</v>
      </c>
      <c r="I404" s="4">
        <f>IF(ISNA(VLOOKUP(A404,'2013'!$B$2:$S$401,4,FALSE)), H404, VLOOKUP(A404,'2013'!$B$2:$S$401,4,FALSE)*1.7)</f>
        <v>71</v>
      </c>
      <c r="J404" s="4">
        <f>IF(ISNA(VLOOKUP(A404,'2012'!$B$2:$S$401,4,FALSE)), I404, VLOOKUP(A404,'2012'!$B$2:$S$401,4,FALSE))</f>
        <v>71</v>
      </c>
      <c r="K404" s="4">
        <f>IF(ISNA(VLOOKUP(A404,'2011'!$B$2:$S$401,4,FALSE)), AVERAGE(I404:J404), VLOOKUP(A404,'2011'!$B$2:$S$401,4,FALSE))</f>
        <v>71</v>
      </c>
      <c r="L404" s="4">
        <f>IF(ISNA(VLOOKUP(A404,'2010'!$B$2:$S$401,4,FALSE)), AVERAGE(I404:K404), VLOOKUP(A404,'2010'!$B$2:$S$401,4,FALSE))</f>
        <v>71</v>
      </c>
      <c r="M404" s="4">
        <f>IF(ISNA(VLOOKUP(A404,'2009'!$B$2:$S$401,4,FALSE)), AVERAGE(I404:L404), VLOOKUP(A404,'2009'!$B$2:$S$401,4,FALSE))</f>
        <v>71</v>
      </c>
      <c r="N404" s="4">
        <f t="shared" si="54"/>
        <v>24</v>
      </c>
      <c r="O404" s="4" t="str">
        <f>VLOOKUP(A404,Bios!$B$2:$S$430,3,FALSE)</f>
        <v>D</v>
      </c>
      <c r="P404" s="4" t="str">
        <f>VLOOKUP(A404,Bios!$B$2:$S$430,4,FALSE)</f>
        <v>Feb 08 '89</v>
      </c>
      <c r="Q404" s="4" t="str">
        <f t="shared" si="55"/>
        <v>89</v>
      </c>
      <c r="R404" s="5">
        <f t="shared" si="56"/>
        <v>0.26760563380281688</v>
      </c>
      <c r="S404" s="4">
        <f t="shared" si="57"/>
        <v>19</v>
      </c>
      <c r="T404" s="4">
        <f t="shared" si="58"/>
        <v>19</v>
      </c>
      <c r="U404" s="4">
        <f t="shared" si="59"/>
        <v>71</v>
      </c>
      <c r="V404" s="4">
        <f t="shared" si="60"/>
        <v>71</v>
      </c>
      <c r="W404" s="4" t="str">
        <f>VLOOKUP(A404,Bios!$B$2:$S$430,7,FALSE)</f>
        <v>CAN</v>
      </c>
      <c r="X404" s="4" t="str">
        <f>VLOOKUP(A404,Bios!$B$2:$S$430,2,FALSE)</f>
        <v>DET</v>
      </c>
      <c r="Y404" s="4">
        <f t="shared" si="61"/>
        <v>71</v>
      </c>
      <c r="Z404" s="4">
        <f t="shared" si="62"/>
        <v>19</v>
      </c>
    </row>
    <row r="405" spans="1:26">
      <c r="A405" t="s">
        <v>787</v>
      </c>
      <c r="B405" s="4">
        <f>VLOOKUP(A405,'2014'!$B$2:$S$430,7,FALSE)</f>
        <v>21</v>
      </c>
      <c r="C405" s="4">
        <f>IF(ISNA(VLOOKUP(A405,'2013'!$B$2:$S$401,7,FALSE)*1.7), B405, VLOOKUP(A405,'2013'!$B$2:$S$401,7,FALSE)*1.7)</f>
        <v>18.7</v>
      </c>
      <c r="D405" s="4">
        <f>IF(ISNA(VLOOKUP(A405,'2012'!$B$2:$S$401,7,FALSE)), C405, VLOOKUP(A405,'2012'!$B$2:$S$401,7,FALSE))</f>
        <v>21</v>
      </c>
      <c r="E405" s="4">
        <f>IF(ISNA(VLOOKUP(A405,'2011'!$B$2:$S$401,7,FALSE)), AVERAGE(C405:D405), VLOOKUP(A405,'2011'!$B$2:$S$401,7,FALSE))</f>
        <v>21</v>
      </c>
      <c r="F405" s="4">
        <f>IF(ISNA(VLOOKUP(A405,'2010'!$B$2:$S$401,7,FALSE)), AVERAGE(C405:E405), VLOOKUP(A405,'2010'!$B$2:$S$401,7,FALSE))</f>
        <v>20.233333333333334</v>
      </c>
      <c r="G405" s="4">
        <f>IF(ISNA(VLOOKUP(A405,'2009'!$B$2:$S$401,7,FALSE)), AVERAGE(C405:F405), VLOOKUP(A405,'2009'!$B$2:$S$401,7,FALSE))</f>
        <v>19</v>
      </c>
      <c r="H405" s="4">
        <f>VLOOKUP(A405,'2014'!$B$2:$S$430,4,FALSE)</f>
        <v>79</v>
      </c>
      <c r="I405" s="4">
        <f>IF(ISNA(VLOOKUP(A405,'2013'!$B$2:$S$401,4,FALSE)), H405, VLOOKUP(A405,'2013'!$B$2:$S$401,4,FALSE)*1.7)</f>
        <v>81.599999999999994</v>
      </c>
      <c r="J405" s="4">
        <f>IF(ISNA(VLOOKUP(A405,'2012'!$B$2:$S$401,4,FALSE)), I405, VLOOKUP(A405,'2012'!$B$2:$S$401,4,FALSE))</f>
        <v>74</v>
      </c>
      <c r="K405" s="4">
        <f>IF(ISNA(VLOOKUP(A405,'2011'!$B$2:$S$401,4,FALSE)), AVERAGE(I405:J405), VLOOKUP(A405,'2011'!$B$2:$S$401,4,FALSE))</f>
        <v>74</v>
      </c>
      <c r="L405" s="4">
        <f>IF(ISNA(VLOOKUP(A405,'2010'!$B$2:$S$401,4,FALSE)), AVERAGE(I405:K405), VLOOKUP(A405,'2010'!$B$2:$S$401,4,FALSE))</f>
        <v>76.533333333333331</v>
      </c>
      <c r="M405" s="4">
        <f>IF(ISNA(VLOOKUP(A405,'2009'!$B$2:$S$401,4,FALSE)), AVERAGE(I405:L405), VLOOKUP(A405,'2009'!$B$2:$S$401,4,FALSE))</f>
        <v>82</v>
      </c>
      <c r="N405" s="4">
        <f t="shared" si="54"/>
        <v>30</v>
      </c>
      <c r="O405" s="4" t="str">
        <f>VLOOKUP(A405,Bios!$B$2:$S$430,3,FALSE)</f>
        <v>L</v>
      </c>
      <c r="P405" s="4" t="str">
        <f>VLOOKUP(A405,Bios!$B$2:$S$430,4,FALSE)</f>
        <v>Feb 14 '83</v>
      </c>
      <c r="Q405" s="4" t="str">
        <f t="shared" si="55"/>
        <v>83</v>
      </c>
      <c r="R405" s="5">
        <f t="shared" si="56"/>
        <v>0.25888397316968748</v>
      </c>
      <c r="S405" s="4">
        <f t="shared" si="57"/>
        <v>18.7</v>
      </c>
      <c r="T405" s="4">
        <f t="shared" si="58"/>
        <v>21</v>
      </c>
      <c r="U405" s="4">
        <f t="shared" si="59"/>
        <v>74</v>
      </c>
      <c r="V405" s="4">
        <f t="shared" si="60"/>
        <v>82</v>
      </c>
      <c r="W405" s="4" t="str">
        <f>VLOOKUP(A405,Bios!$B$2:$S$430,7,FALSE)</f>
        <v>USA</v>
      </c>
      <c r="X405" s="4" t="str">
        <f>VLOOKUP(A405,Bios!$B$2:$S$430,2,FALSE)</f>
        <v>NSH</v>
      </c>
      <c r="Y405" s="4">
        <f t="shared" si="61"/>
        <v>77.855555555555554</v>
      </c>
      <c r="Z405" s="4">
        <f t="shared" si="62"/>
        <v>20.155555555555555</v>
      </c>
    </row>
    <row r="406" spans="1:26">
      <c r="A406" t="s">
        <v>755</v>
      </c>
      <c r="B406" s="4">
        <f>VLOOKUP(A406,'2014'!$B$2:$S$430,7,FALSE)</f>
        <v>16</v>
      </c>
      <c r="C406" s="4">
        <f>IF(ISNA(VLOOKUP(A406,'2013'!$B$2:$S$401,7,FALSE)*1.7), B406, VLOOKUP(A406,'2013'!$B$2:$S$401,7,FALSE)*1.7)</f>
        <v>20.399999999999999</v>
      </c>
      <c r="D406" s="4">
        <f>IF(ISNA(VLOOKUP(A406,'2012'!$B$2:$S$401,7,FALSE)), C406, VLOOKUP(A406,'2012'!$B$2:$S$401,7,FALSE))</f>
        <v>25</v>
      </c>
      <c r="E406" s="4">
        <f>IF(ISNA(VLOOKUP(A406,'2011'!$B$2:$S$401,7,FALSE)), AVERAGE(C406:D406), VLOOKUP(A406,'2011'!$B$2:$S$401,7,FALSE))</f>
        <v>25</v>
      </c>
      <c r="F406" s="4">
        <f>IF(ISNA(VLOOKUP(A406,'2010'!$B$2:$S$401,7,FALSE)), AVERAGE(C406:E406), VLOOKUP(A406,'2010'!$B$2:$S$401,7,FALSE))</f>
        <v>23.466666666666669</v>
      </c>
      <c r="G406" s="4">
        <f>IF(ISNA(VLOOKUP(A406,'2009'!$B$2:$S$401,7,FALSE)), AVERAGE(C406:F406), VLOOKUP(A406,'2009'!$B$2:$S$401,7,FALSE))</f>
        <v>23.466666666666669</v>
      </c>
      <c r="H406" s="4">
        <f>VLOOKUP(A406,'2014'!$B$2:$S$430,4,FALSE)</f>
        <v>76</v>
      </c>
      <c r="I406" s="4">
        <f>IF(ISNA(VLOOKUP(A406,'2013'!$B$2:$S$401,4,FALSE)), H406, VLOOKUP(A406,'2013'!$B$2:$S$401,4,FALSE)*1.7)</f>
        <v>81.599999999999994</v>
      </c>
      <c r="J406" s="4">
        <f>IF(ISNA(VLOOKUP(A406,'2012'!$B$2:$S$401,4,FALSE)), I406, VLOOKUP(A406,'2012'!$B$2:$S$401,4,FALSE))</f>
        <v>81</v>
      </c>
      <c r="K406" s="4">
        <f>IF(ISNA(VLOOKUP(A406,'2011'!$B$2:$S$401,4,FALSE)), AVERAGE(I406:J406), VLOOKUP(A406,'2011'!$B$2:$S$401,4,FALSE))</f>
        <v>81</v>
      </c>
      <c r="L406" s="4">
        <f>IF(ISNA(VLOOKUP(A406,'2010'!$B$2:$S$401,4,FALSE)), AVERAGE(I406:K406), VLOOKUP(A406,'2010'!$B$2:$S$401,4,FALSE))</f>
        <v>81.2</v>
      </c>
      <c r="M406" s="4">
        <f>IF(ISNA(VLOOKUP(A406,'2009'!$B$2:$S$401,4,FALSE)), AVERAGE(I406:L406), VLOOKUP(A406,'2009'!$B$2:$S$401,4,FALSE))</f>
        <v>81.2</v>
      </c>
      <c r="N406" s="4">
        <f t="shared" si="54"/>
        <v>27</v>
      </c>
      <c r="O406" s="4" t="str">
        <f>VLOOKUP(A406,Bios!$B$2:$S$430,3,FALSE)</f>
        <v>R</v>
      </c>
      <c r="P406" s="4" t="str">
        <f>VLOOKUP(A406,Bios!$B$2:$S$430,4,FALSE)</f>
        <v>Aug 06 '86</v>
      </c>
      <c r="Q406" s="4" t="str">
        <f t="shared" si="55"/>
        <v>86</v>
      </c>
      <c r="R406" s="5">
        <f t="shared" si="56"/>
        <v>0.27662517289073313</v>
      </c>
      <c r="S406" s="4">
        <f t="shared" si="57"/>
        <v>16</v>
      </c>
      <c r="T406" s="4">
        <f t="shared" si="58"/>
        <v>25</v>
      </c>
      <c r="U406" s="4">
        <f t="shared" si="59"/>
        <v>76</v>
      </c>
      <c r="V406" s="4">
        <f t="shared" si="60"/>
        <v>81.599999999999994</v>
      </c>
      <c r="W406" s="4" t="str">
        <f>VLOOKUP(A406,Bios!$B$2:$S$430,7,FALSE)</f>
        <v>USA</v>
      </c>
      <c r="X406" s="4" t="str">
        <f>VLOOKUP(A406,Bios!$B$2:$S$430,2,FALSE)</f>
        <v>OTT</v>
      </c>
      <c r="Y406" s="4">
        <f t="shared" si="61"/>
        <v>80.333333333333329</v>
      </c>
      <c r="Z406" s="4">
        <f t="shared" si="62"/>
        <v>22.222222222222225</v>
      </c>
    </row>
    <row r="407" spans="1:26">
      <c r="A407" t="s">
        <v>1909</v>
      </c>
      <c r="B407" s="4">
        <f>VLOOKUP(A407,'2014'!$B$2:$S$430,7,FALSE)</f>
        <v>17</v>
      </c>
      <c r="C407" s="4">
        <f>IF(ISNA(VLOOKUP(A407,'2013'!$B$2:$S$401,7,FALSE)*1.7), B407, VLOOKUP(A407,'2013'!$B$2:$S$401,7,FALSE)*1.7)</f>
        <v>17</v>
      </c>
      <c r="D407" s="4">
        <f>IF(ISNA(VLOOKUP(A407,'2012'!$B$2:$S$401,7,FALSE)), C407, VLOOKUP(A407,'2012'!$B$2:$S$401,7,FALSE))</f>
        <v>17</v>
      </c>
      <c r="E407" s="4">
        <f>IF(ISNA(VLOOKUP(A407,'2011'!$B$2:$S$401,7,FALSE)), AVERAGE(C407:D407), VLOOKUP(A407,'2011'!$B$2:$S$401,7,FALSE))</f>
        <v>17</v>
      </c>
      <c r="F407" s="4">
        <f>IF(ISNA(VLOOKUP(A407,'2010'!$B$2:$S$401,7,FALSE)), AVERAGE(C407:E407), VLOOKUP(A407,'2010'!$B$2:$S$401,7,FALSE))</f>
        <v>17</v>
      </c>
      <c r="G407" s="4">
        <f>IF(ISNA(VLOOKUP(A407,'2009'!$B$2:$S$401,7,FALSE)), AVERAGE(C407:F407), VLOOKUP(A407,'2009'!$B$2:$S$401,7,FALSE))</f>
        <v>17</v>
      </c>
      <c r="H407" s="4">
        <f>VLOOKUP(A407,'2014'!$B$2:$S$430,4,FALSE)</f>
        <v>64</v>
      </c>
      <c r="I407" s="4">
        <f>IF(ISNA(VLOOKUP(A407,'2013'!$B$2:$S$401,4,FALSE)), H407, VLOOKUP(A407,'2013'!$B$2:$S$401,4,FALSE)*1.7)</f>
        <v>64</v>
      </c>
      <c r="J407" s="4">
        <f>IF(ISNA(VLOOKUP(A407,'2012'!$B$2:$S$401,4,FALSE)), I407, VLOOKUP(A407,'2012'!$B$2:$S$401,4,FALSE))</f>
        <v>64</v>
      </c>
      <c r="K407" s="4">
        <f>IF(ISNA(VLOOKUP(A407,'2011'!$B$2:$S$401,4,FALSE)), AVERAGE(I407:J407), VLOOKUP(A407,'2011'!$B$2:$S$401,4,FALSE))</f>
        <v>64</v>
      </c>
      <c r="L407" s="4">
        <f>IF(ISNA(VLOOKUP(A407,'2010'!$B$2:$S$401,4,FALSE)), AVERAGE(I407:K407), VLOOKUP(A407,'2010'!$B$2:$S$401,4,FALSE))</f>
        <v>64</v>
      </c>
      <c r="M407" s="4">
        <f>IF(ISNA(VLOOKUP(A407,'2009'!$B$2:$S$401,4,FALSE)), AVERAGE(I407:L407), VLOOKUP(A407,'2009'!$B$2:$S$401,4,FALSE))</f>
        <v>64</v>
      </c>
      <c r="N407" s="4">
        <f t="shared" si="54"/>
        <v>24</v>
      </c>
      <c r="O407" s="4" t="str">
        <f>VLOOKUP(A407,Bios!$B$2:$S$430,3,FALSE)</f>
        <v>D</v>
      </c>
      <c r="P407" s="4" t="str">
        <f>VLOOKUP(A407,Bios!$B$2:$S$430,4,FALSE)</f>
        <v>Dec 20 '89</v>
      </c>
      <c r="Q407" s="4" t="str">
        <f t="shared" si="55"/>
        <v>89</v>
      </c>
      <c r="R407" s="5">
        <f t="shared" si="56"/>
        <v>0.265625</v>
      </c>
      <c r="S407" s="4">
        <f t="shared" si="57"/>
        <v>17</v>
      </c>
      <c r="T407" s="4">
        <f t="shared" si="58"/>
        <v>17</v>
      </c>
      <c r="U407" s="4">
        <f t="shared" si="59"/>
        <v>64</v>
      </c>
      <c r="V407" s="4">
        <f t="shared" si="60"/>
        <v>64</v>
      </c>
      <c r="W407" s="4" t="str">
        <f>VLOOKUP(A407,Bios!$B$2:$S$430,7,FALSE)</f>
        <v>CAN</v>
      </c>
      <c r="X407" s="4" t="str">
        <f>VLOOKUP(A407,Bios!$B$2:$S$430,2,FALSE)</f>
        <v>VAN</v>
      </c>
      <c r="Y407" s="4">
        <f t="shared" si="61"/>
        <v>64</v>
      </c>
      <c r="Z407" s="4">
        <f t="shared" si="62"/>
        <v>17</v>
      </c>
    </row>
    <row r="408" spans="1:26">
      <c r="A408" t="s">
        <v>1242</v>
      </c>
      <c r="B408" s="4">
        <f>VLOOKUP(A408,'2014'!$B$2:$S$430,7,FALSE)</f>
        <v>18</v>
      </c>
      <c r="C408" s="4">
        <f>IF(ISNA(VLOOKUP(A408,'2013'!$B$2:$S$401,7,FALSE)*1.7), B408, VLOOKUP(A408,'2013'!$B$2:$S$401,7,FALSE)*1.7)</f>
        <v>17</v>
      </c>
      <c r="D408" s="4">
        <f>IF(ISNA(VLOOKUP(A408,'2012'!$B$2:$S$401,7,FALSE)), C408, VLOOKUP(A408,'2012'!$B$2:$S$401,7,FALSE))</f>
        <v>10</v>
      </c>
      <c r="E408" s="4">
        <f>IF(ISNA(VLOOKUP(A408,'2011'!$B$2:$S$401,7,FALSE)), AVERAGE(C408:D408), VLOOKUP(A408,'2011'!$B$2:$S$401,7,FALSE))</f>
        <v>13.5</v>
      </c>
      <c r="F408" s="4">
        <f>IF(ISNA(VLOOKUP(A408,'2010'!$B$2:$S$401,7,FALSE)), AVERAGE(C408:E408), VLOOKUP(A408,'2010'!$B$2:$S$401,7,FALSE))</f>
        <v>17</v>
      </c>
      <c r="G408" s="4">
        <f>IF(ISNA(VLOOKUP(A408,'2009'!$B$2:$S$401,7,FALSE)), AVERAGE(C408:F408), VLOOKUP(A408,'2009'!$B$2:$S$401,7,FALSE))</f>
        <v>14.375</v>
      </c>
      <c r="H408" s="4">
        <f>VLOOKUP(A408,'2014'!$B$2:$S$430,4,FALSE)</f>
        <v>78</v>
      </c>
      <c r="I408" s="4">
        <f>IF(ISNA(VLOOKUP(A408,'2013'!$B$2:$S$401,4,FALSE)), H408, VLOOKUP(A408,'2013'!$B$2:$S$401,4,FALSE)*1.7)</f>
        <v>59.5</v>
      </c>
      <c r="J408" s="4">
        <f>IF(ISNA(VLOOKUP(A408,'2012'!$B$2:$S$401,4,FALSE)), I408, VLOOKUP(A408,'2012'!$B$2:$S$401,4,FALSE))</f>
        <v>35</v>
      </c>
      <c r="K408" s="4">
        <f>IF(ISNA(VLOOKUP(A408,'2011'!$B$2:$S$401,4,FALSE)), AVERAGE(I408:J408), VLOOKUP(A408,'2011'!$B$2:$S$401,4,FALSE))</f>
        <v>47.25</v>
      </c>
      <c r="L408" s="4">
        <f>IF(ISNA(VLOOKUP(A408,'2010'!$B$2:$S$401,4,FALSE)), AVERAGE(I408:K408), VLOOKUP(A408,'2010'!$B$2:$S$401,4,FALSE))</f>
        <v>47</v>
      </c>
      <c r="M408" s="4">
        <f>IF(ISNA(VLOOKUP(A408,'2009'!$B$2:$S$401,4,FALSE)), AVERAGE(I408:L408), VLOOKUP(A408,'2009'!$B$2:$S$401,4,FALSE))</f>
        <v>47.1875</v>
      </c>
      <c r="N408" s="4">
        <f t="shared" si="54"/>
        <v>29</v>
      </c>
      <c r="O408" s="4" t="str">
        <f>VLOOKUP(A408,Bios!$B$2:$S$430,3,FALSE)</f>
        <v>D</v>
      </c>
      <c r="P408" s="4" t="str">
        <f>VLOOKUP(A408,Bios!$B$2:$S$430,4,FALSE)</f>
        <v>Feb 20 '84</v>
      </c>
      <c r="Q408" s="4" t="str">
        <f t="shared" si="55"/>
        <v>84</v>
      </c>
      <c r="R408" s="5">
        <f t="shared" si="56"/>
        <v>0.28628309775034838</v>
      </c>
      <c r="S408" s="4">
        <f t="shared" si="57"/>
        <v>10</v>
      </c>
      <c r="T408" s="4">
        <f t="shared" si="58"/>
        <v>18</v>
      </c>
      <c r="U408" s="4">
        <f t="shared" si="59"/>
        <v>35</v>
      </c>
      <c r="V408" s="4">
        <f t="shared" si="60"/>
        <v>78</v>
      </c>
      <c r="W408" s="4" t="str">
        <f>VLOOKUP(A408,Bios!$B$2:$S$430,7,FALSE)</f>
        <v>USA</v>
      </c>
      <c r="X408" s="4" t="str">
        <f>VLOOKUP(A408,Bios!$B$2:$S$430,2,FALSE)</f>
        <v>ANA</v>
      </c>
      <c r="Y408" s="4">
        <f t="shared" si="61"/>
        <v>52.322916666666664</v>
      </c>
      <c r="Z408" s="4">
        <f t="shared" si="62"/>
        <v>14.979166666666666</v>
      </c>
    </row>
    <row r="409" spans="1:26">
      <c r="A409" t="s">
        <v>1913</v>
      </c>
      <c r="B409" s="4">
        <f>VLOOKUP(A409,'2014'!$B$2:$S$430,7,FALSE)</f>
        <v>16</v>
      </c>
      <c r="C409" s="4">
        <f>IF(ISNA(VLOOKUP(A409,'2013'!$B$2:$S$401,7,FALSE)*1.7), B409, VLOOKUP(A409,'2013'!$B$2:$S$401,7,FALSE)*1.7)</f>
        <v>16</v>
      </c>
      <c r="D409" s="4">
        <f>IF(ISNA(VLOOKUP(A409,'2012'!$B$2:$S$401,7,FALSE)), C409, VLOOKUP(A409,'2012'!$B$2:$S$401,7,FALSE))</f>
        <v>16</v>
      </c>
      <c r="E409" s="4">
        <f>IF(ISNA(VLOOKUP(A409,'2011'!$B$2:$S$401,7,FALSE)), AVERAGE(C409:D409), VLOOKUP(A409,'2011'!$B$2:$S$401,7,FALSE))</f>
        <v>16</v>
      </c>
      <c r="F409" s="4">
        <f>IF(ISNA(VLOOKUP(A409,'2010'!$B$2:$S$401,7,FALSE)), AVERAGE(C409:E409), VLOOKUP(A409,'2010'!$B$2:$S$401,7,FALSE))</f>
        <v>16</v>
      </c>
      <c r="G409" s="4">
        <f>IF(ISNA(VLOOKUP(A409,'2009'!$B$2:$S$401,7,FALSE)), AVERAGE(C409:F409), VLOOKUP(A409,'2009'!$B$2:$S$401,7,FALSE))</f>
        <v>16</v>
      </c>
      <c r="H409" s="4">
        <f>VLOOKUP(A409,'2014'!$B$2:$S$430,4,FALSE)</f>
        <v>61</v>
      </c>
      <c r="I409" s="4">
        <f>IF(ISNA(VLOOKUP(A409,'2013'!$B$2:$S$401,4,FALSE)), H409, VLOOKUP(A409,'2013'!$B$2:$S$401,4,FALSE)*1.7)</f>
        <v>61</v>
      </c>
      <c r="J409" s="4">
        <f>IF(ISNA(VLOOKUP(A409,'2012'!$B$2:$S$401,4,FALSE)), I409, VLOOKUP(A409,'2012'!$B$2:$S$401,4,FALSE))</f>
        <v>61</v>
      </c>
      <c r="K409" s="4">
        <f>IF(ISNA(VLOOKUP(A409,'2011'!$B$2:$S$401,4,FALSE)), AVERAGE(I409:J409), VLOOKUP(A409,'2011'!$B$2:$S$401,4,FALSE))</f>
        <v>61</v>
      </c>
      <c r="L409" s="4">
        <f>IF(ISNA(VLOOKUP(A409,'2010'!$B$2:$S$401,4,FALSE)), AVERAGE(I409:K409), VLOOKUP(A409,'2010'!$B$2:$S$401,4,FALSE))</f>
        <v>61</v>
      </c>
      <c r="M409" s="4">
        <f>IF(ISNA(VLOOKUP(A409,'2009'!$B$2:$S$401,4,FALSE)), AVERAGE(I409:L409), VLOOKUP(A409,'2009'!$B$2:$S$401,4,FALSE))</f>
        <v>61</v>
      </c>
      <c r="N409" s="4">
        <f t="shared" si="54"/>
        <v>25</v>
      </c>
      <c r="O409" s="4" t="str">
        <f>VLOOKUP(A409,Bios!$B$2:$S$430,3,FALSE)</f>
        <v>R</v>
      </c>
      <c r="P409" s="4" t="str">
        <f>VLOOKUP(A409,Bios!$B$2:$S$430,4,FALSE)</f>
        <v>Aug 05 '88</v>
      </c>
      <c r="Q409" s="4" t="str">
        <f t="shared" si="55"/>
        <v>88</v>
      </c>
      <c r="R409" s="5">
        <f t="shared" si="56"/>
        <v>0.26229508196721313</v>
      </c>
      <c r="S409" s="4">
        <f t="shared" si="57"/>
        <v>16</v>
      </c>
      <c r="T409" s="4">
        <f t="shared" si="58"/>
        <v>16</v>
      </c>
      <c r="U409" s="4">
        <f t="shared" si="59"/>
        <v>61</v>
      </c>
      <c r="V409" s="4">
        <f t="shared" si="60"/>
        <v>61</v>
      </c>
      <c r="W409" s="4" t="str">
        <f>VLOOKUP(A409,Bios!$B$2:$S$430,7,FALSE)</f>
        <v>CAN</v>
      </c>
      <c r="X409" s="4" t="str">
        <f>VLOOKUP(A409,Bios!$B$2:$S$430,2,FALSE)</f>
        <v>VAN, MTL</v>
      </c>
      <c r="Y409" s="4">
        <f t="shared" si="61"/>
        <v>61</v>
      </c>
      <c r="Z409" s="4">
        <f t="shared" si="62"/>
        <v>16</v>
      </c>
    </row>
    <row r="410" spans="1:26">
      <c r="A410" t="s">
        <v>1907</v>
      </c>
      <c r="B410" s="4">
        <f>VLOOKUP(A410,'2014'!$B$2:$S$430,7,FALSE)</f>
        <v>17</v>
      </c>
      <c r="C410" s="4">
        <f>IF(ISNA(VLOOKUP(A410,'2013'!$B$2:$S$401,7,FALSE)*1.7), B410, VLOOKUP(A410,'2013'!$B$2:$S$401,7,FALSE)*1.7)</f>
        <v>17</v>
      </c>
      <c r="D410" s="4">
        <f>IF(ISNA(VLOOKUP(A410,'2012'!$B$2:$S$401,7,FALSE)), C410, VLOOKUP(A410,'2012'!$B$2:$S$401,7,FALSE))</f>
        <v>17</v>
      </c>
      <c r="E410" s="4">
        <f>IF(ISNA(VLOOKUP(A410,'2011'!$B$2:$S$401,7,FALSE)), AVERAGE(C410:D410), VLOOKUP(A410,'2011'!$B$2:$S$401,7,FALSE))</f>
        <v>17</v>
      </c>
      <c r="F410" s="4">
        <f>IF(ISNA(VLOOKUP(A410,'2010'!$B$2:$S$401,7,FALSE)), AVERAGE(C410:E410), VLOOKUP(A410,'2010'!$B$2:$S$401,7,FALSE))</f>
        <v>17</v>
      </c>
      <c r="G410" s="4">
        <f>IF(ISNA(VLOOKUP(A410,'2009'!$B$2:$S$401,7,FALSE)), AVERAGE(C410:F410), VLOOKUP(A410,'2009'!$B$2:$S$401,7,FALSE))</f>
        <v>17</v>
      </c>
      <c r="H410" s="4">
        <f>VLOOKUP(A410,'2014'!$B$2:$S$430,4,FALSE)</f>
        <v>65</v>
      </c>
      <c r="I410" s="4">
        <f>IF(ISNA(VLOOKUP(A410,'2013'!$B$2:$S$401,4,FALSE)), H410, VLOOKUP(A410,'2013'!$B$2:$S$401,4,FALSE)*1.7)</f>
        <v>65</v>
      </c>
      <c r="J410" s="4">
        <f>IF(ISNA(VLOOKUP(A410,'2012'!$B$2:$S$401,4,FALSE)), I410, VLOOKUP(A410,'2012'!$B$2:$S$401,4,FALSE))</f>
        <v>65</v>
      </c>
      <c r="K410" s="4">
        <f>IF(ISNA(VLOOKUP(A410,'2011'!$B$2:$S$401,4,FALSE)), AVERAGE(I410:J410), VLOOKUP(A410,'2011'!$B$2:$S$401,4,FALSE))</f>
        <v>65</v>
      </c>
      <c r="L410" s="4">
        <f>IF(ISNA(VLOOKUP(A410,'2010'!$B$2:$S$401,4,FALSE)), AVERAGE(I410:K410), VLOOKUP(A410,'2010'!$B$2:$S$401,4,FALSE))</f>
        <v>65</v>
      </c>
      <c r="M410" s="4">
        <f>IF(ISNA(VLOOKUP(A410,'2009'!$B$2:$S$401,4,FALSE)), AVERAGE(I410:L410), VLOOKUP(A410,'2009'!$B$2:$S$401,4,FALSE))</f>
        <v>65</v>
      </c>
      <c r="N410" s="4">
        <f t="shared" si="54"/>
        <v>24</v>
      </c>
      <c r="O410" s="4" t="str">
        <f>VLOOKUP(A410,Bios!$B$2:$S$430,3,FALSE)</f>
        <v>C</v>
      </c>
      <c r="P410" s="4" t="str">
        <f>VLOOKUP(A410,Bios!$B$2:$S$430,4,FALSE)</f>
        <v>Feb 05 '89</v>
      </c>
      <c r="Q410" s="4" t="str">
        <f t="shared" si="55"/>
        <v>89</v>
      </c>
      <c r="R410" s="5">
        <f t="shared" si="56"/>
        <v>0.26153846153846155</v>
      </c>
      <c r="S410" s="4">
        <f t="shared" si="57"/>
        <v>17</v>
      </c>
      <c r="T410" s="4">
        <f t="shared" si="58"/>
        <v>17</v>
      </c>
      <c r="U410" s="4">
        <f t="shared" si="59"/>
        <v>65</v>
      </c>
      <c r="V410" s="4">
        <f t="shared" si="60"/>
        <v>65</v>
      </c>
      <c r="W410" s="4" t="str">
        <f>VLOOKUP(A410,Bios!$B$2:$S$430,7,FALSE)</f>
        <v>SWE</v>
      </c>
      <c r="X410" s="4" t="str">
        <f>VLOOKUP(A410,Bios!$B$2:$S$430,2,FALSE)</f>
        <v>DET</v>
      </c>
      <c r="Y410" s="4">
        <f t="shared" si="61"/>
        <v>65</v>
      </c>
      <c r="Z410" s="4">
        <f t="shared" si="62"/>
        <v>17</v>
      </c>
    </row>
    <row r="411" spans="1:26">
      <c r="A411" t="s">
        <v>1898</v>
      </c>
      <c r="B411" s="4">
        <f>VLOOKUP(A411,'2014'!$B$2:$S$430,7,FALSE)</f>
        <v>20</v>
      </c>
      <c r="C411" s="4">
        <f>IF(ISNA(VLOOKUP(A411,'2013'!$B$2:$S$401,7,FALSE)*1.7), B411, VLOOKUP(A411,'2013'!$B$2:$S$401,7,FALSE)*1.7)</f>
        <v>20</v>
      </c>
      <c r="D411" s="4">
        <f>IF(ISNA(VLOOKUP(A411,'2012'!$B$2:$S$401,7,FALSE)), C411, VLOOKUP(A411,'2012'!$B$2:$S$401,7,FALSE))</f>
        <v>20</v>
      </c>
      <c r="E411" s="4">
        <f>IF(ISNA(VLOOKUP(A411,'2011'!$B$2:$S$401,7,FALSE)), AVERAGE(C411:D411), VLOOKUP(A411,'2011'!$B$2:$S$401,7,FALSE))</f>
        <v>20</v>
      </c>
      <c r="F411" s="4">
        <f>IF(ISNA(VLOOKUP(A411,'2010'!$B$2:$S$401,7,FALSE)), AVERAGE(C411:E411), VLOOKUP(A411,'2010'!$B$2:$S$401,7,FALSE))</f>
        <v>20</v>
      </c>
      <c r="G411" s="4">
        <f>IF(ISNA(VLOOKUP(A411,'2009'!$B$2:$S$401,7,FALSE)), AVERAGE(C411:F411), VLOOKUP(A411,'2009'!$B$2:$S$401,7,FALSE))</f>
        <v>20</v>
      </c>
      <c r="H411" s="4">
        <f>VLOOKUP(A411,'2014'!$B$2:$S$430,4,FALSE)</f>
        <v>78</v>
      </c>
      <c r="I411" s="4">
        <f>IF(ISNA(VLOOKUP(A411,'2013'!$B$2:$S$401,4,FALSE)), H411, VLOOKUP(A411,'2013'!$B$2:$S$401,4,FALSE)*1.7)</f>
        <v>78</v>
      </c>
      <c r="J411" s="4">
        <f>IF(ISNA(VLOOKUP(A411,'2012'!$B$2:$S$401,4,FALSE)), I411, VLOOKUP(A411,'2012'!$B$2:$S$401,4,FALSE))</f>
        <v>78</v>
      </c>
      <c r="K411" s="4">
        <f>IF(ISNA(VLOOKUP(A411,'2011'!$B$2:$S$401,4,FALSE)), AVERAGE(I411:J411), VLOOKUP(A411,'2011'!$B$2:$S$401,4,FALSE))</f>
        <v>78</v>
      </c>
      <c r="L411" s="4">
        <f>IF(ISNA(VLOOKUP(A411,'2010'!$B$2:$S$401,4,FALSE)), AVERAGE(I411:K411), VLOOKUP(A411,'2010'!$B$2:$S$401,4,FALSE))</f>
        <v>78</v>
      </c>
      <c r="M411" s="4">
        <f>IF(ISNA(VLOOKUP(A411,'2009'!$B$2:$S$401,4,FALSE)), AVERAGE(I411:L411), VLOOKUP(A411,'2009'!$B$2:$S$401,4,FALSE))</f>
        <v>78</v>
      </c>
      <c r="N411" s="4">
        <f t="shared" si="54"/>
        <v>26</v>
      </c>
      <c r="O411" s="4" t="str">
        <f>VLOOKUP(A411,Bios!$B$2:$S$430,3,FALSE)</f>
        <v>D</v>
      </c>
      <c r="P411" s="4" t="str">
        <f>VLOOKUP(A411,Bios!$B$2:$S$430,4,FALSE)</f>
        <v>Jul 26 '87</v>
      </c>
      <c r="Q411" s="4" t="str">
        <f t="shared" si="55"/>
        <v>87</v>
      </c>
      <c r="R411" s="5">
        <f t="shared" si="56"/>
        <v>0.25641025641025639</v>
      </c>
      <c r="S411" s="4">
        <f t="shared" si="57"/>
        <v>20</v>
      </c>
      <c r="T411" s="4">
        <f t="shared" si="58"/>
        <v>20</v>
      </c>
      <c r="U411" s="4">
        <f t="shared" si="59"/>
        <v>78</v>
      </c>
      <c r="V411" s="4">
        <f t="shared" si="60"/>
        <v>78</v>
      </c>
      <c r="W411" s="4" t="str">
        <f>VLOOKUP(A411,Bios!$B$2:$S$430,7,FALSE)</f>
        <v>CAN</v>
      </c>
      <c r="X411" s="4" t="str">
        <f>VLOOKUP(A411,Bios!$B$2:$S$430,2,FALSE)</f>
        <v>DAL</v>
      </c>
      <c r="Y411" s="4">
        <f t="shared" si="61"/>
        <v>78</v>
      </c>
      <c r="Z411" s="4">
        <f t="shared" si="62"/>
        <v>20</v>
      </c>
    </row>
    <row r="412" spans="1:26">
      <c r="A412" t="s">
        <v>766</v>
      </c>
      <c r="B412" s="4">
        <f>VLOOKUP(A412,'2014'!$B$2:$S$430,7,FALSE)</f>
        <v>17</v>
      </c>
      <c r="C412" s="4">
        <f>IF(ISNA(VLOOKUP(A412,'2013'!$B$2:$S$401,7,FALSE)*1.7), B412, VLOOKUP(A412,'2013'!$B$2:$S$401,7,FALSE)*1.7)</f>
        <v>17</v>
      </c>
      <c r="D412" s="4">
        <f>IF(ISNA(VLOOKUP(A412,'2012'!$B$2:$S$401,7,FALSE)), C412, VLOOKUP(A412,'2012'!$B$2:$S$401,7,FALSE))</f>
        <v>24</v>
      </c>
      <c r="E412" s="4">
        <f>IF(ISNA(VLOOKUP(A412,'2011'!$B$2:$S$401,7,FALSE)), AVERAGE(C412:D412), VLOOKUP(A412,'2011'!$B$2:$S$401,7,FALSE))</f>
        <v>24</v>
      </c>
      <c r="F412" s="4">
        <f>IF(ISNA(VLOOKUP(A412,'2010'!$B$2:$S$401,7,FALSE)), AVERAGE(C412:E412), VLOOKUP(A412,'2010'!$B$2:$S$401,7,FALSE))</f>
        <v>21.666666666666668</v>
      </c>
      <c r="G412" s="4">
        <f>IF(ISNA(VLOOKUP(A412,'2009'!$B$2:$S$401,7,FALSE)), AVERAGE(C412:F412), VLOOKUP(A412,'2009'!$B$2:$S$401,7,FALSE))</f>
        <v>19</v>
      </c>
      <c r="H412" s="4">
        <f>VLOOKUP(A412,'2014'!$B$2:$S$430,4,FALSE)</f>
        <v>82</v>
      </c>
      <c r="I412" s="4">
        <f>IF(ISNA(VLOOKUP(A412,'2013'!$B$2:$S$401,4,FALSE)), H412, VLOOKUP(A412,'2013'!$B$2:$S$401,4,FALSE)*1.7)</f>
        <v>82</v>
      </c>
      <c r="J412" s="4">
        <f>IF(ISNA(VLOOKUP(A412,'2012'!$B$2:$S$401,4,FALSE)), I412, VLOOKUP(A412,'2012'!$B$2:$S$401,4,FALSE))</f>
        <v>81</v>
      </c>
      <c r="K412" s="4">
        <f>IF(ISNA(VLOOKUP(A412,'2011'!$B$2:$S$401,4,FALSE)), AVERAGE(I412:J412), VLOOKUP(A412,'2011'!$B$2:$S$401,4,FALSE))</f>
        <v>81</v>
      </c>
      <c r="L412" s="4">
        <f>IF(ISNA(VLOOKUP(A412,'2010'!$B$2:$S$401,4,FALSE)), AVERAGE(I412:K412), VLOOKUP(A412,'2010'!$B$2:$S$401,4,FALSE))</f>
        <v>81.333333333333329</v>
      </c>
      <c r="M412" s="4">
        <f>IF(ISNA(VLOOKUP(A412,'2009'!$B$2:$S$401,4,FALSE)), AVERAGE(I412:L412), VLOOKUP(A412,'2009'!$B$2:$S$401,4,FALSE))</f>
        <v>81</v>
      </c>
      <c r="N412" s="4">
        <f t="shared" si="54"/>
        <v>28</v>
      </c>
      <c r="O412" s="4" t="str">
        <f>VLOOKUP(A412,Bios!$B$2:$S$430,3,FALSE)</f>
        <v>D</v>
      </c>
      <c r="P412" s="4" t="str">
        <f>VLOOKUP(A412,Bios!$B$2:$S$430,4,FALSE)</f>
        <v>Feb 27 '85</v>
      </c>
      <c r="Q412" s="4" t="str">
        <f t="shared" si="55"/>
        <v>85</v>
      </c>
      <c r="R412" s="5">
        <f t="shared" si="56"/>
        <v>0.25119453924914681</v>
      </c>
      <c r="S412" s="4">
        <f t="shared" si="57"/>
        <v>17</v>
      </c>
      <c r="T412" s="4">
        <f t="shared" si="58"/>
        <v>24</v>
      </c>
      <c r="U412" s="4">
        <f t="shared" si="59"/>
        <v>81</v>
      </c>
      <c r="V412" s="4">
        <f t="shared" si="60"/>
        <v>82</v>
      </c>
      <c r="W412" s="4" t="str">
        <f>VLOOKUP(A412,Bios!$B$2:$S$430,7,FALSE)</f>
        <v>CAN</v>
      </c>
      <c r="X412" s="4" t="str">
        <f>VLOOKUP(A412,Bios!$B$2:$S$430,2,FALSE)</f>
        <v>PHI</v>
      </c>
      <c r="Y412" s="4">
        <f t="shared" si="61"/>
        <v>81.388888888888886</v>
      </c>
      <c r="Z412" s="4">
        <f t="shared" si="62"/>
        <v>20.444444444444446</v>
      </c>
    </row>
    <row r="413" spans="1:26">
      <c r="A413" t="s">
        <v>907</v>
      </c>
      <c r="B413" s="4">
        <f>VLOOKUP(A413,'2014'!$B$2:$S$430,7,FALSE)</f>
        <v>16</v>
      </c>
      <c r="C413" s="4">
        <f>IF(ISNA(VLOOKUP(A413,'2013'!$B$2:$S$401,7,FALSE)*1.7), B413, VLOOKUP(A413,'2013'!$B$2:$S$401,7,FALSE)*1.7)</f>
        <v>20.399999999999999</v>
      </c>
      <c r="D413" s="4">
        <f>IF(ISNA(VLOOKUP(A413,'2012'!$B$2:$S$401,7,FALSE)), C413, VLOOKUP(A413,'2012'!$B$2:$S$401,7,FALSE))</f>
        <v>12</v>
      </c>
      <c r="E413" s="4">
        <f>IF(ISNA(VLOOKUP(A413,'2011'!$B$2:$S$401,7,FALSE)), AVERAGE(C413:D413), VLOOKUP(A413,'2011'!$B$2:$S$401,7,FALSE))</f>
        <v>18</v>
      </c>
      <c r="F413" s="4">
        <f>IF(ISNA(VLOOKUP(A413,'2010'!$B$2:$S$401,7,FALSE)), AVERAGE(C413:E413), VLOOKUP(A413,'2010'!$B$2:$S$401,7,FALSE))</f>
        <v>16.8</v>
      </c>
      <c r="G413" s="4">
        <f>IF(ISNA(VLOOKUP(A413,'2009'!$B$2:$S$401,7,FALSE)), AVERAGE(C413:F413), VLOOKUP(A413,'2009'!$B$2:$S$401,7,FALSE))</f>
        <v>29</v>
      </c>
      <c r="H413" s="4">
        <f>VLOOKUP(A413,'2014'!$B$2:$S$430,4,FALSE)</f>
        <v>77</v>
      </c>
      <c r="I413" s="4">
        <f>IF(ISNA(VLOOKUP(A413,'2013'!$B$2:$S$401,4,FALSE)), H413, VLOOKUP(A413,'2013'!$B$2:$S$401,4,FALSE)*1.7)</f>
        <v>81.599999999999994</v>
      </c>
      <c r="J413" s="4">
        <f>IF(ISNA(VLOOKUP(A413,'2012'!$B$2:$S$401,4,FALSE)), I413, VLOOKUP(A413,'2012'!$B$2:$S$401,4,FALSE))</f>
        <v>48</v>
      </c>
      <c r="K413" s="4">
        <f>IF(ISNA(VLOOKUP(A413,'2011'!$B$2:$S$401,4,FALSE)), AVERAGE(I413:J413), VLOOKUP(A413,'2011'!$B$2:$S$401,4,FALSE))</f>
        <v>81</v>
      </c>
      <c r="L413" s="4">
        <f>IF(ISNA(VLOOKUP(A413,'2010'!$B$2:$S$401,4,FALSE)), AVERAGE(I413:K413), VLOOKUP(A413,'2010'!$B$2:$S$401,4,FALSE))</f>
        <v>70.2</v>
      </c>
      <c r="M413" s="4">
        <f>IF(ISNA(VLOOKUP(A413,'2009'!$B$2:$S$401,4,FALSE)), AVERAGE(I413:L413), VLOOKUP(A413,'2009'!$B$2:$S$401,4,FALSE))</f>
        <v>82</v>
      </c>
      <c r="N413" s="4">
        <f t="shared" si="54"/>
        <v>32</v>
      </c>
      <c r="O413" s="4" t="str">
        <f>VLOOKUP(A413,Bios!$B$2:$S$430,3,FALSE)</f>
        <v>D</v>
      </c>
      <c r="P413" s="4" t="str">
        <f>VLOOKUP(A413,Bios!$B$2:$S$430,4,FALSE)</f>
        <v>Oct 01 '81</v>
      </c>
      <c r="Q413" s="4" t="str">
        <f t="shared" si="55"/>
        <v>81</v>
      </c>
      <c r="R413" s="5">
        <f t="shared" si="56"/>
        <v>0.25511596180081858</v>
      </c>
      <c r="S413" s="4">
        <f t="shared" si="57"/>
        <v>12</v>
      </c>
      <c r="T413" s="4">
        <f t="shared" si="58"/>
        <v>29</v>
      </c>
      <c r="U413" s="4">
        <f t="shared" si="59"/>
        <v>48</v>
      </c>
      <c r="V413" s="4">
        <f t="shared" si="60"/>
        <v>82</v>
      </c>
      <c r="W413" s="4" t="str">
        <f>VLOOKUP(A413,Bios!$B$2:$S$430,7,FALSE)</f>
        <v>SWE</v>
      </c>
      <c r="X413" s="4" t="str">
        <f>VLOOKUP(A413,Bios!$B$2:$S$430,2,FALSE)</f>
        <v>CHI</v>
      </c>
      <c r="Y413" s="4">
        <f t="shared" si="61"/>
        <v>73.3</v>
      </c>
      <c r="Z413" s="4">
        <f t="shared" si="62"/>
        <v>18.7</v>
      </c>
    </row>
    <row r="414" spans="1:26">
      <c r="A414" t="s">
        <v>1229</v>
      </c>
      <c r="B414" s="4">
        <f>VLOOKUP(A414,'2014'!$B$2:$S$430,7,FALSE)</f>
        <v>19</v>
      </c>
      <c r="C414" s="4">
        <f>IF(ISNA(VLOOKUP(A414,'2013'!$B$2:$S$401,7,FALSE)*1.7), B414, VLOOKUP(A414,'2013'!$B$2:$S$401,7,FALSE)*1.7)</f>
        <v>18.7</v>
      </c>
      <c r="D414" s="4">
        <f>IF(ISNA(VLOOKUP(A414,'2012'!$B$2:$S$401,7,FALSE)), C414, VLOOKUP(A414,'2012'!$B$2:$S$401,7,FALSE))</f>
        <v>11</v>
      </c>
      <c r="E414" s="4">
        <f>IF(ISNA(VLOOKUP(A414,'2011'!$B$2:$S$401,7,FALSE)), AVERAGE(C414:D414), VLOOKUP(A414,'2011'!$B$2:$S$401,7,FALSE))</f>
        <v>14.85</v>
      </c>
      <c r="F414" s="4">
        <f>IF(ISNA(VLOOKUP(A414,'2010'!$B$2:$S$401,7,FALSE)), AVERAGE(C414:E414), VLOOKUP(A414,'2010'!$B$2:$S$401,7,FALSE))</f>
        <v>14.85</v>
      </c>
      <c r="G414" s="4">
        <f>IF(ISNA(VLOOKUP(A414,'2009'!$B$2:$S$401,7,FALSE)), AVERAGE(C414:F414), VLOOKUP(A414,'2009'!$B$2:$S$401,7,FALSE))</f>
        <v>14.85</v>
      </c>
      <c r="H414" s="4">
        <f>VLOOKUP(A414,'2014'!$B$2:$S$430,4,FALSE)</f>
        <v>79</v>
      </c>
      <c r="I414" s="4">
        <f>IF(ISNA(VLOOKUP(A414,'2013'!$B$2:$S$401,4,FALSE)), H414, VLOOKUP(A414,'2013'!$B$2:$S$401,4,FALSE)*1.7)</f>
        <v>76.5</v>
      </c>
      <c r="J414" s="4">
        <f>IF(ISNA(VLOOKUP(A414,'2012'!$B$2:$S$401,4,FALSE)), I414, VLOOKUP(A414,'2012'!$B$2:$S$401,4,FALSE))</f>
        <v>45</v>
      </c>
      <c r="K414" s="4">
        <f>IF(ISNA(VLOOKUP(A414,'2011'!$B$2:$S$401,4,FALSE)), AVERAGE(I414:J414), VLOOKUP(A414,'2011'!$B$2:$S$401,4,FALSE))</f>
        <v>60.75</v>
      </c>
      <c r="L414" s="4">
        <f>IF(ISNA(VLOOKUP(A414,'2010'!$B$2:$S$401,4,FALSE)), AVERAGE(I414:K414), VLOOKUP(A414,'2010'!$B$2:$S$401,4,FALSE))</f>
        <v>60.75</v>
      </c>
      <c r="M414" s="4">
        <f>IF(ISNA(VLOOKUP(A414,'2009'!$B$2:$S$401,4,FALSE)), AVERAGE(I414:L414), VLOOKUP(A414,'2009'!$B$2:$S$401,4,FALSE))</f>
        <v>60.75</v>
      </c>
      <c r="N414" s="4">
        <f t="shared" si="54"/>
        <v>20</v>
      </c>
      <c r="O414" s="4" t="str">
        <f>VLOOKUP(A414,Bios!$B$2:$S$430,3,FALSE)</f>
        <v>D</v>
      </c>
      <c r="P414" s="4" t="str">
        <f>VLOOKUP(A414,Bios!$B$2:$S$430,4,FALSE)</f>
        <v>Jul 12 '93</v>
      </c>
      <c r="Q414" s="4" t="str">
        <f t="shared" si="55"/>
        <v>93</v>
      </c>
      <c r="R414" s="5">
        <f t="shared" si="56"/>
        <v>0.24363161332462444</v>
      </c>
      <c r="S414" s="4">
        <f t="shared" si="57"/>
        <v>11</v>
      </c>
      <c r="T414" s="4">
        <f t="shared" si="58"/>
        <v>19</v>
      </c>
      <c r="U414" s="4">
        <f t="shared" si="59"/>
        <v>45</v>
      </c>
      <c r="V414" s="4">
        <f t="shared" si="60"/>
        <v>79</v>
      </c>
      <c r="W414" s="4" t="str">
        <f>VLOOKUP(A414,Bios!$B$2:$S$430,7,FALSE)</f>
        <v>SWE</v>
      </c>
      <c r="X414" s="4" t="str">
        <f>VLOOKUP(A414,Bios!$B$2:$S$430,2,FALSE)</f>
        <v>MIN</v>
      </c>
      <c r="Y414" s="4">
        <f t="shared" si="61"/>
        <v>63.791666666666664</v>
      </c>
      <c r="Z414" s="4">
        <f t="shared" si="62"/>
        <v>15.541666666666666</v>
      </c>
    </row>
    <row r="415" spans="1:26">
      <c r="A415" t="s">
        <v>1216</v>
      </c>
      <c r="B415" s="4">
        <f>VLOOKUP(A415,'2014'!$B$2:$S$430,7,FALSE)</f>
        <v>17</v>
      </c>
      <c r="C415" s="4">
        <f>IF(ISNA(VLOOKUP(A415,'2013'!$B$2:$S$401,7,FALSE)*1.7), B415, VLOOKUP(A415,'2013'!$B$2:$S$401,7,FALSE)*1.7)</f>
        <v>20.399999999999999</v>
      </c>
      <c r="D415" s="4">
        <f>IF(ISNA(VLOOKUP(A415,'2012'!$B$2:$S$401,7,FALSE)), C415, VLOOKUP(A415,'2012'!$B$2:$S$401,7,FALSE))</f>
        <v>12</v>
      </c>
      <c r="E415" s="4">
        <f>IF(ISNA(VLOOKUP(A415,'2011'!$B$2:$S$401,7,FALSE)), AVERAGE(C415:D415), VLOOKUP(A415,'2011'!$B$2:$S$401,7,FALSE))</f>
        <v>21</v>
      </c>
      <c r="F415" s="4">
        <f>IF(ISNA(VLOOKUP(A415,'2010'!$B$2:$S$401,7,FALSE)), AVERAGE(C415:E415), VLOOKUP(A415,'2010'!$B$2:$S$401,7,FALSE))</f>
        <v>17.8</v>
      </c>
      <c r="G415" s="4">
        <f>IF(ISNA(VLOOKUP(A415,'2009'!$B$2:$S$401,7,FALSE)), AVERAGE(C415:F415), VLOOKUP(A415,'2009'!$B$2:$S$401,7,FALSE))</f>
        <v>17.8</v>
      </c>
      <c r="H415" s="4">
        <f>VLOOKUP(A415,'2014'!$B$2:$S$430,4,FALSE)</f>
        <v>77</v>
      </c>
      <c r="I415" s="4">
        <f>IF(ISNA(VLOOKUP(A415,'2013'!$B$2:$S$401,4,FALSE)), H415, VLOOKUP(A415,'2013'!$B$2:$S$401,4,FALSE)*1.7)</f>
        <v>81.599999999999994</v>
      </c>
      <c r="J415" s="4">
        <f>IF(ISNA(VLOOKUP(A415,'2012'!$B$2:$S$401,4,FALSE)), I415, VLOOKUP(A415,'2012'!$B$2:$S$401,4,FALSE))</f>
        <v>48</v>
      </c>
      <c r="K415" s="4">
        <f>IF(ISNA(VLOOKUP(A415,'2011'!$B$2:$S$401,4,FALSE)), AVERAGE(I415:J415), VLOOKUP(A415,'2011'!$B$2:$S$401,4,FALSE))</f>
        <v>82</v>
      </c>
      <c r="L415" s="4">
        <f>IF(ISNA(VLOOKUP(A415,'2010'!$B$2:$S$401,4,FALSE)), AVERAGE(I415:K415), VLOOKUP(A415,'2010'!$B$2:$S$401,4,FALSE))</f>
        <v>70.533333333333331</v>
      </c>
      <c r="M415" s="4">
        <f>IF(ISNA(VLOOKUP(A415,'2009'!$B$2:$S$401,4,FALSE)), AVERAGE(I415:L415), VLOOKUP(A415,'2009'!$B$2:$S$401,4,FALSE))</f>
        <v>70.533333333333331</v>
      </c>
      <c r="N415" s="4">
        <f t="shared" si="54"/>
        <v>34</v>
      </c>
      <c r="O415" s="4" t="str">
        <f>VLOOKUP(A415,Bios!$B$2:$S$430,3,FALSE)</f>
        <v>D</v>
      </c>
      <c r="P415" s="4" t="str">
        <f>VLOOKUP(A415,Bios!$B$2:$S$430,4,FALSE)</f>
        <v>Apr 17 '79</v>
      </c>
      <c r="Q415" s="4" t="str">
        <f t="shared" si="55"/>
        <v>79</v>
      </c>
      <c r="R415" s="5">
        <f t="shared" si="56"/>
        <v>0.24670287044220332</v>
      </c>
      <c r="S415" s="4">
        <f t="shared" si="57"/>
        <v>12</v>
      </c>
      <c r="T415" s="4">
        <f t="shared" si="58"/>
        <v>21</v>
      </c>
      <c r="U415" s="4">
        <f t="shared" si="59"/>
        <v>48</v>
      </c>
      <c r="V415" s="4">
        <f t="shared" si="60"/>
        <v>82</v>
      </c>
      <c r="W415" s="4" t="str">
        <f>VLOOKUP(A415,Bios!$B$2:$S$430,7,FALSE)</f>
        <v>CAN</v>
      </c>
      <c r="X415" s="4" t="str">
        <f>VLOOKUP(A415,Bios!$B$2:$S$430,2,FALSE)</f>
        <v>TBL</v>
      </c>
      <c r="Y415" s="4">
        <f t="shared" si="61"/>
        <v>71.6111111111111</v>
      </c>
      <c r="Z415" s="4">
        <f t="shared" si="62"/>
        <v>17.666666666666668</v>
      </c>
    </row>
    <row r="416" spans="1:26">
      <c r="A416" t="s">
        <v>1240</v>
      </c>
      <c r="B416" s="4">
        <f>VLOOKUP(A416,'2014'!$B$2:$S$430,7,FALSE)</f>
        <v>17</v>
      </c>
      <c r="C416" s="4">
        <f>IF(ISNA(VLOOKUP(A416,'2013'!$B$2:$S$401,7,FALSE)*1.7), B416, VLOOKUP(A416,'2013'!$B$2:$S$401,7,FALSE)*1.7)</f>
        <v>17</v>
      </c>
      <c r="D416" s="4">
        <f>IF(ISNA(VLOOKUP(A416,'2012'!$B$2:$S$401,7,FALSE)), C416, VLOOKUP(A416,'2012'!$B$2:$S$401,7,FALSE))</f>
        <v>10</v>
      </c>
      <c r="E416" s="4">
        <f>IF(ISNA(VLOOKUP(A416,'2011'!$B$2:$S$401,7,FALSE)), AVERAGE(C416:D416), VLOOKUP(A416,'2011'!$B$2:$S$401,7,FALSE))</f>
        <v>19</v>
      </c>
      <c r="F416" s="4">
        <f>IF(ISNA(VLOOKUP(A416,'2010'!$B$2:$S$401,7,FALSE)), AVERAGE(C416:E416), VLOOKUP(A416,'2010'!$B$2:$S$401,7,FALSE))</f>
        <v>20</v>
      </c>
      <c r="G416" s="4">
        <f>IF(ISNA(VLOOKUP(A416,'2009'!$B$2:$S$401,7,FALSE)), AVERAGE(C416:F416), VLOOKUP(A416,'2009'!$B$2:$S$401,7,FALSE))</f>
        <v>16.5</v>
      </c>
      <c r="H416" s="4">
        <f>VLOOKUP(A416,'2014'!$B$2:$S$430,4,FALSE)</f>
        <v>78</v>
      </c>
      <c r="I416" s="4">
        <f>IF(ISNA(VLOOKUP(A416,'2013'!$B$2:$S$401,4,FALSE)), H416, VLOOKUP(A416,'2013'!$B$2:$S$401,4,FALSE)*1.7)</f>
        <v>78.2</v>
      </c>
      <c r="J416" s="4">
        <f>IF(ISNA(VLOOKUP(A416,'2012'!$B$2:$S$401,4,FALSE)), I416, VLOOKUP(A416,'2012'!$B$2:$S$401,4,FALSE))</f>
        <v>46</v>
      </c>
      <c r="K416" s="4">
        <f>IF(ISNA(VLOOKUP(A416,'2011'!$B$2:$S$401,4,FALSE)), AVERAGE(I416:J416), VLOOKUP(A416,'2011'!$B$2:$S$401,4,FALSE))</f>
        <v>81</v>
      </c>
      <c r="L416" s="4">
        <f>IF(ISNA(VLOOKUP(A416,'2010'!$B$2:$S$401,4,FALSE)), AVERAGE(I416:K416), VLOOKUP(A416,'2010'!$B$2:$S$401,4,FALSE))</f>
        <v>77</v>
      </c>
      <c r="M416" s="4">
        <f>IF(ISNA(VLOOKUP(A416,'2009'!$B$2:$S$401,4,FALSE)), AVERAGE(I416:L416), VLOOKUP(A416,'2009'!$B$2:$S$401,4,FALSE))</f>
        <v>70.55</v>
      </c>
      <c r="N416" s="4">
        <f t="shared" si="54"/>
        <v>35</v>
      </c>
      <c r="O416" s="4" t="str">
        <f>VLOOKUP(A416,Bios!$B$2:$S$430,3,FALSE)</f>
        <v>D</v>
      </c>
      <c r="P416" s="4" t="str">
        <f>VLOOKUP(A416,Bios!$B$2:$S$430,4,FALSE)</f>
        <v>Jun 18 '78</v>
      </c>
      <c r="Q416" s="4" t="str">
        <f t="shared" si="55"/>
        <v>78</v>
      </c>
      <c r="R416" s="5">
        <f t="shared" si="56"/>
        <v>0.23099245502031338</v>
      </c>
      <c r="S416" s="4">
        <f t="shared" si="57"/>
        <v>10</v>
      </c>
      <c r="T416" s="4">
        <f t="shared" si="58"/>
        <v>20</v>
      </c>
      <c r="U416" s="4">
        <f t="shared" si="59"/>
        <v>46</v>
      </c>
      <c r="V416" s="4">
        <f t="shared" si="60"/>
        <v>81</v>
      </c>
      <c r="W416" s="4" t="str">
        <f>VLOOKUP(A416,Bios!$B$2:$S$430,7,FALSE)</f>
        <v>CZE</v>
      </c>
      <c r="X416" s="4" t="str">
        <f>VLOOKUP(A416,Bios!$B$2:$S$430,2,FALSE)</f>
        <v>COL</v>
      </c>
      <c r="Y416" s="4">
        <f t="shared" si="61"/>
        <v>71.791666666666671</v>
      </c>
      <c r="Z416" s="4">
        <f t="shared" si="62"/>
        <v>16.583333333333332</v>
      </c>
    </row>
    <row r="417" spans="1:26">
      <c r="A417" t="s">
        <v>1912</v>
      </c>
      <c r="B417" s="4">
        <f>VLOOKUP(A417,'2014'!$B$2:$S$430,7,FALSE)</f>
        <v>17</v>
      </c>
      <c r="C417" s="4">
        <f>IF(ISNA(VLOOKUP(A417,'2013'!$B$2:$S$401,7,FALSE)*1.7), B417, VLOOKUP(A417,'2013'!$B$2:$S$401,7,FALSE)*1.7)</f>
        <v>17</v>
      </c>
      <c r="D417" s="4">
        <f>IF(ISNA(VLOOKUP(A417,'2012'!$B$2:$S$401,7,FALSE)), C417, VLOOKUP(A417,'2012'!$B$2:$S$401,7,FALSE))</f>
        <v>17</v>
      </c>
      <c r="E417" s="4">
        <f>IF(ISNA(VLOOKUP(A417,'2011'!$B$2:$S$401,7,FALSE)), AVERAGE(C417:D417), VLOOKUP(A417,'2011'!$B$2:$S$401,7,FALSE))</f>
        <v>17</v>
      </c>
      <c r="F417" s="4">
        <f>IF(ISNA(VLOOKUP(A417,'2010'!$B$2:$S$401,7,FALSE)), AVERAGE(C417:E417), VLOOKUP(A417,'2010'!$B$2:$S$401,7,FALSE))</f>
        <v>17</v>
      </c>
      <c r="G417" s="4">
        <f>IF(ISNA(VLOOKUP(A417,'2009'!$B$2:$S$401,7,FALSE)), AVERAGE(C417:F417), VLOOKUP(A417,'2009'!$B$2:$S$401,7,FALSE))</f>
        <v>17</v>
      </c>
      <c r="H417" s="4">
        <f>VLOOKUP(A417,'2014'!$B$2:$S$430,4,FALSE)</f>
        <v>76</v>
      </c>
      <c r="I417" s="4">
        <f>IF(ISNA(VLOOKUP(A417,'2013'!$B$2:$S$401,4,FALSE)), H417, VLOOKUP(A417,'2013'!$B$2:$S$401,4,FALSE)*1.7)</f>
        <v>76</v>
      </c>
      <c r="J417" s="4">
        <f>IF(ISNA(VLOOKUP(A417,'2012'!$B$2:$S$401,4,FALSE)), I417, VLOOKUP(A417,'2012'!$B$2:$S$401,4,FALSE))</f>
        <v>76</v>
      </c>
      <c r="K417" s="4">
        <f>IF(ISNA(VLOOKUP(A417,'2011'!$B$2:$S$401,4,FALSE)), AVERAGE(I417:J417), VLOOKUP(A417,'2011'!$B$2:$S$401,4,FALSE))</f>
        <v>76</v>
      </c>
      <c r="L417" s="4">
        <f>IF(ISNA(VLOOKUP(A417,'2010'!$B$2:$S$401,4,FALSE)), AVERAGE(I417:K417), VLOOKUP(A417,'2010'!$B$2:$S$401,4,FALSE))</f>
        <v>76</v>
      </c>
      <c r="M417" s="4">
        <f>IF(ISNA(VLOOKUP(A417,'2009'!$B$2:$S$401,4,FALSE)), AVERAGE(I417:L417), VLOOKUP(A417,'2009'!$B$2:$S$401,4,FALSE))</f>
        <v>76</v>
      </c>
      <c r="N417" s="4">
        <f t="shared" si="54"/>
        <v>23</v>
      </c>
      <c r="O417" s="4" t="str">
        <f>VLOOKUP(A417,Bios!$B$2:$S$430,3,FALSE)</f>
        <v>D</v>
      </c>
      <c r="P417" s="4" t="str">
        <f>VLOOKUP(A417,Bios!$B$2:$S$430,4,FALSE)</f>
        <v>Feb 23 '90</v>
      </c>
      <c r="Q417" s="4" t="str">
        <f t="shared" si="55"/>
        <v>90</v>
      </c>
      <c r="R417" s="5">
        <f t="shared" si="56"/>
        <v>0.22368421052631579</v>
      </c>
      <c r="S417" s="4">
        <f t="shared" si="57"/>
        <v>17</v>
      </c>
      <c r="T417" s="4">
        <f t="shared" si="58"/>
        <v>17</v>
      </c>
      <c r="U417" s="4">
        <f t="shared" si="59"/>
        <v>76</v>
      </c>
      <c r="V417" s="4">
        <f t="shared" si="60"/>
        <v>76</v>
      </c>
      <c r="W417" s="4" t="str">
        <f>VLOOKUP(A417,Bios!$B$2:$S$430,7,FALSE)</f>
        <v>CAN</v>
      </c>
      <c r="X417" s="4" t="str">
        <f>VLOOKUP(A417,Bios!$B$2:$S$430,2,FALSE)</f>
        <v>MIN</v>
      </c>
      <c r="Y417" s="4">
        <f t="shared" si="61"/>
        <v>76</v>
      </c>
      <c r="Z417" s="4">
        <f t="shared" si="62"/>
        <v>17</v>
      </c>
    </row>
    <row r="418" spans="1:26">
      <c r="A418" t="s">
        <v>1283</v>
      </c>
      <c r="B418" s="4">
        <f>VLOOKUP(A418,'2014'!$B$2:$S$430,7,FALSE)</f>
        <v>18</v>
      </c>
      <c r="C418" s="4">
        <f>IF(ISNA(VLOOKUP(A418,'2013'!$B$2:$S$401,7,FALSE)*1.7), B418, VLOOKUP(A418,'2013'!$B$2:$S$401,7,FALSE)*1.7)</f>
        <v>18</v>
      </c>
      <c r="D418" s="4">
        <f>IF(ISNA(VLOOKUP(A418,'2012'!$B$2:$S$401,7,FALSE)), C418, VLOOKUP(A418,'2012'!$B$2:$S$401,7,FALSE))</f>
        <v>18</v>
      </c>
      <c r="E418" s="4">
        <f>IF(ISNA(VLOOKUP(A418,'2011'!$B$2:$S$401,7,FALSE)), AVERAGE(C418:D418), VLOOKUP(A418,'2011'!$B$2:$S$401,7,FALSE))</f>
        <v>17</v>
      </c>
      <c r="F418" s="4">
        <f>IF(ISNA(VLOOKUP(A418,'2010'!$B$2:$S$401,7,FALSE)), AVERAGE(C418:E418), VLOOKUP(A418,'2010'!$B$2:$S$401,7,FALSE))</f>
        <v>17.666666666666668</v>
      </c>
      <c r="G418" s="4">
        <f>IF(ISNA(VLOOKUP(A418,'2009'!$B$2:$S$401,7,FALSE)), AVERAGE(C418:F418), VLOOKUP(A418,'2009'!$B$2:$S$401,7,FALSE))</f>
        <v>17.666666666666668</v>
      </c>
      <c r="H418" s="4">
        <f>VLOOKUP(A418,'2014'!$B$2:$S$430,4,FALSE)</f>
        <v>82</v>
      </c>
      <c r="I418" s="4">
        <f>IF(ISNA(VLOOKUP(A418,'2013'!$B$2:$S$401,4,FALSE)), H418, VLOOKUP(A418,'2013'!$B$2:$S$401,4,FALSE)*1.7)</f>
        <v>82</v>
      </c>
      <c r="J418" s="4">
        <f>IF(ISNA(VLOOKUP(A418,'2012'!$B$2:$S$401,4,FALSE)), I418, VLOOKUP(A418,'2012'!$B$2:$S$401,4,FALSE))</f>
        <v>82</v>
      </c>
      <c r="K418" s="4">
        <f>IF(ISNA(VLOOKUP(A418,'2011'!$B$2:$S$401,4,FALSE)), AVERAGE(I418:J418), VLOOKUP(A418,'2011'!$B$2:$S$401,4,FALSE))</f>
        <v>82</v>
      </c>
      <c r="L418" s="4">
        <f>IF(ISNA(VLOOKUP(A418,'2010'!$B$2:$S$401,4,FALSE)), AVERAGE(I418:K418), VLOOKUP(A418,'2010'!$B$2:$S$401,4,FALSE))</f>
        <v>82</v>
      </c>
      <c r="M418" s="4">
        <f>IF(ISNA(VLOOKUP(A418,'2009'!$B$2:$S$401,4,FALSE)), AVERAGE(I418:L418), VLOOKUP(A418,'2009'!$B$2:$S$401,4,FALSE))</f>
        <v>82</v>
      </c>
      <c r="N418" s="4">
        <f t="shared" si="54"/>
        <v>25</v>
      </c>
      <c r="O418" s="4" t="str">
        <f>VLOOKUP(A418,Bios!$B$2:$S$430,3,FALSE)</f>
        <v>D</v>
      </c>
      <c r="P418" s="4" t="str">
        <f>VLOOKUP(A418,Bios!$B$2:$S$430,4,FALSE)</f>
        <v>Sep 24 '88</v>
      </c>
      <c r="Q418" s="4" t="str">
        <f t="shared" si="55"/>
        <v>88</v>
      </c>
      <c r="R418" s="5">
        <f t="shared" si="56"/>
        <v>0.2161246612466125</v>
      </c>
      <c r="S418" s="4">
        <f t="shared" si="57"/>
        <v>17</v>
      </c>
      <c r="T418" s="4">
        <f t="shared" si="58"/>
        <v>18</v>
      </c>
      <c r="U418" s="4">
        <f t="shared" si="59"/>
        <v>82</v>
      </c>
      <c r="V418" s="4">
        <f t="shared" si="60"/>
        <v>82</v>
      </c>
      <c r="W418" s="4" t="str">
        <f>VLOOKUP(A418,Bios!$B$2:$S$430,7,FALSE)</f>
        <v>CAN</v>
      </c>
      <c r="X418" s="4" t="str">
        <f>VLOOKUP(A418,Bios!$B$2:$S$430,2,FALSE)</f>
        <v>WSH</v>
      </c>
      <c r="Y418" s="4">
        <f t="shared" si="61"/>
        <v>82</v>
      </c>
      <c r="Z418" s="4">
        <f t="shared" si="62"/>
        <v>17.722222222222225</v>
      </c>
    </row>
    <row r="419" spans="1:26">
      <c r="A419" t="s">
        <v>1386</v>
      </c>
      <c r="B419" s="4">
        <f>VLOOKUP(A419,'2014'!$B$2:$S$430,7,FALSE)</f>
        <v>16</v>
      </c>
      <c r="C419" s="4">
        <f>IF(ISNA(VLOOKUP(A419,'2013'!$B$2:$S$401,7,FALSE)*1.7), B419, VLOOKUP(A419,'2013'!$B$2:$S$401,7,FALSE)*1.7)</f>
        <v>16</v>
      </c>
      <c r="D419" s="4">
        <f>IF(ISNA(VLOOKUP(A419,'2012'!$B$2:$S$401,7,FALSE)), C419, VLOOKUP(A419,'2012'!$B$2:$S$401,7,FALSE))</f>
        <v>16</v>
      </c>
      <c r="E419" s="4">
        <f>IF(ISNA(VLOOKUP(A419,'2011'!$B$2:$S$401,7,FALSE)), AVERAGE(C419:D419), VLOOKUP(A419,'2011'!$B$2:$S$401,7,FALSE))</f>
        <v>16</v>
      </c>
      <c r="F419" s="4">
        <f>IF(ISNA(VLOOKUP(A419,'2010'!$B$2:$S$401,7,FALSE)), AVERAGE(C419:E419), VLOOKUP(A419,'2010'!$B$2:$S$401,7,FALSE))</f>
        <v>16</v>
      </c>
      <c r="G419" s="4">
        <f>IF(ISNA(VLOOKUP(A419,'2009'!$B$2:$S$401,7,FALSE)), AVERAGE(C419:F419), VLOOKUP(A419,'2009'!$B$2:$S$401,7,FALSE))</f>
        <v>21</v>
      </c>
      <c r="H419" s="4">
        <f>VLOOKUP(A419,'2014'!$B$2:$S$430,4,FALSE)</f>
        <v>82</v>
      </c>
      <c r="I419" s="4">
        <f>IF(ISNA(VLOOKUP(A419,'2013'!$B$2:$S$401,4,FALSE)), H419, VLOOKUP(A419,'2013'!$B$2:$S$401,4,FALSE)*1.7)</f>
        <v>82</v>
      </c>
      <c r="J419" s="4">
        <f>IF(ISNA(VLOOKUP(A419,'2012'!$B$2:$S$401,4,FALSE)), I419, VLOOKUP(A419,'2012'!$B$2:$S$401,4,FALSE))</f>
        <v>82</v>
      </c>
      <c r="K419" s="4">
        <f>IF(ISNA(VLOOKUP(A419,'2011'!$B$2:$S$401,4,FALSE)), AVERAGE(I419:J419), VLOOKUP(A419,'2011'!$B$2:$S$401,4,FALSE))</f>
        <v>82</v>
      </c>
      <c r="L419" s="4">
        <f>IF(ISNA(VLOOKUP(A419,'2010'!$B$2:$S$401,4,FALSE)), AVERAGE(I419:K419), VLOOKUP(A419,'2010'!$B$2:$S$401,4,FALSE))</f>
        <v>82</v>
      </c>
      <c r="M419" s="4">
        <f>IF(ISNA(VLOOKUP(A419,'2009'!$B$2:$S$401,4,FALSE)), AVERAGE(I419:L419), VLOOKUP(A419,'2009'!$B$2:$S$401,4,FALSE))</f>
        <v>59</v>
      </c>
      <c r="N419" s="4">
        <f t="shared" si="54"/>
        <v>27</v>
      </c>
      <c r="O419" s="4" t="str">
        <f>VLOOKUP(A419,Bios!$B$2:$S$430,3,FALSE)</f>
        <v>D</v>
      </c>
      <c r="P419" s="4" t="str">
        <f>VLOOKUP(A419,Bios!$B$2:$S$430,4,FALSE)</f>
        <v>Oct 27 '86</v>
      </c>
      <c r="Q419" s="4" t="str">
        <f t="shared" si="55"/>
        <v>86</v>
      </c>
      <c r="R419" s="5">
        <f t="shared" si="56"/>
        <v>0.2153518123667377</v>
      </c>
      <c r="S419" s="4">
        <f t="shared" si="57"/>
        <v>16</v>
      </c>
      <c r="T419" s="4">
        <f t="shared" si="58"/>
        <v>21</v>
      </c>
      <c r="U419" s="4">
        <f t="shared" si="59"/>
        <v>59</v>
      </c>
      <c r="V419" s="4">
        <f t="shared" si="60"/>
        <v>82</v>
      </c>
      <c r="W419" s="4" t="str">
        <f>VLOOKUP(A419,Bios!$B$2:$S$430,7,FALSE)</f>
        <v>USA</v>
      </c>
      <c r="X419" s="4" t="str">
        <f>VLOOKUP(A419,Bios!$B$2:$S$430,2,FALSE)</f>
        <v>CGY</v>
      </c>
      <c r="Y419" s="4">
        <f t="shared" si="61"/>
        <v>78.166666666666671</v>
      </c>
      <c r="Z419" s="4">
        <f t="shared" si="62"/>
        <v>16.833333333333332</v>
      </c>
    </row>
    <row r="420" spans="1:26">
      <c r="A420" t="s">
        <v>1282</v>
      </c>
      <c r="B420" s="4">
        <f>VLOOKUP(A420,'2014'!$B$2:$S$430,7,FALSE)</f>
        <v>17</v>
      </c>
      <c r="C420" s="4">
        <f>IF(ISNA(VLOOKUP(A420,'2013'!$B$2:$S$401,7,FALSE)*1.7), B420, VLOOKUP(A420,'2013'!$B$2:$S$401,7,FALSE)*1.7)</f>
        <v>17</v>
      </c>
      <c r="D420" s="4">
        <f>IF(ISNA(VLOOKUP(A420,'2012'!$B$2:$S$401,7,FALSE)), C420, VLOOKUP(A420,'2012'!$B$2:$S$401,7,FALSE))</f>
        <v>17</v>
      </c>
      <c r="E420" s="4">
        <f>IF(ISNA(VLOOKUP(A420,'2011'!$B$2:$S$401,7,FALSE)), AVERAGE(C420:D420), VLOOKUP(A420,'2011'!$B$2:$S$401,7,FALSE))</f>
        <v>17</v>
      </c>
      <c r="F420" s="4">
        <f>IF(ISNA(VLOOKUP(A420,'2010'!$B$2:$S$401,7,FALSE)), AVERAGE(C420:E420), VLOOKUP(A420,'2010'!$B$2:$S$401,7,FALSE))</f>
        <v>17</v>
      </c>
      <c r="G420" s="4">
        <f>IF(ISNA(VLOOKUP(A420,'2009'!$B$2:$S$401,7,FALSE)), AVERAGE(C420:F420), VLOOKUP(A420,'2009'!$B$2:$S$401,7,FALSE))</f>
        <v>17</v>
      </c>
      <c r="H420" s="4">
        <f>VLOOKUP(A420,'2014'!$B$2:$S$430,4,FALSE)</f>
        <v>81</v>
      </c>
      <c r="I420" s="4">
        <f>IF(ISNA(VLOOKUP(A420,'2013'!$B$2:$S$401,4,FALSE)), H420, VLOOKUP(A420,'2013'!$B$2:$S$401,4,FALSE)*1.7)</f>
        <v>81</v>
      </c>
      <c r="J420" s="4">
        <f>IF(ISNA(VLOOKUP(A420,'2012'!$B$2:$S$401,4,FALSE)), I420, VLOOKUP(A420,'2012'!$B$2:$S$401,4,FALSE))</f>
        <v>81</v>
      </c>
      <c r="K420" s="4">
        <f>IF(ISNA(VLOOKUP(A420,'2011'!$B$2:$S$401,4,FALSE)), AVERAGE(I420:J420), VLOOKUP(A420,'2011'!$B$2:$S$401,4,FALSE))</f>
        <v>76</v>
      </c>
      <c r="L420" s="4">
        <f>IF(ISNA(VLOOKUP(A420,'2010'!$B$2:$S$401,4,FALSE)), AVERAGE(I420:K420), VLOOKUP(A420,'2010'!$B$2:$S$401,4,FALSE))</f>
        <v>79.333333333333329</v>
      </c>
      <c r="M420" s="4">
        <f>IF(ISNA(VLOOKUP(A420,'2009'!$B$2:$S$401,4,FALSE)), AVERAGE(I420:L420), VLOOKUP(A420,'2009'!$B$2:$S$401,4,FALSE))</f>
        <v>79.333333333333329</v>
      </c>
      <c r="N420" s="4">
        <f t="shared" si="54"/>
        <v>27</v>
      </c>
      <c r="O420" s="4" t="str">
        <f>VLOOKUP(A420,Bios!$B$2:$S$430,3,FALSE)</f>
        <v>C</v>
      </c>
      <c r="P420" s="4" t="str">
        <f>VLOOKUP(A420,Bios!$B$2:$S$430,4,FALSE)</f>
        <v>Jul 27 '86</v>
      </c>
      <c r="Q420" s="4" t="str">
        <f t="shared" si="55"/>
        <v>86</v>
      </c>
      <c r="R420" s="5">
        <f t="shared" si="56"/>
        <v>0.21353803210048852</v>
      </c>
      <c r="S420" s="4">
        <f t="shared" si="57"/>
        <v>17</v>
      </c>
      <c r="T420" s="4">
        <f t="shared" si="58"/>
        <v>17</v>
      </c>
      <c r="U420" s="4">
        <f t="shared" si="59"/>
        <v>76</v>
      </c>
      <c r="V420" s="4">
        <f t="shared" si="60"/>
        <v>81</v>
      </c>
      <c r="W420" s="4" t="str">
        <f>VLOOKUP(A420,Bios!$B$2:$S$430,7,FALSE)</f>
        <v>CAN</v>
      </c>
      <c r="X420" s="4" t="str">
        <f>VLOOKUP(A420,Bios!$B$2:$S$430,2,FALSE)</f>
        <v>SJS</v>
      </c>
      <c r="Y420" s="4">
        <f t="shared" si="61"/>
        <v>79.6111111111111</v>
      </c>
      <c r="Z420" s="4">
        <f t="shared" si="62"/>
        <v>17</v>
      </c>
    </row>
    <row r="421" spans="1:26">
      <c r="A421" t="s">
        <v>1908</v>
      </c>
      <c r="B421" s="4">
        <f>VLOOKUP(A421,'2014'!$B$2:$S$430,7,FALSE)</f>
        <v>17</v>
      </c>
      <c r="C421" s="4">
        <f>IF(ISNA(VLOOKUP(A421,'2013'!$B$2:$S$401,7,FALSE)*1.7), B421, VLOOKUP(A421,'2013'!$B$2:$S$401,7,FALSE)*1.7)</f>
        <v>17</v>
      </c>
      <c r="D421" s="4">
        <f>IF(ISNA(VLOOKUP(A421,'2012'!$B$2:$S$401,7,FALSE)), C421, VLOOKUP(A421,'2012'!$B$2:$S$401,7,FALSE))</f>
        <v>17</v>
      </c>
      <c r="E421" s="4">
        <f>IF(ISNA(VLOOKUP(A421,'2011'!$B$2:$S$401,7,FALSE)), AVERAGE(C421:D421), VLOOKUP(A421,'2011'!$B$2:$S$401,7,FALSE))</f>
        <v>17</v>
      </c>
      <c r="F421" s="4">
        <f>IF(ISNA(VLOOKUP(A421,'2010'!$B$2:$S$401,7,FALSE)), AVERAGE(C421:E421), VLOOKUP(A421,'2010'!$B$2:$S$401,7,FALSE))</f>
        <v>17</v>
      </c>
      <c r="G421" s="4">
        <f>IF(ISNA(VLOOKUP(A421,'2009'!$B$2:$S$401,7,FALSE)), AVERAGE(C421:F421), VLOOKUP(A421,'2009'!$B$2:$S$401,7,FALSE))</f>
        <v>17</v>
      </c>
      <c r="H421" s="4">
        <f>VLOOKUP(A421,'2014'!$B$2:$S$430,4,FALSE)</f>
        <v>80</v>
      </c>
      <c r="I421" s="4">
        <f>IF(ISNA(VLOOKUP(A421,'2013'!$B$2:$S$401,4,FALSE)), H421, VLOOKUP(A421,'2013'!$B$2:$S$401,4,FALSE)*1.7)</f>
        <v>80</v>
      </c>
      <c r="J421" s="4">
        <f>IF(ISNA(VLOOKUP(A421,'2012'!$B$2:$S$401,4,FALSE)), I421, VLOOKUP(A421,'2012'!$B$2:$S$401,4,FALSE))</f>
        <v>80</v>
      </c>
      <c r="K421" s="4">
        <f>IF(ISNA(VLOOKUP(A421,'2011'!$B$2:$S$401,4,FALSE)), AVERAGE(I421:J421), VLOOKUP(A421,'2011'!$B$2:$S$401,4,FALSE))</f>
        <v>80</v>
      </c>
      <c r="L421" s="4">
        <f>IF(ISNA(VLOOKUP(A421,'2010'!$B$2:$S$401,4,FALSE)), AVERAGE(I421:K421), VLOOKUP(A421,'2010'!$B$2:$S$401,4,FALSE))</f>
        <v>80</v>
      </c>
      <c r="M421" s="4">
        <f>IF(ISNA(VLOOKUP(A421,'2009'!$B$2:$S$401,4,FALSE)), AVERAGE(I421:L421), VLOOKUP(A421,'2009'!$B$2:$S$401,4,FALSE))</f>
        <v>80</v>
      </c>
      <c r="N421" s="4">
        <f t="shared" si="54"/>
        <v>23</v>
      </c>
      <c r="O421" s="4" t="str">
        <f>VLOOKUP(A421,Bios!$B$2:$S$430,3,FALSE)</f>
        <v>D</v>
      </c>
      <c r="P421" s="4" t="str">
        <f>VLOOKUP(A421,Bios!$B$2:$S$430,4,FALSE)</f>
        <v>Nov 13 '90</v>
      </c>
      <c r="Q421" s="4" t="str">
        <f t="shared" si="55"/>
        <v>90</v>
      </c>
      <c r="R421" s="5">
        <f t="shared" si="56"/>
        <v>0.21249999999999999</v>
      </c>
      <c r="S421" s="4">
        <f t="shared" si="57"/>
        <v>17</v>
      </c>
      <c r="T421" s="4">
        <f t="shared" si="58"/>
        <v>17</v>
      </c>
      <c r="U421" s="4">
        <f t="shared" si="59"/>
        <v>80</v>
      </c>
      <c r="V421" s="4">
        <f t="shared" si="60"/>
        <v>80</v>
      </c>
      <c r="W421" s="4" t="str">
        <f>VLOOKUP(A421,Bios!$B$2:$S$430,7,FALSE)</f>
        <v>CAN</v>
      </c>
      <c r="X421" s="4" t="str">
        <f>VLOOKUP(A421,Bios!$B$2:$S$430,2,FALSE)</f>
        <v>DAL</v>
      </c>
      <c r="Y421" s="4">
        <f t="shared" si="61"/>
        <v>80</v>
      </c>
      <c r="Z421" s="4">
        <f t="shared" si="62"/>
        <v>17</v>
      </c>
    </row>
    <row r="422" spans="1:26">
      <c r="A422" t="s">
        <v>1911</v>
      </c>
      <c r="B422" s="4">
        <f>VLOOKUP(A422,'2014'!$B$2:$S$430,7,FALSE)</f>
        <v>17</v>
      </c>
      <c r="C422" s="4">
        <f>IF(ISNA(VLOOKUP(A422,'2013'!$B$2:$S$401,7,FALSE)*1.7), B422, VLOOKUP(A422,'2013'!$B$2:$S$401,7,FALSE)*1.7)</f>
        <v>17</v>
      </c>
      <c r="D422" s="4">
        <f>IF(ISNA(VLOOKUP(A422,'2012'!$B$2:$S$401,7,FALSE)), C422, VLOOKUP(A422,'2012'!$B$2:$S$401,7,FALSE))</f>
        <v>17</v>
      </c>
      <c r="E422" s="4">
        <f>IF(ISNA(VLOOKUP(A422,'2011'!$B$2:$S$401,7,FALSE)), AVERAGE(C422:D422), VLOOKUP(A422,'2011'!$B$2:$S$401,7,FALSE))</f>
        <v>17</v>
      </c>
      <c r="F422" s="4">
        <f>IF(ISNA(VLOOKUP(A422,'2010'!$B$2:$S$401,7,FALSE)), AVERAGE(C422:E422), VLOOKUP(A422,'2010'!$B$2:$S$401,7,FALSE))</f>
        <v>17</v>
      </c>
      <c r="G422" s="4">
        <f>IF(ISNA(VLOOKUP(A422,'2009'!$B$2:$S$401,7,FALSE)), AVERAGE(C422:F422), VLOOKUP(A422,'2009'!$B$2:$S$401,7,FALSE))</f>
        <v>17</v>
      </c>
      <c r="H422" s="4">
        <f>VLOOKUP(A422,'2014'!$B$2:$S$430,4,FALSE)</f>
        <v>82</v>
      </c>
      <c r="I422" s="4">
        <f>IF(ISNA(VLOOKUP(A422,'2013'!$B$2:$S$401,4,FALSE)), H422, VLOOKUP(A422,'2013'!$B$2:$S$401,4,FALSE)*1.7)</f>
        <v>82</v>
      </c>
      <c r="J422" s="4">
        <f>IF(ISNA(VLOOKUP(A422,'2012'!$B$2:$S$401,4,FALSE)), I422, VLOOKUP(A422,'2012'!$B$2:$S$401,4,FALSE))</f>
        <v>82</v>
      </c>
      <c r="K422" s="4">
        <f>IF(ISNA(VLOOKUP(A422,'2011'!$B$2:$S$401,4,FALSE)), AVERAGE(I422:J422), VLOOKUP(A422,'2011'!$B$2:$S$401,4,FALSE))</f>
        <v>82</v>
      </c>
      <c r="L422" s="4">
        <f>IF(ISNA(VLOOKUP(A422,'2010'!$B$2:$S$401,4,FALSE)), AVERAGE(I422:K422), VLOOKUP(A422,'2010'!$B$2:$S$401,4,FALSE))</f>
        <v>82</v>
      </c>
      <c r="M422" s="4">
        <f>IF(ISNA(VLOOKUP(A422,'2009'!$B$2:$S$401,4,FALSE)), AVERAGE(I422:L422), VLOOKUP(A422,'2009'!$B$2:$S$401,4,FALSE))</f>
        <v>82</v>
      </c>
      <c r="N422" s="4">
        <f t="shared" si="54"/>
        <v>26</v>
      </c>
      <c r="O422" s="4" t="str">
        <f>VLOOKUP(A422,Bios!$B$2:$S$430,3,FALSE)</f>
        <v>D</v>
      </c>
      <c r="P422" s="4" t="str">
        <f>VLOOKUP(A422,Bios!$B$2:$S$430,4,FALSE)</f>
        <v>Feb 10 '87</v>
      </c>
      <c r="Q422" s="4" t="str">
        <f t="shared" si="55"/>
        <v>87</v>
      </c>
      <c r="R422" s="5">
        <f t="shared" si="56"/>
        <v>0.2073170731707317</v>
      </c>
      <c r="S422" s="4">
        <f t="shared" si="57"/>
        <v>17</v>
      </c>
      <c r="T422" s="4">
        <f t="shared" si="58"/>
        <v>17</v>
      </c>
      <c r="U422" s="4">
        <f t="shared" si="59"/>
        <v>82</v>
      </c>
      <c r="V422" s="4">
        <f t="shared" si="60"/>
        <v>82</v>
      </c>
      <c r="W422" s="4" t="str">
        <f>VLOOKUP(A422,Bios!$B$2:$S$430,7,FALSE)</f>
        <v>USA</v>
      </c>
      <c r="X422" s="4" t="str">
        <f>VLOOKUP(A422,Bios!$B$2:$S$430,2,FALSE)</f>
        <v>SJS</v>
      </c>
      <c r="Y422" s="4">
        <f t="shared" si="61"/>
        <v>82</v>
      </c>
      <c r="Z422" s="4">
        <f t="shared" si="62"/>
        <v>17</v>
      </c>
    </row>
  </sheetData>
  <autoFilter ref="A1:AF422">
    <sortState ref="A2:AF422">
      <sortCondition descending="1" ref="R1:R422"/>
    </sortState>
  </autoFilter>
  <sortState ref="A1:AF422">
    <sortCondition descending="1" ref="R1:R422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301"/>
  <sheetViews>
    <sheetView workbookViewId="0">
      <pane ySplit="1" topLeftCell="A2" activePane="bottomLeft" state="frozen"/>
      <selection pane="bottomLeft" activeCell="H14" sqref="H14"/>
    </sheetView>
  </sheetViews>
  <sheetFormatPr defaultRowHeight="15"/>
  <cols>
    <col min="1" max="1" width="25.7109375" style="4" customWidth="1"/>
    <col min="2" max="2" width="10" style="4" customWidth="1"/>
    <col min="3" max="13" width="9.140625" style="4" customWidth="1"/>
    <col min="14" max="14" width="9.140625" style="4"/>
    <col min="15" max="18" width="9.140625" style="4" hidden="1" customWidth="1"/>
    <col min="19" max="19" width="9.140625" style="4"/>
    <col min="20" max="21" width="9.140625" style="4" hidden="1" customWidth="1"/>
    <col min="22" max="22" width="12.140625" style="5" customWidth="1"/>
    <col min="23" max="23" width="13.28515625" style="4" customWidth="1"/>
    <col min="24" max="25" width="11.85546875" style="4" customWidth="1"/>
    <col min="26" max="26" width="12.140625" style="4" customWidth="1"/>
    <col min="27" max="16384" width="9.140625" style="4"/>
  </cols>
  <sheetData>
    <row r="1" spans="1:30">
      <c r="A1" s="4" t="s">
        <v>54</v>
      </c>
      <c r="B1" s="4" t="s">
        <v>1201</v>
      </c>
      <c r="C1" s="4" t="s">
        <v>1202</v>
      </c>
      <c r="D1" s="4" t="s">
        <v>1203</v>
      </c>
      <c r="E1" s="4" t="s">
        <v>1204</v>
      </c>
      <c r="F1" s="4" t="s">
        <v>1205</v>
      </c>
      <c r="H1" s="4" t="s">
        <v>1206</v>
      </c>
      <c r="I1" s="4" t="s">
        <v>1207</v>
      </c>
      <c r="J1" s="4" t="s">
        <v>1208</v>
      </c>
      <c r="K1" s="4" t="s">
        <v>1209</v>
      </c>
      <c r="L1" s="4" t="s">
        <v>1210</v>
      </c>
      <c r="N1" s="4" t="s">
        <v>1194</v>
      </c>
      <c r="S1" s="4" t="s">
        <v>1</v>
      </c>
      <c r="T1" s="4" t="s">
        <v>502</v>
      </c>
      <c r="U1" s="4" t="s">
        <v>1193</v>
      </c>
      <c r="V1" s="5" t="s">
        <v>949</v>
      </c>
      <c r="W1" s="4" t="s">
        <v>1196</v>
      </c>
      <c r="X1" s="4" t="s">
        <v>1195</v>
      </c>
      <c r="Y1" s="4" t="s">
        <v>1197</v>
      </c>
      <c r="Z1" s="4" t="s">
        <v>1198</v>
      </c>
      <c r="AA1" s="4" t="s">
        <v>845</v>
      </c>
      <c r="AB1" s="4" t="s">
        <v>0</v>
      </c>
      <c r="AC1" s="4" t="s">
        <v>1200</v>
      </c>
      <c r="AD1" s="4" t="s">
        <v>1199</v>
      </c>
    </row>
    <row r="2" spans="1:30" ht="15.75" customHeight="1">
      <c r="A2" s="4" t="s">
        <v>3</v>
      </c>
      <c r="B2" s="4" t="e">
        <f>VLOOKUP(A2,'2013'!$B$2:$S$301,7,FALSE)*1.7</f>
        <v>#N/A</v>
      </c>
      <c r="C2" s="4">
        <f>IF(ISNA(VLOOKUP(A2,'2012'!$B$2:$S$401,7,FALSE)), B2, VLOOKUP(A2,'2012'!$B$2:$S$401,7,FALSE))</f>
        <v>74</v>
      </c>
      <c r="D2" s="4">
        <f>IF(ISNA(VLOOKUP(A2,'2011'!$B$2:$S$401,7,FALSE)), AVERAGE(B2:C2), VLOOKUP(A2,'2011'!$B$2:$S$401,7,FALSE))</f>
        <v>99</v>
      </c>
      <c r="E2" s="4">
        <f>IF(ISNA(VLOOKUP(A2,'2010'!$B$2:$S$401,7,FALSE)), AVERAGE(B2:D2), VLOOKUP(A2,'2010'!$B$2:$S$401,7,FALSE))</f>
        <v>94</v>
      </c>
      <c r="F2" s="4">
        <f>IF(ISNA(VLOOKUP(A2,'2009'!$B$2:$S$401,7,FALSE)), AVERAGE(B2:E2), VLOOKUP(A2,'2009'!$B$2:$S$401,7,FALSE))</f>
        <v>80</v>
      </c>
      <c r="H2" s="4" t="e">
        <f>VLOOKUP($A$2,'2013'!$B$2:$S$301,4,FALSE)*1.7</f>
        <v>#N/A</v>
      </c>
      <c r="I2" s="4">
        <f>IF(ISNA(VLOOKUP(A2,'2012'!$B$2:$S$401,4,FALSE)), H2, VLOOKUP(A2,'2012'!$B$2:$S$401,4,FALSE))</f>
        <v>77</v>
      </c>
      <c r="J2" s="4">
        <f>IF(ISNA(VLOOKUP(A2,'2011'!$B$2:$S$401,4,FALSE)), AVERAGE(H2:I2), VLOOKUP(A2,'2011'!$B$2:$S$401,4,FALSE))</f>
        <v>82</v>
      </c>
      <c r="K2" s="4">
        <f>IF(ISNA(VLOOKUP(A2,'2010'!$B$2:$S$401,4,FALSE)), AVERAGE(H2:J2), VLOOKUP(A2,'2010'!$B$2:$S$401,4,FALSE))</f>
        <v>82</v>
      </c>
      <c r="L2" s="4">
        <f>IF(ISNA(VLOOKUP(A2,'2009'!$B$2:$S$401,4,FALSE)), AVERAGE(H2:K2), VLOOKUP(A2,'2009'!$B$2:$S$401,4,FALSE))</f>
        <v>82</v>
      </c>
      <c r="N2" s="4">
        <f t="shared" ref="N2:N65" si="0">113-U2</f>
        <v>38</v>
      </c>
      <c r="S2" s="4" t="str">
        <f>VLOOKUP(A2,Bios!$B$2:$S$350,3,FALSE)</f>
        <v>R</v>
      </c>
      <c r="T2" s="4" t="str">
        <f>VLOOKUP(A2,Bios!$B$2:$S$350,4,FALSE)</f>
        <v>Jun 18 '75</v>
      </c>
      <c r="U2" s="4" t="str">
        <f t="shared" ref="U2:U65" si="1">RIGHT(T2, LEN(T2)-8)</f>
        <v>75</v>
      </c>
      <c r="V2" s="5" t="e">
        <f t="shared" ref="V2:V65" si="2">AD2/AC2</f>
        <v>#N/A</v>
      </c>
      <c r="W2" s="4" t="e">
        <f t="shared" ref="W2:W65" si="3">MIN(B2:F2)</f>
        <v>#N/A</v>
      </c>
      <c r="X2" s="4" t="e">
        <f t="shared" ref="X2:X65" si="4">MAX(B2:F2)</f>
        <v>#N/A</v>
      </c>
      <c r="Y2" s="4" t="e">
        <f t="shared" ref="Y2:Y65" si="5">MIN(H2:L2)</f>
        <v>#N/A</v>
      </c>
      <c r="Z2" s="4" t="e">
        <f t="shared" ref="Z2:Z65" si="6">MAX(H2:L2)</f>
        <v>#N/A</v>
      </c>
      <c r="AA2" s="4" t="str">
        <f>VLOOKUP(A2,Bios!$B$2:$S$350,7,FALSE)</f>
        <v>CAN</v>
      </c>
      <c r="AB2" s="4" t="str">
        <f>VLOOKUP(A2,Bios!$B$2:$S$350,2,FALSE)</f>
        <v>TBL, NYR</v>
      </c>
      <c r="AC2" s="4" t="e">
        <f t="shared" ref="AC2:AC65" si="7">AVERAGE(H2:L2)</f>
        <v>#N/A</v>
      </c>
      <c r="AD2" s="4" t="e">
        <f t="shared" ref="AD2:AD65" si="8">AVERAGE(B2:F2)</f>
        <v>#N/A</v>
      </c>
    </row>
    <row r="3" spans="1:30" ht="15" customHeight="1">
      <c r="A3" s="4" t="s">
        <v>6</v>
      </c>
      <c r="B3" s="4">
        <f>VLOOKUP(A3,'2013'!$B$2:$S$301,7,FALSE)*1.7</f>
        <v>96.899999999999991</v>
      </c>
      <c r="C3" s="4">
        <f>IF(ISNA(VLOOKUP(A3,'2012'!$B$2:$S$401,7,FALSE)), B3, VLOOKUP(A3,'2012'!$B$2:$S$401,7,FALSE))</f>
        <v>97</v>
      </c>
      <c r="D3" s="4">
        <f>IF(ISNA(VLOOKUP(A3,'2011'!$B$2:$S$401,7,FALSE)), AVERAGE(B3:C3), VLOOKUP(A3,'2011'!$B$2:$S$401,7,FALSE))</f>
        <v>91</v>
      </c>
      <c r="E3" s="4">
        <f>IF(ISNA(VLOOKUP(A3,'2010'!$B$2:$S$401,7,FALSE)), AVERAGE(B3:D3), VLOOKUP(A3,'2010'!$B$2:$S$401,7,FALSE))</f>
        <v>95</v>
      </c>
      <c r="F3" s="4">
        <f>IF(ISNA(VLOOKUP(A3,'2009'!$B$2:$S$401,7,FALSE)), AVERAGE(B3:E3), VLOOKUP(A3,'2009'!$B$2:$S$401,7,FALSE))</f>
        <v>46</v>
      </c>
      <c r="H3" s="4">
        <f>VLOOKUP(A3,'2013'!$B$2:$S$301,4,FALSE)*1.7</f>
        <v>81.599999999999994</v>
      </c>
      <c r="I3" s="4">
        <f>IF(ISNA(VLOOKUP(A3,'2012'!$B$2:$S$401,4,FALSE)), H3, VLOOKUP(A3,'2012'!$B$2:$S$401,4,FALSE))</f>
        <v>82</v>
      </c>
      <c r="J3" s="4">
        <f>IF(ISNA(VLOOKUP(A3,'2011'!$B$2:$S$401,4,FALSE)), AVERAGE(H3:I3), VLOOKUP(A3,'2011'!$B$2:$S$401,4,FALSE))</f>
        <v>82</v>
      </c>
      <c r="K3" s="4">
        <f>IF(ISNA(VLOOKUP(A3,'2010'!$B$2:$S$401,4,FALSE)), AVERAGE(H3:J3), VLOOKUP(A3,'2010'!$B$2:$S$401,4,FALSE))</f>
        <v>82</v>
      </c>
      <c r="L3" s="4">
        <f>IF(ISNA(VLOOKUP(A3,'2009'!$B$2:$S$401,4,FALSE)), AVERAGE(H3:K3), VLOOKUP(A3,'2009'!$B$2:$S$401,4,FALSE))</f>
        <v>79</v>
      </c>
      <c r="N3" s="4">
        <f t="shared" si="0"/>
        <v>23</v>
      </c>
      <c r="S3" s="4" t="str">
        <f>VLOOKUP(A3,Bios!$B$2:$S$350,3,FALSE)</f>
        <v>C</v>
      </c>
      <c r="T3" s="4" t="str">
        <f>VLOOKUP(A3,Bios!$B$2:$S$350,4,FALSE)</f>
        <v>Feb 07 '90</v>
      </c>
      <c r="U3" s="4" t="str">
        <f t="shared" si="1"/>
        <v>90</v>
      </c>
      <c r="V3" s="5">
        <f t="shared" si="2"/>
        <v>1.0474667978357106</v>
      </c>
      <c r="W3" s="4">
        <f t="shared" si="3"/>
        <v>46</v>
      </c>
      <c r="X3" s="4">
        <f t="shared" si="4"/>
        <v>97</v>
      </c>
      <c r="Y3" s="4">
        <f t="shared" si="5"/>
        <v>79</v>
      </c>
      <c r="Z3" s="4">
        <f t="shared" si="6"/>
        <v>82</v>
      </c>
      <c r="AA3" s="4" t="str">
        <f>VLOOKUP(A3,Bios!$B$2:$S$350,7,FALSE)</f>
        <v>CAN</v>
      </c>
      <c r="AB3" s="4" t="str">
        <f>VLOOKUP(A3,Bios!$B$2:$S$350,2,FALSE)</f>
        <v>TBL</v>
      </c>
      <c r="AC3" s="4">
        <f t="shared" si="7"/>
        <v>81.320000000000007</v>
      </c>
      <c r="AD3" s="4">
        <f t="shared" si="8"/>
        <v>85.179999999999993</v>
      </c>
    </row>
    <row r="4" spans="1:30" ht="15" customHeight="1">
      <c r="A4" s="4" t="s">
        <v>8</v>
      </c>
      <c r="B4" s="4">
        <f>VLOOKUP(A4,'2013'!$B$2:$S$301,7,FALSE)*1.7</f>
        <v>95.2</v>
      </c>
      <c r="C4" s="4">
        <f>IF(ISNA(VLOOKUP(A4,'2012'!$B$2:$S$401,7,FALSE)), B4, VLOOKUP(A4,'2012'!$B$2:$S$401,7,FALSE))</f>
        <v>65</v>
      </c>
      <c r="D4" s="4">
        <f>IF(ISNA(VLOOKUP(A4,'2011'!$B$2:$S$401,7,FALSE)), AVERAGE(B4:C4), VLOOKUP(A4,'2011'!$B$2:$S$401,7,FALSE))</f>
        <v>85</v>
      </c>
      <c r="E4" s="4">
        <f>IF(ISNA(VLOOKUP(A4,'2010'!$B$2:$S$401,7,FALSE)), AVERAGE(B4:D4), VLOOKUP(A4,'2010'!$B$2:$S$401,7,FALSE))</f>
        <v>109</v>
      </c>
      <c r="F4" s="4">
        <f>IF(ISNA(VLOOKUP(A4,'2009'!$B$2:$S$401,7,FALSE)), AVERAGE(B4:E4), VLOOKUP(A4,'2009'!$B$2:$S$401,7,FALSE))</f>
        <v>110</v>
      </c>
      <c r="H4" s="4">
        <f>VLOOKUP(A4,'2013'!$B$2:$S$301,4,FALSE)*1.7</f>
        <v>81.599999999999994</v>
      </c>
      <c r="I4" s="4">
        <f>IF(ISNA(VLOOKUP(A4,'2012'!$B$2:$S$401,4,FALSE)), H4, VLOOKUP(A4,'2012'!$B$2:$S$401,4,FALSE))</f>
        <v>78</v>
      </c>
      <c r="J4" s="4">
        <f>IF(ISNA(VLOOKUP(A4,'2011'!$B$2:$S$401,4,FALSE)), AVERAGE(H4:I4), VLOOKUP(A4,'2011'!$B$2:$S$401,4,FALSE))</f>
        <v>79</v>
      </c>
      <c r="K4" s="4">
        <f>IF(ISNA(VLOOKUP(A4,'2010'!$B$2:$S$401,4,FALSE)), AVERAGE(H4:J4), VLOOKUP(A4,'2010'!$B$2:$S$401,4,FALSE))</f>
        <v>72</v>
      </c>
      <c r="L4" s="4">
        <f>IF(ISNA(VLOOKUP(A4,'2009'!$B$2:$S$401,4,FALSE)), AVERAGE(H4:K4), VLOOKUP(A4,'2009'!$B$2:$S$401,4,FALSE))</f>
        <v>79</v>
      </c>
      <c r="N4" s="4">
        <f t="shared" si="0"/>
        <v>28</v>
      </c>
      <c r="S4" s="4" t="str">
        <f>VLOOKUP(A4,Bios!$B$2:$S$350,3,FALSE)</f>
        <v>R</v>
      </c>
      <c r="T4" s="4" t="str">
        <f>VLOOKUP(A4,Bios!$B$2:$S$350,4,FALSE)</f>
        <v>Sep 17 '85</v>
      </c>
      <c r="U4" s="4" t="str">
        <f t="shared" si="1"/>
        <v>85</v>
      </c>
      <c r="V4" s="5">
        <f t="shared" si="2"/>
        <v>1.1914784394250513</v>
      </c>
      <c r="W4" s="4">
        <f t="shared" si="3"/>
        <v>65</v>
      </c>
      <c r="X4" s="4">
        <f t="shared" si="4"/>
        <v>110</v>
      </c>
      <c r="Y4" s="4">
        <f t="shared" si="5"/>
        <v>72</v>
      </c>
      <c r="Z4" s="4">
        <f t="shared" si="6"/>
        <v>81.599999999999994</v>
      </c>
      <c r="AA4" s="4" t="str">
        <f>VLOOKUP(A4,Bios!$B$2:$S$350,7,FALSE)</f>
        <v>RUS</v>
      </c>
      <c r="AB4" s="4" t="str">
        <f>VLOOKUP(A4,Bios!$B$2:$S$350,2,FALSE)</f>
        <v>WSH</v>
      </c>
      <c r="AC4" s="4">
        <f t="shared" si="7"/>
        <v>77.92</v>
      </c>
      <c r="AD4" s="4">
        <f t="shared" si="8"/>
        <v>92.84</v>
      </c>
    </row>
    <row r="5" spans="1:30" ht="15" customHeight="1">
      <c r="A5" s="4" t="s">
        <v>11</v>
      </c>
      <c r="B5" s="4">
        <f>VLOOKUP(A5,'2013'!$B$2:$S$301,7,FALSE)*1.7</f>
        <v>95.2</v>
      </c>
      <c r="C5" s="4">
        <f>IF(ISNA(VLOOKUP(A5,'2012'!$B$2:$S$401,7,FALSE)), B5, VLOOKUP(A5,'2012'!$B$2:$S$401,7,FALSE))</f>
        <v>37</v>
      </c>
      <c r="D5" s="4">
        <f>IF(ISNA(VLOOKUP(A5,'2011'!$B$2:$S$401,7,FALSE)), AVERAGE(B5:C5), VLOOKUP(A5,'2011'!$B$2:$S$401,7,FALSE))</f>
        <v>66</v>
      </c>
      <c r="E5" s="4">
        <f>IF(ISNA(VLOOKUP(A5,'2010'!$B$2:$S$401,7,FALSE)), AVERAGE(B5:D5), VLOOKUP(A5,'2010'!$B$2:$S$401,7,FALSE))</f>
        <v>109</v>
      </c>
      <c r="F5" s="4">
        <f>IF(ISNA(VLOOKUP(A5,'2009'!$B$2:$S$401,7,FALSE)), AVERAGE(B5:E5), VLOOKUP(A5,'2009'!$B$2:$S$401,7,FALSE))</f>
        <v>103</v>
      </c>
      <c r="H5" s="4">
        <f>VLOOKUP(A5,'2013'!$B$2:$S$301,4,FALSE)*1.7</f>
        <v>61.199999999999996</v>
      </c>
      <c r="I5" s="4">
        <f>IF(ISNA(VLOOKUP(A5,'2012'!$B$2:$S$401,4,FALSE)), H5, VLOOKUP(A5,'2012'!$B$2:$S$401,4,FALSE))</f>
        <v>22</v>
      </c>
      <c r="J5" s="4">
        <f>IF(ISNA(VLOOKUP(A5,'2011'!$B$2:$S$401,4,FALSE)), AVERAGE(H5:I5), VLOOKUP(A5,'2011'!$B$2:$S$401,4,FALSE))</f>
        <v>41</v>
      </c>
      <c r="K5" s="4">
        <f>IF(ISNA(VLOOKUP(A5,'2010'!$B$2:$S$401,4,FALSE)), AVERAGE(H5:J5), VLOOKUP(A5,'2010'!$B$2:$S$401,4,FALSE))</f>
        <v>81</v>
      </c>
      <c r="L5" s="4">
        <f>IF(ISNA(VLOOKUP(A5,'2009'!$B$2:$S$401,4,FALSE)), AVERAGE(H5:K5), VLOOKUP(A5,'2009'!$B$2:$S$401,4,FALSE))</f>
        <v>77</v>
      </c>
      <c r="N5" s="4">
        <f t="shared" si="0"/>
        <v>26</v>
      </c>
      <c r="S5" s="4" t="str">
        <f>VLOOKUP(A5,Bios!$B$2:$S$350,3,FALSE)</f>
        <v>C</v>
      </c>
      <c r="T5" s="4" t="str">
        <f>VLOOKUP(A5,Bios!$B$2:$S$350,4,FALSE)</f>
        <v>Aug 07 '87</v>
      </c>
      <c r="U5" s="4" t="str">
        <f t="shared" si="1"/>
        <v>87</v>
      </c>
      <c r="V5" s="5">
        <f t="shared" si="2"/>
        <v>1.4535790219702338</v>
      </c>
      <c r="W5" s="4">
        <f t="shared" si="3"/>
        <v>37</v>
      </c>
      <c r="X5" s="4">
        <f t="shared" si="4"/>
        <v>109</v>
      </c>
      <c r="Y5" s="4">
        <f t="shared" si="5"/>
        <v>22</v>
      </c>
      <c r="Z5" s="4">
        <f t="shared" si="6"/>
        <v>81</v>
      </c>
      <c r="AA5" s="4" t="str">
        <f>VLOOKUP(A5,Bios!$B$2:$S$350,7,FALSE)</f>
        <v>CAN</v>
      </c>
      <c r="AB5" s="4" t="str">
        <f>VLOOKUP(A5,Bios!$B$2:$S$350,2,FALSE)</f>
        <v>PIT</v>
      </c>
      <c r="AC5" s="4">
        <f t="shared" si="7"/>
        <v>56.44</v>
      </c>
      <c r="AD5" s="4">
        <f t="shared" si="8"/>
        <v>82.039999999999992</v>
      </c>
    </row>
    <row r="6" spans="1:30" ht="15" customHeight="1">
      <c r="A6" s="4" t="s">
        <v>13</v>
      </c>
      <c r="B6" s="4">
        <f>VLOOKUP(A6,'2013'!$B$2:$S$301,7,FALSE)*1.7</f>
        <v>93.5</v>
      </c>
      <c r="C6" s="4">
        <f>IF(ISNA(VLOOKUP(A6,'2012'!$B$2:$S$401,7,FALSE)), B6, VLOOKUP(A6,'2012'!$B$2:$S$401,7,FALSE))</f>
        <v>66</v>
      </c>
      <c r="D6" s="4">
        <f>IF(ISNA(VLOOKUP(A6,'2011'!$B$2:$S$401,7,FALSE)), AVERAGE(B6:C6), VLOOKUP(A6,'2011'!$B$2:$S$401,7,FALSE))</f>
        <v>73</v>
      </c>
      <c r="E6" s="4">
        <f>IF(ISNA(VLOOKUP(A6,'2010'!$B$2:$S$401,7,FALSE)), AVERAGE(B6:D6), VLOOKUP(A6,'2010'!$B$2:$S$401,7,FALSE))</f>
        <v>88</v>
      </c>
      <c r="F6" s="4">
        <f>IF(ISNA(VLOOKUP(A6,'2009'!$B$2:$S$401,7,FALSE)), AVERAGE(B6:E6), VLOOKUP(A6,'2009'!$B$2:$S$401,7,FALSE))</f>
        <v>70</v>
      </c>
      <c r="H6" s="4">
        <f>VLOOKUP(A6,'2013'!$B$2:$S$301,4,FALSE)*1.7</f>
        <v>79.899999999999991</v>
      </c>
      <c r="I6" s="4">
        <f>IF(ISNA(VLOOKUP(A6,'2012'!$B$2:$S$401,4,FALSE)), H6, VLOOKUP(A6,'2012'!$B$2:$S$401,4,FALSE))</f>
        <v>82</v>
      </c>
      <c r="J6" s="4">
        <f>IF(ISNA(VLOOKUP(A6,'2011'!$B$2:$S$401,4,FALSE)), AVERAGE(H6:I6), VLOOKUP(A6,'2011'!$B$2:$S$401,4,FALSE))</f>
        <v>73</v>
      </c>
      <c r="K6" s="4">
        <f>IF(ISNA(VLOOKUP(A6,'2010'!$B$2:$S$401,4,FALSE)), AVERAGE(H6:J6), VLOOKUP(A6,'2010'!$B$2:$S$401,4,FALSE))</f>
        <v>82</v>
      </c>
      <c r="L6" s="4">
        <f>IF(ISNA(VLOOKUP(A6,'2009'!$B$2:$S$401,4,FALSE)), AVERAGE(H6:K6), VLOOKUP(A6,'2009'!$B$2:$S$401,4,FALSE))</f>
        <v>80</v>
      </c>
      <c r="N6" s="4">
        <f t="shared" si="0"/>
        <v>25</v>
      </c>
      <c r="S6" s="4" t="str">
        <f>VLOOKUP(A6,Bios!$B$2:$S$350,3,FALSE)</f>
        <v>R</v>
      </c>
      <c r="T6" s="4" t="str">
        <f>VLOOKUP(A6,Bios!$B$2:$S$350,4,FALSE)</f>
        <v>Nov 19 '88</v>
      </c>
      <c r="U6" s="4" t="str">
        <f t="shared" si="1"/>
        <v>88</v>
      </c>
      <c r="V6" s="5">
        <f t="shared" si="2"/>
        <v>0.98387503149407907</v>
      </c>
      <c r="W6" s="4">
        <f t="shared" si="3"/>
        <v>66</v>
      </c>
      <c r="X6" s="4">
        <f t="shared" si="4"/>
        <v>93.5</v>
      </c>
      <c r="Y6" s="4">
        <f t="shared" si="5"/>
        <v>73</v>
      </c>
      <c r="Z6" s="4">
        <f t="shared" si="6"/>
        <v>82</v>
      </c>
      <c r="AA6" s="4" t="str">
        <f>VLOOKUP(A6,Bios!$B$2:$S$350,7,FALSE)</f>
        <v>USA</v>
      </c>
      <c r="AB6" s="4" t="str">
        <f>VLOOKUP(A6,Bios!$B$2:$S$350,2,FALSE)</f>
        <v>CHI</v>
      </c>
      <c r="AC6" s="4">
        <f t="shared" si="7"/>
        <v>79.38</v>
      </c>
      <c r="AD6" s="4">
        <f t="shared" si="8"/>
        <v>78.099999999999994</v>
      </c>
    </row>
    <row r="7" spans="1:30" ht="15" customHeight="1">
      <c r="A7" s="4" t="s">
        <v>15</v>
      </c>
      <c r="B7" s="4">
        <f>VLOOKUP(A7,'2013'!$B$2:$S$301,7,FALSE)*1.7</f>
        <v>90.1</v>
      </c>
      <c r="C7" s="4">
        <f>IF(ISNA(VLOOKUP(A7,'2012'!$B$2:$S$401,7,FALSE)), B7, VLOOKUP(A7,'2012'!$B$2:$S$401,7,FALSE))</f>
        <v>70</v>
      </c>
      <c r="D7" s="4">
        <f>IF(ISNA(VLOOKUP(A7,'2011'!$B$2:$S$401,7,FALSE)), AVERAGE(B7:C7), VLOOKUP(A7,'2011'!$B$2:$S$401,7,FALSE))</f>
        <v>76</v>
      </c>
      <c r="E7" s="4">
        <f>IF(ISNA(VLOOKUP(A7,'2010'!$B$2:$S$401,7,FALSE)), AVERAGE(B7:D7), VLOOKUP(A7,'2010'!$B$2:$S$401,7,FALSE))</f>
        <v>70</v>
      </c>
      <c r="F7" s="4">
        <f>IF(ISNA(VLOOKUP(A7,'2009'!$B$2:$S$401,7,FALSE)), AVERAGE(B7:E7), VLOOKUP(A7,'2009'!$B$2:$S$401,7,FALSE))</f>
        <v>75</v>
      </c>
      <c r="H7" s="4">
        <f>VLOOKUP(A7,'2013'!$B$2:$S$301,4,FALSE)*1.7</f>
        <v>81.599999999999994</v>
      </c>
      <c r="I7" s="4">
        <f>IF(ISNA(VLOOKUP(A7,'2012'!$B$2:$S$401,4,FALSE)), H7, VLOOKUP(A7,'2012'!$B$2:$S$401,4,FALSE))</f>
        <v>82</v>
      </c>
      <c r="J7" s="4">
        <f>IF(ISNA(VLOOKUP(A7,'2011'!$B$2:$S$401,4,FALSE)), AVERAGE(H7:I7), VLOOKUP(A7,'2011'!$B$2:$S$401,4,FALSE))</f>
        <v>81</v>
      </c>
      <c r="K7" s="4">
        <f>IF(ISNA(VLOOKUP(A7,'2010'!$B$2:$S$401,4,FALSE)), AVERAGE(H7:J7), VLOOKUP(A7,'2010'!$B$2:$S$401,4,FALSE))</f>
        <v>70</v>
      </c>
      <c r="L7" s="4">
        <f>IF(ISNA(VLOOKUP(A7,'2009'!$B$2:$S$401,4,FALSE)), AVERAGE(H7:K7), VLOOKUP(A7,'2009'!$B$2:$S$401,4,FALSE))</f>
        <v>82</v>
      </c>
      <c r="N7" s="4">
        <f t="shared" si="0"/>
        <v>29</v>
      </c>
      <c r="S7" s="4" t="str">
        <f>VLOOKUP(A7,Bios!$B$2:$S$350,3,FALSE)</f>
        <v>C</v>
      </c>
      <c r="T7" s="4" t="str">
        <f>VLOOKUP(A7,Bios!$B$2:$S$350,4,FALSE)</f>
        <v>Oct 29 '84</v>
      </c>
      <c r="U7" s="4" t="str">
        <f t="shared" si="1"/>
        <v>84</v>
      </c>
      <c r="V7" s="5">
        <f t="shared" si="2"/>
        <v>0.96091780131114468</v>
      </c>
      <c r="W7" s="4">
        <f t="shared" si="3"/>
        <v>70</v>
      </c>
      <c r="X7" s="4">
        <f t="shared" si="4"/>
        <v>90.1</v>
      </c>
      <c r="Y7" s="4">
        <f t="shared" si="5"/>
        <v>70</v>
      </c>
      <c r="Z7" s="4">
        <f t="shared" si="6"/>
        <v>82</v>
      </c>
      <c r="AA7" s="4" t="str">
        <f>VLOOKUP(A7,Bios!$B$2:$S$350,7,FALSE)</f>
        <v>CAN</v>
      </c>
      <c r="AB7" s="4" t="str">
        <f>VLOOKUP(A7,Bios!$B$2:$S$350,2,FALSE)</f>
        <v>CAR</v>
      </c>
      <c r="AC7" s="4">
        <f t="shared" si="7"/>
        <v>79.320000000000007</v>
      </c>
      <c r="AD7" s="4">
        <f t="shared" si="8"/>
        <v>76.22</v>
      </c>
    </row>
    <row r="8" spans="1:30" ht="15" customHeight="1">
      <c r="A8" s="4" t="s">
        <v>18</v>
      </c>
      <c r="B8" s="4">
        <f>VLOOKUP(A8,'2013'!$B$2:$S$301,7,FALSE)*1.7</f>
        <v>88.399999999999991</v>
      </c>
      <c r="C8" s="4">
        <f>IF(ISNA(VLOOKUP(A8,'2012'!$B$2:$S$401,7,FALSE)), B8, VLOOKUP(A8,'2012'!$B$2:$S$401,7,FALSE))</f>
        <v>82</v>
      </c>
      <c r="D8" s="4">
        <f>IF(ISNA(VLOOKUP(A8,'2011'!$B$2:$S$401,7,FALSE)), AVERAGE(B8:C8), VLOOKUP(A8,'2011'!$B$2:$S$401,7,FALSE))</f>
        <v>64</v>
      </c>
      <c r="E8" s="4">
        <f>IF(ISNA(VLOOKUP(A8,'2010'!$B$2:$S$401,7,FALSE)), AVERAGE(B8:D8), VLOOKUP(A8,'2010'!$B$2:$S$401,7,FALSE))</f>
        <v>55</v>
      </c>
      <c r="F8" s="4">
        <f>IF(ISNA(VLOOKUP(A8,'2009'!$B$2:$S$401,7,FALSE)), AVERAGE(B8:E8), VLOOKUP(A8,'2009'!$B$2:$S$401,7,FALSE))</f>
        <v>60</v>
      </c>
      <c r="H8" s="4">
        <f>VLOOKUP(A8,'2013'!$B$2:$S$301,4,FALSE)*1.7</f>
        <v>81.599999999999994</v>
      </c>
      <c r="I8" s="4">
        <f>IF(ISNA(VLOOKUP(A8,'2012'!$B$2:$S$401,4,FALSE)), H8, VLOOKUP(A8,'2012'!$B$2:$S$401,4,FALSE))</f>
        <v>82</v>
      </c>
      <c r="J8" s="4">
        <f>IF(ISNA(VLOOKUP(A8,'2011'!$B$2:$S$401,4,FALSE)), AVERAGE(H8:I8), VLOOKUP(A8,'2011'!$B$2:$S$401,4,FALSE))</f>
        <v>82</v>
      </c>
      <c r="K8" s="4">
        <f>IF(ISNA(VLOOKUP(A8,'2010'!$B$2:$S$401,4,FALSE)), AVERAGE(H8:J8), VLOOKUP(A8,'2010'!$B$2:$S$401,4,FALSE))</f>
        <v>70</v>
      </c>
      <c r="L8" s="4">
        <f>IF(ISNA(VLOOKUP(A8,'2009'!$B$2:$S$401,4,FALSE)), AVERAGE(H8:K8), VLOOKUP(A8,'2009'!$B$2:$S$401,4,FALSE))</f>
        <v>70</v>
      </c>
      <c r="N8" s="4">
        <f t="shared" si="0"/>
        <v>26</v>
      </c>
      <c r="S8" s="4" t="str">
        <f>VLOOKUP(A8,Bios!$B$2:$S$350,3,FALSE)</f>
        <v>R</v>
      </c>
      <c r="T8" s="4" t="str">
        <f>VLOOKUP(A8,Bios!$B$2:$S$350,4,FALSE)</f>
        <v>Oct 02 '87</v>
      </c>
      <c r="U8" s="4" t="str">
        <f t="shared" si="1"/>
        <v>87</v>
      </c>
      <c r="V8" s="5">
        <f t="shared" si="2"/>
        <v>0.90612033195020736</v>
      </c>
      <c r="W8" s="4">
        <f t="shared" si="3"/>
        <v>55</v>
      </c>
      <c r="X8" s="4">
        <f t="shared" si="4"/>
        <v>88.399999999999991</v>
      </c>
      <c r="Y8" s="4">
        <f t="shared" si="5"/>
        <v>70</v>
      </c>
      <c r="Z8" s="4">
        <f t="shared" si="6"/>
        <v>82</v>
      </c>
      <c r="AA8" s="4" t="str">
        <f>VLOOKUP(A8,Bios!$B$2:$S$350,7,FALSE)</f>
        <v>USA</v>
      </c>
      <c r="AB8" s="4" t="str">
        <f>VLOOKUP(A8,Bios!$B$2:$S$350,2,FALSE)</f>
        <v>TOR</v>
      </c>
      <c r="AC8" s="4">
        <f t="shared" si="7"/>
        <v>77.12</v>
      </c>
      <c r="AD8" s="4">
        <f t="shared" si="8"/>
        <v>69.88</v>
      </c>
    </row>
    <row r="9" spans="1:30" ht="15" customHeight="1">
      <c r="A9" s="4" t="s">
        <v>17</v>
      </c>
      <c r="B9" s="4">
        <f>VLOOKUP(A9,'2013'!$B$2:$S$301,7,FALSE)*1.7</f>
        <v>88.399999999999991</v>
      </c>
      <c r="C9" s="4">
        <f>IF(ISNA(VLOOKUP(A9,'2012'!$B$2:$S$401,7,FALSE)), B9, VLOOKUP(A9,'2012'!$B$2:$S$401,7,FALSE))</f>
        <v>61</v>
      </c>
      <c r="D9" s="4">
        <f>IF(ISNA(VLOOKUP(A9,'2011'!$B$2:$S$401,7,FALSE)), AVERAGE(B9:C9), VLOOKUP(A9,'2011'!$B$2:$S$401,7,FALSE))</f>
        <v>48</v>
      </c>
      <c r="E9" s="4">
        <f>IF(ISNA(VLOOKUP(A9,'2010'!$B$2:$S$401,7,FALSE)), AVERAGE(B9:D9), VLOOKUP(A9,'2010'!$B$2:$S$401,7,FALSE))</f>
        <v>32</v>
      </c>
      <c r="F9" s="4">
        <f>IF(ISNA(VLOOKUP(A9,'2009'!$B$2:$S$401,7,FALSE)), AVERAGE(B9:E9), VLOOKUP(A9,'2009'!$B$2:$S$401,7,FALSE))</f>
        <v>53</v>
      </c>
      <c r="H9" s="4">
        <f>VLOOKUP(A9,'2013'!$B$2:$S$301,4,FALSE)*1.7</f>
        <v>81.599999999999994</v>
      </c>
      <c r="I9" s="4">
        <f>IF(ISNA(VLOOKUP(A9,'2012'!$B$2:$S$401,4,FALSE)), H9, VLOOKUP(A9,'2012'!$B$2:$S$401,4,FALSE))</f>
        <v>82</v>
      </c>
      <c r="J9" s="4">
        <f>IF(ISNA(VLOOKUP(A9,'2011'!$B$2:$S$401,4,FALSE)), AVERAGE(H9:I9), VLOOKUP(A9,'2011'!$B$2:$S$401,4,FALSE))</f>
        <v>66</v>
      </c>
      <c r="K9" s="4">
        <f>IF(ISNA(VLOOKUP(A9,'2010'!$B$2:$S$401,4,FALSE)), AVERAGE(H9:J9), VLOOKUP(A9,'2010'!$B$2:$S$401,4,FALSE))</f>
        <v>50</v>
      </c>
      <c r="L9" s="4">
        <f>IF(ISNA(VLOOKUP(A9,'2009'!$B$2:$S$401,4,FALSE)), AVERAGE(H9:K9), VLOOKUP(A9,'2009'!$B$2:$S$401,4,FALSE))</f>
        <v>82</v>
      </c>
      <c r="N9" s="4">
        <f t="shared" si="0"/>
        <v>34</v>
      </c>
      <c r="S9" s="4" t="str">
        <f>VLOOKUP(A9,Bios!$B$2:$S$350,3,FALSE)</f>
        <v>L</v>
      </c>
      <c r="T9" s="4" t="str">
        <f>VLOOKUP(A9,Bios!$B$2:$S$350,4,FALSE)</f>
        <v>Sep 26 '79</v>
      </c>
      <c r="U9" s="4" t="str">
        <f t="shared" si="1"/>
        <v>79</v>
      </c>
      <c r="V9" s="5">
        <f t="shared" si="2"/>
        <v>0.78097345132743345</v>
      </c>
      <c r="W9" s="4">
        <f t="shared" si="3"/>
        <v>32</v>
      </c>
      <c r="X9" s="4">
        <f t="shared" si="4"/>
        <v>88.399999999999991</v>
      </c>
      <c r="Y9" s="4">
        <f t="shared" si="5"/>
        <v>50</v>
      </c>
      <c r="Z9" s="4">
        <f t="shared" si="6"/>
        <v>82</v>
      </c>
      <c r="AA9" s="4" t="str">
        <f>VLOOKUP(A9,Bios!$B$2:$S$350,7,FALSE)</f>
        <v>CAN</v>
      </c>
      <c r="AB9" s="4" t="str">
        <f>VLOOKUP(A9,Bios!$B$2:$S$350,2,FALSE)</f>
        <v>PIT</v>
      </c>
      <c r="AC9" s="4">
        <f t="shared" si="7"/>
        <v>72.320000000000007</v>
      </c>
      <c r="AD9" s="4">
        <f t="shared" si="8"/>
        <v>56.48</v>
      </c>
    </row>
    <row r="10" spans="1:30" ht="15" customHeight="1">
      <c r="A10" s="4" t="s">
        <v>20</v>
      </c>
      <c r="B10" s="4">
        <f>VLOOKUP(A10,'2013'!$B$2:$S$301,7,FALSE)*1.7</f>
        <v>85</v>
      </c>
      <c r="C10" s="4">
        <f>IF(ISNA(VLOOKUP(A10,'2012'!$B$2:$S$401,7,FALSE)), B10, VLOOKUP(A10,'2012'!$B$2:$S$401,7,FALSE))</f>
        <v>53</v>
      </c>
      <c r="D10" s="4">
        <f>IF(ISNA(VLOOKUP(A10,'2011'!$B$2:$S$401,7,FALSE)), AVERAGE(B10:C10), VLOOKUP(A10,'2011'!$B$2:$S$401,7,FALSE))</f>
        <v>42</v>
      </c>
      <c r="E10" s="4">
        <f>IF(ISNA(VLOOKUP(A10,'2010'!$B$2:$S$401,7,FALSE)), AVERAGE(B10:D10), VLOOKUP(A10,'2010'!$B$2:$S$401,7,FALSE))</f>
        <v>60</v>
      </c>
      <c r="F10" s="4">
        <f>IF(ISNA(VLOOKUP(A10,'2009'!$B$2:$S$401,7,FALSE)), AVERAGE(B10:E10), VLOOKUP(A10,'2009'!$B$2:$S$401,7,FALSE))</f>
        <v>60</v>
      </c>
      <c r="H10" s="4">
        <f>VLOOKUP(A10,'2013'!$B$2:$S$301,4,FALSE)*1.7</f>
        <v>76.5</v>
      </c>
      <c r="I10" s="4">
        <f>IF(ISNA(VLOOKUP(A10,'2012'!$B$2:$S$401,4,FALSE)), H10, VLOOKUP(A10,'2012'!$B$2:$S$401,4,FALSE))</f>
        <v>61</v>
      </c>
      <c r="J10" s="4">
        <f>IF(ISNA(VLOOKUP(A10,'2011'!$B$2:$S$401,4,FALSE)), AVERAGE(H10:I10), VLOOKUP(A10,'2011'!$B$2:$S$401,4,FALSE))</f>
        <v>65</v>
      </c>
      <c r="K10" s="4">
        <f>IF(ISNA(VLOOKUP(A10,'2010'!$B$2:$S$401,4,FALSE)), AVERAGE(H10:J10), VLOOKUP(A10,'2010'!$B$2:$S$401,4,FALSE))</f>
        <v>67.5</v>
      </c>
      <c r="L10" s="4">
        <f>IF(ISNA(VLOOKUP(A10,'2009'!$B$2:$S$401,4,FALSE)), AVERAGE(H10:K10), VLOOKUP(A10,'2009'!$B$2:$S$401,4,FALSE))</f>
        <v>67.5</v>
      </c>
      <c r="N10" s="4">
        <f t="shared" si="0"/>
        <v>22</v>
      </c>
      <c r="S10" s="4" t="str">
        <f>VLOOKUP(A10,Bios!$B$2:$S$350,3,FALSE)</f>
        <v>L</v>
      </c>
      <c r="T10" s="4" t="str">
        <f>VLOOKUP(A10,Bios!$B$2:$S$350,4,FALSE)</f>
        <v>Nov 14 '91</v>
      </c>
      <c r="U10" s="4" t="str">
        <f t="shared" si="1"/>
        <v>91</v>
      </c>
      <c r="V10" s="5">
        <f t="shared" si="2"/>
        <v>0.88888888888888884</v>
      </c>
      <c r="W10" s="4">
        <f t="shared" si="3"/>
        <v>42</v>
      </c>
      <c r="X10" s="4">
        <f t="shared" si="4"/>
        <v>85</v>
      </c>
      <c r="Y10" s="4">
        <f t="shared" si="5"/>
        <v>61</v>
      </c>
      <c r="Z10" s="4">
        <f t="shared" si="6"/>
        <v>76.5</v>
      </c>
      <c r="AA10" s="4" t="str">
        <f>VLOOKUP(A10,Bios!$B$2:$S$350,7,FALSE)</f>
        <v>CAN</v>
      </c>
      <c r="AB10" s="4" t="str">
        <f>VLOOKUP(A10,Bios!$B$2:$S$350,2,FALSE)</f>
        <v>EDM</v>
      </c>
      <c r="AC10" s="4">
        <f t="shared" si="7"/>
        <v>67.5</v>
      </c>
      <c r="AD10" s="4">
        <f t="shared" si="8"/>
        <v>60</v>
      </c>
    </row>
    <row r="11" spans="1:30" ht="15" customHeight="1">
      <c r="A11" s="4" t="s">
        <v>22</v>
      </c>
      <c r="B11" s="4">
        <f>VLOOKUP(A11,'2013'!$B$2:$S$301,7,FALSE)*1.7</f>
        <v>83.3</v>
      </c>
      <c r="C11" s="4">
        <f>IF(ISNA(VLOOKUP(A11,'2012'!$B$2:$S$401,7,FALSE)), B11, VLOOKUP(A11,'2012'!$B$2:$S$401,7,FALSE))</f>
        <v>67</v>
      </c>
      <c r="D11" s="4">
        <f>IF(ISNA(VLOOKUP(A11,'2011'!$B$2:$S$401,7,FALSE)), AVERAGE(B11:C11), VLOOKUP(A11,'2011'!$B$2:$S$401,7,FALSE))</f>
        <v>59</v>
      </c>
      <c r="E11" s="4">
        <f>IF(ISNA(VLOOKUP(A11,'2010'!$B$2:$S$401,7,FALSE)), AVERAGE(B11:D11), VLOOKUP(A11,'2010'!$B$2:$S$401,7,FALSE))</f>
        <v>70</v>
      </c>
      <c r="F11" s="4">
        <f>IF(ISNA(VLOOKUP(A11,'2009'!$B$2:$S$401,7,FALSE)), AVERAGE(B11:E11), VLOOKUP(A11,'2009'!$B$2:$S$401,7,FALSE))</f>
        <v>97</v>
      </c>
      <c r="H11" s="4">
        <f>VLOOKUP(A11,'2013'!$B$2:$S$301,4,FALSE)*1.7</f>
        <v>79.899999999999991</v>
      </c>
      <c r="I11" s="4">
        <f>IF(ISNA(VLOOKUP(A11,'2012'!$B$2:$S$401,4,FALSE)), H11, VLOOKUP(A11,'2012'!$B$2:$S$401,4,FALSE))</f>
        <v>70</v>
      </c>
      <c r="J11" s="4">
        <f>IF(ISNA(VLOOKUP(A11,'2011'!$B$2:$S$401,4,FALSE)), AVERAGE(H11:I11), VLOOKUP(A11,'2011'!$B$2:$S$401,4,FALSE))</f>
        <v>56</v>
      </c>
      <c r="K11" s="4">
        <f>IF(ISNA(VLOOKUP(A11,'2010'!$B$2:$S$401,4,FALSE)), AVERAGE(H11:J11), VLOOKUP(A11,'2010'!$B$2:$S$401,4,FALSE))</f>
        <v>80</v>
      </c>
      <c r="L11" s="4">
        <f>IF(ISNA(VLOOKUP(A11,'2009'!$B$2:$S$401,4,FALSE)), AVERAGE(H11:K11), VLOOKUP(A11,'2009'!$B$2:$S$401,4,FALSE))</f>
        <v>81</v>
      </c>
      <c r="N11" s="4">
        <f t="shared" si="0"/>
        <v>35</v>
      </c>
      <c r="S11" s="4" t="str">
        <f>VLOOKUP(A11,Bios!$B$2:$S$350,3,FALSE)</f>
        <v>C</v>
      </c>
      <c r="T11" s="4" t="str">
        <f>VLOOKUP(A11,Bios!$B$2:$S$350,4,FALSE)</f>
        <v>Jul 20 '78</v>
      </c>
      <c r="U11" s="4" t="str">
        <f t="shared" si="1"/>
        <v>78</v>
      </c>
      <c r="V11" s="5">
        <f t="shared" si="2"/>
        <v>1.0256200599618426</v>
      </c>
      <c r="W11" s="4">
        <f t="shared" si="3"/>
        <v>59</v>
      </c>
      <c r="X11" s="4">
        <f t="shared" si="4"/>
        <v>97</v>
      </c>
      <c r="Y11" s="4">
        <f t="shared" si="5"/>
        <v>56</v>
      </c>
      <c r="Z11" s="4">
        <f t="shared" si="6"/>
        <v>81</v>
      </c>
      <c r="AA11" s="4" t="str">
        <f>VLOOKUP(A11,Bios!$B$2:$S$350,7,FALSE)</f>
        <v>RUS</v>
      </c>
      <c r="AB11" s="4" t="str">
        <f>VLOOKUP(A11,Bios!$B$2:$S$350,2,FALSE)</f>
        <v>DET</v>
      </c>
      <c r="AC11" s="4">
        <f t="shared" si="7"/>
        <v>73.38</v>
      </c>
      <c r="AD11" s="4">
        <f t="shared" si="8"/>
        <v>75.260000000000005</v>
      </c>
    </row>
    <row r="12" spans="1:30" ht="15" customHeight="1">
      <c r="A12" s="4" t="s">
        <v>24</v>
      </c>
      <c r="B12" s="4">
        <f>VLOOKUP(A12,'2013'!$B$2:$S$301,7,FALSE)*1.7</f>
        <v>83.3</v>
      </c>
      <c r="C12" s="4">
        <f>IF(ISNA(VLOOKUP(A12,'2012'!$B$2:$S$401,7,FALSE)), B12, VLOOKUP(A12,'2012'!$B$2:$S$401,7,FALSE))</f>
        <v>57</v>
      </c>
      <c r="D12" s="4">
        <f>IF(ISNA(VLOOKUP(A12,'2011'!$B$2:$S$401,7,FALSE)), AVERAGE(B12:C12), VLOOKUP(A12,'2011'!$B$2:$S$401,7,FALSE))</f>
        <v>76</v>
      </c>
      <c r="E12" s="4">
        <f>IF(ISNA(VLOOKUP(A12,'2010'!$B$2:$S$401,7,FALSE)), AVERAGE(B12:D12), VLOOKUP(A12,'2010'!$B$2:$S$401,7,FALSE))</f>
        <v>69</v>
      </c>
      <c r="F12" s="4">
        <f>IF(ISNA(VLOOKUP(A12,'2009'!$B$2:$S$401,7,FALSE)), AVERAGE(B12:E12), VLOOKUP(A12,'2009'!$B$2:$S$401,7,FALSE))</f>
        <v>91</v>
      </c>
      <c r="H12" s="4">
        <f>VLOOKUP(A12,'2013'!$B$2:$S$301,4,FALSE)*1.7</f>
        <v>74.8</v>
      </c>
      <c r="I12" s="4">
        <f>IF(ISNA(VLOOKUP(A12,'2012'!$B$2:$S$401,4,FALSE)), H12, VLOOKUP(A12,'2012'!$B$2:$S$401,4,FALSE))</f>
        <v>82</v>
      </c>
      <c r="J12" s="4">
        <f>IF(ISNA(VLOOKUP(A12,'2011'!$B$2:$S$401,4,FALSE)), AVERAGE(H12:I12), VLOOKUP(A12,'2011'!$B$2:$S$401,4,FALSE))</f>
        <v>67</v>
      </c>
      <c r="K12" s="4">
        <f>IF(ISNA(VLOOKUP(A12,'2010'!$B$2:$S$401,4,FALSE)), AVERAGE(H12:J12), VLOOKUP(A12,'2010'!$B$2:$S$401,4,FALSE))</f>
        <v>66</v>
      </c>
      <c r="L12" s="4">
        <f>IF(ISNA(VLOOKUP(A12,'2009'!$B$2:$S$401,4,FALSE)), AVERAGE(H12:K12), VLOOKUP(A12,'2009'!$B$2:$S$401,4,FALSE))</f>
        <v>81</v>
      </c>
      <c r="N12" s="4">
        <f t="shared" si="0"/>
        <v>28</v>
      </c>
      <c r="S12" s="4" t="str">
        <f>VLOOKUP(A12,Bios!$B$2:$S$350,3,FALSE)</f>
        <v>C</v>
      </c>
      <c r="T12" s="4" t="str">
        <f>VLOOKUP(A12,Bios!$B$2:$S$350,4,FALSE)</f>
        <v>May 10 '85</v>
      </c>
      <c r="U12" s="4" t="str">
        <f t="shared" si="1"/>
        <v>85</v>
      </c>
      <c r="V12" s="5">
        <f t="shared" si="2"/>
        <v>1.0148327939590076</v>
      </c>
      <c r="W12" s="4">
        <f t="shared" si="3"/>
        <v>57</v>
      </c>
      <c r="X12" s="4">
        <f t="shared" si="4"/>
        <v>91</v>
      </c>
      <c r="Y12" s="4">
        <f t="shared" si="5"/>
        <v>66</v>
      </c>
      <c r="Z12" s="4">
        <f t="shared" si="6"/>
        <v>82</v>
      </c>
      <c r="AA12" s="4" t="str">
        <f>VLOOKUP(A12,Bios!$B$2:$S$350,7,FALSE)</f>
        <v>CAN</v>
      </c>
      <c r="AB12" s="4" t="str">
        <f>VLOOKUP(A12,Bios!$B$2:$S$350,2,FALSE)</f>
        <v>ANA</v>
      </c>
      <c r="AC12" s="4">
        <f t="shared" si="7"/>
        <v>74.16</v>
      </c>
      <c r="AD12" s="4">
        <f t="shared" si="8"/>
        <v>75.260000000000005</v>
      </c>
    </row>
    <row r="13" spans="1:30" ht="15" customHeight="1">
      <c r="A13" s="4" t="s">
        <v>26</v>
      </c>
      <c r="B13" s="4">
        <f>VLOOKUP(A13,'2013'!$B$2:$S$301,7,FALSE)*1.7</f>
        <v>83.3</v>
      </c>
      <c r="C13" s="4">
        <f>IF(ISNA(VLOOKUP(A13,'2012'!$B$2:$S$401,7,FALSE)), B13, VLOOKUP(A13,'2012'!$B$2:$S$401,7,FALSE))</f>
        <v>63</v>
      </c>
      <c r="D13" s="4">
        <f>IF(ISNA(VLOOKUP(A13,'2011'!$B$2:$S$401,7,FALSE)), AVERAGE(B13:C13), VLOOKUP(A13,'2011'!$B$2:$S$401,7,FALSE))</f>
        <v>71</v>
      </c>
      <c r="E13" s="4">
        <f>IF(ISNA(VLOOKUP(A13,'2010'!$B$2:$S$401,7,FALSE)), AVERAGE(B13:D13), VLOOKUP(A13,'2010'!$B$2:$S$401,7,FALSE))</f>
        <v>53</v>
      </c>
      <c r="F13" s="4">
        <f>IF(ISNA(VLOOKUP(A13,'2009'!$B$2:$S$401,7,FALSE)), AVERAGE(B13:E13), VLOOKUP(A13,'2009'!$B$2:$S$401,7,FALSE))</f>
        <v>78</v>
      </c>
      <c r="H13" s="4">
        <f>VLOOKUP(A13,'2013'!$B$2:$S$301,4,FALSE)*1.7</f>
        <v>81.599999999999994</v>
      </c>
      <c r="I13" s="4">
        <f>IF(ISNA(VLOOKUP(A13,'2012'!$B$2:$S$401,4,FALSE)), H13, VLOOKUP(A13,'2012'!$B$2:$S$401,4,FALSE))</f>
        <v>74</v>
      </c>
      <c r="J13" s="4">
        <f>IF(ISNA(VLOOKUP(A13,'2011'!$B$2:$S$401,4,FALSE)), AVERAGE(H13:I13), VLOOKUP(A13,'2011'!$B$2:$S$401,4,FALSE))</f>
        <v>82</v>
      </c>
      <c r="K13" s="4">
        <f>IF(ISNA(VLOOKUP(A13,'2010'!$B$2:$S$401,4,FALSE)), AVERAGE(H13:J13), VLOOKUP(A13,'2010'!$B$2:$S$401,4,FALSE))</f>
        <v>66</v>
      </c>
      <c r="L13" s="4">
        <f>IF(ISNA(VLOOKUP(A13,'2009'!$B$2:$S$401,4,FALSE)), AVERAGE(H13:K13), VLOOKUP(A13,'2009'!$B$2:$S$401,4,FALSE))</f>
        <v>82</v>
      </c>
      <c r="N13" s="4">
        <f t="shared" si="0"/>
        <v>33</v>
      </c>
      <c r="S13" s="4" t="str">
        <f>VLOOKUP(A13,Bios!$B$2:$S$350,3,FALSE)</f>
        <v>C</v>
      </c>
      <c r="T13" s="4" t="str">
        <f>VLOOKUP(A13,Bios!$B$2:$S$350,4,FALSE)</f>
        <v>Feb 10 '80</v>
      </c>
      <c r="U13" s="4" t="str">
        <f t="shared" si="1"/>
        <v>80</v>
      </c>
      <c r="V13" s="5">
        <f t="shared" si="2"/>
        <v>0.90326763485477168</v>
      </c>
      <c r="W13" s="4">
        <f t="shared" si="3"/>
        <v>53</v>
      </c>
      <c r="X13" s="4">
        <f t="shared" si="4"/>
        <v>83.3</v>
      </c>
      <c r="Y13" s="4">
        <f t="shared" si="5"/>
        <v>66</v>
      </c>
      <c r="Z13" s="4">
        <f t="shared" si="6"/>
        <v>82</v>
      </c>
      <c r="AA13" s="4" t="str">
        <f>VLOOKUP(A13,Bios!$B$2:$S$350,7,FALSE)</f>
        <v>CAN</v>
      </c>
      <c r="AB13" s="4" t="str">
        <f>VLOOKUP(A13,Bios!$B$2:$S$350,2,FALSE)</f>
        <v>PHX</v>
      </c>
      <c r="AC13" s="4">
        <f t="shared" si="7"/>
        <v>77.12</v>
      </c>
      <c r="AD13" s="4">
        <f t="shared" si="8"/>
        <v>69.66</v>
      </c>
    </row>
    <row r="14" spans="1:30" ht="15" customHeight="1">
      <c r="A14" s="4" t="s">
        <v>31</v>
      </c>
      <c r="B14" s="4">
        <f>VLOOKUP(A14,'2013'!$B$2:$S$301,7,FALSE)*1.7</f>
        <v>81.599999999999994</v>
      </c>
      <c r="C14" s="4">
        <f>IF(ISNA(VLOOKUP(A14,'2012'!$B$2:$S$401,7,FALSE)), B14, VLOOKUP(A14,'2012'!$B$2:$S$401,7,FALSE))</f>
        <v>44</v>
      </c>
      <c r="D14" s="4">
        <f>IF(ISNA(VLOOKUP(A14,'2011'!$B$2:$S$401,7,FALSE)), AVERAGE(B14:C14), VLOOKUP(A14,'2011'!$B$2:$S$401,7,FALSE))</f>
        <v>65</v>
      </c>
      <c r="E14" s="4">
        <f>IF(ISNA(VLOOKUP(A14,'2010'!$B$2:$S$401,7,FALSE)), AVERAGE(B14:D14), VLOOKUP(A14,'2010'!$B$2:$S$401,7,FALSE))</f>
        <v>101</v>
      </c>
      <c r="F14" s="4">
        <f>IF(ISNA(VLOOKUP(A14,'2009'!$B$2:$S$401,7,FALSE)), AVERAGE(B14:E14), VLOOKUP(A14,'2009'!$B$2:$S$401,7,FALSE))</f>
        <v>88</v>
      </c>
      <c r="H14" s="4">
        <f>VLOOKUP(A14,'2013'!$B$2:$S$301,4,FALSE)*1.7</f>
        <v>81.599999999999994</v>
      </c>
      <c r="I14" s="4">
        <f>IF(ISNA(VLOOKUP(A14,'2012'!$B$2:$S$401,4,FALSE)), H14, VLOOKUP(A14,'2012'!$B$2:$S$401,4,FALSE))</f>
        <v>42</v>
      </c>
      <c r="J14" s="4">
        <f>IF(ISNA(VLOOKUP(A14,'2011'!$B$2:$S$401,4,FALSE)), AVERAGE(H14:I14), VLOOKUP(A14,'2011'!$B$2:$S$401,4,FALSE))</f>
        <v>77</v>
      </c>
      <c r="K14" s="4">
        <f>IF(ISNA(VLOOKUP(A14,'2010'!$B$2:$S$401,4,FALSE)), AVERAGE(H14:J14), VLOOKUP(A14,'2010'!$B$2:$S$401,4,FALSE))</f>
        <v>82</v>
      </c>
      <c r="L14" s="4">
        <f>IF(ISNA(VLOOKUP(A14,'2009'!$B$2:$S$401,4,FALSE)), AVERAGE(H14:K14), VLOOKUP(A14,'2009'!$B$2:$S$401,4,FALSE))</f>
        <v>82</v>
      </c>
      <c r="N14" s="4">
        <f t="shared" si="0"/>
        <v>26</v>
      </c>
      <c r="S14" s="4" t="str">
        <f>VLOOKUP(A14,Bios!$B$2:$S$350,3,FALSE)</f>
        <v>C</v>
      </c>
      <c r="T14" s="4" t="str">
        <f>VLOOKUP(A14,Bios!$B$2:$S$350,4,FALSE)</f>
        <v>Nov 23 '87</v>
      </c>
      <c r="U14" s="4" t="str">
        <f t="shared" si="1"/>
        <v>87</v>
      </c>
      <c r="V14" s="5">
        <f t="shared" si="2"/>
        <v>1.0411409764125068</v>
      </c>
      <c r="W14" s="4">
        <f t="shared" si="3"/>
        <v>44</v>
      </c>
      <c r="X14" s="4">
        <f t="shared" si="4"/>
        <v>101</v>
      </c>
      <c r="Y14" s="4">
        <f t="shared" si="5"/>
        <v>42</v>
      </c>
      <c r="Z14" s="4">
        <f t="shared" si="6"/>
        <v>82</v>
      </c>
      <c r="AA14" s="4" t="str">
        <f>VLOOKUP(A14,Bios!$B$2:$S$350,7,FALSE)</f>
        <v>SWE</v>
      </c>
      <c r="AB14" s="4" t="str">
        <f>VLOOKUP(A14,Bios!$B$2:$S$350,2,FALSE)</f>
        <v>WSH</v>
      </c>
      <c r="AC14" s="4">
        <f t="shared" si="7"/>
        <v>72.92</v>
      </c>
      <c r="AD14" s="4">
        <f t="shared" si="8"/>
        <v>75.92</v>
      </c>
    </row>
    <row r="15" spans="1:30" ht="15" customHeight="1">
      <c r="A15" s="4" t="s">
        <v>30</v>
      </c>
      <c r="B15" s="4">
        <f>VLOOKUP(A15,'2013'!$B$2:$S$301,7,FALSE)*1.7</f>
        <v>81.599999999999994</v>
      </c>
      <c r="C15" s="4">
        <f>IF(ISNA(VLOOKUP(A15,'2012'!$B$2:$S$401,7,FALSE)), B15, VLOOKUP(A15,'2012'!$B$2:$S$401,7,FALSE))</f>
        <v>69</v>
      </c>
      <c r="D15" s="4">
        <f>IF(ISNA(VLOOKUP(A15,'2011'!$B$2:$S$401,7,FALSE)), AVERAGE(B15:C15), VLOOKUP(A15,'2011'!$B$2:$S$401,7,FALSE))</f>
        <v>80</v>
      </c>
      <c r="E15" s="4">
        <f>IF(ISNA(VLOOKUP(A15,'2010'!$B$2:$S$401,7,FALSE)), AVERAGE(B15:D15), VLOOKUP(A15,'2010'!$B$2:$S$401,7,FALSE))</f>
        <v>70</v>
      </c>
      <c r="F15" s="4">
        <f>IF(ISNA(VLOOKUP(A15,'2009'!$B$2:$S$401,7,FALSE)), AVERAGE(B15:E15), VLOOKUP(A15,'2009'!$B$2:$S$401,7,FALSE))</f>
        <v>73</v>
      </c>
      <c r="H15" s="4">
        <f>VLOOKUP(A15,'2013'!$B$2:$S$301,4,FALSE)*1.7</f>
        <v>78.2</v>
      </c>
      <c r="I15" s="4">
        <f>IF(ISNA(VLOOKUP(A15,'2012'!$B$2:$S$401,4,FALSE)), H15, VLOOKUP(A15,'2012'!$B$2:$S$401,4,FALSE))</f>
        <v>82</v>
      </c>
      <c r="J15" s="4">
        <f>IF(ISNA(VLOOKUP(A15,'2011'!$B$2:$S$401,4,FALSE)), AVERAGE(H15:I15), VLOOKUP(A15,'2011'!$B$2:$S$401,4,FALSE))</f>
        <v>80</v>
      </c>
      <c r="K15" s="4">
        <f>IF(ISNA(VLOOKUP(A15,'2010'!$B$2:$S$401,4,FALSE)), AVERAGE(H15:J15), VLOOKUP(A15,'2010'!$B$2:$S$401,4,FALSE))</f>
        <v>74</v>
      </c>
      <c r="L15" s="4">
        <f>IF(ISNA(VLOOKUP(A15,'2009'!$B$2:$S$401,4,FALSE)), AVERAGE(H15:K15), VLOOKUP(A15,'2009'!$B$2:$S$401,4,FALSE))</f>
        <v>77</v>
      </c>
      <c r="N15" s="4">
        <f t="shared" si="0"/>
        <v>33</v>
      </c>
      <c r="S15" s="4" t="str">
        <f>VLOOKUP(A15,Bios!$B$2:$S$350,3,FALSE)</f>
        <v>L</v>
      </c>
      <c r="T15" s="4" t="str">
        <f>VLOOKUP(A15,Bios!$B$2:$S$350,4,FALSE)</f>
        <v>Oct 09 '80</v>
      </c>
      <c r="U15" s="4" t="str">
        <f t="shared" si="1"/>
        <v>80</v>
      </c>
      <c r="V15" s="5">
        <f t="shared" si="2"/>
        <v>0.95501022494887533</v>
      </c>
      <c r="W15" s="4">
        <f t="shared" si="3"/>
        <v>69</v>
      </c>
      <c r="X15" s="4">
        <f t="shared" si="4"/>
        <v>81.599999999999994</v>
      </c>
      <c r="Y15" s="4">
        <f t="shared" si="5"/>
        <v>74</v>
      </c>
      <c r="Z15" s="4">
        <f t="shared" si="6"/>
        <v>82</v>
      </c>
      <c r="AA15" s="4" t="str">
        <f>VLOOKUP(A15,Bios!$B$2:$S$350,7,FALSE)</f>
        <v>SWE</v>
      </c>
      <c r="AB15" s="4" t="str">
        <f>VLOOKUP(A15,Bios!$B$2:$S$350,2,FALSE)</f>
        <v>DET</v>
      </c>
      <c r="AC15" s="4">
        <f t="shared" si="7"/>
        <v>78.239999999999995</v>
      </c>
      <c r="AD15" s="4">
        <f t="shared" si="8"/>
        <v>74.72</v>
      </c>
    </row>
    <row r="16" spans="1:30" ht="15" customHeight="1">
      <c r="A16" s="4" t="s">
        <v>28</v>
      </c>
      <c r="B16" s="4">
        <f>VLOOKUP(A16,'2013'!$B$2:$S$301,7,FALSE)*1.7</f>
        <v>81.599999999999994</v>
      </c>
      <c r="C16" s="4">
        <f>IF(ISNA(VLOOKUP(A16,'2012'!$B$2:$S$401,7,FALSE)), B16, VLOOKUP(A16,'2012'!$B$2:$S$401,7,FALSE))</f>
        <v>93</v>
      </c>
      <c r="D16" s="4">
        <f>IF(ISNA(VLOOKUP(A16,'2011'!$B$2:$S$401,7,FALSE)), AVERAGE(B16:C16), VLOOKUP(A16,'2011'!$B$2:$S$401,7,FALSE))</f>
        <v>76</v>
      </c>
      <c r="E16" s="4">
        <f>IF(ISNA(VLOOKUP(A16,'2010'!$B$2:$S$401,7,FALSE)), AVERAGE(B16:D16), VLOOKUP(A16,'2010'!$B$2:$S$401,7,FALSE))</f>
        <v>47</v>
      </c>
      <c r="F16" s="4">
        <f>IF(ISNA(VLOOKUP(A16,'2009'!$B$2:$S$401,7,FALSE)), AVERAGE(B16:E16), VLOOKUP(A16,'2009'!$B$2:$S$401,7,FALSE))</f>
        <v>74.400000000000006</v>
      </c>
      <c r="H16" s="4">
        <f>VLOOKUP(A16,'2013'!$B$2:$S$301,4,FALSE)*1.7</f>
        <v>81.599999999999994</v>
      </c>
      <c r="I16" s="4">
        <f>IF(ISNA(VLOOKUP(A16,'2012'!$B$2:$S$401,4,FALSE)), H16, VLOOKUP(A16,'2012'!$B$2:$S$401,4,FALSE))</f>
        <v>77</v>
      </c>
      <c r="J16" s="4">
        <f>IF(ISNA(VLOOKUP(A16,'2011'!$B$2:$S$401,4,FALSE)), AVERAGE(H16:I16), VLOOKUP(A16,'2011'!$B$2:$S$401,4,FALSE))</f>
        <v>82</v>
      </c>
      <c r="K16" s="4">
        <f>IF(ISNA(VLOOKUP(A16,'2010'!$B$2:$S$401,4,FALSE)), AVERAGE(H16:J16), VLOOKUP(A16,'2010'!$B$2:$S$401,4,FALSE))</f>
        <v>82</v>
      </c>
      <c r="L16" s="4">
        <f>IF(ISNA(VLOOKUP(A16,'2009'!$B$2:$S$401,4,FALSE)), AVERAGE(H16:K16), VLOOKUP(A16,'2009'!$B$2:$S$401,4,FALSE))</f>
        <v>80.650000000000006</v>
      </c>
      <c r="N16" s="4">
        <f t="shared" si="0"/>
        <v>25</v>
      </c>
      <c r="S16" s="4" t="str">
        <f>VLOOKUP(A16,Bios!$B$2:$S$350,3,FALSE)</f>
        <v>C</v>
      </c>
      <c r="T16" s="4" t="str">
        <f>VLOOKUP(A16,Bios!$B$2:$S$350,4,FALSE)</f>
        <v>Jan 12 '88</v>
      </c>
      <c r="U16" s="4" t="str">
        <f t="shared" si="1"/>
        <v>88</v>
      </c>
      <c r="V16" s="5">
        <f t="shared" si="2"/>
        <v>0.92250464972101676</v>
      </c>
      <c r="W16" s="4">
        <f t="shared" si="3"/>
        <v>47</v>
      </c>
      <c r="X16" s="4">
        <f t="shared" si="4"/>
        <v>93</v>
      </c>
      <c r="Y16" s="4">
        <f t="shared" si="5"/>
        <v>77</v>
      </c>
      <c r="Z16" s="4">
        <f t="shared" si="6"/>
        <v>82</v>
      </c>
      <c r="AA16" s="4" t="str">
        <f>VLOOKUP(A16,Bios!$B$2:$S$350,7,FALSE)</f>
        <v>CAN</v>
      </c>
      <c r="AB16" s="4" t="str">
        <f>VLOOKUP(A16,Bios!$B$2:$S$350,2,FALSE)</f>
        <v>PHI</v>
      </c>
      <c r="AC16" s="4">
        <f t="shared" si="7"/>
        <v>80.650000000000006</v>
      </c>
      <c r="AD16" s="4">
        <f t="shared" si="8"/>
        <v>74.400000000000006</v>
      </c>
    </row>
    <row r="17" spans="1:30" ht="15" customHeight="1">
      <c r="A17" s="4" t="s">
        <v>27</v>
      </c>
      <c r="B17" s="4">
        <f>VLOOKUP(A17,'2013'!$B$2:$S$301,7,FALSE)*1.7</f>
        <v>81.599999999999994</v>
      </c>
      <c r="C17" s="4">
        <f>IF(ISNA(VLOOKUP(A17,'2012'!$B$2:$S$401,7,FALSE)), B17, VLOOKUP(A17,'2012'!$B$2:$S$401,7,FALSE))</f>
        <v>57</v>
      </c>
      <c r="D17" s="4">
        <f>IF(ISNA(VLOOKUP(A17,'2011'!$B$2:$S$401,7,FALSE)), AVERAGE(B17:C17), VLOOKUP(A17,'2011'!$B$2:$S$401,7,FALSE))</f>
        <v>76</v>
      </c>
      <c r="E17" s="4">
        <f>IF(ISNA(VLOOKUP(A17,'2010'!$B$2:$S$401,7,FALSE)), AVERAGE(B17:D17), VLOOKUP(A17,'2010'!$B$2:$S$401,7,FALSE))</f>
        <v>68</v>
      </c>
      <c r="F17" s="4">
        <f>IF(ISNA(VLOOKUP(A17,'2009'!$B$2:$S$401,7,FALSE)), AVERAGE(B17:E17), VLOOKUP(A17,'2009'!$B$2:$S$401,7,FALSE))</f>
        <v>69</v>
      </c>
      <c r="H17" s="4">
        <f>VLOOKUP(A17,'2013'!$B$2:$S$301,4,FALSE)*1.7</f>
        <v>79.899999999999991</v>
      </c>
      <c r="I17" s="4">
        <f>IF(ISNA(VLOOKUP(A17,'2012'!$B$2:$S$401,4,FALSE)), H17, VLOOKUP(A17,'2012'!$B$2:$S$401,4,FALSE))</f>
        <v>59</v>
      </c>
      <c r="J17" s="4">
        <f>IF(ISNA(VLOOKUP(A17,'2011'!$B$2:$S$401,4,FALSE)), AVERAGE(H17:I17), VLOOKUP(A17,'2011'!$B$2:$S$401,4,FALSE))</f>
        <v>80</v>
      </c>
      <c r="K17" s="4">
        <f>IF(ISNA(VLOOKUP(A17,'2010'!$B$2:$S$401,4,FALSE)), AVERAGE(H17:J17), VLOOKUP(A17,'2010'!$B$2:$S$401,4,FALSE))</f>
        <v>76</v>
      </c>
      <c r="L17" s="4">
        <f>IF(ISNA(VLOOKUP(A17,'2009'!$B$2:$S$401,4,FALSE)), AVERAGE(H17:K17), VLOOKUP(A17,'2009'!$B$2:$S$401,4,FALSE))</f>
        <v>82</v>
      </c>
      <c r="N17" s="4">
        <f t="shared" si="0"/>
        <v>25</v>
      </c>
      <c r="S17" s="4" t="str">
        <f>VLOOKUP(A17,Bios!$B$2:$S$350,3,FALSE)</f>
        <v>C</v>
      </c>
      <c r="T17" s="4" t="str">
        <f>VLOOKUP(A17,Bios!$B$2:$S$350,4,FALSE)</f>
        <v>Apr 29 '88</v>
      </c>
      <c r="U17" s="4" t="str">
        <f t="shared" si="1"/>
        <v>88</v>
      </c>
      <c r="V17" s="5">
        <f t="shared" si="2"/>
        <v>0.93287344123109595</v>
      </c>
      <c r="W17" s="4">
        <f t="shared" si="3"/>
        <v>57</v>
      </c>
      <c r="X17" s="4">
        <f t="shared" si="4"/>
        <v>81.599999999999994</v>
      </c>
      <c r="Y17" s="4">
        <f t="shared" si="5"/>
        <v>59</v>
      </c>
      <c r="Z17" s="4">
        <f t="shared" si="6"/>
        <v>82</v>
      </c>
      <c r="AA17" s="4" t="str">
        <f>VLOOKUP(A17,Bios!$B$2:$S$350,7,FALSE)</f>
        <v>CAN</v>
      </c>
      <c r="AB17" s="4" t="str">
        <f>VLOOKUP(A17,Bios!$B$2:$S$350,2,FALSE)</f>
        <v>CHI</v>
      </c>
      <c r="AC17" s="4">
        <f t="shared" si="7"/>
        <v>75.38</v>
      </c>
      <c r="AD17" s="4">
        <f t="shared" si="8"/>
        <v>70.320000000000007</v>
      </c>
    </row>
    <row r="18" spans="1:30" ht="15" customHeight="1">
      <c r="A18" s="8" t="s">
        <v>32</v>
      </c>
      <c r="B18" s="4">
        <f>VLOOKUP(A18,'2013'!$B$2:$S$301,7,FALSE)*1.7</f>
        <v>79.899999999999991</v>
      </c>
      <c r="C18" s="4">
        <f>IF(ISNA(VLOOKUP(A18,'2012'!$B$2:$S$401,7,FALSE)), B18, VLOOKUP(A18,'2012'!$B$2:$S$401,7,FALSE))</f>
        <v>81</v>
      </c>
      <c r="D18" s="4">
        <f>IF(ISNA(VLOOKUP(A18,'2011'!$B$2:$S$401,7,FALSE)), AVERAGE(B18:C18), VLOOKUP(A18,'2011'!$B$2:$S$401,7,FALSE))</f>
        <v>67</v>
      </c>
      <c r="E18" s="4">
        <f>IF(ISNA(VLOOKUP(A18,'2010'!$B$2:$S$401,7,FALSE)), AVERAGE(B18:D18), VLOOKUP(A18,'2010'!$B$2:$S$401,7,FALSE))</f>
        <v>54</v>
      </c>
      <c r="F18" s="4">
        <f>IF(ISNA(VLOOKUP(A18,'2009'!$B$2:$S$401,7,FALSE)), AVERAGE(B18:E18), VLOOKUP(A18,'2009'!$B$2:$S$401,7,FALSE))</f>
        <v>70.474999999999994</v>
      </c>
      <c r="H18" s="4">
        <f>VLOOKUP(A18,'2013'!$B$2:$S$301,4,FALSE)*1.7</f>
        <v>81.599999999999994</v>
      </c>
      <c r="I18" s="4">
        <f>IF(ISNA(VLOOKUP(A18,'2012'!$B$2:$S$401,4,FALSE)), H18, VLOOKUP(A18,'2012'!$B$2:$S$401,4,FALSE))</f>
        <v>82</v>
      </c>
      <c r="J18" s="4">
        <f>IF(ISNA(VLOOKUP(A18,'2011'!$B$2:$S$401,4,FALSE)), AVERAGE(H18:I18), VLOOKUP(A18,'2011'!$B$2:$S$401,4,FALSE))</f>
        <v>79</v>
      </c>
      <c r="K18" s="4">
        <f>IF(ISNA(VLOOKUP(A18,'2010'!$B$2:$S$401,4,FALSE)), AVERAGE(H18:J18), VLOOKUP(A18,'2010'!$B$2:$S$401,4,FALSE))</f>
        <v>82</v>
      </c>
      <c r="L18" s="4">
        <f>IF(ISNA(VLOOKUP(A18,'2009'!$B$2:$S$401,4,FALSE)), AVERAGE(H18:K18), VLOOKUP(A18,'2009'!$B$2:$S$401,4,FALSE))</f>
        <v>81.150000000000006</v>
      </c>
      <c r="N18" s="4">
        <f t="shared" si="0"/>
        <v>23</v>
      </c>
      <c r="S18" s="4" t="str">
        <f>VLOOKUP(A18,Bios!$B$2:$S$350,3,FALSE)</f>
        <v>C</v>
      </c>
      <c r="T18" s="4" t="str">
        <f>VLOOKUP(A18,Bios!$B$2:$S$350,4,FALSE)</f>
        <v>Sep 20 '90</v>
      </c>
      <c r="U18" s="4" t="str">
        <f t="shared" si="1"/>
        <v>90</v>
      </c>
      <c r="V18" s="5">
        <f t="shared" si="2"/>
        <v>0.86845348120763999</v>
      </c>
      <c r="W18" s="4">
        <f t="shared" si="3"/>
        <v>54</v>
      </c>
      <c r="X18" s="4">
        <f t="shared" si="4"/>
        <v>81</v>
      </c>
      <c r="Y18" s="4">
        <f t="shared" si="5"/>
        <v>79</v>
      </c>
      <c r="Z18" s="4">
        <f t="shared" si="6"/>
        <v>82</v>
      </c>
      <c r="AA18" s="4" t="str">
        <f>VLOOKUP(A18,Bios!$B$2:$S$350,7,FALSE)</f>
        <v>CAN</v>
      </c>
      <c r="AB18" s="4" t="str">
        <f>VLOOKUP(A18,Bios!$B$2:$S$350,2,FALSE)</f>
        <v>NYI</v>
      </c>
      <c r="AC18" s="4">
        <f t="shared" si="7"/>
        <v>81.150000000000006</v>
      </c>
      <c r="AD18" s="4">
        <f t="shared" si="8"/>
        <v>70.474999999999994</v>
      </c>
    </row>
    <row r="19" spans="1:30" ht="15" customHeight="1">
      <c r="A19" s="4" t="s">
        <v>35</v>
      </c>
      <c r="B19" s="4">
        <f>VLOOKUP(A19,'2013'!$B$2:$S$301,7,FALSE)*1.7</f>
        <v>78.2</v>
      </c>
      <c r="C19" s="4">
        <f>IF(ISNA(VLOOKUP(A19,'2012'!$B$2:$S$401,7,FALSE)), B19, VLOOKUP(A19,'2012'!$B$2:$S$401,7,FALSE))</f>
        <v>50</v>
      </c>
      <c r="D19" s="4">
        <f>IF(ISNA(VLOOKUP(A19,'2011'!$B$2:$S$401,7,FALSE)), AVERAGE(B19:C19), VLOOKUP(A19,'2011'!$B$2:$S$401,7,FALSE))</f>
        <v>59</v>
      </c>
      <c r="E19" s="4">
        <f>IF(ISNA(VLOOKUP(A19,'2010'!$B$2:$S$401,7,FALSE)), AVERAGE(B19:D19), VLOOKUP(A19,'2010'!$B$2:$S$401,7,FALSE))</f>
        <v>38</v>
      </c>
      <c r="F19" s="4">
        <f>IF(ISNA(VLOOKUP(A19,'2009'!$B$2:$S$401,7,FALSE)), AVERAGE(B19:E19), VLOOKUP(A19,'2009'!$B$2:$S$401,7,FALSE))</f>
        <v>49</v>
      </c>
      <c r="H19" s="4">
        <f>VLOOKUP(A19,'2013'!$B$2:$S$301,4,FALSE)*1.7</f>
        <v>81.599999999999994</v>
      </c>
      <c r="I19" s="4">
        <f>IF(ISNA(VLOOKUP(A19,'2012'!$B$2:$S$401,4,FALSE)), H19, VLOOKUP(A19,'2012'!$B$2:$S$401,4,FALSE))</f>
        <v>82</v>
      </c>
      <c r="J19" s="4">
        <f>IF(ISNA(VLOOKUP(A19,'2011'!$B$2:$S$401,4,FALSE)), AVERAGE(H19:I19), VLOOKUP(A19,'2011'!$B$2:$S$401,4,FALSE))</f>
        <v>81</v>
      </c>
      <c r="K19" s="4">
        <f>IF(ISNA(VLOOKUP(A19,'2010'!$B$2:$S$401,4,FALSE)), AVERAGE(H19:J19), VLOOKUP(A19,'2010'!$B$2:$S$401,4,FALSE))</f>
        <v>82</v>
      </c>
      <c r="L19" s="4">
        <f>IF(ISNA(VLOOKUP(A19,'2009'!$B$2:$S$401,4,FALSE)), AVERAGE(H19:K19), VLOOKUP(A19,'2009'!$B$2:$S$401,4,FALSE))</f>
        <v>82</v>
      </c>
      <c r="N19" s="4">
        <f t="shared" si="0"/>
        <v>28</v>
      </c>
      <c r="S19" s="4" t="str">
        <f>VLOOKUP(A19,Bios!$B$2:$S$350,3,FALSE)</f>
        <v>L</v>
      </c>
      <c r="T19" s="4" t="str">
        <f>VLOOKUP(A19,Bios!$B$2:$S$350,4,FALSE)</f>
        <v>Dec 12 '85</v>
      </c>
      <c r="U19" s="4" t="str">
        <f t="shared" si="1"/>
        <v>85</v>
      </c>
      <c r="V19" s="5">
        <f t="shared" si="2"/>
        <v>0.671071953010279</v>
      </c>
      <c r="W19" s="4">
        <f t="shared" si="3"/>
        <v>38</v>
      </c>
      <c r="X19" s="4">
        <f t="shared" si="4"/>
        <v>78.2</v>
      </c>
      <c r="Y19" s="4">
        <f t="shared" si="5"/>
        <v>81</v>
      </c>
      <c r="Z19" s="4">
        <f t="shared" si="6"/>
        <v>82</v>
      </c>
      <c r="AA19" s="4" t="str">
        <f>VLOOKUP(A19,Bios!$B$2:$S$350,7,FALSE)</f>
        <v>CAN</v>
      </c>
      <c r="AB19" s="4" t="str">
        <f>VLOOKUP(A19,Bios!$B$2:$S$350,2,FALSE)</f>
        <v>WPG</v>
      </c>
      <c r="AC19" s="4">
        <f t="shared" si="7"/>
        <v>81.72</v>
      </c>
      <c r="AD19" s="4">
        <f t="shared" si="8"/>
        <v>54.839999999999996</v>
      </c>
    </row>
    <row r="20" spans="1:30" ht="15" customHeight="1">
      <c r="A20" s="4" t="s">
        <v>34</v>
      </c>
      <c r="B20" s="4">
        <f>VLOOKUP(A20,'2013'!$B$2:$S$301,7,FALSE)*1.7</f>
        <v>78.2</v>
      </c>
      <c r="C20" s="4">
        <f>IF(ISNA(VLOOKUP(A20,'2012'!$B$2:$S$401,7,FALSE)), B20, VLOOKUP(A20,'2012'!$B$2:$S$401,7,FALSE))</f>
        <v>49</v>
      </c>
      <c r="D20" s="4">
        <f>IF(ISNA(VLOOKUP(A20,'2011'!$B$2:$S$401,7,FALSE)), AVERAGE(B20:C20), VLOOKUP(A20,'2011'!$B$2:$S$401,7,FALSE))</f>
        <v>46</v>
      </c>
      <c r="E20" s="4">
        <f>IF(ISNA(VLOOKUP(A20,'2010'!$B$2:$S$401,7,FALSE)), AVERAGE(B20:D20), VLOOKUP(A20,'2010'!$B$2:$S$401,7,FALSE))</f>
        <v>50</v>
      </c>
      <c r="F20" s="4">
        <f>IF(ISNA(VLOOKUP(A20,'2009'!$B$2:$S$401,7,FALSE)), AVERAGE(B20:E20), VLOOKUP(A20,'2009'!$B$2:$S$401,7,FALSE))</f>
        <v>38</v>
      </c>
      <c r="H20" s="4">
        <f>VLOOKUP(A20,'2013'!$B$2:$S$301,4,FALSE)*1.7</f>
        <v>81.599999999999994</v>
      </c>
      <c r="I20" s="4">
        <f>IF(ISNA(VLOOKUP(A20,'2012'!$B$2:$S$401,4,FALSE)), H20, VLOOKUP(A20,'2012'!$B$2:$S$401,4,FALSE))</f>
        <v>78</v>
      </c>
      <c r="J20" s="4">
        <f>IF(ISNA(VLOOKUP(A20,'2011'!$B$2:$S$401,4,FALSE)), AVERAGE(H20:I20), VLOOKUP(A20,'2011'!$B$2:$S$401,4,FALSE))</f>
        <v>80</v>
      </c>
      <c r="K20" s="4">
        <f>IF(ISNA(VLOOKUP(A20,'2010'!$B$2:$S$401,4,FALSE)), AVERAGE(H20:J20), VLOOKUP(A20,'2010'!$B$2:$S$401,4,FALSE))</f>
        <v>81</v>
      </c>
      <c r="L20" s="4">
        <f>IF(ISNA(VLOOKUP(A20,'2009'!$B$2:$S$401,4,FALSE)), AVERAGE(H20:K20), VLOOKUP(A20,'2009'!$B$2:$S$401,4,FALSE))</f>
        <v>80</v>
      </c>
      <c r="N20" s="4">
        <f t="shared" si="0"/>
        <v>24</v>
      </c>
      <c r="S20" s="4" t="str">
        <f>VLOOKUP(A20,Bios!$B$2:$S$350,3,FALSE)</f>
        <v>R</v>
      </c>
      <c r="T20" s="4" t="str">
        <f>VLOOKUP(A20,Bios!$B$2:$S$350,4,FALSE)</f>
        <v>Aug 15 '89</v>
      </c>
      <c r="U20" s="4" t="str">
        <f t="shared" si="1"/>
        <v>89</v>
      </c>
      <c r="V20" s="5">
        <f t="shared" si="2"/>
        <v>0.65202196704942572</v>
      </c>
      <c r="W20" s="4">
        <f t="shared" si="3"/>
        <v>38</v>
      </c>
      <c r="X20" s="4">
        <f t="shared" si="4"/>
        <v>78.2</v>
      </c>
      <c r="Y20" s="4">
        <f t="shared" si="5"/>
        <v>78</v>
      </c>
      <c r="Z20" s="4">
        <f t="shared" si="6"/>
        <v>81.599999999999994</v>
      </c>
      <c r="AA20" s="4" t="str">
        <f>VLOOKUP(A20,Bios!$B$2:$S$350,7,FALSE)</f>
        <v>CZE</v>
      </c>
      <c r="AB20" s="4" t="str">
        <f>VLOOKUP(A20,Bios!$B$2:$S$350,2,FALSE)</f>
        <v>PHI</v>
      </c>
      <c r="AC20" s="4">
        <f t="shared" si="7"/>
        <v>80.12</v>
      </c>
      <c r="AD20" s="4">
        <f t="shared" si="8"/>
        <v>52.239999999999995</v>
      </c>
    </row>
    <row r="21" spans="1:30" ht="15" customHeight="1">
      <c r="A21" s="4" t="s">
        <v>37</v>
      </c>
      <c r="B21" s="4">
        <f>VLOOKUP(A21,'2013'!$B$2:$S$301,7,FALSE)*1.7</f>
        <v>76.5</v>
      </c>
      <c r="C21" s="4">
        <f>IF(ISNA(VLOOKUP(A21,'2012'!$B$2:$S$401,7,FALSE)), B21, VLOOKUP(A21,'2012'!$B$2:$S$401,7,FALSE))</f>
        <v>81</v>
      </c>
      <c r="D21" s="4">
        <f>IF(ISNA(VLOOKUP(A21,'2011'!$B$2:$S$401,7,FALSE)), AVERAGE(B21:C21), VLOOKUP(A21,'2011'!$B$2:$S$401,7,FALSE))</f>
        <v>94</v>
      </c>
      <c r="E21" s="4">
        <f>IF(ISNA(VLOOKUP(A21,'2010'!$B$2:$S$401,7,FALSE)), AVERAGE(B21:D21), VLOOKUP(A21,'2010'!$B$2:$S$401,7,FALSE))</f>
        <v>112</v>
      </c>
      <c r="F21" s="4">
        <f>IF(ISNA(VLOOKUP(A21,'2009'!$B$2:$S$401,7,FALSE)), AVERAGE(B21:E21), VLOOKUP(A21,'2009'!$B$2:$S$401,7,FALSE))</f>
        <v>82</v>
      </c>
      <c r="H21" s="4">
        <f>VLOOKUP(A21,'2013'!$B$2:$S$301,4,FALSE)*1.7</f>
        <v>81.599999999999994</v>
      </c>
      <c r="I21" s="4">
        <f>IF(ISNA(VLOOKUP(A21,'2012'!$B$2:$S$401,4,FALSE)), H21, VLOOKUP(A21,'2012'!$B$2:$S$401,4,FALSE))</f>
        <v>82</v>
      </c>
      <c r="J21" s="4">
        <f>IF(ISNA(VLOOKUP(A21,'2011'!$B$2:$S$401,4,FALSE)), AVERAGE(H21:I21), VLOOKUP(A21,'2011'!$B$2:$S$401,4,FALSE))</f>
        <v>82</v>
      </c>
      <c r="K21" s="4">
        <f>IF(ISNA(VLOOKUP(A21,'2010'!$B$2:$S$401,4,FALSE)), AVERAGE(H21:J21), VLOOKUP(A21,'2010'!$B$2:$S$401,4,FALSE))</f>
        <v>82</v>
      </c>
      <c r="L21" s="4">
        <f>IF(ISNA(VLOOKUP(A21,'2009'!$B$2:$S$401,4,FALSE)), AVERAGE(H21:K21), VLOOKUP(A21,'2009'!$B$2:$S$401,4,FALSE))</f>
        <v>82</v>
      </c>
      <c r="N21" s="4">
        <f t="shared" si="0"/>
        <v>33</v>
      </c>
      <c r="S21" s="4" t="str">
        <f>VLOOKUP(A21,Bios!$B$2:$S$350,3,FALSE)</f>
        <v>C</v>
      </c>
      <c r="T21" s="4" t="str">
        <f>VLOOKUP(A21,Bios!$B$2:$S$350,4,FALSE)</f>
        <v>Sep 26 '80</v>
      </c>
      <c r="U21" s="4" t="str">
        <f t="shared" si="1"/>
        <v>80</v>
      </c>
      <c r="V21" s="5">
        <f t="shared" si="2"/>
        <v>1.087646484375</v>
      </c>
      <c r="W21" s="4">
        <f t="shared" si="3"/>
        <v>76.5</v>
      </c>
      <c r="X21" s="4">
        <f t="shared" si="4"/>
        <v>112</v>
      </c>
      <c r="Y21" s="4">
        <f t="shared" si="5"/>
        <v>81.599999999999994</v>
      </c>
      <c r="Z21" s="4">
        <f t="shared" si="6"/>
        <v>82</v>
      </c>
      <c r="AA21" s="4" t="str">
        <f>VLOOKUP(A21,Bios!$B$2:$S$350,7,FALSE)</f>
        <v>SWE</v>
      </c>
      <c r="AB21" s="4" t="str">
        <f>VLOOKUP(A21,Bios!$B$2:$S$350,2,FALSE)</f>
        <v>VAN</v>
      </c>
      <c r="AC21" s="4">
        <f t="shared" si="7"/>
        <v>81.92</v>
      </c>
      <c r="AD21" s="4">
        <f t="shared" si="8"/>
        <v>89.1</v>
      </c>
    </row>
    <row r="22" spans="1:30" ht="15" customHeight="1">
      <c r="A22" s="4" t="s">
        <v>41</v>
      </c>
      <c r="B22" s="4">
        <f>VLOOKUP(A22,'2013'!$B$2:$S$301,7,FALSE)*1.7</f>
        <v>74.8</v>
      </c>
      <c r="C22" s="4">
        <f>IF(ISNA(VLOOKUP(A22,'2012'!$B$2:$S$401,7,FALSE)), B22, VLOOKUP(A22,'2012'!$B$2:$S$401,7,FALSE))</f>
        <v>74.8</v>
      </c>
      <c r="D22" s="4">
        <f>IF(ISNA(VLOOKUP(A22,'2011'!$B$2:$S$401,7,FALSE)), AVERAGE(B22:C22), VLOOKUP(A22,'2011'!$B$2:$S$401,7,FALSE))</f>
        <v>74.8</v>
      </c>
      <c r="E22" s="4">
        <f>IF(ISNA(VLOOKUP(A22,'2010'!$B$2:$S$401,7,FALSE)), AVERAGE(B22:D22), VLOOKUP(A22,'2010'!$B$2:$S$401,7,FALSE))</f>
        <v>74.8</v>
      </c>
      <c r="F22" s="4">
        <f>IF(ISNA(VLOOKUP(A22,'2009'!$B$2:$S$401,7,FALSE)), AVERAGE(B22:E22), VLOOKUP(A22,'2009'!$B$2:$S$401,7,FALSE))</f>
        <v>74.8</v>
      </c>
      <c r="H22" s="4">
        <f>VLOOKUP(A22,'2013'!$B$2:$S$301,4,FALSE)*1.7</f>
        <v>81.599999999999994</v>
      </c>
      <c r="I22" s="4">
        <f>IF(ISNA(VLOOKUP(A22,'2012'!$B$2:$S$401,4,FALSE)), H22, VLOOKUP(A22,'2012'!$B$2:$S$401,4,FALSE))</f>
        <v>81.599999999999994</v>
      </c>
      <c r="J22" s="4">
        <f>IF(ISNA(VLOOKUP(A22,'2011'!$B$2:$S$401,4,FALSE)), AVERAGE(H22:I22), VLOOKUP(A22,'2011'!$B$2:$S$401,4,FALSE))</f>
        <v>81.599999999999994</v>
      </c>
      <c r="K22" s="4">
        <f>IF(ISNA(VLOOKUP(A22,'2010'!$B$2:$S$401,4,FALSE)), AVERAGE(H22:J22), VLOOKUP(A22,'2010'!$B$2:$S$401,4,FALSE))</f>
        <v>81.599999999999994</v>
      </c>
      <c r="L22" s="4">
        <f>IF(ISNA(VLOOKUP(A22,'2009'!$B$2:$S$401,4,FALSE)), AVERAGE(H22:K22), VLOOKUP(A22,'2009'!$B$2:$S$401,4,FALSE))</f>
        <v>81.599999999999994</v>
      </c>
      <c r="N22" s="4">
        <f t="shared" si="0"/>
        <v>23</v>
      </c>
      <c r="S22" s="4" t="str">
        <f>VLOOKUP(A22,Bios!$B$2:$S$350,3,FALSE)</f>
        <v>C</v>
      </c>
      <c r="T22" s="4" t="str">
        <f>VLOOKUP(A22,Bios!$B$2:$S$350,4,FALSE)</f>
        <v>Oct 06 '90</v>
      </c>
      <c r="U22" s="4" t="str">
        <f t="shared" si="1"/>
        <v>90</v>
      </c>
      <c r="V22" s="5">
        <f t="shared" si="2"/>
        <v>0.91666666666666674</v>
      </c>
      <c r="W22" s="4">
        <f t="shared" si="3"/>
        <v>74.8</v>
      </c>
      <c r="X22" s="4">
        <f t="shared" si="4"/>
        <v>74.8</v>
      </c>
      <c r="Y22" s="4">
        <f t="shared" si="5"/>
        <v>81.599999999999994</v>
      </c>
      <c r="Z22" s="4">
        <f t="shared" si="6"/>
        <v>81.599999999999994</v>
      </c>
      <c r="AA22" s="4" t="str">
        <f>VLOOKUP(A22,Bios!$B$2:$S$350,7,FALSE)</f>
        <v>CAN</v>
      </c>
      <c r="AB22" s="4" t="str">
        <f>VLOOKUP(A22,Bios!$B$2:$S$350,2,FALSE)</f>
        <v>TOR</v>
      </c>
      <c r="AC22" s="4">
        <f t="shared" si="7"/>
        <v>81.599999999999994</v>
      </c>
      <c r="AD22" s="4">
        <f t="shared" si="8"/>
        <v>74.8</v>
      </c>
    </row>
    <row r="23" spans="1:30" ht="15" customHeight="1">
      <c r="A23" s="4" t="s">
        <v>43</v>
      </c>
      <c r="B23" s="4">
        <f>VLOOKUP(A23,'2013'!$B$2:$S$301,7,FALSE)*1.7</f>
        <v>74.8</v>
      </c>
      <c r="C23" s="4">
        <f>IF(ISNA(VLOOKUP(A23,'2012'!$B$2:$S$401,7,FALSE)), B23, VLOOKUP(A23,'2012'!$B$2:$S$401,7,FALSE))</f>
        <v>54</v>
      </c>
      <c r="D23" s="4">
        <f>IF(ISNA(VLOOKUP(A23,'2011'!$B$2:$S$401,7,FALSE)), AVERAGE(B23:C23), VLOOKUP(A23,'2011'!$B$2:$S$401,7,FALSE))</f>
        <v>54</v>
      </c>
      <c r="E23" s="4">
        <f>IF(ISNA(VLOOKUP(A23,'2010'!$B$2:$S$401,7,FALSE)), AVERAGE(B23:D23), VLOOKUP(A23,'2010'!$B$2:$S$401,7,FALSE))</f>
        <v>84</v>
      </c>
      <c r="F23" s="4">
        <f>IF(ISNA(VLOOKUP(A23,'2009'!$B$2:$S$401,7,FALSE)), AVERAGE(B23:E23), VLOOKUP(A23,'2009'!$B$2:$S$401,7,FALSE))</f>
        <v>79</v>
      </c>
      <c r="H23" s="4">
        <f>VLOOKUP(A23,'2013'!$B$2:$S$301,4,FALSE)*1.7</f>
        <v>74.8</v>
      </c>
      <c r="I23" s="4">
        <f>IF(ISNA(VLOOKUP(A23,'2012'!$B$2:$S$401,4,FALSE)), H23, VLOOKUP(A23,'2012'!$B$2:$S$401,4,FALSE))</f>
        <v>77</v>
      </c>
      <c r="J23" s="4">
        <f>IF(ISNA(VLOOKUP(A23,'2011'!$B$2:$S$401,4,FALSE)), AVERAGE(H23:I23), VLOOKUP(A23,'2011'!$B$2:$S$401,4,FALSE))</f>
        <v>65</v>
      </c>
      <c r="K23" s="4">
        <f>IF(ISNA(VLOOKUP(A23,'2010'!$B$2:$S$401,4,FALSE)), AVERAGE(H23:J23), VLOOKUP(A23,'2010'!$B$2:$S$401,4,FALSE))</f>
        <v>73</v>
      </c>
      <c r="L23" s="4">
        <f>IF(ISNA(VLOOKUP(A23,'2009'!$B$2:$S$401,4,FALSE)), AVERAGE(H23:K23), VLOOKUP(A23,'2009'!$B$2:$S$401,4,FALSE))</f>
        <v>62</v>
      </c>
      <c r="N23" s="4">
        <f t="shared" si="0"/>
        <v>29</v>
      </c>
      <c r="S23" s="4" t="str">
        <f>VLOOKUP(A23,Bios!$B$2:$S$350,3,FALSE)</f>
        <v>R</v>
      </c>
      <c r="T23" s="4" t="str">
        <f>VLOOKUP(A23,Bios!$B$2:$S$350,4,FALSE)</f>
        <v>Mar 03 '84</v>
      </c>
      <c r="U23" s="4" t="str">
        <f t="shared" si="1"/>
        <v>84</v>
      </c>
      <c r="V23" s="5">
        <f t="shared" si="2"/>
        <v>0.98294485503126772</v>
      </c>
      <c r="W23" s="4">
        <f t="shared" si="3"/>
        <v>54</v>
      </c>
      <c r="X23" s="4">
        <f t="shared" si="4"/>
        <v>84</v>
      </c>
      <c r="Y23" s="4">
        <f t="shared" si="5"/>
        <v>62</v>
      </c>
      <c r="Z23" s="4">
        <f t="shared" si="6"/>
        <v>77</v>
      </c>
      <c r="AA23" s="4" t="str">
        <f>VLOOKUP(A23,Bios!$B$2:$S$350,7,FALSE)</f>
        <v>RUS</v>
      </c>
      <c r="AB23" s="4" t="str">
        <f>VLOOKUP(A23,Bios!$B$2:$S$350,2,FALSE)</f>
        <v>CAR</v>
      </c>
      <c r="AC23" s="4">
        <f t="shared" si="7"/>
        <v>70.36</v>
      </c>
      <c r="AD23" s="4">
        <f t="shared" si="8"/>
        <v>69.16</v>
      </c>
    </row>
    <row r="24" spans="1:30" ht="15" customHeight="1">
      <c r="A24" s="4" t="s">
        <v>42</v>
      </c>
      <c r="B24" s="4">
        <f>VLOOKUP(A24,'2013'!$B$2:$S$301,7,FALSE)*1.7</f>
        <v>74.8</v>
      </c>
      <c r="C24" s="4">
        <f>IF(ISNA(VLOOKUP(A24,'2012'!$B$2:$S$401,7,FALSE)), B24, VLOOKUP(A24,'2012'!$B$2:$S$401,7,FALSE))</f>
        <v>69</v>
      </c>
      <c r="D24" s="4">
        <f>IF(ISNA(VLOOKUP(A24,'2011'!$B$2:$S$401,7,FALSE)), AVERAGE(B24:C24), VLOOKUP(A24,'2011'!$B$2:$S$401,7,FALSE))</f>
        <v>53</v>
      </c>
      <c r="E24" s="4">
        <f>IF(ISNA(VLOOKUP(A24,'2010'!$B$2:$S$401,7,FALSE)), AVERAGE(B24:D24), VLOOKUP(A24,'2010'!$B$2:$S$401,7,FALSE))</f>
        <v>48</v>
      </c>
      <c r="F24" s="4">
        <f>IF(ISNA(VLOOKUP(A24,'2009'!$B$2:$S$401,7,FALSE)), AVERAGE(B24:E24), VLOOKUP(A24,'2009'!$B$2:$S$401,7,FALSE))</f>
        <v>61.2</v>
      </c>
      <c r="H24" s="4">
        <f>VLOOKUP(A24,'2013'!$B$2:$S$301,4,FALSE)*1.7</f>
        <v>79.899999999999991</v>
      </c>
      <c r="I24" s="4">
        <f>IF(ISNA(VLOOKUP(A24,'2012'!$B$2:$S$401,4,FALSE)), H24, VLOOKUP(A24,'2012'!$B$2:$S$401,4,FALSE))</f>
        <v>82</v>
      </c>
      <c r="J24" s="4">
        <f>IF(ISNA(VLOOKUP(A24,'2011'!$B$2:$S$401,4,FALSE)), AVERAGE(H24:I24), VLOOKUP(A24,'2011'!$B$2:$S$401,4,FALSE))</f>
        <v>82</v>
      </c>
      <c r="K24" s="4">
        <f>IF(ISNA(VLOOKUP(A24,'2010'!$B$2:$S$401,4,FALSE)), AVERAGE(H24:J24), VLOOKUP(A24,'2010'!$B$2:$S$401,4,FALSE))</f>
        <v>82</v>
      </c>
      <c r="L24" s="4">
        <f>IF(ISNA(VLOOKUP(A24,'2009'!$B$2:$S$401,4,FALSE)), AVERAGE(H24:K24), VLOOKUP(A24,'2009'!$B$2:$S$401,4,FALSE))</f>
        <v>81.474999999999994</v>
      </c>
      <c r="N24" s="4">
        <f t="shared" si="0"/>
        <v>30</v>
      </c>
      <c r="S24" s="4" t="str">
        <f>VLOOKUP(A24,Bios!$B$2:$S$350,3,FALSE)</f>
        <v>L</v>
      </c>
      <c r="T24" s="4" t="str">
        <f>VLOOKUP(A24,Bios!$B$2:$S$350,4,FALSE)</f>
        <v>Nov 01 '83</v>
      </c>
      <c r="U24" s="4" t="str">
        <f t="shared" si="1"/>
        <v>83</v>
      </c>
      <c r="V24" s="5">
        <f t="shared" si="2"/>
        <v>0.75115065971156803</v>
      </c>
      <c r="W24" s="4">
        <f t="shared" si="3"/>
        <v>48</v>
      </c>
      <c r="X24" s="4">
        <f t="shared" si="4"/>
        <v>74.8</v>
      </c>
      <c r="Y24" s="4">
        <f t="shared" si="5"/>
        <v>79.899999999999991</v>
      </c>
      <c r="Z24" s="4">
        <f t="shared" si="6"/>
        <v>82</v>
      </c>
      <c r="AA24" s="4" t="str">
        <f>VLOOKUP(A24,Bios!$B$2:$S$350,7,FALSE)</f>
        <v>CAN</v>
      </c>
      <c r="AB24" s="4" t="str">
        <f>VLOOKUP(A24,Bios!$B$2:$S$350,2,FALSE)</f>
        <v>NYI, BUF, MIN</v>
      </c>
      <c r="AC24" s="4">
        <f t="shared" si="7"/>
        <v>81.474999999999994</v>
      </c>
      <c r="AD24" s="4">
        <f t="shared" si="8"/>
        <v>61.2</v>
      </c>
    </row>
    <row r="25" spans="1:30" ht="15" customHeight="1">
      <c r="A25" s="4" t="s">
        <v>39</v>
      </c>
      <c r="B25" s="4">
        <f>VLOOKUP(A25,'2013'!$B$2:$S$301,7,FALSE)*1.7</f>
        <v>74.8</v>
      </c>
      <c r="C25" s="4">
        <f>IF(ISNA(VLOOKUP(A25,'2012'!$B$2:$S$401,7,FALSE)), B25, VLOOKUP(A25,'2012'!$B$2:$S$401,7,FALSE))</f>
        <v>51</v>
      </c>
      <c r="D25" s="4">
        <f>IF(ISNA(VLOOKUP(A25,'2011'!$B$2:$S$401,7,FALSE)), AVERAGE(B25:C25), VLOOKUP(A25,'2011'!$B$2:$S$401,7,FALSE))</f>
        <v>45</v>
      </c>
      <c r="E25" s="4">
        <f>IF(ISNA(VLOOKUP(A25,'2010'!$B$2:$S$401,7,FALSE)), AVERAGE(B25:D25), VLOOKUP(A25,'2010'!$B$2:$S$401,7,FALSE))</f>
        <v>56.933333333333337</v>
      </c>
      <c r="F25" s="4">
        <f>IF(ISNA(VLOOKUP(A25,'2009'!$B$2:$S$401,7,FALSE)), AVERAGE(B25:E25), VLOOKUP(A25,'2009'!$B$2:$S$401,7,FALSE))</f>
        <v>56.933333333333337</v>
      </c>
      <c r="H25" s="4">
        <f>VLOOKUP(A25,'2013'!$B$2:$S$301,4,FALSE)*1.7</f>
        <v>81.599999999999994</v>
      </c>
      <c r="I25" s="4">
        <f>IF(ISNA(VLOOKUP(A25,'2012'!$B$2:$S$401,4,FALSE)), H25, VLOOKUP(A25,'2012'!$B$2:$S$401,4,FALSE))</f>
        <v>82</v>
      </c>
      <c r="J25" s="4">
        <f>IF(ISNA(VLOOKUP(A25,'2011'!$B$2:$S$401,4,FALSE)), AVERAGE(H25:I25), VLOOKUP(A25,'2011'!$B$2:$S$401,4,FALSE))</f>
        <v>82</v>
      </c>
      <c r="K25" s="4">
        <f>IF(ISNA(VLOOKUP(A25,'2010'!$B$2:$S$401,4,FALSE)), AVERAGE(H25:J25), VLOOKUP(A25,'2010'!$B$2:$S$401,4,FALSE))</f>
        <v>81.86666666666666</v>
      </c>
      <c r="L25" s="4">
        <f>IF(ISNA(VLOOKUP(A25,'2009'!$B$2:$S$401,4,FALSE)), AVERAGE(H25:K25), VLOOKUP(A25,'2009'!$B$2:$S$401,4,FALSE))</f>
        <v>81.86666666666666</v>
      </c>
      <c r="N25" s="4">
        <f t="shared" si="0"/>
        <v>23</v>
      </c>
      <c r="S25" s="4" t="str">
        <f>VLOOKUP(A25,Bios!$B$2:$S$350,3,FALSE)</f>
        <v>C</v>
      </c>
      <c r="T25" s="4" t="str">
        <f>VLOOKUP(A25,Bios!$B$2:$S$350,4,FALSE)</f>
        <v>Jun 18 '90</v>
      </c>
      <c r="U25" s="4" t="str">
        <f t="shared" si="1"/>
        <v>90</v>
      </c>
      <c r="V25" s="5">
        <f t="shared" si="2"/>
        <v>0.69543973941368087</v>
      </c>
      <c r="W25" s="4">
        <f t="shared" si="3"/>
        <v>45</v>
      </c>
      <c r="X25" s="4">
        <f t="shared" si="4"/>
        <v>74.8</v>
      </c>
      <c r="Y25" s="4">
        <f t="shared" si="5"/>
        <v>81.599999999999994</v>
      </c>
      <c r="Z25" s="4">
        <f t="shared" si="6"/>
        <v>82</v>
      </c>
      <c r="AA25" s="4" t="str">
        <f>VLOOKUP(A25,Bios!$B$2:$S$350,7,FALSE)</f>
        <v>USA</v>
      </c>
      <c r="AB25" s="4" t="str">
        <f>VLOOKUP(A25,Bios!$B$2:$S$350,2,FALSE)</f>
        <v>NYR</v>
      </c>
      <c r="AC25" s="4">
        <f t="shared" si="7"/>
        <v>81.86666666666666</v>
      </c>
      <c r="AD25" s="4">
        <f t="shared" si="8"/>
        <v>56.933333333333337</v>
      </c>
    </row>
    <row r="26" spans="1:30" ht="15" customHeight="1">
      <c r="A26" s="4" t="s">
        <v>44</v>
      </c>
      <c r="B26" s="4" t="e">
        <f>VLOOKUP(A26,'2013'!$B$2:$S$301,7,FALSE)*1.7</f>
        <v>#N/A</v>
      </c>
      <c r="C26" s="4">
        <f>IF(ISNA(VLOOKUP(A26,'2012'!$B$2:$S$401,7,FALSE)), B26, VLOOKUP(A26,'2012'!$B$2:$S$401,7,FALSE))</f>
        <v>67</v>
      </c>
      <c r="D26" s="4">
        <f>IF(ISNA(VLOOKUP(A26,'2011'!$B$2:$S$401,7,FALSE)), AVERAGE(B26:C26), VLOOKUP(A26,'2011'!$B$2:$S$401,7,FALSE))</f>
        <v>53</v>
      </c>
      <c r="E26" s="4" t="e">
        <f>IF(ISNA(VLOOKUP(A26,'2010'!$B$2:$S$401,7,FALSE)), AVERAGE(B26:D26), VLOOKUP(A26,'2010'!$B$2:$S$401,7,FALSE))</f>
        <v>#N/A</v>
      </c>
      <c r="F26" s="4" t="e">
        <f>IF(ISNA(VLOOKUP(A26,'2009'!$B$2:$S$401,7,FALSE)), AVERAGE(B26:E26), VLOOKUP(A26,'2009'!$B$2:$S$401,7,FALSE))</f>
        <v>#N/A</v>
      </c>
      <c r="H26" s="4" t="e">
        <f>VLOOKUP(A26,'2013'!$B$2:$S$301,4,FALSE)*1.7</f>
        <v>#N/A</v>
      </c>
      <c r="I26" s="4">
        <f>IF(ISNA(VLOOKUP(A26,'2012'!$B$2:$S$401,4,FALSE)), H26, VLOOKUP(A26,'2012'!$B$2:$S$401,4,FALSE))</f>
        <v>80</v>
      </c>
      <c r="J26" s="4">
        <f>IF(ISNA(VLOOKUP(A26,'2011'!$B$2:$S$401,4,FALSE)), AVERAGE(H26:I26), VLOOKUP(A26,'2011'!$B$2:$S$401,4,FALSE))</f>
        <v>81</v>
      </c>
      <c r="K26" s="4" t="e">
        <f>IF(ISNA(VLOOKUP(A26,'2010'!$B$2:$S$401,4,FALSE)), AVERAGE(H26:J26), VLOOKUP(A26,'2010'!$B$2:$S$401,4,FALSE))</f>
        <v>#N/A</v>
      </c>
      <c r="L26" s="4" t="e">
        <f>IF(ISNA(VLOOKUP(A26,'2009'!$B$2:$S$401,4,FALSE)), AVERAGE(H26:K26), VLOOKUP(A26,'2009'!$B$2:$S$401,4,FALSE))</f>
        <v>#N/A</v>
      </c>
      <c r="N26" s="4">
        <f t="shared" si="0"/>
        <v>30</v>
      </c>
      <c r="S26" s="4" t="str">
        <f>VLOOKUP(A26,Bios!$B$2:$S$350,3,FALSE)</f>
        <v>R</v>
      </c>
      <c r="T26" s="4" t="str">
        <f>VLOOKUP(A26,Bios!$B$2:$S$350,4,FALSE)</f>
        <v>Mar 24 '83</v>
      </c>
      <c r="U26" s="4" t="str">
        <f t="shared" si="1"/>
        <v>83</v>
      </c>
      <c r="V26" s="5" t="e">
        <f t="shared" si="2"/>
        <v>#N/A</v>
      </c>
      <c r="W26" s="4" t="e">
        <f t="shared" si="3"/>
        <v>#N/A</v>
      </c>
      <c r="X26" s="4" t="e">
        <f t="shared" si="4"/>
        <v>#N/A</v>
      </c>
      <c r="Y26" s="4" t="e">
        <f t="shared" si="5"/>
        <v>#N/A</v>
      </c>
      <c r="Z26" s="4" t="e">
        <f t="shared" si="6"/>
        <v>#N/A</v>
      </c>
      <c r="AA26" s="4" t="str">
        <f>VLOOKUP(A26,Bios!$B$2:$S$350,7,FALSE)</f>
        <v>CAN</v>
      </c>
      <c r="AB26" s="4" t="str">
        <f>VLOOKUP(A26,Bios!$B$2:$S$350,2,FALSE)</f>
        <v>COL</v>
      </c>
      <c r="AC26" s="4" t="e">
        <f t="shared" si="7"/>
        <v>#N/A</v>
      </c>
      <c r="AD26" s="4" t="e">
        <f t="shared" si="8"/>
        <v>#N/A</v>
      </c>
    </row>
    <row r="27" spans="1:30" ht="15" customHeight="1">
      <c r="A27" s="4" t="s">
        <v>46</v>
      </c>
      <c r="B27" s="4">
        <f>VLOOKUP(A27,'2013'!$B$2:$S$301,7,FALSE)*1.7</f>
        <v>73.099999999999994</v>
      </c>
      <c r="C27" s="4">
        <f>IF(ISNA(VLOOKUP(A27,'2012'!$B$2:$S$401,7,FALSE)), B27, VLOOKUP(A27,'2012'!$B$2:$S$401,7,FALSE))</f>
        <v>28</v>
      </c>
      <c r="D27" s="4">
        <f>IF(ISNA(VLOOKUP(A27,'2011'!$B$2:$S$401,7,FALSE)), AVERAGE(B27:C27), VLOOKUP(A27,'2011'!$B$2:$S$401,7,FALSE))</f>
        <v>67</v>
      </c>
      <c r="E27" s="4">
        <f>IF(ISNA(VLOOKUP(A27,'2010'!$B$2:$S$401,7,FALSE)), AVERAGE(B27:D27), VLOOKUP(A27,'2010'!$B$2:$S$401,7,FALSE))</f>
        <v>55</v>
      </c>
      <c r="F27" s="4">
        <f>IF(ISNA(VLOOKUP(A27,'2009'!$B$2:$S$401,7,FALSE)), AVERAGE(B27:E27), VLOOKUP(A27,'2009'!$B$2:$S$401,7,FALSE))</f>
        <v>55.774999999999999</v>
      </c>
      <c r="H27" s="4">
        <f>VLOOKUP(A27,'2013'!$B$2:$S$301,4,FALSE)*1.7</f>
        <v>79.899999999999991</v>
      </c>
      <c r="I27" s="4">
        <f>IF(ISNA(VLOOKUP(A27,'2012'!$B$2:$S$401,4,FALSE)), H27, VLOOKUP(A27,'2012'!$B$2:$S$401,4,FALSE))</f>
        <v>58</v>
      </c>
      <c r="J27" s="4">
        <f>IF(ISNA(VLOOKUP(A27,'2011'!$B$2:$S$401,4,FALSE)), AVERAGE(H27:I27), VLOOKUP(A27,'2011'!$B$2:$S$401,4,FALSE))</f>
        <v>80</v>
      </c>
      <c r="K27" s="4">
        <f>IF(ISNA(VLOOKUP(A27,'2010'!$B$2:$S$401,4,FALSE)), AVERAGE(H27:J27), VLOOKUP(A27,'2010'!$B$2:$S$401,4,FALSE))</f>
        <v>81</v>
      </c>
      <c r="L27" s="4">
        <f>IF(ISNA(VLOOKUP(A27,'2009'!$B$2:$S$401,4,FALSE)), AVERAGE(H27:K27), VLOOKUP(A27,'2009'!$B$2:$S$401,4,FALSE))</f>
        <v>74.724999999999994</v>
      </c>
      <c r="N27" s="4">
        <f t="shared" si="0"/>
        <v>22</v>
      </c>
      <c r="S27" s="4" t="str">
        <f>VLOOKUP(A27,Bios!$B$2:$S$350,3,FALSE)</f>
        <v>C</v>
      </c>
      <c r="T27" s="4" t="str">
        <f>VLOOKUP(A27,Bios!$B$2:$S$350,4,FALSE)</f>
        <v>Jan 16 '91</v>
      </c>
      <c r="U27" s="4" t="str">
        <f t="shared" si="1"/>
        <v>91</v>
      </c>
      <c r="V27" s="5">
        <f t="shared" si="2"/>
        <v>0.74640347942455676</v>
      </c>
      <c r="W27" s="4">
        <f t="shared" si="3"/>
        <v>28</v>
      </c>
      <c r="X27" s="4">
        <f t="shared" si="4"/>
        <v>73.099999999999994</v>
      </c>
      <c r="Y27" s="4">
        <f t="shared" si="5"/>
        <v>58</v>
      </c>
      <c r="Z27" s="4">
        <f t="shared" si="6"/>
        <v>81</v>
      </c>
      <c r="AA27" s="4" t="str">
        <f>VLOOKUP(A27,Bios!$B$2:$S$350,7,FALSE)</f>
        <v>CAN</v>
      </c>
      <c r="AB27" s="4" t="str">
        <f>VLOOKUP(A27,Bios!$B$2:$S$350,2,FALSE)</f>
        <v>COL</v>
      </c>
      <c r="AC27" s="4">
        <f t="shared" si="7"/>
        <v>74.724999999999994</v>
      </c>
      <c r="AD27" s="4">
        <f t="shared" si="8"/>
        <v>55.774999999999999</v>
      </c>
    </row>
    <row r="28" spans="1:30" ht="15" customHeight="1">
      <c r="A28" s="4" t="s">
        <v>48</v>
      </c>
      <c r="B28" s="4">
        <f>VLOOKUP(A28,'2013'!$B$2:$S$301,7,FALSE)*1.7</f>
        <v>71.399999999999991</v>
      </c>
      <c r="C28" s="4">
        <f>IF(ISNA(VLOOKUP(A28,'2012'!$B$2:$S$401,7,FALSE)), B28, VLOOKUP(A28,'2012'!$B$2:$S$401,7,FALSE))</f>
        <v>76</v>
      </c>
      <c r="D28" s="4">
        <f>IF(ISNA(VLOOKUP(A28,'2011'!$B$2:$S$401,7,FALSE)), AVERAGE(B28:C28), VLOOKUP(A28,'2011'!$B$2:$S$401,7,FALSE))</f>
        <v>73</v>
      </c>
      <c r="E28" s="4">
        <f>IF(ISNA(VLOOKUP(A28,'2010'!$B$2:$S$401,7,FALSE)), AVERAGE(B28:D28), VLOOKUP(A28,'2010'!$B$2:$S$401,7,FALSE))</f>
        <v>81</v>
      </c>
      <c r="F28" s="4">
        <f>IF(ISNA(VLOOKUP(A28,'2009'!$B$2:$S$401,7,FALSE)), AVERAGE(B28:E28), VLOOKUP(A28,'2009'!$B$2:$S$401,7,FALSE))</f>
        <v>66</v>
      </c>
      <c r="H28" s="4">
        <f>VLOOKUP(A28,'2013'!$B$2:$S$301,4,FALSE)*1.7</f>
        <v>79.899999999999991</v>
      </c>
      <c r="I28" s="4">
        <f>IF(ISNA(VLOOKUP(A28,'2012'!$B$2:$S$401,4,FALSE)), H28, VLOOKUP(A28,'2012'!$B$2:$S$401,4,FALSE))</f>
        <v>82</v>
      </c>
      <c r="J28" s="4">
        <f>IF(ISNA(VLOOKUP(A28,'2011'!$B$2:$S$401,4,FALSE)), AVERAGE(H28:I28), VLOOKUP(A28,'2011'!$B$2:$S$401,4,FALSE))</f>
        <v>75</v>
      </c>
      <c r="K28" s="4">
        <f>IF(ISNA(VLOOKUP(A28,'2010'!$B$2:$S$401,4,FALSE)), AVERAGE(H28:J28), VLOOKUP(A28,'2010'!$B$2:$S$401,4,FALSE))</f>
        <v>82</v>
      </c>
      <c r="L28" s="4">
        <f>IF(ISNA(VLOOKUP(A28,'2009'!$B$2:$S$401,4,FALSE)), AVERAGE(H28:K28), VLOOKUP(A28,'2009'!$B$2:$S$401,4,FALSE))</f>
        <v>82</v>
      </c>
      <c r="N28" s="4">
        <f t="shared" si="0"/>
        <v>26</v>
      </c>
      <c r="S28" s="4" t="str">
        <f>VLOOKUP(A28,Bios!$B$2:$S$350,3,FALSE)</f>
        <v>C</v>
      </c>
      <c r="T28" s="4" t="str">
        <f>VLOOKUP(A28,Bios!$B$2:$S$350,4,FALSE)</f>
        <v>Aug 24 '87</v>
      </c>
      <c r="U28" s="4" t="str">
        <f t="shared" si="1"/>
        <v>87</v>
      </c>
      <c r="V28" s="5">
        <f t="shared" si="2"/>
        <v>0.91643801446744821</v>
      </c>
      <c r="W28" s="4">
        <f t="shared" si="3"/>
        <v>66</v>
      </c>
      <c r="X28" s="4">
        <f t="shared" si="4"/>
        <v>81</v>
      </c>
      <c r="Y28" s="4">
        <f t="shared" si="5"/>
        <v>75</v>
      </c>
      <c r="Z28" s="4">
        <f t="shared" si="6"/>
        <v>82</v>
      </c>
      <c r="AA28" s="4" t="str">
        <f>VLOOKUP(A28,Bios!$B$2:$S$350,7,FALSE)</f>
        <v>SVN</v>
      </c>
      <c r="AB28" s="4" t="str">
        <f>VLOOKUP(A28,Bios!$B$2:$S$350,2,FALSE)</f>
        <v>LAK</v>
      </c>
      <c r="AC28" s="4">
        <f t="shared" si="7"/>
        <v>80.179999999999993</v>
      </c>
      <c r="AD28" s="4">
        <f t="shared" si="8"/>
        <v>73.47999999999999</v>
      </c>
    </row>
    <row r="29" spans="1:30" ht="15" customHeight="1">
      <c r="A29" s="4" t="s">
        <v>47</v>
      </c>
      <c r="B29" s="4">
        <f>VLOOKUP(A29,'2013'!$B$2:$S$301,7,FALSE)*1.7</f>
        <v>71.399999999999991</v>
      </c>
      <c r="C29" s="4">
        <f>IF(ISNA(VLOOKUP(A29,'2012'!$B$2:$S$401,7,FALSE)), B29, VLOOKUP(A29,'2012'!$B$2:$S$401,7,FALSE))</f>
        <v>59</v>
      </c>
      <c r="D29" s="4">
        <f>IF(ISNA(VLOOKUP(A29,'2011'!$B$2:$S$401,7,FALSE)), AVERAGE(B29:C29), VLOOKUP(A29,'2011'!$B$2:$S$401,7,FALSE))</f>
        <v>66</v>
      </c>
      <c r="E29" s="4">
        <f>IF(ISNA(VLOOKUP(A29,'2010'!$B$2:$S$401,7,FALSE)), AVERAGE(B29:D29), VLOOKUP(A29,'2010'!$B$2:$S$401,7,FALSE))</f>
        <v>67</v>
      </c>
      <c r="F29" s="4">
        <f>IF(ISNA(VLOOKUP(A29,'2009'!$B$2:$S$401,7,FALSE)), AVERAGE(B29:E29), VLOOKUP(A29,'2009'!$B$2:$S$401,7,FALSE))</f>
        <v>79</v>
      </c>
      <c r="H29" s="4">
        <f>VLOOKUP(A29,'2013'!$B$2:$S$301,4,FALSE)*1.7</f>
        <v>74.8</v>
      </c>
      <c r="I29" s="4">
        <f>IF(ISNA(VLOOKUP(A29,'2012'!$B$2:$S$401,4,FALSE)), H29, VLOOKUP(A29,'2012'!$B$2:$S$401,4,FALSE))</f>
        <v>82</v>
      </c>
      <c r="J29" s="4">
        <f>IF(ISNA(VLOOKUP(A29,'2011'!$B$2:$S$401,4,FALSE)), AVERAGE(H29:I29), VLOOKUP(A29,'2011'!$B$2:$S$401,4,FALSE))</f>
        <v>75</v>
      </c>
      <c r="K29" s="4">
        <f>IF(ISNA(VLOOKUP(A29,'2010'!$B$2:$S$401,4,FALSE)), AVERAGE(H29:J29), VLOOKUP(A29,'2010'!$B$2:$S$401,4,FALSE))</f>
        <v>76</v>
      </c>
      <c r="L29" s="4">
        <f>IF(ISNA(VLOOKUP(A29,'2009'!$B$2:$S$401,4,FALSE)), AVERAGE(H29:K29), VLOOKUP(A29,'2009'!$B$2:$S$401,4,FALSE))</f>
        <v>78</v>
      </c>
      <c r="N29" s="4">
        <f t="shared" si="0"/>
        <v>29</v>
      </c>
      <c r="S29" s="4" t="str">
        <f>VLOOKUP(A29,Bios!$B$2:$S$350,3,FALSE)</f>
        <v>L</v>
      </c>
      <c r="T29" s="4" t="str">
        <f>VLOOKUP(A29,Bios!$B$2:$S$350,4,FALSE)</f>
        <v>Jun 16 '84</v>
      </c>
      <c r="U29" s="4" t="str">
        <f t="shared" si="1"/>
        <v>84</v>
      </c>
      <c r="V29" s="5">
        <f t="shared" si="2"/>
        <v>0.88750648004147215</v>
      </c>
      <c r="W29" s="4">
        <f t="shared" si="3"/>
        <v>59</v>
      </c>
      <c r="X29" s="4">
        <f t="shared" si="4"/>
        <v>79</v>
      </c>
      <c r="Y29" s="4">
        <f t="shared" si="5"/>
        <v>74.8</v>
      </c>
      <c r="Z29" s="4">
        <f t="shared" si="6"/>
        <v>82</v>
      </c>
      <c r="AA29" s="4" t="str">
        <f>VLOOKUP(A29,Bios!$B$2:$S$350,7,FALSE)</f>
        <v>CAN</v>
      </c>
      <c r="AB29" s="4" t="str">
        <f>VLOOKUP(A29,Bios!$B$2:$S$350,2,FALSE)</f>
        <v>NYR</v>
      </c>
      <c r="AC29" s="4">
        <f t="shared" si="7"/>
        <v>77.16</v>
      </c>
      <c r="AD29" s="4">
        <f t="shared" si="8"/>
        <v>68.47999999999999</v>
      </c>
    </row>
    <row r="30" spans="1:30" ht="15" customHeight="1">
      <c r="A30" s="4" t="s">
        <v>50</v>
      </c>
      <c r="B30" s="4">
        <f>VLOOKUP(A30,'2013'!$B$2:$S$301,7,FALSE)*1.7</f>
        <v>69.7</v>
      </c>
      <c r="C30" s="4">
        <f>IF(ISNA(VLOOKUP(A30,'2012'!$B$2:$S$401,7,FALSE)), B30, VLOOKUP(A30,'2012'!$B$2:$S$401,7,FALSE))</f>
        <v>61</v>
      </c>
      <c r="D30" s="4">
        <f>IF(ISNA(VLOOKUP(A30,'2011'!$B$2:$S$401,7,FALSE)), AVERAGE(B30:C30), VLOOKUP(A30,'2011'!$B$2:$S$401,7,FALSE))</f>
        <v>73</v>
      </c>
      <c r="E30" s="4">
        <f>IF(ISNA(VLOOKUP(A30,'2010'!$B$2:$S$401,7,FALSE)), AVERAGE(B30:D30), VLOOKUP(A30,'2010'!$B$2:$S$401,7,FALSE))</f>
        <v>53</v>
      </c>
      <c r="F30" s="4">
        <f>IF(ISNA(VLOOKUP(A30,'2009'!$B$2:$S$401,7,FALSE)), AVERAGE(B30:E30), VLOOKUP(A30,'2009'!$B$2:$S$401,7,FALSE))</f>
        <v>64</v>
      </c>
      <c r="H30" s="4">
        <f>VLOOKUP(A30,'2013'!$B$2:$S$301,4,FALSE)*1.7</f>
        <v>64.599999999999994</v>
      </c>
      <c r="I30" s="4">
        <f>IF(ISNA(VLOOKUP(A30,'2012'!$B$2:$S$401,4,FALSE)), H30, VLOOKUP(A30,'2012'!$B$2:$S$401,4,FALSE))</f>
        <v>78</v>
      </c>
      <c r="J30" s="4">
        <f>IF(ISNA(VLOOKUP(A30,'2011'!$B$2:$S$401,4,FALSE)), AVERAGE(H30:I30), VLOOKUP(A30,'2011'!$B$2:$S$401,4,FALSE))</f>
        <v>80</v>
      </c>
      <c r="K30" s="4">
        <f>IF(ISNA(VLOOKUP(A30,'2010'!$B$2:$S$401,4,FALSE)), AVERAGE(H30:J30), VLOOKUP(A30,'2010'!$B$2:$S$401,4,FALSE))</f>
        <v>71</v>
      </c>
      <c r="L30" s="4">
        <f>IF(ISNA(VLOOKUP(A30,'2009'!$B$2:$S$401,4,FALSE)), AVERAGE(H30:K30), VLOOKUP(A30,'2009'!$B$2:$S$401,4,FALSE))</f>
        <v>73</v>
      </c>
      <c r="N30" s="4">
        <f t="shared" si="0"/>
        <v>29</v>
      </c>
      <c r="S30" s="4" t="str">
        <f>VLOOKUP(A30,Bios!$B$2:$S$350,3,FALSE)</f>
        <v>L</v>
      </c>
      <c r="T30" s="4" t="str">
        <f>VLOOKUP(A30,Bios!$B$2:$S$350,4,FALSE)</f>
        <v>Jan 19 '84</v>
      </c>
      <c r="U30" s="4" t="str">
        <f t="shared" si="1"/>
        <v>84</v>
      </c>
      <c r="V30" s="5">
        <f t="shared" si="2"/>
        <v>0.87479541734860877</v>
      </c>
      <c r="W30" s="4">
        <f t="shared" si="3"/>
        <v>53</v>
      </c>
      <c r="X30" s="4">
        <f t="shared" si="4"/>
        <v>73</v>
      </c>
      <c r="Y30" s="4">
        <f t="shared" si="5"/>
        <v>64.599999999999994</v>
      </c>
      <c r="Z30" s="4">
        <f t="shared" si="6"/>
        <v>80</v>
      </c>
      <c r="AA30" s="4" t="str">
        <f>VLOOKUP(A30,Bios!$B$2:$S$350,7,FALSE)</f>
        <v>AUT</v>
      </c>
      <c r="AB30" s="4" t="str">
        <f>VLOOKUP(A30,Bios!$B$2:$S$350,2,FALSE)</f>
        <v>BUF, NYI, MTL</v>
      </c>
      <c r="AC30" s="4">
        <f t="shared" si="7"/>
        <v>73.320000000000007</v>
      </c>
      <c r="AD30" s="4">
        <f t="shared" si="8"/>
        <v>64.14</v>
      </c>
    </row>
    <row r="31" spans="1:30" ht="15" customHeight="1">
      <c r="A31" s="4" t="s">
        <v>52</v>
      </c>
      <c r="B31" s="4">
        <f>VLOOKUP(A31,'2013'!$B$2:$S$301,7,FALSE)*1.7</f>
        <v>69.7</v>
      </c>
      <c r="C31" s="4">
        <f>IF(ISNA(VLOOKUP(A31,'2012'!$B$2:$S$401,7,FALSE)), B31, VLOOKUP(A31,'2012'!$B$2:$S$401,7,FALSE))</f>
        <v>64</v>
      </c>
      <c r="D31" s="4">
        <f>IF(ISNA(VLOOKUP(A31,'2011'!$B$2:$S$401,7,FALSE)), AVERAGE(B31:C31), VLOOKUP(A31,'2011'!$B$2:$S$401,7,FALSE))</f>
        <v>44</v>
      </c>
      <c r="E31" s="4">
        <f>IF(ISNA(VLOOKUP(A31,'2010'!$B$2:$S$401,7,FALSE)), AVERAGE(B31:D31), VLOOKUP(A31,'2010'!$B$2:$S$401,7,FALSE))</f>
        <v>38</v>
      </c>
      <c r="F31" s="4">
        <f>IF(ISNA(VLOOKUP(A31,'2009'!$B$2:$S$401,7,FALSE)), AVERAGE(B31:E31), VLOOKUP(A31,'2009'!$B$2:$S$401,7,FALSE))</f>
        <v>45</v>
      </c>
      <c r="H31" s="4">
        <f>VLOOKUP(A31,'2013'!$B$2:$S$301,4,FALSE)*1.7</f>
        <v>81.599999999999994</v>
      </c>
      <c r="I31" s="4">
        <f>IF(ISNA(VLOOKUP(A31,'2012'!$B$2:$S$401,4,FALSE)), H31, VLOOKUP(A31,'2012'!$B$2:$S$401,4,FALSE))</f>
        <v>80</v>
      </c>
      <c r="J31" s="4">
        <f>IF(ISNA(VLOOKUP(A31,'2011'!$B$2:$S$401,4,FALSE)), AVERAGE(H31:I31), VLOOKUP(A31,'2011'!$B$2:$S$401,4,FALSE))</f>
        <v>81</v>
      </c>
      <c r="K31" s="4">
        <f>IF(ISNA(VLOOKUP(A31,'2010'!$B$2:$S$401,4,FALSE)), AVERAGE(H31:J31), VLOOKUP(A31,'2010'!$B$2:$S$401,4,FALSE))</f>
        <v>82</v>
      </c>
      <c r="L31" s="4">
        <f>IF(ISNA(VLOOKUP(A31,'2009'!$B$2:$S$401,4,FALSE)), AVERAGE(H31:K31), VLOOKUP(A31,'2009'!$B$2:$S$401,4,FALSE))</f>
        <v>81</v>
      </c>
      <c r="N31" s="4">
        <f t="shared" si="0"/>
        <v>27</v>
      </c>
      <c r="S31" s="4" t="str">
        <f>VLOOKUP(A31,Bios!$B$2:$S$350,3,FALSE)</f>
        <v>R</v>
      </c>
      <c r="T31" s="4" t="str">
        <f>VLOOKUP(A31,Bios!$B$2:$S$350,4,FALSE)</f>
        <v>Aug 31 '86</v>
      </c>
      <c r="U31" s="4" t="str">
        <f t="shared" si="1"/>
        <v>86</v>
      </c>
      <c r="V31" s="5">
        <f t="shared" si="2"/>
        <v>0.64275147928994081</v>
      </c>
      <c r="W31" s="4">
        <f t="shared" si="3"/>
        <v>38</v>
      </c>
      <c r="X31" s="4">
        <f t="shared" si="4"/>
        <v>69.7</v>
      </c>
      <c r="Y31" s="4">
        <f t="shared" si="5"/>
        <v>80</v>
      </c>
      <c r="Z31" s="4">
        <f t="shared" si="6"/>
        <v>82</v>
      </c>
      <c r="AA31" s="4" t="str">
        <f>VLOOKUP(A31,Bios!$B$2:$S$350,7,FALSE)</f>
        <v>USA</v>
      </c>
      <c r="AB31" s="4" t="str">
        <f>VLOOKUP(A31,Bios!$B$2:$S$350,2,FALSE)</f>
        <v>WPG</v>
      </c>
      <c r="AC31" s="4">
        <f t="shared" si="7"/>
        <v>81.12</v>
      </c>
      <c r="AD31" s="4">
        <f t="shared" si="8"/>
        <v>52.14</v>
      </c>
    </row>
    <row r="32" spans="1:30" ht="15" customHeight="1">
      <c r="A32" s="4" t="s">
        <v>70</v>
      </c>
      <c r="B32" s="4">
        <f>VLOOKUP(A32,'2013'!$B$2:$S$301,7,FALSE)*1.7</f>
        <v>68</v>
      </c>
      <c r="C32" s="4">
        <f>IF(ISNA(VLOOKUP(A32,'2012'!$B$2:$S$401,7,FALSE)), B32, VLOOKUP(A32,'2012'!$B$2:$S$401,7,FALSE))</f>
        <v>67</v>
      </c>
      <c r="D32" s="4">
        <f>IF(ISNA(VLOOKUP(A32,'2011'!$B$2:$S$401,7,FALSE)), AVERAGE(B32:C32), VLOOKUP(A32,'2011'!$B$2:$S$401,7,FALSE))</f>
        <v>104</v>
      </c>
      <c r="E32" s="4">
        <f>IF(ISNA(VLOOKUP(A32,'2010'!$B$2:$S$401,7,FALSE)), AVERAGE(B32:D32), VLOOKUP(A32,'2010'!$B$2:$S$401,7,FALSE))</f>
        <v>85</v>
      </c>
      <c r="F32" s="4">
        <f>IF(ISNA(VLOOKUP(A32,'2009'!$B$2:$S$401,7,FALSE)), AVERAGE(B32:E32), VLOOKUP(A32,'2009'!$B$2:$S$401,7,FALSE))</f>
        <v>82</v>
      </c>
      <c r="H32" s="4">
        <f>VLOOKUP(A32,'2013'!$B$2:$S$301,4,FALSE)*1.7</f>
        <v>79.899999999999991</v>
      </c>
      <c r="I32" s="4">
        <f>IF(ISNA(VLOOKUP(A32,'2012'!$B$2:$S$401,4,FALSE)), H32, VLOOKUP(A32,'2012'!$B$2:$S$401,4,FALSE))</f>
        <v>72</v>
      </c>
      <c r="J32" s="4">
        <f>IF(ISNA(VLOOKUP(A32,'2011'!$B$2:$S$401,4,FALSE)), AVERAGE(H32:I32), VLOOKUP(A32,'2011'!$B$2:$S$401,4,FALSE))</f>
        <v>82</v>
      </c>
      <c r="K32" s="4">
        <f>IF(ISNA(VLOOKUP(A32,'2010'!$B$2:$S$401,4,FALSE)), AVERAGE(H32:J32), VLOOKUP(A32,'2010'!$B$2:$S$401,4,FALSE))</f>
        <v>63</v>
      </c>
      <c r="L32" s="4">
        <f>IF(ISNA(VLOOKUP(A32,'2009'!$B$2:$S$401,4,FALSE)), AVERAGE(H32:K32), VLOOKUP(A32,'2009'!$B$2:$S$401,4,FALSE))</f>
        <v>82</v>
      </c>
      <c r="N32" s="4">
        <f t="shared" si="0"/>
        <v>33</v>
      </c>
      <c r="S32" s="4" t="str">
        <f>VLOOKUP(A32,Bios!$B$2:$S$350,3,FALSE)</f>
        <v>L</v>
      </c>
      <c r="T32" s="4" t="str">
        <f>VLOOKUP(A32,Bios!$B$2:$S$350,4,FALSE)</f>
        <v>Sep 26 '80</v>
      </c>
      <c r="U32" s="4" t="str">
        <f t="shared" si="1"/>
        <v>80</v>
      </c>
      <c r="V32" s="5">
        <f t="shared" si="2"/>
        <v>1.0715228292425443</v>
      </c>
      <c r="W32" s="4">
        <f t="shared" si="3"/>
        <v>67</v>
      </c>
      <c r="X32" s="4">
        <f t="shared" si="4"/>
        <v>104</v>
      </c>
      <c r="Y32" s="4">
        <f t="shared" si="5"/>
        <v>63</v>
      </c>
      <c r="Z32" s="4">
        <f t="shared" si="6"/>
        <v>82</v>
      </c>
      <c r="AA32" s="4" t="str">
        <f>VLOOKUP(A32,Bios!$B$2:$S$350,7,FALSE)</f>
        <v>SWE</v>
      </c>
      <c r="AB32" s="4" t="str">
        <f>VLOOKUP(A32,Bios!$B$2:$S$350,2,FALSE)</f>
        <v>VAN</v>
      </c>
      <c r="AC32" s="4">
        <f t="shared" si="7"/>
        <v>75.78</v>
      </c>
      <c r="AD32" s="4">
        <f t="shared" si="8"/>
        <v>81.2</v>
      </c>
    </row>
    <row r="33" spans="1:30" ht="15" customHeight="1">
      <c r="A33" s="4" t="s">
        <v>71</v>
      </c>
      <c r="B33" s="4">
        <f>VLOOKUP(A33,'2013'!$B$2:$S$301,7,FALSE)*1.7</f>
        <v>68</v>
      </c>
      <c r="C33" s="4">
        <f>IF(ISNA(VLOOKUP(A33,'2012'!$B$2:$S$401,7,FALSE)), B33, VLOOKUP(A33,'2012'!$B$2:$S$401,7,FALSE))</f>
        <v>77</v>
      </c>
      <c r="D33" s="4">
        <f>IF(ISNA(VLOOKUP(A33,'2011'!$B$2:$S$401,7,FALSE)), AVERAGE(B33:C33), VLOOKUP(A33,'2011'!$B$2:$S$401,7,FALSE))</f>
        <v>70</v>
      </c>
      <c r="E33" s="4">
        <f>IF(ISNA(VLOOKUP(A33,'2010'!$B$2:$S$401,7,FALSE)), AVERAGE(B33:D33), VLOOKUP(A33,'2010'!$B$2:$S$401,7,FALSE))</f>
        <v>89</v>
      </c>
      <c r="F33" s="4">
        <f>IF(ISNA(VLOOKUP(A33,'2009'!$B$2:$S$401,7,FALSE)), AVERAGE(B33:E33), VLOOKUP(A33,'2009'!$B$2:$S$401,7,FALSE))</f>
        <v>86</v>
      </c>
      <c r="H33" s="4">
        <f>VLOOKUP(A33,'2013'!$B$2:$S$301,4,FALSE)*1.7</f>
        <v>81.599999999999994</v>
      </c>
      <c r="I33" s="4">
        <f>IF(ISNA(VLOOKUP(A33,'2012'!$B$2:$S$401,4,FALSE)), H33, VLOOKUP(A33,'2012'!$B$2:$S$401,4,FALSE))</f>
        <v>82</v>
      </c>
      <c r="J33" s="4">
        <f>IF(ISNA(VLOOKUP(A33,'2011'!$B$2:$S$401,4,FALSE)), AVERAGE(H33:I33), VLOOKUP(A33,'2011'!$B$2:$S$401,4,FALSE))</f>
        <v>80</v>
      </c>
      <c r="K33" s="4">
        <f>IF(ISNA(VLOOKUP(A33,'2010'!$B$2:$S$401,4,FALSE)), AVERAGE(H33:J33), VLOOKUP(A33,'2010'!$B$2:$S$401,4,FALSE))</f>
        <v>79</v>
      </c>
      <c r="L33" s="4">
        <f>IF(ISNA(VLOOKUP(A33,'2009'!$B$2:$S$401,4,FALSE)), AVERAGE(H33:K33), VLOOKUP(A33,'2009'!$B$2:$S$401,4,FALSE))</f>
        <v>82</v>
      </c>
      <c r="N33" s="4">
        <f t="shared" si="0"/>
        <v>34</v>
      </c>
      <c r="S33" s="4" t="str">
        <f>VLOOKUP(A33,Bios!$B$2:$S$350,3,FALSE)</f>
        <v>C</v>
      </c>
      <c r="T33" s="4" t="str">
        <f>VLOOKUP(A33,Bios!$B$2:$S$350,4,FALSE)</f>
        <v>Jul 02 '79</v>
      </c>
      <c r="U33" s="4" t="str">
        <f t="shared" si="1"/>
        <v>79</v>
      </c>
      <c r="V33" s="5">
        <f t="shared" si="2"/>
        <v>0.96391497775580814</v>
      </c>
      <c r="W33" s="4">
        <f t="shared" si="3"/>
        <v>68</v>
      </c>
      <c r="X33" s="4">
        <f t="shared" si="4"/>
        <v>89</v>
      </c>
      <c r="Y33" s="4">
        <f t="shared" si="5"/>
        <v>79</v>
      </c>
      <c r="Z33" s="4">
        <f t="shared" si="6"/>
        <v>82</v>
      </c>
      <c r="AA33" s="4" t="str">
        <f>VLOOKUP(A33,Bios!$B$2:$S$350,7,FALSE)</f>
        <v>CAN</v>
      </c>
      <c r="AB33" s="4" t="str">
        <f>VLOOKUP(A33,Bios!$B$2:$S$350,2,FALSE)</f>
        <v>SJS</v>
      </c>
      <c r="AC33" s="4">
        <f t="shared" si="7"/>
        <v>80.92</v>
      </c>
      <c r="AD33" s="4">
        <f t="shared" si="8"/>
        <v>78</v>
      </c>
    </row>
    <row r="34" spans="1:30" ht="15" customHeight="1">
      <c r="A34" s="4" t="s">
        <v>73</v>
      </c>
      <c r="B34" s="4">
        <f>VLOOKUP(A34,'2013'!$B$2:$S$301,7,FALSE)*1.7</f>
        <v>66.3</v>
      </c>
      <c r="C34" s="4">
        <f>IF(ISNA(VLOOKUP(A34,'2012'!$B$2:$S$401,7,FALSE)), B34, VLOOKUP(A34,'2012'!$B$2:$S$401,7,FALSE))</f>
        <v>65</v>
      </c>
      <c r="D34" s="4">
        <f>IF(ISNA(VLOOKUP(A34,'2011'!$B$2:$S$401,7,FALSE)), AVERAGE(B34:C34), VLOOKUP(A34,'2011'!$B$2:$S$401,7,FALSE))</f>
        <v>65.650000000000006</v>
      </c>
      <c r="E34" s="4">
        <f>IF(ISNA(VLOOKUP(A34,'2010'!$B$2:$S$401,7,FALSE)), AVERAGE(B34:D34), VLOOKUP(A34,'2010'!$B$2:$S$401,7,FALSE))</f>
        <v>24</v>
      </c>
      <c r="F34" s="4">
        <f>IF(ISNA(VLOOKUP(A34,'2009'!$B$2:$S$401,7,FALSE)), AVERAGE(B34:E34), VLOOKUP(A34,'2009'!$B$2:$S$401,7,FALSE))</f>
        <v>55.237500000000004</v>
      </c>
      <c r="H34" s="4">
        <f>VLOOKUP(A34,'2013'!$B$2:$S$301,4,FALSE)*1.7</f>
        <v>74.8</v>
      </c>
      <c r="I34" s="4">
        <f>IF(ISNA(VLOOKUP(A34,'2012'!$B$2:$S$401,4,FALSE)), H34, VLOOKUP(A34,'2012'!$B$2:$S$401,4,FALSE))</f>
        <v>79</v>
      </c>
      <c r="J34" s="4">
        <f>IF(ISNA(VLOOKUP(A34,'2011'!$B$2:$S$401,4,FALSE)), AVERAGE(H34:I34), VLOOKUP(A34,'2011'!$B$2:$S$401,4,FALSE))</f>
        <v>76.900000000000006</v>
      </c>
      <c r="K34" s="4">
        <f>IF(ISNA(VLOOKUP(A34,'2010'!$B$2:$S$401,4,FALSE)), AVERAGE(H34:J34), VLOOKUP(A34,'2010'!$B$2:$S$401,4,FALSE))</f>
        <v>37</v>
      </c>
      <c r="L34" s="4">
        <f>IF(ISNA(VLOOKUP(A34,'2009'!$B$2:$S$401,4,FALSE)), AVERAGE(H34:K34), VLOOKUP(A34,'2009'!$B$2:$S$401,4,FALSE))</f>
        <v>66.925000000000011</v>
      </c>
      <c r="N34" s="4">
        <f t="shared" si="0"/>
        <v>25</v>
      </c>
      <c r="S34" s="4" t="str">
        <f>VLOOKUP(A34,Bios!$B$2:$S$350,3,FALSE)</f>
        <v>L</v>
      </c>
      <c r="T34" s="4" t="str">
        <f>VLOOKUP(A34,Bios!$B$2:$S$350,4,FALSE)</f>
        <v>Nov 20 '88</v>
      </c>
      <c r="U34" s="4" t="str">
        <f t="shared" si="1"/>
        <v>88</v>
      </c>
      <c r="V34" s="5">
        <f t="shared" si="2"/>
        <v>0.82536421367202073</v>
      </c>
      <c r="W34" s="4">
        <f t="shared" si="3"/>
        <v>24</v>
      </c>
      <c r="X34" s="4">
        <f t="shared" si="4"/>
        <v>66.3</v>
      </c>
      <c r="Y34" s="4">
        <f t="shared" si="5"/>
        <v>37</v>
      </c>
      <c r="Z34" s="4">
        <f t="shared" si="6"/>
        <v>79</v>
      </c>
      <c r="AA34" s="4" t="str">
        <f>VLOOKUP(A34,Bios!$B$2:$S$350,7,FALSE)</f>
        <v>USA</v>
      </c>
      <c r="AB34" s="4" t="str">
        <f>VLOOKUP(A34,Bios!$B$2:$S$350,2,FALSE)</f>
        <v>MTL</v>
      </c>
      <c r="AC34" s="4">
        <f t="shared" si="7"/>
        <v>66.925000000000011</v>
      </c>
      <c r="AD34" s="4">
        <f t="shared" si="8"/>
        <v>55.237499999999997</v>
      </c>
    </row>
    <row r="35" spans="1:30" ht="15" customHeight="1">
      <c r="A35" s="4" t="s">
        <v>77</v>
      </c>
      <c r="B35" s="4">
        <f>VLOOKUP(A35,'2013'!$B$2:$S$301,7,FALSE)*1.7</f>
        <v>64.599999999999994</v>
      </c>
      <c r="C35" s="4">
        <f>IF(ISNA(VLOOKUP(A35,'2012'!$B$2:$S$401,7,FALSE)), B35, VLOOKUP(A35,'2012'!$B$2:$S$401,7,FALSE))</f>
        <v>69</v>
      </c>
      <c r="D35" s="4">
        <f>IF(ISNA(VLOOKUP(A35,'2011'!$B$2:$S$401,7,FALSE)), AVERAGE(B35:C35), VLOOKUP(A35,'2011'!$B$2:$S$401,7,FALSE))</f>
        <v>66.8</v>
      </c>
      <c r="E35" s="4">
        <f>IF(ISNA(VLOOKUP(A35,'2010'!$B$2:$S$401,7,FALSE)), AVERAGE(B35:D35), VLOOKUP(A35,'2010'!$B$2:$S$401,7,FALSE))</f>
        <v>82</v>
      </c>
      <c r="F35" s="4">
        <f>IF(ISNA(VLOOKUP(A35,'2009'!$B$2:$S$401,7,FALSE)), AVERAGE(B35:E35), VLOOKUP(A35,'2009'!$B$2:$S$401,7,FALSE))</f>
        <v>94</v>
      </c>
      <c r="H35" s="4">
        <f>VLOOKUP(A35,'2013'!$B$2:$S$301,4,FALSE)*1.7</f>
        <v>81.599999999999994</v>
      </c>
      <c r="I35" s="4">
        <f>IF(ISNA(VLOOKUP(A35,'2012'!$B$2:$S$401,4,FALSE)), H35, VLOOKUP(A35,'2012'!$B$2:$S$401,4,FALSE))</f>
        <v>82</v>
      </c>
      <c r="J35" s="4">
        <f>IF(ISNA(VLOOKUP(A35,'2011'!$B$2:$S$401,4,FALSE)), AVERAGE(H35:I35), VLOOKUP(A35,'2011'!$B$2:$S$401,4,FALSE))</f>
        <v>81.8</v>
      </c>
      <c r="K35" s="4">
        <f>IF(ISNA(VLOOKUP(A35,'2010'!$B$2:$S$401,4,FALSE)), AVERAGE(H35:J35), VLOOKUP(A35,'2010'!$B$2:$S$401,4,FALSE))</f>
        <v>81</v>
      </c>
      <c r="L35" s="4">
        <f>IF(ISNA(VLOOKUP(A35,'2009'!$B$2:$S$401,4,FALSE)), AVERAGE(H35:K35), VLOOKUP(A35,'2009'!$B$2:$S$401,4,FALSE))</f>
        <v>82</v>
      </c>
      <c r="N35" s="4">
        <f t="shared" si="0"/>
        <v>29</v>
      </c>
      <c r="S35" s="4" t="str">
        <f>VLOOKUP(A35,Bios!$B$2:$S$350,3,FALSE)</f>
        <v>L</v>
      </c>
      <c r="T35" s="4" t="str">
        <f>VLOOKUP(A35,Bios!$B$2:$S$350,4,FALSE)</f>
        <v>Jul 28 '84</v>
      </c>
      <c r="U35" s="4" t="str">
        <f t="shared" si="1"/>
        <v>84</v>
      </c>
      <c r="V35" s="5">
        <f t="shared" si="2"/>
        <v>0.92164544564152806</v>
      </c>
      <c r="W35" s="4">
        <f t="shared" si="3"/>
        <v>64.599999999999994</v>
      </c>
      <c r="X35" s="4">
        <f t="shared" si="4"/>
        <v>94</v>
      </c>
      <c r="Y35" s="4">
        <f t="shared" si="5"/>
        <v>81</v>
      </c>
      <c r="Z35" s="4">
        <f t="shared" si="6"/>
        <v>82</v>
      </c>
      <c r="AA35" s="4" t="str">
        <f>VLOOKUP(A35,Bios!$B$2:$S$350,7,FALSE)</f>
        <v>USA</v>
      </c>
      <c r="AB35" s="4" t="str">
        <f>VLOOKUP(A35,Bios!$B$2:$S$350,2,FALSE)</f>
        <v>MIN</v>
      </c>
      <c r="AC35" s="4">
        <f t="shared" si="7"/>
        <v>81.679999999999993</v>
      </c>
      <c r="AD35" s="4">
        <f t="shared" si="8"/>
        <v>75.28</v>
      </c>
    </row>
    <row r="36" spans="1:30">
      <c r="A36" s="4" t="s">
        <v>82</v>
      </c>
      <c r="B36" s="4">
        <f>VLOOKUP(A36,'2013'!$B$2:$S$301,7,FALSE)*1.7</f>
        <v>64.599999999999994</v>
      </c>
      <c r="C36" s="4">
        <f>IF(ISNA(VLOOKUP(A36,'2012'!$B$2:$S$401,7,FALSE)), B36, VLOOKUP(A36,'2012'!$B$2:$S$401,7,FALSE))</f>
        <v>42</v>
      </c>
      <c r="D36" s="4">
        <f>IF(ISNA(VLOOKUP(A36,'2011'!$B$2:$S$401,7,FALSE)), AVERAGE(B36:C36), VLOOKUP(A36,'2011'!$B$2:$S$401,7,FALSE))</f>
        <v>50</v>
      </c>
      <c r="E36" s="4">
        <f>IF(ISNA(VLOOKUP(A36,'2010'!$B$2:$S$401,7,FALSE)), AVERAGE(B36:D36), VLOOKUP(A36,'2010'!$B$2:$S$401,7,FALSE))</f>
        <v>52.199999999999996</v>
      </c>
      <c r="F36" s="4">
        <f>IF(ISNA(VLOOKUP(A36,'2009'!$B$2:$S$401,7,FALSE)), AVERAGE(B36:E36), VLOOKUP(A36,'2009'!$B$2:$S$401,7,FALSE))</f>
        <v>33</v>
      </c>
      <c r="H36" s="4">
        <f>VLOOKUP(A36,'2013'!$B$2:$S$301,4,FALSE)*1.7</f>
        <v>59.5</v>
      </c>
      <c r="I36" s="4">
        <f>IF(ISNA(VLOOKUP(A36,'2012'!$B$2:$S$401,4,FALSE)), H36, VLOOKUP(A36,'2012'!$B$2:$S$401,4,FALSE))</f>
        <v>51</v>
      </c>
      <c r="J36" s="4">
        <f>IF(ISNA(VLOOKUP(A36,'2011'!$B$2:$S$401,4,FALSE)), AVERAGE(H36:I36), VLOOKUP(A36,'2011'!$B$2:$S$401,4,FALSE))</f>
        <v>82</v>
      </c>
      <c r="K36" s="4">
        <f>IF(ISNA(VLOOKUP(A36,'2010'!$B$2:$S$401,4,FALSE)), AVERAGE(H36:J36), VLOOKUP(A36,'2010'!$B$2:$S$401,4,FALSE))</f>
        <v>64.166666666666671</v>
      </c>
      <c r="L36" s="4">
        <f>IF(ISNA(VLOOKUP(A36,'2009'!$B$2:$S$401,4,FALSE)), AVERAGE(H36:K36), VLOOKUP(A36,'2009'!$B$2:$S$401,4,FALSE))</f>
        <v>74</v>
      </c>
      <c r="N36" s="4">
        <f t="shared" si="0"/>
        <v>26</v>
      </c>
      <c r="S36" s="4" t="str">
        <f>VLOOKUP(A36,Bios!$B$2:$S$350,3,FALSE)</f>
        <v>D</v>
      </c>
      <c r="T36" s="4" t="str">
        <f>VLOOKUP(A36,Bios!$B$2:$S$350,4,FALSE)</f>
        <v>Apr 24 '87</v>
      </c>
      <c r="U36" s="4" t="str">
        <f t="shared" si="1"/>
        <v>87</v>
      </c>
      <c r="V36" s="5">
        <f t="shared" si="2"/>
        <v>0.73124999999999996</v>
      </c>
      <c r="W36" s="4">
        <f t="shared" si="3"/>
        <v>33</v>
      </c>
      <c r="X36" s="4">
        <f t="shared" si="4"/>
        <v>64.599999999999994</v>
      </c>
      <c r="Y36" s="4">
        <f t="shared" si="5"/>
        <v>51</v>
      </c>
      <c r="Z36" s="4">
        <f t="shared" si="6"/>
        <v>82</v>
      </c>
      <c r="AA36" s="4" t="str">
        <f>VLOOKUP(A36,Bios!$B$2:$S$350,7,FALSE)</f>
        <v>CAN</v>
      </c>
      <c r="AB36" s="4" t="str">
        <f>VLOOKUP(A36,Bios!$B$2:$S$350,2,FALSE)</f>
        <v>PIT</v>
      </c>
      <c r="AC36" s="4">
        <f t="shared" si="7"/>
        <v>66.13333333333334</v>
      </c>
      <c r="AD36" s="4">
        <f t="shared" si="8"/>
        <v>48.36</v>
      </c>
    </row>
    <row r="37" spans="1:30" ht="15" customHeight="1">
      <c r="A37" s="4" t="s">
        <v>75</v>
      </c>
      <c r="B37" s="4">
        <f>VLOOKUP(A37,'2013'!$B$2:$S$301,7,FALSE)*1.7</f>
        <v>64.599999999999994</v>
      </c>
      <c r="C37" s="4">
        <f>IF(ISNA(VLOOKUP(A37,'2012'!$B$2:$S$401,7,FALSE)), B37, VLOOKUP(A37,'2012'!$B$2:$S$401,7,FALSE))</f>
        <v>36</v>
      </c>
      <c r="D37" s="4">
        <f>IF(ISNA(VLOOKUP(A37,'2011'!$B$2:$S$401,7,FALSE)), AVERAGE(B37:C37), VLOOKUP(A37,'2011'!$B$2:$S$401,7,FALSE))</f>
        <v>50.3</v>
      </c>
      <c r="E37" s="4">
        <f>IF(ISNA(VLOOKUP(A37,'2010'!$B$2:$S$401,7,FALSE)), AVERAGE(B37:D37), VLOOKUP(A37,'2010'!$B$2:$S$401,7,FALSE))</f>
        <v>50.29999999999999</v>
      </c>
      <c r="F37" s="4">
        <f>IF(ISNA(VLOOKUP(A37,'2009'!$B$2:$S$401,7,FALSE)), AVERAGE(B37:E37), VLOOKUP(A37,'2009'!$B$2:$S$401,7,FALSE))</f>
        <v>50.29999999999999</v>
      </c>
      <c r="H37" s="4">
        <f>VLOOKUP(A37,'2013'!$B$2:$S$301,4,FALSE)*1.7</f>
        <v>81.599999999999994</v>
      </c>
      <c r="I37" s="4">
        <f>IF(ISNA(VLOOKUP(A37,'2012'!$B$2:$S$401,4,FALSE)), H37, VLOOKUP(A37,'2012'!$B$2:$S$401,4,FALSE))</f>
        <v>79</v>
      </c>
      <c r="J37" s="4">
        <f>IF(ISNA(VLOOKUP(A37,'2011'!$B$2:$S$401,4,FALSE)), AVERAGE(H37:I37), VLOOKUP(A37,'2011'!$B$2:$S$401,4,FALSE))</f>
        <v>80.3</v>
      </c>
      <c r="K37" s="4">
        <f>IF(ISNA(VLOOKUP(A37,'2010'!$B$2:$S$401,4,FALSE)), AVERAGE(H37:J37), VLOOKUP(A37,'2010'!$B$2:$S$401,4,FALSE))</f>
        <v>80.3</v>
      </c>
      <c r="L37" s="4">
        <f>IF(ISNA(VLOOKUP(A37,'2009'!$B$2:$S$401,4,FALSE)), AVERAGE(H37:K37), VLOOKUP(A37,'2009'!$B$2:$S$401,4,FALSE))</f>
        <v>80.3</v>
      </c>
      <c r="N37" s="4">
        <f t="shared" si="0"/>
        <v>25</v>
      </c>
      <c r="S37" s="4" t="str">
        <f>VLOOKUP(A37,Bios!$B$2:$S$350,3,FALSE)</f>
        <v>L</v>
      </c>
      <c r="T37" s="4" t="str">
        <f>VLOOKUP(A37,Bios!$B$2:$S$350,4,FALSE)</f>
        <v>Mar 16 '88</v>
      </c>
      <c r="U37" s="4" t="str">
        <f t="shared" si="1"/>
        <v>88</v>
      </c>
      <c r="V37" s="5">
        <f t="shared" si="2"/>
        <v>0.62640099626400991</v>
      </c>
      <c r="W37" s="4">
        <f t="shared" si="3"/>
        <v>36</v>
      </c>
      <c r="X37" s="4">
        <f t="shared" si="4"/>
        <v>64.599999999999994</v>
      </c>
      <c r="Y37" s="4">
        <f t="shared" si="5"/>
        <v>79</v>
      </c>
      <c r="Z37" s="4">
        <f t="shared" si="6"/>
        <v>81.599999999999994</v>
      </c>
      <c r="AA37" s="4" t="str">
        <f>VLOOKUP(A37,Bios!$B$2:$S$350,7,FALSE)</f>
        <v>CZE</v>
      </c>
      <c r="AB37" s="4" t="str">
        <f>VLOOKUP(A37,Bios!$B$2:$S$350,2,FALSE)</f>
        <v>CAR</v>
      </c>
      <c r="AC37" s="4">
        <f t="shared" si="7"/>
        <v>80.3</v>
      </c>
      <c r="AD37" s="4">
        <f t="shared" si="8"/>
        <v>50.29999999999999</v>
      </c>
    </row>
    <row r="38" spans="1:30">
      <c r="A38" s="4" t="s">
        <v>80</v>
      </c>
      <c r="B38" s="4">
        <f>VLOOKUP(A38,'2013'!$B$2:$S$301,7,FALSE)*1.7</f>
        <v>64.599999999999994</v>
      </c>
      <c r="C38" s="4">
        <f>IF(ISNA(VLOOKUP(A38,'2012'!$B$2:$S$401,7,FALSE)), B38, VLOOKUP(A38,'2012'!$B$2:$S$401,7,FALSE))</f>
        <v>36</v>
      </c>
      <c r="D38" s="4">
        <f>IF(ISNA(VLOOKUP(A38,'2011'!$B$2:$S$401,7,FALSE)), AVERAGE(B38:C38), VLOOKUP(A38,'2011'!$B$2:$S$401,7,FALSE))</f>
        <v>38</v>
      </c>
      <c r="E38" s="4">
        <f>IF(ISNA(VLOOKUP(A38,'2010'!$B$2:$S$401,7,FALSE)), AVERAGE(B38:D38), VLOOKUP(A38,'2010'!$B$2:$S$401,7,FALSE))</f>
        <v>46.199999999999996</v>
      </c>
      <c r="F38" s="4">
        <f>IF(ISNA(VLOOKUP(A38,'2009'!$B$2:$S$401,7,FALSE)), AVERAGE(B38:E38), VLOOKUP(A38,'2009'!$B$2:$S$401,7,FALSE))</f>
        <v>46.199999999999996</v>
      </c>
      <c r="H38" s="4">
        <f>VLOOKUP(A38,'2013'!$B$2:$S$301,4,FALSE)*1.7</f>
        <v>71.399999999999991</v>
      </c>
      <c r="I38" s="4">
        <f>IF(ISNA(VLOOKUP(A38,'2012'!$B$2:$S$401,4,FALSE)), H38, VLOOKUP(A38,'2012'!$B$2:$S$401,4,FALSE))</f>
        <v>81</v>
      </c>
      <c r="J38" s="4">
        <f>IF(ISNA(VLOOKUP(A38,'2011'!$B$2:$S$401,4,FALSE)), AVERAGE(H38:I38), VLOOKUP(A38,'2011'!$B$2:$S$401,4,FALSE))</f>
        <v>77</v>
      </c>
      <c r="K38" s="4">
        <f>IF(ISNA(VLOOKUP(A38,'2010'!$B$2:$S$401,4,FALSE)), AVERAGE(H38:J38), VLOOKUP(A38,'2010'!$B$2:$S$401,4,FALSE))</f>
        <v>76.466666666666654</v>
      </c>
      <c r="L38" s="4">
        <f>IF(ISNA(VLOOKUP(A38,'2009'!$B$2:$S$401,4,FALSE)), AVERAGE(H38:K38), VLOOKUP(A38,'2009'!$B$2:$S$401,4,FALSE))</f>
        <v>76.466666666666654</v>
      </c>
      <c r="N38" s="4">
        <f t="shared" si="0"/>
        <v>24</v>
      </c>
      <c r="S38" s="4" t="str">
        <f>VLOOKUP(A38,Bios!$B$2:$S$350,3,FALSE)</f>
        <v>D</v>
      </c>
      <c r="T38" s="4" t="str">
        <f>VLOOKUP(A38,Bios!$B$2:$S$350,4,FALSE)</f>
        <v>May 13 '89</v>
      </c>
      <c r="U38" s="4" t="str">
        <f t="shared" si="1"/>
        <v>89</v>
      </c>
      <c r="V38" s="5">
        <f t="shared" si="2"/>
        <v>0.60418482999128165</v>
      </c>
      <c r="W38" s="4">
        <f t="shared" si="3"/>
        <v>36</v>
      </c>
      <c r="X38" s="4">
        <f t="shared" si="4"/>
        <v>64.599999999999994</v>
      </c>
      <c r="Y38" s="4">
        <f t="shared" si="5"/>
        <v>71.399999999999991</v>
      </c>
      <c r="Z38" s="4">
        <f t="shared" si="6"/>
        <v>81</v>
      </c>
      <c r="AA38" s="4" t="str">
        <f>VLOOKUP(A38,Bios!$B$2:$S$350,7,FALSE)</f>
        <v>CAN</v>
      </c>
      <c r="AB38" s="4" t="str">
        <f>VLOOKUP(A38,Bios!$B$2:$S$350,2,FALSE)</f>
        <v>MTL</v>
      </c>
      <c r="AC38" s="4">
        <f t="shared" si="7"/>
        <v>76.466666666666654</v>
      </c>
      <c r="AD38" s="4">
        <f t="shared" si="8"/>
        <v>46.199999999999996</v>
      </c>
    </row>
    <row r="39" spans="1:30" ht="15" customHeight="1">
      <c r="A39" s="4" t="s">
        <v>76</v>
      </c>
      <c r="B39" s="4">
        <f>VLOOKUP(A39,'2013'!$B$2:$S$301,7,FALSE)*1.7</f>
        <v>64.599999999999994</v>
      </c>
      <c r="C39" s="4">
        <f>IF(ISNA(VLOOKUP(A39,'2012'!$B$2:$S$401,7,FALSE)), B39, VLOOKUP(A39,'2012'!$B$2:$S$401,7,FALSE))</f>
        <v>59</v>
      </c>
      <c r="D39" s="4">
        <f>IF(ISNA(VLOOKUP(A39,'2011'!$B$2:$S$401,7,FALSE)), AVERAGE(B39:C39), VLOOKUP(A39,'2011'!$B$2:$S$401,7,FALSE))</f>
        <v>37</v>
      </c>
      <c r="E39" s="4">
        <f>IF(ISNA(VLOOKUP(A39,'2010'!$B$2:$S$401,7,FALSE)), AVERAGE(B39:D39), VLOOKUP(A39,'2010'!$B$2:$S$401,7,FALSE))</f>
        <v>38</v>
      </c>
      <c r="F39" s="4">
        <f>IF(ISNA(VLOOKUP(A39,'2009'!$B$2:$S$401,7,FALSE)), AVERAGE(B39:E39), VLOOKUP(A39,'2009'!$B$2:$S$401,7,FALSE))</f>
        <v>49.65</v>
      </c>
      <c r="H39" s="4">
        <f>VLOOKUP(A39,'2013'!$B$2:$S$301,4,FALSE)*1.7</f>
        <v>81.599999999999994</v>
      </c>
      <c r="I39" s="4">
        <f>IF(ISNA(VLOOKUP(A39,'2012'!$B$2:$S$401,4,FALSE)), H39, VLOOKUP(A39,'2012'!$B$2:$S$401,4,FALSE))</f>
        <v>82</v>
      </c>
      <c r="J39" s="4">
        <f>IF(ISNA(VLOOKUP(A39,'2011'!$B$2:$S$401,4,FALSE)), AVERAGE(H39:I39), VLOOKUP(A39,'2011'!$B$2:$S$401,4,FALSE))</f>
        <v>81</v>
      </c>
      <c r="K39" s="4">
        <f>IF(ISNA(VLOOKUP(A39,'2010'!$B$2:$S$401,4,FALSE)), AVERAGE(H39:J39), VLOOKUP(A39,'2010'!$B$2:$S$401,4,FALSE))</f>
        <v>81</v>
      </c>
      <c r="L39" s="4">
        <f>IF(ISNA(VLOOKUP(A39,'2009'!$B$2:$S$401,4,FALSE)), AVERAGE(H39:K39), VLOOKUP(A39,'2009'!$B$2:$S$401,4,FALSE))</f>
        <v>81.400000000000006</v>
      </c>
      <c r="N39" s="4" t="e">
        <f t="shared" si="0"/>
        <v>#N/A</v>
      </c>
      <c r="S39" s="4" t="e">
        <f>VLOOKUP(A39,Bios!$B$2:$S$350,3,FALSE)</f>
        <v>#N/A</v>
      </c>
      <c r="T39" s="4" t="e">
        <f>VLOOKUP(A39,Bios!$B$2:$S$350,4,FALSE)</f>
        <v>#N/A</v>
      </c>
      <c r="U39" s="4" t="e">
        <f t="shared" si="1"/>
        <v>#N/A</v>
      </c>
      <c r="V39" s="5">
        <f t="shared" si="2"/>
        <v>0.60995085995085985</v>
      </c>
      <c r="W39" s="4">
        <f t="shared" si="3"/>
        <v>37</v>
      </c>
      <c r="X39" s="4">
        <f t="shared" si="4"/>
        <v>64.599999999999994</v>
      </c>
      <c r="Y39" s="4">
        <f t="shared" si="5"/>
        <v>81</v>
      </c>
      <c r="Z39" s="4">
        <f t="shared" si="6"/>
        <v>82</v>
      </c>
      <c r="AA39" s="4" t="e">
        <f>VLOOKUP(A39,Bios!$B$2:$S$350,7,FALSE)</f>
        <v>#N/A</v>
      </c>
      <c r="AB39" s="4" t="e">
        <f>VLOOKUP(A39,Bios!$B$2:$S$350,2,FALSE)</f>
        <v>#N/A</v>
      </c>
      <c r="AC39" s="4">
        <f t="shared" si="7"/>
        <v>81.400000000000006</v>
      </c>
      <c r="AD39" s="4">
        <f t="shared" si="8"/>
        <v>49.65</v>
      </c>
    </row>
    <row r="40" spans="1:30" ht="15" customHeight="1">
      <c r="A40" s="6" t="s">
        <v>79</v>
      </c>
      <c r="B40" s="4">
        <f>VLOOKUP(A40,'2013'!$B$2:$S$301,7,FALSE)*1.7</f>
        <v>64.599999999999994</v>
      </c>
      <c r="C40" s="4">
        <f>IF(ISNA(VLOOKUP(A40,'2012'!$B$2:$S$401,7,FALSE)), B40, VLOOKUP(A40,'2012'!$B$2:$S$401,7,FALSE))</f>
        <v>47</v>
      </c>
      <c r="D40" s="4">
        <f>IF(ISNA(VLOOKUP(A40,'2011'!$B$2:$S$401,7,FALSE)), AVERAGE(B40:C40), VLOOKUP(A40,'2011'!$B$2:$S$401,7,FALSE))</f>
        <v>42</v>
      </c>
      <c r="E40" s="4">
        <f>IF(ISNA(VLOOKUP(A40,'2010'!$B$2:$S$401,7,FALSE)), AVERAGE(B40:D40), VLOOKUP(A40,'2010'!$B$2:$S$401,7,FALSE))</f>
        <v>41</v>
      </c>
      <c r="F40" s="4">
        <f>IF(ISNA(VLOOKUP(A40,'2009'!$B$2:$S$401,7,FALSE)), AVERAGE(B40:E40), VLOOKUP(A40,'2009'!$B$2:$S$401,7,FALSE))</f>
        <v>41</v>
      </c>
      <c r="H40" s="4">
        <f>VLOOKUP(A40,'2013'!$B$2:$S$301,4,FALSE)*1.7</f>
        <v>81.599999999999994</v>
      </c>
      <c r="I40" s="4">
        <f>IF(ISNA(VLOOKUP(A40,'2012'!$B$2:$S$401,4,FALSE)), H40, VLOOKUP(A40,'2012'!$B$2:$S$401,4,FALSE))</f>
        <v>75</v>
      </c>
      <c r="J40" s="4">
        <f>IF(ISNA(VLOOKUP(A40,'2011'!$B$2:$S$401,4,FALSE)), AVERAGE(H40:I40), VLOOKUP(A40,'2011'!$B$2:$S$401,4,FALSE))</f>
        <v>68</v>
      </c>
      <c r="K40" s="4">
        <f>IF(ISNA(VLOOKUP(A40,'2010'!$B$2:$S$401,4,FALSE)), AVERAGE(H40:J40), VLOOKUP(A40,'2010'!$B$2:$S$401,4,FALSE))</f>
        <v>68</v>
      </c>
      <c r="L40" s="4">
        <f>IF(ISNA(VLOOKUP(A40,'2009'!$B$2:$S$401,4,FALSE)), AVERAGE(H40:K40), VLOOKUP(A40,'2009'!$B$2:$S$401,4,FALSE))</f>
        <v>76</v>
      </c>
      <c r="N40" s="4">
        <f t="shared" si="0"/>
        <v>24</v>
      </c>
      <c r="S40" s="4" t="str">
        <f>VLOOKUP(A40,Bios!$B$2:$S$350,3,FALSE)</f>
        <v>C</v>
      </c>
      <c r="T40" s="4" t="str">
        <f>VLOOKUP(A40,Bios!$B$2:$S$350,4,FALSE)</f>
        <v>Aug 10 '89</v>
      </c>
      <c r="U40" s="4" t="str">
        <f t="shared" si="1"/>
        <v>89</v>
      </c>
      <c r="V40" s="5">
        <f t="shared" si="2"/>
        <v>0.63917525773195871</v>
      </c>
      <c r="W40" s="4">
        <f t="shared" si="3"/>
        <v>41</v>
      </c>
      <c r="X40" s="4">
        <f t="shared" si="4"/>
        <v>64.599999999999994</v>
      </c>
      <c r="Y40" s="4">
        <f t="shared" si="5"/>
        <v>68</v>
      </c>
      <c r="Z40" s="4">
        <f t="shared" si="6"/>
        <v>81.599999999999994</v>
      </c>
      <c r="AA40" s="4" t="str">
        <f>VLOOKUP(A40,Bios!$B$2:$S$350,7,FALSE)</f>
        <v>CAN</v>
      </c>
      <c r="AB40" s="4" t="str">
        <f>VLOOKUP(A40,Bios!$B$2:$S$350,2,FALSE)</f>
        <v>EDM</v>
      </c>
      <c r="AC40" s="4">
        <f t="shared" si="7"/>
        <v>73.72</v>
      </c>
      <c r="AD40" s="4">
        <f t="shared" si="8"/>
        <v>47.12</v>
      </c>
    </row>
    <row r="41" spans="1:30" ht="15" customHeight="1">
      <c r="A41" s="4" t="s">
        <v>85</v>
      </c>
      <c r="B41" s="4">
        <f>VLOOKUP(A41,'2013'!$B$2:$S$301,7,FALSE)*1.7</f>
        <v>62.9</v>
      </c>
      <c r="C41" s="4">
        <f>IF(ISNA(VLOOKUP(A41,'2012'!$B$2:$S$401,7,FALSE)), B41, VLOOKUP(A41,'2012'!$B$2:$S$401,7,FALSE))</f>
        <v>44</v>
      </c>
      <c r="D41" s="4">
        <f>IF(ISNA(VLOOKUP(A41,'2011'!$B$2:$S$401,7,FALSE)), AVERAGE(B41:C41), VLOOKUP(A41,'2011'!$B$2:$S$401,7,FALSE))</f>
        <v>62</v>
      </c>
      <c r="E41" s="4">
        <f>IF(ISNA(VLOOKUP(A41,'2010'!$B$2:$S$401,7,FALSE)), AVERAGE(B41:D41), VLOOKUP(A41,'2010'!$B$2:$S$401,7,FALSE))</f>
        <v>71</v>
      </c>
      <c r="F41" s="4">
        <f>IF(ISNA(VLOOKUP(A41,'2009'!$B$2:$S$401,7,FALSE)), AVERAGE(B41:E41), VLOOKUP(A41,'2009'!$B$2:$S$401,7,FALSE))</f>
        <v>67</v>
      </c>
      <c r="H41" s="4">
        <f>VLOOKUP(A41,'2013'!$B$2:$S$301,4,FALSE)*1.7</f>
        <v>81.599999999999994</v>
      </c>
      <c r="I41" s="4">
        <f>IF(ISNA(VLOOKUP(A41,'2012'!$B$2:$S$401,4,FALSE)), H41, VLOOKUP(A41,'2012'!$B$2:$S$401,4,FALSE))</f>
        <v>55</v>
      </c>
      <c r="J41" s="4">
        <f>IF(ISNA(VLOOKUP(A41,'2011'!$B$2:$S$401,4,FALSE)), AVERAGE(H41:I41), VLOOKUP(A41,'2011'!$B$2:$S$401,4,FALSE))</f>
        <v>71</v>
      </c>
      <c r="K41" s="4">
        <f>IF(ISNA(VLOOKUP(A41,'2010'!$B$2:$S$401,4,FALSE)), AVERAGE(H41:J41), VLOOKUP(A41,'2010'!$B$2:$S$401,4,FALSE))</f>
        <v>80</v>
      </c>
      <c r="L41" s="4">
        <f>IF(ISNA(VLOOKUP(A41,'2009'!$B$2:$S$401,4,FALSE)), AVERAGE(H41:K41), VLOOKUP(A41,'2009'!$B$2:$S$401,4,FALSE))</f>
        <v>79</v>
      </c>
      <c r="N41" s="4">
        <f t="shared" si="0"/>
        <v>30</v>
      </c>
      <c r="S41" s="4" t="str">
        <f>VLOOKUP(A41,Bios!$B$2:$S$350,3,FALSE)</f>
        <v>C</v>
      </c>
      <c r="T41" s="4" t="str">
        <f>VLOOKUP(A41,Bios!$B$2:$S$350,4,FALSE)</f>
        <v>Mar 12 '83</v>
      </c>
      <c r="U41" s="4" t="str">
        <f t="shared" si="1"/>
        <v>83</v>
      </c>
      <c r="V41" s="5">
        <f t="shared" si="2"/>
        <v>0.83715220949263491</v>
      </c>
      <c r="W41" s="4">
        <f t="shared" si="3"/>
        <v>44</v>
      </c>
      <c r="X41" s="4">
        <f t="shared" si="4"/>
        <v>71</v>
      </c>
      <c r="Y41" s="4">
        <f t="shared" si="5"/>
        <v>55</v>
      </c>
      <c r="Z41" s="4">
        <f t="shared" si="6"/>
        <v>81.599999999999994</v>
      </c>
      <c r="AA41" s="4" t="str">
        <f>VLOOKUP(A41,Bios!$B$2:$S$350,7,FALSE)</f>
        <v>FIN</v>
      </c>
      <c r="AB41" s="4" t="str">
        <f>VLOOKUP(A41,Bios!$B$2:$S$350,2,FALSE)</f>
        <v>MIN</v>
      </c>
      <c r="AC41" s="4">
        <f t="shared" si="7"/>
        <v>73.320000000000007</v>
      </c>
      <c r="AD41" s="4">
        <f t="shared" si="8"/>
        <v>61.379999999999995</v>
      </c>
    </row>
    <row r="42" spans="1:30" ht="15" customHeight="1">
      <c r="A42" s="4" t="s">
        <v>83</v>
      </c>
      <c r="B42" s="4">
        <f>VLOOKUP(A42,'2013'!$B$2:$S$301,7,FALSE)*1.7</f>
        <v>62.9</v>
      </c>
      <c r="C42" s="4">
        <f>IF(ISNA(VLOOKUP(A42,'2012'!$B$2:$S$401,7,FALSE)), B42, VLOOKUP(A42,'2012'!$B$2:$S$401,7,FALSE))</f>
        <v>65</v>
      </c>
      <c r="D42" s="4">
        <f>IF(ISNA(VLOOKUP(A42,'2011'!$B$2:$S$401,7,FALSE)), AVERAGE(B42:C42), VLOOKUP(A42,'2011'!$B$2:$S$401,7,FALSE))</f>
        <v>56</v>
      </c>
      <c r="E42" s="4">
        <f>IF(ISNA(VLOOKUP(A42,'2010'!$B$2:$S$401,7,FALSE)), AVERAGE(B42:D42), VLOOKUP(A42,'2010'!$B$2:$S$401,7,FALSE))</f>
        <v>61.300000000000004</v>
      </c>
      <c r="F42" s="4">
        <f>IF(ISNA(VLOOKUP(A42,'2009'!$B$2:$S$401,7,FALSE)), AVERAGE(B42:E42), VLOOKUP(A42,'2009'!$B$2:$S$401,7,FALSE))</f>
        <v>61.300000000000004</v>
      </c>
      <c r="H42" s="4">
        <f>VLOOKUP(A42,'2013'!$B$2:$S$301,4,FALSE)*1.7</f>
        <v>81.599999999999994</v>
      </c>
      <c r="I42" s="4">
        <f>IF(ISNA(VLOOKUP(A42,'2012'!$B$2:$S$401,4,FALSE)), H42, VLOOKUP(A42,'2012'!$B$2:$S$401,4,FALSE))</f>
        <v>80</v>
      </c>
      <c r="J42" s="4">
        <f>IF(ISNA(VLOOKUP(A42,'2011'!$B$2:$S$401,4,FALSE)), AVERAGE(H42:I42), VLOOKUP(A42,'2011'!$B$2:$S$401,4,FALSE))</f>
        <v>79</v>
      </c>
      <c r="K42" s="4">
        <f>IF(ISNA(VLOOKUP(A42,'2010'!$B$2:$S$401,4,FALSE)), AVERAGE(H42:J42), VLOOKUP(A42,'2010'!$B$2:$S$401,4,FALSE))</f>
        <v>80.2</v>
      </c>
      <c r="L42" s="4">
        <f>IF(ISNA(VLOOKUP(A42,'2009'!$B$2:$S$401,4,FALSE)), AVERAGE(H42:K42), VLOOKUP(A42,'2009'!$B$2:$S$401,4,FALSE))</f>
        <v>80.2</v>
      </c>
      <c r="N42" s="4">
        <f t="shared" si="0"/>
        <v>24</v>
      </c>
      <c r="S42" s="4" t="str">
        <f>VLOOKUP(A42,Bios!$B$2:$S$350,3,FALSE)</f>
        <v>C</v>
      </c>
      <c r="T42" s="4" t="str">
        <f>VLOOKUP(A42,Bios!$B$2:$S$350,4,FALSE)</f>
        <v>Mar 28 '89</v>
      </c>
      <c r="U42" s="4" t="str">
        <f t="shared" si="1"/>
        <v>89</v>
      </c>
      <c r="V42" s="5">
        <f t="shared" si="2"/>
        <v>0.76433915211970072</v>
      </c>
      <c r="W42" s="4">
        <f t="shared" si="3"/>
        <v>56</v>
      </c>
      <c r="X42" s="4">
        <f t="shared" si="4"/>
        <v>65</v>
      </c>
      <c r="Y42" s="4">
        <f t="shared" si="5"/>
        <v>79</v>
      </c>
      <c r="Z42" s="4">
        <f t="shared" si="6"/>
        <v>81.599999999999994</v>
      </c>
      <c r="AA42" s="4" t="str">
        <f>VLOOKUP(A42,Bios!$B$2:$S$350,7,FALSE)</f>
        <v>CAN</v>
      </c>
      <c r="AB42" s="4" t="str">
        <f>VLOOKUP(A42,Bios!$B$2:$S$350,2,FALSE)</f>
        <v>SJS</v>
      </c>
      <c r="AC42" s="4">
        <f t="shared" si="7"/>
        <v>80.2</v>
      </c>
      <c r="AD42" s="4">
        <f t="shared" si="8"/>
        <v>61.3</v>
      </c>
    </row>
    <row r="43" spans="1:30" ht="15" customHeight="1">
      <c r="A43" s="4" t="s">
        <v>84</v>
      </c>
      <c r="B43" s="4">
        <f>VLOOKUP(A43,'2013'!$B$2:$S$301,7,FALSE)*1.7</f>
        <v>62.9</v>
      </c>
      <c r="C43" s="4">
        <f>IF(ISNA(VLOOKUP(A43,'2012'!$B$2:$S$401,7,FALSE)), B43, VLOOKUP(A43,'2012'!$B$2:$S$401,7,FALSE))</f>
        <v>76</v>
      </c>
      <c r="D43" s="4">
        <f>IF(ISNA(VLOOKUP(A43,'2011'!$B$2:$S$401,7,FALSE)), AVERAGE(B43:C43), VLOOKUP(A43,'2011'!$B$2:$S$401,7,FALSE))</f>
        <v>43</v>
      </c>
      <c r="E43" s="4">
        <f>IF(ISNA(VLOOKUP(A43,'2010'!$B$2:$S$401,7,FALSE)), AVERAGE(B43:D43), VLOOKUP(A43,'2010'!$B$2:$S$401,7,FALSE))</f>
        <v>60.633333333333333</v>
      </c>
      <c r="F43" s="4">
        <f>IF(ISNA(VLOOKUP(A43,'2009'!$B$2:$S$401,7,FALSE)), AVERAGE(B43:E43), VLOOKUP(A43,'2009'!$B$2:$S$401,7,FALSE))</f>
        <v>60.633333333333333</v>
      </c>
      <c r="H43" s="4">
        <f>VLOOKUP(A43,'2013'!$B$2:$S$301,4,FALSE)*1.7</f>
        <v>81.599999999999994</v>
      </c>
      <c r="I43" s="4">
        <f>IF(ISNA(VLOOKUP(A43,'2012'!$B$2:$S$401,4,FALSE)), H43, VLOOKUP(A43,'2012'!$B$2:$S$401,4,FALSE))</f>
        <v>78</v>
      </c>
      <c r="J43" s="4">
        <f>IF(ISNA(VLOOKUP(A43,'2011'!$B$2:$S$401,4,FALSE)), AVERAGE(H43:I43), VLOOKUP(A43,'2011'!$B$2:$S$401,4,FALSE))</f>
        <v>69</v>
      </c>
      <c r="K43" s="4">
        <f>IF(ISNA(VLOOKUP(A43,'2010'!$B$2:$S$401,4,FALSE)), AVERAGE(H43:J43), VLOOKUP(A43,'2010'!$B$2:$S$401,4,FALSE))</f>
        <v>76.2</v>
      </c>
      <c r="L43" s="4">
        <f>IF(ISNA(VLOOKUP(A43,'2009'!$B$2:$S$401,4,FALSE)), AVERAGE(H43:K43), VLOOKUP(A43,'2009'!$B$2:$S$401,4,FALSE))</f>
        <v>76.2</v>
      </c>
      <c r="N43" s="4">
        <f t="shared" si="0"/>
        <v>23</v>
      </c>
      <c r="S43" s="4" t="str">
        <f>VLOOKUP(A43,Bios!$B$2:$S$350,3,FALSE)</f>
        <v>R</v>
      </c>
      <c r="T43" s="4" t="str">
        <f>VLOOKUP(A43,Bios!$B$2:$S$350,4,FALSE)</f>
        <v>May 15 '90</v>
      </c>
      <c r="U43" s="4" t="str">
        <f t="shared" si="1"/>
        <v>90</v>
      </c>
      <c r="V43" s="5">
        <f t="shared" si="2"/>
        <v>0.79571303587051623</v>
      </c>
      <c r="W43" s="4">
        <f t="shared" si="3"/>
        <v>43</v>
      </c>
      <c r="X43" s="4">
        <f t="shared" si="4"/>
        <v>76</v>
      </c>
      <c r="Y43" s="4">
        <f t="shared" si="5"/>
        <v>69</v>
      </c>
      <c r="Z43" s="4">
        <f t="shared" si="6"/>
        <v>81.599999999999994</v>
      </c>
      <c r="AA43" s="4" t="str">
        <f>VLOOKUP(A43,Bios!$B$2:$S$350,7,FALSE)</f>
        <v>CAN</v>
      </c>
      <c r="AB43" s="4" t="str">
        <f>VLOOKUP(A43,Bios!$B$2:$S$350,2,FALSE)</f>
        <v>EDM</v>
      </c>
      <c r="AC43" s="4">
        <f t="shared" si="7"/>
        <v>76.2</v>
      </c>
      <c r="AD43" s="4">
        <f t="shared" si="8"/>
        <v>60.63333333333334</v>
      </c>
    </row>
    <row r="44" spans="1:30" ht="15" customHeight="1">
      <c r="A44" s="4" t="s">
        <v>91</v>
      </c>
      <c r="B44" s="4">
        <f>VLOOKUP(A44,'2013'!$B$2:$S$301,7,FALSE)*1.7</f>
        <v>61.199999999999996</v>
      </c>
      <c r="C44" s="4">
        <f>IF(ISNA(VLOOKUP(A44,'2012'!$B$2:$S$401,7,FALSE)), B44, VLOOKUP(A44,'2012'!$B$2:$S$401,7,FALSE))</f>
        <v>60</v>
      </c>
      <c r="D44" s="4">
        <f>IF(ISNA(VLOOKUP(A44,'2011'!$B$2:$S$401,7,FALSE)), AVERAGE(B44:C44), VLOOKUP(A44,'2011'!$B$2:$S$401,7,FALSE))</f>
        <v>98</v>
      </c>
      <c r="E44" s="4">
        <f>IF(ISNA(VLOOKUP(A44,'2010'!$B$2:$S$401,7,FALSE)), AVERAGE(B44:D44), VLOOKUP(A44,'2010'!$B$2:$S$401,7,FALSE))</f>
        <v>76</v>
      </c>
      <c r="F44" s="4">
        <f>IF(ISNA(VLOOKUP(A44,'2009'!$B$2:$S$401,7,FALSE)), AVERAGE(B44:E44), VLOOKUP(A44,'2009'!$B$2:$S$401,7,FALSE))</f>
        <v>72</v>
      </c>
      <c r="H44" s="4">
        <f>VLOOKUP(A44,'2013'!$B$2:$S$301,4,FALSE)*1.7</f>
        <v>74.8</v>
      </c>
      <c r="I44" s="4">
        <f>IF(ISNA(VLOOKUP(A44,'2012'!$B$2:$S$401,4,FALSE)), H44, VLOOKUP(A44,'2012'!$B$2:$S$401,4,FALSE))</f>
        <v>80</v>
      </c>
      <c r="J44" s="4">
        <f>IF(ISNA(VLOOKUP(A44,'2011'!$B$2:$S$401,4,FALSE)), AVERAGE(H44:I44), VLOOKUP(A44,'2011'!$B$2:$S$401,4,FALSE))</f>
        <v>82</v>
      </c>
      <c r="K44" s="4">
        <f>IF(ISNA(VLOOKUP(A44,'2010'!$B$2:$S$401,4,FALSE)), AVERAGE(H44:J44), VLOOKUP(A44,'2010'!$B$2:$S$401,4,FALSE))</f>
        <v>82</v>
      </c>
      <c r="L44" s="4">
        <f>IF(ISNA(VLOOKUP(A44,'2009'!$B$2:$S$401,4,FALSE)), AVERAGE(H44:K44), VLOOKUP(A44,'2009'!$B$2:$S$401,4,FALSE))</f>
        <v>78</v>
      </c>
      <c r="N44" s="4">
        <f t="shared" si="0"/>
        <v>28</v>
      </c>
      <c r="S44" s="4" t="str">
        <f>VLOOKUP(A44,Bios!$B$2:$S$350,3,FALSE)</f>
        <v>R</v>
      </c>
      <c r="T44" s="4" t="str">
        <f>VLOOKUP(A44,Bios!$B$2:$S$350,4,FALSE)</f>
        <v>May 16 '85</v>
      </c>
      <c r="U44" s="4" t="str">
        <f t="shared" si="1"/>
        <v>85</v>
      </c>
      <c r="V44" s="5">
        <f t="shared" si="2"/>
        <v>0.92540322580645162</v>
      </c>
      <c r="W44" s="4">
        <f t="shared" si="3"/>
        <v>60</v>
      </c>
      <c r="X44" s="4">
        <f t="shared" si="4"/>
        <v>98</v>
      </c>
      <c r="Y44" s="4">
        <f t="shared" si="5"/>
        <v>74.8</v>
      </c>
      <c r="Z44" s="4">
        <f t="shared" si="6"/>
        <v>82</v>
      </c>
      <c r="AA44" s="4" t="str">
        <f>VLOOKUP(A44,Bios!$B$2:$S$350,7,FALSE)</f>
        <v>CAN</v>
      </c>
      <c r="AB44" s="4" t="str">
        <f>VLOOKUP(A44,Bios!$B$2:$S$350,2,FALSE)</f>
        <v>ANA</v>
      </c>
      <c r="AC44" s="4">
        <f t="shared" si="7"/>
        <v>79.36</v>
      </c>
      <c r="AD44" s="4">
        <f t="shared" si="8"/>
        <v>73.44</v>
      </c>
    </row>
    <row r="45" spans="1:30" ht="15" customHeight="1">
      <c r="A45" s="4" t="s">
        <v>92</v>
      </c>
      <c r="B45" s="4">
        <f>VLOOKUP(A45,'2013'!$B$2:$S$301,7,FALSE)*1.7</f>
        <v>61.199999999999996</v>
      </c>
      <c r="C45" s="4">
        <f>IF(ISNA(VLOOKUP(A45,'2012'!$B$2:$S$401,7,FALSE)), B45, VLOOKUP(A45,'2012'!$B$2:$S$401,7,FALSE))</f>
        <v>78</v>
      </c>
      <c r="D45" s="4">
        <f>IF(ISNA(VLOOKUP(A45,'2011'!$B$2:$S$401,7,FALSE)), AVERAGE(B45:C45), VLOOKUP(A45,'2011'!$B$2:$S$401,7,FALSE))</f>
        <v>62</v>
      </c>
      <c r="E45" s="4">
        <f>IF(ISNA(VLOOKUP(A45,'2010'!$B$2:$S$401,7,FALSE)), AVERAGE(B45:D45), VLOOKUP(A45,'2010'!$B$2:$S$401,7,FALSE))</f>
        <v>48</v>
      </c>
      <c r="F45" s="4">
        <f>IF(ISNA(VLOOKUP(A45,'2009'!$B$2:$S$401,7,FALSE)), AVERAGE(B45:E45), VLOOKUP(A45,'2009'!$B$2:$S$401,7,FALSE))</f>
        <v>78</v>
      </c>
      <c r="H45" s="4">
        <f>VLOOKUP(A45,'2013'!$B$2:$S$301,4,FALSE)*1.7</f>
        <v>81.599999999999994</v>
      </c>
      <c r="I45" s="4">
        <f>IF(ISNA(VLOOKUP(A45,'2012'!$B$2:$S$401,4,FALSE)), H45, VLOOKUP(A45,'2012'!$B$2:$S$401,4,FALSE))</f>
        <v>81</v>
      </c>
      <c r="J45" s="4">
        <f>IF(ISNA(VLOOKUP(A45,'2011'!$B$2:$S$401,4,FALSE)), AVERAGE(H45:I45), VLOOKUP(A45,'2011'!$B$2:$S$401,4,FALSE))</f>
        <v>81</v>
      </c>
      <c r="K45" s="4">
        <f>IF(ISNA(VLOOKUP(A45,'2010'!$B$2:$S$401,4,FALSE)), AVERAGE(H45:J45), VLOOKUP(A45,'2010'!$B$2:$S$401,4,FALSE))</f>
        <v>58</v>
      </c>
      <c r="L45" s="4">
        <f>IF(ISNA(VLOOKUP(A45,'2009'!$B$2:$S$401,4,FALSE)), AVERAGE(H45:K45), VLOOKUP(A45,'2009'!$B$2:$S$401,4,FALSE))</f>
        <v>77</v>
      </c>
      <c r="N45" s="4">
        <f t="shared" si="0"/>
        <v>37</v>
      </c>
      <c r="S45" s="4" t="str">
        <f>VLOOKUP(A45,Bios!$B$2:$S$350,3,FALSE)</f>
        <v>L</v>
      </c>
      <c r="T45" s="4" t="str">
        <f>VLOOKUP(A45,Bios!$B$2:$S$350,4,FALSE)</f>
        <v>Apr 13 '76</v>
      </c>
      <c r="U45" s="4" t="str">
        <f t="shared" si="1"/>
        <v>76</v>
      </c>
      <c r="V45" s="5">
        <f t="shared" si="2"/>
        <v>0.86423666138404642</v>
      </c>
      <c r="W45" s="4">
        <f t="shared" si="3"/>
        <v>48</v>
      </c>
      <c r="X45" s="4">
        <f t="shared" si="4"/>
        <v>78</v>
      </c>
      <c r="Y45" s="4">
        <f t="shared" si="5"/>
        <v>58</v>
      </c>
      <c r="Z45" s="4">
        <f t="shared" si="6"/>
        <v>81.599999999999994</v>
      </c>
      <c r="AA45" s="4" t="str">
        <f>VLOOKUP(A45,Bios!$B$2:$S$350,7,FALSE)</f>
        <v>CZE</v>
      </c>
      <c r="AB45" s="4" t="str">
        <f>VLOOKUP(A45,Bios!$B$2:$S$350,2,FALSE)</f>
        <v>NJD</v>
      </c>
      <c r="AC45" s="4">
        <f t="shared" si="7"/>
        <v>75.72</v>
      </c>
      <c r="AD45" s="4">
        <f t="shared" si="8"/>
        <v>65.44</v>
      </c>
    </row>
    <row r="46" spans="1:30" ht="15" customHeight="1">
      <c r="A46" s="4" t="s">
        <v>94</v>
      </c>
      <c r="B46" s="4">
        <f>VLOOKUP(A46,'2013'!$B$2:$S$301,7,FALSE)*1.7</f>
        <v>61.199999999999996</v>
      </c>
      <c r="C46" s="4">
        <f>IF(ISNA(VLOOKUP(A46,'2012'!$B$2:$S$401,7,FALSE)), B46, VLOOKUP(A46,'2012'!$B$2:$S$401,7,FALSE))</f>
        <v>65</v>
      </c>
      <c r="D46" s="4">
        <f>IF(ISNA(VLOOKUP(A46,'2011'!$B$2:$S$401,7,FALSE)), AVERAGE(B46:C46), VLOOKUP(A46,'2011'!$B$2:$S$401,7,FALSE))</f>
        <v>51</v>
      </c>
      <c r="E46" s="4">
        <f>IF(ISNA(VLOOKUP(A46,'2010'!$B$2:$S$401,7,FALSE)), AVERAGE(B46:D46), VLOOKUP(A46,'2010'!$B$2:$S$401,7,FALSE))</f>
        <v>59.066666666666663</v>
      </c>
      <c r="F46" s="4">
        <f>IF(ISNA(VLOOKUP(A46,'2009'!$B$2:$S$401,7,FALSE)), AVERAGE(B46:E46), VLOOKUP(A46,'2009'!$B$2:$S$401,7,FALSE))</f>
        <v>59.066666666666663</v>
      </c>
      <c r="H46" s="4">
        <f>VLOOKUP(A46,'2013'!$B$2:$S$301,4,FALSE)*1.7</f>
        <v>81.599999999999994</v>
      </c>
      <c r="I46" s="4">
        <f>IF(ISNA(VLOOKUP(A46,'2012'!$B$2:$S$401,4,FALSE)), H46, VLOOKUP(A46,'2012'!$B$2:$S$401,4,FALSE))</f>
        <v>81</v>
      </c>
      <c r="J46" s="4">
        <f>IF(ISNA(VLOOKUP(A46,'2011'!$B$2:$S$401,4,FALSE)), AVERAGE(H46:I46), VLOOKUP(A46,'2011'!$B$2:$S$401,4,FALSE))</f>
        <v>81</v>
      </c>
      <c r="K46" s="4">
        <f>IF(ISNA(VLOOKUP(A46,'2010'!$B$2:$S$401,4,FALSE)), AVERAGE(H46:J46), VLOOKUP(A46,'2010'!$B$2:$S$401,4,FALSE))</f>
        <v>81.2</v>
      </c>
      <c r="L46" s="4">
        <f>IF(ISNA(VLOOKUP(A46,'2009'!$B$2:$S$401,4,FALSE)), AVERAGE(H46:K46), VLOOKUP(A46,'2009'!$B$2:$S$401,4,FALSE))</f>
        <v>81.2</v>
      </c>
      <c r="N46" s="4">
        <f t="shared" si="0"/>
        <v>28</v>
      </c>
      <c r="S46" s="4" t="str">
        <f>VLOOKUP(A46,Bios!$B$2:$S$350,3,FALSE)</f>
        <v>R</v>
      </c>
      <c r="T46" s="4" t="str">
        <f>VLOOKUP(A46,Bios!$B$2:$S$350,4,FALSE)</f>
        <v>Sep 08 '85</v>
      </c>
      <c r="U46" s="4" t="str">
        <f t="shared" si="1"/>
        <v>85</v>
      </c>
      <c r="V46" s="5">
        <f t="shared" si="2"/>
        <v>0.72742200328407214</v>
      </c>
      <c r="W46" s="4">
        <f t="shared" si="3"/>
        <v>51</v>
      </c>
      <c r="X46" s="4">
        <f t="shared" si="4"/>
        <v>65</v>
      </c>
      <c r="Y46" s="4">
        <f t="shared" si="5"/>
        <v>81</v>
      </c>
      <c r="Z46" s="4">
        <f t="shared" si="6"/>
        <v>81.599999999999994</v>
      </c>
      <c r="AA46" s="4" t="str">
        <f>VLOOKUP(A46,Bios!$B$2:$S$350,7,FALSE)</f>
        <v>CAN</v>
      </c>
      <c r="AB46" s="4" t="str">
        <f>VLOOKUP(A46,Bios!$B$2:$S$350,2,FALSE)</f>
        <v>TBL</v>
      </c>
      <c r="AC46" s="4">
        <f t="shared" si="7"/>
        <v>81.2</v>
      </c>
      <c r="AD46" s="4">
        <f t="shared" si="8"/>
        <v>59.066666666666663</v>
      </c>
    </row>
    <row r="47" spans="1:30" ht="15" customHeight="1">
      <c r="A47" s="4" t="s">
        <v>86</v>
      </c>
      <c r="B47" s="4">
        <f>VLOOKUP(A47,'2013'!$B$2:$S$301,7,FALSE)*1.7</f>
        <v>61.199999999999996</v>
      </c>
      <c r="C47" s="4">
        <f>IF(ISNA(VLOOKUP(A47,'2012'!$B$2:$S$401,7,FALSE)), B47, VLOOKUP(A47,'2012'!$B$2:$S$401,7,FALSE))</f>
        <v>81</v>
      </c>
      <c r="D47" s="4">
        <f>IF(ISNA(VLOOKUP(A47,'2011'!$B$2:$S$401,7,FALSE)), AVERAGE(B47:C47), VLOOKUP(A47,'2011'!$B$2:$S$401,7,FALSE))</f>
        <v>45</v>
      </c>
      <c r="E47" s="4">
        <f>IF(ISNA(VLOOKUP(A47,'2010'!$B$2:$S$401,7,FALSE)), AVERAGE(B47:D47), VLOOKUP(A47,'2010'!$B$2:$S$401,7,FALSE))</f>
        <v>55</v>
      </c>
      <c r="F47" s="4">
        <f>IF(ISNA(VLOOKUP(A47,'2009'!$B$2:$S$401,7,FALSE)), AVERAGE(B47:E47), VLOOKUP(A47,'2009'!$B$2:$S$401,7,FALSE))</f>
        <v>37</v>
      </c>
      <c r="H47" s="4">
        <f>VLOOKUP(A47,'2013'!$B$2:$S$301,4,FALSE)*1.7</f>
        <v>68</v>
      </c>
      <c r="I47" s="4">
        <f>IF(ISNA(VLOOKUP(A47,'2012'!$B$2:$S$401,4,FALSE)), H47, VLOOKUP(A47,'2012'!$B$2:$S$401,4,FALSE))</f>
        <v>80</v>
      </c>
      <c r="J47" s="4">
        <f>IF(ISNA(VLOOKUP(A47,'2011'!$B$2:$S$401,4,FALSE)), AVERAGE(H47:I47), VLOOKUP(A47,'2011'!$B$2:$S$401,4,FALSE))</f>
        <v>79</v>
      </c>
      <c r="K47" s="4">
        <f>IF(ISNA(VLOOKUP(A47,'2010'!$B$2:$S$401,4,FALSE)), AVERAGE(H47:J47), VLOOKUP(A47,'2010'!$B$2:$S$401,4,FALSE))</f>
        <v>78</v>
      </c>
      <c r="L47" s="4">
        <f>IF(ISNA(VLOOKUP(A47,'2009'!$B$2:$S$401,4,FALSE)), AVERAGE(H47:K47), VLOOKUP(A47,'2009'!$B$2:$S$401,4,FALSE))</f>
        <v>77</v>
      </c>
      <c r="N47" s="4">
        <f t="shared" si="0"/>
        <v>26</v>
      </c>
      <c r="S47" s="4" t="str">
        <f>VLOOKUP(A47,Bios!$B$2:$S$350,3,FALSE)</f>
        <v>R</v>
      </c>
      <c r="T47" s="4" t="str">
        <f>VLOOKUP(A47,Bios!$B$2:$S$350,4,FALSE)</f>
        <v>Sep 03 '87</v>
      </c>
      <c r="U47" s="4" t="str">
        <f t="shared" si="1"/>
        <v>87</v>
      </c>
      <c r="V47" s="5">
        <f t="shared" si="2"/>
        <v>0.73089005235602089</v>
      </c>
      <c r="W47" s="4">
        <f t="shared" si="3"/>
        <v>37</v>
      </c>
      <c r="X47" s="4">
        <f t="shared" si="4"/>
        <v>81</v>
      </c>
      <c r="Y47" s="4">
        <f t="shared" si="5"/>
        <v>68</v>
      </c>
      <c r="Z47" s="4">
        <f t="shared" si="6"/>
        <v>80</v>
      </c>
      <c r="AA47" s="4" t="str">
        <f>VLOOKUP(A47,Bios!$B$2:$S$350,7,FALSE)</f>
        <v>CAN</v>
      </c>
      <c r="AB47" s="4" t="str">
        <f>VLOOKUP(A47,Bios!$B$2:$S$350,2,FALSE)</f>
        <v>PIT</v>
      </c>
      <c r="AC47" s="4">
        <f t="shared" si="7"/>
        <v>76.400000000000006</v>
      </c>
      <c r="AD47" s="4">
        <f t="shared" si="8"/>
        <v>55.839999999999996</v>
      </c>
    </row>
    <row r="48" spans="1:30" ht="15" customHeight="1">
      <c r="A48" s="4" t="s">
        <v>87</v>
      </c>
      <c r="B48" s="4">
        <f>VLOOKUP(A48,'2013'!$B$2:$S$301,7,FALSE)*1.7</f>
        <v>61.199999999999996</v>
      </c>
      <c r="C48" s="4">
        <f>IF(ISNA(VLOOKUP(A48,'2012'!$B$2:$S$401,7,FALSE)), B48, VLOOKUP(A48,'2012'!$B$2:$S$401,7,FALSE))</f>
        <v>55</v>
      </c>
      <c r="D48" s="4">
        <f>IF(ISNA(VLOOKUP(A48,'2011'!$B$2:$S$401,7,FALSE)), AVERAGE(B48:C48), VLOOKUP(A48,'2011'!$B$2:$S$401,7,FALSE))</f>
        <v>41</v>
      </c>
      <c r="E48" s="4">
        <f>IF(ISNA(VLOOKUP(A48,'2010'!$B$2:$S$401,7,FALSE)), AVERAGE(B48:D48), VLOOKUP(A48,'2010'!$B$2:$S$401,7,FALSE))</f>
        <v>52.4</v>
      </c>
      <c r="F48" s="4">
        <f>IF(ISNA(VLOOKUP(A48,'2009'!$B$2:$S$401,7,FALSE)), AVERAGE(B48:E48), VLOOKUP(A48,'2009'!$B$2:$S$401,7,FALSE))</f>
        <v>52.4</v>
      </c>
      <c r="H48" s="4">
        <f>VLOOKUP(A48,'2013'!$B$2:$S$301,4,FALSE)*1.7</f>
        <v>76.5</v>
      </c>
      <c r="I48" s="4">
        <f>IF(ISNA(VLOOKUP(A48,'2012'!$B$2:$S$401,4,FALSE)), H48, VLOOKUP(A48,'2012'!$B$2:$S$401,4,FALSE))</f>
        <v>76</v>
      </c>
      <c r="J48" s="4">
        <f>IF(ISNA(VLOOKUP(A48,'2011'!$B$2:$S$401,4,FALSE)), AVERAGE(H48:I48), VLOOKUP(A48,'2011'!$B$2:$S$401,4,FALSE))</f>
        <v>77</v>
      </c>
      <c r="K48" s="4">
        <f>IF(ISNA(VLOOKUP(A48,'2010'!$B$2:$S$401,4,FALSE)), AVERAGE(H48:J48), VLOOKUP(A48,'2010'!$B$2:$S$401,4,FALSE))</f>
        <v>76.5</v>
      </c>
      <c r="L48" s="4">
        <f>IF(ISNA(VLOOKUP(A48,'2009'!$B$2:$S$401,4,FALSE)), AVERAGE(H48:K48), VLOOKUP(A48,'2009'!$B$2:$S$401,4,FALSE))</f>
        <v>76.5</v>
      </c>
      <c r="N48" s="4">
        <f t="shared" si="0"/>
        <v>25</v>
      </c>
      <c r="S48" s="4" t="str">
        <f>VLOOKUP(A48,Bios!$B$2:$S$350,3,FALSE)</f>
        <v>L</v>
      </c>
      <c r="T48" s="4" t="str">
        <f>VLOOKUP(A48,Bios!$B$2:$S$350,4,FALSE)</f>
        <v>May 11 '88</v>
      </c>
      <c r="U48" s="4" t="str">
        <f t="shared" si="1"/>
        <v>88</v>
      </c>
      <c r="V48" s="5">
        <f t="shared" si="2"/>
        <v>0.68496732026143792</v>
      </c>
      <c r="W48" s="4">
        <f t="shared" si="3"/>
        <v>41</v>
      </c>
      <c r="X48" s="4">
        <f t="shared" si="4"/>
        <v>61.199999999999996</v>
      </c>
      <c r="Y48" s="4">
        <f t="shared" si="5"/>
        <v>76</v>
      </c>
      <c r="Z48" s="4">
        <f t="shared" si="6"/>
        <v>77</v>
      </c>
      <c r="AA48" s="4" t="str">
        <f>VLOOKUP(A48,Bios!$B$2:$S$350,7,FALSE)</f>
        <v>CAN</v>
      </c>
      <c r="AB48" s="4" t="str">
        <f>VLOOKUP(A48,Bios!$B$2:$S$350,2,FALSE)</f>
        <v>BOS</v>
      </c>
      <c r="AC48" s="4">
        <f t="shared" si="7"/>
        <v>76.5</v>
      </c>
      <c r="AD48" s="4">
        <f t="shared" si="8"/>
        <v>52.4</v>
      </c>
    </row>
    <row r="49" spans="1:30" ht="15" customHeight="1">
      <c r="A49" s="4" t="s">
        <v>89</v>
      </c>
      <c r="B49" s="4">
        <f>VLOOKUP(A49,'2013'!$B$2:$S$301,7,FALSE)*1.7</f>
        <v>61.199999999999996</v>
      </c>
      <c r="C49" s="4">
        <f>IF(ISNA(VLOOKUP(A49,'2012'!$B$2:$S$401,7,FALSE)), B49, VLOOKUP(A49,'2012'!$B$2:$S$401,7,FALSE))</f>
        <v>30</v>
      </c>
      <c r="D49" s="4">
        <f>IF(ISNA(VLOOKUP(A49,'2011'!$B$2:$S$401,7,FALSE)), AVERAGE(B49:C49), VLOOKUP(A49,'2011'!$B$2:$S$401,7,FALSE))</f>
        <v>53</v>
      </c>
      <c r="E49" s="4">
        <f>IF(ISNA(VLOOKUP(A49,'2010'!$B$2:$S$401,7,FALSE)), AVERAGE(B49:D49), VLOOKUP(A49,'2010'!$B$2:$S$401,7,FALSE))</f>
        <v>64</v>
      </c>
      <c r="F49" s="4">
        <f>IF(ISNA(VLOOKUP(A49,'2009'!$B$2:$S$401,7,FALSE)), AVERAGE(B49:E49), VLOOKUP(A49,'2009'!$B$2:$S$401,7,FALSE))</f>
        <v>52.05</v>
      </c>
      <c r="H49" s="4">
        <f>VLOOKUP(A49,'2013'!$B$2:$S$301,4,FALSE)*1.7</f>
        <v>81.599999999999994</v>
      </c>
      <c r="I49" s="4">
        <f>IF(ISNA(VLOOKUP(A49,'2012'!$B$2:$S$401,4,FALSE)), H49, VLOOKUP(A49,'2012'!$B$2:$S$401,4,FALSE))</f>
        <v>79</v>
      </c>
      <c r="J49" s="4">
        <f>IF(ISNA(VLOOKUP(A49,'2011'!$B$2:$S$401,4,FALSE)), AVERAGE(H49:I49), VLOOKUP(A49,'2011'!$B$2:$S$401,4,FALSE))</f>
        <v>62</v>
      </c>
      <c r="K49" s="4">
        <f>IF(ISNA(VLOOKUP(A49,'2010'!$B$2:$S$401,4,FALSE)), AVERAGE(H49:J49), VLOOKUP(A49,'2010'!$B$2:$S$401,4,FALSE))</f>
        <v>77</v>
      </c>
      <c r="L49" s="4">
        <f>IF(ISNA(VLOOKUP(A49,'2009'!$B$2:$S$401,4,FALSE)), AVERAGE(H49:K49), VLOOKUP(A49,'2009'!$B$2:$S$401,4,FALSE))</f>
        <v>74.900000000000006</v>
      </c>
      <c r="N49" s="4">
        <f t="shared" si="0"/>
        <v>26</v>
      </c>
      <c r="S49" s="4" t="str">
        <f>VLOOKUP(A49,Bios!$B$2:$S$350,3,FALSE)</f>
        <v>R</v>
      </c>
      <c r="T49" s="4" t="str">
        <f>VLOOKUP(A49,Bios!$B$2:$S$350,4,FALSE)</f>
        <v>Oct 30 '87</v>
      </c>
      <c r="U49" s="4" t="str">
        <f t="shared" si="1"/>
        <v>87</v>
      </c>
      <c r="V49" s="5">
        <f t="shared" si="2"/>
        <v>0.69492656875834435</v>
      </c>
      <c r="W49" s="4">
        <f t="shared" si="3"/>
        <v>30</v>
      </c>
      <c r="X49" s="4">
        <f t="shared" si="4"/>
        <v>64</v>
      </c>
      <c r="Y49" s="4">
        <f t="shared" si="5"/>
        <v>62</v>
      </c>
      <c r="Z49" s="4">
        <f t="shared" si="6"/>
        <v>81.599999999999994</v>
      </c>
      <c r="AA49" s="4" t="str">
        <f>VLOOKUP(A49,Bios!$B$2:$S$350,7,FALSE)</f>
        <v>CAN</v>
      </c>
      <c r="AB49" s="4" t="str">
        <f>VLOOKUP(A49,Bios!$B$2:$S$350,2,FALSE)</f>
        <v>STL, BUF</v>
      </c>
      <c r="AC49" s="4">
        <f t="shared" si="7"/>
        <v>74.900000000000006</v>
      </c>
      <c r="AD49" s="4">
        <f t="shared" si="8"/>
        <v>52.05</v>
      </c>
    </row>
    <row r="50" spans="1:30" ht="15" customHeight="1">
      <c r="A50" s="4" t="s">
        <v>95</v>
      </c>
      <c r="B50" s="4">
        <f>VLOOKUP(A50,'2013'!$B$2:$S$301,7,FALSE)*1.7</f>
        <v>59.5</v>
      </c>
      <c r="C50" s="4">
        <f>IF(ISNA(VLOOKUP(A50,'2012'!$B$2:$S$401,7,FALSE)), B50, VLOOKUP(A50,'2012'!$B$2:$S$401,7,FALSE))</f>
        <v>54</v>
      </c>
      <c r="D50" s="4">
        <f>IF(ISNA(VLOOKUP(A50,'2011'!$B$2:$S$401,7,FALSE)), AVERAGE(B50:C50), VLOOKUP(A50,'2011'!$B$2:$S$401,7,FALSE))</f>
        <v>56.75</v>
      </c>
      <c r="E50" s="4">
        <f>IF(ISNA(VLOOKUP(A50,'2010'!$B$2:$S$401,7,FALSE)), AVERAGE(B50:D50), VLOOKUP(A50,'2010'!$B$2:$S$401,7,FALSE))</f>
        <v>56.75</v>
      </c>
      <c r="F50" s="4">
        <f>IF(ISNA(VLOOKUP(A50,'2009'!$B$2:$S$401,7,FALSE)), AVERAGE(B50:E50), VLOOKUP(A50,'2009'!$B$2:$S$401,7,FALSE))</f>
        <v>56.75</v>
      </c>
      <c r="H50" s="4">
        <f>VLOOKUP(A50,'2013'!$B$2:$S$301,4,FALSE)*1.7</f>
        <v>76.5</v>
      </c>
      <c r="I50" s="4">
        <f>IF(ISNA(VLOOKUP(A50,'2012'!$B$2:$S$401,4,FALSE)), H50, VLOOKUP(A50,'2012'!$B$2:$S$401,4,FALSE))</f>
        <v>73</v>
      </c>
      <c r="J50" s="4">
        <f>IF(ISNA(VLOOKUP(A50,'2011'!$B$2:$S$401,4,FALSE)), AVERAGE(H50:I50), VLOOKUP(A50,'2011'!$B$2:$S$401,4,FALSE))</f>
        <v>74.75</v>
      </c>
      <c r="K50" s="4">
        <f>IF(ISNA(VLOOKUP(A50,'2010'!$B$2:$S$401,4,FALSE)), AVERAGE(H50:J50), VLOOKUP(A50,'2010'!$B$2:$S$401,4,FALSE))</f>
        <v>74.75</v>
      </c>
      <c r="L50" s="4">
        <f>IF(ISNA(VLOOKUP(A50,'2009'!$B$2:$S$401,4,FALSE)), AVERAGE(H50:K50), VLOOKUP(A50,'2009'!$B$2:$S$401,4,FALSE))</f>
        <v>74.75</v>
      </c>
      <c r="N50" s="4">
        <f t="shared" si="0"/>
        <v>41</v>
      </c>
      <c r="S50" s="4" t="str">
        <f>VLOOKUP(A50,Bios!$B$2:$S$350,3,FALSE)</f>
        <v>R</v>
      </c>
      <c r="T50" s="4" t="str">
        <f>VLOOKUP(A50,Bios!$B$2:$S$350,4,FALSE)</f>
        <v>Feb 15 '72</v>
      </c>
      <c r="U50" s="4" t="str">
        <f t="shared" si="1"/>
        <v>72</v>
      </c>
      <c r="V50" s="5">
        <f t="shared" si="2"/>
        <v>0.75919732441471577</v>
      </c>
      <c r="W50" s="4">
        <f t="shared" si="3"/>
        <v>54</v>
      </c>
      <c r="X50" s="4">
        <f t="shared" si="4"/>
        <v>59.5</v>
      </c>
      <c r="Y50" s="4">
        <f t="shared" si="5"/>
        <v>73</v>
      </c>
      <c r="Z50" s="4">
        <f t="shared" si="6"/>
        <v>76.5</v>
      </c>
      <c r="AA50" s="4" t="str">
        <f>VLOOKUP(A50,Bios!$B$2:$S$350,7,FALSE)</f>
        <v>CZE</v>
      </c>
      <c r="AB50" s="4" t="str">
        <f>VLOOKUP(A50,Bios!$B$2:$S$350,2,FALSE)</f>
        <v>NJD</v>
      </c>
      <c r="AC50" s="4">
        <f t="shared" si="7"/>
        <v>74.75</v>
      </c>
      <c r="AD50" s="4">
        <f t="shared" si="8"/>
        <v>56.75</v>
      </c>
    </row>
    <row r="51" spans="1:30" ht="15" customHeight="1">
      <c r="A51" s="4" t="s">
        <v>101</v>
      </c>
      <c r="B51" s="4">
        <f>VLOOKUP(A51,'2013'!$B$2:$S$301,7,FALSE)*1.7</f>
        <v>59.5</v>
      </c>
      <c r="C51" s="4">
        <f>IF(ISNA(VLOOKUP(A51,'2012'!$B$2:$S$401,7,FALSE)), B51, VLOOKUP(A51,'2012'!$B$2:$S$401,7,FALSE))</f>
        <v>23</v>
      </c>
      <c r="D51" s="4">
        <f>IF(ISNA(VLOOKUP(A51,'2011'!$B$2:$S$401,7,FALSE)), AVERAGE(B51:C51), VLOOKUP(A51,'2011'!$B$2:$S$401,7,FALSE))</f>
        <v>55</v>
      </c>
      <c r="E51" s="4">
        <f>IF(ISNA(VLOOKUP(A51,'2010'!$B$2:$S$401,7,FALSE)), AVERAGE(B51:D51), VLOOKUP(A51,'2010'!$B$2:$S$401,7,FALSE))</f>
        <v>42</v>
      </c>
      <c r="F51" s="4">
        <f>IF(ISNA(VLOOKUP(A51,'2009'!$B$2:$S$401,7,FALSE)), AVERAGE(B51:E51), VLOOKUP(A51,'2009'!$B$2:$S$401,7,FALSE))</f>
        <v>72</v>
      </c>
      <c r="H51" s="4">
        <f>VLOOKUP(A51,'2013'!$B$2:$S$301,4,FALSE)*1.7</f>
        <v>81.599999999999994</v>
      </c>
      <c r="I51" s="4">
        <f>IF(ISNA(VLOOKUP(A51,'2012'!$B$2:$S$401,4,FALSE)), H51, VLOOKUP(A51,'2012'!$B$2:$S$401,4,FALSE))</f>
        <v>65</v>
      </c>
      <c r="J51" s="4">
        <f>IF(ISNA(VLOOKUP(A51,'2011'!$B$2:$S$401,4,FALSE)), AVERAGE(H51:I51), VLOOKUP(A51,'2011'!$B$2:$S$401,4,FALSE))</f>
        <v>83</v>
      </c>
      <c r="K51" s="4">
        <f>IF(ISNA(VLOOKUP(A51,'2010'!$B$2:$S$401,4,FALSE)), AVERAGE(H51:J51), VLOOKUP(A51,'2010'!$B$2:$S$401,4,FALSE))</f>
        <v>82</v>
      </c>
      <c r="L51" s="4">
        <f>IF(ISNA(VLOOKUP(A51,'2009'!$B$2:$S$401,4,FALSE)), AVERAGE(H51:K51), VLOOKUP(A51,'2009'!$B$2:$S$401,4,FALSE))</f>
        <v>82</v>
      </c>
      <c r="N51" s="4">
        <f t="shared" si="0"/>
        <v>31</v>
      </c>
      <c r="S51" s="4" t="str">
        <f>VLOOKUP(A51,Bios!$B$2:$S$350,3,FALSE)</f>
        <v>R</v>
      </c>
      <c r="T51" s="4" t="str">
        <f>VLOOKUP(A51,Bios!$B$2:$S$350,4,FALSE)</f>
        <v>Apr 17 '82</v>
      </c>
      <c r="U51" s="4" t="str">
        <f t="shared" si="1"/>
        <v>82</v>
      </c>
      <c r="V51" s="5">
        <f t="shared" si="2"/>
        <v>0.63897357723577231</v>
      </c>
      <c r="W51" s="4">
        <f t="shared" si="3"/>
        <v>23</v>
      </c>
      <c r="X51" s="4">
        <f t="shared" si="4"/>
        <v>72</v>
      </c>
      <c r="Y51" s="4">
        <f t="shared" si="5"/>
        <v>65</v>
      </c>
      <c r="Z51" s="4">
        <f t="shared" si="6"/>
        <v>83</v>
      </c>
      <c r="AA51" s="4" t="str">
        <f>VLOOKUP(A51,Bios!$B$2:$S$350,7,FALSE)</f>
        <v>CAN</v>
      </c>
      <c r="AB51" s="4" t="str">
        <f>VLOOKUP(A51,Bios!$B$2:$S$350,2,FALSE)</f>
        <v>FLA</v>
      </c>
      <c r="AC51" s="4">
        <f t="shared" si="7"/>
        <v>78.72</v>
      </c>
      <c r="AD51" s="4">
        <f t="shared" si="8"/>
        <v>50.3</v>
      </c>
    </row>
    <row r="52" spans="1:30" ht="15" customHeight="1">
      <c r="A52" s="4" t="s">
        <v>97</v>
      </c>
      <c r="B52" s="4">
        <f>VLOOKUP(A52,'2013'!$B$2:$S$301,7,FALSE)*1.7</f>
        <v>59.5</v>
      </c>
      <c r="C52" s="4">
        <f>IF(ISNA(VLOOKUP(A52,'2012'!$B$2:$S$401,7,FALSE)), B52, VLOOKUP(A52,'2012'!$B$2:$S$401,7,FALSE))</f>
        <v>62</v>
      </c>
      <c r="D52" s="4">
        <f>IF(ISNA(VLOOKUP(A52,'2011'!$B$2:$S$401,7,FALSE)), AVERAGE(B52:C52), VLOOKUP(A52,'2011'!$B$2:$S$401,7,FALSE))</f>
        <v>41</v>
      </c>
      <c r="E52" s="4">
        <f>IF(ISNA(VLOOKUP(A52,'2010'!$B$2:$S$401,7,FALSE)), AVERAGE(B52:D52), VLOOKUP(A52,'2010'!$B$2:$S$401,7,FALSE))</f>
        <v>33</v>
      </c>
      <c r="F52" s="4">
        <f>IF(ISNA(VLOOKUP(A52,'2009'!$B$2:$S$401,7,FALSE)), AVERAGE(B52:E52), VLOOKUP(A52,'2009'!$B$2:$S$401,7,FALSE))</f>
        <v>53</v>
      </c>
      <c r="H52" s="4">
        <f>VLOOKUP(A52,'2013'!$B$2:$S$301,4,FALSE)*1.7</f>
        <v>78.2</v>
      </c>
      <c r="I52" s="4">
        <f>IF(ISNA(VLOOKUP(A52,'2012'!$B$2:$S$401,4,FALSE)), H52, VLOOKUP(A52,'2012'!$B$2:$S$401,4,FALSE))</f>
        <v>82</v>
      </c>
      <c r="J52" s="4">
        <f>IF(ISNA(VLOOKUP(A52,'2011'!$B$2:$S$401,4,FALSE)), AVERAGE(H52:I52), VLOOKUP(A52,'2011'!$B$2:$S$401,4,FALSE))</f>
        <v>79</v>
      </c>
      <c r="K52" s="4">
        <f>IF(ISNA(VLOOKUP(A52,'2010'!$B$2:$S$401,4,FALSE)), AVERAGE(H52:J52), VLOOKUP(A52,'2010'!$B$2:$S$401,4,FALSE))</f>
        <v>82</v>
      </c>
      <c r="L52" s="4">
        <f>IF(ISNA(VLOOKUP(A52,'2009'!$B$2:$S$401,4,FALSE)), AVERAGE(H52:K52), VLOOKUP(A52,'2009'!$B$2:$S$401,4,FALSE))</f>
        <v>74</v>
      </c>
      <c r="N52" s="4">
        <f t="shared" si="0"/>
        <v>33</v>
      </c>
      <c r="S52" s="4" t="str">
        <f>VLOOKUP(A52,Bios!$B$2:$S$350,3,FALSE)</f>
        <v>R</v>
      </c>
      <c r="T52" s="4" t="str">
        <f>VLOOKUP(A52,Bios!$B$2:$S$350,4,FALSE)</f>
        <v>Mar 31 '80</v>
      </c>
      <c r="U52" s="4" t="str">
        <f t="shared" si="1"/>
        <v>80</v>
      </c>
      <c r="V52" s="5">
        <f t="shared" si="2"/>
        <v>0.62879554655870451</v>
      </c>
      <c r="W52" s="4">
        <f t="shared" si="3"/>
        <v>33</v>
      </c>
      <c r="X52" s="4">
        <f t="shared" si="4"/>
        <v>62</v>
      </c>
      <c r="Y52" s="4">
        <f t="shared" si="5"/>
        <v>74</v>
      </c>
      <c r="Z52" s="4">
        <f t="shared" si="6"/>
        <v>82</v>
      </c>
      <c r="AA52" s="4" t="str">
        <f>VLOOKUP(A52,Bios!$B$2:$S$350,7,FALSE)</f>
        <v>CAN</v>
      </c>
      <c r="AB52" s="4" t="str">
        <f>VLOOKUP(A52,Bios!$B$2:$S$350,2,FALSE)</f>
        <v>NJD</v>
      </c>
      <c r="AC52" s="4">
        <f t="shared" si="7"/>
        <v>79.039999999999992</v>
      </c>
      <c r="AD52" s="4">
        <f t="shared" si="8"/>
        <v>49.7</v>
      </c>
    </row>
    <row r="53" spans="1:30" ht="15" customHeight="1">
      <c r="A53" s="4" t="s">
        <v>99</v>
      </c>
      <c r="B53" s="4">
        <f>VLOOKUP(A53,'2013'!$B$2:$S$301,7,FALSE)*1.7</f>
        <v>59.5</v>
      </c>
      <c r="C53" s="4">
        <f>IF(ISNA(VLOOKUP(A53,'2012'!$B$2:$S$401,7,FALSE)), B53, VLOOKUP(A53,'2012'!$B$2:$S$401,7,FALSE))</f>
        <v>61</v>
      </c>
      <c r="D53" s="4">
        <f>IF(ISNA(VLOOKUP(A53,'2011'!$B$2:$S$401,7,FALSE)), AVERAGE(B53:C53), VLOOKUP(A53,'2011'!$B$2:$S$401,7,FALSE))</f>
        <v>31</v>
      </c>
      <c r="E53" s="4">
        <f>IF(ISNA(VLOOKUP(A53,'2010'!$B$2:$S$401,7,FALSE)), AVERAGE(B53:D53), VLOOKUP(A53,'2010'!$B$2:$S$401,7,FALSE))</f>
        <v>51</v>
      </c>
      <c r="F53" s="4">
        <f>IF(ISNA(VLOOKUP(A53,'2009'!$B$2:$S$401,7,FALSE)), AVERAGE(B53:E53), VLOOKUP(A53,'2009'!$B$2:$S$401,7,FALSE))</f>
        <v>37</v>
      </c>
      <c r="H53" s="4">
        <f>VLOOKUP(A53,'2013'!$B$2:$S$301,4,FALSE)*1.7</f>
        <v>81.599999999999994</v>
      </c>
      <c r="I53" s="4">
        <f>IF(ISNA(VLOOKUP(A53,'2012'!$B$2:$S$401,4,FALSE)), H53, VLOOKUP(A53,'2012'!$B$2:$S$401,4,FALSE))</f>
        <v>82</v>
      </c>
      <c r="J53" s="4">
        <f>IF(ISNA(VLOOKUP(A53,'2011'!$B$2:$S$401,4,FALSE)), AVERAGE(H53:I53), VLOOKUP(A53,'2011'!$B$2:$S$401,4,FALSE))</f>
        <v>45</v>
      </c>
      <c r="K53" s="4">
        <f>IF(ISNA(VLOOKUP(A53,'2010'!$B$2:$S$401,4,FALSE)), AVERAGE(H53:J53), VLOOKUP(A53,'2010'!$B$2:$S$401,4,FALSE))</f>
        <v>69</v>
      </c>
      <c r="L53" s="4">
        <f>IF(ISNA(VLOOKUP(A53,'2009'!$B$2:$S$401,4,FALSE)), AVERAGE(H53:K53), VLOOKUP(A53,'2009'!$B$2:$S$401,4,FALSE))</f>
        <v>73</v>
      </c>
      <c r="N53" s="4">
        <f t="shared" si="0"/>
        <v>29</v>
      </c>
      <c r="S53" s="4" t="str">
        <f>VLOOKUP(A53,Bios!$B$2:$S$350,3,FALSE)</f>
        <v>L</v>
      </c>
      <c r="T53" s="4" t="str">
        <f>VLOOKUP(A53,Bios!$B$2:$S$350,4,FALSE)</f>
        <v>May 16 '84</v>
      </c>
      <c r="U53" s="4" t="str">
        <f t="shared" si="1"/>
        <v>84</v>
      </c>
      <c r="V53" s="5">
        <f t="shared" si="2"/>
        <v>0.68311466058185966</v>
      </c>
      <c r="W53" s="4">
        <f t="shared" si="3"/>
        <v>31</v>
      </c>
      <c r="X53" s="4">
        <f t="shared" si="4"/>
        <v>61</v>
      </c>
      <c r="Y53" s="4">
        <f t="shared" si="5"/>
        <v>45</v>
      </c>
      <c r="Z53" s="4">
        <f t="shared" si="6"/>
        <v>82</v>
      </c>
      <c r="AA53" s="4" t="str">
        <f>VLOOKUP(A53,Bios!$B$2:$S$350,7,FALSE)</f>
        <v>CZE</v>
      </c>
      <c r="AB53" s="4" t="str">
        <f>VLOOKUP(A53,Bios!$B$2:$S$350,2,FALSE)</f>
        <v>FLA</v>
      </c>
      <c r="AC53" s="4">
        <f t="shared" si="7"/>
        <v>70.12</v>
      </c>
      <c r="AD53" s="4">
        <f t="shared" si="8"/>
        <v>47.9</v>
      </c>
    </row>
    <row r="54" spans="1:30" ht="15" customHeight="1">
      <c r="A54" s="4" t="s">
        <v>105</v>
      </c>
      <c r="B54" s="4">
        <f>VLOOKUP(A54,'2013'!$B$2:$S$301,7,FALSE)*1.7</f>
        <v>57.8</v>
      </c>
      <c r="C54" s="4">
        <f>IF(ISNA(VLOOKUP(A54,'2012'!$B$2:$S$401,7,FALSE)), B54, VLOOKUP(A54,'2012'!$B$2:$S$401,7,FALSE))</f>
        <v>66</v>
      </c>
      <c r="D54" s="4">
        <f>IF(ISNA(VLOOKUP(A54,'2011'!$B$2:$S$401,7,FALSE)), AVERAGE(B54:C54), VLOOKUP(A54,'2011'!$B$2:$S$401,7,FALSE))</f>
        <v>77</v>
      </c>
      <c r="E54" s="4">
        <f>IF(ISNA(VLOOKUP(A54,'2010'!$B$2:$S$401,7,FALSE)), AVERAGE(B54:D54), VLOOKUP(A54,'2010'!$B$2:$S$401,7,FALSE))</f>
        <v>91</v>
      </c>
      <c r="F54" s="4">
        <f>IF(ISNA(VLOOKUP(A54,'2009'!$B$2:$S$401,7,FALSE)), AVERAGE(B54:E54), VLOOKUP(A54,'2009'!$B$2:$S$401,7,FALSE))</f>
        <v>48</v>
      </c>
      <c r="H54" s="4">
        <f>VLOOKUP(A54,'2013'!$B$2:$S$301,4,FALSE)*1.7</f>
        <v>78.2</v>
      </c>
      <c r="I54" s="4">
        <f>IF(ISNA(VLOOKUP(A54,'2012'!$B$2:$S$401,4,FALSE)), H54, VLOOKUP(A54,'2012'!$B$2:$S$401,4,FALSE))</f>
        <v>82</v>
      </c>
      <c r="J54" s="4">
        <f>IF(ISNA(VLOOKUP(A54,'2011'!$B$2:$S$401,4,FALSE)), AVERAGE(H54:I54), VLOOKUP(A54,'2011'!$B$2:$S$401,4,FALSE))</f>
        <v>72</v>
      </c>
      <c r="K54" s="4">
        <f>IF(ISNA(VLOOKUP(A54,'2010'!$B$2:$S$401,4,FALSE)), AVERAGE(H54:J54), VLOOKUP(A54,'2010'!$B$2:$S$401,4,FALSE))</f>
        <v>80</v>
      </c>
      <c r="L54" s="4">
        <f>IF(ISNA(VLOOKUP(A54,'2009'!$B$2:$S$401,4,FALSE)), AVERAGE(H54:K54), VLOOKUP(A54,'2009'!$B$2:$S$401,4,FALSE))</f>
        <v>56</v>
      </c>
      <c r="N54" s="4">
        <f t="shared" si="0"/>
        <v>33</v>
      </c>
      <c r="S54" s="4" t="str">
        <f>VLOOKUP(A54,Bios!$B$2:$S$350,3,FALSE)</f>
        <v>C</v>
      </c>
      <c r="T54" s="4" t="str">
        <f>VLOOKUP(A54,Bios!$B$2:$S$350,4,FALSE)</f>
        <v>May 02 '80</v>
      </c>
      <c r="U54" s="4" t="str">
        <f t="shared" si="1"/>
        <v>80</v>
      </c>
      <c r="V54" s="5">
        <f t="shared" si="2"/>
        <v>0.92286800651819678</v>
      </c>
      <c r="W54" s="4">
        <f t="shared" si="3"/>
        <v>48</v>
      </c>
      <c r="X54" s="4">
        <f t="shared" si="4"/>
        <v>91</v>
      </c>
      <c r="Y54" s="4">
        <f t="shared" si="5"/>
        <v>56</v>
      </c>
      <c r="Z54" s="4">
        <f t="shared" si="6"/>
        <v>82</v>
      </c>
      <c r="AA54" s="4" t="str">
        <f>VLOOKUP(A54,Bios!$B$2:$S$350,7,FALSE)</f>
        <v>CAN</v>
      </c>
      <c r="AB54" s="4" t="str">
        <f>VLOOKUP(A54,Bios!$B$2:$S$350,2,FALSE)</f>
        <v>NYR</v>
      </c>
      <c r="AC54" s="4">
        <f t="shared" si="7"/>
        <v>73.64</v>
      </c>
      <c r="AD54" s="4">
        <f t="shared" si="8"/>
        <v>67.960000000000008</v>
      </c>
    </row>
    <row r="55" spans="1:30" ht="15" customHeight="1">
      <c r="A55" s="4" t="s">
        <v>103</v>
      </c>
      <c r="B55" s="4">
        <f>VLOOKUP(A55,'2013'!$B$2:$S$301,7,FALSE)*1.7</f>
        <v>57.8</v>
      </c>
      <c r="C55" s="4">
        <f>IF(ISNA(VLOOKUP(A55,'2012'!$B$2:$S$401,7,FALSE)), B55, VLOOKUP(A55,'2012'!$B$2:$S$401,7,FALSE))</f>
        <v>73</v>
      </c>
      <c r="D55" s="4">
        <f>IF(ISNA(VLOOKUP(A55,'2011'!$B$2:$S$401,7,FALSE)), AVERAGE(B55:C55), VLOOKUP(A55,'2011'!$B$2:$S$401,7,FALSE))</f>
        <v>52</v>
      </c>
      <c r="E55" s="4">
        <f>IF(ISNA(VLOOKUP(A55,'2010'!$B$2:$S$401,7,FALSE)), AVERAGE(B55:D55), VLOOKUP(A55,'2010'!$B$2:$S$401,7,FALSE))</f>
        <v>62</v>
      </c>
      <c r="F55" s="4">
        <f>IF(ISNA(VLOOKUP(A55,'2009'!$B$2:$S$401,7,FALSE)), AVERAGE(B55:E55), VLOOKUP(A55,'2009'!$B$2:$S$401,7,FALSE))</f>
        <v>66</v>
      </c>
      <c r="H55" s="4">
        <f>VLOOKUP(A55,'2013'!$B$2:$S$301,4,FALSE)*1.7</f>
        <v>79.899999999999991</v>
      </c>
      <c r="I55" s="4">
        <f>IF(ISNA(VLOOKUP(A55,'2012'!$B$2:$S$401,4,FALSE)), H55, VLOOKUP(A55,'2012'!$B$2:$S$401,4,FALSE))</f>
        <v>82</v>
      </c>
      <c r="J55" s="4">
        <f>IF(ISNA(VLOOKUP(A55,'2011'!$B$2:$S$401,4,FALSE)), AVERAGE(H55:I55), VLOOKUP(A55,'2011'!$B$2:$S$401,4,FALSE))</f>
        <v>73</v>
      </c>
      <c r="K55" s="4">
        <f>IF(ISNA(VLOOKUP(A55,'2010'!$B$2:$S$401,4,FALSE)), AVERAGE(H55:J55), VLOOKUP(A55,'2010'!$B$2:$S$401,4,FALSE))</f>
        <v>82</v>
      </c>
      <c r="L55" s="4">
        <f>IF(ISNA(VLOOKUP(A55,'2009'!$B$2:$S$401,4,FALSE)), AVERAGE(H55:K55), VLOOKUP(A55,'2009'!$B$2:$S$401,4,FALSE))</f>
        <v>82</v>
      </c>
      <c r="N55" s="4">
        <f t="shared" si="0"/>
        <v>31</v>
      </c>
      <c r="S55" s="4" t="str">
        <f>VLOOKUP(A55,Bios!$B$2:$S$350,3,FALSE)</f>
        <v>R</v>
      </c>
      <c r="T55" s="4" t="str">
        <f>VLOOKUP(A55,Bios!$B$2:$S$350,4,FALSE)</f>
        <v>Nov 30 '82</v>
      </c>
      <c r="U55" s="4" t="str">
        <f t="shared" si="1"/>
        <v>82</v>
      </c>
      <c r="V55" s="5">
        <f t="shared" si="2"/>
        <v>0.7791426422662322</v>
      </c>
      <c r="W55" s="4">
        <f t="shared" si="3"/>
        <v>52</v>
      </c>
      <c r="X55" s="4">
        <f t="shared" si="4"/>
        <v>73</v>
      </c>
      <c r="Y55" s="4">
        <f t="shared" si="5"/>
        <v>73</v>
      </c>
      <c r="Z55" s="4">
        <f t="shared" si="6"/>
        <v>82</v>
      </c>
      <c r="AA55" s="4" t="str">
        <f>VLOOKUP(A55,Bios!$B$2:$S$350,7,FALSE)</f>
        <v>CAN</v>
      </c>
      <c r="AB55" s="4" t="str">
        <f>VLOOKUP(A55,Bios!$B$2:$S$350,2,FALSE)</f>
        <v>MIN</v>
      </c>
      <c r="AC55" s="4">
        <f t="shared" si="7"/>
        <v>79.78</v>
      </c>
      <c r="AD55" s="4">
        <f t="shared" si="8"/>
        <v>62.160000000000004</v>
      </c>
    </row>
    <row r="56" spans="1:30" ht="15" customHeight="1">
      <c r="A56" s="4" t="s">
        <v>102</v>
      </c>
      <c r="B56" s="4">
        <f>VLOOKUP(A56,'2013'!$B$2:$S$301,7,FALSE)*1.7</f>
        <v>57.8</v>
      </c>
      <c r="C56" s="4">
        <f>IF(ISNA(VLOOKUP(A56,'2012'!$B$2:$S$401,7,FALSE)), B56, VLOOKUP(A56,'2012'!$B$2:$S$401,7,FALSE))</f>
        <v>41</v>
      </c>
      <c r="D56" s="4">
        <f>IF(ISNA(VLOOKUP(A56,'2011'!$B$2:$S$401,7,FALSE)), AVERAGE(B56:C56), VLOOKUP(A56,'2011'!$B$2:$S$401,7,FALSE))</f>
        <v>49.4</v>
      </c>
      <c r="E56" s="4">
        <f>IF(ISNA(VLOOKUP(A56,'2010'!$B$2:$S$401,7,FALSE)), AVERAGE(B56:D56), VLOOKUP(A56,'2010'!$B$2:$S$401,7,FALSE))</f>
        <v>49.4</v>
      </c>
      <c r="F56" s="4">
        <f>IF(ISNA(VLOOKUP(A56,'2009'!$B$2:$S$401,7,FALSE)), AVERAGE(B56:E56), VLOOKUP(A56,'2009'!$B$2:$S$401,7,FALSE))</f>
        <v>49.4</v>
      </c>
      <c r="H56" s="4">
        <f>VLOOKUP(A56,'2013'!$B$2:$S$301,4,FALSE)*1.7</f>
        <v>81.599999999999994</v>
      </c>
      <c r="I56" s="4">
        <f>IF(ISNA(VLOOKUP(A56,'2012'!$B$2:$S$401,4,FALSE)), H56, VLOOKUP(A56,'2012'!$B$2:$S$401,4,FALSE))</f>
        <v>83</v>
      </c>
      <c r="J56" s="4">
        <f>IF(ISNA(VLOOKUP(A56,'2011'!$B$2:$S$401,4,FALSE)), AVERAGE(H56:I56), VLOOKUP(A56,'2011'!$B$2:$S$401,4,FALSE))</f>
        <v>82.3</v>
      </c>
      <c r="K56" s="4">
        <f>IF(ISNA(VLOOKUP(A56,'2010'!$B$2:$S$401,4,FALSE)), AVERAGE(H56:J56), VLOOKUP(A56,'2010'!$B$2:$S$401,4,FALSE))</f>
        <v>82.3</v>
      </c>
      <c r="L56" s="4">
        <f>IF(ISNA(VLOOKUP(A56,'2009'!$B$2:$S$401,4,FALSE)), AVERAGE(H56:K56), VLOOKUP(A56,'2009'!$B$2:$S$401,4,FALSE))</f>
        <v>82.3</v>
      </c>
      <c r="N56" s="4">
        <f t="shared" si="0"/>
        <v>23</v>
      </c>
      <c r="S56" s="4" t="str">
        <f>VLOOKUP(A56,Bios!$B$2:$S$350,3,FALSE)</f>
        <v>C</v>
      </c>
      <c r="T56" s="4" t="str">
        <f>VLOOKUP(A56,Bios!$B$2:$S$350,4,FALSE)</f>
        <v>Feb 18 '90</v>
      </c>
      <c r="U56" s="4" t="str">
        <f t="shared" si="1"/>
        <v>90</v>
      </c>
      <c r="V56" s="5">
        <f t="shared" si="2"/>
        <v>0.60024301336573516</v>
      </c>
      <c r="W56" s="4">
        <f t="shared" si="3"/>
        <v>41</v>
      </c>
      <c r="X56" s="4">
        <f t="shared" si="4"/>
        <v>57.8</v>
      </c>
      <c r="Y56" s="4">
        <f t="shared" si="5"/>
        <v>81.599999999999994</v>
      </c>
      <c r="Z56" s="4">
        <f t="shared" si="6"/>
        <v>83</v>
      </c>
      <c r="AA56" s="4" t="str">
        <f>VLOOKUP(A56,Bios!$B$2:$S$350,7,FALSE)</f>
        <v>CAN</v>
      </c>
      <c r="AB56" s="4" t="str">
        <f>VLOOKUP(A56,Bios!$B$2:$S$350,2,FALSE)</f>
        <v>BUF</v>
      </c>
      <c r="AC56" s="4">
        <f t="shared" si="7"/>
        <v>82.3</v>
      </c>
      <c r="AD56" s="4">
        <f t="shared" si="8"/>
        <v>49.4</v>
      </c>
    </row>
    <row r="57" spans="1:30" ht="15" customHeight="1">
      <c r="A57" s="4" t="s">
        <v>116</v>
      </c>
      <c r="B57" s="4">
        <f>VLOOKUP(A57,'2013'!$B$2:$S$301,7,FALSE)*1.7</f>
        <v>56.1</v>
      </c>
      <c r="C57" s="4">
        <f>IF(ISNA(VLOOKUP(A57,'2012'!$B$2:$S$401,7,FALSE)), B57, VLOOKUP(A57,'2012'!$B$2:$S$401,7,FALSE))</f>
        <v>109</v>
      </c>
      <c r="D57" s="4">
        <f>IF(ISNA(VLOOKUP(A57,'2011'!$B$2:$S$401,7,FALSE)), AVERAGE(B57:C57), VLOOKUP(A57,'2011'!$B$2:$S$401,7,FALSE))</f>
        <v>37</v>
      </c>
      <c r="E57" s="4">
        <f>IF(ISNA(VLOOKUP(A57,'2010'!$B$2:$S$401,7,FALSE)), AVERAGE(B57:D57), VLOOKUP(A57,'2010'!$B$2:$S$401,7,FALSE))</f>
        <v>77</v>
      </c>
      <c r="F57" s="4">
        <f>IF(ISNA(VLOOKUP(A57,'2009'!$B$2:$S$401,7,FALSE)), AVERAGE(B57:E57), VLOOKUP(A57,'2009'!$B$2:$S$401,7,FALSE))</f>
        <v>113</v>
      </c>
      <c r="H57" s="4">
        <f>VLOOKUP(A57,'2013'!$B$2:$S$301,4,FALSE)*1.7</f>
        <v>52.699999999999996</v>
      </c>
      <c r="I57" s="4">
        <f>IF(ISNA(VLOOKUP(A57,'2012'!$B$2:$S$401,4,FALSE)), H57, VLOOKUP(A57,'2012'!$B$2:$S$401,4,FALSE))</f>
        <v>75</v>
      </c>
      <c r="J57" s="4">
        <f>IF(ISNA(VLOOKUP(A57,'2011'!$B$2:$S$401,4,FALSE)), AVERAGE(H57:I57), VLOOKUP(A57,'2011'!$B$2:$S$401,4,FALSE))</f>
        <v>43</v>
      </c>
      <c r="K57" s="4">
        <f>IF(ISNA(VLOOKUP(A57,'2010'!$B$2:$S$401,4,FALSE)), AVERAGE(H57:J57), VLOOKUP(A57,'2010'!$B$2:$S$401,4,FALSE))</f>
        <v>67</v>
      </c>
      <c r="L57" s="4">
        <f>IF(ISNA(VLOOKUP(A57,'2009'!$B$2:$S$401,4,FALSE)), AVERAGE(H57:K57), VLOOKUP(A57,'2009'!$B$2:$S$401,4,FALSE))</f>
        <v>82</v>
      </c>
      <c r="N57" s="4">
        <f t="shared" si="0"/>
        <v>27</v>
      </c>
      <c r="S57" s="4" t="str">
        <f>VLOOKUP(A57,Bios!$B$2:$S$350,3,FALSE)</f>
        <v>C</v>
      </c>
      <c r="T57" s="4" t="str">
        <f>VLOOKUP(A57,Bios!$B$2:$S$350,4,FALSE)</f>
        <v>Jul 31 '86</v>
      </c>
      <c r="U57" s="4" t="str">
        <f t="shared" si="1"/>
        <v>86</v>
      </c>
      <c r="V57" s="5">
        <f t="shared" si="2"/>
        <v>1.2264623084141384</v>
      </c>
      <c r="W57" s="4">
        <f t="shared" si="3"/>
        <v>37</v>
      </c>
      <c r="X57" s="4">
        <f t="shared" si="4"/>
        <v>113</v>
      </c>
      <c r="Y57" s="4">
        <f t="shared" si="5"/>
        <v>43</v>
      </c>
      <c r="Z57" s="4">
        <f t="shared" si="6"/>
        <v>82</v>
      </c>
      <c r="AA57" s="4" t="str">
        <f>VLOOKUP(A57,Bios!$B$2:$S$350,7,FALSE)</f>
        <v>RUS</v>
      </c>
      <c r="AB57" s="4" t="str">
        <f>VLOOKUP(A57,Bios!$B$2:$S$350,2,FALSE)</f>
        <v>PIT</v>
      </c>
      <c r="AC57" s="4">
        <f t="shared" si="7"/>
        <v>63.94</v>
      </c>
      <c r="AD57" s="4">
        <f t="shared" si="8"/>
        <v>78.42</v>
      </c>
    </row>
    <row r="58" spans="1:30" ht="15" customHeight="1">
      <c r="A58" s="4" t="s">
        <v>110</v>
      </c>
      <c r="B58" s="4">
        <f>VLOOKUP(A58,'2013'!$B$2:$S$301,7,FALSE)*1.7</f>
        <v>56.1</v>
      </c>
      <c r="C58" s="4">
        <f>IF(ISNA(VLOOKUP(A58,'2012'!$B$2:$S$401,7,FALSE)), B58, VLOOKUP(A58,'2012'!$B$2:$S$401,7,FALSE))</f>
        <v>67</v>
      </c>
      <c r="D58" s="4">
        <f>IF(ISNA(VLOOKUP(A58,'2011'!$B$2:$S$401,7,FALSE)), AVERAGE(B58:C58), VLOOKUP(A58,'2011'!$B$2:$S$401,7,FALSE))</f>
        <v>86</v>
      </c>
      <c r="E58" s="4">
        <f>IF(ISNA(VLOOKUP(A58,'2010'!$B$2:$S$401,7,FALSE)), AVERAGE(B58:D58), VLOOKUP(A58,'2010'!$B$2:$S$401,7,FALSE))</f>
        <v>69</v>
      </c>
      <c r="F58" s="4">
        <f>IF(ISNA(VLOOKUP(A58,'2009'!$B$2:$S$401,7,FALSE)), AVERAGE(B58:E58), VLOOKUP(A58,'2009'!$B$2:$S$401,7,FALSE))</f>
        <v>89</v>
      </c>
      <c r="H58" s="4">
        <f>VLOOKUP(A58,'2013'!$B$2:$S$301,4,FALSE)*1.7</f>
        <v>74.8</v>
      </c>
      <c r="I58" s="4">
        <f>IF(ISNA(VLOOKUP(A58,'2012'!$B$2:$S$401,4,FALSE)), H58, VLOOKUP(A58,'2012'!$B$2:$S$401,4,FALSE))</f>
        <v>82</v>
      </c>
      <c r="J58" s="4">
        <f>IF(ISNA(VLOOKUP(A58,'2011'!$B$2:$S$401,4,FALSE)), AVERAGE(H58:I58), VLOOKUP(A58,'2011'!$B$2:$S$401,4,FALSE))</f>
        <v>82</v>
      </c>
      <c r="K58" s="4">
        <f>IF(ISNA(VLOOKUP(A58,'2010'!$B$2:$S$401,4,FALSE)), AVERAGE(H58:J58), VLOOKUP(A58,'2010'!$B$2:$S$401,4,FALSE))</f>
        <v>82</v>
      </c>
      <c r="L58" s="4">
        <f>IF(ISNA(VLOOKUP(A58,'2009'!$B$2:$S$401,4,FALSE)), AVERAGE(H58:K58), VLOOKUP(A58,'2009'!$B$2:$S$401,4,FALSE))</f>
        <v>82</v>
      </c>
      <c r="N58" s="4">
        <f t="shared" si="0"/>
        <v>36</v>
      </c>
      <c r="S58" s="4" t="str">
        <f>VLOOKUP(A58,Bios!$B$2:$S$350,3,FALSE)</f>
        <v>R</v>
      </c>
      <c r="T58" s="4" t="str">
        <f>VLOOKUP(A58,Bios!$B$2:$S$350,4,FALSE)</f>
        <v>Jul 01 '77</v>
      </c>
      <c r="U58" s="4" t="str">
        <f t="shared" si="1"/>
        <v>77</v>
      </c>
      <c r="V58" s="5">
        <f t="shared" si="2"/>
        <v>0.91137040714995032</v>
      </c>
      <c r="W58" s="4">
        <f t="shared" si="3"/>
        <v>56.1</v>
      </c>
      <c r="X58" s="4">
        <f t="shared" si="4"/>
        <v>89</v>
      </c>
      <c r="Y58" s="4">
        <f t="shared" si="5"/>
        <v>74.8</v>
      </c>
      <c r="Z58" s="4">
        <f t="shared" si="6"/>
        <v>82</v>
      </c>
      <c r="AA58" s="4" t="str">
        <f>VLOOKUP(A58,Bios!$B$2:$S$350,7,FALSE)</f>
        <v>CAN</v>
      </c>
      <c r="AB58" s="4" t="str">
        <f>VLOOKUP(A58,Bios!$B$2:$S$350,2,FALSE)</f>
        <v>BOS</v>
      </c>
      <c r="AC58" s="4">
        <f t="shared" si="7"/>
        <v>80.56</v>
      </c>
      <c r="AD58" s="4">
        <f t="shared" si="8"/>
        <v>73.42</v>
      </c>
    </row>
    <row r="59" spans="1:30" ht="15" customHeight="1">
      <c r="A59" s="4" t="s">
        <v>115</v>
      </c>
      <c r="B59" s="4">
        <f>VLOOKUP(A59,'2013'!$B$2:$S$301,7,FALSE)*1.7</f>
        <v>56.1</v>
      </c>
      <c r="C59" s="4">
        <f>IF(ISNA(VLOOKUP(A59,'2012'!$B$2:$S$401,7,FALSE)), B59, VLOOKUP(A59,'2012'!$B$2:$S$401,7,FALSE))</f>
        <v>62</v>
      </c>
      <c r="D59" s="4">
        <f>IF(ISNA(VLOOKUP(A59,'2011'!$B$2:$S$401,7,FALSE)), AVERAGE(B59:C59), VLOOKUP(A59,'2011'!$B$2:$S$401,7,FALSE))</f>
        <v>62</v>
      </c>
      <c r="E59" s="4">
        <f>IF(ISNA(VLOOKUP(A59,'2010'!$B$2:$S$401,7,FALSE)), AVERAGE(B59:D59), VLOOKUP(A59,'2010'!$B$2:$S$401,7,FALSE))</f>
        <v>52</v>
      </c>
      <c r="F59" s="4">
        <f>IF(ISNA(VLOOKUP(A59,'2009'!$B$2:$S$401,7,FALSE)), AVERAGE(B59:E59), VLOOKUP(A59,'2009'!$B$2:$S$401,7,FALSE))</f>
        <v>73</v>
      </c>
      <c r="H59" s="4">
        <f>VLOOKUP(A59,'2013'!$B$2:$S$301,4,FALSE)*1.7</f>
        <v>79.899999999999991</v>
      </c>
      <c r="I59" s="4">
        <f>IF(ISNA(VLOOKUP(A59,'2012'!$B$2:$S$401,4,FALSE)), H59, VLOOKUP(A59,'2012'!$B$2:$S$401,4,FALSE))</f>
        <v>79</v>
      </c>
      <c r="J59" s="4">
        <f>IF(ISNA(VLOOKUP(A59,'2011'!$B$2:$S$401,4,FALSE)), AVERAGE(H59:I59), VLOOKUP(A59,'2011'!$B$2:$S$401,4,FALSE))</f>
        <v>75</v>
      </c>
      <c r="K59" s="4">
        <f>IF(ISNA(VLOOKUP(A59,'2010'!$B$2:$S$401,4,FALSE)), AVERAGE(H59:J59), VLOOKUP(A59,'2010'!$B$2:$S$401,4,FALSE))</f>
        <v>79</v>
      </c>
      <c r="L59" s="4">
        <f>IF(ISNA(VLOOKUP(A59,'2009'!$B$2:$S$401,4,FALSE)), AVERAGE(H59:K59), VLOOKUP(A59,'2009'!$B$2:$S$401,4,FALSE))</f>
        <v>82</v>
      </c>
      <c r="N59" s="4">
        <f t="shared" si="0"/>
        <v>27</v>
      </c>
      <c r="S59" s="4" t="str">
        <f>VLOOKUP(A59,Bios!$B$2:$S$350,3,FALSE)</f>
        <v>C</v>
      </c>
      <c r="T59" s="4" t="str">
        <f>VLOOKUP(A59,Bios!$B$2:$S$350,4,FALSE)</f>
        <v>Apr 28 '86</v>
      </c>
      <c r="U59" s="4" t="str">
        <f t="shared" si="1"/>
        <v>86</v>
      </c>
      <c r="V59" s="5">
        <f t="shared" si="2"/>
        <v>0.7726006583945304</v>
      </c>
      <c r="W59" s="4">
        <f t="shared" si="3"/>
        <v>52</v>
      </c>
      <c r="X59" s="4">
        <f t="shared" si="4"/>
        <v>73</v>
      </c>
      <c r="Y59" s="4">
        <f t="shared" si="5"/>
        <v>75</v>
      </c>
      <c r="Z59" s="4">
        <f t="shared" si="6"/>
        <v>82</v>
      </c>
      <c r="AA59" s="4" t="str">
        <f>VLOOKUP(A59,Bios!$B$2:$S$350,7,FALSE)</f>
        <v>CZE</v>
      </c>
      <c r="AB59" s="4" t="str">
        <f>VLOOKUP(A59,Bios!$B$2:$S$350,2,FALSE)</f>
        <v>BOS</v>
      </c>
      <c r="AC59" s="4">
        <f t="shared" si="7"/>
        <v>78.97999999999999</v>
      </c>
      <c r="AD59" s="4">
        <f t="shared" si="8"/>
        <v>61.02</v>
      </c>
    </row>
    <row r="60" spans="1:30" ht="15" customHeight="1">
      <c r="A60" s="4" t="s">
        <v>106</v>
      </c>
      <c r="B60" s="4">
        <f>VLOOKUP(A60,'2013'!$B$2:$S$301,7,FALSE)*1.7</f>
        <v>56.1</v>
      </c>
      <c r="C60" s="4">
        <f>IF(ISNA(VLOOKUP(A60,'2012'!$B$2:$S$401,7,FALSE)), B60, VLOOKUP(A60,'2012'!$B$2:$S$401,7,FALSE))</f>
        <v>34</v>
      </c>
      <c r="D60" s="4">
        <f>IF(ISNA(VLOOKUP(A60,'2011'!$B$2:$S$401,7,FALSE)), AVERAGE(B60:C60), VLOOKUP(A60,'2011'!$B$2:$S$401,7,FALSE))</f>
        <v>66</v>
      </c>
      <c r="E60" s="4">
        <f>IF(ISNA(VLOOKUP(A60,'2010'!$B$2:$S$401,7,FALSE)), AVERAGE(B60:D60), VLOOKUP(A60,'2010'!$B$2:$S$401,7,FALSE))</f>
        <v>61</v>
      </c>
      <c r="F60" s="4">
        <f>IF(ISNA(VLOOKUP(A60,'2009'!$B$2:$S$401,7,FALSE)), AVERAGE(B60:E60), VLOOKUP(A60,'2009'!$B$2:$S$401,7,FALSE))</f>
        <v>84</v>
      </c>
      <c r="H60" s="4">
        <f>VLOOKUP(A60,'2013'!$B$2:$S$301,4,FALSE)*1.7</f>
        <v>81.599999999999994</v>
      </c>
      <c r="I60" s="4">
        <f>IF(ISNA(VLOOKUP(A60,'2012'!$B$2:$S$401,4,FALSE)), H60, VLOOKUP(A60,'2012'!$B$2:$S$401,4,FALSE))</f>
        <v>55</v>
      </c>
      <c r="J60" s="4">
        <f>IF(ISNA(VLOOKUP(A60,'2011'!$B$2:$S$401,4,FALSE)), AVERAGE(H60:I60), VLOOKUP(A60,'2011'!$B$2:$S$401,4,FALSE))</f>
        <v>80</v>
      </c>
      <c r="K60" s="4">
        <f>IF(ISNA(VLOOKUP(A60,'2010'!$B$2:$S$401,4,FALSE)), AVERAGE(H60:J60), VLOOKUP(A60,'2010'!$B$2:$S$401,4,FALSE))</f>
        <v>74</v>
      </c>
      <c r="L60" s="4">
        <f>IF(ISNA(VLOOKUP(A60,'2009'!$B$2:$S$401,4,FALSE)), AVERAGE(H60:K60), VLOOKUP(A60,'2009'!$B$2:$S$401,4,FALSE))</f>
        <v>82</v>
      </c>
      <c r="N60" s="4">
        <f t="shared" si="0"/>
        <v>28</v>
      </c>
      <c r="S60" s="4" t="str">
        <f>VLOOKUP(A60,Bios!$B$2:$S$350,3,FALSE)</f>
        <v>C</v>
      </c>
      <c r="T60" s="4" t="str">
        <f>VLOOKUP(A60,Bios!$B$2:$S$350,4,FALSE)</f>
        <v>Jan 01 '85</v>
      </c>
      <c r="U60" s="4" t="str">
        <f t="shared" si="1"/>
        <v>85</v>
      </c>
      <c r="V60" s="5">
        <f t="shared" si="2"/>
        <v>0.80810520665593122</v>
      </c>
      <c r="W60" s="4">
        <f t="shared" si="3"/>
        <v>34</v>
      </c>
      <c r="X60" s="4">
        <f t="shared" si="4"/>
        <v>84</v>
      </c>
      <c r="Y60" s="4">
        <f t="shared" si="5"/>
        <v>55</v>
      </c>
      <c r="Z60" s="4">
        <f t="shared" si="6"/>
        <v>82</v>
      </c>
      <c r="AA60" s="4" t="str">
        <f>VLOOKUP(A60,Bios!$B$2:$S$350,7,FALSE)</f>
        <v>CAN</v>
      </c>
      <c r="AB60" s="4" t="str">
        <f>VLOOKUP(A60,Bios!$B$2:$S$350,2,FALSE)</f>
        <v>LAK</v>
      </c>
      <c r="AC60" s="4">
        <f t="shared" si="7"/>
        <v>74.52000000000001</v>
      </c>
      <c r="AD60" s="4">
        <f t="shared" si="8"/>
        <v>60.220000000000006</v>
      </c>
    </row>
    <row r="61" spans="1:30" ht="15" customHeight="1">
      <c r="A61" s="4" t="s">
        <v>114</v>
      </c>
      <c r="B61" s="4">
        <f>VLOOKUP(A61,'2013'!$B$2:$S$301,7,FALSE)*1.7</f>
        <v>56.1</v>
      </c>
      <c r="C61" s="4">
        <f>IF(ISNA(VLOOKUP(A61,'2012'!$B$2:$S$401,7,FALSE)), B61, VLOOKUP(A61,'2012'!$B$2:$S$401,7,FALSE))</f>
        <v>59</v>
      </c>
      <c r="D61" s="4">
        <f>IF(ISNA(VLOOKUP(A61,'2011'!$B$2:$S$401,7,FALSE)), AVERAGE(B61:C61), VLOOKUP(A61,'2011'!$B$2:$S$401,7,FALSE))</f>
        <v>57</v>
      </c>
      <c r="E61" s="4">
        <f>IF(ISNA(VLOOKUP(A61,'2010'!$B$2:$S$401,7,FALSE)), AVERAGE(B61:D61), VLOOKUP(A61,'2010'!$B$2:$S$401,7,FALSE))</f>
        <v>57.366666666666667</v>
      </c>
      <c r="F61" s="4">
        <f>IF(ISNA(VLOOKUP(A61,'2009'!$B$2:$S$401,7,FALSE)), AVERAGE(B61:E61), VLOOKUP(A61,'2009'!$B$2:$S$401,7,FALSE))</f>
        <v>57.366666666666667</v>
      </c>
      <c r="H61" s="4">
        <f>VLOOKUP(A61,'2013'!$B$2:$S$301,4,FALSE)*1.7</f>
        <v>81.599999999999994</v>
      </c>
      <c r="I61" s="4">
        <f>IF(ISNA(VLOOKUP(A61,'2012'!$B$2:$S$401,4,FALSE)), H61, VLOOKUP(A61,'2012'!$B$2:$S$401,4,FALSE))</f>
        <v>82</v>
      </c>
      <c r="J61" s="4">
        <f>IF(ISNA(VLOOKUP(A61,'2011'!$B$2:$S$401,4,FALSE)), AVERAGE(H61:I61), VLOOKUP(A61,'2011'!$B$2:$S$401,4,FALSE))</f>
        <v>73</v>
      </c>
      <c r="K61" s="4">
        <f>IF(ISNA(VLOOKUP(A61,'2010'!$B$2:$S$401,4,FALSE)), AVERAGE(H61:J61), VLOOKUP(A61,'2010'!$B$2:$S$401,4,FALSE))</f>
        <v>78.86666666666666</v>
      </c>
      <c r="L61" s="4">
        <f>IF(ISNA(VLOOKUP(A61,'2009'!$B$2:$S$401,4,FALSE)), AVERAGE(H61:K61), VLOOKUP(A61,'2009'!$B$2:$S$401,4,FALSE))</f>
        <v>78.86666666666666</v>
      </c>
      <c r="N61" s="4">
        <f t="shared" si="0"/>
        <v>32</v>
      </c>
      <c r="S61" s="4" t="str">
        <f>VLOOKUP(A61,Bios!$B$2:$S$350,3,FALSE)</f>
        <v>R</v>
      </c>
      <c r="T61" s="4" t="str">
        <f>VLOOKUP(A61,Bios!$B$2:$S$350,4,FALSE)</f>
        <v>Oct 04 '81</v>
      </c>
      <c r="U61" s="4" t="str">
        <f t="shared" si="1"/>
        <v>81</v>
      </c>
      <c r="V61" s="5">
        <f t="shared" si="2"/>
        <v>0.72738799661876585</v>
      </c>
      <c r="W61" s="4">
        <f t="shared" si="3"/>
        <v>56.1</v>
      </c>
      <c r="X61" s="4">
        <f t="shared" si="4"/>
        <v>59</v>
      </c>
      <c r="Y61" s="4">
        <f t="shared" si="5"/>
        <v>73</v>
      </c>
      <c r="Z61" s="4">
        <f t="shared" si="6"/>
        <v>82</v>
      </c>
      <c r="AA61" s="4" t="str">
        <f>VLOOKUP(A61,Bios!$B$2:$S$350,7,FALSE)</f>
        <v>CAN</v>
      </c>
      <c r="AB61" s="4" t="str">
        <f>VLOOKUP(A61,Bios!$B$2:$S$350,2,FALSE)</f>
        <v>LAK</v>
      </c>
      <c r="AC61" s="4">
        <f t="shared" si="7"/>
        <v>78.86666666666666</v>
      </c>
      <c r="AD61" s="4">
        <f t="shared" si="8"/>
        <v>57.36666666666666</v>
      </c>
    </row>
    <row r="62" spans="1:30" ht="15" customHeight="1">
      <c r="A62" s="4" t="s">
        <v>109</v>
      </c>
      <c r="B62" s="4">
        <f>VLOOKUP(A62,'2013'!$B$2:$S$301,7,FALSE)*1.7</f>
        <v>56.1</v>
      </c>
      <c r="C62" s="4">
        <f>IF(ISNA(VLOOKUP(A62,'2012'!$B$2:$S$401,7,FALSE)), B62, VLOOKUP(A62,'2012'!$B$2:$S$401,7,FALSE))</f>
        <v>52</v>
      </c>
      <c r="D62" s="4">
        <f>IF(ISNA(VLOOKUP(A62,'2011'!$B$2:$S$401,7,FALSE)), AVERAGE(B62:C62), VLOOKUP(A62,'2011'!$B$2:$S$401,7,FALSE))</f>
        <v>57</v>
      </c>
      <c r="E62" s="4">
        <f>IF(ISNA(VLOOKUP(A62,'2010'!$B$2:$S$401,7,FALSE)), AVERAGE(B62:D62), VLOOKUP(A62,'2010'!$B$2:$S$401,7,FALSE))</f>
        <v>70</v>
      </c>
      <c r="F62" s="4">
        <f>IF(ISNA(VLOOKUP(A62,'2009'!$B$2:$S$401,7,FALSE)), AVERAGE(B62:E62), VLOOKUP(A62,'2009'!$B$2:$S$401,7,FALSE))</f>
        <v>39</v>
      </c>
      <c r="H62" s="4">
        <f>VLOOKUP(A62,'2013'!$B$2:$S$301,4,FALSE)*1.7</f>
        <v>79.899999999999991</v>
      </c>
      <c r="I62" s="4">
        <f>IF(ISNA(VLOOKUP(A62,'2012'!$B$2:$S$401,4,FALSE)), H62, VLOOKUP(A62,'2012'!$B$2:$S$401,4,FALSE))</f>
        <v>81</v>
      </c>
      <c r="J62" s="4">
        <f>IF(ISNA(VLOOKUP(A62,'2011'!$B$2:$S$401,4,FALSE)), AVERAGE(H62:I62), VLOOKUP(A62,'2011'!$B$2:$S$401,4,FALSE))</f>
        <v>77</v>
      </c>
      <c r="K62" s="4">
        <f>IF(ISNA(VLOOKUP(A62,'2010'!$B$2:$S$401,4,FALSE)), AVERAGE(H62:J62), VLOOKUP(A62,'2010'!$B$2:$S$401,4,FALSE))</f>
        <v>82</v>
      </c>
      <c r="L62" s="4">
        <f>IF(ISNA(VLOOKUP(A62,'2009'!$B$2:$S$401,4,FALSE)), AVERAGE(H62:K62), VLOOKUP(A62,'2009'!$B$2:$S$401,4,FALSE))</f>
        <v>80</v>
      </c>
      <c r="N62" s="4">
        <f t="shared" si="0"/>
        <v>31</v>
      </c>
      <c r="S62" s="4" t="str">
        <f>VLOOKUP(A62,Bios!$B$2:$S$350,3,FALSE)</f>
        <v>C</v>
      </c>
      <c r="T62" s="4" t="str">
        <f>VLOOKUP(A62,Bios!$B$2:$S$350,4,FALSE)</f>
        <v>Oct 31 '82</v>
      </c>
      <c r="U62" s="4" t="str">
        <f t="shared" si="1"/>
        <v>82</v>
      </c>
      <c r="V62" s="5">
        <f t="shared" si="2"/>
        <v>0.68542135533883486</v>
      </c>
      <c r="W62" s="4">
        <f t="shared" si="3"/>
        <v>39</v>
      </c>
      <c r="X62" s="4">
        <f t="shared" si="4"/>
        <v>70</v>
      </c>
      <c r="Y62" s="4">
        <f t="shared" si="5"/>
        <v>77</v>
      </c>
      <c r="Z62" s="4">
        <f t="shared" si="6"/>
        <v>82</v>
      </c>
      <c r="AA62" s="4" t="str">
        <f>VLOOKUP(A62,Bios!$B$2:$S$350,7,FALSE)</f>
        <v>CZE</v>
      </c>
      <c r="AB62" s="4" t="str">
        <f>VLOOKUP(A62,Bios!$B$2:$S$350,2,FALSE)</f>
        <v>MTL</v>
      </c>
      <c r="AC62" s="4">
        <f t="shared" si="7"/>
        <v>79.97999999999999</v>
      </c>
      <c r="AD62" s="4">
        <f t="shared" si="8"/>
        <v>54.820000000000007</v>
      </c>
    </row>
    <row r="63" spans="1:30" ht="15" customHeight="1">
      <c r="A63" s="4" t="s">
        <v>112</v>
      </c>
      <c r="B63" s="4">
        <f>VLOOKUP(A63,'2013'!$B$2:$S$301,7,FALSE)*1.7</f>
        <v>56.1</v>
      </c>
      <c r="C63" s="4">
        <f>IF(ISNA(VLOOKUP(A63,'2012'!$B$2:$S$401,7,FALSE)), B63, VLOOKUP(A63,'2012'!$B$2:$S$401,7,FALSE))</f>
        <v>63</v>
      </c>
      <c r="D63" s="4">
        <f>IF(ISNA(VLOOKUP(A63,'2011'!$B$2:$S$401,7,FALSE)), AVERAGE(B63:C63), VLOOKUP(A63,'2011'!$B$2:$S$401,7,FALSE))</f>
        <v>56</v>
      </c>
      <c r="E63" s="4">
        <f>IF(ISNA(VLOOKUP(A63,'2010'!$B$2:$S$401,7,FALSE)), AVERAGE(B63:D63), VLOOKUP(A63,'2010'!$B$2:$S$401,7,FALSE))</f>
        <v>41</v>
      </c>
      <c r="F63" s="4">
        <f>IF(ISNA(VLOOKUP(A63,'2009'!$B$2:$S$401,7,FALSE)), AVERAGE(B63:E63), VLOOKUP(A63,'2009'!$B$2:$S$401,7,FALSE))</f>
        <v>54.024999999999999</v>
      </c>
      <c r="H63" s="4">
        <f>VLOOKUP(A63,'2013'!$B$2:$S$301,4,FALSE)*1.7</f>
        <v>69.7</v>
      </c>
      <c r="I63" s="4">
        <f>IF(ISNA(VLOOKUP(A63,'2012'!$B$2:$S$401,4,FALSE)), H63, VLOOKUP(A63,'2012'!$B$2:$S$401,4,FALSE))</f>
        <v>71</v>
      </c>
      <c r="J63" s="4">
        <f>IF(ISNA(VLOOKUP(A63,'2011'!$B$2:$S$401,4,FALSE)), AVERAGE(H63:I63), VLOOKUP(A63,'2011'!$B$2:$S$401,4,FALSE))</f>
        <v>69</v>
      </c>
      <c r="K63" s="4">
        <f>IF(ISNA(VLOOKUP(A63,'2010'!$B$2:$S$401,4,FALSE)), AVERAGE(H63:J63), VLOOKUP(A63,'2010'!$B$2:$S$401,4,FALSE))</f>
        <v>82</v>
      </c>
      <c r="L63" s="4">
        <f>IF(ISNA(VLOOKUP(A63,'2009'!$B$2:$S$401,4,FALSE)), AVERAGE(H63:K63), VLOOKUP(A63,'2009'!$B$2:$S$401,4,FALSE))</f>
        <v>72.924999999999997</v>
      </c>
      <c r="N63" s="4">
        <f t="shared" si="0"/>
        <v>24</v>
      </c>
      <c r="S63" s="4" t="str">
        <f>VLOOKUP(A63,Bios!$B$2:$S$350,3,FALSE)</f>
        <v>L</v>
      </c>
      <c r="T63" s="4" t="str">
        <f>VLOOKUP(A63,Bios!$B$2:$S$350,4,FALSE)</f>
        <v>Jul 18 '89</v>
      </c>
      <c r="U63" s="4" t="str">
        <f t="shared" si="1"/>
        <v>89</v>
      </c>
      <c r="V63" s="5">
        <f t="shared" si="2"/>
        <v>0.74082961947206039</v>
      </c>
      <c r="W63" s="4">
        <f t="shared" si="3"/>
        <v>41</v>
      </c>
      <c r="X63" s="4">
        <f t="shared" si="4"/>
        <v>63</v>
      </c>
      <c r="Y63" s="4">
        <f t="shared" si="5"/>
        <v>69</v>
      </c>
      <c r="Z63" s="4">
        <f t="shared" si="6"/>
        <v>82</v>
      </c>
      <c r="AA63" s="4" t="str">
        <f>VLOOKUP(A63,Bios!$B$2:$S$350,7,FALSE)</f>
        <v>CAN</v>
      </c>
      <c r="AB63" s="4" t="str">
        <f>VLOOKUP(A63,Bios!$B$2:$S$350,2,FALSE)</f>
        <v>DAL</v>
      </c>
      <c r="AC63" s="4">
        <f t="shared" si="7"/>
        <v>72.924999999999997</v>
      </c>
      <c r="AD63" s="4">
        <f t="shared" si="8"/>
        <v>54.024999999999999</v>
      </c>
    </row>
    <row r="64" spans="1:30" ht="15" customHeight="1">
      <c r="A64" s="4" t="s">
        <v>108</v>
      </c>
      <c r="B64" s="4">
        <f>VLOOKUP(A64,'2013'!$B$2:$S$301,7,FALSE)*1.7</f>
        <v>56.1</v>
      </c>
      <c r="C64" s="4">
        <f>IF(ISNA(VLOOKUP(A64,'2012'!$B$2:$S$401,7,FALSE)), B64, VLOOKUP(A64,'2012'!$B$2:$S$401,7,FALSE))</f>
        <v>57</v>
      </c>
      <c r="D64" s="4">
        <f>IF(ISNA(VLOOKUP(A64,'2011'!$B$2:$S$401,7,FALSE)), AVERAGE(B64:C64), VLOOKUP(A64,'2011'!$B$2:$S$401,7,FALSE))</f>
        <v>43</v>
      </c>
      <c r="E64" s="4">
        <f>IF(ISNA(VLOOKUP(A64,'2010'!$B$2:$S$401,7,FALSE)), AVERAGE(B64:D64), VLOOKUP(A64,'2010'!$B$2:$S$401,7,FALSE))</f>
        <v>52.033333333333331</v>
      </c>
      <c r="F64" s="4">
        <f>IF(ISNA(VLOOKUP(A64,'2009'!$B$2:$S$401,7,FALSE)), AVERAGE(B64:E64), VLOOKUP(A64,'2009'!$B$2:$S$401,7,FALSE))</f>
        <v>26</v>
      </c>
      <c r="H64" s="4">
        <f>VLOOKUP(A64,'2013'!$B$2:$S$301,4,FALSE)*1.7</f>
        <v>81.599999999999994</v>
      </c>
      <c r="I64" s="4">
        <f>IF(ISNA(VLOOKUP(A64,'2012'!$B$2:$S$401,4,FALSE)), H64, VLOOKUP(A64,'2012'!$B$2:$S$401,4,FALSE))</f>
        <v>74</v>
      </c>
      <c r="J64" s="4">
        <f>IF(ISNA(VLOOKUP(A64,'2011'!$B$2:$S$401,4,FALSE)), AVERAGE(H64:I64), VLOOKUP(A64,'2011'!$B$2:$S$401,4,FALSE))</f>
        <v>73</v>
      </c>
      <c r="K64" s="4">
        <f>IF(ISNA(VLOOKUP(A64,'2010'!$B$2:$S$401,4,FALSE)), AVERAGE(H64:J64), VLOOKUP(A64,'2010'!$B$2:$S$401,4,FALSE))</f>
        <v>76.2</v>
      </c>
      <c r="L64" s="4">
        <f>IF(ISNA(VLOOKUP(A64,'2009'!$B$2:$S$401,4,FALSE)), AVERAGE(H64:K64), VLOOKUP(A64,'2009'!$B$2:$S$401,4,FALSE))</f>
        <v>66</v>
      </c>
      <c r="N64" s="4">
        <f t="shared" si="0"/>
        <v>22</v>
      </c>
      <c r="S64" s="4" t="str">
        <f>VLOOKUP(A64,Bios!$B$2:$S$350,3,FALSE)</f>
        <v>L</v>
      </c>
      <c r="T64" s="4" t="str">
        <f>VLOOKUP(A64,Bios!$B$2:$S$350,4,FALSE)</f>
        <v>Aug 02 '91</v>
      </c>
      <c r="U64" s="4" t="str">
        <f t="shared" si="1"/>
        <v>91</v>
      </c>
      <c r="V64" s="5">
        <f t="shared" si="2"/>
        <v>0.63142754404890333</v>
      </c>
      <c r="W64" s="4">
        <f t="shared" si="3"/>
        <v>26</v>
      </c>
      <c r="X64" s="4">
        <f t="shared" si="4"/>
        <v>57</v>
      </c>
      <c r="Y64" s="4">
        <f t="shared" si="5"/>
        <v>66</v>
      </c>
      <c r="Z64" s="4">
        <f t="shared" si="6"/>
        <v>81.599999999999994</v>
      </c>
      <c r="AA64" s="4" t="str">
        <f>VLOOKUP(A64,Bios!$B$2:$S$350,7,FALSE)</f>
        <v>CAN</v>
      </c>
      <c r="AB64" s="4" t="str">
        <f>VLOOKUP(A64,Bios!$B$2:$S$350,2,FALSE)</f>
        <v>WPG</v>
      </c>
      <c r="AC64" s="4">
        <f t="shared" si="7"/>
        <v>74.16</v>
      </c>
      <c r="AD64" s="4">
        <f t="shared" si="8"/>
        <v>46.826666666666668</v>
      </c>
    </row>
    <row r="65" spans="1:30" ht="15" customHeight="1">
      <c r="A65" s="4" t="s">
        <v>107</v>
      </c>
      <c r="B65" s="4">
        <f>VLOOKUP(A65,'2013'!$B$2:$S$301,7,FALSE)*1.7</f>
        <v>56.1</v>
      </c>
      <c r="C65" s="4">
        <f>IF(ISNA(VLOOKUP(A65,'2012'!$B$2:$S$401,7,FALSE)), B65, VLOOKUP(A65,'2012'!$B$2:$S$401,7,FALSE))</f>
        <v>33</v>
      </c>
      <c r="D65" s="4">
        <f>IF(ISNA(VLOOKUP(A65,'2011'!$B$2:$S$401,7,FALSE)), AVERAGE(B65:C65), VLOOKUP(A65,'2011'!$B$2:$S$401,7,FALSE))</f>
        <v>36</v>
      </c>
      <c r="E65" s="4">
        <f>IF(ISNA(VLOOKUP(A65,'2010'!$B$2:$S$401,7,FALSE)), AVERAGE(B65:D65), VLOOKUP(A65,'2010'!$B$2:$S$401,7,FALSE))</f>
        <v>40</v>
      </c>
      <c r="F65" s="4">
        <f>IF(ISNA(VLOOKUP(A65,'2009'!$B$2:$S$401,7,FALSE)), AVERAGE(B65:E65), VLOOKUP(A65,'2009'!$B$2:$S$401,7,FALSE))</f>
        <v>41.274999999999999</v>
      </c>
      <c r="H65" s="4">
        <f>VLOOKUP(A65,'2013'!$B$2:$S$301,4,FALSE)*1.7</f>
        <v>79.899999999999991</v>
      </c>
      <c r="I65" s="4">
        <f>IF(ISNA(VLOOKUP(A65,'2012'!$B$2:$S$401,4,FALSE)), H65, VLOOKUP(A65,'2012'!$B$2:$S$401,4,FALSE))</f>
        <v>82</v>
      </c>
      <c r="J65" s="4">
        <f>IF(ISNA(VLOOKUP(A65,'2011'!$B$2:$S$401,4,FALSE)), AVERAGE(H65:I65), VLOOKUP(A65,'2011'!$B$2:$S$401,4,FALSE))</f>
        <v>79</v>
      </c>
      <c r="K65" s="4">
        <f>IF(ISNA(VLOOKUP(A65,'2010'!$B$2:$S$401,4,FALSE)), AVERAGE(H65:J65), VLOOKUP(A65,'2010'!$B$2:$S$401,4,FALSE))</f>
        <v>78</v>
      </c>
      <c r="L65" s="4">
        <f>IF(ISNA(VLOOKUP(A65,'2009'!$B$2:$S$401,4,FALSE)), AVERAGE(H65:K65), VLOOKUP(A65,'2009'!$B$2:$S$401,4,FALSE))</f>
        <v>79.724999999999994</v>
      </c>
      <c r="N65" s="4">
        <f t="shared" si="0"/>
        <v>28</v>
      </c>
      <c r="S65" s="4" t="str">
        <f>VLOOKUP(A65,Bios!$B$2:$S$350,3,FALSE)</f>
        <v>R</v>
      </c>
      <c r="T65" s="4" t="str">
        <f>VLOOKUP(A65,Bios!$B$2:$S$350,4,FALSE)</f>
        <v>Aug 17 '85</v>
      </c>
      <c r="U65" s="4" t="str">
        <f t="shared" si="1"/>
        <v>85</v>
      </c>
      <c r="V65" s="5">
        <f t="shared" si="2"/>
        <v>0.51771715271244911</v>
      </c>
      <c r="W65" s="4">
        <f t="shared" si="3"/>
        <v>33</v>
      </c>
      <c r="X65" s="4">
        <f t="shared" si="4"/>
        <v>56.1</v>
      </c>
      <c r="Y65" s="4">
        <f t="shared" si="5"/>
        <v>78</v>
      </c>
      <c r="Z65" s="4">
        <f t="shared" si="6"/>
        <v>82</v>
      </c>
      <c r="AA65" s="4" t="str">
        <f>VLOOKUP(A65,Bios!$B$2:$S$350,7,FALSE)</f>
        <v>CAN</v>
      </c>
      <c r="AB65" s="4" t="str">
        <f>VLOOKUP(A65,Bios!$B$2:$S$350,2,FALSE)</f>
        <v>WSH</v>
      </c>
      <c r="AC65" s="4">
        <f t="shared" si="7"/>
        <v>79.724999999999994</v>
      </c>
      <c r="AD65" s="4">
        <f t="shared" si="8"/>
        <v>41.274999999999999</v>
      </c>
    </row>
    <row r="66" spans="1:30" ht="15" customHeight="1">
      <c r="A66" s="4" t="s">
        <v>122</v>
      </c>
      <c r="B66" s="4">
        <f>VLOOKUP(A66,'2013'!$B$2:$S$301,7,FALSE)*1.7</f>
        <v>54.4</v>
      </c>
      <c r="C66" s="4">
        <f>IF(ISNA(VLOOKUP(A66,'2012'!$B$2:$S$401,7,FALSE)), B66, VLOOKUP(A66,'2012'!$B$2:$S$401,7,FALSE))</f>
        <v>44</v>
      </c>
      <c r="D66" s="4">
        <f>IF(ISNA(VLOOKUP(A66,'2011'!$B$2:$S$401,7,FALSE)), AVERAGE(B66:C66), VLOOKUP(A66,'2011'!$B$2:$S$401,7,FALSE))</f>
        <v>66</v>
      </c>
      <c r="E66" s="4">
        <f>IF(ISNA(VLOOKUP(A66,'2010'!$B$2:$S$401,7,FALSE)), AVERAGE(B66:D66), VLOOKUP(A66,'2010'!$B$2:$S$401,7,FALSE))</f>
        <v>62</v>
      </c>
      <c r="F66" s="4">
        <f>IF(ISNA(VLOOKUP(A66,'2009'!$B$2:$S$401,7,FALSE)), AVERAGE(B66:E66), VLOOKUP(A66,'2009'!$B$2:$S$401,7,FALSE))</f>
        <v>80</v>
      </c>
      <c r="H66" s="4">
        <f>VLOOKUP(A66,'2013'!$B$2:$S$301,4,FALSE)*1.7</f>
        <v>81.599999999999994</v>
      </c>
      <c r="I66" s="4">
        <f>IF(ISNA(VLOOKUP(A66,'2012'!$B$2:$S$401,4,FALSE)), H66, VLOOKUP(A66,'2012'!$B$2:$S$401,4,FALSE))</f>
        <v>74</v>
      </c>
      <c r="J66" s="4">
        <f>IF(ISNA(VLOOKUP(A66,'2011'!$B$2:$S$401,4,FALSE)), AVERAGE(H66:I66), VLOOKUP(A66,'2011'!$B$2:$S$401,4,FALSE))</f>
        <v>81</v>
      </c>
      <c r="K66" s="4">
        <f>IF(ISNA(VLOOKUP(A66,'2010'!$B$2:$S$401,4,FALSE)), AVERAGE(H66:J66), VLOOKUP(A66,'2010'!$B$2:$S$401,4,FALSE))</f>
        <v>82</v>
      </c>
      <c r="L66" s="4">
        <f>IF(ISNA(VLOOKUP(A66,'2009'!$B$2:$S$401,4,FALSE)), AVERAGE(H66:K66), VLOOKUP(A66,'2009'!$B$2:$S$401,4,FALSE))</f>
        <v>79</v>
      </c>
      <c r="N66" s="4">
        <f t="shared" ref="N66:N129" si="9">113-U66</f>
        <v>28</v>
      </c>
      <c r="S66" s="4" t="str">
        <f>VLOOKUP(A66,Bios!$B$2:$S$350,3,FALSE)</f>
        <v>C</v>
      </c>
      <c r="T66" s="4" t="str">
        <f>VLOOKUP(A66,Bios!$B$2:$S$350,4,FALSE)</f>
        <v>Feb 11 '85</v>
      </c>
      <c r="U66" s="4" t="str">
        <f t="shared" ref="U66:U129" si="10">RIGHT(T66, LEN(T66)-8)</f>
        <v>85</v>
      </c>
      <c r="V66" s="5">
        <f t="shared" ref="V66:V129" si="11">AD66/AC66</f>
        <v>0.7706237424547282</v>
      </c>
      <c r="W66" s="4">
        <f t="shared" ref="W66:W129" si="12">MIN(B66:F66)</f>
        <v>44</v>
      </c>
      <c r="X66" s="4">
        <f t="shared" ref="X66:X129" si="13">MAX(B66:F66)</f>
        <v>80</v>
      </c>
      <c r="Y66" s="4">
        <f t="shared" ref="Y66:Y129" si="14">MIN(H66:L66)</f>
        <v>74</v>
      </c>
      <c r="Z66" s="4">
        <f t="shared" ref="Z66:Z129" si="15">MAX(H66:L66)</f>
        <v>82</v>
      </c>
      <c r="AA66" s="4" t="str">
        <f>VLOOKUP(A66,Bios!$B$2:$S$350,7,FALSE)</f>
        <v>CAN</v>
      </c>
      <c r="AB66" s="4" t="str">
        <f>VLOOKUP(A66,Bios!$B$2:$S$350,2,FALSE)</f>
        <v>LAK</v>
      </c>
      <c r="AC66" s="4">
        <f t="shared" ref="AC66:AC129" si="16">AVERAGE(H66:L66)</f>
        <v>79.52000000000001</v>
      </c>
      <c r="AD66" s="4">
        <f t="shared" ref="AD66:AD129" si="17">AVERAGE(B66:F66)</f>
        <v>61.279999999999994</v>
      </c>
    </row>
    <row r="67" spans="1:30" ht="15" customHeight="1">
      <c r="A67" s="4" t="s">
        <v>124</v>
      </c>
      <c r="B67" s="4">
        <f>VLOOKUP(A67,'2013'!$B$2:$S$301,7,FALSE)*1.7</f>
        <v>54.4</v>
      </c>
      <c r="C67" s="4">
        <f>IF(ISNA(VLOOKUP(A67,'2012'!$B$2:$S$401,7,FALSE)), B67, VLOOKUP(A67,'2012'!$B$2:$S$401,7,FALSE))</f>
        <v>49</v>
      </c>
      <c r="D67" s="4">
        <f>IF(ISNA(VLOOKUP(A67,'2011'!$B$2:$S$401,7,FALSE)), AVERAGE(B67:C67), VLOOKUP(A67,'2011'!$B$2:$S$401,7,FALSE))</f>
        <v>54</v>
      </c>
      <c r="E67" s="4">
        <f>IF(ISNA(VLOOKUP(A67,'2010'!$B$2:$S$401,7,FALSE)), AVERAGE(B67:D67), VLOOKUP(A67,'2010'!$B$2:$S$401,7,FALSE))</f>
        <v>70</v>
      </c>
      <c r="F67" s="4">
        <f>IF(ISNA(VLOOKUP(A67,'2009'!$B$2:$S$401,7,FALSE)), AVERAGE(B67:E67), VLOOKUP(A67,'2009'!$B$2:$S$401,7,FALSE))</f>
        <v>67</v>
      </c>
      <c r="H67" s="4">
        <f>VLOOKUP(A67,'2013'!$B$2:$S$301,4,FALSE)*1.7</f>
        <v>66.3</v>
      </c>
      <c r="I67" s="4">
        <f>IF(ISNA(VLOOKUP(A67,'2012'!$B$2:$S$401,4,FALSE)), H67, VLOOKUP(A67,'2012'!$B$2:$S$401,4,FALSE))</f>
        <v>64</v>
      </c>
      <c r="J67" s="4">
        <f>IF(ISNA(VLOOKUP(A67,'2011'!$B$2:$S$401,4,FALSE)), AVERAGE(H67:I67), VLOOKUP(A67,'2011'!$B$2:$S$401,4,FALSE))</f>
        <v>65</v>
      </c>
      <c r="K67" s="4">
        <f>IF(ISNA(VLOOKUP(A67,'2010'!$B$2:$S$401,4,FALSE)), AVERAGE(H67:J67), VLOOKUP(A67,'2010'!$B$2:$S$401,4,FALSE))</f>
        <v>82</v>
      </c>
      <c r="L67" s="4">
        <f>IF(ISNA(VLOOKUP(A67,'2009'!$B$2:$S$401,4,FALSE)), AVERAGE(H67:K67), VLOOKUP(A67,'2009'!$B$2:$S$401,4,FALSE))</f>
        <v>77</v>
      </c>
      <c r="N67" s="4">
        <f t="shared" si="9"/>
        <v>33</v>
      </c>
      <c r="S67" s="4" t="str">
        <f>VLOOKUP(A67,Bios!$B$2:$S$350,3,FALSE)</f>
        <v>C</v>
      </c>
      <c r="T67" s="4" t="str">
        <f>VLOOKUP(A67,Bios!$B$2:$S$350,4,FALSE)</f>
        <v>Apr 21 '80</v>
      </c>
      <c r="U67" s="4" t="str">
        <f t="shared" si="10"/>
        <v>80</v>
      </c>
      <c r="V67" s="5">
        <f t="shared" si="11"/>
        <v>0.8309342365227208</v>
      </c>
      <c r="W67" s="4">
        <f t="shared" si="12"/>
        <v>49</v>
      </c>
      <c r="X67" s="4">
        <f t="shared" si="13"/>
        <v>70</v>
      </c>
      <c r="Y67" s="4">
        <f t="shared" si="14"/>
        <v>64</v>
      </c>
      <c r="Z67" s="4">
        <f t="shared" si="15"/>
        <v>82</v>
      </c>
      <c r="AA67" s="4" t="str">
        <f>VLOOKUP(A67,Bios!$B$2:$S$350,7,FALSE)</f>
        <v>CAN</v>
      </c>
      <c r="AB67" s="4" t="str">
        <f>VLOOKUP(A67,Bios!$B$2:$S$350,2,FALSE)</f>
        <v>PHI</v>
      </c>
      <c r="AC67" s="4">
        <f t="shared" si="16"/>
        <v>70.86</v>
      </c>
      <c r="AD67" s="4">
        <f t="shared" si="17"/>
        <v>58.879999999999995</v>
      </c>
    </row>
    <row r="68" spans="1:30" ht="15" customHeight="1">
      <c r="A68" s="4" t="s">
        <v>120</v>
      </c>
      <c r="B68" s="4">
        <f>VLOOKUP(A68,'2013'!$B$2:$S$301,7,FALSE)*1.7</f>
        <v>54.4</v>
      </c>
      <c r="C68" s="4">
        <f>IF(ISNA(VLOOKUP(A68,'2012'!$B$2:$S$401,7,FALSE)), B68, VLOOKUP(A68,'2012'!$B$2:$S$401,7,FALSE))</f>
        <v>41</v>
      </c>
      <c r="D68" s="4">
        <f>IF(ISNA(VLOOKUP(A68,'2011'!$B$2:$S$401,7,FALSE)), AVERAGE(B68:C68), VLOOKUP(A68,'2011'!$B$2:$S$401,7,FALSE))</f>
        <v>47</v>
      </c>
      <c r="E68" s="4">
        <f>IF(ISNA(VLOOKUP(A68,'2010'!$B$2:$S$401,7,FALSE)), AVERAGE(B68:D68), VLOOKUP(A68,'2010'!$B$2:$S$401,7,FALSE))</f>
        <v>50</v>
      </c>
      <c r="F68" s="4">
        <f>IF(ISNA(VLOOKUP(A68,'2009'!$B$2:$S$401,7,FALSE)), AVERAGE(B68:E68), VLOOKUP(A68,'2009'!$B$2:$S$401,7,FALSE))</f>
        <v>82</v>
      </c>
      <c r="H68" s="4">
        <f>VLOOKUP(A68,'2013'!$B$2:$S$301,4,FALSE)*1.7</f>
        <v>74.8</v>
      </c>
      <c r="I68" s="4">
        <f>IF(ISNA(VLOOKUP(A68,'2012'!$B$2:$S$401,4,FALSE)), H68, VLOOKUP(A68,'2012'!$B$2:$S$401,4,FALSE))</f>
        <v>66</v>
      </c>
      <c r="J68" s="4">
        <f>IF(ISNA(VLOOKUP(A68,'2011'!$B$2:$S$401,4,FALSE)), AVERAGE(H68:I68), VLOOKUP(A68,'2011'!$B$2:$S$401,4,FALSE))</f>
        <v>67</v>
      </c>
      <c r="K68" s="4">
        <f>IF(ISNA(VLOOKUP(A68,'2010'!$B$2:$S$401,4,FALSE)), AVERAGE(H68:J68), VLOOKUP(A68,'2010'!$B$2:$S$401,4,FALSE))</f>
        <v>65</v>
      </c>
      <c r="L68" s="4">
        <f>IF(ISNA(VLOOKUP(A68,'2009'!$B$2:$S$401,4,FALSE)), AVERAGE(H68:K68), VLOOKUP(A68,'2009'!$B$2:$S$401,4,FALSE))</f>
        <v>81</v>
      </c>
      <c r="N68" s="4">
        <f t="shared" si="9"/>
        <v>31</v>
      </c>
      <c r="S68" s="4" t="str">
        <f>VLOOKUP(A68,Bios!$B$2:$S$350,3,FALSE)</f>
        <v>C</v>
      </c>
      <c r="T68" s="4" t="str">
        <f>VLOOKUP(A68,Bios!$B$2:$S$350,4,FALSE)</f>
        <v>Jun 08 '82</v>
      </c>
      <c r="U68" s="4" t="str">
        <f t="shared" si="10"/>
        <v>82</v>
      </c>
      <c r="V68" s="5">
        <f t="shared" si="11"/>
        <v>0.77557942340305241</v>
      </c>
      <c r="W68" s="4">
        <f t="shared" si="12"/>
        <v>41</v>
      </c>
      <c r="X68" s="4">
        <f t="shared" si="13"/>
        <v>82</v>
      </c>
      <c r="Y68" s="4">
        <f t="shared" si="14"/>
        <v>65</v>
      </c>
      <c r="Z68" s="4">
        <f t="shared" si="15"/>
        <v>81</v>
      </c>
      <c r="AA68" s="4" t="str">
        <f>VLOOKUP(A68,Bios!$B$2:$S$350,7,FALSE)</f>
        <v>CAN</v>
      </c>
      <c r="AB68" s="4" t="str">
        <f>VLOOKUP(A68,Bios!$B$2:$S$350,2,FALSE)</f>
        <v>CGY</v>
      </c>
      <c r="AC68" s="4">
        <f t="shared" si="16"/>
        <v>70.760000000000005</v>
      </c>
      <c r="AD68" s="4">
        <f t="shared" si="17"/>
        <v>54.879999999999995</v>
      </c>
    </row>
    <row r="69" spans="1:30" ht="15" customHeight="1">
      <c r="A69" s="4" t="s">
        <v>123</v>
      </c>
      <c r="B69" s="4">
        <f>VLOOKUP(A69,'2013'!$B$2:$S$301,7,FALSE)*1.7</f>
        <v>54.4</v>
      </c>
      <c r="C69" s="4">
        <f>IF(ISNA(VLOOKUP(A69,'2012'!$B$2:$S$401,7,FALSE)), B69, VLOOKUP(A69,'2012'!$B$2:$S$401,7,FALSE))</f>
        <v>64</v>
      </c>
      <c r="D69" s="4">
        <f>IF(ISNA(VLOOKUP(A69,'2011'!$B$2:$S$401,7,FALSE)), AVERAGE(B69:C69), VLOOKUP(A69,'2011'!$B$2:$S$401,7,FALSE))</f>
        <v>57</v>
      </c>
      <c r="E69" s="4">
        <f>IF(ISNA(VLOOKUP(A69,'2010'!$B$2:$S$401,7,FALSE)), AVERAGE(B69:D69), VLOOKUP(A69,'2010'!$B$2:$S$401,7,FALSE))</f>
        <v>52</v>
      </c>
      <c r="F69" s="4">
        <f>IF(ISNA(VLOOKUP(A69,'2009'!$B$2:$S$401,7,FALSE)), AVERAGE(B69:E69), VLOOKUP(A69,'2009'!$B$2:$S$401,7,FALSE))</f>
        <v>39</v>
      </c>
      <c r="H69" s="4">
        <f>VLOOKUP(A69,'2013'!$B$2:$S$301,4,FALSE)*1.7</f>
        <v>71.399999999999991</v>
      </c>
      <c r="I69" s="4">
        <f>IF(ISNA(VLOOKUP(A69,'2012'!$B$2:$S$401,4,FALSE)), H69, VLOOKUP(A69,'2012'!$B$2:$S$401,4,FALSE))</f>
        <v>81</v>
      </c>
      <c r="J69" s="4">
        <f>IF(ISNA(VLOOKUP(A69,'2011'!$B$2:$S$401,4,FALSE)), AVERAGE(H69:I69), VLOOKUP(A69,'2011'!$B$2:$S$401,4,FALSE))</f>
        <v>80</v>
      </c>
      <c r="K69" s="4">
        <f>IF(ISNA(VLOOKUP(A69,'2010'!$B$2:$S$401,4,FALSE)), AVERAGE(H69:J69), VLOOKUP(A69,'2010'!$B$2:$S$401,4,FALSE))</f>
        <v>73</v>
      </c>
      <c r="L69" s="4">
        <f>IF(ISNA(VLOOKUP(A69,'2009'!$B$2:$S$401,4,FALSE)), AVERAGE(H69:K69), VLOOKUP(A69,'2009'!$B$2:$S$401,4,FALSE))</f>
        <v>64</v>
      </c>
      <c r="N69" s="4">
        <f t="shared" si="9"/>
        <v>28</v>
      </c>
      <c r="S69" s="4" t="str">
        <f>VLOOKUP(A69,Bios!$B$2:$S$350,3,FALSE)</f>
        <v>C</v>
      </c>
      <c r="T69" s="4" t="str">
        <f>VLOOKUP(A69,Bios!$B$2:$S$350,4,FALSE)</f>
        <v>Jul 24 '85</v>
      </c>
      <c r="U69" s="4" t="str">
        <f t="shared" si="10"/>
        <v>85</v>
      </c>
      <c r="V69" s="5">
        <f t="shared" si="11"/>
        <v>0.72116946399566861</v>
      </c>
      <c r="W69" s="4">
        <f t="shared" si="12"/>
        <v>39</v>
      </c>
      <c r="X69" s="4">
        <f t="shared" si="13"/>
        <v>64</v>
      </c>
      <c r="Y69" s="4">
        <f t="shared" si="14"/>
        <v>64</v>
      </c>
      <c r="Z69" s="4">
        <f t="shared" si="15"/>
        <v>81</v>
      </c>
      <c r="AA69" s="4" t="str">
        <f>VLOOKUP(A69,Bios!$B$2:$S$350,7,FALSE)</f>
        <v>CAN</v>
      </c>
      <c r="AB69" s="4" t="str">
        <f>VLOOKUP(A69,Bios!$B$2:$S$350,2,FALSE)</f>
        <v>BOS</v>
      </c>
      <c r="AC69" s="4">
        <f t="shared" si="16"/>
        <v>73.88</v>
      </c>
      <c r="AD69" s="4">
        <f t="shared" si="17"/>
        <v>53.279999999999994</v>
      </c>
    </row>
    <row r="70" spans="1:30" ht="15" customHeight="1">
      <c r="A70" s="4" t="s">
        <v>118</v>
      </c>
      <c r="B70" s="4">
        <f>VLOOKUP(A70,'2013'!$B$2:$S$301,7,FALSE)*1.7</f>
        <v>54.4</v>
      </c>
      <c r="C70" s="4">
        <f>IF(ISNA(VLOOKUP(A70,'2012'!$B$2:$S$401,7,FALSE)), B70, VLOOKUP(A70,'2012'!$B$2:$S$401,7,FALSE))</f>
        <v>67</v>
      </c>
      <c r="D70" s="4">
        <f>IF(ISNA(VLOOKUP(A70,'2011'!$B$2:$S$401,7,FALSE)), AVERAGE(B70:C70), VLOOKUP(A70,'2011'!$B$2:$S$401,7,FALSE))</f>
        <v>60.7</v>
      </c>
      <c r="E70" s="4">
        <f>IF(ISNA(VLOOKUP(A70,'2010'!$B$2:$S$401,7,FALSE)), AVERAGE(B70:D70), VLOOKUP(A70,'2010'!$B$2:$S$401,7,FALSE))</f>
        <v>22</v>
      </c>
      <c r="F70" s="4">
        <f>IF(ISNA(VLOOKUP(A70,'2009'!$B$2:$S$401,7,FALSE)), AVERAGE(B70:E70), VLOOKUP(A70,'2009'!$B$2:$S$401,7,FALSE))</f>
        <v>51.025000000000006</v>
      </c>
      <c r="H70" s="4">
        <f>VLOOKUP(A70,'2013'!$B$2:$S$301,4,FALSE)*1.7</f>
        <v>81.599999999999994</v>
      </c>
      <c r="I70" s="4">
        <f>IF(ISNA(VLOOKUP(A70,'2012'!$B$2:$S$401,4,FALSE)), H70, VLOOKUP(A70,'2012'!$B$2:$S$401,4,FALSE))</f>
        <v>81</v>
      </c>
      <c r="J70" s="4">
        <f>IF(ISNA(VLOOKUP(A70,'2011'!$B$2:$S$401,4,FALSE)), AVERAGE(H70:I70), VLOOKUP(A70,'2011'!$B$2:$S$401,4,FALSE))</f>
        <v>81.3</v>
      </c>
      <c r="K70" s="4">
        <f>IF(ISNA(VLOOKUP(A70,'2010'!$B$2:$S$401,4,FALSE)), AVERAGE(H70:J70), VLOOKUP(A70,'2010'!$B$2:$S$401,4,FALSE))</f>
        <v>74</v>
      </c>
      <c r="L70" s="4">
        <f>IF(ISNA(VLOOKUP(A70,'2009'!$B$2:$S$401,4,FALSE)), AVERAGE(H70:K70), VLOOKUP(A70,'2009'!$B$2:$S$401,4,FALSE))</f>
        <v>79.474999999999994</v>
      </c>
      <c r="N70" s="4">
        <f t="shared" si="9"/>
        <v>21</v>
      </c>
      <c r="S70" s="4" t="str">
        <f>VLOOKUP(A70,Bios!$B$2:$S$350,3,FALSE)</f>
        <v>C</v>
      </c>
      <c r="T70" s="4" t="str">
        <f>VLOOKUP(A70,Bios!$B$2:$S$350,4,FALSE)</f>
        <v>Jan 31 '92</v>
      </c>
      <c r="U70" s="4" t="str">
        <f t="shared" si="10"/>
        <v>92</v>
      </c>
      <c r="V70" s="5">
        <f t="shared" si="11"/>
        <v>0.64202579427492934</v>
      </c>
      <c r="W70" s="4">
        <f t="shared" si="12"/>
        <v>22</v>
      </c>
      <c r="X70" s="4">
        <f t="shared" si="13"/>
        <v>67</v>
      </c>
      <c r="Y70" s="4">
        <f t="shared" si="14"/>
        <v>74</v>
      </c>
      <c r="Z70" s="4">
        <f t="shared" si="15"/>
        <v>81.599999999999994</v>
      </c>
      <c r="AA70" s="4" t="str">
        <f>VLOOKUP(A70,Bios!$B$2:$S$350,7,FALSE)</f>
        <v>CAN</v>
      </c>
      <c r="AB70" s="4" t="str">
        <f>VLOOKUP(A70,Bios!$B$2:$S$350,2,FALSE)</f>
        <v>DAL</v>
      </c>
      <c r="AC70" s="4">
        <f t="shared" si="16"/>
        <v>79.474999999999994</v>
      </c>
      <c r="AD70" s="4">
        <f t="shared" si="17"/>
        <v>51.025000000000006</v>
      </c>
    </row>
    <row r="71" spans="1:30">
      <c r="A71" s="4" t="s">
        <v>127</v>
      </c>
      <c r="B71" s="4">
        <f>VLOOKUP(A71,'2013'!$B$2:$S$301,7,FALSE)*1.7</f>
        <v>54.4</v>
      </c>
      <c r="C71" s="4">
        <f>IF(ISNA(VLOOKUP(A71,'2012'!$B$2:$S$401,7,FALSE)), B71, VLOOKUP(A71,'2012'!$B$2:$S$401,7,FALSE))</f>
        <v>46</v>
      </c>
      <c r="D71" s="4">
        <f>IF(ISNA(VLOOKUP(A71,'2011'!$B$2:$S$401,7,FALSE)), AVERAGE(B71:C71), VLOOKUP(A71,'2011'!$B$2:$S$401,7,FALSE))</f>
        <v>39</v>
      </c>
      <c r="E71" s="4">
        <f>IF(ISNA(VLOOKUP(A71,'2010'!$B$2:$S$401,7,FALSE)), AVERAGE(B71:D71), VLOOKUP(A71,'2010'!$B$2:$S$401,7,FALSE))</f>
        <v>37</v>
      </c>
      <c r="F71" s="4">
        <f>IF(ISNA(VLOOKUP(A71,'2009'!$B$2:$S$401,7,FALSE)), AVERAGE(B71:E71), VLOOKUP(A71,'2009'!$B$2:$S$401,7,FALSE))</f>
        <v>45</v>
      </c>
      <c r="H71" s="4">
        <f>VLOOKUP(A71,'2013'!$B$2:$S$301,4,FALSE)*1.7</f>
        <v>81.599999999999994</v>
      </c>
      <c r="I71" s="4">
        <f>IF(ISNA(VLOOKUP(A71,'2012'!$B$2:$S$401,4,FALSE)), H71, VLOOKUP(A71,'2012'!$B$2:$S$401,4,FALSE))</f>
        <v>79</v>
      </c>
      <c r="J71" s="4">
        <f>IF(ISNA(VLOOKUP(A71,'2011'!$B$2:$S$401,4,FALSE)), AVERAGE(H71:I71), VLOOKUP(A71,'2011'!$B$2:$S$401,4,FALSE))</f>
        <v>70</v>
      </c>
      <c r="K71" s="4">
        <f>IF(ISNA(VLOOKUP(A71,'2010'!$B$2:$S$401,4,FALSE)), AVERAGE(H71:J71), VLOOKUP(A71,'2010'!$B$2:$S$401,4,FALSE))</f>
        <v>82</v>
      </c>
      <c r="L71" s="4">
        <f>IF(ISNA(VLOOKUP(A71,'2009'!$B$2:$S$401,4,FALSE)), AVERAGE(H71:K71), VLOOKUP(A71,'2009'!$B$2:$S$401,4,FALSE))</f>
        <v>82</v>
      </c>
      <c r="N71" s="4">
        <f t="shared" si="9"/>
        <v>28</v>
      </c>
      <c r="S71" s="4" t="str">
        <f>VLOOKUP(A71,Bios!$B$2:$S$350,3,FALSE)</f>
        <v>D</v>
      </c>
      <c r="T71" s="4" t="str">
        <f>VLOOKUP(A71,Bios!$B$2:$S$350,4,FALSE)</f>
        <v>Jan 21 '85</v>
      </c>
      <c r="U71" s="4" t="str">
        <f t="shared" si="10"/>
        <v>85</v>
      </c>
      <c r="V71" s="5">
        <f t="shared" si="11"/>
        <v>0.56107450582868723</v>
      </c>
      <c r="W71" s="4">
        <f t="shared" si="12"/>
        <v>37</v>
      </c>
      <c r="X71" s="4">
        <f t="shared" si="13"/>
        <v>54.4</v>
      </c>
      <c r="Y71" s="4">
        <f t="shared" si="14"/>
        <v>70</v>
      </c>
      <c r="Z71" s="4">
        <f t="shared" si="15"/>
        <v>82</v>
      </c>
      <c r="AA71" s="4" t="str">
        <f>VLOOKUP(A71,Bios!$B$2:$S$350,7,FALSE)</f>
        <v>USA</v>
      </c>
      <c r="AB71" s="4" t="str">
        <f>VLOOKUP(A71,Bios!$B$2:$S$350,2,FALSE)</f>
        <v>MIN</v>
      </c>
      <c r="AC71" s="4">
        <f t="shared" si="16"/>
        <v>78.92</v>
      </c>
      <c r="AD71" s="4">
        <f t="shared" si="17"/>
        <v>44.28</v>
      </c>
    </row>
    <row r="72" spans="1:30" ht="15" customHeight="1">
      <c r="A72" s="4" t="s">
        <v>126</v>
      </c>
      <c r="B72" s="4">
        <f>VLOOKUP(A72,'2013'!$B$2:$S$301,7,FALSE)*1.7</f>
        <v>54.4</v>
      </c>
      <c r="C72" s="4">
        <f>IF(ISNA(VLOOKUP(A72,'2012'!$B$2:$S$401,7,FALSE)), B72, VLOOKUP(A72,'2012'!$B$2:$S$401,7,FALSE))</f>
        <v>46</v>
      </c>
      <c r="D72" s="4">
        <f>IF(ISNA(VLOOKUP(A72,'2011'!$B$2:$S$401,7,FALSE)), AVERAGE(B72:C72), VLOOKUP(A72,'2011'!$B$2:$S$401,7,FALSE))</f>
        <v>48</v>
      </c>
      <c r="E72" s="4">
        <f>IF(ISNA(VLOOKUP(A72,'2010'!$B$2:$S$401,7,FALSE)), AVERAGE(B72:D72), VLOOKUP(A72,'2010'!$B$2:$S$401,7,FALSE))</f>
        <v>34</v>
      </c>
      <c r="F72" s="4">
        <f>IF(ISNA(VLOOKUP(A72,'2009'!$B$2:$S$401,7,FALSE)), AVERAGE(B72:E72), VLOOKUP(A72,'2009'!$B$2:$S$401,7,FALSE))</f>
        <v>51</v>
      </c>
      <c r="H72" s="4">
        <f>VLOOKUP(A72,'2013'!$B$2:$S$301,4,FALSE)*1.7</f>
        <v>81.599999999999994</v>
      </c>
      <c r="I72" s="4">
        <f>IF(ISNA(VLOOKUP(A72,'2012'!$B$2:$S$401,4,FALSE)), H72, VLOOKUP(A72,'2012'!$B$2:$S$401,4,FALSE))</f>
        <v>74</v>
      </c>
      <c r="J72" s="4">
        <f>IF(ISNA(VLOOKUP(A72,'2011'!$B$2:$S$401,4,FALSE)), AVERAGE(H72:I72), VLOOKUP(A72,'2011'!$B$2:$S$401,4,FALSE))</f>
        <v>76</v>
      </c>
      <c r="K72" s="4">
        <f>IF(ISNA(VLOOKUP(A72,'2010'!$B$2:$S$401,4,FALSE)), AVERAGE(H72:J72), VLOOKUP(A72,'2010'!$B$2:$S$401,4,FALSE))</f>
        <v>79</v>
      </c>
      <c r="L72" s="4">
        <f>IF(ISNA(VLOOKUP(A72,'2009'!$B$2:$S$401,4,FALSE)), AVERAGE(H72:K72), VLOOKUP(A72,'2009'!$B$2:$S$401,4,FALSE))</f>
        <v>79</v>
      </c>
      <c r="N72" s="4">
        <f t="shared" si="9"/>
        <v>26</v>
      </c>
      <c r="S72" s="4" t="str">
        <f>VLOOKUP(A72,Bios!$B$2:$S$350,3,FALSE)</f>
        <v>C</v>
      </c>
      <c r="T72" s="4" t="str">
        <f>VLOOKUP(A72,Bios!$B$2:$S$350,4,FALSE)</f>
        <v>Nov 12 '87</v>
      </c>
      <c r="U72" s="4" t="str">
        <f t="shared" si="10"/>
        <v>87</v>
      </c>
      <c r="V72" s="5">
        <f t="shared" si="11"/>
        <v>0.59907597535934287</v>
      </c>
      <c r="W72" s="4">
        <f t="shared" si="12"/>
        <v>34</v>
      </c>
      <c r="X72" s="4">
        <f t="shared" si="13"/>
        <v>54.4</v>
      </c>
      <c r="Y72" s="4">
        <f t="shared" si="14"/>
        <v>74</v>
      </c>
      <c r="Z72" s="4">
        <f t="shared" si="15"/>
        <v>81.599999999999994</v>
      </c>
      <c r="AA72" s="4" t="str">
        <f>VLOOKUP(A72,Bios!$B$2:$S$350,7,FALSE)</f>
        <v>CAN</v>
      </c>
      <c r="AB72" s="4" t="str">
        <f>VLOOKUP(A72,Bios!$B$2:$S$350,2,FALSE)</f>
        <v>WPG</v>
      </c>
      <c r="AC72" s="4">
        <f t="shared" si="16"/>
        <v>77.92</v>
      </c>
      <c r="AD72" s="4">
        <f t="shared" si="17"/>
        <v>46.68</v>
      </c>
    </row>
    <row r="73" spans="1:30" ht="15" customHeight="1">
      <c r="A73" s="4" t="s">
        <v>119</v>
      </c>
      <c r="B73" s="4">
        <f>VLOOKUP(A73,'2013'!$B$2:$S$301,7,FALSE)*1.7</f>
        <v>54.4</v>
      </c>
      <c r="C73" s="4">
        <f>IF(ISNA(VLOOKUP(A73,'2012'!$B$2:$S$401,7,FALSE)), B73, VLOOKUP(A73,'2012'!$B$2:$S$401,7,FALSE))</f>
        <v>49</v>
      </c>
      <c r="D73" s="4">
        <f>IF(ISNA(VLOOKUP(A73,'2011'!$B$2:$S$401,7,FALSE)), AVERAGE(B73:C73), VLOOKUP(A73,'2011'!$B$2:$S$401,7,FALSE))</f>
        <v>30</v>
      </c>
      <c r="E73" s="4">
        <f>IF(ISNA(VLOOKUP(A73,'2010'!$B$2:$S$401,7,FALSE)), AVERAGE(B73:D73), VLOOKUP(A73,'2010'!$B$2:$S$401,7,FALSE))</f>
        <v>40</v>
      </c>
      <c r="F73" s="4">
        <f>IF(ISNA(VLOOKUP(A73,'2009'!$B$2:$S$401,7,FALSE)), AVERAGE(B73:E73), VLOOKUP(A73,'2009'!$B$2:$S$401,7,FALSE))</f>
        <v>43.35</v>
      </c>
      <c r="H73" s="4">
        <f>VLOOKUP(A73,'2013'!$B$2:$S$301,4,FALSE)*1.7</f>
        <v>76.5</v>
      </c>
      <c r="I73" s="4">
        <f>IF(ISNA(VLOOKUP(A73,'2012'!$B$2:$S$401,4,FALSE)), H73, VLOOKUP(A73,'2012'!$B$2:$S$401,4,FALSE))</f>
        <v>82</v>
      </c>
      <c r="J73" s="4">
        <f>IF(ISNA(VLOOKUP(A73,'2011'!$B$2:$S$401,4,FALSE)), AVERAGE(H73:I73), VLOOKUP(A73,'2011'!$B$2:$S$401,4,FALSE))</f>
        <v>80</v>
      </c>
      <c r="K73" s="4">
        <f>IF(ISNA(VLOOKUP(A73,'2010'!$B$2:$S$401,4,FALSE)), AVERAGE(H73:J73), VLOOKUP(A73,'2010'!$B$2:$S$401,4,FALSE))</f>
        <v>78</v>
      </c>
      <c r="L73" s="4">
        <f>IF(ISNA(VLOOKUP(A73,'2009'!$B$2:$S$401,4,FALSE)), AVERAGE(H73:K73), VLOOKUP(A73,'2009'!$B$2:$S$401,4,FALSE))</f>
        <v>79.125</v>
      </c>
      <c r="N73" s="4">
        <f t="shared" si="9"/>
        <v>25</v>
      </c>
      <c r="S73" s="4" t="str">
        <f>VLOOKUP(A73,Bios!$B$2:$S$350,3,FALSE)</f>
        <v>R</v>
      </c>
      <c r="T73" s="4" t="str">
        <f>VLOOKUP(A73,Bios!$B$2:$S$350,4,FALSE)</f>
        <v>Aug 26 '88</v>
      </c>
      <c r="U73" s="4" t="str">
        <f t="shared" si="10"/>
        <v>88</v>
      </c>
      <c r="V73" s="5">
        <f t="shared" si="11"/>
        <v>0.54786729857819905</v>
      </c>
      <c r="W73" s="4">
        <f t="shared" si="12"/>
        <v>30</v>
      </c>
      <c r="X73" s="4">
        <f t="shared" si="13"/>
        <v>54.4</v>
      </c>
      <c r="Y73" s="4">
        <f t="shared" si="14"/>
        <v>76.5</v>
      </c>
      <c r="Z73" s="4">
        <f t="shared" si="15"/>
        <v>82</v>
      </c>
      <c r="AA73" s="4" t="str">
        <f>VLOOKUP(A73,Bios!$B$2:$S$350,7,FALSE)</f>
        <v>CAN</v>
      </c>
      <c r="AB73" s="4" t="str">
        <f>VLOOKUP(A73,Bios!$B$2:$S$350,2,FALSE)</f>
        <v>PHI</v>
      </c>
      <c r="AC73" s="4">
        <f t="shared" si="16"/>
        <v>79.125</v>
      </c>
      <c r="AD73" s="4">
        <f t="shared" si="17"/>
        <v>43.35</v>
      </c>
    </row>
    <row r="74" spans="1:30" ht="15" customHeight="1">
      <c r="A74" s="4" t="s">
        <v>125</v>
      </c>
      <c r="B74" s="4">
        <f>VLOOKUP(A74,'2013'!$B$2:$S$301,7,FALSE)*1.7</f>
        <v>54.4</v>
      </c>
      <c r="C74" s="4">
        <f>IF(ISNA(VLOOKUP(A74,'2012'!$B$2:$S$401,7,FALSE)), B74, VLOOKUP(A74,'2012'!$B$2:$S$401,7,FALSE))</f>
        <v>28</v>
      </c>
      <c r="D74" s="4">
        <f>IF(ISNA(VLOOKUP(A74,'2011'!$B$2:$S$401,7,FALSE)), AVERAGE(B74:C74), VLOOKUP(A74,'2011'!$B$2:$S$401,7,FALSE))</f>
        <v>38</v>
      </c>
      <c r="E74" s="4">
        <f>IF(ISNA(VLOOKUP(A74,'2010'!$B$2:$S$401,7,FALSE)), AVERAGE(B74:D74), VLOOKUP(A74,'2010'!$B$2:$S$401,7,FALSE))</f>
        <v>48</v>
      </c>
      <c r="F74" s="4">
        <f>IF(ISNA(VLOOKUP(A74,'2009'!$B$2:$S$401,7,FALSE)), AVERAGE(B74:E74), VLOOKUP(A74,'2009'!$B$2:$S$401,7,FALSE))</f>
        <v>44</v>
      </c>
      <c r="H74" s="4">
        <f>VLOOKUP(A74,'2013'!$B$2:$S$301,4,FALSE)*1.7</f>
        <v>79.899999999999991</v>
      </c>
      <c r="I74" s="4">
        <f>IF(ISNA(VLOOKUP(A74,'2012'!$B$2:$S$401,4,FALSE)), H74, VLOOKUP(A74,'2012'!$B$2:$S$401,4,FALSE))</f>
        <v>61</v>
      </c>
      <c r="J74" s="4">
        <f>IF(ISNA(VLOOKUP(A74,'2011'!$B$2:$S$401,4,FALSE)), AVERAGE(H74:I74), VLOOKUP(A74,'2011'!$B$2:$S$401,4,FALSE))</f>
        <v>82</v>
      </c>
      <c r="K74" s="4">
        <f>IF(ISNA(VLOOKUP(A74,'2010'!$B$2:$S$401,4,FALSE)), AVERAGE(H74:J74), VLOOKUP(A74,'2010'!$B$2:$S$401,4,FALSE))</f>
        <v>80</v>
      </c>
      <c r="L74" s="4">
        <f>IF(ISNA(VLOOKUP(A74,'2009'!$B$2:$S$401,4,FALSE)), AVERAGE(H74:K74), VLOOKUP(A74,'2009'!$B$2:$S$401,4,FALSE))</f>
        <v>75</v>
      </c>
      <c r="N74" s="4">
        <f t="shared" si="9"/>
        <v>30</v>
      </c>
      <c r="S74" s="4" t="str">
        <f>VLOOKUP(A74,Bios!$B$2:$S$350,3,FALSE)</f>
        <v>R</v>
      </c>
      <c r="T74" s="4" t="str">
        <f>VLOOKUP(A74,Bios!$B$2:$S$350,4,FALSE)</f>
        <v>Feb 04 '83</v>
      </c>
      <c r="U74" s="4" t="str">
        <f t="shared" si="10"/>
        <v>83</v>
      </c>
      <c r="V74" s="5">
        <f t="shared" si="11"/>
        <v>0.56205345329452239</v>
      </c>
      <c r="W74" s="4">
        <f t="shared" si="12"/>
        <v>28</v>
      </c>
      <c r="X74" s="4">
        <f t="shared" si="13"/>
        <v>54.4</v>
      </c>
      <c r="Y74" s="4">
        <f t="shared" si="14"/>
        <v>61</v>
      </c>
      <c r="Z74" s="4">
        <f t="shared" si="15"/>
        <v>82</v>
      </c>
      <c r="AA74" s="4" t="str">
        <f>VLOOKUP(A74,Bios!$B$2:$S$350,7,FALSE)</f>
        <v>USA</v>
      </c>
      <c r="AB74" s="4" t="str">
        <f>VLOOKUP(A74,Bios!$B$2:$S$350,2,FALSE)</f>
        <v>CGY, PIT</v>
      </c>
      <c r="AC74" s="4">
        <f t="shared" si="16"/>
        <v>75.58</v>
      </c>
      <c r="AD74" s="4">
        <f t="shared" si="17"/>
        <v>42.480000000000004</v>
      </c>
    </row>
    <row r="75" spans="1:30" ht="15" customHeight="1">
      <c r="A75" s="4" t="s">
        <v>117</v>
      </c>
      <c r="B75" s="4">
        <f>VLOOKUP(A75,'2013'!$B$2:$S$301,7,FALSE)*1.7</f>
        <v>54.4</v>
      </c>
      <c r="C75" s="4">
        <f>IF(ISNA(VLOOKUP(A75,'2012'!$B$2:$S$401,7,FALSE)), B75, VLOOKUP(A75,'2012'!$B$2:$S$401,7,FALSE))</f>
        <v>24</v>
      </c>
      <c r="D75" s="4">
        <f>IF(ISNA(VLOOKUP(A75,'2011'!$B$2:$S$401,7,FALSE)), AVERAGE(B75:C75), VLOOKUP(A75,'2011'!$B$2:$S$401,7,FALSE))</f>
        <v>40</v>
      </c>
      <c r="E75" s="4">
        <f>IF(ISNA(VLOOKUP(A75,'2010'!$B$2:$S$401,7,FALSE)), AVERAGE(B75:D75), VLOOKUP(A75,'2010'!$B$2:$S$401,7,FALSE))</f>
        <v>35</v>
      </c>
      <c r="F75" s="4">
        <f>IF(ISNA(VLOOKUP(A75,'2009'!$B$2:$S$401,7,FALSE)), AVERAGE(B75:E75), VLOOKUP(A75,'2009'!$B$2:$S$401,7,FALSE))</f>
        <v>38.35</v>
      </c>
      <c r="H75" s="4">
        <f>VLOOKUP(A75,'2013'!$B$2:$S$301,4,FALSE)*1.7</f>
        <v>81.599999999999994</v>
      </c>
      <c r="I75" s="4">
        <f>IF(ISNA(VLOOKUP(A75,'2012'!$B$2:$S$401,4,FALSE)), H75, VLOOKUP(A75,'2012'!$B$2:$S$401,4,FALSE))</f>
        <v>43</v>
      </c>
      <c r="J75" s="4">
        <f>IF(ISNA(VLOOKUP(A75,'2011'!$B$2:$S$401,4,FALSE)), AVERAGE(H75:I75), VLOOKUP(A75,'2011'!$B$2:$S$401,4,FALSE))</f>
        <v>75</v>
      </c>
      <c r="K75" s="4">
        <f>IF(ISNA(VLOOKUP(A75,'2010'!$B$2:$S$401,4,FALSE)), AVERAGE(H75:J75), VLOOKUP(A75,'2010'!$B$2:$S$401,4,FALSE))</f>
        <v>78</v>
      </c>
      <c r="L75" s="4">
        <f>IF(ISNA(VLOOKUP(A75,'2009'!$B$2:$S$401,4,FALSE)), AVERAGE(H75:K75), VLOOKUP(A75,'2009'!$B$2:$S$401,4,FALSE))</f>
        <v>69.400000000000006</v>
      </c>
      <c r="N75" s="4">
        <f t="shared" si="9"/>
        <v>24</v>
      </c>
      <c r="S75" s="4" t="str">
        <f>VLOOKUP(A75,Bios!$B$2:$S$350,3,FALSE)</f>
        <v>L</v>
      </c>
      <c r="T75" s="4" t="str">
        <f>VLOOKUP(A75,Bios!$B$2:$S$350,4,FALSE)</f>
        <v>May 04 '89</v>
      </c>
      <c r="U75" s="4" t="str">
        <f t="shared" si="10"/>
        <v>89</v>
      </c>
      <c r="V75" s="5">
        <f t="shared" si="11"/>
        <v>0.55259365994236309</v>
      </c>
      <c r="W75" s="4">
        <f t="shared" si="12"/>
        <v>24</v>
      </c>
      <c r="X75" s="4">
        <f t="shared" si="13"/>
        <v>54.4</v>
      </c>
      <c r="Y75" s="4">
        <f t="shared" si="14"/>
        <v>43</v>
      </c>
      <c r="Z75" s="4">
        <f t="shared" si="15"/>
        <v>81.599999999999994</v>
      </c>
      <c r="AA75" s="4" t="str">
        <f>VLOOKUP(A75,Bios!$B$2:$S$350,7,FALSE)</f>
        <v>USA</v>
      </c>
      <c r="AB75" s="4" t="str">
        <f>VLOOKUP(A75,Bios!$B$2:$S$350,2,FALSE)</f>
        <v>TOR</v>
      </c>
      <c r="AC75" s="4">
        <f t="shared" si="16"/>
        <v>69.400000000000006</v>
      </c>
      <c r="AD75" s="4">
        <f t="shared" si="17"/>
        <v>38.35</v>
      </c>
    </row>
    <row r="76" spans="1:30" ht="15" customHeight="1">
      <c r="A76" s="6" t="s">
        <v>135</v>
      </c>
      <c r="B76" s="4">
        <f>VLOOKUP(A76,'2013'!$B$2:$S$301,7,FALSE)*1.7</f>
        <v>52.699999999999996</v>
      </c>
      <c r="C76" s="4">
        <f>IF(ISNA(VLOOKUP(A76,'2012'!$B$2:$S$401,7,FALSE)), B76, VLOOKUP(A76,'2012'!$B$2:$S$401,7,FALSE))</f>
        <v>83</v>
      </c>
      <c r="D76" s="4">
        <f>IF(ISNA(VLOOKUP(A76,'2011'!$B$2:$S$401,7,FALSE)), AVERAGE(B76:C76), VLOOKUP(A76,'2011'!$B$2:$S$401,7,FALSE))</f>
        <v>60</v>
      </c>
      <c r="E76" s="4">
        <f>IF(ISNA(VLOOKUP(A76,'2010'!$B$2:$S$401,7,FALSE)), AVERAGE(B76:D76), VLOOKUP(A76,'2010'!$B$2:$S$401,7,FALSE))</f>
        <v>85</v>
      </c>
      <c r="F76" s="4">
        <f>IF(ISNA(VLOOKUP(A76,'2009'!$B$2:$S$401,7,FALSE)), AVERAGE(B76:E76), VLOOKUP(A76,'2009'!$B$2:$S$401,7,FALSE))</f>
        <v>91</v>
      </c>
      <c r="H76" s="4">
        <f>VLOOKUP(A76,'2013'!$B$2:$S$301,4,FALSE)*1.7</f>
        <v>62.9</v>
      </c>
      <c r="I76" s="4">
        <f>IF(ISNA(VLOOKUP(A76,'2012'!$B$2:$S$401,4,FALSE)), H76, VLOOKUP(A76,'2012'!$B$2:$S$401,4,FALSE))</f>
        <v>77</v>
      </c>
      <c r="J76" s="4">
        <f>IF(ISNA(VLOOKUP(A76,'2011'!$B$2:$S$401,4,FALSE)), AVERAGE(H76:I76), VLOOKUP(A76,'2011'!$B$2:$S$401,4,FALSE))</f>
        <v>81</v>
      </c>
      <c r="K76" s="4">
        <f>IF(ISNA(VLOOKUP(A76,'2010'!$B$2:$S$401,4,FALSE)), AVERAGE(H76:J76), VLOOKUP(A76,'2010'!$B$2:$S$401,4,FALSE))</f>
        <v>76</v>
      </c>
      <c r="L76" s="4">
        <f>IF(ISNA(VLOOKUP(A76,'2009'!$B$2:$S$401,4,FALSE)), AVERAGE(H76:K76), VLOOKUP(A76,'2009'!$B$2:$S$401,4,FALSE))</f>
        <v>79</v>
      </c>
      <c r="N76" s="4" t="e">
        <f t="shared" si="9"/>
        <v>#N/A</v>
      </c>
      <c r="S76" s="4" t="e">
        <f>VLOOKUP(A76,Bios!$B$2:$S$350,3,FALSE)</f>
        <v>#N/A</v>
      </c>
      <c r="T76" s="4" t="e">
        <f>VLOOKUP(A76,Bios!$B$2:$S$350,4,FALSE)</f>
        <v>#N/A</v>
      </c>
      <c r="U76" s="4" t="e">
        <f t="shared" si="10"/>
        <v>#N/A</v>
      </c>
      <c r="V76" s="5">
        <f t="shared" si="11"/>
        <v>0.98882681564245822</v>
      </c>
      <c r="W76" s="4">
        <f t="shared" si="12"/>
        <v>52.699999999999996</v>
      </c>
      <c r="X76" s="4">
        <f t="shared" si="13"/>
        <v>91</v>
      </c>
      <c r="Y76" s="4">
        <f t="shared" si="14"/>
        <v>62.9</v>
      </c>
      <c r="Z76" s="4">
        <f t="shared" si="15"/>
        <v>81</v>
      </c>
      <c r="AA76" s="4" t="e">
        <f>VLOOKUP(A76,Bios!$B$2:$S$350,7,FALSE)</f>
        <v>#N/A</v>
      </c>
      <c r="AB76" s="4" t="e">
        <f>VLOOKUP(A76,Bios!$B$2:$S$350,2,FALSE)</f>
        <v>#N/A</v>
      </c>
      <c r="AC76" s="4">
        <f t="shared" si="16"/>
        <v>75.179999999999993</v>
      </c>
      <c r="AD76" s="4">
        <f t="shared" si="17"/>
        <v>74.34</v>
      </c>
    </row>
    <row r="77" spans="1:30" ht="15" customHeight="1">
      <c r="A77" s="4" t="s">
        <v>128</v>
      </c>
      <c r="B77" s="4">
        <f>VLOOKUP(A77,'2013'!$B$2:$S$301,7,FALSE)*1.7</f>
        <v>52.699999999999996</v>
      </c>
      <c r="C77" s="4">
        <f>IF(ISNA(VLOOKUP(A77,'2012'!$B$2:$S$401,7,FALSE)), B77, VLOOKUP(A77,'2012'!$B$2:$S$401,7,FALSE))</f>
        <v>64</v>
      </c>
      <c r="D77" s="4">
        <f>IF(ISNA(VLOOKUP(A77,'2011'!$B$2:$S$401,7,FALSE)), AVERAGE(B77:C77), VLOOKUP(A77,'2011'!$B$2:$S$401,7,FALSE))</f>
        <v>73</v>
      </c>
      <c r="E77" s="4">
        <f>IF(ISNA(VLOOKUP(A77,'2010'!$B$2:$S$401,7,FALSE)), AVERAGE(B77:D77), VLOOKUP(A77,'2010'!$B$2:$S$401,7,FALSE))</f>
        <v>83</v>
      </c>
      <c r="F77" s="4">
        <f>IF(ISNA(VLOOKUP(A77,'2009'!$B$2:$S$401,7,FALSE)), AVERAGE(B77:E77), VLOOKUP(A77,'2009'!$B$2:$S$401,7,FALSE))</f>
        <v>71</v>
      </c>
      <c r="H77" s="4">
        <f>VLOOKUP(A77,'2013'!$B$2:$S$301,4,FALSE)*1.7</f>
        <v>81.599999999999994</v>
      </c>
      <c r="I77" s="4">
        <f>IF(ISNA(VLOOKUP(A77,'2012'!$B$2:$S$401,4,FALSE)), H77, VLOOKUP(A77,'2012'!$B$2:$S$401,4,FALSE))</f>
        <v>82</v>
      </c>
      <c r="J77" s="4">
        <f>IF(ISNA(VLOOKUP(A77,'2011'!$B$2:$S$401,4,FALSE)), AVERAGE(H77:I77), VLOOKUP(A77,'2011'!$B$2:$S$401,4,FALSE))</f>
        <v>82</v>
      </c>
      <c r="K77" s="4">
        <f>IF(ISNA(VLOOKUP(A77,'2010'!$B$2:$S$401,4,FALSE)), AVERAGE(H77:J77), VLOOKUP(A77,'2010'!$B$2:$S$401,4,FALSE))</f>
        <v>82</v>
      </c>
      <c r="L77" s="4">
        <f>IF(ISNA(VLOOKUP(A77,'2009'!$B$2:$S$401,4,FALSE)), AVERAGE(H77:K77), VLOOKUP(A77,'2009'!$B$2:$S$401,4,FALSE))</f>
        <v>76</v>
      </c>
      <c r="N77" s="4">
        <f t="shared" si="9"/>
        <v>34</v>
      </c>
      <c r="S77" s="4" t="str">
        <f>VLOOKUP(A77,Bios!$B$2:$S$350,3,FALSE)</f>
        <v>L</v>
      </c>
      <c r="T77" s="4" t="str">
        <f>VLOOKUP(A77,Bios!$B$2:$S$350,4,FALSE)</f>
        <v>Sep 15 '79</v>
      </c>
      <c r="U77" s="4" t="str">
        <f t="shared" si="10"/>
        <v>79</v>
      </c>
      <c r="V77" s="5">
        <f t="shared" si="11"/>
        <v>0.85158572844400393</v>
      </c>
      <c r="W77" s="4">
        <f t="shared" si="12"/>
        <v>52.699999999999996</v>
      </c>
      <c r="X77" s="4">
        <f t="shared" si="13"/>
        <v>83</v>
      </c>
      <c r="Y77" s="4">
        <f t="shared" si="14"/>
        <v>76</v>
      </c>
      <c r="Z77" s="4">
        <f t="shared" si="15"/>
        <v>82</v>
      </c>
      <c r="AA77" s="4" t="str">
        <f>VLOOKUP(A77,Bios!$B$2:$S$350,7,FALSE)</f>
        <v>CAN</v>
      </c>
      <c r="AB77" s="4" t="str">
        <f>VLOOKUP(A77,Bios!$B$2:$S$350,2,FALSE)</f>
        <v>SJS</v>
      </c>
      <c r="AC77" s="4">
        <f t="shared" si="16"/>
        <v>80.72</v>
      </c>
      <c r="AD77" s="4">
        <f t="shared" si="17"/>
        <v>68.739999999999995</v>
      </c>
    </row>
    <row r="78" spans="1:30" ht="15" customHeight="1">
      <c r="A78" s="4" t="s">
        <v>129</v>
      </c>
      <c r="B78" s="4">
        <f>VLOOKUP(A78,'2013'!$B$2:$S$301,7,FALSE)*1.7</f>
        <v>52.699999999999996</v>
      </c>
      <c r="C78" s="4">
        <f>IF(ISNA(VLOOKUP(A78,'2012'!$B$2:$S$401,7,FALSE)), B78, VLOOKUP(A78,'2012'!$B$2:$S$401,7,FALSE))</f>
        <v>77</v>
      </c>
      <c r="D78" s="4">
        <f>IF(ISNA(VLOOKUP(A78,'2011'!$B$2:$S$401,7,FALSE)), AVERAGE(B78:C78), VLOOKUP(A78,'2011'!$B$2:$S$401,7,FALSE))</f>
        <v>57</v>
      </c>
      <c r="E78" s="4">
        <f>IF(ISNA(VLOOKUP(A78,'2010'!$B$2:$S$401,7,FALSE)), AVERAGE(B78:D78), VLOOKUP(A78,'2010'!$B$2:$S$401,7,FALSE))</f>
        <v>51</v>
      </c>
      <c r="F78" s="4">
        <f>IF(ISNA(VLOOKUP(A78,'2009'!$B$2:$S$401,7,FALSE)), AVERAGE(B78:E78), VLOOKUP(A78,'2009'!$B$2:$S$401,7,FALSE))</f>
        <v>71</v>
      </c>
      <c r="H78" s="4">
        <f>VLOOKUP(A78,'2013'!$B$2:$S$301,4,FALSE)*1.7</f>
        <v>68</v>
      </c>
      <c r="I78" s="4">
        <f>IF(ISNA(VLOOKUP(A78,'2012'!$B$2:$S$401,4,FALSE)), H78, VLOOKUP(A78,'2012'!$B$2:$S$401,4,FALSE))</f>
        <v>81</v>
      </c>
      <c r="J78" s="4">
        <f>IF(ISNA(VLOOKUP(A78,'2011'!$B$2:$S$401,4,FALSE)), AVERAGE(H78:I78), VLOOKUP(A78,'2011'!$B$2:$S$401,4,FALSE))</f>
        <v>65</v>
      </c>
      <c r="K78" s="4">
        <f>IF(ISNA(VLOOKUP(A78,'2010'!$B$2:$S$401,4,FALSE)), AVERAGE(H78:J78), VLOOKUP(A78,'2010'!$B$2:$S$401,4,FALSE))</f>
        <v>57</v>
      </c>
      <c r="L78" s="4">
        <f>IF(ISNA(VLOOKUP(A78,'2009'!$B$2:$S$401,4,FALSE)), AVERAGE(H78:K78), VLOOKUP(A78,'2009'!$B$2:$S$401,4,FALSE))</f>
        <v>74</v>
      </c>
      <c r="N78" s="4">
        <f t="shared" si="9"/>
        <v>34</v>
      </c>
      <c r="S78" s="4" t="str">
        <f>VLOOKUP(A78,Bios!$B$2:$S$350,3,FALSE)</f>
        <v>R</v>
      </c>
      <c r="T78" s="4" t="str">
        <f>VLOOKUP(A78,Bios!$B$2:$S$350,4,FALSE)</f>
        <v>Jan 12 '79</v>
      </c>
      <c r="U78" s="4" t="str">
        <f t="shared" si="10"/>
        <v>79</v>
      </c>
      <c r="V78" s="5">
        <f t="shared" si="11"/>
        <v>0.89478260869565207</v>
      </c>
      <c r="W78" s="4">
        <f t="shared" si="12"/>
        <v>51</v>
      </c>
      <c r="X78" s="4">
        <f t="shared" si="13"/>
        <v>77</v>
      </c>
      <c r="Y78" s="4">
        <f t="shared" si="14"/>
        <v>57</v>
      </c>
      <c r="Z78" s="4">
        <f t="shared" si="15"/>
        <v>81</v>
      </c>
      <c r="AA78" s="4" t="str">
        <f>VLOOKUP(A78,Bios!$B$2:$S$350,7,FALSE)</f>
        <v>SVK</v>
      </c>
      <c r="AB78" s="4" t="str">
        <f>VLOOKUP(A78,Bios!$B$2:$S$350,2,FALSE)</f>
        <v>CHI</v>
      </c>
      <c r="AC78" s="4">
        <f t="shared" si="16"/>
        <v>69</v>
      </c>
      <c r="AD78" s="4">
        <f t="shared" si="17"/>
        <v>61.739999999999995</v>
      </c>
    </row>
    <row r="79" spans="1:30" ht="15" customHeight="1">
      <c r="A79" s="4" t="s">
        <v>132</v>
      </c>
      <c r="B79" s="4">
        <f>VLOOKUP(A79,'2013'!$B$2:$S$301,7,FALSE)*1.7</f>
        <v>52.699999999999996</v>
      </c>
      <c r="C79" s="4">
        <f>IF(ISNA(VLOOKUP(A79,'2012'!$B$2:$S$401,7,FALSE)), B79, VLOOKUP(A79,'2012'!$B$2:$S$401,7,FALSE))</f>
        <v>61</v>
      </c>
      <c r="D79" s="4">
        <f>IF(ISNA(VLOOKUP(A79,'2011'!$B$2:$S$401,7,FALSE)), AVERAGE(B79:C79), VLOOKUP(A79,'2011'!$B$2:$S$401,7,FALSE))</f>
        <v>66</v>
      </c>
      <c r="E79" s="4">
        <f>IF(ISNA(VLOOKUP(A79,'2010'!$B$2:$S$401,7,FALSE)), AVERAGE(B79:D79), VLOOKUP(A79,'2010'!$B$2:$S$401,7,FALSE))</f>
        <v>51</v>
      </c>
      <c r="F79" s="4">
        <f>IF(ISNA(VLOOKUP(A79,'2009'!$B$2:$S$401,7,FALSE)), AVERAGE(B79:E79), VLOOKUP(A79,'2009'!$B$2:$S$401,7,FALSE))</f>
        <v>59</v>
      </c>
      <c r="H79" s="4">
        <f>VLOOKUP(A79,'2013'!$B$2:$S$301,4,FALSE)*1.7</f>
        <v>81.599999999999994</v>
      </c>
      <c r="I79" s="4">
        <f>IF(ISNA(VLOOKUP(A79,'2012'!$B$2:$S$401,4,FALSE)), H79, VLOOKUP(A79,'2012'!$B$2:$S$401,4,FALSE))</f>
        <v>82</v>
      </c>
      <c r="J79" s="4">
        <f>IF(ISNA(VLOOKUP(A79,'2011'!$B$2:$S$401,4,FALSE)), AVERAGE(H79:I79), VLOOKUP(A79,'2011'!$B$2:$S$401,4,FALSE))</f>
        <v>74</v>
      </c>
      <c r="K79" s="4">
        <f>IF(ISNA(VLOOKUP(A79,'2010'!$B$2:$S$401,4,FALSE)), AVERAGE(H79:J79), VLOOKUP(A79,'2010'!$B$2:$S$401,4,FALSE))</f>
        <v>67</v>
      </c>
      <c r="L79" s="4">
        <f>IF(ISNA(VLOOKUP(A79,'2009'!$B$2:$S$401,4,FALSE)), AVERAGE(H79:K79), VLOOKUP(A79,'2009'!$B$2:$S$401,4,FALSE))</f>
        <v>80</v>
      </c>
      <c r="N79" s="4">
        <f t="shared" si="9"/>
        <v>29</v>
      </c>
      <c r="S79" s="4" t="str">
        <f>VLOOKUP(A79,Bios!$B$2:$S$350,3,FALSE)</f>
        <v>C</v>
      </c>
      <c r="T79" s="4" t="str">
        <f>VLOOKUP(A79,Bios!$B$2:$S$350,4,FALSE)</f>
        <v>Jul 11 '84</v>
      </c>
      <c r="U79" s="4" t="str">
        <f t="shared" si="10"/>
        <v>84</v>
      </c>
      <c r="V79" s="5">
        <f t="shared" si="11"/>
        <v>0.75325013000520014</v>
      </c>
      <c r="W79" s="4">
        <f t="shared" si="12"/>
        <v>51</v>
      </c>
      <c r="X79" s="4">
        <f t="shared" si="13"/>
        <v>66</v>
      </c>
      <c r="Y79" s="4">
        <f t="shared" si="14"/>
        <v>67</v>
      </c>
      <c r="Z79" s="4">
        <f t="shared" si="15"/>
        <v>82</v>
      </c>
      <c r="AA79" s="4" t="str">
        <f>VLOOKUP(A79,Bios!$B$2:$S$350,7,FALSE)</f>
        <v>USA</v>
      </c>
      <c r="AB79" s="4" t="str">
        <f>VLOOKUP(A79,Bios!$B$2:$S$350,2,FALSE)</f>
        <v>SJS</v>
      </c>
      <c r="AC79" s="4">
        <f t="shared" si="16"/>
        <v>76.92</v>
      </c>
      <c r="AD79" s="4">
        <f t="shared" si="17"/>
        <v>57.94</v>
      </c>
    </row>
    <row r="80" spans="1:30" ht="15" customHeight="1">
      <c r="A80" s="4" t="s">
        <v>134</v>
      </c>
      <c r="B80" s="4">
        <f>VLOOKUP(A80,'2013'!$B$2:$S$301,7,FALSE)*1.7</f>
        <v>52.699999999999996</v>
      </c>
      <c r="C80" s="4">
        <f>IF(ISNA(VLOOKUP(A80,'2012'!$B$2:$S$401,7,FALSE)), B80, VLOOKUP(A80,'2012'!$B$2:$S$401,7,FALSE))</f>
        <v>56</v>
      </c>
      <c r="D80" s="4">
        <f>IF(ISNA(VLOOKUP(A80,'2011'!$B$2:$S$401,7,FALSE)), AVERAGE(B80:C80), VLOOKUP(A80,'2011'!$B$2:$S$401,7,FALSE))</f>
        <v>55</v>
      </c>
      <c r="E80" s="4">
        <f>IF(ISNA(VLOOKUP(A80,'2010'!$B$2:$S$401,7,FALSE)), AVERAGE(B80:D80), VLOOKUP(A80,'2010'!$B$2:$S$401,7,FALSE))</f>
        <v>54.566666666666663</v>
      </c>
      <c r="F80" s="4">
        <f>IF(ISNA(VLOOKUP(A80,'2009'!$B$2:$S$401,7,FALSE)), AVERAGE(B80:E80), VLOOKUP(A80,'2009'!$B$2:$S$401,7,FALSE))</f>
        <v>59</v>
      </c>
      <c r="H80" s="4">
        <f>VLOOKUP(A80,'2013'!$B$2:$S$301,4,FALSE)*1.7</f>
        <v>69.7</v>
      </c>
      <c r="I80" s="4">
        <f>IF(ISNA(VLOOKUP(A80,'2012'!$B$2:$S$401,4,FALSE)), H80, VLOOKUP(A80,'2012'!$B$2:$S$401,4,FALSE))</f>
        <v>77</v>
      </c>
      <c r="J80" s="4">
        <f>IF(ISNA(VLOOKUP(A80,'2011'!$B$2:$S$401,4,FALSE)), AVERAGE(H80:I80), VLOOKUP(A80,'2011'!$B$2:$S$401,4,FALSE))</f>
        <v>76</v>
      </c>
      <c r="K80" s="4">
        <f>IF(ISNA(VLOOKUP(A80,'2010'!$B$2:$S$401,4,FALSE)), AVERAGE(H80:J80), VLOOKUP(A80,'2010'!$B$2:$S$401,4,FALSE))</f>
        <v>74.233333333333334</v>
      </c>
      <c r="L80" s="4">
        <f>IF(ISNA(VLOOKUP(A80,'2009'!$B$2:$S$401,4,FALSE)), AVERAGE(H80:K80), VLOOKUP(A80,'2009'!$B$2:$S$401,4,FALSE))</f>
        <v>71</v>
      </c>
      <c r="N80" s="4">
        <f t="shared" si="9"/>
        <v>34</v>
      </c>
      <c r="S80" s="4" t="str">
        <f>VLOOKUP(A80,Bios!$B$2:$S$350,3,FALSE)</f>
        <v>R</v>
      </c>
      <c r="T80" s="4" t="str">
        <f>VLOOKUP(A80,Bios!$B$2:$S$350,4,FALSE)</f>
        <v>Dec 23 '79</v>
      </c>
      <c r="U80" s="4" t="str">
        <f t="shared" si="10"/>
        <v>79</v>
      </c>
      <c r="V80" s="5">
        <f t="shared" si="11"/>
        <v>0.75357854683819525</v>
      </c>
      <c r="W80" s="4">
        <f t="shared" si="12"/>
        <v>52.699999999999996</v>
      </c>
      <c r="X80" s="4">
        <f t="shared" si="13"/>
        <v>59</v>
      </c>
      <c r="Y80" s="4">
        <f t="shared" si="14"/>
        <v>69.7</v>
      </c>
      <c r="Z80" s="4">
        <f t="shared" si="15"/>
        <v>77</v>
      </c>
      <c r="AA80" s="4" t="str">
        <f>VLOOKUP(A80,Bios!$B$2:$S$350,7,FALSE)</f>
        <v>SWE</v>
      </c>
      <c r="AB80" s="4" t="str">
        <f>VLOOKUP(A80,Bios!$B$2:$S$350,2,FALSE)</f>
        <v>DET</v>
      </c>
      <c r="AC80" s="4">
        <f t="shared" si="16"/>
        <v>73.586666666666673</v>
      </c>
      <c r="AD80" s="4">
        <f t="shared" si="17"/>
        <v>55.453333333333333</v>
      </c>
    </row>
    <row r="81" spans="1:30" ht="15" customHeight="1">
      <c r="A81" s="4" t="s">
        <v>130</v>
      </c>
      <c r="B81" s="4">
        <f>VLOOKUP(A81,'2013'!$B$2:$S$301,7,FALSE)*1.7</f>
        <v>52.699999999999996</v>
      </c>
      <c r="C81" s="4">
        <f>IF(ISNA(VLOOKUP(A81,'2012'!$B$2:$S$401,7,FALSE)), B81, VLOOKUP(A81,'2012'!$B$2:$S$401,7,FALSE))</f>
        <v>52.699999999999996</v>
      </c>
      <c r="D81" s="4">
        <f>IF(ISNA(VLOOKUP(A81,'2011'!$B$2:$S$401,7,FALSE)), AVERAGE(B81:C81), VLOOKUP(A81,'2011'!$B$2:$S$401,7,FALSE))</f>
        <v>52.699999999999996</v>
      </c>
      <c r="E81" s="4">
        <f>IF(ISNA(VLOOKUP(A81,'2010'!$B$2:$S$401,7,FALSE)), AVERAGE(B81:D81), VLOOKUP(A81,'2010'!$B$2:$S$401,7,FALSE))</f>
        <v>52.699999999999996</v>
      </c>
      <c r="F81" s="4">
        <f>IF(ISNA(VLOOKUP(A81,'2009'!$B$2:$S$401,7,FALSE)), AVERAGE(B81:E81), VLOOKUP(A81,'2009'!$B$2:$S$401,7,FALSE))</f>
        <v>52.699999999999996</v>
      </c>
      <c r="H81" s="4">
        <f>VLOOKUP(A81,'2013'!$B$2:$S$301,4,FALSE)*1.7</f>
        <v>81.599999999999994</v>
      </c>
      <c r="I81" s="4">
        <f>IF(ISNA(VLOOKUP(A81,'2012'!$B$2:$S$401,4,FALSE)), H81, VLOOKUP(A81,'2012'!$B$2:$S$401,4,FALSE))</f>
        <v>81.599999999999994</v>
      </c>
      <c r="J81" s="4">
        <f>IF(ISNA(VLOOKUP(A81,'2011'!$B$2:$S$401,4,FALSE)), AVERAGE(H81:I81), VLOOKUP(A81,'2011'!$B$2:$S$401,4,FALSE))</f>
        <v>81.599999999999994</v>
      </c>
      <c r="K81" s="4">
        <f>IF(ISNA(VLOOKUP(A81,'2010'!$B$2:$S$401,4,FALSE)), AVERAGE(H81:J81), VLOOKUP(A81,'2010'!$B$2:$S$401,4,FALSE))</f>
        <v>81.599999999999994</v>
      </c>
      <c r="L81" s="4">
        <f>IF(ISNA(VLOOKUP(A81,'2009'!$B$2:$S$401,4,FALSE)), AVERAGE(H81:K81), VLOOKUP(A81,'2009'!$B$2:$S$401,4,FALSE))</f>
        <v>81.599999999999994</v>
      </c>
      <c r="N81" s="4">
        <f t="shared" si="9"/>
        <v>20</v>
      </c>
      <c r="S81" s="4" t="str">
        <f>VLOOKUP(A81,Bios!$B$2:$S$350,3,FALSE)</f>
        <v>R</v>
      </c>
      <c r="T81" s="4" t="str">
        <f>VLOOKUP(A81,Bios!$B$2:$S$350,4,FALSE)</f>
        <v>Oct 06 '93</v>
      </c>
      <c r="U81" s="4" t="str">
        <f t="shared" si="10"/>
        <v>93</v>
      </c>
      <c r="V81" s="5">
        <f t="shared" si="11"/>
        <v>0.64583333333333337</v>
      </c>
      <c r="W81" s="4">
        <f t="shared" si="12"/>
        <v>52.699999999999996</v>
      </c>
      <c r="X81" s="4">
        <f t="shared" si="13"/>
        <v>52.699999999999996</v>
      </c>
      <c r="Y81" s="4">
        <f t="shared" si="14"/>
        <v>81.599999999999994</v>
      </c>
      <c r="Z81" s="4">
        <f t="shared" si="15"/>
        <v>81.599999999999994</v>
      </c>
      <c r="AA81" s="4" t="str">
        <f>VLOOKUP(A81,Bios!$B$2:$S$350,7,FALSE)</f>
        <v>RUS</v>
      </c>
      <c r="AB81" s="4" t="str">
        <f>VLOOKUP(A81,Bios!$B$2:$S$350,2,FALSE)</f>
        <v>EDM</v>
      </c>
      <c r="AC81" s="4">
        <f t="shared" si="16"/>
        <v>81.599999999999994</v>
      </c>
      <c r="AD81" s="4">
        <f t="shared" si="17"/>
        <v>52.7</v>
      </c>
    </row>
    <row r="82" spans="1:30" ht="15" customHeight="1">
      <c r="A82" s="4" t="s">
        <v>133</v>
      </c>
      <c r="B82" s="4">
        <f>VLOOKUP(A82,'2013'!$B$2:$S$301,7,FALSE)*1.7</f>
        <v>52.699999999999996</v>
      </c>
      <c r="C82" s="4">
        <f>IF(ISNA(VLOOKUP(A82,'2012'!$B$2:$S$401,7,FALSE)), B82, VLOOKUP(A82,'2012'!$B$2:$S$401,7,FALSE))</f>
        <v>52.699999999999996</v>
      </c>
      <c r="D82" s="4">
        <f>IF(ISNA(VLOOKUP(A82,'2011'!$B$2:$S$401,7,FALSE)), AVERAGE(B82:C82), VLOOKUP(A82,'2011'!$B$2:$S$401,7,FALSE))</f>
        <v>52.699999999999996</v>
      </c>
      <c r="E82" s="4">
        <f>IF(ISNA(VLOOKUP(A82,'2010'!$B$2:$S$401,7,FALSE)), AVERAGE(B82:D82), VLOOKUP(A82,'2010'!$B$2:$S$401,7,FALSE))</f>
        <v>52.699999999999996</v>
      </c>
      <c r="F82" s="4">
        <f>IF(ISNA(VLOOKUP(A82,'2009'!$B$2:$S$401,7,FALSE)), AVERAGE(B82:E82), VLOOKUP(A82,'2009'!$B$2:$S$401,7,FALSE))</f>
        <v>52.699999999999996</v>
      </c>
      <c r="H82" s="4">
        <f>VLOOKUP(A82,'2013'!$B$2:$S$301,4,FALSE)*1.7</f>
        <v>81.599999999999994</v>
      </c>
      <c r="I82" s="4">
        <f>IF(ISNA(VLOOKUP(A82,'2012'!$B$2:$S$401,4,FALSE)), H82, VLOOKUP(A82,'2012'!$B$2:$S$401,4,FALSE))</f>
        <v>81.599999999999994</v>
      </c>
      <c r="J82" s="4">
        <f>IF(ISNA(VLOOKUP(A82,'2011'!$B$2:$S$401,4,FALSE)), AVERAGE(H82:I82), VLOOKUP(A82,'2011'!$B$2:$S$401,4,FALSE))</f>
        <v>81.599999999999994</v>
      </c>
      <c r="K82" s="4">
        <f>IF(ISNA(VLOOKUP(A82,'2010'!$B$2:$S$401,4,FALSE)), AVERAGE(H82:J82), VLOOKUP(A82,'2010'!$B$2:$S$401,4,FALSE))</f>
        <v>81.599999999999994</v>
      </c>
      <c r="L82" s="4">
        <f>IF(ISNA(VLOOKUP(A82,'2009'!$B$2:$S$401,4,FALSE)), AVERAGE(H82:K82), VLOOKUP(A82,'2009'!$B$2:$S$401,4,FALSE))</f>
        <v>81.599999999999994</v>
      </c>
      <c r="N82" s="4">
        <f t="shared" si="9"/>
        <v>20</v>
      </c>
      <c r="S82" s="4" t="str">
        <f>VLOOKUP(A82,Bios!$B$2:$S$350,3,FALSE)</f>
        <v>L</v>
      </c>
      <c r="T82" s="4" t="str">
        <f>VLOOKUP(A82,Bios!$B$2:$S$350,4,FALSE)</f>
        <v>Jun 04 '93</v>
      </c>
      <c r="U82" s="4" t="str">
        <f t="shared" si="10"/>
        <v>93</v>
      </c>
      <c r="V82" s="5">
        <f t="shared" si="11"/>
        <v>0.64583333333333337</v>
      </c>
      <c r="W82" s="4">
        <f t="shared" si="12"/>
        <v>52.699999999999996</v>
      </c>
      <c r="X82" s="4">
        <f t="shared" si="13"/>
        <v>52.699999999999996</v>
      </c>
      <c r="Y82" s="4">
        <f t="shared" si="14"/>
        <v>81.599999999999994</v>
      </c>
      <c r="Z82" s="4">
        <f t="shared" si="15"/>
        <v>81.599999999999994</v>
      </c>
      <c r="AA82" s="4" t="str">
        <f>VLOOKUP(A82,Bios!$B$2:$S$350,7,FALSE)</f>
        <v>CAN</v>
      </c>
      <c r="AB82" s="4" t="str">
        <f>VLOOKUP(A82,Bios!$B$2:$S$350,2,FALSE)</f>
        <v>FLA</v>
      </c>
      <c r="AC82" s="4">
        <f t="shared" si="16"/>
        <v>81.599999999999994</v>
      </c>
      <c r="AD82" s="4">
        <f t="shared" si="17"/>
        <v>52.7</v>
      </c>
    </row>
    <row r="83" spans="1:30" ht="15" customHeight="1">
      <c r="A83" s="6" t="s">
        <v>131</v>
      </c>
      <c r="B83" s="4">
        <f>VLOOKUP(A83,'2013'!$B$2:$S$301,7,FALSE)*1.7</f>
        <v>52.699999999999996</v>
      </c>
      <c r="C83" s="4">
        <f>IF(ISNA(VLOOKUP(A83,'2012'!$B$2:$S$401,7,FALSE)), B83, VLOOKUP(A83,'2012'!$B$2:$S$401,7,FALSE))</f>
        <v>54</v>
      </c>
      <c r="D83" s="4">
        <f>IF(ISNA(VLOOKUP(A83,'2011'!$B$2:$S$401,7,FALSE)), AVERAGE(B83:C83), VLOOKUP(A83,'2011'!$B$2:$S$401,7,FALSE))</f>
        <v>48</v>
      </c>
      <c r="E83" s="4">
        <f>IF(ISNA(VLOOKUP(A83,'2010'!$B$2:$S$401,7,FALSE)), AVERAGE(B83:D83), VLOOKUP(A83,'2010'!$B$2:$S$401,7,FALSE))</f>
        <v>37</v>
      </c>
      <c r="F83" s="4">
        <f>IF(ISNA(VLOOKUP(A83,'2009'!$B$2:$S$401,7,FALSE)), AVERAGE(B83:E83), VLOOKUP(A83,'2009'!$B$2:$S$401,7,FALSE))</f>
        <v>40</v>
      </c>
      <c r="H83" s="4">
        <f>VLOOKUP(A83,'2013'!$B$2:$S$301,4,FALSE)*1.7</f>
        <v>76.5</v>
      </c>
      <c r="I83" s="4">
        <f>IF(ISNA(VLOOKUP(A83,'2012'!$B$2:$S$401,4,FALSE)), H83, VLOOKUP(A83,'2012'!$B$2:$S$401,4,FALSE))</f>
        <v>76</v>
      </c>
      <c r="J83" s="4">
        <f>IF(ISNA(VLOOKUP(A83,'2011'!$B$2:$S$401,4,FALSE)), AVERAGE(H83:I83), VLOOKUP(A83,'2011'!$B$2:$S$401,4,FALSE))</f>
        <v>60</v>
      </c>
      <c r="K83" s="4">
        <f>IF(ISNA(VLOOKUP(A83,'2010'!$B$2:$S$401,4,FALSE)), AVERAGE(H83:J83), VLOOKUP(A83,'2010'!$B$2:$S$401,4,FALSE))</f>
        <v>77</v>
      </c>
      <c r="L83" s="4">
        <f>IF(ISNA(VLOOKUP(A83,'2009'!$B$2:$S$401,4,FALSE)), AVERAGE(H83:K83), VLOOKUP(A83,'2009'!$B$2:$S$401,4,FALSE))</f>
        <v>81</v>
      </c>
      <c r="N83" s="4">
        <f t="shared" si="9"/>
        <v>28</v>
      </c>
      <c r="S83" s="4" t="str">
        <f>VLOOKUP(A83,Bios!$B$2:$S$350,3,FALSE)</f>
        <v>R</v>
      </c>
      <c r="T83" s="4" t="str">
        <f>VLOOKUP(A83,Bios!$B$2:$S$350,4,FALSE)</f>
        <v>Mar 21 '85</v>
      </c>
      <c r="U83" s="4" t="str">
        <f t="shared" si="10"/>
        <v>85</v>
      </c>
      <c r="V83" s="5">
        <f t="shared" si="11"/>
        <v>0.62537112010796225</v>
      </c>
      <c r="W83" s="4">
        <f t="shared" si="12"/>
        <v>37</v>
      </c>
      <c r="X83" s="4">
        <f t="shared" si="13"/>
        <v>54</v>
      </c>
      <c r="Y83" s="4">
        <f t="shared" si="14"/>
        <v>60</v>
      </c>
      <c r="Z83" s="4">
        <f t="shared" si="15"/>
        <v>81</v>
      </c>
      <c r="AA83" s="4" t="str">
        <f>VLOOKUP(A83,Bios!$B$2:$S$350,7,FALSE)</f>
        <v>USA</v>
      </c>
      <c r="AB83" s="4" t="str">
        <f>VLOOKUP(A83,Bios!$B$2:$S$350,2,FALSE)</f>
        <v>NYR, TBL</v>
      </c>
      <c r="AC83" s="4">
        <f t="shared" si="16"/>
        <v>74.099999999999994</v>
      </c>
      <c r="AD83" s="4">
        <f t="shared" si="17"/>
        <v>46.339999999999996</v>
      </c>
    </row>
    <row r="84" spans="1:30" ht="15" customHeight="1">
      <c r="A84" s="4" t="s">
        <v>136</v>
      </c>
      <c r="B84" s="4">
        <f>VLOOKUP(A84,'2013'!$B$2:$S$301,7,FALSE)*1.7</f>
        <v>52.699999999999996</v>
      </c>
      <c r="C84" s="4">
        <f>IF(ISNA(VLOOKUP(A84,'2012'!$B$2:$S$401,7,FALSE)), B84, VLOOKUP(A84,'2012'!$B$2:$S$401,7,FALSE))</f>
        <v>50</v>
      </c>
      <c r="D84" s="4">
        <f>IF(ISNA(VLOOKUP(A84,'2011'!$B$2:$S$401,7,FALSE)), AVERAGE(B84:C84), VLOOKUP(A84,'2011'!$B$2:$S$401,7,FALSE))</f>
        <v>30</v>
      </c>
      <c r="E84" s="4">
        <f>IF(ISNA(VLOOKUP(A84,'2010'!$B$2:$S$401,7,FALSE)), AVERAGE(B84:D84), VLOOKUP(A84,'2010'!$B$2:$S$401,7,FALSE))</f>
        <v>49</v>
      </c>
      <c r="F84" s="4">
        <f>IF(ISNA(VLOOKUP(A84,'2009'!$B$2:$S$401,7,FALSE)), AVERAGE(B84:E84), VLOOKUP(A84,'2009'!$B$2:$S$401,7,FALSE))</f>
        <v>49</v>
      </c>
      <c r="H84" s="4">
        <f>VLOOKUP(A84,'2013'!$B$2:$S$301,4,FALSE)*1.7</f>
        <v>81.599999999999994</v>
      </c>
      <c r="I84" s="4">
        <f>IF(ISNA(VLOOKUP(A84,'2012'!$B$2:$S$401,4,FALSE)), H84, VLOOKUP(A84,'2012'!$B$2:$S$401,4,FALSE))</f>
        <v>62</v>
      </c>
      <c r="J84" s="4">
        <f>IF(ISNA(VLOOKUP(A84,'2011'!$B$2:$S$401,4,FALSE)), AVERAGE(H84:I84), VLOOKUP(A84,'2011'!$B$2:$S$401,4,FALSE))</f>
        <v>42</v>
      </c>
      <c r="K84" s="4">
        <f>IF(ISNA(VLOOKUP(A84,'2010'!$B$2:$S$401,4,FALSE)), AVERAGE(H84:J84), VLOOKUP(A84,'2010'!$B$2:$S$401,4,FALSE))</f>
        <v>82</v>
      </c>
      <c r="L84" s="4">
        <f>IF(ISNA(VLOOKUP(A84,'2009'!$B$2:$S$401,4,FALSE)), AVERAGE(H84:K84), VLOOKUP(A84,'2009'!$B$2:$S$401,4,FALSE))</f>
        <v>82</v>
      </c>
      <c r="N84" s="4">
        <f t="shared" si="9"/>
        <v>25</v>
      </c>
      <c r="S84" s="4" t="str">
        <f>VLOOKUP(A84,Bios!$B$2:$S$350,3,FALSE)</f>
        <v>C</v>
      </c>
      <c r="T84" s="4" t="str">
        <f>VLOOKUP(A84,Bios!$B$2:$S$350,4,FALSE)</f>
        <v>Sep 10 '88</v>
      </c>
      <c r="U84" s="4" t="str">
        <f t="shared" si="10"/>
        <v>88</v>
      </c>
      <c r="V84" s="5">
        <f t="shared" si="11"/>
        <v>0.65989702517162474</v>
      </c>
      <c r="W84" s="4">
        <f t="shared" si="12"/>
        <v>30</v>
      </c>
      <c r="X84" s="4">
        <f t="shared" si="13"/>
        <v>52.699999999999996</v>
      </c>
      <c r="Y84" s="4">
        <f t="shared" si="14"/>
        <v>42</v>
      </c>
      <c r="Z84" s="4">
        <f t="shared" si="15"/>
        <v>82</v>
      </c>
      <c r="AA84" s="4" t="str">
        <f>VLOOKUP(A84,Bios!$B$2:$S$350,7,FALSE)</f>
        <v>CAN</v>
      </c>
      <c r="AB84" s="4" t="str">
        <f>VLOOKUP(A84,Bios!$B$2:$S$350,2,FALSE)</f>
        <v>CAR</v>
      </c>
      <c r="AC84" s="4">
        <f t="shared" si="16"/>
        <v>69.92</v>
      </c>
      <c r="AD84" s="4">
        <f t="shared" si="17"/>
        <v>46.14</v>
      </c>
    </row>
    <row r="85" spans="1:30" ht="15" customHeight="1">
      <c r="A85" s="4" t="s">
        <v>137</v>
      </c>
      <c r="B85" s="4">
        <f>VLOOKUP(A85,'2013'!$B$2:$S$301,7,FALSE)*1.7</f>
        <v>52.699999999999996</v>
      </c>
      <c r="C85" s="4">
        <f>IF(ISNA(VLOOKUP(A85,'2012'!$B$2:$S$401,7,FALSE)), B85, VLOOKUP(A85,'2012'!$B$2:$S$401,7,FALSE))</f>
        <v>34</v>
      </c>
      <c r="D85" s="4">
        <f>IF(ISNA(VLOOKUP(A85,'2011'!$B$2:$S$401,7,FALSE)), AVERAGE(B85:C85), VLOOKUP(A85,'2011'!$B$2:$S$401,7,FALSE))</f>
        <v>49</v>
      </c>
      <c r="E85" s="4">
        <f>IF(ISNA(VLOOKUP(A85,'2010'!$B$2:$S$401,7,FALSE)), AVERAGE(B85:D85), VLOOKUP(A85,'2010'!$B$2:$S$401,7,FALSE))</f>
        <v>45.233333333333327</v>
      </c>
      <c r="F85" s="4">
        <f>IF(ISNA(VLOOKUP(A85,'2009'!$B$2:$S$401,7,FALSE)), AVERAGE(B85:E85), VLOOKUP(A85,'2009'!$B$2:$S$401,7,FALSE))</f>
        <v>45.233333333333327</v>
      </c>
      <c r="H85" s="4">
        <f>VLOOKUP(A85,'2013'!$B$2:$S$301,4,FALSE)*1.7</f>
        <v>79.899999999999991</v>
      </c>
      <c r="I85" s="4">
        <f>IF(ISNA(VLOOKUP(A85,'2012'!$B$2:$S$401,4,FALSE)), H85, VLOOKUP(A85,'2012'!$B$2:$S$401,4,FALSE))</f>
        <v>48</v>
      </c>
      <c r="J85" s="4">
        <f>IF(ISNA(VLOOKUP(A85,'2011'!$B$2:$S$401,4,FALSE)), AVERAGE(H85:I85), VLOOKUP(A85,'2011'!$B$2:$S$401,4,FALSE))</f>
        <v>82</v>
      </c>
      <c r="K85" s="4">
        <f>IF(ISNA(VLOOKUP(A85,'2010'!$B$2:$S$401,4,FALSE)), AVERAGE(H85:J85), VLOOKUP(A85,'2010'!$B$2:$S$401,4,FALSE))</f>
        <v>69.966666666666654</v>
      </c>
      <c r="L85" s="4">
        <f>IF(ISNA(VLOOKUP(A85,'2009'!$B$2:$S$401,4,FALSE)), AVERAGE(H85:K85), VLOOKUP(A85,'2009'!$B$2:$S$401,4,FALSE))</f>
        <v>69.966666666666654</v>
      </c>
      <c r="N85" s="4">
        <f t="shared" si="9"/>
        <v>24</v>
      </c>
      <c r="S85" s="4" t="str">
        <f>VLOOKUP(A85,Bios!$B$2:$S$350,3,FALSE)</f>
        <v>C</v>
      </c>
      <c r="T85" s="4" t="str">
        <f>VLOOKUP(A85,Bios!$B$2:$S$350,4,FALSE)</f>
        <v>Oct 06 '89</v>
      </c>
      <c r="U85" s="4" t="str">
        <f t="shared" si="10"/>
        <v>89</v>
      </c>
      <c r="V85" s="5">
        <f t="shared" si="11"/>
        <v>0.64649833253930444</v>
      </c>
      <c r="W85" s="4">
        <f t="shared" si="12"/>
        <v>34</v>
      </c>
      <c r="X85" s="4">
        <f t="shared" si="13"/>
        <v>52.699999999999996</v>
      </c>
      <c r="Y85" s="4">
        <f t="shared" si="14"/>
        <v>48</v>
      </c>
      <c r="Z85" s="4">
        <f t="shared" si="15"/>
        <v>82</v>
      </c>
      <c r="AA85" s="4" t="str">
        <f>VLOOKUP(A85,Bios!$B$2:$S$350,7,FALSE)</f>
        <v>CAN</v>
      </c>
      <c r="AB85" s="4" t="str">
        <f>VLOOKUP(A85,Bios!$B$2:$S$350,2,FALSE)</f>
        <v>BUF</v>
      </c>
      <c r="AC85" s="4">
        <f t="shared" si="16"/>
        <v>69.966666666666654</v>
      </c>
      <c r="AD85" s="4">
        <f t="shared" si="17"/>
        <v>45.233333333333327</v>
      </c>
    </row>
    <row r="86" spans="1:30" ht="15" customHeight="1">
      <c r="A86" s="4" t="s">
        <v>140</v>
      </c>
      <c r="B86" s="4">
        <f>VLOOKUP(A86,'2013'!$B$2:$S$301,7,FALSE)*1.7</f>
        <v>51</v>
      </c>
      <c r="C86" s="4">
        <f>IF(ISNA(VLOOKUP(A86,'2012'!$B$2:$S$401,7,FALSE)), B86, VLOOKUP(A86,'2012'!$B$2:$S$401,7,FALSE))</f>
        <v>57</v>
      </c>
      <c r="D86" s="4">
        <f>IF(ISNA(VLOOKUP(A86,'2011'!$B$2:$S$401,7,FALSE)), AVERAGE(B86:C86), VLOOKUP(A86,'2011'!$B$2:$S$401,7,FALSE))</f>
        <v>71</v>
      </c>
      <c r="E86" s="4">
        <f>IF(ISNA(VLOOKUP(A86,'2010'!$B$2:$S$401,7,FALSE)), AVERAGE(B86:D86), VLOOKUP(A86,'2010'!$B$2:$S$401,7,FALSE))</f>
        <v>64</v>
      </c>
      <c r="F86" s="4">
        <f>IF(ISNA(VLOOKUP(A86,'2009'!$B$2:$S$401,7,FALSE)), AVERAGE(B86:E86), VLOOKUP(A86,'2009'!$B$2:$S$401,7,FALSE))</f>
        <v>57</v>
      </c>
      <c r="H86" s="4">
        <f>VLOOKUP(A86,'2013'!$B$2:$S$301,4,FALSE)*1.7</f>
        <v>78.2</v>
      </c>
      <c r="I86" s="4">
        <f>IF(ISNA(VLOOKUP(A86,'2012'!$B$2:$S$401,4,FALSE)), H86, VLOOKUP(A86,'2012'!$B$2:$S$401,4,FALSE))</f>
        <v>82</v>
      </c>
      <c r="J86" s="4">
        <f>IF(ISNA(VLOOKUP(A86,'2011'!$B$2:$S$401,4,FALSE)), AVERAGE(H86:I86), VLOOKUP(A86,'2011'!$B$2:$S$401,4,FALSE))</f>
        <v>82</v>
      </c>
      <c r="K86" s="4">
        <f>IF(ISNA(VLOOKUP(A86,'2010'!$B$2:$S$401,4,FALSE)), AVERAGE(H86:J86), VLOOKUP(A86,'2010'!$B$2:$S$401,4,FALSE))</f>
        <v>81</v>
      </c>
      <c r="L86" s="4">
        <f>IF(ISNA(VLOOKUP(A86,'2009'!$B$2:$S$401,4,FALSE)), AVERAGE(H86:K86), VLOOKUP(A86,'2009'!$B$2:$S$401,4,FALSE))</f>
        <v>64</v>
      </c>
      <c r="N86" s="4">
        <f t="shared" si="9"/>
        <v>26</v>
      </c>
      <c r="S86" s="4" t="str">
        <f>VLOOKUP(A86,Bios!$B$2:$S$350,3,FALSE)</f>
        <v>R</v>
      </c>
      <c r="T86" s="4" t="str">
        <f>VLOOKUP(A86,Bios!$B$2:$S$350,4,FALSE)</f>
        <v>Mar 17 '87</v>
      </c>
      <c r="U86" s="4" t="str">
        <f t="shared" si="10"/>
        <v>87</v>
      </c>
      <c r="V86" s="5">
        <f t="shared" si="11"/>
        <v>0.77479338842975209</v>
      </c>
      <c r="W86" s="4">
        <f t="shared" si="12"/>
        <v>51</v>
      </c>
      <c r="X86" s="4">
        <f t="shared" si="13"/>
        <v>71</v>
      </c>
      <c r="Y86" s="4">
        <f t="shared" si="14"/>
        <v>64</v>
      </c>
      <c r="Z86" s="4">
        <f t="shared" si="15"/>
        <v>82</v>
      </c>
      <c r="AA86" s="4" t="str">
        <f>VLOOKUP(A86,Bios!$B$2:$S$350,7,FALSE)</f>
        <v>USA</v>
      </c>
      <c r="AB86" s="4" t="str">
        <f>VLOOKUP(A86,Bios!$B$2:$S$350,2,FALSE)</f>
        <v>OTT</v>
      </c>
      <c r="AC86" s="4">
        <f t="shared" si="16"/>
        <v>77.44</v>
      </c>
      <c r="AD86" s="4">
        <f t="shared" si="17"/>
        <v>60</v>
      </c>
    </row>
    <row r="87" spans="1:30" ht="15" customHeight="1">
      <c r="A87" s="4" t="s">
        <v>138</v>
      </c>
      <c r="B87" s="4">
        <f>VLOOKUP(A87,'2013'!$B$2:$S$301,7,FALSE)*1.7</f>
        <v>51</v>
      </c>
      <c r="C87" s="4">
        <f>IF(ISNA(VLOOKUP(A87,'2012'!$B$2:$S$401,7,FALSE)), B87, VLOOKUP(A87,'2012'!$B$2:$S$401,7,FALSE))</f>
        <v>55</v>
      </c>
      <c r="D87" s="4">
        <f>IF(ISNA(VLOOKUP(A87,'2011'!$B$2:$S$401,7,FALSE)), AVERAGE(B87:C87), VLOOKUP(A87,'2011'!$B$2:$S$401,7,FALSE))</f>
        <v>53</v>
      </c>
      <c r="E87" s="4">
        <f>IF(ISNA(VLOOKUP(A87,'2010'!$B$2:$S$401,7,FALSE)), AVERAGE(B87:D87), VLOOKUP(A87,'2010'!$B$2:$S$401,7,FALSE))</f>
        <v>58</v>
      </c>
      <c r="F87" s="4">
        <f>IF(ISNA(VLOOKUP(A87,'2009'!$B$2:$S$401,7,FALSE)), AVERAGE(B87:E87), VLOOKUP(A87,'2009'!$B$2:$S$401,7,FALSE))</f>
        <v>45</v>
      </c>
      <c r="H87" s="4">
        <f>VLOOKUP(A87,'2013'!$B$2:$S$301,4,FALSE)*1.7</f>
        <v>81.599999999999994</v>
      </c>
      <c r="I87" s="4">
        <f>IF(ISNA(VLOOKUP(A87,'2012'!$B$2:$S$401,4,FALSE)), H87, VLOOKUP(A87,'2012'!$B$2:$S$401,4,FALSE))</f>
        <v>82</v>
      </c>
      <c r="J87" s="4">
        <f>IF(ISNA(VLOOKUP(A87,'2011'!$B$2:$S$401,4,FALSE)), AVERAGE(H87:I87), VLOOKUP(A87,'2011'!$B$2:$S$401,4,FALSE))</f>
        <v>81.8</v>
      </c>
      <c r="K87" s="4">
        <f>IF(ISNA(VLOOKUP(A87,'2010'!$B$2:$S$401,4,FALSE)), AVERAGE(H87:J87), VLOOKUP(A87,'2010'!$B$2:$S$401,4,FALSE))</f>
        <v>75</v>
      </c>
      <c r="L87" s="4">
        <f>IF(ISNA(VLOOKUP(A87,'2009'!$B$2:$S$401,4,FALSE)), AVERAGE(H87:K87), VLOOKUP(A87,'2009'!$B$2:$S$401,4,FALSE))</f>
        <v>82</v>
      </c>
      <c r="N87" s="4" t="e">
        <f t="shared" si="9"/>
        <v>#N/A</v>
      </c>
      <c r="S87" s="4" t="e">
        <f>VLOOKUP(A87,Bios!$B$2:$S$350,3,FALSE)</f>
        <v>#N/A</v>
      </c>
      <c r="T87" s="4" t="e">
        <f>VLOOKUP(A87,Bios!$B$2:$S$350,4,FALSE)</f>
        <v>#N/A</v>
      </c>
      <c r="U87" s="4" t="e">
        <f t="shared" si="10"/>
        <v>#N/A</v>
      </c>
      <c r="V87" s="5">
        <f t="shared" si="11"/>
        <v>0.65109343936381714</v>
      </c>
      <c r="W87" s="4">
        <f t="shared" si="12"/>
        <v>45</v>
      </c>
      <c r="X87" s="4">
        <f t="shared" si="13"/>
        <v>58</v>
      </c>
      <c r="Y87" s="4">
        <f t="shared" si="14"/>
        <v>75</v>
      </c>
      <c r="Z87" s="4">
        <f t="shared" si="15"/>
        <v>82</v>
      </c>
      <c r="AA87" s="4" t="e">
        <f>VLOOKUP(A87,Bios!$B$2:$S$350,7,FALSE)</f>
        <v>#N/A</v>
      </c>
      <c r="AB87" s="4" t="e">
        <f>VLOOKUP(A87,Bios!$B$2:$S$350,2,FALSE)</f>
        <v>#N/A</v>
      </c>
      <c r="AC87" s="4">
        <f t="shared" si="16"/>
        <v>80.47999999999999</v>
      </c>
      <c r="AD87" s="4">
        <f t="shared" si="17"/>
        <v>52.4</v>
      </c>
    </row>
    <row r="88" spans="1:30">
      <c r="A88" s="4" t="s">
        <v>141</v>
      </c>
      <c r="B88" s="4">
        <f>VLOOKUP(A88,'2013'!$B$2:$S$301,7,FALSE)*1.7</f>
        <v>51</v>
      </c>
      <c r="C88" s="4">
        <f>IF(ISNA(VLOOKUP(A88,'2012'!$B$2:$S$401,7,FALSE)), B88, VLOOKUP(A88,'2012'!$B$2:$S$401,7,FALSE))</f>
        <v>51</v>
      </c>
      <c r="D88" s="4">
        <f>IF(ISNA(VLOOKUP(A88,'2011'!$B$2:$S$401,7,FALSE)), AVERAGE(B88:C88), VLOOKUP(A88,'2011'!$B$2:$S$401,7,FALSE))</f>
        <v>51</v>
      </c>
      <c r="E88" s="4">
        <f>IF(ISNA(VLOOKUP(A88,'2010'!$B$2:$S$401,7,FALSE)), AVERAGE(B88:D88), VLOOKUP(A88,'2010'!$B$2:$S$401,7,FALSE))</f>
        <v>34</v>
      </c>
      <c r="F88" s="4">
        <f>IF(ISNA(VLOOKUP(A88,'2009'!$B$2:$S$401,7,FALSE)), AVERAGE(B88:E88), VLOOKUP(A88,'2009'!$B$2:$S$401,7,FALSE))</f>
        <v>64</v>
      </c>
      <c r="H88" s="4">
        <f>VLOOKUP(A88,'2013'!$B$2:$S$301,4,FALSE)*1.7</f>
        <v>81.599999999999994</v>
      </c>
      <c r="I88" s="4">
        <f>IF(ISNA(VLOOKUP(A88,'2012'!$B$2:$S$401,4,FALSE)), H88, VLOOKUP(A88,'2012'!$B$2:$S$401,4,FALSE))</f>
        <v>81.599999999999994</v>
      </c>
      <c r="J88" s="4">
        <f>IF(ISNA(VLOOKUP(A88,'2011'!$B$2:$S$401,4,FALSE)), AVERAGE(H88:I88), VLOOKUP(A88,'2011'!$B$2:$S$401,4,FALSE))</f>
        <v>81.599999999999994</v>
      </c>
      <c r="K88" s="4">
        <f>IF(ISNA(VLOOKUP(A88,'2010'!$B$2:$S$401,4,FALSE)), AVERAGE(H88:J88), VLOOKUP(A88,'2010'!$B$2:$S$401,4,FALSE))</f>
        <v>45</v>
      </c>
      <c r="L88" s="4">
        <f>IF(ISNA(VLOOKUP(A88,'2009'!$B$2:$S$401,4,FALSE)), AVERAGE(H88:K88), VLOOKUP(A88,'2009'!$B$2:$S$401,4,FALSE))</f>
        <v>78</v>
      </c>
      <c r="N88" s="4">
        <f t="shared" si="9"/>
        <v>35</v>
      </c>
      <c r="S88" s="4" t="str">
        <f>VLOOKUP(A88,Bios!$B$2:$S$350,3,FALSE)</f>
        <v>D</v>
      </c>
      <c r="T88" s="4" t="str">
        <f>VLOOKUP(A88,Bios!$B$2:$S$350,4,FALSE)</f>
        <v>Dec 20 '78</v>
      </c>
      <c r="U88" s="4" t="str">
        <f t="shared" si="10"/>
        <v>78</v>
      </c>
      <c r="V88" s="5">
        <f t="shared" si="11"/>
        <v>0.68243610657966303</v>
      </c>
      <c r="W88" s="4">
        <f t="shared" si="12"/>
        <v>34</v>
      </c>
      <c r="X88" s="4">
        <f t="shared" si="13"/>
        <v>64</v>
      </c>
      <c r="Y88" s="4">
        <f t="shared" si="14"/>
        <v>45</v>
      </c>
      <c r="Z88" s="4">
        <f t="shared" si="15"/>
        <v>81.599999999999994</v>
      </c>
      <c r="AA88" s="4" t="str">
        <f>VLOOKUP(A88,Bios!$B$2:$S$350,7,FALSE)</f>
        <v>RUS</v>
      </c>
      <c r="AB88" s="4" t="str">
        <f>VLOOKUP(A88,Bios!$B$2:$S$350,2,FALSE)</f>
        <v>MTL</v>
      </c>
      <c r="AC88" s="4">
        <f t="shared" si="16"/>
        <v>73.559999999999988</v>
      </c>
      <c r="AD88" s="4">
        <f t="shared" si="17"/>
        <v>50.2</v>
      </c>
    </row>
    <row r="89" spans="1:30">
      <c r="A89" s="4" t="s">
        <v>142</v>
      </c>
      <c r="B89" s="4">
        <f>VLOOKUP(A89,'2013'!$B$2:$S$301,7,FALSE)*1.7</f>
        <v>51</v>
      </c>
      <c r="C89" s="4">
        <f>IF(ISNA(VLOOKUP(A89,'2012'!$B$2:$S$401,7,FALSE)), B89, VLOOKUP(A89,'2012'!$B$2:$S$401,7,FALSE))</f>
        <v>43</v>
      </c>
      <c r="D89" s="4">
        <f>IF(ISNA(VLOOKUP(A89,'2011'!$B$2:$S$401,7,FALSE)), AVERAGE(B89:C89), VLOOKUP(A89,'2011'!$B$2:$S$401,7,FALSE))</f>
        <v>59</v>
      </c>
      <c r="E89" s="4">
        <f>IF(ISNA(VLOOKUP(A89,'2010'!$B$2:$S$401,7,FALSE)), AVERAGE(B89:D89), VLOOKUP(A89,'2010'!$B$2:$S$401,7,FALSE))</f>
        <v>41</v>
      </c>
      <c r="F89" s="4">
        <f>IF(ISNA(VLOOKUP(A89,'2009'!$B$2:$S$401,7,FALSE)), AVERAGE(B89:E89), VLOOKUP(A89,'2009'!$B$2:$S$401,7,FALSE))</f>
        <v>30</v>
      </c>
      <c r="H89" s="4">
        <f>VLOOKUP(A89,'2013'!$B$2:$S$301,4,FALSE)*1.7</f>
        <v>81.599999999999994</v>
      </c>
      <c r="I89" s="4">
        <f>IF(ISNA(VLOOKUP(A89,'2012'!$B$2:$S$401,4,FALSE)), H89, VLOOKUP(A89,'2012'!$B$2:$S$401,4,FALSE))</f>
        <v>82</v>
      </c>
      <c r="J89" s="4">
        <f>IF(ISNA(VLOOKUP(A89,'2011'!$B$2:$S$401,4,FALSE)), AVERAGE(H89:I89), VLOOKUP(A89,'2011'!$B$2:$S$401,4,FALSE))</f>
        <v>82</v>
      </c>
      <c r="K89" s="4">
        <f>IF(ISNA(VLOOKUP(A89,'2010'!$B$2:$S$401,4,FALSE)), AVERAGE(H89:J89), VLOOKUP(A89,'2010'!$B$2:$S$401,4,FALSE))</f>
        <v>82</v>
      </c>
      <c r="L89" s="4">
        <f>IF(ISNA(VLOOKUP(A89,'2009'!$B$2:$S$401,4,FALSE)), AVERAGE(H89:K89), VLOOKUP(A89,'2009'!$B$2:$S$401,4,FALSE))</f>
        <v>69</v>
      </c>
      <c r="N89" s="4">
        <f t="shared" si="9"/>
        <v>27</v>
      </c>
      <c r="S89" s="4" t="str">
        <f>VLOOKUP(A89,Bios!$B$2:$S$350,3,FALSE)</f>
        <v>D</v>
      </c>
      <c r="T89" s="4" t="str">
        <f>VLOOKUP(A89,Bios!$B$2:$S$350,4,FALSE)</f>
        <v>Sep 09 '86</v>
      </c>
      <c r="U89" s="4" t="str">
        <f t="shared" si="10"/>
        <v>86</v>
      </c>
      <c r="V89" s="5">
        <f t="shared" si="11"/>
        <v>0.56480080685829548</v>
      </c>
      <c r="W89" s="4">
        <f t="shared" si="12"/>
        <v>30</v>
      </c>
      <c r="X89" s="4">
        <f t="shared" si="13"/>
        <v>59</v>
      </c>
      <c r="Y89" s="4">
        <f t="shared" si="14"/>
        <v>69</v>
      </c>
      <c r="Z89" s="4">
        <f t="shared" si="15"/>
        <v>82</v>
      </c>
      <c r="AA89" s="4" t="str">
        <f>VLOOKUP(A89,Bios!$B$2:$S$350,7,FALSE)</f>
        <v>USA</v>
      </c>
      <c r="AB89" s="4" t="str">
        <f>VLOOKUP(A89,Bios!$B$2:$S$350,2,FALSE)</f>
        <v>PHX</v>
      </c>
      <c r="AC89" s="4">
        <f t="shared" si="16"/>
        <v>79.320000000000007</v>
      </c>
      <c r="AD89" s="4">
        <f t="shared" si="17"/>
        <v>44.8</v>
      </c>
    </row>
    <row r="90" spans="1:30" ht="15" customHeight="1">
      <c r="A90" s="4" t="s">
        <v>144</v>
      </c>
      <c r="B90" s="4">
        <f>VLOOKUP(A90,'2013'!$B$2:$S$301,7,FALSE)*1.7</f>
        <v>51</v>
      </c>
      <c r="C90" s="4">
        <f>IF(ISNA(VLOOKUP(A90,'2012'!$B$2:$S$401,7,FALSE)), B90, VLOOKUP(A90,'2012'!$B$2:$S$401,7,FALSE))</f>
        <v>28</v>
      </c>
      <c r="D90" s="4">
        <f>IF(ISNA(VLOOKUP(A90,'2011'!$B$2:$S$401,7,FALSE)), AVERAGE(B90:C90), VLOOKUP(A90,'2011'!$B$2:$S$401,7,FALSE))</f>
        <v>39.5</v>
      </c>
      <c r="E90" s="4">
        <f>IF(ISNA(VLOOKUP(A90,'2010'!$B$2:$S$401,7,FALSE)), AVERAGE(B90:D90), VLOOKUP(A90,'2010'!$B$2:$S$401,7,FALSE))</f>
        <v>17</v>
      </c>
      <c r="F90" s="4">
        <f>IF(ISNA(VLOOKUP(A90,'2009'!$B$2:$S$401,7,FALSE)), AVERAGE(B90:E90), VLOOKUP(A90,'2009'!$B$2:$S$401,7,FALSE))</f>
        <v>33.875</v>
      </c>
      <c r="H90" s="4">
        <f>VLOOKUP(A90,'2013'!$B$2:$S$301,4,FALSE)*1.7</f>
        <v>78.2</v>
      </c>
      <c r="I90" s="4">
        <f>IF(ISNA(VLOOKUP(A90,'2012'!$B$2:$S$401,4,FALSE)), H90, VLOOKUP(A90,'2012'!$B$2:$S$401,4,FALSE))</f>
        <v>79</v>
      </c>
      <c r="J90" s="4">
        <f>IF(ISNA(VLOOKUP(A90,'2011'!$B$2:$S$401,4,FALSE)), AVERAGE(H90:I90), VLOOKUP(A90,'2011'!$B$2:$S$401,4,FALSE))</f>
        <v>78.599999999999994</v>
      </c>
      <c r="K90" s="4">
        <f>IF(ISNA(VLOOKUP(A90,'2010'!$B$2:$S$401,4,FALSE)), AVERAGE(H90:J90), VLOOKUP(A90,'2010'!$B$2:$S$401,4,FALSE))</f>
        <v>77</v>
      </c>
      <c r="L90" s="4">
        <f>IF(ISNA(VLOOKUP(A90,'2009'!$B$2:$S$401,4,FALSE)), AVERAGE(H90:K90), VLOOKUP(A90,'2009'!$B$2:$S$401,4,FALSE))</f>
        <v>78.199999999999989</v>
      </c>
      <c r="N90" s="4">
        <f t="shared" si="9"/>
        <v>24</v>
      </c>
      <c r="S90" s="4" t="str">
        <f>VLOOKUP(A90,Bios!$B$2:$S$350,3,FALSE)</f>
        <v>C</v>
      </c>
      <c r="T90" s="4" t="str">
        <f>VLOOKUP(A90,Bios!$B$2:$S$350,4,FALSE)</f>
        <v>May 08 '89</v>
      </c>
      <c r="U90" s="4" t="str">
        <f t="shared" si="10"/>
        <v>89</v>
      </c>
      <c r="V90" s="5">
        <f t="shared" si="11"/>
        <v>0.43318414322250648</v>
      </c>
      <c r="W90" s="4">
        <f t="shared" si="12"/>
        <v>17</v>
      </c>
      <c r="X90" s="4">
        <f t="shared" si="13"/>
        <v>51</v>
      </c>
      <c r="Y90" s="4">
        <f t="shared" si="14"/>
        <v>77</v>
      </c>
      <c r="Z90" s="4">
        <f t="shared" si="15"/>
        <v>79</v>
      </c>
      <c r="AA90" s="4" t="str">
        <f>VLOOKUP(A90,Bios!$B$2:$S$350,7,FALSE)</f>
        <v>DNK</v>
      </c>
      <c r="AB90" s="4" t="str">
        <f>VLOOKUP(A90,Bios!$B$2:$S$350,2,FALSE)</f>
        <v>MTL</v>
      </c>
      <c r="AC90" s="4">
        <f t="shared" si="16"/>
        <v>78.199999999999989</v>
      </c>
      <c r="AD90" s="4">
        <f t="shared" si="17"/>
        <v>33.875</v>
      </c>
    </row>
    <row r="91" spans="1:30" ht="15" customHeight="1">
      <c r="A91" s="4" t="s">
        <v>151</v>
      </c>
      <c r="B91" s="4">
        <f>VLOOKUP(A91,'2013'!$B$2:$S$301,7,FALSE)*1.7</f>
        <v>49.3</v>
      </c>
      <c r="C91" s="4">
        <f>IF(ISNA(VLOOKUP(A91,'2012'!$B$2:$S$401,7,FALSE)), B91, VLOOKUP(A91,'2012'!$B$2:$S$401,7,FALSE))</f>
        <v>71</v>
      </c>
      <c r="D91" s="4">
        <f>IF(ISNA(VLOOKUP(A91,'2011'!$B$2:$S$401,7,FALSE)), AVERAGE(B91:C91), VLOOKUP(A91,'2011'!$B$2:$S$401,7,FALSE))</f>
        <v>73</v>
      </c>
      <c r="E91" s="4">
        <f>IF(ISNA(VLOOKUP(A91,'2010'!$B$2:$S$401,7,FALSE)), AVERAGE(B91:D91), VLOOKUP(A91,'2010'!$B$2:$S$401,7,FALSE))</f>
        <v>71</v>
      </c>
      <c r="F91" s="4">
        <f>IF(ISNA(VLOOKUP(A91,'2009'!$B$2:$S$401,7,FALSE)), AVERAGE(B91:E91), VLOOKUP(A91,'2009'!$B$2:$S$401,7,FALSE))</f>
        <v>63</v>
      </c>
      <c r="H91" s="4">
        <f>VLOOKUP(A91,'2013'!$B$2:$S$301,4,FALSE)*1.7</f>
        <v>81.599999999999994</v>
      </c>
      <c r="I91" s="4">
        <f>IF(ISNA(VLOOKUP(A91,'2012'!$B$2:$S$401,4,FALSE)), H91, VLOOKUP(A91,'2012'!$B$2:$S$401,4,FALSE))</f>
        <v>82</v>
      </c>
      <c r="J91" s="4">
        <f>IF(ISNA(VLOOKUP(A91,'2011'!$B$2:$S$401,4,FALSE)), AVERAGE(H91:I91), VLOOKUP(A91,'2011'!$B$2:$S$401,4,FALSE))</f>
        <v>79</v>
      </c>
      <c r="K91" s="4">
        <f>IF(ISNA(VLOOKUP(A91,'2010'!$B$2:$S$401,4,FALSE)), AVERAGE(H91:J91), VLOOKUP(A91,'2010'!$B$2:$S$401,4,FALSE))</f>
        <v>82</v>
      </c>
      <c r="L91" s="4">
        <f>IF(ISNA(VLOOKUP(A91,'2009'!$B$2:$S$401,4,FALSE)), AVERAGE(H91:K91), VLOOKUP(A91,'2009'!$B$2:$S$401,4,FALSE))</f>
        <v>82</v>
      </c>
      <c r="N91" s="4">
        <f t="shared" si="9"/>
        <v>28</v>
      </c>
      <c r="S91" s="4" t="str">
        <f>VLOOKUP(A91,Bios!$B$2:$S$350,3,FALSE)</f>
        <v>R</v>
      </c>
      <c r="T91" s="4" t="str">
        <f>VLOOKUP(A91,Bios!$B$2:$S$350,4,FALSE)</f>
        <v>Jul 17 '85</v>
      </c>
      <c r="U91" s="4" t="str">
        <f t="shared" si="10"/>
        <v>85</v>
      </c>
      <c r="V91" s="5">
        <f t="shared" si="11"/>
        <v>0.80496802754549923</v>
      </c>
      <c r="W91" s="4">
        <f t="shared" si="12"/>
        <v>49.3</v>
      </c>
      <c r="X91" s="4">
        <f t="shared" si="13"/>
        <v>73</v>
      </c>
      <c r="Y91" s="4">
        <f t="shared" si="14"/>
        <v>79</v>
      </c>
      <c r="Z91" s="4">
        <f t="shared" si="15"/>
        <v>82</v>
      </c>
      <c r="AA91" s="4" t="str">
        <f>VLOOKUP(A91,Bios!$B$2:$S$350,7,FALSE)</f>
        <v>SWE</v>
      </c>
      <c r="AB91" s="4" t="str">
        <f>VLOOKUP(A91,Bios!$B$2:$S$350,2,FALSE)</f>
        <v>BOS</v>
      </c>
      <c r="AC91" s="4">
        <f t="shared" si="16"/>
        <v>81.320000000000007</v>
      </c>
      <c r="AD91" s="4">
        <f t="shared" si="17"/>
        <v>65.460000000000008</v>
      </c>
    </row>
    <row r="92" spans="1:30" ht="15" customHeight="1">
      <c r="A92" s="4" t="s">
        <v>149</v>
      </c>
      <c r="B92" s="4">
        <f>VLOOKUP(A92,'2013'!$B$2:$S$301,7,FALSE)*1.7</f>
        <v>49.3</v>
      </c>
      <c r="C92" s="4">
        <f>IF(ISNA(VLOOKUP(A92,'2012'!$B$2:$S$401,7,FALSE)), B92, VLOOKUP(A92,'2012'!$B$2:$S$401,7,FALSE))</f>
        <v>77</v>
      </c>
      <c r="D92" s="4">
        <f>IF(ISNA(VLOOKUP(A92,'2011'!$B$2:$S$401,7,FALSE)), AVERAGE(B92:C92), VLOOKUP(A92,'2011'!$B$2:$S$401,7,FALSE))</f>
        <v>57</v>
      </c>
      <c r="E92" s="4">
        <f>IF(ISNA(VLOOKUP(A92,'2010'!$B$2:$S$401,7,FALSE)), AVERAGE(B92:D92), VLOOKUP(A92,'2010'!$B$2:$S$401,7,FALSE))</f>
        <v>58</v>
      </c>
      <c r="F92" s="4">
        <f>IF(ISNA(VLOOKUP(A92,'2009'!$B$2:$S$401,7,FALSE)), AVERAGE(B92:E92), VLOOKUP(A92,'2009'!$B$2:$S$401,7,FALSE))</f>
        <v>77</v>
      </c>
      <c r="H92" s="4">
        <f>VLOOKUP(A92,'2013'!$B$2:$S$301,4,FALSE)*1.7</f>
        <v>54.4</v>
      </c>
      <c r="I92" s="4">
        <f>IF(ISNA(VLOOKUP(A92,'2012'!$B$2:$S$401,4,FALSE)), H92, VLOOKUP(A92,'2012'!$B$2:$S$401,4,FALSE))</f>
        <v>82</v>
      </c>
      <c r="J92" s="4">
        <f>IF(ISNA(VLOOKUP(A92,'2011'!$B$2:$S$401,4,FALSE)), AVERAGE(H92:I92), VLOOKUP(A92,'2011'!$B$2:$S$401,4,FALSE))</f>
        <v>75</v>
      </c>
      <c r="K92" s="4">
        <f>IF(ISNA(VLOOKUP(A92,'2010'!$B$2:$S$401,4,FALSE)), AVERAGE(H92:J92), VLOOKUP(A92,'2010'!$B$2:$S$401,4,FALSE))</f>
        <v>80</v>
      </c>
      <c r="L92" s="4">
        <f>IF(ISNA(VLOOKUP(A92,'2009'!$B$2:$S$401,4,FALSE)), AVERAGE(H92:K92), VLOOKUP(A92,'2009'!$B$2:$S$401,4,FALSE))</f>
        <v>82</v>
      </c>
      <c r="N92" s="4">
        <f t="shared" si="9"/>
        <v>41</v>
      </c>
      <c r="S92" s="4" t="str">
        <f>VLOOKUP(A92,Bios!$B$2:$S$350,3,FALSE)</f>
        <v>L</v>
      </c>
      <c r="T92" s="4" t="str">
        <f>VLOOKUP(A92,Bios!$B$2:$S$350,4,FALSE)</f>
        <v>May 08 '72</v>
      </c>
      <c r="U92" s="4" t="str">
        <f t="shared" si="10"/>
        <v>72</v>
      </c>
      <c r="V92" s="5">
        <f t="shared" si="11"/>
        <v>0.85243706480985548</v>
      </c>
      <c r="W92" s="4">
        <f t="shared" si="12"/>
        <v>49.3</v>
      </c>
      <c r="X92" s="4">
        <f t="shared" si="13"/>
        <v>77</v>
      </c>
      <c r="Y92" s="4">
        <f t="shared" si="14"/>
        <v>54.4</v>
      </c>
      <c r="Z92" s="4">
        <f t="shared" si="15"/>
        <v>82</v>
      </c>
      <c r="AA92" s="4" t="str">
        <f>VLOOKUP(A92,Bios!$B$2:$S$350,7,FALSE)</f>
        <v>CAN</v>
      </c>
      <c r="AB92" s="4" t="str">
        <f>VLOOKUP(A92,Bios!$B$2:$S$350,2,FALSE)</f>
        <v>DAL</v>
      </c>
      <c r="AC92" s="4">
        <f t="shared" si="16"/>
        <v>74.679999999999993</v>
      </c>
      <c r="AD92" s="4">
        <f t="shared" si="17"/>
        <v>63.660000000000004</v>
      </c>
    </row>
    <row r="93" spans="1:30" ht="15" customHeight="1">
      <c r="A93" s="4" t="s">
        <v>145</v>
      </c>
      <c r="B93" s="4">
        <f>VLOOKUP(A93,'2013'!$B$2:$S$301,7,FALSE)*1.7</f>
        <v>49.3</v>
      </c>
      <c r="C93" s="4">
        <f>IF(ISNA(VLOOKUP(A93,'2012'!$B$2:$S$401,7,FALSE)), B93, VLOOKUP(A93,'2012'!$B$2:$S$401,7,FALSE))</f>
        <v>54</v>
      </c>
      <c r="D93" s="4">
        <f>IF(ISNA(VLOOKUP(A93,'2011'!$B$2:$S$401,7,FALSE)), AVERAGE(B93:C93), VLOOKUP(A93,'2011'!$B$2:$S$401,7,FALSE))</f>
        <v>57</v>
      </c>
      <c r="E93" s="4">
        <f>IF(ISNA(VLOOKUP(A93,'2010'!$B$2:$S$401,7,FALSE)), AVERAGE(B93:D93), VLOOKUP(A93,'2010'!$B$2:$S$401,7,FALSE))</f>
        <v>56</v>
      </c>
      <c r="F93" s="4">
        <f>IF(ISNA(VLOOKUP(A93,'2009'!$B$2:$S$401,7,FALSE)), AVERAGE(B93:E93), VLOOKUP(A93,'2009'!$B$2:$S$401,7,FALSE))</f>
        <v>53</v>
      </c>
      <c r="H93" s="4">
        <f>VLOOKUP(A93,'2013'!$B$2:$S$301,4,FALSE)*1.7</f>
        <v>78.2</v>
      </c>
      <c r="I93" s="4">
        <f>IF(ISNA(VLOOKUP(A93,'2012'!$B$2:$S$401,4,FALSE)), H93, VLOOKUP(A93,'2012'!$B$2:$S$401,4,FALSE))</f>
        <v>82</v>
      </c>
      <c r="J93" s="4">
        <f>IF(ISNA(VLOOKUP(A93,'2011'!$B$2:$S$401,4,FALSE)), AVERAGE(H93:I93), VLOOKUP(A93,'2011'!$B$2:$S$401,4,FALSE))</f>
        <v>82</v>
      </c>
      <c r="K93" s="4">
        <f>IF(ISNA(VLOOKUP(A93,'2010'!$B$2:$S$401,4,FALSE)), AVERAGE(H93:J93), VLOOKUP(A93,'2010'!$B$2:$S$401,4,FALSE))</f>
        <v>82</v>
      </c>
      <c r="L93" s="4">
        <f>IF(ISNA(VLOOKUP(A93,'2009'!$B$2:$S$401,4,FALSE)), AVERAGE(H93:K93), VLOOKUP(A93,'2009'!$B$2:$S$401,4,FALSE))</f>
        <v>80</v>
      </c>
      <c r="N93" s="4">
        <f t="shared" si="9"/>
        <v>29</v>
      </c>
      <c r="S93" s="4" t="str">
        <f>VLOOKUP(A93,Bios!$B$2:$S$350,3,FALSE)</f>
        <v>R</v>
      </c>
      <c r="T93" s="4" t="str">
        <f>VLOOKUP(A93,Bios!$B$2:$S$350,4,FALSE)</f>
        <v>Nov 04 '84</v>
      </c>
      <c r="U93" s="4" t="str">
        <f t="shared" si="10"/>
        <v>84</v>
      </c>
      <c r="V93" s="5">
        <f t="shared" si="11"/>
        <v>0.66625432953983177</v>
      </c>
      <c r="W93" s="4">
        <f t="shared" si="12"/>
        <v>49.3</v>
      </c>
      <c r="X93" s="4">
        <f t="shared" si="13"/>
        <v>57</v>
      </c>
      <c r="Y93" s="4">
        <f t="shared" si="14"/>
        <v>78.2</v>
      </c>
      <c r="Z93" s="4">
        <f t="shared" si="15"/>
        <v>82</v>
      </c>
      <c r="AA93" s="4" t="str">
        <f>VLOOKUP(A93,Bios!$B$2:$S$350,7,FALSE)</f>
        <v>USA</v>
      </c>
      <c r="AB93" s="4" t="str">
        <f>VLOOKUP(A93,Bios!$B$2:$S$350,2,FALSE)</f>
        <v>LAK</v>
      </c>
      <c r="AC93" s="4">
        <f t="shared" si="16"/>
        <v>80.84</v>
      </c>
      <c r="AD93" s="4">
        <f t="shared" si="17"/>
        <v>53.86</v>
      </c>
    </row>
    <row r="94" spans="1:30" ht="15" customHeight="1">
      <c r="A94" s="4" t="s">
        <v>628</v>
      </c>
      <c r="B94" s="4">
        <f>VLOOKUP(A94,'2013'!$B$2:$S$301,7,FALSE)*1.7</f>
        <v>49.3</v>
      </c>
      <c r="C94" s="4">
        <f>IF(ISNA(VLOOKUP(A94,'2012'!$B$2:$S$401,7,FALSE)), B94, VLOOKUP(A94,'2012'!$B$2:$S$401,7,FALSE))</f>
        <v>49.3</v>
      </c>
      <c r="D94" s="4">
        <f>IF(ISNA(VLOOKUP(A94,'2011'!$B$2:$S$401,7,FALSE)), AVERAGE(B94:C94), VLOOKUP(A94,'2011'!$B$2:$S$401,7,FALSE))</f>
        <v>49.3</v>
      </c>
      <c r="E94" s="4">
        <f>IF(ISNA(VLOOKUP(A94,'2010'!$B$2:$S$401,7,FALSE)), AVERAGE(B94:D94), VLOOKUP(A94,'2010'!$B$2:$S$401,7,FALSE))</f>
        <v>49.29999999999999</v>
      </c>
      <c r="F94" s="4">
        <f>IF(ISNA(VLOOKUP(A94,'2009'!$B$2:$S$401,7,FALSE)), AVERAGE(B94:E94), VLOOKUP(A94,'2009'!$B$2:$S$401,7,FALSE))</f>
        <v>49.29999999999999</v>
      </c>
      <c r="H94" s="4">
        <f>VLOOKUP(A94,'2013'!$B$2:$S$301,4,FALSE)*1.7</f>
        <v>79.899999999999991</v>
      </c>
      <c r="I94" s="4">
        <f>IF(ISNA(VLOOKUP(A94,'2012'!$B$2:$S$401,4,FALSE)), H94, VLOOKUP(A94,'2012'!$B$2:$S$401,4,FALSE))</f>
        <v>79.899999999999991</v>
      </c>
      <c r="J94" s="4">
        <f>IF(ISNA(VLOOKUP(A94,'2011'!$B$2:$S$401,4,FALSE)), AVERAGE(H94:I94), VLOOKUP(A94,'2011'!$B$2:$S$401,4,FALSE))</f>
        <v>79.899999999999991</v>
      </c>
      <c r="K94" s="4">
        <f>IF(ISNA(VLOOKUP(A94,'2010'!$B$2:$S$401,4,FALSE)), AVERAGE(H94:J94), VLOOKUP(A94,'2010'!$B$2:$S$401,4,FALSE))</f>
        <v>79.899999999999991</v>
      </c>
      <c r="L94" s="4">
        <f>IF(ISNA(VLOOKUP(A94,'2009'!$B$2:$S$401,4,FALSE)), AVERAGE(H94:K94), VLOOKUP(A94,'2009'!$B$2:$S$401,4,FALSE))</f>
        <v>79.899999999999991</v>
      </c>
      <c r="N94" s="4">
        <f t="shared" si="9"/>
        <v>24</v>
      </c>
      <c r="S94" s="4" t="str">
        <f>VLOOKUP(A94,Bios!$B$2:$S$350,3,FALSE)</f>
        <v>C</v>
      </c>
      <c r="T94" s="4" t="str">
        <f>VLOOKUP(A94,Bios!$B$2:$S$350,4,FALSE)</f>
        <v>Dec 14 '89</v>
      </c>
      <c r="U94" s="4" t="str">
        <f t="shared" si="10"/>
        <v>89</v>
      </c>
      <c r="V94" s="5">
        <f t="shared" si="11"/>
        <v>0.61702127659574457</v>
      </c>
      <c r="W94" s="4">
        <f t="shared" si="12"/>
        <v>49.29999999999999</v>
      </c>
      <c r="X94" s="4">
        <f t="shared" si="13"/>
        <v>49.3</v>
      </c>
      <c r="Y94" s="4">
        <f t="shared" si="14"/>
        <v>79.899999999999991</v>
      </c>
      <c r="Z94" s="4">
        <f t="shared" si="15"/>
        <v>79.899999999999991</v>
      </c>
      <c r="AA94" s="4" t="str">
        <f>VLOOKUP(A94,Bios!$B$2:$S$350,7,FALSE)</f>
        <v>CAN</v>
      </c>
      <c r="AB94" s="4" t="str">
        <f>VLOOKUP(A94,Bios!$B$2:$S$350,2,FALSE)</f>
        <v>OTT, BUF</v>
      </c>
      <c r="AC94" s="4">
        <f t="shared" si="16"/>
        <v>79.899999999999991</v>
      </c>
      <c r="AD94" s="4">
        <f t="shared" si="17"/>
        <v>49.29999999999999</v>
      </c>
    </row>
    <row r="95" spans="1:30">
      <c r="A95" s="4" t="s">
        <v>263</v>
      </c>
      <c r="B95" s="4">
        <f>VLOOKUP(A95,'2013'!$B$2:$S$301,7,FALSE)*1.7</f>
        <v>49.3</v>
      </c>
      <c r="C95" s="4">
        <f>IF(ISNA(VLOOKUP(A95,'2012'!$B$2:$S$401,7,FALSE)), B95, VLOOKUP(A95,'2012'!$B$2:$S$401,7,FALSE))</f>
        <v>36</v>
      </c>
      <c r="D95" s="4">
        <f>IF(ISNA(VLOOKUP(A95,'2011'!$B$2:$S$401,7,FALSE)), AVERAGE(B95:C95), VLOOKUP(A95,'2011'!$B$2:$S$401,7,FALSE))</f>
        <v>37</v>
      </c>
      <c r="E95" s="4">
        <f>IF(ISNA(VLOOKUP(A95,'2010'!$B$2:$S$401,7,FALSE)), AVERAGE(B95:D95), VLOOKUP(A95,'2010'!$B$2:$S$401,7,FALSE))</f>
        <v>40.766666666666666</v>
      </c>
      <c r="F95" s="4">
        <f>IF(ISNA(VLOOKUP(A95,'2009'!$B$2:$S$401,7,FALSE)), AVERAGE(B95:E95), VLOOKUP(A95,'2009'!$B$2:$S$401,7,FALSE))</f>
        <v>51</v>
      </c>
      <c r="H95" s="4">
        <f>VLOOKUP(A95,'2013'!$B$2:$S$301,4,FALSE)*1.7</f>
        <v>81.599999999999994</v>
      </c>
      <c r="I95" s="4">
        <f>IF(ISNA(VLOOKUP(A95,'2012'!$B$2:$S$401,4,FALSE)), H95, VLOOKUP(A95,'2012'!$B$2:$S$401,4,FALSE))</f>
        <v>82</v>
      </c>
      <c r="J95" s="4">
        <f>IF(ISNA(VLOOKUP(A95,'2011'!$B$2:$S$401,4,FALSE)), AVERAGE(H95:I95), VLOOKUP(A95,'2011'!$B$2:$S$401,4,FALSE))</f>
        <v>77</v>
      </c>
      <c r="K95" s="4">
        <f>IF(ISNA(VLOOKUP(A95,'2010'!$B$2:$S$401,4,FALSE)), AVERAGE(H95:J95), VLOOKUP(A95,'2010'!$B$2:$S$401,4,FALSE))</f>
        <v>80.2</v>
      </c>
      <c r="L95" s="4">
        <f>IF(ISNA(VLOOKUP(A95,'2009'!$B$2:$S$401,4,FALSE)), AVERAGE(H95:K95), VLOOKUP(A95,'2009'!$B$2:$S$401,4,FALSE))</f>
        <v>80</v>
      </c>
      <c r="N95" s="4">
        <f t="shared" si="9"/>
        <v>32</v>
      </c>
      <c r="S95" s="4" t="str">
        <f>VLOOKUP(A95,Bios!$B$2:$S$350,3,FALSE)</f>
        <v>D</v>
      </c>
      <c r="T95" s="4" t="str">
        <f>VLOOKUP(A95,Bios!$B$2:$S$350,4,FALSE)</f>
        <v>Jan 12 '81</v>
      </c>
      <c r="U95" s="4" t="str">
        <f t="shared" si="10"/>
        <v>81</v>
      </c>
      <c r="V95" s="5">
        <f t="shared" si="11"/>
        <v>0.53409846972721231</v>
      </c>
      <c r="W95" s="4">
        <f t="shared" si="12"/>
        <v>36</v>
      </c>
      <c r="X95" s="4">
        <f t="shared" si="13"/>
        <v>51</v>
      </c>
      <c r="Y95" s="4">
        <f t="shared" si="14"/>
        <v>77</v>
      </c>
      <c r="Z95" s="4">
        <f t="shared" si="15"/>
        <v>82</v>
      </c>
      <c r="AA95" s="4" t="str">
        <f>VLOOKUP(A95,Bios!$B$2:$S$350,7,FALSE)</f>
        <v>SWE</v>
      </c>
      <c r="AB95" s="4" t="str">
        <f>VLOOKUP(A95,Bios!$B$2:$S$350,2,FALSE)</f>
        <v>DET</v>
      </c>
      <c r="AC95" s="4">
        <f t="shared" si="16"/>
        <v>80.16</v>
      </c>
      <c r="AD95" s="4">
        <f t="shared" si="17"/>
        <v>42.813333333333333</v>
      </c>
    </row>
    <row r="96" spans="1:30">
      <c r="A96" s="4" t="s">
        <v>222</v>
      </c>
      <c r="B96" s="4">
        <f>VLOOKUP(A96,'2013'!$B$2:$S$301,7,FALSE)*1.7</f>
        <v>49.3</v>
      </c>
      <c r="C96" s="4">
        <f>IF(ISNA(VLOOKUP(A96,'2012'!$B$2:$S$401,7,FALSE)), B96, VLOOKUP(A96,'2012'!$B$2:$S$401,7,FALSE))</f>
        <v>43</v>
      </c>
      <c r="D96" s="4">
        <f>IF(ISNA(VLOOKUP(A96,'2011'!$B$2:$S$401,7,FALSE)), AVERAGE(B96:C96), VLOOKUP(A96,'2011'!$B$2:$S$401,7,FALSE))</f>
        <v>37</v>
      </c>
      <c r="E96" s="4">
        <f>IF(ISNA(VLOOKUP(A96,'2010'!$B$2:$S$401,7,FALSE)), AVERAGE(B96:D96), VLOOKUP(A96,'2010'!$B$2:$S$401,7,FALSE))</f>
        <v>39</v>
      </c>
      <c r="F96" s="4">
        <f>IF(ISNA(VLOOKUP(A96,'2009'!$B$2:$S$401,7,FALSE)), AVERAGE(B96:E96), VLOOKUP(A96,'2009'!$B$2:$S$401,7,FALSE))</f>
        <v>43</v>
      </c>
      <c r="H96" s="4">
        <f>VLOOKUP(A96,'2013'!$B$2:$S$301,4,FALSE)*1.7</f>
        <v>76.5</v>
      </c>
      <c r="I96" s="4">
        <f>IF(ISNA(VLOOKUP(A96,'2012'!$B$2:$S$401,4,FALSE)), H96, VLOOKUP(A96,'2012'!$B$2:$S$401,4,FALSE))</f>
        <v>76</v>
      </c>
      <c r="J96" s="4">
        <f>IF(ISNA(VLOOKUP(A96,'2011'!$B$2:$S$401,4,FALSE)), AVERAGE(H96:I96), VLOOKUP(A96,'2011'!$B$2:$S$401,4,FALSE))</f>
        <v>82</v>
      </c>
      <c r="K96" s="4">
        <f>IF(ISNA(VLOOKUP(A96,'2010'!$B$2:$S$401,4,FALSE)), AVERAGE(H96:J96), VLOOKUP(A96,'2010'!$B$2:$S$401,4,FALSE))</f>
        <v>82</v>
      </c>
      <c r="L96" s="4">
        <f>IF(ISNA(VLOOKUP(A96,'2009'!$B$2:$S$401,4,FALSE)), AVERAGE(H96:K96), VLOOKUP(A96,'2009'!$B$2:$S$401,4,FALSE))</f>
        <v>77</v>
      </c>
      <c r="N96" s="4">
        <f t="shared" si="9"/>
        <v>38</v>
      </c>
      <c r="S96" s="4" t="str">
        <f>VLOOKUP(A96,Bios!$B$2:$S$350,3,FALSE)</f>
        <v>D</v>
      </c>
      <c r="T96" s="4" t="str">
        <f>VLOOKUP(A96,Bios!$B$2:$S$350,4,FALSE)</f>
        <v>Mar 18 '75</v>
      </c>
      <c r="U96" s="4" t="str">
        <f t="shared" si="10"/>
        <v>75</v>
      </c>
      <c r="V96" s="5">
        <f t="shared" si="11"/>
        <v>0.53697585768742062</v>
      </c>
      <c r="W96" s="4">
        <f t="shared" si="12"/>
        <v>37</v>
      </c>
      <c r="X96" s="4">
        <f t="shared" si="13"/>
        <v>49.3</v>
      </c>
      <c r="Y96" s="4">
        <f t="shared" si="14"/>
        <v>76</v>
      </c>
      <c r="Z96" s="4">
        <f t="shared" si="15"/>
        <v>82</v>
      </c>
      <c r="AA96" s="4" t="str">
        <f>VLOOKUP(A96,Bios!$B$2:$S$350,7,FALSE)</f>
        <v>FIN</v>
      </c>
      <c r="AB96" s="4" t="str">
        <f>VLOOKUP(A96,Bios!$B$2:$S$350,2,FALSE)</f>
        <v>PHI</v>
      </c>
      <c r="AC96" s="4">
        <f t="shared" si="16"/>
        <v>78.7</v>
      </c>
      <c r="AD96" s="4">
        <f t="shared" si="17"/>
        <v>42.260000000000005</v>
      </c>
    </row>
    <row r="97" spans="1:30">
      <c r="A97" s="4" t="s">
        <v>419</v>
      </c>
      <c r="B97" s="4">
        <f>VLOOKUP(A97,'2013'!$B$2:$S$301,7,FALSE)*1.7</f>
        <v>49.3</v>
      </c>
      <c r="C97" s="4">
        <f>IF(ISNA(VLOOKUP(A97,'2012'!$B$2:$S$401,7,FALSE)), B97, VLOOKUP(A97,'2012'!$B$2:$S$401,7,FALSE))</f>
        <v>21</v>
      </c>
      <c r="D97" s="4">
        <f>IF(ISNA(VLOOKUP(A97,'2011'!$B$2:$S$401,7,FALSE)), AVERAGE(B97:C97), VLOOKUP(A97,'2011'!$B$2:$S$401,7,FALSE))</f>
        <v>29</v>
      </c>
      <c r="E97" s="4">
        <f>IF(ISNA(VLOOKUP(A97,'2010'!$B$2:$S$401,7,FALSE)), AVERAGE(B97:D97), VLOOKUP(A97,'2010'!$B$2:$S$401,7,FALSE))</f>
        <v>29</v>
      </c>
      <c r="F97" s="4">
        <f>IF(ISNA(VLOOKUP(A97,'2009'!$B$2:$S$401,7,FALSE)), AVERAGE(B97:E97), VLOOKUP(A97,'2009'!$B$2:$S$401,7,FALSE))</f>
        <v>21</v>
      </c>
      <c r="H97" s="4">
        <f>VLOOKUP(A97,'2013'!$B$2:$S$301,4,FALSE)*1.7</f>
        <v>76.5</v>
      </c>
      <c r="I97" s="4">
        <f>IF(ISNA(VLOOKUP(A97,'2012'!$B$2:$S$401,4,FALSE)), H97, VLOOKUP(A97,'2012'!$B$2:$S$401,4,FALSE))</f>
        <v>57</v>
      </c>
      <c r="J97" s="4">
        <f>IF(ISNA(VLOOKUP(A97,'2011'!$B$2:$S$401,4,FALSE)), AVERAGE(H97:I97), VLOOKUP(A97,'2011'!$B$2:$S$401,4,FALSE))</f>
        <v>80</v>
      </c>
      <c r="K97" s="4">
        <f>IF(ISNA(VLOOKUP(A97,'2010'!$B$2:$S$401,4,FALSE)), AVERAGE(H97:J97), VLOOKUP(A97,'2010'!$B$2:$S$401,4,FALSE))</f>
        <v>80</v>
      </c>
      <c r="L97" s="4">
        <f>IF(ISNA(VLOOKUP(A97,'2009'!$B$2:$S$401,4,FALSE)), AVERAGE(H97:K97), VLOOKUP(A97,'2009'!$B$2:$S$401,4,FALSE))</f>
        <v>61</v>
      </c>
      <c r="N97" s="4">
        <f t="shared" si="9"/>
        <v>26</v>
      </c>
      <c r="S97" s="4" t="str">
        <f>VLOOKUP(A97,Bios!$B$2:$S$350,3,FALSE)</f>
        <v>D</v>
      </c>
      <c r="T97" s="4" t="str">
        <f>VLOOKUP(A97,Bios!$B$2:$S$350,4,FALSE)</f>
        <v>Aug 08 '87</v>
      </c>
      <c r="U97" s="4" t="str">
        <f t="shared" si="10"/>
        <v>87</v>
      </c>
      <c r="V97" s="5">
        <f t="shared" si="11"/>
        <v>0.42115655853314526</v>
      </c>
      <c r="W97" s="4">
        <f t="shared" si="12"/>
        <v>21</v>
      </c>
      <c r="X97" s="4">
        <f t="shared" si="13"/>
        <v>49.3</v>
      </c>
      <c r="Y97" s="4">
        <f t="shared" si="14"/>
        <v>57</v>
      </c>
      <c r="Z97" s="4">
        <f t="shared" si="15"/>
        <v>80</v>
      </c>
      <c r="AA97" s="4" t="str">
        <f>VLOOKUP(A97,Bios!$B$2:$S$350,7,FALSE)</f>
        <v>CAN</v>
      </c>
      <c r="AB97" s="4" t="str">
        <f>VLOOKUP(A97,Bios!$B$2:$S$350,2,FALSE)</f>
        <v>TOR</v>
      </c>
      <c r="AC97" s="4">
        <f t="shared" si="16"/>
        <v>70.900000000000006</v>
      </c>
      <c r="AD97" s="4">
        <f t="shared" si="17"/>
        <v>29.860000000000003</v>
      </c>
    </row>
    <row r="98" spans="1:30" ht="15" customHeight="1">
      <c r="A98" s="4" t="s">
        <v>228</v>
      </c>
      <c r="B98" s="4">
        <f>VLOOKUP(A98,'2013'!$B$2:$S$301,7,FALSE)*1.7</f>
        <v>49.3</v>
      </c>
      <c r="C98" s="4">
        <f>IF(ISNA(VLOOKUP(A98,'2012'!$B$2:$S$401,7,FALSE)), B98, VLOOKUP(A98,'2012'!$B$2:$S$401,7,FALSE))</f>
        <v>41</v>
      </c>
      <c r="D98" s="4">
        <f>IF(ISNA(VLOOKUP(A98,'2011'!$B$2:$S$401,7,FALSE)), AVERAGE(B98:C98), VLOOKUP(A98,'2011'!$B$2:$S$401,7,FALSE))</f>
        <v>47</v>
      </c>
      <c r="E98" s="4">
        <f>IF(ISNA(VLOOKUP(A98,'2010'!$B$2:$S$401,7,FALSE)), AVERAGE(B98:D98), VLOOKUP(A98,'2010'!$B$2:$S$401,7,FALSE))</f>
        <v>36</v>
      </c>
      <c r="F98" s="4">
        <f>IF(ISNA(VLOOKUP(A98,'2009'!$B$2:$S$401,7,FALSE)), AVERAGE(B98:E98), VLOOKUP(A98,'2009'!$B$2:$S$401,7,FALSE))</f>
        <v>43.325000000000003</v>
      </c>
      <c r="H98" s="4">
        <f>VLOOKUP(A98,'2013'!$B$2:$S$301,4,FALSE)*1.7</f>
        <v>79.899999999999991</v>
      </c>
      <c r="I98" s="4">
        <f>IF(ISNA(VLOOKUP(A98,'2012'!$B$2:$S$401,4,FALSE)), H98, VLOOKUP(A98,'2012'!$B$2:$S$401,4,FALSE))</f>
        <v>74</v>
      </c>
      <c r="J98" s="4">
        <f>IF(ISNA(VLOOKUP(A98,'2011'!$B$2:$S$401,4,FALSE)), AVERAGE(H98:I98), VLOOKUP(A98,'2011'!$B$2:$S$401,4,FALSE))</f>
        <v>74</v>
      </c>
      <c r="K98" s="4">
        <f>IF(ISNA(VLOOKUP(A98,'2010'!$B$2:$S$401,4,FALSE)), AVERAGE(H98:J98), VLOOKUP(A98,'2010'!$B$2:$S$401,4,FALSE))</f>
        <v>79</v>
      </c>
      <c r="L98" s="4">
        <f>IF(ISNA(VLOOKUP(A98,'2009'!$B$2:$S$401,4,FALSE)), AVERAGE(H98:K98), VLOOKUP(A98,'2009'!$B$2:$S$401,4,FALSE))</f>
        <v>76.724999999999994</v>
      </c>
      <c r="N98" s="4">
        <f t="shared" si="9"/>
        <v>26</v>
      </c>
      <c r="S98" s="4" t="str">
        <f>VLOOKUP(A98,Bios!$B$2:$S$350,3,FALSE)</f>
        <v>C</v>
      </c>
      <c r="T98" s="4" t="str">
        <f>VLOOKUP(A98,Bios!$B$2:$S$350,4,FALSE)</f>
        <v>Sep 22 '87</v>
      </c>
      <c r="U98" s="4" t="str">
        <f t="shared" si="10"/>
        <v>87</v>
      </c>
      <c r="V98" s="5">
        <f t="shared" si="11"/>
        <v>0.56467904855001638</v>
      </c>
      <c r="W98" s="4">
        <f t="shared" si="12"/>
        <v>36</v>
      </c>
      <c r="X98" s="4">
        <f t="shared" si="13"/>
        <v>49.3</v>
      </c>
      <c r="Y98" s="4">
        <f t="shared" si="14"/>
        <v>74</v>
      </c>
      <c r="Z98" s="4">
        <f t="shared" si="15"/>
        <v>79.899999999999991</v>
      </c>
      <c r="AA98" s="4" t="str">
        <f>VLOOKUP(A98,Bios!$B$2:$S$350,7,FALSE)</f>
        <v>CAN</v>
      </c>
      <c r="AB98" s="4" t="str">
        <f>VLOOKUP(A98,Bios!$B$2:$S$350,2,FALSE)</f>
        <v>NYR</v>
      </c>
      <c r="AC98" s="4">
        <f t="shared" si="16"/>
        <v>76.724999999999994</v>
      </c>
      <c r="AD98" s="4">
        <f t="shared" si="17"/>
        <v>43.325000000000003</v>
      </c>
    </row>
    <row r="99" spans="1:30" ht="15" customHeight="1">
      <c r="A99" s="4" t="s">
        <v>199</v>
      </c>
      <c r="B99" s="4">
        <f>VLOOKUP(A99,'2013'!$B$2:$S$301,7,FALSE)*1.7</f>
        <v>49.3</v>
      </c>
      <c r="C99" s="4">
        <f>IF(ISNA(VLOOKUP(A99,'2012'!$B$2:$S$401,7,FALSE)), B99, VLOOKUP(A99,'2012'!$B$2:$S$401,7,FALSE))</f>
        <v>47</v>
      </c>
      <c r="D99" s="4">
        <f>IF(ISNA(VLOOKUP(A99,'2011'!$B$2:$S$401,7,FALSE)), AVERAGE(B99:C99), VLOOKUP(A99,'2011'!$B$2:$S$401,7,FALSE))</f>
        <v>44</v>
      </c>
      <c r="E99" s="4">
        <f>IF(ISNA(VLOOKUP(A99,'2010'!$B$2:$S$401,7,FALSE)), AVERAGE(B99:D99), VLOOKUP(A99,'2010'!$B$2:$S$401,7,FALSE))</f>
        <v>38</v>
      </c>
      <c r="F99" s="4">
        <f>IF(ISNA(VLOOKUP(A99,'2009'!$B$2:$S$401,7,FALSE)), AVERAGE(B99:E99), VLOOKUP(A99,'2009'!$B$2:$S$401,7,FALSE))</f>
        <v>33</v>
      </c>
      <c r="H99" s="4">
        <f>VLOOKUP(A99,'2013'!$B$2:$S$301,4,FALSE)*1.7</f>
        <v>81.599999999999994</v>
      </c>
      <c r="I99" s="4">
        <f>IF(ISNA(VLOOKUP(A99,'2012'!$B$2:$S$401,4,FALSE)), H99, VLOOKUP(A99,'2012'!$B$2:$S$401,4,FALSE))</f>
        <v>82</v>
      </c>
      <c r="J99" s="4">
        <f>IF(ISNA(VLOOKUP(A99,'2011'!$B$2:$S$401,4,FALSE)), AVERAGE(H99:I99), VLOOKUP(A99,'2011'!$B$2:$S$401,4,FALSE))</f>
        <v>71</v>
      </c>
      <c r="K99" s="4">
        <f>IF(ISNA(VLOOKUP(A99,'2010'!$B$2:$S$401,4,FALSE)), AVERAGE(H99:J99), VLOOKUP(A99,'2010'!$B$2:$S$401,4,FALSE))</f>
        <v>76</v>
      </c>
      <c r="L99" s="4">
        <f>IF(ISNA(VLOOKUP(A99,'2009'!$B$2:$S$401,4,FALSE)), AVERAGE(H99:K99), VLOOKUP(A99,'2009'!$B$2:$S$401,4,FALSE))</f>
        <v>59</v>
      </c>
      <c r="N99" s="4">
        <f t="shared" si="9"/>
        <v>29</v>
      </c>
      <c r="S99" s="4" t="str">
        <f>VLOOKUP(A99,Bios!$B$2:$S$350,3,FALSE)</f>
        <v>C</v>
      </c>
      <c r="T99" s="4" t="str">
        <f>VLOOKUP(A99,Bios!$B$2:$S$350,4,FALSE)</f>
        <v>Apr 24 '84</v>
      </c>
      <c r="U99" s="4" t="str">
        <f t="shared" si="10"/>
        <v>84</v>
      </c>
      <c r="V99" s="5">
        <f t="shared" si="11"/>
        <v>0.57169913419913421</v>
      </c>
      <c r="W99" s="4">
        <f t="shared" si="12"/>
        <v>33</v>
      </c>
      <c r="X99" s="4">
        <f t="shared" si="13"/>
        <v>49.3</v>
      </c>
      <c r="Y99" s="4">
        <f t="shared" si="14"/>
        <v>59</v>
      </c>
      <c r="Z99" s="4">
        <f t="shared" si="15"/>
        <v>82</v>
      </c>
      <c r="AA99" s="4" t="str">
        <f>VLOOKUP(A99,Bios!$B$2:$S$350,7,FALSE)</f>
        <v>DNK</v>
      </c>
      <c r="AB99" s="4" t="str">
        <f>VLOOKUP(A99,Bios!$B$2:$S$350,2,FALSE)</f>
        <v>NYI</v>
      </c>
      <c r="AC99" s="4">
        <f t="shared" si="16"/>
        <v>73.92</v>
      </c>
      <c r="AD99" s="4">
        <f t="shared" si="17"/>
        <v>42.260000000000005</v>
      </c>
    </row>
    <row r="100" spans="1:30" ht="15" customHeight="1">
      <c r="A100" s="4" t="s">
        <v>314</v>
      </c>
      <c r="B100" s="4">
        <f>VLOOKUP(A100,'2013'!$B$2:$S$301,7,FALSE)*1.7</f>
        <v>49.3</v>
      </c>
      <c r="C100" s="4">
        <f>IF(ISNA(VLOOKUP(A100,'2012'!$B$2:$S$401,7,FALSE)), B100, VLOOKUP(A100,'2012'!$B$2:$S$401,7,FALSE))</f>
        <v>29</v>
      </c>
      <c r="D100" s="4">
        <f>IF(ISNA(VLOOKUP(A100,'2011'!$B$2:$S$401,7,FALSE)), AVERAGE(B100:C100), VLOOKUP(A100,'2011'!$B$2:$S$401,7,FALSE))</f>
        <v>39.15</v>
      </c>
      <c r="E100" s="4">
        <f>IF(ISNA(VLOOKUP(A100,'2010'!$B$2:$S$401,7,FALSE)), AVERAGE(B100:D100), VLOOKUP(A100,'2010'!$B$2:$S$401,7,FALSE))</f>
        <v>25</v>
      </c>
      <c r="F100" s="4">
        <f>IF(ISNA(VLOOKUP(A100,'2009'!$B$2:$S$401,7,FALSE)), AVERAGE(B100:E100), VLOOKUP(A100,'2009'!$B$2:$S$401,7,FALSE))</f>
        <v>35.612499999999997</v>
      </c>
      <c r="H100" s="4">
        <f>VLOOKUP(A100,'2013'!$B$2:$S$301,4,FALSE)*1.7</f>
        <v>81.599999999999994</v>
      </c>
      <c r="I100" s="4">
        <f>IF(ISNA(VLOOKUP(A100,'2012'!$B$2:$S$401,4,FALSE)), H100, VLOOKUP(A100,'2012'!$B$2:$S$401,4,FALSE))</f>
        <v>55</v>
      </c>
      <c r="J100" s="4">
        <f>IF(ISNA(VLOOKUP(A100,'2011'!$B$2:$S$401,4,FALSE)), AVERAGE(H100:I100), VLOOKUP(A100,'2011'!$B$2:$S$401,4,FALSE))</f>
        <v>68.3</v>
      </c>
      <c r="K100" s="4">
        <f>IF(ISNA(VLOOKUP(A100,'2010'!$B$2:$S$401,4,FALSE)), AVERAGE(H100:J100), VLOOKUP(A100,'2010'!$B$2:$S$401,4,FALSE))</f>
        <v>65</v>
      </c>
      <c r="L100" s="4">
        <f>IF(ISNA(VLOOKUP(A100,'2009'!$B$2:$S$401,4,FALSE)), AVERAGE(H100:K100), VLOOKUP(A100,'2009'!$B$2:$S$401,4,FALSE))</f>
        <v>67.474999999999994</v>
      </c>
      <c r="N100" s="4">
        <f t="shared" si="9"/>
        <v>24</v>
      </c>
      <c r="S100" s="4" t="str">
        <f>VLOOKUP(A100,Bios!$B$2:$S$350,3,FALSE)</f>
        <v>C</v>
      </c>
      <c r="T100" s="4" t="str">
        <f>VLOOKUP(A100,Bios!$B$2:$S$350,4,FALSE)</f>
        <v>Aug 14 '89</v>
      </c>
      <c r="U100" s="4" t="str">
        <f t="shared" si="10"/>
        <v>89</v>
      </c>
      <c r="V100" s="5">
        <f t="shared" si="11"/>
        <v>0.5277880696554279</v>
      </c>
      <c r="W100" s="4">
        <f t="shared" si="12"/>
        <v>25</v>
      </c>
      <c r="X100" s="4">
        <f t="shared" si="13"/>
        <v>49.3</v>
      </c>
      <c r="Y100" s="4">
        <f t="shared" si="14"/>
        <v>55</v>
      </c>
      <c r="Z100" s="4">
        <f t="shared" si="15"/>
        <v>81.599999999999994</v>
      </c>
      <c r="AA100" s="4" t="str">
        <f>VLOOKUP(A100,Bios!$B$2:$S$350,7,FALSE)</f>
        <v>CAN</v>
      </c>
      <c r="AB100" s="4" t="str">
        <f>VLOOKUP(A100,Bios!$B$2:$S$350,2,FALSE)</f>
        <v>OTT</v>
      </c>
      <c r="AC100" s="4">
        <f t="shared" si="16"/>
        <v>67.474999999999994</v>
      </c>
      <c r="AD100" s="4">
        <f t="shared" si="17"/>
        <v>35.612499999999997</v>
      </c>
    </row>
    <row r="101" spans="1:30" ht="15" customHeight="1">
      <c r="A101" s="4" t="s">
        <v>212</v>
      </c>
      <c r="B101" s="4">
        <f>VLOOKUP(A101,'2013'!$B$2:$S$301,7,FALSE)*1.7</f>
        <v>47.6</v>
      </c>
      <c r="C101" s="4">
        <f>IF(ISNA(VLOOKUP(A101,'2012'!$B$2:$S$401,7,FALSE)), B101, VLOOKUP(A101,'2012'!$B$2:$S$401,7,FALSE))</f>
        <v>44</v>
      </c>
      <c r="D101" s="4">
        <f>IF(ISNA(VLOOKUP(A101,'2011'!$B$2:$S$401,7,FALSE)), AVERAGE(B101:C101), VLOOKUP(A101,'2011'!$B$2:$S$401,7,FALSE))</f>
        <v>35</v>
      </c>
      <c r="E101" s="4">
        <f>IF(ISNA(VLOOKUP(A101,'2010'!$B$2:$S$401,7,FALSE)), AVERAGE(B101:D101), VLOOKUP(A101,'2010'!$B$2:$S$401,7,FALSE))</f>
        <v>69</v>
      </c>
      <c r="F101" s="4">
        <f>IF(ISNA(VLOOKUP(A101,'2009'!$B$2:$S$401,7,FALSE)), AVERAGE(B101:E101), VLOOKUP(A101,'2009'!$B$2:$S$401,7,FALSE))</f>
        <v>70</v>
      </c>
      <c r="H101" s="4">
        <f>VLOOKUP(A101,'2013'!$B$2:$S$301,4,FALSE)*1.7</f>
        <v>71.399999999999991</v>
      </c>
      <c r="I101" s="4">
        <f>IF(ISNA(VLOOKUP(A101,'2012'!$B$2:$S$401,4,FALSE)), H101, VLOOKUP(A101,'2012'!$B$2:$S$401,4,FALSE))</f>
        <v>80</v>
      </c>
      <c r="J101" s="4">
        <f>IF(ISNA(VLOOKUP(A101,'2011'!$B$2:$S$401,4,FALSE)), AVERAGE(H101:I101), VLOOKUP(A101,'2011'!$B$2:$S$401,4,FALSE))</f>
        <v>35</v>
      </c>
      <c r="K101" s="4">
        <f>IF(ISNA(VLOOKUP(A101,'2010'!$B$2:$S$401,4,FALSE)), AVERAGE(H101:J101), VLOOKUP(A101,'2010'!$B$2:$S$401,4,FALSE))</f>
        <v>80</v>
      </c>
      <c r="L101" s="4">
        <f>IF(ISNA(VLOOKUP(A101,'2009'!$B$2:$S$401,4,FALSE)), AVERAGE(H101:K101), VLOOKUP(A101,'2009'!$B$2:$S$401,4,FALSE))</f>
        <v>82</v>
      </c>
      <c r="N101" s="4">
        <f t="shared" si="9"/>
        <v>30</v>
      </c>
      <c r="S101" s="4" t="str">
        <f>VLOOKUP(A101,Bios!$B$2:$S$350,3,FALSE)</f>
        <v>C</v>
      </c>
      <c r="T101" s="4" t="str">
        <f>VLOOKUP(A101,Bios!$B$2:$S$350,4,FALSE)</f>
        <v>May 04 '83</v>
      </c>
      <c r="U101" s="4" t="str">
        <f t="shared" si="10"/>
        <v>83</v>
      </c>
      <c r="V101" s="5">
        <f t="shared" si="11"/>
        <v>0.76234213547646401</v>
      </c>
      <c r="W101" s="4">
        <f t="shared" si="12"/>
        <v>35</v>
      </c>
      <c r="X101" s="4">
        <f t="shared" si="13"/>
        <v>70</v>
      </c>
      <c r="Y101" s="4">
        <f t="shared" si="14"/>
        <v>35</v>
      </c>
      <c r="Z101" s="4">
        <f t="shared" si="15"/>
        <v>82</v>
      </c>
      <c r="AA101" s="4" t="str">
        <f>VLOOKUP(A101,Bios!$B$2:$S$350,7,FALSE)</f>
        <v>CAN</v>
      </c>
      <c r="AB101" s="4" t="str">
        <f>VLOOKUP(A101,Bios!$B$2:$S$350,2,FALSE)</f>
        <v>STL</v>
      </c>
      <c r="AC101" s="4">
        <f t="shared" si="16"/>
        <v>69.679999999999993</v>
      </c>
      <c r="AD101" s="4">
        <f t="shared" si="17"/>
        <v>53.120000000000005</v>
      </c>
    </row>
    <row r="102" spans="1:30" ht="15" customHeight="1">
      <c r="A102" s="4" t="s">
        <v>168</v>
      </c>
      <c r="B102" s="4">
        <f>VLOOKUP(A102,'2013'!$B$2:$S$301,7,FALSE)*1.7</f>
        <v>47.6</v>
      </c>
      <c r="C102" s="4">
        <f>IF(ISNA(VLOOKUP(A102,'2012'!$B$2:$S$401,7,FALSE)), B102, VLOOKUP(A102,'2012'!$B$2:$S$401,7,FALSE))</f>
        <v>54</v>
      </c>
      <c r="D102" s="4">
        <f>IF(ISNA(VLOOKUP(A102,'2011'!$B$2:$S$401,7,FALSE)), AVERAGE(B102:C102), VLOOKUP(A102,'2011'!$B$2:$S$401,7,FALSE))</f>
        <v>62</v>
      </c>
      <c r="E102" s="4">
        <f>IF(ISNA(VLOOKUP(A102,'2010'!$B$2:$S$401,7,FALSE)), AVERAGE(B102:D102), VLOOKUP(A102,'2010'!$B$2:$S$401,7,FALSE))</f>
        <v>48</v>
      </c>
      <c r="F102" s="4">
        <f>IF(ISNA(VLOOKUP(A102,'2009'!$B$2:$S$401,7,FALSE)), AVERAGE(B102:E102), VLOOKUP(A102,'2009'!$B$2:$S$401,7,FALSE))</f>
        <v>54</v>
      </c>
      <c r="H102" s="4">
        <f>VLOOKUP(A102,'2013'!$B$2:$S$301,4,FALSE)*1.7</f>
        <v>81.599999999999994</v>
      </c>
      <c r="I102" s="4">
        <f>IF(ISNA(VLOOKUP(A102,'2012'!$B$2:$S$401,4,FALSE)), H102, VLOOKUP(A102,'2012'!$B$2:$S$401,4,FALSE))</f>
        <v>82</v>
      </c>
      <c r="J102" s="4">
        <f>IF(ISNA(VLOOKUP(A102,'2011'!$B$2:$S$401,4,FALSE)), AVERAGE(H102:I102), VLOOKUP(A102,'2011'!$B$2:$S$401,4,FALSE))</f>
        <v>82</v>
      </c>
      <c r="K102" s="4">
        <f>IF(ISNA(VLOOKUP(A102,'2010'!$B$2:$S$401,4,FALSE)), AVERAGE(H102:J102), VLOOKUP(A102,'2010'!$B$2:$S$401,4,FALSE))</f>
        <v>79</v>
      </c>
      <c r="L102" s="4">
        <f>IF(ISNA(VLOOKUP(A102,'2009'!$B$2:$S$401,4,FALSE)), AVERAGE(H102:K102), VLOOKUP(A102,'2009'!$B$2:$S$401,4,FALSE))</f>
        <v>82</v>
      </c>
      <c r="N102" s="4">
        <f t="shared" si="9"/>
        <v>29</v>
      </c>
      <c r="S102" s="4" t="str">
        <f>VLOOKUP(A102,Bios!$B$2:$S$350,3,FALSE)</f>
        <v>C</v>
      </c>
      <c r="T102" s="4" t="str">
        <f>VLOOKUP(A102,Bios!$B$2:$S$350,4,FALSE)</f>
        <v>May 01 '84</v>
      </c>
      <c r="U102" s="4" t="str">
        <f t="shared" si="10"/>
        <v>84</v>
      </c>
      <c r="V102" s="5">
        <f t="shared" si="11"/>
        <v>0.65322183964584357</v>
      </c>
      <c r="W102" s="4">
        <f t="shared" si="12"/>
        <v>47.6</v>
      </c>
      <c r="X102" s="4">
        <f t="shared" si="13"/>
        <v>62</v>
      </c>
      <c r="Y102" s="4">
        <f t="shared" si="14"/>
        <v>79</v>
      </c>
      <c r="Z102" s="4">
        <f t="shared" si="15"/>
        <v>82</v>
      </c>
      <c r="AA102" s="4" t="str">
        <f>VLOOKUP(A102,Bios!$B$2:$S$350,7,FALSE)</f>
        <v>USA</v>
      </c>
      <c r="AB102" s="4" t="str">
        <f>VLOOKUP(A102,Bios!$B$2:$S$350,2,FALSE)</f>
        <v>STL</v>
      </c>
      <c r="AC102" s="4">
        <f t="shared" si="16"/>
        <v>81.320000000000007</v>
      </c>
      <c r="AD102" s="4">
        <f t="shared" si="17"/>
        <v>53.120000000000005</v>
      </c>
    </row>
    <row r="103" spans="1:30" ht="15" customHeight="1">
      <c r="A103" s="4" t="s">
        <v>157</v>
      </c>
      <c r="B103" s="4">
        <f>VLOOKUP(A103,'2013'!$B$2:$S$301,7,FALSE)*1.7</f>
        <v>47.6</v>
      </c>
      <c r="C103" s="4">
        <f>IF(ISNA(VLOOKUP(A103,'2012'!$B$2:$S$401,7,FALSE)), B103, VLOOKUP(A103,'2012'!$B$2:$S$401,7,FALSE))</f>
        <v>62</v>
      </c>
      <c r="D103" s="4">
        <f>IF(ISNA(VLOOKUP(A103,'2011'!$B$2:$S$401,7,FALSE)), AVERAGE(B103:C103), VLOOKUP(A103,'2011'!$B$2:$S$401,7,FALSE))</f>
        <v>48</v>
      </c>
      <c r="E103" s="4">
        <f>IF(ISNA(VLOOKUP(A103,'2010'!$B$2:$S$401,7,FALSE)), AVERAGE(B103:D103), VLOOKUP(A103,'2010'!$B$2:$S$401,7,FALSE))</f>
        <v>43</v>
      </c>
      <c r="F103" s="4">
        <f>IF(ISNA(VLOOKUP(A103,'2009'!$B$2:$S$401,7,FALSE)), AVERAGE(B103:E103), VLOOKUP(A103,'2009'!$B$2:$S$401,7,FALSE))</f>
        <v>50.15</v>
      </c>
      <c r="H103" s="4">
        <f>VLOOKUP(A103,'2013'!$B$2:$S$301,4,FALSE)*1.7</f>
        <v>57.8</v>
      </c>
      <c r="I103" s="4">
        <f>IF(ISNA(VLOOKUP(A103,'2012'!$B$2:$S$401,4,FALSE)), H103, VLOOKUP(A103,'2012'!$B$2:$S$401,4,FALSE))</f>
        <v>77</v>
      </c>
      <c r="J103" s="4">
        <f>IF(ISNA(VLOOKUP(A103,'2011'!$B$2:$S$401,4,FALSE)), AVERAGE(H103:I103), VLOOKUP(A103,'2011'!$B$2:$S$401,4,FALSE))</f>
        <v>79</v>
      </c>
      <c r="K103" s="4">
        <f>IF(ISNA(VLOOKUP(A103,'2010'!$B$2:$S$401,4,FALSE)), AVERAGE(H103:J103), VLOOKUP(A103,'2010'!$B$2:$S$401,4,FALSE))</f>
        <v>82</v>
      </c>
      <c r="L103" s="4">
        <f>IF(ISNA(VLOOKUP(A103,'2009'!$B$2:$S$401,4,FALSE)), AVERAGE(H103:K103), VLOOKUP(A103,'2009'!$B$2:$S$401,4,FALSE))</f>
        <v>73.95</v>
      </c>
      <c r="N103" s="4">
        <f t="shared" si="9"/>
        <v>32</v>
      </c>
      <c r="S103" s="4" t="str">
        <f>VLOOKUP(A103,Bios!$B$2:$S$350,3,FALSE)</f>
        <v>R</v>
      </c>
      <c r="T103" s="4" t="str">
        <f>VLOOKUP(A103,Bios!$B$2:$S$350,4,FALSE)</f>
        <v>Jun 13 '81</v>
      </c>
      <c r="U103" s="4" t="str">
        <f t="shared" si="10"/>
        <v>81</v>
      </c>
      <c r="V103" s="5">
        <f t="shared" si="11"/>
        <v>0.67816091954022983</v>
      </c>
      <c r="W103" s="4">
        <f t="shared" si="12"/>
        <v>43</v>
      </c>
      <c r="X103" s="4">
        <f t="shared" si="13"/>
        <v>62</v>
      </c>
      <c r="Y103" s="4">
        <f t="shared" si="14"/>
        <v>57.8</v>
      </c>
      <c r="Z103" s="4">
        <f t="shared" si="15"/>
        <v>82</v>
      </c>
      <c r="AA103" s="4" t="str">
        <f>VLOOKUP(A103,Bios!$B$2:$S$350,7,FALSE)</f>
        <v>CZE</v>
      </c>
      <c r="AB103" s="4" t="str">
        <f>VLOOKUP(A103,Bios!$B$2:$S$350,2,FALSE)</f>
        <v>PHX</v>
      </c>
      <c r="AC103" s="4">
        <f t="shared" si="16"/>
        <v>73.95</v>
      </c>
      <c r="AD103" s="4">
        <f t="shared" si="17"/>
        <v>50.15</v>
      </c>
    </row>
    <row r="104" spans="1:30" ht="15" customHeight="1">
      <c r="A104" s="4" t="s">
        <v>640</v>
      </c>
      <c r="B104" s="4">
        <f>VLOOKUP(A104,'2013'!$B$2:$S$301,7,FALSE)*1.7</f>
        <v>47.6</v>
      </c>
      <c r="C104" s="4">
        <f>IF(ISNA(VLOOKUP(A104,'2012'!$B$2:$S$401,7,FALSE)), B104, VLOOKUP(A104,'2012'!$B$2:$S$401,7,FALSE))</f>
        <v>47.6</v>
      </c>
      <c r="D104" s="4">
        <f>IF(ISNA(VLOOKUP(A104,'2011'!$B$2:$S$401,7,FALSE)), AVERAGE(B104:C104), VLOOKUP(A104,'2011'!$B$2:$S$401,7,FALSE))</f>
        <v>47.6</v>
      </c>
      <c r="E104" s="4">
        <f>IF(ISNA(VLOOKUP(A104,'2010'!$B$2:$S$401,7,FALSE)), AVERAGE(B104:D104), VLOOKUP(A104,'2010'!$B$2:$S$401,7,FALSE))</f>
        <v>47.6</v>
      </c>
      <c r="F104" s="4">
        <f>IF(ISNA(VLOOKUP(A104,'2009'!$B$2:$S$401,7,FALSE)), AVERAGE(B104:E104), VLOOKUP(A104,'2009'!$B$2:$S$401,7,FALSE))</f>
        <v>47.6</v>
      </c>
      <c r="H104" s="4">
        <f>VLOOKUP(A104,'2013'!$B$2:$S$301,4,FALSE)*1.7</f>
        <v>74.8</v>
      </c>
      <c r="I104" s="4">
        <f>IF(ISNA(VLOOKUP(A104,'2012'!$B$2:$S$401,4,FALSE)), H104, VLOOKUP(A104,'2012'!$B$2:$S$401,4,FALSE))</f>
        <v>74.8</v>
      </c>
      <c r="J104" s="4">
        <f>IF(ISNA(VLOOKUP(A104,'2011'!$B$2:$S$401,4,FALSE)), AVERAGE(H104:I104), VLOOKUP(A104,'2011'!$B$2:$S$401,4,FALSE))</f>
        <v>74.8</v>
      </c>
      <c r="K104" s="4">
        <f>IF(ISNA(VLOOKUP(A104,'2010'!$B$2:$S$401,4,FALSE)), AVERAGE(H104:J104), VLOOKUP(A104,'2010'!$B$2:$S$401,4,FALSE))</f>
        <v>74.8</v>
      </c>
      <c r="L104" s="4">
        <f>IF(ISNA(VLOOKUP(A104,'2009'!$B$2:$S$401,4,FALSE)), AVERAGE(H104:K104), VLOOKUP(A104,'2009'!$B$2:$S$401,4,FALSE))</f>
        <v>74.8</v>
      </c>
      <c r="N104" s="4">
        <f t="shared" si="9"/>
        <v>21</v>
      </c>
      <c r="S104" s="4" t="str">
        <f>VLOOKUP(A104,Bios!$B$2:$S$350,3,FALSE)</f>
        <v>R</v>
      </c>
      <c r="T104" s="4" t="str">
        <f>VLOOKUP(A104,Bios!$B$2:$S$350,4,FALSE)</f>
        <v>May 06 '92</v>
      </c>
      <c r="U104" s="4" t="str">
        <f t="shared" si="10"/>
        <v>92</v>
      </c>
      <c r="V104" s="5">
        <f t="shared" si="11"/>
        <v>0.63636363636363635</v>
      </c>
      <c r="W104" s="4">
        <f t="shared" si="12"/>
        <v>47.6</v>
      </c>
      <c r="X104" s="4">
        <f t="shared" si="13"/>
        <v>47.6</v>
      </c>
      <c r="Y104" s="4">
        <f t="shared" si="14"/>
        <v>74.8</v>
      </c>
      <c r="Z104" s="4">
        <f t="shared" si="15"/>
        <v>74.8</v>
      </c>
      <c r="AA104" s="4" t="str">
        <f>VLOOKUP(A104,Bios!$B$2:$S$350,7,FALSE)</f>
        <v>CAN</v>
      </c>
      <c r="AB104" s="4" t="str">
        <f>VLOOKUP(A104,Bios!$B$2:$S$350,2,FALSE)</f>
        <v>MTL</v>
      </c>
      <c r="AC104" s="4">
        <f t="shared" si="16"/>
        <v>74.8</v>
      </c>
      <c r="AD104" s="4">
        <f t="shared" si="17"/>
        <v>47.6</v>
      </c>
    </row>
    <row r="105" spans="1:30">
      <c r="A105" s="4" t="s">
        <v>188</v>
      </c>
      <c r="B105" s="4">
        <f>VLOOKUP(A105,'2013'!$B$2:$S$301,7,FALSE)*1.7</f>
        <v>47.6</v>
      </c>
      <c r="C105" s="4">
        <f>IF(ISNA(VLOOKUP(A105,'2012'!$B$2:$S$401,7,FALSE)), B105, VLOOKUP(A105,'2012'!$B$2:$S$401,7,FALSE))</f>
        <v>49</v>
      </c>
      <c r="D105" s="4">
        <f>IF(ISNA(VLOOKUP(A105,'2011'!$B$2:$S$401,7,FALSE)), AVERAGE(B105:C105), VLOOKUP(A105,'2011'!$B$2:$S$401,7,FALSE))</f>
        <v>48</v>
      </c>
      <c r="E105" s="4">
        <f>IF(ISNA(VLOOKUP(A105,'2010'!$B$2:$S$401,7,FALSE)), AVERAGE(B105:D105), VLOOKUP(A105,'2010'!$B$2:$S$401,7,FALSE))</f>
        <v>43</v>
      </c>
      <c r="F105" s="4">
        <f>IF(ISNA(VLOOKUP(A105,'2009'!$B$2:$S$401,7,FALSE)), AVERAGE(B105:E105), VLOOKUP(A105,'2009'!$B$2:$S$401,7,FALSE))</f>
        <v>53</v>
      </c>
      <c r="H105" s="4">
        <f>VLOOKUP(A105,'2013'!$B$2:$S$301,4,FALSE)*1.7</f>
        <v>81.599999999999994</v>
      </c>
      <c r="I105" s="4">
        <f>IF(ISNA(VLOOKUP(A105,'2012'!$B$2:$S$401,4,FALSE)), H105, VLOOKUP(A105,'2012'!$B$2:$S$401,4,FALSE))</f>
        <v>78</v>
      </c>
      <c r="J105" s="4">
        <f>IF(ISNA(VLOOKUP(A105,'2011'!$B$2:$S$401,4,FALSE)), AVERAGE(H105:I105), VLOOKUP(A105,'2011'!$B$2:$S$401,4,FALSE))</f>
        <v>82</v>
      </c>
      <c r="K105" s="4">
        <f>IF(ISNA(VLOOKUP(A105,'2010'!$B$2:$S$401,4,FALSE)), AVERAGE(H105:J105), VLOOKUP(A105,'2010'!$B$2:$S$401,4,FALSE))</f>
        <v>78</v>
      </c>
      <c r="L105" s="4">
        <f>IF(ISNA(VLOOKUP(A105,'2009'!$B$2:$S$401,4,FALSE)), AVERAGE(H105:K105), VLOOKUP(A105,'2009'!$B$2:$S$401,4,FALSE))</f>
        <v>81</v>
      </c>
      <c r="N105" s="4">
        <f t="shared" si="9"/>
        <v>28</v>
      </c>
      <c r="S105" s="4" t="str">
        <f>VLOOKUP(A105,Bios!$B$2:$S$350,3,FALSE)</f>
        <v>D</v>
      </c>
      <c r="T105" s="4" t="str">
        <f>VLOOKUP(A105,Bios!$B$2:$S$350,4,FALSE)</f>
        <v>Aug 14 '85</v>
      </c>
      <c r="U105" s="4" t="str">
        <f t="shared" si="10"/>
        <v>85</v>
      </c>
      <c r="V105" s="5">
        <f t="shared" si="11"/>
        <v>0.600599101347978</v>
      </c>
      <c r="W105" s="4">
        <f t="shared" si="12"/>
        <v>43</v>
      </c>
      <c r="X105" s="4">
        <f t="shared" si="13"/>
        <v>53</v>
      </c>
      <c r="Y105" s="4">
        <f t="shared" si="14"/>
        <v>78</v>
      </c>
      <c r="Z105" s="4">
        <f t="shared" si="15"/>
        <v>82</v>
      </c>
      <c r="AA105" s="4" t="str">
        <f>VLOOKUP(A105,Bios!$B$2:$S$350,7,FALSE)</f>
        <v>CAN</v>
      </c>
      <c r="AB105" s="4" t="str">
        <f>VLOOKUP(A105,Bios!$B$2:$S$350,2,FALSE)</f>
        <v>NSH</v>
      </c>
      <c r="AC105" s="4">
        <f t="shared" si="16"/>
        <v>80.12</v>
      </c>
      <c r="AD105" s="4">
        <f t="shared" si="17"/>
        <v>48.12</v>
      </c>
    </row>
    <row r="106" spans="1:30">
      <c r="A106" s="4" t="s">
        <v>174</v>
      </c>
      <c r="B106" s="4">
        <f>VLOOKUP(A106,'2013'!$B$2:$S$301,7,FALSE)*1.7</f>
        <v>47.6</v>
      </c>
      <c r="C106" s="4">
        <f>IF(ISNA(VLOOKUP(A106,'2012'!$B$2:$S$401,7,FALSE)), B106, VLOOKUP(A106,'2012'!$B$2:$S$401,7,FALSE))</f>
        <v>53</v>
      </c>
      <c r="D106" s="4">
        <f>IF(ISNA(VLOOKUP(A106,'2011'!$B$2:$S$401,7,FALSE)), AVERAGE(B106:C106), VLOOKUP(A106,'2011'!$B$2:$S$401,7,FALSE))</f>
        <v>53</v>
      </c>
      <c r="E106" s="4">
        <f>IF(ISNA(VLOOKUP(A106,'2010'!$B$2:$S$401,7,FALSE)), AVERAGE(B106:D106), VLOOKUP(A106,'2010'!$B$2:$S$401,7,FALSE))</f>
        <v>34</v>
      </c>
      <c r="F106" s="4">
        <f>IF(ISNA(VLOOKUP(A106,'2009'!$B$2:$S$401,7,FALSE)), AVERAGE(B106:E106), VLOOKUP(A106,'2009'!$B$2:$S$401,7,FALSE))</f>
        <v>31</v>
      </c>
      <c r="H106" s="4">
        <f>VLOOKUP(A106,'2013'!$B$2:$S$301,4,FALSE)*1.7</f>
        <v>73.099999999999994</v>
      </c>
      <c r="I106" s="4">
        <f>IF(ISNA(VLOOKUP(A106,'2012'!$B$2:$S$401,4,FALSE)), H106, VLOOKUP(A106,'2012'!$B$2:$S$401,4,FALSE))</f>
        <v>66</v>
      </c>
      <c r="J106" s="4">
        <f>IF(ISNA(VLOOKUP(A106,'2011'!$B$2:$S$401,4,FALSE)), AVERAGE(H106:I106), VLOOKUP(A106,'2011'!$B$2:$S$401,4,FALSE))</f>
        <v>81</v>
      </c>
      <c r="K106" s="4">
        <f>IF(ISNA(VLOOKUP(A106,'2010'!$B$2:$S$401,4,FALSE)), AVERAGE(H106:J106), VLOOKUP(A106,'2010'!$B$2:$S$401,4,FALSE))</f>
        <v>82</v>
      </c>
      <c r="L106" s="4">
        <f>IF(ISNA(VLOOKUP(A106,'2009'!$B$2:$S$401,4,FALSE)), AVERAGE(H106:K106), VLOOKUP(A106,'2009'!$B$2:$S$401,4,FALSE))</f>
        <v>77</v>
      </c>
      <c r="N106" s="4">
        <f t="shared" si="9"/>
        <v>28</v>
      </c>
      <c r="S106" s="4" t="str">
        <f>VLOOKUP(A106,Bios!$B$2:$S$350,3,FALSE)</f>
        <v>D</v>
      </c>
      <c r="T106" s="4" t="str">
        <f>VLOOKUP(A106,Bios!$B$2:$S$350,4,FALSE)</f>
        <v>Mar 27 '85</v>
      </c>
      <c r="U106" s="4" t="str">
        <f t="shared" si="10"/>
        <v>85</v>
      </c>
      <c r="V106" s="5">
        <f t="shared" si="11"/>
        <v>0.57662885782115525</v>
      </c>
      <c r="W106" s="4">
        <f t="shared" si="12"/>
        <v>31</v>
      </c>
      <c r="X106" s="4">
        <f t="shared" si="13"/>
        <v>53</v>
      </c>
      <c r="Y106" s="4">
        <f t="shared" si="14"/>
        <v>66</v>
      </c>
      <c r="Z106" s="4">
        <f t="shared" si="15"/>
        <v>82</v>
      </c>
      <c r="AA106" s="4" t="str">
        <f>VLOOKUP(A106,Bios!$B$2:$S$350,7,FALSE)</f>
        <v>USA</v>
      </c>
      <c r="AB106" s="4" t="str">
        <f>VLOOKUP(A106,Bios!$B$2:$S$350,2,FALSE)</f>
        <v>WPG</v>
      </c>
      <c r="AC106" s="4">
        <f t="shared" si="16"/>
        <v>75.820000000000007</v>
      </c>
      <c r="AD106" s="4">
        <f t="shared" si="17"/>
        <v>43.72</v>
      </c>
    </row>
    <row r="107" spans="1:30" ht="15" customHeight="1">
      <c r="A107" s="4" t="s">
        <v>162</v>
      </c>
      <c r="B107" s="4">
        <f>VLOOKUP(A107,'2013'!$B$2:$S$301,7,FALSE)*1.7</f>
        <v>47.6</v>
      </c>
      <c r="C107" s="4">
        <f>IF(ISNA(VLOOKUP(A107,'2012'!$B$2:$S$401,7,FALSE)), B107, VLOOKUP(A107,'2012'!$B$2:$S$401,7,FALSE))</f>
        <v>60</v>
      </c>
      <c r="D107" s="4">
        <f>IF(ISNA(VLOOKUP(A107,'2011'!$B$2:$S$401,7,FALSE)), AVERAGE(B107:C107), VLOOKUP(A107,'2011'!$B$2:$S$401,7,FALSE))</f>
        <v>53.8</v>
      </c>
      <c r="E107" s="4">
        <f>IF(ISNA(VLOOKUP(A107,'2010'!$B$2:$S$401,7,FALSE)), AVERAGE(B107:D107), VLOOKUP(A107,'2010'!$B$2:$S$401,7,FALSE))</f>
        <v>22</v>
      </c>
      <c r="F107" s="4">
        <f>IF(ISNA(VLOOKUP(A107,'2009'!$B$2:$S$401,7,FALSE)), AVERAGE(B107:E107), VLOOKUP(A107,'2009'!$B$2:$S$401,7,FALSE))</f>
        <v>45.849999999999994</v>
      </c>
      <c r="H107" s="4">
        <f>VLOOKUP(A107,'2013'!$B$2:$S$301,4,FALSE)*1.7</f>
        <v>81.599999999999994</v>
      </c>
      <c r="I107" s="4">
        <f>IF(ISNA(VLOOKUP(A107,'2012'!$B$2:$S$401,4,FALSE)), H107, VLOOKUP(A107,'2012'!$B$2:$S$401,4,FALSE))</f>
        <v>81</v>
      </c>
      <c r="J107" s="4">
        <f>IF(ISNA(VLOOKUP(A107,'2011'!$B$2:$S$401,4,FALSE)), AVERAGE(H107:I107), VLOOKUP(A107,'2011'!$B$2:$S$401,4,FALSE))</f>
        <v>81.3</v>
      </c>
      <c r="K107" s="4">
        <f>IF(ISNA(VLOOKUP(A107,'2010'!$B$2:$S$401,4,FALSE)), AVERAGE(H107:J107), VLOOKUP(A107,'2010'!$B$2:$S$401,4,FALSE))</f>
        <v>43</v>
      </c>
      <c r="L107" s="4">
        <f>IF(ISNA(VLOOKUP(A107,'2009'!$B$2:$S$401,4,FALSE)), AVERAGE(H107:K107), VLOOKUP(A107,'2009'!$B$2:$S$401,4,FALSE))</f>
        <v>71.724999999999994</v>
      </c>
      <c r="N107" s="4">
        <f t="shared" si="9"/>
        <v>27</v>
      </c>
      <c r="S107" s="4" t="str">
        <f>VLOOKUP(A107,Bios!$B$2:$S$350,3,FALSE)</f>
        <v>C</v>
      </c>
      <c r="T107" s="4" t="str">
        <f>VLOOKUP(A107,Bios!$B$2:$S$350,4,FALSE)</f>
        <v>Sep 14 '86</v>
      </c>
      <c r="U107" s="4" t="str">
        <f t="shared" si="10"/>
        <v>86</v>
      </c>
      <c r="V107" s="5">
        <f t="shared" si="11"/>
        <v>0.63924712443360054</v>
      </c>
      <c r="W107" s="4">
        <f t="shared" si="12"/>
        <v>22</v>
      </c>
      <c r="X107" s="4">
        <f t="shared" si="13"/>
        <v>60</v>
      </c>
      <c r="Y107" s="4">
        <f t="shared" si="14"/>
        <v>43</v>
      </c>
      <c r="Z107" s="4">
        <f t="shared" si="15"/>
        <v>81.599999999999994</v>
      </c>
      <c r="AA107" s="4" t="str">
        <f>VLOOKUP(A107,Bios!$B$2:$S$350,7,FALSE)</f>
        <v>CAN</v>
      </c>
      <c r="AB107" s="4" t="str">
        <f>VLOOKUP(A107,Bios!$B$2:$S$350,2,FALSE)</f>
        <v>MTL</v>
      </c>
      <c r="AC107" s="4">
        <f t="shared" si="16"/>
        <v>71.724999999999994</v>
      </c>
      <c r="AD107" s="4">
        <f t="shared" si="17"/>
        <v>45.849999999999994</v>
      </c>
    </row>
    <row r="108" spans="1:30">
      <c r="A108" s="4" t="s">
        <v>214</v>
      </c>
      <c r="B108" s="4">
        <f>VLOOKUP(A108,'2013'!$B$2:$S$301,7,FALSE)*1.7</f>
        <v>47.6</v>
      </c>
      <c r="C108" s="4">
        <f>IF(ISNA(VLOOKUP(A108,'2012'!$B$2:$S$401,7,FALSE)), B108, VLOOKUP(A108,'2012'!$B$2:$S$401,7,FALSE))</f>
        <v>44</v>
      </c>
      <c r="D108" s="4">
        <f>IF(ISNA(VLOOKUP(A108,'2011'!$B$2:$S$401,7,FALSE)), AVERAGE(B108:C108), VLOOKUP(A108,'2011'!$B$2:$S$401,7,FALSE))</f>
        <v>30</v>
      </c>
      <c r="E108" s="4">
        <f>IF(ISNA(VLOOKUP(A108,'2010'!$B$2:$S$401,7,FALSE)), AVERAGE(B108:D108), VLOOKUP(A108,'2010'!$B$2:$S$401,7,FALSE))</f>
        <v>32</v>
      </c>
      <c r="F108" s="4">
        <f>IF(ISNA(VLOOKUP(A108,'2009'!$B$2:$S$401,7,FALSE)), AVERAGE(B108:E108), VLOOKUP(A108,'2009'!$B$2:$S$401,7,FALSE))</f>
        <v>47</v>
      </c>
      <c r="H108" s="4">
        <f>VLOOKUP(A108,'2013'!$B$2:$S$301,4,FALSE)*1.7</f>
        <v>81.599999999999994</v>
      </c>
      <c r="I108" s="4">
        <f>IF(ISNA(VLOOKUP(A108,'2012'!$B$2:$S$401,4,FALSE)), H108, VLOOKUP(A108,'2012'!$B$2:$S$401,4,FALSE))</f>
        <v>82</v>
      </c>
      <c r="J108" s="4">
        <f>IF(ISNA(VLOOKUP(A108,'2011'!$B$2:$S$401,4,FALSE)), AVERAGE(H108:I108), VLOOKUP(A108,'2011'!$B$2:$S$401,4,FALSE))</f>
        <v>66</v>
      </c>
      <c r="K108" s="4">
        <f>IF(ISNA(VLOOKUP(A108,'2010'!$B$2:$S$401,4,FALSE)), AVERAGE(H108:J108), VLOOKUP(A108,'2010'!$B$2:$S$401,4,FALSE))</f>
        <v>81</v>
      </c>
      <c r="L108" s="4">
        <f>IF(ISNA(VLOOKUP(A108,'2009'!$B$2:$S$401,4,FALSE)), AVERAGE(H108:K108), VLOOKUP(A108,'2009'!$B$2:$S$401,4,FALSE))</f>
        <v>80</v>
      </c>
      <c r="N108" s="4">
        <f t="shared" si="9"/>
        <v>28</v>
      </c>
      <c r="S108" s="4" t="str">
        <f>VLOOKUP(A108,Bios!$B$2:$S$350,3,FALSE)</f>
        <v>D</v>
      </c>
      <c r="T108" s="4" t="str">
        <f>VLOOKUP(A108,Bios!$B$2:$S$350,4,FALSE)</f>
        <v>Apr 10 '85</v>
      </c>
      <c r="U108" s="4" t="str">
        <f t="shared" si="10"/>
        <v>85</v>
      </c>
      <c r="V108" s="5">
        <f t="shared" si="11"/>
        <v>0.51356886840757798</v>
      </c>
      <c r="W108" s="4">
        <f t="shared" si="12"/>
        <v>30</v>
      </c>
      <c r="X108" s="4">
        <f t="shared" si="13"/>
        <v>47.6</v>
      </c>
      <c r="Y108" s="4">
        <f t="shared" si="14"/>
        <v>66</v>
      </c>
      <c r="Z108" s="4">
        <f t="shared" si="15"/>
        <v>82</v>
      </c>
      <c r="AA108" s="4" t="str">
        <f>VLOOKUP(A108,Bios!$B$2:$S$350,7,FALSE)</f>
        <v>CAN</v>
      </c>
      <c r="AB108" s="4" t="str">
        <f>VLOOKUP(A108,Bios!$B$2:$S$350,2,FALSE)</f>
        <v>TOR</v>
      </c>
      <c r="AC108" s="4">
        <f t="shared" si="16"/>
        <v>78.12</v>
      </c>
      <c r="AD108" s="4">
        <f t="shared" si="17"/>
        <v>40.119999999999997</v>
      </c>
    </row>
    <row r="109" spans="1:30" ht="15" customHeight="1">
      <c r="A109" s="4" t="s">
        <v>197</v>
      </c>
      <c r="B109" s="4">
        <f>VLOOKUP(A109,'2013'!$B$2:$S$301,7,FALSE)*1.7</f>
        <v>47.6</v>
      </c>
      <c r="C109" s="4">
        <f>IF(ISNA(VLOOKUP(A109,'2012'!$B$2:$S$401,7,FALSE)), B109, VLOOKUP(A109,'2012'!$B$2:$S$401,7,FALSE))</f>
        <v>47</v>
      </c>
      <c r="D109" s="4">
        <f>IF(ISNA(VLOOKUP(A109,'2011'!$B$2:$S$401,7,FALSE)), AVERAGE(B109:C109), VLOOKUP(A109,'2011'!$B$2:$S$401,7,FALSE))</f>
        <v>32</v>
      </c>
      <c r="E109" s="4">
        <f>IF(ISNA(VLOOKUP(A109,'2010'!$B$2:$S$401,7,FALSE)), AVERAGE(B109:D109), VLOOKUP(A109,'2010'!$B$2:$S$401,7,FALSE))</f>
        <v>42.199999999999996</v>
      </c>
      <c r="F109" s="4">
        <f>IF(ISNA(VLOOKUP(A109,'2009'!$B$2:$S$401,7,FALSE)), AVERAGE(B109:E109), VLOOKUP(A109,'2009'!$B$2:$S$401,7,FALSE))</f>
        <v>27</v>
      </c>
      <c r="H109" s="4">
        <f>VLOOKUP(A109,'2013'!$B$2:$S$301,4,FALSE)*1.7</f>
        <v>78.2</v>
      </c>
      <c r="I109" s="4">
        <f>IF(ISNA(VLOOKUP(A109,'2012'!$B$2:$S$401,4,FALSE)), H109, VLOOKUP(A109,'2012'!$B$2:$S$401,4,FALSE))</f>
        <v>73</v>
      </c>
      <c r="J109" s="4">
        <f>IF(ISNA(VLOOKUP(A109,'2011'!$B$2:$S$401,4,FALSE)), AVERAGE(H109:I109), VLOOKUP(A109,'2011'!$B$2:$S$401,4,FALSE))</f>
        <v>82</v>
      </c>
      <c r="K109" s="4">
        <f>IF(ISNA(VLOOKUP(A109,'2010'!$B$2:$S$401,4,FALSE)), AVERAGE(H109:J109), VLOOKUP(A109,'2010'!$B$2:$S$401,4,FALSE))</f>
        <v>77.733333333333334</v>
      </c>
      <c r="L109" s="4">
        <f>IF(ISNA(VLOOKUP(A109,'2009'!$B$2:$S$401,4,FALSE)), AVERAGE(H109:K109), VLOOKUP(A109,'2009'!$B$2:$S$401,4,FALSE))</f>
        <v>37</v>
      </c>
      <c r="N109" s="4">
        <f t="shared" si="9"/>
        <v>27</v>
      </c>
      <c r="S109" s="4" t="str">
        <f>VLOOKUP(A109,Bios!$B$2:$S$350,3,FALSE)</f>
        <v>C</v>
      </c>
      <c r="T109" s="4" t="str">
        <f>VLOOKUP(A109,Bios!$B$2:$S$350,4,FALSE)</f>
        <v>Mar 19 '86</v>
      </c>
      <c r="U109" s="4" t="str">
        <f t="shared" si="10"/>
        <v>86</v>
      </c>
      <c r="V109" s="5">
        <f t="shared" si="11"/>
        <v>0.56275148495880423</v>
      </c>
      <c r="W109" s="4">
        <f t="shared" si="12"/>
        <v>27</v>
      </c>
      <c r="X109" s="4">
        <f t="shared" si="13"/>
        <v>47.6</v>
      </c>
      <c r="Y109" s="4">
        <f t="shared" si="14"/>
        <v>37</v>
      </c>
      <c r="Z109" s="4">
        <f t="shared" si="15"/>
        <v>82</v>
      </c>
      <c r="AA109" s="4" t="str">
        <f>VLOOKUP(A109,Bios!$B$2:$S$350,7,FALSE)</f>
        <v>CAN</v>
      </c>
      <c r="AB109" s="4" t="str">
        <f>VLOOKUP(A109,Bios!$B$2:$S$350,2,FALSE)</f>
        <v>TOR</v>
      </c>
      <c r="AC109" s="4">
        <f t="shared" si="16"/>
        <v>69.586666666666673</v>
      </c>
      <c r="AD109" s="4">
        <f t="shared" si="17"/>
        <v>39.159999999999997</v>
      </c>
    </row>
    <row r="110" spans="1:30" ht="15" customHeight="1">
      <c r="A110" s="4" t="s">
        <v>150</v>
      </c>
      <c r="B110" s="4">
        <f>VLOOKUP(A110,'2013'!$B$2:$S$301,7,FALSE)*1.7</f>
        <v>45.9</v>
      </c>
      <c r="C110" s="4">
        <f>IF(ISNA(VLOOKUP(A110,'2012'!$B$2:$S$401,7,FALSE)), B110, VLOOKUP(A110,'2012'!$B$2:$S$401,7,FALSE))</f>
        <v>76</v>
      </c>
      <c r="D110" s="4">
        <f>IF(ISNA(VLOOKUP(A110,'2011'!$B$2:$S$401,7,FALSE)), AVERAGE(B110:C110), VLOOKUP(A110,'2011'!$B$2:$S$401,7,FALSE))</f>
        <v>48</v>
      </c>
      <c r="E110" s="4">
        <f>IF(ISNA(VLOOKUP(A110,'2010'!$B$2:$S$401,7,FALSE)), AVERAGE(B110:D110), VLOOKUP(A110,'2010'!$B$2:$S$401,7,FALSE))</f>
        <v>86</v>
      </c>
      <c r="F110" s="4">
        <f>IF(ISNA(VLOOKUP(A110,'2009'!$B$2:$S$401,7,FALSE)), AVERAGE(B110:E110), VLOOKUP(A110,'2009'!$B$2:$S$401,7,FALSE))</f>
        <v>63.975000000000001</v>
      </c>
      <c r="H110" s="4">
        <f>VLOOKUP(A110,'2013'!$B$2:$S$301,4,FALSE)*1.7</f>
        <v>79.899999999999991</v>
      </c>
      <c r="I110" s="4">
        <f>IF(ISNA(VLOOKUP(A110,'2012'!$B$2:$S$401,4,FALSE)), H110, VLOOKUP(A110,'2012'!$B$2:$S$401,4,FALSE))</f>
        <v>82</v>
      </c>
      <c r="J110" s="4">
        <f>IF(ISNA(VLOOKUP(A110,'2011'!$B$2:$S$401,4,FALSE)), AVERAGE(H110:I110), VLOOKUP(A110,'2011'!$B$2:$S$401,4,FALSE))</f>
        <v>62</v>
      </c>
      <c r="K110" s="4">
        <f>IF(ISNA(VLOOKUP(A110,'2010'!$B$2:$S$401,4,FALSE)), AVERAGE(H110:J110), VLOOKUP(A110,'2010'!$B$2:$S$401,4,FALSE))</f>
        <v>76</v>
      </c>
      <c r="L110" s="4">
        <f>IF(ISNA(VLOOKUP(A110,'2009'!$B$2:$S$401,4,FALSE)), AVERAGE(H110:K110), VLOOKUP(A110,'2009'!$B$2:$S$401,4,FALSE))</f>
        <v>74.974999999999994</v>
      </c>
      <c r="N110" s="4">
        <f t="shared" si="9"/>
        <v>31</v>
      </c>
      <c r="S110" s="4" t="str">
        <f>VLOOKUP(A110,Bios!$B$2:$S$350,3,FALSE)</f>
        <v>R</v>
      </c>
      <c r="T110" s="4" t="str">
        <f>VLOOKUP(A110,Bios!$B$2:$S$350,4,FALSE)</f>
        <v>Feb 14 '82</v>
      </c>
      <c r="U110" s="4" t="str">
        <f t="shared" si="10"/>
        <v>82</v>
      </c>
      <c r="V110" s="5">
        <f t="shared" si="11"/>
        <v>0.85328442814271432</v>
      </c>
      <c r="W110" s="4">
        <f t="shared" si="12"/>
        <v>45.9</v>
      </c>
      <c r="X110" s="4">
        <f t="shared" si="13"/>
        <v>86</v>
      </c>
      <c r="Y110" s="4">
        <f t="shared" si="14"/>
        <v>62</v>
      </c>
      <c r="Z110" s="4">
        <f t="shared" si="15"/>
        <v>82</v>
      </c>
      <c r="AA110" s="4" t="str">
        <f>VLOOKUP(A110,Bios!$B$2:$S$350,7,FALSE)</f>
        <v>SVK</v>
      </c>
      <c r="AB110" s="4" t="str">
        <f>VLOOKUP(A110,Bios!$B$2:$S$350,2,FALSE)</f>
        <v>CBJ, LAK</v>
      </c>
      <c r="AC110" s="4">
        <f t="shared" si="16"/>
        <v>74.974999999999994</v>
      </c>
      <c r="AD110" s="4">
        <f t="shared" si="17"/>
        <v>63.975000000000001</v>
      </c>
    </row>
    <row r="111" spans="1:30" ht="15" customHeight="1">
      <c r="A111" s="4" t="s">
        <v>185</v>
      </c>
      <c r="B111" s="4">
        <f>VLOOKUP(A111,'2013'!$B$2:$S$301,7,FALSE)*1.7</f>
        <v>45.9</v>
      </c>
      <c r="C111" s="4">
        <f>IF(ISNA(VLOOKUP(A111,'2012'!$B$2:$S$401,7,FALSE)), B111, VLOOKUP(A111,'2012'!$B$2:$S$401,7,FALSE))</f>
        <v>50</v>
      </c>
      <c r="D111" s="4">
        <f>IF(ISNA(VLOOKUP(A111,'2011'!$B$2:$S$401,7,FALSE)), AVERAGE(B111:C111), VLOOKUP(A111,'2011'!$B$2:$S$401,7,FALSE))</f>
        <v>60</v>
      </c>
      <c r="E111" s="4">
        <f>IF(ISNA(VLOOKUP(A111,'2010'!$B$2:$S$401,7,FALSE)), AVERAGE(B111:D111), VLOOKUP(A111,'2010'!$B$2:$S$401,7,FALSE))</f>
        <v>55</v>
      </c>
      <c r="F111" s="4">
        <f>IF(ISNA(VLOOKUP(A111,'2009'!$B$2:$S$401,7,FALSE)), AVERAGE(B111:E111), VLOOKUP(A111,'2009'!$B$2:$S$401,7,FALSE))</f>
        <v>73</v>
      </c>
      <c r="H111" s="4">
        <f>VLOOKUP(A111,'2013'!$B$2:$S$301,4,FALSE)*1.7</f>
        <v>81.599999999999994</v>
      </c>
      <c r="I111" s="4">
        <f>IF(ISNA(VLOOKUP(A111,'2012'!$B$2:$S$401,4,FALSE)), H111, VLOOKUP(A111,'2012'!$B$2:$S$401,4,FALSE))</f>
        <v>79</v>
      </c>
      <c r="J111" s="4">
        <f>IF(ISNA(VLOOKUP(A111,'2011'!$B$2:$S$401,4,FALSE)), AVERAGE(H111:I111), VLOOKUP(A111,'2011'!$B$2:$S$401,4,FALSE))</f>
        <v>72</v>
      </c>
      <c r="K111" s="4">
        <f>IF(ISNA(VLOOKUP(A111,'2010'!$B$2:$S$401,4,FALSE)), AVERAGE(H111:J111), VLOOKUP(A111,'2010'!$B$2:$S$401,4,FALSE))</f>
        <v>82</v>
      </c>
      <c r="L111" s="4">
        <f>IF(ISNA(VLOOKUP(A111,'2009'!$B$2:$S$401,4,FALSE)), AVERAGE(H111:K111), VLOOKUP(A111,'2009'!$B$2:$S$401,4,FALSE))</f>
        <v>82</v>
      </c>
      <c r="N111" s="4">
        <f t="shared" si="9"/>
        <v>37</v>
      </c>
      <c r="S111" s="4" t="str">
        <f>VLOOKUP(A111,Bios!$B$2:$S$350,3,FALSE)</f>
        <v>R</v>
      </c>
      <c r="T111" s="4" t="str">
        <f>VLOOKUP(A111,Bios!$B$2:$S$350,4,FALSE)</f>
        <v>Oct 10 '76</v>
      </c>
      <c r="U111" s="4" t="str">
        <f t="shared" si="10"/>
        <v>76</v>
      </c>
      <c r="V111" s="5">
        <f t="shared" si="11"/>
        <v>0.71583459404941996</v>
      </c>
      <c r="W111" s="4">
        <f t="shared" si="12"/>
        <v>45.9</v>
      </c>
      <c r="X111" s="4">
        <f t="shared" si="13"/>
        <v>73</v>
      </c>
      <c r="Y111" s="4">
        <f t="shared" si="14"/>
        <v>72</v>
      </c>
      <c r="Z111" s="4">
        <f t="shared" si="15"/>
        <v>82</v>
      </c>
      <c r="AA111" s="4" t="str">
        <f>VLOOKUP(A111,Bios!$B$2:$S$350,7,FALSE)</f>
        <v>CAN</v>
      </c>
      <c r="AB111" s="4" t="str">
        <f>VLOOKUP(A111,Bios!$B$2:$S$350,2,FALSE)</f>
        <v>PHX</v>
      </c>
      <c r="AC111" s="4">
        <f t="shared" si="16"/>
        <v>79.320000000000007</v>
      </c>
      <c r="AD111" s="4">
        <f t="shared" si="17"/>
        <v>56.779999999999994</v>
      </c>
    </row>
    <row r="112" spans="1:30" ht="15" customHeight="1">
      <c r="A112" s="4" t="s">
        <v>159</v>
      </c>
      <c r="B112" s="4">
        <f>VLOOKUP(A112,'2013'!$B$2:$S$301,7,FALSE)*1.7</f>
        <v>45.9</v>
      </c>
      <c r="C112" s="4">
        <f>IF(ISNA(VLOOKUP(A112,'2012'!$B$2:$S$401,7,FALSE)), B112, VLOOKUP(A112,'2012'!$B$2:$S$401,7,FALSE))</f>
        <v>61</v>
      </c>
      <c r="D112" s="4">
        <f>IF(ISNA(VLOOKUP(A112,'2011'!$B$2:$S$401,7,FALSE)), AVERAGE(B112:C112), VLOOKUP(A112,'2011'!$B$2:$S$401,7,FALSE))</f>
        <v>62</v>
      </c>
      <c r="E112" s="4">
        <f>IF(ISNA(VLOOKUP(A112,'2010'!$B$2:$S$401,7,FALSE)), AVERAGE(B112:D112), VLOOKUP(A112,'2010'!$B$2:$S$401,7,FALSE))</f>
        <v>56.300000000000004</v>
      </c>
      <c r="F112" s="4">
        <f>IF(ISNA(VLOOKUP(A112,'2009'!$B$2:$S$401,7,FALSE)), AVERAGE(B112:E112), VLOOKUP(A112,'2009'!$B$2:$S$401,7,FALSE))</f>
        <v>42</v>
      </c>
      <c r="H112" s="4">
        <f>VLOOKUP(A112,'2013'!$B$2:$S$301,4,FALSE)*1.7</f>
        <v>78.2</v>
      </c>
      <c r="I112" s="4">
        <f>IF(ISNA(VLOOKUP(A112,'2012'!$B$2:$S$401,4,FALSE)), H112, VLOOKUP(A112,'2012'!$B$2:$S$401,4,FALSE))</f>
        <v>81</v>
      </c>
      <c r="J112" s="4">
        <f>IF(ISNA(VLOOKUP(A112,'2011'!$B$2:$S$401,4,FALSE)), AVERAGE(H112:I112), VLOOKUP(A112,'2011'!$B$2:$S$401,4,FALSE))</f>
        <v>79</v>
      </c>
      <c r="K112" s="4">
        <f>IF(ISNA(VLOOKUP(A112,'2010'!$B$2:$S$401,4,FALSE)), AVERAGE(H112:J112), VLOOKUP(A112,'2010'!$B$2:$S$401,4,FALSE))</f>
        <v>79.399999999999991</v>
      </c>
      <c r="L112" s="4">
        <f>IF(ISNA(VLOOKUP(A112,'2009'!$B$2:$S$401,4,FALSE)), AVERAGE(H112:K112), VLOOKUP(A112,'2009'!$B$2:$S$401,4,FALSE))</f>
        <v>72</v>
      </c>
      <c r="N112" s="4">
        <f t="shared" si="9"/>
        <v>25</v>
      </c>
      <c r="S112" s="4" t="str">
        <f>VLOOKUP(A112,Bios!$B$2:$S$350,3,FALSE)</f>
        <v>L</v>
      </c>
      <c r="T112" s="4" t="str">
        <f>VLOOKUP(A112,Bios!$B$2:$S$350,4,FALSE)</f>
        <v>Jun 07 '88</v>
      </c>
      <c r="U112" s="4" t="str">
        <f t="shared" si="10"/>
        <v>88</v>
      </c>
      <c r="V112" s="5">
        <f t="shared" si="11"/>
        <v>0.68583162217659166</v>
      </c>
      <c r="W112" s="4">
        <f t="shared" si="12"/>
        <v>42</v>
      </c>
      <c r="X112" s="4">
        <f t="shared" si="13"/>
        <v>62</v>
      </c>
      <c r="Y112" s="4">
        <f t="shared" si="14"/>
        <v>72</v>
      </c>
      <c r="Z112" s="4">
        <f t="shared" si="15"/>
        <v>81</v>
      </c>
      <c r="AA112" s="4" t="str">
        <f>VLOOKUP(A112,Bios!$B$2:$S$350,7,FALSE)</f>
        <v>CAN</v>
      </c>
      <c r="AB112" s="4" t="str">
        <f>VLOOKUP(A112,Bios!$B$2:$S$350,2,FALSE)</f>
        <v>BOS</v>
      </c>
      <c r="AC112" s="4">
        <f t="shared" si="16"/>
        <v>77.919999999999987</v>
      </c>
      <c r="AD112" s="4">
        <f t="shared" si="17"/>
        <v>53.440000000000012</v>
      </c>
    </row>
    <row r="113" spans="1:30" ht="15" customHeight="1">
      <c r="A113" s="4" t="s">
        <v>190</v>
      </c>
      <c r="B113" s="4">
        <f>VLOOKUP(A113,'2013'!$B$2:$S$301,7,FALSE)*1.7</f>
        <v>45.9</v>
      </c>
      <c r="C113" s="4">
        <f>IF(ISNA(VLOOKUP(A113,'2012'!$B$2:$S$401,7,FALSE)), B113, VLOOKUP(A113,'2012'!$B$2:$S$401,7,FALSE))</f>
        <v>49</v>
      </c>
      <c r="D113" s="4">
        <f>IF(ISNA(VLOOKUP(A113,'2011'!$B$2:$S$401,7,FALSE)), AVERAGE(B113:C113), VLOOKUP(A113,'2011'!$B$2:$S$401,7,FALSE))</f>
        <v>69</v>
      </c>
      <c r="E113" s="4">
        <f>IF(ISNA(VLOOKUP(A113,'2010'!$B$2:$S$401,7,FALSE)), AVERAGE(B113:D113), VLOOKUP(A113,'2010'!$B$2:$S$401,7,FALSE))</f>
        <v>37</v>
      </c>
      <c r="F113" s="4">
        <f>IF(ISNA(VLOOKUP(A113,'2009'!$B$2:$S$401,7,FALSE)), AVERAGE(B113:E113), VLOOKUP(A113,'2009'!$B$2:$S$401,7,FALSE))</f>
        <v>41</v>
      </c>
      <c r="H113" s="4">
        <f>VLOOKUP(A113,'2013'!$B$2:$S$301,4,FALSE)*1.7</f>
        <v>68</v>
      </c>
      <c r="I113" s="4">
        <f>IF(ISNA(VLOOKUP(A113,'2012'!$B$2:$S$401,4,FALSE)), H113, VLOOKUP(A113,'2012'!$B$2:$S$401,4,FALSE))</f>
        <v>64</v>
      </c>
      <c r="J113" s="4">
        <f>IF(ISNA(VLOOKUP(A113,'2011'!$B$2:$S$401,4,FALSE)), AVERAGE(H113:I113), VLOOKUP(A113,'2011'!$B$2:$S$401,4,FALSE))</f>
        <v>79</v>
      </c>
      <c r="K113" s="4">
        <f>IF(ISNA(VLOOKUP(A113,'2010'!$B$2:$S$401,4,FALSE)), AVERAGE(H113:J113), VLOOKUP(A113,'2010'!$B$2:$S$401,4,FALSE))</f>
        <v>80</v>
      </c>
      <c r="L113" s="4">
        <f>IF(ISNA(VLOOKUP(A113,'2009'!$B$2:$S$401,4,FALSE)), AVERAGE(H113:K113), VLOOKUP(A113,'2009'!$B$2:$S$401,4,FALSE))</f>
        <v>50</v>
      </c>
      <c r="N113" s="4" t="e">
        <f t="shared" si="9"/>
        <v>#N/A</v>
      </c>
      <c r="S113" s="4" t="e">
        <f>VLOOKUP(A113,Bios!$B$2:$S$350,3,FALSE)</f>
        <v>#N/A</v>
      </c>
      <c r="T113" s="4" t="e">
        <f>VLOOKUP(A113,Bios!$B$2:$S$350,4,FALSE)</f>
        <v>#N/A</v>
      </c>
      <c r="U113" s="4" t="e">
        <f t="shared" si="10"/>
        <v>#N/A</v>
      </c>
      <c r="V113" s="5">
        <f t="shared" si="11"/>
        <v>0.70938416422287387</v>
      </c>
      <c r="W113" s="4">
        <f t="shared" si="12"/>
        <v>37</v>
      </c>
      <c r="X113" s="4">
        <f t="shared" si="13"/>
        <v>69</v>
      </c>
      <c r="Y113" s="4">
        <f t="shared" si="14"/>
        <v>50</v>
      </c>
      <c r="Z113" s="4">
        <f t="shared" si="15"/>
        <v>80</v>
      </c>
      <c r="AA113" s="4" t="e">
        <f>VLOOKUP(A113,Bios!$B$2:$S$350,7,FALSE)</f>
        <v>#N/A</v>
      </c>
      <c r="AB113" s="4" t="e">
        <f>VLOOKUP(A113,Bios!$B$2:$S$350,2,FALSE)</f>
        <v>#N/A</v>
      </c>
      <c r="AC113" s="4">
        <f t="shared" si="16"/>
        <v>68.2</v>
      </c>
      <c r="AD113" s="4">
        <f t="shared" si="17"/>
        <v>48.38</v>
      </c>
    </row>
    <row r="114" spans="1:30" ht="15" customHeight="1">
      <c r="A114" s="4" t="s">
        <v>184</v>
      </c>
      <c r="B114" s="4">
        <f>VLOOKUP(A114,'2013'!$B$2:$S$301,7,FALSE)*1.7</f>
        <v>45.9</v>
      </c>
      <c r="C114" s="4">
        <f>IF(ISNA(VLOOKUP(A114,'2012'!$B$2:$S$401,7,FALSE)), B114, VLOOKUP(A114,'2012'!$B$2:$S$401,7,FALSE))</f>
        <v>50</v>
      </c>
      <c r="D114" s="4">
        <f>IF(ISNA(VLOOKUP(A114,'2011'!$B$2:$S$401,7,FALSE)), AVERAGE(B114:C114), VLOOKUP(A114,'2011'!$B$2:$S$401,7,FALSE))</f>
        <v>37</v>
      </c>
      <c r="E114" s="4">
        <f>IF(ISNA(VLOOKUP(A114,'2010'!$B$2:$S$401,7,FALSE)), AVERAGE(B114:D114), VLOOKUP(A114,'2010'!$B$2:$S$401,7,FALSE))</f>
        <v>44.300000000000004</v>
      </c>
      <c r="F114" s="4">
        <f>IF(ISNA(VLOOKUP(A114,'2009'!$B$2:$S$401,7,FALSE)), AVERAGE(B114:E114), VLOOKUP(A114,'2009'!$B$2:$S$401,7,FALSE))</f>
        <v>57</v>
      </c>
      <c r="H114" s="4">
        <f>VLOOKUP(A114,'2013'!$B$2:$S$301,4,FALSE)*1.7</f>
        <v>71.399999999999991</v>
      </c>
      <c r="I114" s="4">
        <f>IF(ISNA(VLOOKUP(A114,'2012'!$B$2:$S$401,4,FALSE)), H114, VLOOKUP(A114,'2012'!$B$2:$S$401,4,FALSE))</f>
        <v>81</v>
      </c>
      <c r="J114" s="4">
        <f>IF(ISNA(VLOOKUP(A114,'2011'!$B$2:$S$401,4,FALSE)), AVERAGE(H114:I114), VLOOKUP(A114,'2011'!$B$2:$S$401,4,FALSE))</f>
        <v>73</v>
      </c>
      <c r="K114" s="4">
        <f>IF(ISNA(VLOOKUP(A114,'2010'!$B$2:$S$401,4,FALSE)), AVERAGE(H114:J114), VLOOKUP(A114,'2010'!$B$2:$S$401,4,FALSE))</f>
        <v>75.133333333333326</v>
      </c>
      <c r="L114" s="4">
        <f>IF(ISNA(VLOOKUP(A114,'2009'!$B$2:$S$401,4,FALSE)), AVERAGE(H114:K114), VLOOKUP(A114,'2009'!$B$2:$S$401,4,FALSE))</f>
        <v>82</v>
      </c>
      <c r="N114" s="4">
        <f t="shared" si="9"/>
        <v>29</v>
      </c>
      <c r="S114" s="4" t="str">
        <f>VLOOKUP(A114,Bios!$B$2:$S$350,3,FALSE)</f>
        <v>C</v>
      </c>
      <c r="T114" s="4" t="str">
        <f>VLOOKUP(A114,Bios!$B$2:$S$350,4,FALSE)</f>
        <v>Jan 04 '84</v>
      </c>
      <c r="U114" s="4" t="str">
        <f t="shared" si="10"/>
        <v>84</v>
      </c>
      <c r="V114" s="5">
        <f t="shared" si="11"/>
        <v>0.61223422795399107</v>
      </c>
      <c r="W114" s="4">
        <f t="shared" si="12"/>
        <v>37</v>
      </c>
      <c r="X114" s="4">
        <f t="shared" si="13"/>
        <v>57</v>
      </c>
      <c r="Y114" s="4">
        <f t="shared" si="14"/>
        <v>71.399999999999991</v>
      </c>
      <c r="Z114" s="4">
        <f t="shared" si="15"/>
        <v>82</v>
      </c>
      <c r="AA114" s="4" t="str">
        <f>VLOOKUP(A114,Bios!$B$2:$S$350,7,FALSE)</f>
        <v>CZE</v>
      </c>
      <c r="AB114" s="4" t="str">
        <f>VLOOKUP(A114,Bios!$B$2:$S$350,2,FALSE)</f>
        <v>CGY</v>
      </c>
      <c r="AC114" s="4">
        <f t="shared" si="16"/>
        <v>76.506666666666661</v>
      </c>
      <c r="AD114" s="4">
        <f t="shared" si="17"/>
        <v>46.84</v>
      </c>
    </row>
    <row r="115" spans="1:30" ht="15" customHeight="1">
      <c r="A115" s="4" t="s">
        <v>244</v>
      </c>
      <c r="B115" s="4">
        <f>VLOOKUP(A115,'2013'!$B$2:$S$301,7,FALSE)*1.7</f>
        <v>45.9</v>
      </c>
      <c r="C115" s="4">
        <f>IF(ISNA(VLOOKUP(A115,'2012'!$B$2:$S$401,7,FALSE)), B115, VLOOKUP(A115,'2012'!$B$2:$S$401,7,FALSE))</f>
        <v>38</v>
      </c>
      <c r="D115" s="4">
        <f>IF(ISNA(VLOOKUP(A115,'2011'!$B$2:$S$401,7,FALSE)), AVERAGE(B115:C115), VLOOKUP(A115,'2011'!$B$2:$S$401,7,FALSE))</f>
        <v>45</v>
      </c>
      <c r="E115" s="4">
        <f>IF(ISNA(VLOOKUP(A115,'2010'!$B$2:$S$401,7,FALSE)), AVERAGE(B115:D115), VLOOKUP(A115,'2010'!$B$2:$S$401,7,FALSE))</f>
        <v>52</v>
      </c>
      <c r="F115" s="4">
        <f>IF(ISNA(VLOOKUP(A115,'2009'!$B$2:$S$401,7,FALSE)), AVERAGE(B115:E115), VLOOKUP(A115,'2009'!$B$2:$S$401,7,FALSE))</f>
        <v>50</v>
      </c>
      <c r="H115" s="4">
        <f>VLOOKUP(A115,'2013'!$B$2:$S$301,4,FALSE)*1.7</f>
        <v>79.899999999999991</v>
      </c>
      <c r="I115" s="4">
        <f>IF(ISNA(VLOOKUP(A115,'2012'!$B$2:$S$401,4,FALSE)), H115, VLOOKUP(A115,'2012'!$B$2:$S$401,4,FALSE))</f>
        <v>74</v>
      </c>
      <c r="J115" s="4">
        <f>IF(ISNA(VLOOKUP(A115,'2011'!$B$2:$S$401,4,FALSE)), AVERAGE(H115:I115), VLOOKUP(A115,'2011'!$B$2:$S$401,4,FALSE))</f>
        <v>75</v>
      </c>
      <c r="K115" s="4">
        <f>IF(ISNA(VLOOKUP(A115,'2010'!$B$2:$S$401,4,FALSE)), AVERAGE(H115:J115), VLOOKUP(A115,'2010'!$B$2:$S$401,4,FALSE))</f>
        <v>71</v>
      </c>
      <c r="L115" s="4">
        <f>IF(ISNA(VLOOKUP(A115,'2009'!$B$2:$S$401,4,FALSE)), AVERAGE(H115:K115), VLOOKUP(A115,'2009'!$B$2:$S$401,4,FALSE))</f>
        <v>65</v>
      </c>
      <c r="N115" s="4">
        <f t="shared" si="9"/>
        <v>39</v>
      </c>
      <c r="S115" s="4" t="str">
        <f>VLOOKUP(A115,Bios!$B$2:$S$350,3,FALSE)</f>
        <v>C</v>
      </c>
      <c r="T115" s="4" t="str">
        <f>VLOOKUP(A115,Bios!$B$2:$S$350,4,FALSE)</f>
        <v>Nov 23 '74</v>
      </c>
      <c r="U115" s="4" t="str">
        <f t="shared" si="10"/>
        <v>74</v>
      </c>
      <c r="V115" s="5">
        <f t="shared" si="11"/>
        <v>0.63277610304192933</v>
      </c>
      <c r="W115" s="4">
        <f t="shared" si="12"/>
        <v>38</v>
      </c>
      <c r="X115" s="4">
        <f t="shared" si="13"/>
        <v>52</v>
      </c>
      <c r="Y115" s="4">
        <f t="shared" si="14"/>
        <v>65</v>
      </c>
      <c r="Z115" s="4">
        <f t="shared" si="15"/>
        <v>79.899999999999991</v>
      </c>
      <c r="AA115" s="4" t="str">
        <f>VLOOKUP(A115,Bios!$B$2:$S$350,7,FALSE)</f>
        <v>FIN</v>
      </c>
      <c r="AB115" s="4" t="str">
        <f>VLOOKUP(A115,Bios!$B$2:$S$350,2,FALSE)</f>
        <v>ANA</v>
      </c>
      <c r="AC115" s="4">
        <f t="shared" si="16"/>
        <v>72.97999999999999</v>
      </c>
      <c r="AD115" s="4">
        <f t="shared" si="17"/>
        <v>46.18</v>
      </c>
    </row>
    <row r="116" spans="1:30" ht="15" customHeight="1">
      <c r="A116" s="4" t="s">
        <v>669</v>
      </c>
      <c r="B116" s="4">
        <f>VLOOKUP(A116,'2013'!$B$2:$S$301,7,FALSE)*1.7</f>
        <v>45.9</v>
      </c>
      <c r="C116" s="4">
        <f>IF(ISNA(VLOOKUP(A116,'2012'!$B$2:$S$401,7,FALSE)), B116, VLOOKUP(A116,'2012'!$B$2:$S$401,7,FALSE))</f>
        <v>45.9</v>
      </c>
      <c r="D116" s="4">
        <f>IF(ISNA(VLOOKUP(A116,'2011'!$B$2:$S$401,7,FALSE)), AVERAGE(B116:C116), VLOOKUP(A116,'2011'!$B$2:$S$401,7,FALSE))</f>
        <v>45.9</v>
      </c>
      <c r="E116" s="4">
        <f>IF(ISNA(VLOOKUP(A116,'2010'!$B$2:$S$401,7,FALSE)), AVERAGE(B116:D116), VLOOKUP(A116,'2010'!$B$2:$S$401,7,FALSE))</f>
        <v>45.9</v>
      </c>
      <c r="F116" s="4">
        <f>IF(ISNA(VLOOKUP(A116,'2009'!$B$2:$S$401,7,FALSE)), AVERAGE(B116:E116), VLOOKUP(A116,'2009'!$B$2:$S$401,7,FALSE))</f>
        <v>45.9</v>
      </c>
      <c r="H116" s="4">
        <f>VLOOKUP(A116,'2013'!$B$2:$S$301,4,FALSE)*1.7</f>
        <v>78.2</v>
      </c>
      <c r="I116" s="4">
        <f>IF(ISNA(VLOOKUP(A116,'2012'!$B$2:$S$401,4,FALSE)), H116, VLOOKUP(A116,'2012'!$B$2:$S$401,4,FALSE))</f>
        <v>78.2</v>
      </c>
      <c r="J116" s="4">
        <f>IF(ISNA(VLOOKUP(A116,'2011'!$B$2:$S$401,4,FALSE)), AVERAGE(H116:I116), VLOOKUP(A116,'2011'!$B$2:$S$401,4,FALSE))</f>
        <v>78.2</v>
      </c>
      <c r="K116" s="4">
        <f>IF(ISNA(VLOOKUP(A116,'2010'!$B$2:$S$401,4,FALSE)), AVERAGE(H116:J116), VLOOKUP(A116,'2010'!$B$2:$S$401,4,FALSE))</f>
        <v>78.2</v>
      </c>
      <c r="L116" s="4">
        <f>IF(ISNA(VLOOKUP(A116,'2009'!$B$2:$S$401,4,FALSE)), AVERAGE(H116:K116), VLOOKUP(A116,'2009'!$B$2:$S$401,4,FALSE))</f>
        <v>78.2</v>
      </c>
      <c r="N116" s="4">
        <f t="shared" si="9"/>
        <v>21</v>
      </c>
      <c r="S116" s="4" t="str">
        <f>VLOOKUP(A116,Bios!$B$2:$S$350,3,FALSE)</f>
        <v>L</v>
      </c>
      <c r="T116" s="4" t="str">
        <f>VLOOKUP(A116,Bios!$B$2:$S$350,4,FALSE)</f>
        <v>Oct 27 '92</v>
      </c>
      <c r="U116" s="4" t="str">
        <f t="shared" si="10"/>
        <v>92</v>
      </c>
      <c r="V116" s="5">
        <f t="shared" si="11"/>
        <v>0.58695652173913038</v>
      </c>
      <c r="W116" s="4">
        <f t="shared" si="12"/>
        <v>45.9</v>
      </c>
      <c r="X116" s="4">
        <f t="shared" si="13"/>
        <v>45.9</v>
      </c>
      <c r="Y116" s="4">
        <f t="shared" si="14"/>
        <v>78.2</v>
      </c>
      <c r="Z116" s="4">
        <f t="shared" si="15"/>
        <v>78.2</v>
      </c>
      <c r="AA116" s="4" t="str">
        <f>VLOOKUP(A116,Bios!$B$2:$S$350,7,FALSE)</f>
        <v>USA</v>
      </c>
      <c r="AB116" s="4" t="str">
        <f>VLOOKUP(A116,Bios!$B$2:$S$350,2,FALSE)</f>
        <v>CHI</v>
      </c>
      <c r="AC116" s="4">
        <f t="shared" si="16"/>
        <v>78.2</v>
      </c>
      <c r="AD116" s="4">
        <f t="shared" si="17"/>
        <v>45.9</v>
      </c>
    </row>
    <row r="117" spans="1:30" ht="15" customHeight="1">
      <c r="A117" s="4" t="s">
        <v>675</v>
      </c>
      <c r="B117" s="4">
        <f>VLOOKUP(A117,'2013'!$B$2:$S$301,7,FALSE)*1.7</f>
        <v>45.9</v>
      </c>
      <c r="C117" s="4">
        <f>IF(ISNA(VLOOKUP(A117,'2012'!$B$2:$S$401,7,FALSE)), B117, VLOOKUP(A117,'2012'!$B$2:$S$401,7,FALSE))</f>
        <v>45.9</v>
      </c>
      <c r="D117" s="4">
        <f>IF(ISNA(VLOOKUP(A117,'2011'!$B$2:$S$401,7,FALSE)), AVERAGE(B117:C117), VLOOKUP(A117,'2011'!$B$2:$S$401,7,FALSE))</f>
        <v>45.9</v>
      </c>
      <c r="E117" s="4">
        <f>IF(ISNA(VLOOKUP(A117,'2010'!$B$2:$S$401,7,FALSE)), AVERAGE(B117:D117), VLOOKUP(A117,'2010'!$B$2:$S$401,7,FALSE))</f>
        <v>45.9</v>
      </c>
      <c r="F117" s="4">
        <f>IF(ISNA(VLOOKUP(A117,'2009'!$B$2:$S$401,7,FALSE)), AVERAGE(B117:E117), VLOOKUP(A117,'2009'!$B$2:$S$401,7,FALSE))</f>
        <v>45.9</v>
      </c>
      <c r="H117" s="4">
        <f>VLOOKUP(A117,'2013'!$B$2:$S$301,4,FALSE)*1.7</f>
        <v>81.599999999999994</v>
      </c>
      <c r="I117" s="4">
        <f>IF(ISNA(VLOOKUP(A117,'2012'!$B$2:$S$401,4,FALSE)), H117, VLOOKUP(A117,'2012'!$B$2:$S$401,4,FALSE))</f>
        <v>81.599999999999994</v>
      </c>
      <c r="J117" s="4">
        <f>IF(ISNA(VLOOKUP(A117,'2011'!$B$2:$S$401,4,FALSE)), AVERAGE(H117:I117), VLOOKUP(A117,'2011'!$B$2:$S$401,4,FALSE))</f>
        <v>81.599999999999994</v>
      </c>
      <c r="K117" s="4">
        <f>IF(ISNA(VLOOKUP(A117,'2010'!$B$2:$S$401,4,FALSE)), AVERAGE(H117:J117), VLOOKUP(A117,'2010'!$B$2:$S$401,4,FALSE))</f>
        <v>81.599999999999994</v>
      </c>
      <c r="L117" s="4">
        <f>IF(ISNA(VLOOKUP(A117,'2009'!$B$2:$S$401,4,FALSE)), AVERAGE(H117:K117), VLOOKUP(A117,'2009'!$B$2:$S$401,4,FALSE))</f>
        <v>81.599999999999994</v>
      </c>
      <c r="N117" s="4">
        <f t="shared" si="9"/>
        <v>19</v>
      </c>
      <c r="S117" s="4" t="str">
        <f>VLOOKUP(A117,Bios!$B$2:$S$350,3,FALSE)</f>
        <v>C</v>
      </c>
      <c r="T117" s="4" t="str">
        <f>VLOOKUP(A117,Bios!$B$2:$S$350,4,FALSE)</f>
        <v>Feb 12 '94</v>
      </c>
      <c r="U117" s="4" t="str">
        <f t="shared" si="10"/>
        <v>94</v>
      </c>
      <c r="V117" s="5">
        <f t="shared" si="11"/>
        <v>0.5625</v>
      </c>
      <c r="W117" s="4">
        <f t="shared" si="12"/>
        <v>45.9</v>
      </c>
      <c r="X117" s="4">
        <f t="shared" si="13"/>
        <v>45.9</v>
      </c>
      <c r="Y117" s="4">
        <f t="shared" si="14"/>
        <v>81.599999999999994</v>
      </c>
      <c r="Z117" s="4">
        <f t="shared" si="15"/>
        <v>81.599999999999994</v>
      </c>
      <c r="AA117" s="4" t="str">
        <f>VLOOKUP(A117,Bios!$B$2:$S$350,7,FALSE)</f>
        <v>USA</v>
      </c>
      <c r="AB117" s="4" t="str">
        <f>VLOOKUP(A117,Bios!$B$2:$S$350,2,FALSE)</f>
        <v>MTL</v>
      </c>
      <c r="AC117" s="4">
        <f t="shared" si="16"/>
        <v>81.599999999999994</v>
      </c>
      <c r="AD117" s="4">
        <f t="shared" si="17"/>
        <v>45.9</v>
      </c>
    </row>
    <row r="118" spans="1:30">
      <c r="A118" s="4" t="s">
        <v>201</v>
      </c>
      <c r="B118" s="4">
        <f>VLOOKUP(A118,'2013'!$B$2:$S$301,7,FALSE)*1.7</f>
        <v>45.9</v>
      </c>
      <c r="C118" s="4">
        <f>IF(ISNA(VLOOKUP(A118,'2012'!$B$2:$S$401,7,FALSE)), B118, VLOOKUP(A118,'2012'!$B$2:$S$401,7,FALSE))</f>
        <v>47</v>
      </c>
      <c r="D118" s="4">
        <f>IF(ISNA(VLOOKUP(A118,'2011'!$B$2:$S$401,7,FALSE)), AVERAGE(B118:C118), VLOOKUP(A118,'2011'!$B$2:$S$401,7,FALSE))</f>
        <v>46.45</v>
      </c>
      <c r="E118" s="4">
        <f>IF(ISNA(VLOOKUP(A118,'2010'!$B$2:$S$401,7,FALSE)), AVERAGE(B118:D118), VLOOKUP(A118,'2010'!$B$2:$S$401,7,FALSE))</f>
        <v>49</v>
      </c>
      <c r="F118" s="4">
        <f>IF(ISNA(VLOOKUP(A118,'2009'!$B$2:$S$401,7,FALSE)), AVERAGE(B118:E118), VLOOKUP(A118,'2009'!$B$2:$S$401,7,FALSE))</f>
        <v>56</v>
      </c>
      <c r="H118" s="4">
        <f>VLOOKUP(A118,'2013'!$B$2:$S$301,4,FALSE)*1.7</f>
        <v>81.599999999999994</v>
      </c>
      <c r="I118" s="4">
        <f>IF(ISNA(VLOOKUP(A118,'2012'!$B$2:$S$401,4,FALSE)), H118, VLOOKUP(A118,'2012'!$B$2:$S$401,4,FALSE))</f>
        <v>82</v>
      </c>
      <c r="J118" s="4">
        <f>IF(ISNA(VLOOKUP(A118,'2011'!$B$2:$S$401,4,FALSE)), AVERAGE(H118:I118), VLOOKUP(A118,'2011'!$B$2:$S$401,4,FALSE))</f>
        <v>81.8</v>
      </c>
      <c r="K118" s="4">
        <f>IF(ISNA(VLOOKUP(A118,'2010'!$B$2:$S$401,4,FALSE)), AVERAGE(H118:J118), VLOOKUP(A118,'2010'!$B$2:$S$401,4,FALSE))</f>
        <v>82</v>
      </c>
      <c r="L118" s="4">
        <f>IF(ISNA(VLOOKUP(A118,'2009'!$B$2:$S$401,4,FALSE)), AVERAGE(H118:K118), VLOOKUP(A118,'2009'!$B$2:$S$401,4,FALSE))</f>
        <v>74</v>
      </c>
      <c r="N118" s="4">
        <f t="shared" si="9"/>
        <v>36</v>
      </c>
      <c r="S118" s="4" t="str">
        <f>VLOOKUP(A118,Bios!$B$2:$S$350,3,FALSE)</f>
        <v>D</v>
      </c>
      <c r="T118" s="4" t="str">
        <f>VLOOKUP(A118,Bios!$B$2:$S$350,4,FALSE)</f>
        <v>Dec 11 '77</v>
      </c>
      <c r="U118" s="4" t="str">
        <f t="shared" si="10"/>
        <v>77</v>
      </c>
      <c r="V118" s="5">
        <f t="shared" si="11"/>
        <v>0.60874439461883412</v>
      </c>
      <c r="W118" s="4">
        <f t="shared" si="12"/>
        <v>45.9</v>
      </c>
      <c r="X118" s="4">
        <f t="shared" si="13"/>
        <v>56</v>
      </c>
      <c r="Y118" s="4">
        <f t="shared" si="14"/>
        <v>74</v>
      </c>
      <c r="Z118" s="4">
        <f t="shared" si="15"/>
        <v>82</v>
      </c>
      <c r="AA118" s="4" t="str">
        <f>VLOOKUP(A118,Bios!$B$2:$S$350,7,FALSE)</f>
        <v>CHE</v>
      </c>
      <c r="AB118" s="4" t="str">
        <f>VLOOKUP(A118,Bios!$B$2:$S$350,2,FALSE)</f>
        <v>PHI</v>
      </c>
      <c r="AC118" s="4">
        <f t="shared" si="16"/>
        <v>80.28</v>
      </c>
      <c r="AD118" s="4">
        <f t="shared" si="17"/>
        <v>48.870000000000005</v>
      </c>
    </row>
    <row r="119" spans="1:30" ht="15" customHeight="1">
      <c r="A119" s="4" t="s">
        <v>259</v>
      </c>
      <c r="B119" s="4">
        <f>VLOOKUP(A119,'2013'!$B$2:$S$301,7,FALSE)*1.7</f>
        <v>45.9</v>
      </c>
      <c r="C119" s="4">
        <f>IF(ISNA(VLOOKUP(A119,'2012'!$B$2:$S$401,7,FALSE)), B119, VLOOKUP(A119,'2012'!$B$2:$S$401,7,FALSE))</f>
        <v>36</v>
      </c>
      <c r="D119" s="4">
        <f>IF(ISNA(VLOOKUP(A119,'2011'!$B$2:$S$401,7,FALSE)), AVERAGE(B119:C119), VLOOKUP(A119,'2011'!$B$2:$S$401,7,FALSE))</f>
        <v>41</v>
      </c>
      <c r="E119" s="4">
        <f>IF(ISNA(VLOOKUP(A119,'2010'!$B$2:$S$401,7,FALSE)), AVERAGE(B119:D119), VLOOKUP(A119,'2010'!$B$2:$S$401,7,FALSE))</f>
        <v>36</v>
      </c>
      <c r="F119" s="4">
        <f>IF(ISNA(VLOOKUP(A119,'2009'!$B$2:$S$401,7,FALSE)), AVERAGE(B119:E119), VLOOKUP(A119,'2009'!$B$2:$S$401,7,FALSE))</f>
        <v>65</v>
      </c>
      <c r="H119" s="4">
        <f>VLOOKUP(A119,'2013'!$B$2:$S$301,4,FALSE)*1.7</f>
        <v>81.599999999999994</v>
      </c>
      <c r="I119" s="4">
        <f>IF(ISNA(VLOOKUP(A119,'2012'!$B$2:$S$401,4,FALSE)), H119, VLOOKUP(A119,'2012'!$B$2:$S$401,4,FALSE))</f>
        <v>69</v>
      </c>
      <c r="J119" s="4">
        <f>IF(ISNA(VLOOKUP(A119,'2011'!$B$2:$S$401,4,FALSE)), AVERAGE(H119:I119), VLOOKUP(A119,'2011'!$B$2:$S$401,4,FALSE))</f>
        <v>72</v>
      </c>
      <c r="K119" s="4">
        <f>IF(ISNA(VLOOKUP(A119,'2010'!$B$2:$S$401,4,FALSE)), AVERAGE(H119:J119), VLOOKUP(A119,'2010'!$B$2:$S$401,4,FALSE))</f>
        <v>70</v>
      </c>
      <c r="L119" s="4">
        <f>IF(ISNA(VLOOKUP(A119,'2009'!$B$2:$S$401,4,FALSE)), AVERAGE(H119:K119), VLOOKUP(A119,'2009'!$B$2:$S$401,4,FALSE))</f>
        <v>81</v>
      </c>
      <c r="N119" s="4">
        <f t="shared" si="9"/>
        <v>26</v>
      </c>
      <c r="S119" s="4" t="str">
        <f>VLOOKUP(A119,Bios!$B$2:$S$350,3,FALSE)</f>
        <v>R</v>
      </c>
      <c r="T119" s="4" t="str">
        <f>VLOOKUP(A119,Bios!$B$2:$S$350,4,FALSE)</f>
        <v>Jan 01 '87</v>
      </c>
      <c r="U119" s="4" t="str">
        <f t="shared" si="10"/>
        <v>87</v>
      </c>
      <c r="V119" s="5">
        <f t="shared" si="11"/>
        <v>0.59930406852248397</v>
      </c>
      <c r="W119" s="4">
        <f t="shared" si="12"/>
        <v>36</v>
      </c>
      <c r="X119" s="4">
        <f t="shared" si="13"/>
        <v>65</v>
      </c>
      <c r="Y119" s="4">
        <f t="shared" si="14"/>
        <v>69</v>
      </c>
      <c r="Z119" s="4">
        <f t="shared" si="15"/>
        <v>81.599999999999994</v>
      </c>
      <c r="AA119" s="4" t="str">
        <f>VLOOKUP(A119,Bios!$B$2:$S$350,7,FALSE)</f>
        <v>CAN</v>
      </c>
      <c r="AB119" s="4" t="str">
        <f>VLOOKUP(A119,Bios!$B$2:$S$350,2,FALSE)</f>
        <v>WPG</v>
      </c>
      <c r="AC119" s="4">
        <f t="shared" si="16"/>
        <v>74.72</v>
      </c>
      <c r="AD119" s="4">
        <f t="shared" si="17"/>
        <v>44.78</v>
      </c>
    </row>
    <row r="120" spans="1:30">
      <c r="A120" s="4" t="s">
        <v>233</v>
      </c>
      <c r="B120" s="4">
        <f>VLOOKUP(A120,'2013'!$B$2:$S$301,7,FALSE)*1.7</f>
        <v>45.9</v>
      </c>
      <c r="C120" s="4">
        <f>IF(ISNA(VLOOKUP(A120,'2012'!$B$2:$S$401,7,FALSE)), B120, VLOOKUP(A120,'2012'!$B$2:$S$401,7,FALSE))</f>
        <v>40</v>
      </c>
      <c r="D120" s="4">
        <f>IF(ISNA(VLOOKUP(A120,'2011'!$B$2:$S$401,7,FALSE)), AVERAGE(B120:C120), VLOOKUP(A120,'2011'!$B$2:$S$401,7,FALSE))</f>
        <v>45</v>
      </c>
      <c r="E120" s="4">
        <f>IF(ISNA(VLOOKUP(A120,'2010'!$B$2:$S$401,7,FALSE)), AVERAGE(B120:D120), VLOOKUP(A120,'2010'!$B$2:$S$401,7,FALSE))</f>
        <v>69</v>
      </c>
      <c r="F120" s="4">
        <f>IF(ISNA(VLOOKUP(A120,'2009'!$B$2:$S$401,7,FALSE)), AVERAGE(B120:E120), VLOOKUP(A120,'2009'!$B$2:$S$401,7,FALSE))</f>
        <v>44</v>
      </c>
      <c r="H120" s="4">
        <f>VLOOKUP(A120,'2013'!$B$2:$S$301,4,FALSE)*1.7</f>
        <v>79.899999999999991</v>
      </c>
      <c r="I120" s="4">
        <f>IF(ISNA(VLOOKUP(A120,'2012'!$B$2:$S$401,4,FALSE)), H120, VLOOKUP(A120,'2012'!$B$2:$S$401,4,FALSE))</f>
        <v>74</v>
      </c>
      <c r="J120" s="4">
        <f>IF(ISNA(VLOOKUP(A120,'2011'!$B$2:$S$401,4,FALSE)), AVERAGE(H120:I120), VLOOKUP(A120,'2011'!$B$2:$S$401,4,FALSE))</f>
        <v>82</v>
      </c>
      <c r="K120" s="4">
        <f>IF(ISNA(VLOOKUP(A120,'2010'!$B$2:$S$401,4,FALSE)), AVERAGE(H120:J120), VLOOKUP(A120,'2010'!$B$2:$S$401,4,FALSE))</f>
        <v>82</v>
      </c>
      <c r="L120" s="4">
        <f>IF(ISNA(VLOOKUP(A120,'2009'!$B$2:$S$401,4,FALSE)), AVERAGE(H120:K120), VLOOKUP(A120,'2009'!$B$2:$S$401,4,FALSE))</f>
        <v>77</v>
      </c>
      <c r="N120" s="4">
        <f t="shared" si="9"/>
        <v>30</v>
      </c>
      <c r="S120" s="4" t="str">
        <f>VLOOKUP(A120,Bios!$B$2:$S$350,3,FALSE)</f>
        <v>D</v>
      </c>
      <c r="T120" s="4" t="str">
        <f>VLOOKUP(A120,Bios!$B$2:$S$350,4,FALSE)</f>
        <v>Jul 16 '83</v>
      </c>
      <c r="U120" s="4" t="str">
        <f t="shared" si="10"/>
        <v>83</v>
      </c>
      <c r="V120" s="5">
        <f t="shared" si="11"/>
        <v>0.61762471511775141</v>
      </c>
      <c r="W120" s="4">
        <f t="shared" si="12"/>
        <v>40</v>
      </c>
      <c r="X120" s="4">
        <f t="shared" si="13"/>
        <v>69</v>
      </c>
      <c r="Y120" s="4">
        <f t="shared" si="14"/>
        <v>74</v>
      </c>
      <c r="Z120" s="4">
        <f t="shared" si="15"/>
        <v>82</v>
      </c>
      <c r="AA120" s="4" t="str">
        <f>VLOOKUP(A120,Bios!$B$2:$S$350,7,FALSE)</f>
        <v>CAN</v>
      </c>
      <c r="AB120" s="4" t="str">
        <f>VLOOKUP(A120,Bios!$B$2:$S$350,2,FALSE)</f>
        <v>CHI</v>
      </c>
      <c r="AC120" s="4">
        <f t="shared" si="16"/>
        <v>78.97999999999999</v>
      </c>
      <c r="AD120" s="4">
        <f t="shared" si="17"/>
        <v>48.78</v>
      </c>
    </row>
    <row r="121" spans="1:30">
      <c r="A121" s="4" t="s">
        <v>175</v>
      </c>
      <c r="B121" s="4">
        <f>VLOOKUP(A121,'2013'!$B$2:$S$301,7,FALSE)*1.7</f>
        <v>45.9</v>
      </c>
      <c r="C121" s="4">
        <f>IF(ISNA(VLOOKUP(A121,'2012'!$B$2:$S$401,7,FALSE)), B121, VLOOKUP(A121,'2012'!$B$2:$S$401,7,FALSE))</f>
        <v>53</v>
      </c>
      <c r="D121" s="4">
        <f>IF(ISNA(VLOOKUP(A121,'2011'!$B$2:$S$401,7,FALSE)), AVERAGE(B121:C121), VLOOKUP(A121,'2011'!$B$2:$S$401,7,FALSE))</f>
        <v>49.45</v>
      </c>
      <c r="E121" s="4">
        <f>IF(ISNA(VLOOKUP(A121,'2010'!$B$2:$S$401,7,FALSE)), AVERAGE(B121:D121), VLOOKUP(A121,'2010'!$B$2:$S$401,7,FALSE))</f>
        <v>38</v>
      </c>
      <c r="F121" s="4">
        <f>IF(ISNA(VLOOKUP(A121,'2009'!$B$2:$S$401,7,FALSE)), AVERAGE(B121:E121), VLOOKUP(A121,'2009'!$B$2:$S$401,7,FALSE))</f>
        <v>52</v>
      </c>
      <c r="H121" s="4">
        <f>VLOOKUP(A121,'2013'!$B$2:$S$301,4,FALSE)*1.7</f>
        <v>81.599999999999994</v>
      </c>
      <c r="I121" s="4">
        <f>IF(ISNA(VLOOKUP(A121,'2012'!$B$2:$S$401,4,FALSE)), H121, VLOOKUP(A121,'2012'!$B$2:$S$401,4,FALSE))</f>
        <v>82</v>
      </c>
      <c r="J121" s="4">
        <f>IF(ISNA(VLOOKUP(A121,'2011'!$B$2:$S$401,4,FALSE)), AVERAGE(H121:I121), VLOOKUP(A121,'2011'!$B$2:$S$401,4,FALSE))</f>
        <v>81.8</v>
      </c>
      <c r="K121" s="4">
        <f>IF(ISNA(VLOOKUP(A121,'2010'!$B$2:$S$401,4,FALSE)), AVERAGE(H121:J121), VLOOKUP(A121,'2010'!$B$2:$S$401,4,FALSE))</f>
        <v>68</v>
      </c>
      <c r="L121" s="4">
        <f>IF(ISNA(VLOOKUP(A121,'2009'!$B$2:$S$401,4,FALSE)), AVERAGE(H121:K121), VLOOKUP(A121,'2009'!$B$2:$S$401,4,FALSE))</f>
        <v>82</v>
      </c>
      <c r="N121" s="4">
        <f t="shared" si="9"/>
        <v>34</v>
      </c>
      <c r="S121" s="4" t="str">
        <f>VLOOKUP(A121,Bios!$B$2:$S$350,3,FALSE)</f>
        <v>D</v>
      </c>
      <c r="T121" s="4" t="str">
        <f>VLOOKUP(A121,Bios!$B$2:$S$350,4,FALSE)</f>
        <v>May 23 '79</v>
      </c>
      <c r="U121" s="4" t="str">
        <f t="shared" si="10"/>
        <v>79</v>
      </c>
      <c r="V121" s="5">
        <f t="shared" si="11"/>
        <v>0.60280728376327775</v>
      </c>
      <c r="W121" s="4">
        <f t="shared" si="12"/>
        <v>38</v>
      </c>
      <c r="X121" s="4">
        <f t="shared" si="13"/>
        <v>53</v>
      </c>
      <c r="Y121" s="4">
        <f t="shared" si="14"/>
        <v>68</v>
      </c>
      <c r="Z121" s="4">
        <f t="shared" si="15"/>
        <v>82</v>
      </c>
      <c r="AA121" s="4" t="str">
        <f>VLOOKUP(A121,Bios!$B$2:$S$350,7,FALSE)</f>
        <v>CAN</v>
      </c>
      <c r="AB121" s="4" t="str">
        <f>VLOOKUP(A121,Bios!$B$2:$S$350,2,FALSE)</f>
        <v>FLA</v>
      </c>
      <c r="AC121" s="4">
        <f t="shared" si="16"/>
        <v>79.08</v>
      </c>
      <c r="AD121" s="4">
        <f t="shared" si="17"/>
        <v>47.67</v>
      </c>
    </row>
    <row r="122" spans="1:30">
      <c r="A122" s="4" t="s">
        <v>682</v>
      </c>
      <c r="B122" s="4">
        <f>VLOOKUP(A122,'2013'!$B$2:$S$301,7,FALSE)*1.7</f>
        <v>45.9</v>
      </c>
      <c r="C122" s="4">
        <f>IF(ISNA(VLOOKUP(A122,'2012'!$B$2:$S$401,7,FALSE)), B122, VLOOKUP(A122,'2012'!$B$2:$S$401,7,FALSE))</f>
        <v>45.9</v>
      </c>
      <c r="D122" s="4">
        <f>IF(ISNA(VLOOKUP(A122,'2011'!$B$2:$S$401,7,FALSE)), AVERAGE(B122:C122), VLOOKUP(A122,'2011'!$B$2:$S$401,7,FALSE))</f>
        <v>45.9</v>
      </c>
      <c r="E122" s="4">
        <f>IF(ISNA(VLOOKUP(A122,'2010'!$B$2:$S$401,7,FALSE)), AVERAGE(B122:D122), VLOOKUP(A122,'2010'!$B$2:$S$401,7,FALSE))</f>
        <v>45.9</v>
      </c>
      <c r="F122" s="4">
        <f>IF(ISNA(VLOOKUP(A122,'2009'!$B$2:$S$401,7,FALSE)), AVERAGE(B122:E122), VLOOKUP(A122,'2009'!$B$2:$S$401,7,FALSE))</f>
        <v>45.9</v>
      </c>
      <c r="H122" s="4">
        <f>VLOOKUP(A122,'2013'!$B$2:$S$301,4,FALSE)*1.7</f>
        <v>81.599999999999994</v>
      </c>
      <c r="I122" s="4">
        <f>IF(ISNA(VLOOKUP(A122,'2012'!$B$2:$S$401,4,FALSE)), H122, VLOOKUP(A122,'2012'!$B$2:$S$401,4,FALSE))</f>
        <v>81.599999999999994</v>
      </c>
      <c r="J122" s="4">
        <f>IF(ISNA(VLOOKUP(A122,'2011'!$B$2:$S$401,4,FALSE)), AVERAGE(H122:I122), VLOOKUP(A122,'2011'!$B$2:$S$401,4,FALSE))</f>
        <v>81.599999999999994</v>
      </c>
      <c r="K122" s="4">
        <f>IF(ISNA(VLOOKUP(A122,'2010'!$B$2:$S$401,4,FALSE)), AVERAGE(H122:J122), VLOOKUP(A122,'2010'!$B$2:$S$401,4,FALSE))</f>
        <v>81.599999999999994</v>
      </c>
      <c r="L122" s="4">
        <f>IF(ISNA(VLOOKUP(A122,'2009'!$B$2:$S$401,4,FALSE)), AVERAGE(H122:K122), VLOOKUP(A122,'2009'!$B$2:$S$401,4,FALSE))</f>
        <v>81.599999999999994</v>
      </c>
      <c r="N122" s="4">
        <f t="shared" si="9"/>
        <v>23</v>
      </c>
      <c r="S122" s="4" t="str">
        <f>VLOOKUP(A122,Bios!$B$2:$S$350,3,FALSE)</f>
        <v>D</v>
      </c>
      <c r="T122" s="4" t="str">
        <f>VLOOKUP(A122,Bios!$B$2:$S$350,4,FALSE)</f>
        <v>Jul 06 '90</v>
      </c>
      <c r="U122" s="4" t="str">
        <f t="shared" si="10"/>
        <v>90</v>
      </c>
      <c r="V122" s="5">
        <f t="shared" si="11"/>
        <v>0.5625</v>
      </c>
      <c r="W122" s="4">
        <f t="shared" si="12"/>
        <v>45.9</v>
      </c>
      <c r="X122" s="4">
        <f t="shared" si="13"/>
        <v>45.9</v>
      </c>
      <c r="Y122" s="4">
        <f t="shared" si="14"/>
        <v>81.599999999999994</v>
      </c>
      <c r="Z122" s="4">
        <f t="shared" si="15"/>
        <v>81.599999999999994</v>
      </c>
      <c r="AA122" s="4" t="str">
        <f>VLOOKUP(A122,Bios!$B$2:$S$350,7,FALSE)</f>
        <v>CAN</v>
      </c>
      <c r="AB122" s="4" t="str">
        <f>VLOOKUP(A122,Bios!$B$2:$S$350,2,FALSE)</f>
        <v>EDM</v>
      </c>
      <c r="AC122" s="4">
        <f t="shared" si="16"/>
        <v>81.599999999999994</v>
      </c>
      <c r="AD122" s="4">
        <f t="shared" si="17"/>
        <v>45.9</v>
      </c>
    </row>
    <row r="123" spans="1:30">
      <c r="A123" s="4" t="s">
        <v>256</v>
      </c>
      <c r="B123" s="4">
        <f>VLOOKUP(A123,'2013'!$B$2:$S$301,7,FALSE)*1.7</f>
        <v>45.9</v>
      </c>
      <c r="C123" s="4">
        <f>IF(ISNA(VLOOKUP(A123,'2012'!$B$2:$S$401,7,FALSE)), B123, VLOOKUP(A123,'2012'!$B$2:$S$401,7,FALSE))</f>
        <v>37</v>
      </c>
      <c r="D123" s="4">
        <f>IF(ISNA(VLOOKUP(A123,'2011'!$B$2:$S$401,7,FALSE)), AVERAGE(B123:C123), VLOOKUP(A123,'2011'!$B$2:$S$401,7,FALSE))</f>
        <v>41.45</v>
      </c>
      <c r="E123" s="4">
        <f>IF(ISNA(VLOOKUP(A123,'2010'!$B$2:$S$401,7,FALSE)), AVERAGE(B123:D123), VLOOKUP(A123,'2010'!$B$2:$S$401,7,FALSE))</f>
        <v>50</v>
      </c>
      <c r="F123" s="4">
        <f>IF(ISNA(VLOOKUP(A123,'2009'!$B$2:$S$401,7,FALSE)), AVERAGE(B123:E123), VLOOKUP(A123,'2009'!$B$2:$S$401,7,FALSE))</f>
        <v>43.587500000000006</v>
      </c>
      <c r="H123" s="4">
        <f>VLOOKUP(A123,'2013'!$B$2:$S$301,4,FALSE)*1.7</f>
        <v>76.5</v>
      </c>
      <c r="I123" s="4">
        <f>IF(ISNA(VLOOKUP(A123,'2012'!$B$2:$S$401,4,FALSE)), H123, VLOOKUP(A123,'2012'!$B$2:$S$401,4,FALSE))</f>
        <v>74</v>
      </c>
      <c r="J123" s="4">
        <f>IF(ISNA(VLOOKUP(A123,'2011'!$B$2:$S$401,4,FALSE)), AVERAGE(H123:I123), VLOOKUP(A123,'2011'!$B$2:$S$401,4,FALSE))</f>
        <v>75.25</v>
      </c>
      <c r="K123" s="4">
        <f>IF(ISNA(VLOOKUP(A123,'2010'!$B$2:$S$401,4,FALSE)), AVERAGE(H123:J123), VLOOKUP(A123,'2010'!$B$2:$S$401,4,FALSE))</f>
        <v>62</v>
      </c>
      <c r="L123" s="4">
        <f>IF(ISNA(VLOOKUP(A123,'2009'!$B$2:$S$401,4,FALSE)), AVERAGE(H123:K123), VLOOKUP(A123,'2009'!$B$2:$S$401,4,FALSE))</f>
        <v>71.9375</v>
      </c>
      <c r="N123" s="4">
        <f t="shared" si="9"/>
        <v>39</v>
      </c>
      <c r="S123" s="4" t="str">
        <f>VLOOKUP(A123,Bios!$B$2:$S$350,3,FALSE)</f>
        <v>D</v>
      </c>
      <c r="T123" s="4" t="str">
        <f>VLOOKUP(A123,Bios!$B$2:$S$350,4,FALSE)</f>
        <v>Apr 13 '74</v>
      </c>
      <c r="U123" s="4" t="str">
        <f t="shared" si="10"/>
        <v>74</v>
      </c>
      <c r="V123" s="5">
        <f t="shared" si="11"/>
        <v>0.60590790616854917</v>
      </c>
      <c r="W123" s="4">
        <f t="shared" si="12"/>
        <v>37</v>
      </c>
      <c r="X123" s="4">
        <f t="shared" si="13"/>
        <v>50</v>
      </c>
      <c r="Y123" s="4">
        <f t="shared" si="14"/>
        <v>62</v>
      </c>
      <c r="Z123" s="4">
        <f t="shared" si="15"/>
        <v>76.5</v>
      </c>
      <c r="AA123" s="4" t="str">
        <f>VLOOKUP(A123,Bios!$B$2:$S$350,7,FALSE)</f>
        <v>RUS</v>
      </c>
      <c r="AB123" s="4" t="str">
        <f>VLOOKUP(A123,Bios!$B$2:$S$350,2,FALSE)</f>
        <v>DAL</v>
      </c>
      <c r="AC123" s="4">
        <f t="shared" si="16"/>
        <v>71.9375</v>
      </c>
      <c r="AD123" s="4">
        <f t="shared" si="17"/>
        <v>43.587500000000006</v>
      </c>
    </row>
    <row r="124" spans="1:30">
      <c r="A124" s="4" t="s">
        <v>310</v>
      </c>
      <c r="B124" s="4">
        <f>VLOOKUP(A124,'2013'!$B$2:$S$301,7,FALSE)*1.7</f>
        <v>45.9</v>
      </c>
      <c r="C124" s="4">
        <f>IF(ISNA(VLOOKUP(A124,'2012'!$B$2:$S$401,7,FALSE)), B124, VLOOKUP(A124,'2012'!$B$2:$S$401,7,FALSE))</f>
        <v>30</v>
      </c>
      <c r="D124" s="4">
        <f>IF(ISNA(VLOOKUP(A124,'2011'!$B$2:$S$401,7,FALSE)), AVERAGE(B124:C124), VLOOKUP(A124,'2011'!$B$2:$S$401,7,FALSE))</f>
        <v>46</v>
      </c>
      <c r="E124" s="4">
        <f>IF(ISNA(VLOOKUP(A124,'2010'!$B$2:$S$401,7,FALSE)), AVERAGE(B124:D124), VLOOKUP(A124,'2010'!$B$2:$S$401,7,FALSE))</f>
        <v>37</v>
      </c>
      <c r="F124" s="4">
        <f>IF(ISNA(VLOOKUP(A124,'2009'!$B$2:$S$401,7,FALSE)), AVERAGE(B124:E124), VLOOKUP(A124,'2009'!$B$2:$S$401,7,FALSE))</f>
        <v>39.725000000000001</v>
      </c>
      <c r="H124" s="4">
        <f>VLOOKUP(A124,'2013'!$B$2:$S$301,4,FALSE)*1.7</f>
        <v>79.899999999999991</v>
      </c>
      <c r="I124" s="4">
        <f>IF(ISNA(VLOOKUP(A124,'2012'!$B$2:$S$401,4,FALSE)), H124, VLOOKUP(A124,'2012'!$B$2:$S$401,4,FALSE))</f>
        <v>71</v>
      </c>
      <c r="J124" s="4">
        <f>IF(ISNA(VLOOKUP(A124,'2011'!$B$2:$S$401,4,FALSE)), AVERAGE(H124:I124), VLOOKUP(A124,'2011'!$B$2:$S$401,4,FALSE))</f>
        <v>83</v>
      </c>
      <c r="K124" s="4">
        <f>IF(ISNA(VLOOKUP(A124,'2010'!$B$2:$S$401,4,FALSE)), AVERAGE(H124:J124), VLOOKUP(A124,'2010'!$B$2:$S$401,4,FALSE))</f>
        <v>69</v>
      </c>
      <c r="L124" s="4">
        <f>IF(ISNA(VLOOKUP(A124,'2009'!$B$2:$S$401,4,FALSE)), AVERAGE(H124:K124), VLOOKUP(A124,'2009'!$B$2:$S$401,4,FALSE))</f>
        <v>75.724999999999994</v>
      </c>
      <c r="N124" s="4">
        <f t="shared" si="9"/>
        <v>28</v>
      </c>
      <c r="S124" s="4" t="str">
        <f>VLOOKUP(A124,Bios!$B$2:$S$350,3,FALSE)</f>
        <v>D</v>
      </c>
      <c r="T124" s="4" t="str">
        <f>VLOOKUP(A124,Bios!$B$2:$S$350,4,FALSE)</f>
        <v>Jul 30 '85</v>
      </c>
      <c r="U124" s="4" t="str">
        <f t="shared" si="10"/>
        <v>85</v>
      </c>
      <c r="V124" s="5">
        <f t="shared" si="11"/>
        <v>0.52459557609772212</v>
      </c>
      <c r="W124" s="4">
        <f t="shared" si="12"/>
        <v>30</v>
      </c>
      <c r="X124" s="4">
        <f t="shared" si="13"/>
        <v>46</v>
      </c>
      <c r="Y124" s="4">
        <f t="shared" si="14"/>
        <v>69</v>
      </c>
      <c r="Z124" s="4">
        <f t="shared" si="15"/>
        <v>83</v>
      </c>
      <c r="AA124" s="4" t="str">
        <f>VLOOKUP(A124,Bios!$B$2:$S$350,7,FALSE)</f>
        <v>USA</v>
      </c>
      <c r="AB124" s="4" t="str">
        <f>VLOOKUP(A124,Bios!$B$2:$S$350,2,FALSE)</f>
        <v>DAL</v>
      </c>
      <c r="AC124" s="4">
        <f t="shared" si="16"/>
        <v>75.724999999999994</v>
      </c>
      <c r="AD124" s="4">
        <f t="shared" si="17"/>
        <v>39.725000000000001</v>
      </c>
    </row>
    <row r="125" spans="1:30" ht="15" customHeight="1">
      <c r="A125" s="4" t="s">
        <v>319</v>
      </c>
      <c r="B125" s="4">
        <f>VLOOKUP(A125,'2013'!$B$2:$S$301,7,FALSE)*1.7</f>
        <v>45.9</v>
      </c>
      <c r="C125" s="4">
        <f>IF(ISNA(VLOOKUP(A125,'2012'!$B$2:$S$401,7,FALSE)), B125, VLOOKUP(A125,'2012'!$B$2:$S$401,7,FALSE))</f>
        <v>28</v>
      </c>
      <c r="D125" s="4">
        <f>IF(ISNA(VLOOKUP(A125,'2011'!$B$2:$S$401,7,FALSE)), AVERAGE(B125:C125), VLOOKUP(A125,'2011'!$B$2:$S$401,7,FALSE))</f>
        <v>51</v>
      </c>
      <c r="E125" s="4">
        <f>IF(ISNA(VLOOKUP(A125,'2010'!$B$2:$S$401,7,FALSE)), AVERAGE(B125:D125), VLOOKUP(A125,'2010'!$B$2:$S$401,7,FALSE))</f>
        <v>47</v>
      </c>
      <c r="F125" s="4">
        <f>IF(ISNA(VLOOKUP(A125,'2009'!$B$2:$S$401,7,FALSE)), AVERAGE(B125:E125), VLOOKUP(A125,'2009'!$B$2:$S$401,7,FALSE))</f>
        <v>42.975000000000001</v>
      </c>
      <c r="H125" s="4">
        <f>VLOOKUP(A125,'2013'!$B$2:$S$301,4,FALSE)*1.7</f>
        <v>68</v>
      </c>
      <c r="I125" s="4">
        <f>IF(ISNA(VLOOKUP(A125,'2012'!$B$2:$S$401,4,FALSE)), H125, VLOOKUP(A125,'2012'!$B$2:$S$401,4,FALSE))</f>
        <v>43</v>
      </c>
      <c r="J125" s="4">
        <f>IF(ISNA(VLOOKUP(A125,'2011'!$B$2:$S$401,4,FALSE)), AVERAGE(H125:I125), VLOOKUP(A125,'2011'!$B$2:$S$401,4,FALSE))</f>
        <v>72</v>
      </c>
      <c r="K125" s="4">
        <f>IF(ISNA(VLOOKUP(A125,'2010'!$B$2:$S$401,4,FALSE)), AVERAGE(H125:J125), VLOOKUP(A125,'2010'!$B$2:$S$401,4,FALSE))</f>
        <v>68</v>
      </c>
      <c r="L125" s="4">
        <f>IF(ISNA(VLOOKUP(A125,'2009'!$B$2:$S$401,4,FALSE)), AVERAGE(H125:K125), VLOOKUP(A125,'2009'!$B$2:$S$401,4,FALSE))</f>
        <v>62.75</v>
      </c>
      <c r="N125" s="4">
        <f t="shared" si="9"/>
        <v>29</v>
      </c>
      <c r="S125" s="4" t="str">
        <f>VLOOKUP(A125,Bios!$B$2:$S$350,3,FALSE)</f>
        <v>L</v>
      </c>
      <c r="T125" s="4" t="str">
        <f>VLOOKUP(A125,Bios!$B$2:$S$350,4,FALSE)</f>
        <v>Mar 01 '84</v>
      </c>
      <c r="U125" s="4" t="str">
        <f t="shared" si="10"/>
        <v>84</v>
      </c>
      <c r="V125" s="5">
        <f t="shared" si="11"/>
        <v>0.68486055776892429</v>
      </c>
      <c r="W125" s="4">
        <f t="shared" si="12"/>
        <v>28</v>
      </c>
      <c r="X125" s="4">
        <f t="shared" si="13"/>
        <v>51</v>
      </c>
      <c r="Y125" s="4">
        <f t="shared" si="14"/>
        <v>43</v>
      </c>
      <c r="Z125" s="4">
        <f t="shared" si="15"/>
        <v>72</v>
      </c>
      <c r="AA125" s="4" t="str">
        <f>VLOOKUP(A125,Bios!$B$2:$S$350,7,FALSE)</f>
        <v>CAN</v>
      </c>
      <c r="AB125" s="4" t="str">
        <f>VLOOKUP(A125,Bios!$B$2:$S$350,2,FALSE)</f>
        <v>STL</v>
      </c>
      <c r="AC125" s="4">
        <f t="shared" si="16"/>
        <v>62.75</v>
      </c>
      <c r="AD125" s="4">
        <f t="shared" si="17"/>
        <v>42.975000000000001</v>
      </c>
    </row>
    <row r="126" spans="1:30" ht="15" customHeight="1">
      <c r="A126" s="4" t="s">
        <v>270</v>
      </c>
      <c r="B126" s="4">
        <f>VLOOKUP(A126,'2013'!$B$2:$S$301,7,FALSE)*1.7</f>
        <v>45.9</v>
      </c>
      <c r="C126" s="4">
        <f>IF(ISNA(VLOOKUP(A126,'2012'!$B$2:$S$401,7,FALSE)), B126, VLOOKUP(A126,'2012'!$B$2:$S$401,7,FALSE))</f>
        <v>35</v>
      </c>
      <c r="D126" s="4">
        <f>IF(ISNA(VLOOKUP(A126,'2011'!$B$2:$S$401,7,FALSE)), AVERAGE(B126:C126), VLOOKUP(A126,'2011'!$B$2:$S$401,7,FALSE))</f>
        <v>39</v>
      </c>
      <c r="E126" s="4">
        <f>IF(ISNA(VLOOKUP(A126,'2010'!$B$2:$S$401,7,FALSE)), AVERAGE(B126:D126), VLOOKUP(A126,'2010'!$B$2:$S$401,7,FALSE))</f>
        <v>48</v>
      </c>
      <c r="F126" s="4">
        <f>IF(ISNA(VLOOKUP(A126,'2009'!$B$2:$S$401,7,FALSE)), AVERAGE(B126:E126), VLOOKUP(A126,'2009'!$B$2:$S$401,7,FALSE))</f>
        <v>43</v>
      </c>
      <c r="H126" s="4">
        <f>VLOOKUP(A126,'2013'!$B$2:$S$301,4,FALSE)*1.7</f>
        <v>71.399999999999991</v>
      </c>
      <c r="I126" s="4">
        <f>IF(ISNA(VLOOKUP(A126,'2012'!$B$2:$S$401,4,FALSE)), H126, VLOOKUP(A126,'2012'!$B$2:$S$401,4,FALSE))</f>
        <v>73</v>
      </c>
      <c r="J126" s="4">
        <f>IF(ISNA(VLOOKUP(A126,'2011'!$B$2:$S$401,4,FALSE)), AVERAGE(H126:I126), VLOOKUP(A126,'2011'!$B$2:$S$401,4,FALSE))</f>
        <v>78</v>
      </c>
      <c r="K126" s="4">
        <f>IF(ISNA(VLOOKUP(A126,'2010'!$B$2:$S$401,4,FALSE)), AVERAGE(H126:J126), VLOOKUP(A126,'2010'!$B$2:$S$401,4,FALSE))</f>
        <v>81</v>
      </c>
      <c r="L126" s="4">
        <f>IF(ISNA(VLOOKUP(A126,'2009'!$B$2:$S$401,4,FALSE)), AVERAGE(H126:K126), VLOOKUP(A126,'2009'!$B$2:$S$401,4,FALSE))</f>
        <v>69</v>
      </c>
      <c r="N126" s="4">
        <f t="shared" si="9"/>
        <v>37</v>
      </c>
      <c r="S126" s="4" t="str">
        <f>VLOOKUP(A126,Bios!$B$2:$S$350,3,FALSE)</f>
        <v>C</v>
      </c>
      <c r="T126" s="4" t="str">
        <f>VLOOKUP(A126,Bios!$B$2:$S$350,4,FALSE)</f>
        <v>Nov 02 '76</v>
      </c>
      <c r="U126" s="4" t="str">
        <f t="shared" si="10"/>
        <v>76</v>
      </c>
      <c r="V126" s="5">
        <f t="shared" si="11"/>
        <v>0.56632653061224503</v>
      </c>
      <c r="W126" s="4">
        <f t="shared" si="12"/>
        <v>35</v>
      </c>
      <c r="X126" s="4">
        <f t="shared" si="13"/>
        <v>48</v>
      </c>
      <c r="Y126" s="4">
        <f t="shared" si="14"/>
        <v>69</v>
      </c>
      <c r="Z126" s="4">
        <f t="shared" si="15"/>
        <v>81</v>
      </c>
      <c r="AA126" s="4" t="str">
        <f>VLOOKUP(A126,Bios!$B$2:$S$350,7,FALSE)</f>
        <v>USA</v>
      </c>
      <c r="AB126" s="4" t="str">
        <f>VLOOKUP(A126,Bios!$B$2:$S$350,2,FALSE)</f>
        <v>NSH</v>
      </c>
      <c r="AC126" s="4">
        <f t="shared" si="16"/>
        <v>74.47999999999999</v>
      </c>
      <c r="AD126" s="4">
        <f t="shared" si="17"/>
        <v>42.18</v>
      </c>
    </row>
    <row r="127" spans="1:30" ht="15" customHeight="1">
      <c r="A127" s="4" t="s">
        <v>294</v>
      </c>
      <c r="B127" s="4">
        <f>VLOOKUP(A127,'2013'!$B$2:$S$301,7,FALSE)*1.7</f>
        <v>45.9</v>
      </c>
      <c r="C127" s="4">
        <f>IF(ISNA(VLOOKUP(A127,'2012'!$B$2:$S$401,7,FALSE)), B127, VLOOKUP(A127,'2012'!$B$2:$S$401,7,FALSE))</f>
        <v>32</v>
      </c>
      <c r="D127" s="4">
        <f>IF(ISNA(VLOOKUP(A127,'2011'!$B$2:$S$401,7,FALSE)), AVERAGE(B127:C127), VLOOKUP(A127,'2011'!$B$2:$S$401,7,FALSE))</f>
        <v>42</v>
      </c>
      <c r="E127" s="4">
        <f>IF(ISNA(VLOOKUP(A127,'2010'!$B$2:$S$401,7,FALSE)), AVERAGE(B127:D127), VLOOKUP(A127,'2010'!$B$2:$S$401,7,FALSE))</f>
        <v>39.966666666666669</v>
      </c>
      <c r="F127" s="4">
        <f>IF(ISNA(VLOOKUP(A127,'2009'!$B$2:$S$401,7,FALSE)), AVERAGE(B127:E127), VLOOKUP(A127,'2009'!$B$2:$S$401,7,FALSE))</f>
        <v>21</v>
      </c>
      <c r="H127" s="4">
        <f>VLOOKUP(A127,'2013'!$B$2:$S$301,4,FALSE)*1.7</f>
        <v>79.899999999999991</v>
      </c>
      <c r="I127" s="4">
        <f>IF(ISNA(VLOOKUP(A127,'2012'!$B$2:$S$401,4,FALSE)), H127, VLOOKUP(A127,'2012'!$B$2:$S$401,4,FALSE))</f>
        <v>80</v>
      </c>
      <c r="J127" s="4">
        <f>IF(ISNA(VLOOKUP(A127,'2011'!$B$2:$S$401,4,FALSE)), AVERAGE(H127:I127), VLOOKUP(A127,'2011'!$B$2:$S$401,4,FALSE))</f>
        <v>81</v>
      </c>
      <c r="K127" s="4">
        <f>IF(ISNA(VLOOKUP(A127,'2010'!$B$2:$S$401,4,FALSE)), AVERAGE(H127:J127), VLOOKUP(A127,'2010'!$B$2:$S$401,4,FALSE))</f>
        <v>80.3</v>
      </c>
      <c r="L127" s="4">
        <f>IF(ISNA(VLOOKUP(A127,'2009'!$B$2:$S$401,4,FALSE)), AVERAGE(H127:K127), VLOOKUP(A127,'2009'!$B$2:$S$401,4,FALSE))</f>
        <v>74</v>
      </c>
      <c r="N127" s="4" t="e">
        <f t="shared" si="9"/>
        <v>#N/A</v>
      </c>
      <c r="S127" s="4" t="e">
        <f>VLOOKUP(A127,Bios!$B$2:$S$350,3,FALSE)</f>
        <v>#N/A</v>
      </c>
      <c r="T127" s="4" t="e">
        <f>VLOOKUP(A127,Bios!$B$2:$S$350,4,FALSE)</f>
        <v>#N/A</v>
      </c>
      <c r="U127" s="4" t="e">
        <f t="shared" si="10"/>
        <v>#N/A</v>
      </c>
      <c r="V127" s="5">
        <f t="shared" si="11"/>
        <v>0.45765856950067479</v>
      </c>
      <c r="W127" s="4">
        <f t="shared" si="12"/>
        <v>21</v>
      </c>
      <c r="X127" s="4">
        <f t="shared" si="13"/>
        <v>45.9</v>
      </c>
      <c r="Y127" s="4">
        <f t="shared" si="14"/>
        <v>74</v>
      </c>
      <c r="Z127" s="4">
        <f t="shared" si="15"/>
        <v>81</v>
      </c>
      <c r="AA127" s="4" t="e">
        <f>VLOOKUP(A127,Bios!$B$2:$S$350,7,FALSE)</f>
        <v>#N/A</v>
      </c>
      <c r="AB127" s="4" t="e">
        <f>VLOOKUP(A127,Bios!$B$2:$S$350,2,FALSE)</f>
        <v>#N/A</v>
      </c>
      <c r="AC127" s="4">
        <f t="shared" si="16"/>
        <v>79.039999999999992</v>
      </c>
      <c r="AD127" s="4">
        <f t="shared" si="17"/>
        <v>36.173333333333332</v>
      </c>
    </row>
    <row r="128" spans="1:30" ht="15" customHeight="1">
      <c r="A128" s="4" t="s">
        <v>236</v>
      </c>
      <c r="B128" s="4">
        <f>VLOOKUP(A128,'2013'!$B$2:$S$301,7,FALSE)*1.7</f>
        <v>45.9</v>
      </c>
      <c r="C128" s="4">
        <f>IF(ISNA(VLOOKUP(A128,'2012'!$B$2:$S$401,7,FALSE)), B128, VLOOKUP(A128,'2012'!$B$2:$S$401,7,FALSE))</f>
        <v>39</v>
      </c>
      <c r="D128" s="4">
        <f>IF(ISNA(VLOOKUP(A128,'2011'!$B$2:$S$401,7,FALSE)), AVERAGE(B128:C128), VLOOKUP(A128,'2011'!$B$2:$S$401,7,FALSE))</f>
        <v>29</v>
      </c>
      <c r="E128" s="4">
        <f>IF(ISNA(VLOOKUP(A128,'2010'!$B$2:$S$401,7,FALSE)), AVERAGE(B128:D128), VLOOKUP(A128,'2010'!$B$2:$S$401,7,FALSE))</f>
        <v>29</v>
      </c>
      <c r="F128" s="4">
        <f>IF(ISNA(VLOOKUP(A128,'2009'!$B$2:$S$401,7,FALSE)), AVERAGE(B128:E128), VLOOKUP(A128,'2009'!$B$2:$S$401,7,FALSE))</f>
        <v>35.725000000000001</v>
      </c>
      <c r="H128" s="4">
        <f>VLOOKUP(A128,'2013'!$B$2:$S$301,4,FALSE)*1.7</f>
        <v>79.899999999999991</v>
      </c>
      <c r="I128" s="4">
        <f>IF(ISNA(VLOOKUP(A128,'2012'!$B$2:$S$401,4,FALSE)), H128, VLOOKUP(A128,'2012'!$B$2:$S$401,4,FALSE))</f>
        <v>82</v>
      </c>
      <c r="J128" s="4">
        <f>IF(ISNA(VLOOKUP(A128,'2011'!$B$2:$S$401,4,FALSE)), AVERAGE(H128:I128), VLOOKUP(A128,'2011'!$B$2:$S$401,4,FALSE))</f>
        <v>82</v>
      </c>
      <c r="K128" s="4">
        <f>IF(ISNA(VLOOKUP(A128,'2010'!$B$2:$S$401,4,FALSE)), AVERAGE(H128:J128), VLOOKUP(A128,'2010'!$B$2:$S$401,4,FALSE))</f>
        <v>82</v>
      </c>
      <c r="L128" s="4">
        <f>IF(ISNA(VLOOKUP(A128,'2009'!$B$2:$S$401,4,FALSE)), AVERAGE(H128:K128), VLOOKUP(A128,'2009'!$B$2:$S$401,4,FALSE))</f>
        <v>81.474999999999994</v>
      </c>
      <c r="N128" s="4" t="e">
        <f t="shared" si="9"/>
        <v>#N/A</v>
      </c>
      <c r="S128" s="4" t="e">
        <f>VLOOKUP(A128,Bios!$B$2:$S$350,3,FALSE)</f>
        <v>#N/A</v>
      </c>
      <c r="T128" s="4" t="e">
        <f>VLOOKUP(A128,Bios!$B$2:$S$350,4,FALSE)</f>
        <v>#N/A</v>
      </c>
      <c r="U128" s="4" t="e">
        <f t="shared" si="10"/>
        <v>#N/A</v>
      </c>
      <c r="V128" s="5">
        <f t="shared" si="11"/>
        <v>0.43847806075483281</v>
      </c>
      <c r="W128" s="4">
        <f t="shared" si="12"/>
        <v>29</v>
      </c>
      <c r="X128" s="4">
        <f t="shared" si="13"/>
        <v>45.9</v>
      </c>
      <c r="Y128" s="4">
        <f t="shared" si="14"/>
        <v>79.899999999999991</v>
      </c>
      <c r="Z128" s="4">
        <f t="shared" si="15"/>
        <v>82</v>
      </c>
      <c r="AA128" s="4" t="e">
        <f>VLOOKUP(A128,Bios!$B$2:$S$350,7,FALSE)</f>
        <v>#N/A</v>
      </c>
      <c r="AB128" s="4" t="e">
        <f>VLOOKUP(A128,Bios!$B$2:$S$350,2,FALSE)</f>
        <v>#N/A</v>
      </c>
      <c r="AC128" s="4">
        <f t="shared" si="16"/>
        <v>81.474999999999994</v>
      </c>
      <c r="AD128" s="4">
        <f t="shared" si="17"/>
        <v>35.725000000000001</v>
      </c>
    </row>
    <row r="129" spans="1:30" ht="15" customHeight="1">
      <c r="A129" s="4" t="s">
        <v>655</v>
      </c>
      <c r="B129" s="4">
        <f>VLOOKUP(A129,'2013'!$B$2:$S$301,7,FALSE)*1.7</f>
        <v>45.9</v>
      </c>
      <c r="C129" s="4">
        <f>IF(ISNA(VLOOKUP(A129,'2012'!$B$2:$S$401,7,FALSE)), B129, VLOOKUP(A129,'2012'!$B$2:$S$401,7,FALSE))</f>
        <v>25</v>
      </c>
      <c r="D129" s="4">
        <f>IF(ISNA(VLOOKUP(A129,'2011'!$B$2:$S$401,7,FALSE)), AVERAGE(B129:C129), VLOOKUP(A129,'2011'!$B$2:$S$401,7,FALSE))</f>
        <v>25</v>
      </c>
      <c r="E129" s="4">
        <f>IF(ISNA(VLOOKUP(A129,'2010'!$B$2:$S$401,7,FALSE)), AVERAGE(B129:D129), VLOOKUP(A129,'2010'!$B$2:$S$401,7,FALSE))</f>
        <v>27</v>
      </c>
      <c r="F129" s="4">
        <f>IF(ISNA(VLOOKUP(A129,'2009'!$B$2:$S$401,7,FALSE)), AVERAGE(B129:E129), VLOOKUP(A129,'2009'!$B$2:$S$401,7,FALSE))</f>
        <v>30.725000000000001</v>
      </c>
      <c r="H129" s="4">
        <f>VLOOKUP(A129,'2013'!$B$2:$S$301,4,FALSE)*1.7</f>
        <v>78.2</v>
      </c>
      <c r="I129" s="4">
        <f>IF(ISNA(VLOOKUP(A129,'2012'!$B$2:$S$401,4,FALSE)), H129, VLOOKUP(A129,'2012'!$B$2:$S$401,4,FALSE))</f>
        <v>62</v>
      </c>
      <c r="J129" s="4">
        <f>IF(ISNA(VLOOKUP(A129,'2011'!$B$2:$S$401,4,FALSE)), AVERAGE(H129:I129), VLOOKUP(A129,'2011'!$B$2:$S$401,4,FALSE))</f>
        <v>62</v>
      </c>
      <c r="K129" s="4">
        <f>IF(ISNA(VLOOKUP(A129,'2010'!$B$2:$S$401,4,FALSE)), AVERAGE(H129:J129), VLOOKUP(A129,'2010'!$B$2:$S$401,4,FALSE))</f>
        <v>64</v>
      </c>
      <c r="L129" s="4">
        <f>IF(ISNA(VLOOKUP(A129,'2009'!$B$2:$S$401,4,FALSE)), AVERAGE(H129:K129), VLOOKUP(A129,'2009'!$B$2:$S$401,4,FALSE))</f>
        <v>66.55</v>
      </c>
      <c r="N129" s="4">
        <f t="shared" si="9"/>
        <v>28</v>
      </c>
      <c r="S129" s="4" t="str">
        <f>VLOOKUP(A129,Bios!$B$2:$S$350,3,FALSE)</f>
        <v>C</v>
      </c>
      <c r="T129" s="4" t="str">
        <f>VLOOKUP(A129,Bios!$B$2:$S$350,4,FALSE)</f>
        <v>Feb 04 '85</v>
      </c>
      <c r="U129" s="4" t="str">
        <f t="shared" si="10"/>
        <v>85</v>
      </c>
      <c r="V129" s="5">
        <f t="shared" si="11"/>
        <v>0.46168294515401959</v>
      </c>
      <c r="W129" s="4">
        <f t="shared" si="12"/>
        <v>25</v>
      </c>
      <c r="X129" s="4">
        <f t="shared" si="13"/>
        <v>45.9</v>
      </c>
      <c r="Y129" s="4">
        <f t="shared" si="14"/>
        <v>62</v>
      </c>
      <c r="Z129" s="4">
        <f t="shared" si="15"/>
        <v>78.2</v>
      </c>
      <c r="AA129" s="4" t="str">
        <f>VLOOKUP(A129,Bios!$B$2:$S$350,7,FALSE)</f>
        <v>CAN</v>
      </c>
      <c r="AB129" s="4" t="str">
        <f>VLOOKUP(A129,Bios!$B$2:$S$350,2,FALSE)</f>
        <v>CBJ</v>
      </c>
      <c r="AC129" s="4">
        <f t="shared" si="16"/>
        <v>66.55</v>
      </c>
      <c r="AD129" s="4">
        <f t="shared" si="17"/>
        <v>30.725000000000001</v>
      </c>
    </row>
    <row r="130" spans="1:30" ht="15" customHeight="1">
      <c r="A130" s="4" t="s">
        <v>163</v>
      </c>
      <c r="B130" s="4">
        <f>VLOOKUP(A130,'2013'!$B$2:$S$301,7,FALSE)*1.7</f>
        <v>44.199999999999996</v>
      </c>
      <c r="C130" s="4">
        <f>IF(ISNA(VLOOKUP(A130,'2012'!$B$2:$S$401,7,FALSE)), B130, VLOOKUP(A130,'2012'!$B$2:$S$401,7,FALSE))</f>
        <v>59</v>
      </c>
      <c r="D130" s="4">
        <f>IF(ISNA(VLOOKUP(A130,'2011'!$B$2:$S$401,7,FALSE)), AVERAGE(B130:C130), VLOOKUP(A130,'2011'!$B$2:$S$401,7,FALSE))</f>
        <v>31</v>
      </c>
      <c r="E130" s="4">
        <f>IF(ISNA(VLOOKUP(A130,'2010'!$B$2:$S$401,7,FALSE)), AVERAGE(B130:D130), VLOOKUP(A130,'2010'!$B$2:$S$401,7,FALSE))</f>
        <v>71</v>
      </c>
      <c r="F130" s="4">
        <f>IF(ISNA(VLOOKUP(A130,'2009'!$B$2:$S$401,7,FALSE)), AVERAGE(B130:E130), VLOOKUP(A130,'2009'!$B$2:$S$401,7,FALSE))</f>
        <v>74</v>
      </c>
      <c r="H130" s="4">
        <f>VLOOKUP(A130,'2013'!$B$2:$S$301,4,FALSE)*1.7</f>
        <v>79.899999999999991</v>
      </c>
      <c r="I130" s="4">
        <f>IF(ISNA(VLOOKUP(A130,'2012'!$B$2:$S$401,4,FALSE)), H130, VLOOKUP(A130,'2012'!$B$2:$S$401,4,FALSE))</f>
        <v>75</v>
      </c>
      <c r="J130" s="4">
        <f>IF(ISNA(VLOOKUP(A130,'2011'!$B$2:$S$401,4,FALSE)), AVERAGE(H130:I130), VLOOKUP(A130,'2011'!$B$2:$S$401,4,FALSE))</f>
        <v>54</v>
      </c>
      <c r="K130" s="4">
        <f>IF(ISNA(VLOOKUP(A130,'2010'!$B$2:$S$401,4,FALSE)), AVERAGE(H130:J130), VLOOKUP(A130,'2010'!$B$2:$S$401,4,FALSE))</f>
        <v>70</v>
      </c>
      <c r="L130" s="4">
        <f>IF(ISNA(VLOOKUP(A130,'2009'!$B$2:$S$401,4,FALSE)), AVERAGE(H130:K130), VLOOKUP(A130,'2009'!$B$2:$S$401,4,FALSE))</f>
        <v>79</v>
      </c>
      <c r="N130" s="4">
        <f t="shared" ref="N130:N193" si="18">113-U130</f>
        <v>41</v>
      </c>
      <c r="S130" s="4" t="str">
        <f>VLOOKUP(A130,Bios!$B$2:$S$350,3,FALSE)</f>
        <v>R</v>
      </c>
      <c r="T130" s="4" t="str">
        <f>VLOOKUP(A130,Bios!$B$2:$S$350,4,FALSE)</f>
        <v>Dec 11 '72</v>
      </c>
      <c r="U130" s="4" t="str">
        <f t="shared" ref="U130:U193" si="19">RIGHT(T130, LEN(T130)-8)</f>
        <v>72</v>
      </c>
      <c r="V130" s="5">
        <f t="shared" ref="V130:V193" si="20">AD130/AC130</f>
        <v>0.78010617490919243</v>
      </c>
      <c r="W130" s="4">
        <f t="shared" ref="W130:W193" si="21">MIN(B130:F130)</f>
        <v>31</v>
      </c>
      <c r="X130" s="4">
        <f t="shared" ref="X130:X193" si="22">MAX(B130:F130)</f>
        <v>74</v>
      </c>
      <c r="Y130" s="4">
        <f t="shared" ref="Y130:Y193" si="23">MIN(H130:L130)</f>
        <v>54</v>
      </c>
      <c r="Z130" s="4">
        <f t="shared" ref="Z130:Z193" si="24">MAX(H130:L130)</f>
        <v>79.899999999999991</v>
      </c>
      <c r="AA130" s="4" t="str">
        <f>VLOOKUP(A130,Bios!$B$2:$S$350,7,FALSE)</f>
        <v>SWE</v>
      </c>
      <c r="AB130" s="4" t="str">
        <f>VLOOKUP(A130,Bios!$B$2:$S$350,2,FALSE)</f>
        <v>DET</v>
      </c>
      <c r="AC130" s="4">
        <f t="shared" ref="AC130:AC193" si="25">AVERAGE(H130:L130)</f>
        <v>71.58</v>
      </c>
      <c r="AD130" s="4">
        <f t="shared" ref="AD130:AD193" si="26">AVERAGE(B130:F130)</f>
        <v>55.839999999999996</v>
      </c>
    </row>
    <row r="131" spans="1:30" ht="15" customHeight="1">
      <c r="A131" s="4" t="s">
        <v>335</v>
      </c>
      <c r="B131" s="4">
        <f>VLOOKUP(A131,'2013'!$B$2:$S$301,7,FALSE)*1.7</f>
        <v>44.199999999999996</v>
      </c>
      <c r="C131" s="4">
        <f>IF(ISNA(VLOOKUP(A131,'2012'!$B$2:$S$401,7,FALSE)), B131, VLOOKUP(A131,'2012'!$B$2:$S$401,7,FALSE))</f>
        <v>44.199999999999996</v>
      </c>
      <c r="D131" s="4">
        <f>IF(ISNA(VLOOKUP(A131,'2011'!$B$2:$S$401,7,FALSE)), AVERAGE(B131:C131), VLOOKUP(A131,'2011'!$B$2:$S$401,7,FALSE))</f>
        <v>46</v>
      </c>
      <c r="E131" s="4">
        <f>IF(ISNA(VLOOKUP(A131,'2010'!$B$2:$S$401,7,FALSE)), AVERAGE(B131:D131), VLOOKUP(A131,'2010'!$B$2:$S$401,7,FALSE))</f>
        <v>46</v>
      </c>
      <c r="F131" s="4">
        <f>IF(ISNA(VLOOKUP(A131,'2009'!$B$2:$S$401,7,FALSE)), AVERAGE(B131:E131), VLOOKUP(A131,'2009'!$B$2:$S$401,7,FALSE))</f>
        <v>60</v>
      </c>
      <c r="H131" s="4">
        <f>VLOOKUP(A131,'2013'!$B$2:$S$301,4,FALSE)*1.7</f>
        <v>81.599999999999994</v>
      </c>
      <c r="I131" s="4">
        <f>IF(ISNA(VLOOKUP(A131,'2012'!$B$2:$S$401,4,FALSE)), H131, VLOOKUP(A131,'2012'!$B$2:$S$401,4,FALSE))</f>
        <v>81.599999999999994</v>
      </c>
      <c r="J131" s="4">
        <f>IF(ISNA(VLOOKUP(A131,'2011'!$B$2:$S$401,4,FALSE)), AVERAGE(H131:I131), VLOOKUP(A131,'2011'!$B$2:$S$401,4,FALSE))</f>
        <v>82</v>
      </c>
      <c r="K131" s="4">
        <f>IF(ISNA(VLOOKUP(A131,'2010'!$B$2:$S$401,4,FALSE)), AVERAGE(H131:J131), VLOOKUP(A131,'2010'!$B$2:$S$401,4,FALSE))</f>
        <v>61</v>
      </c>
      <c r="L131" s="4">
        <f>IF(ISNA(VLOOKUP(A131,'2009'!$B$2:$S$401,4,FALSE)), AVERAGE(H131:K131), VLOOKUP(A131,'2009'!$B$2:$S$401,4,FALSE))</f>
        <v>81</v>
      </c>
      <c r="N131" s="4">
        <f t="shared" si="18"/>
        <v>34</v>
      </c>
      <c r="S131" s="4" t="str">
        <f>VLOOKUP(A131,Bios!$B$2:$S$350,3,FALSE)</f>
        <v>R</v>
      </c>
      <c r="T131" s="4" t="str">
        <f>VLOOKUP(A131,Bios!$B$2:$S$350,4,FALSE)</f>
        <v>Jan 18 '79</v>
      </c>
      <c r="U131" s="4" t="str">
        <f t="shared" si="19"/>
        <v>79</v>
      </c>
      <c r="V131" s="5">
        <f t="shared" si="20"/>
        <v>0.62086776859504134</v>
      </c>
      <c r="W131" s="4">
        <f t="shared" si="21"/>
        <v>44.199999999999996</v>
      </c>
      <c r="X131" s="4">
        <f t="shared" si="22"/>
        <v>60</v>
      </c>
      <c r="Y131" s="4">
        <f t="shared" si="23"/>
        <v>61</v>
      </c>
      <c r="Z131" s="4">
        <f t="shared" si="24"/>
        <v>82</v>
      </c>
      <c r="AA131" s="4" t="str">
        <f>VLOOKUP(A131,Bios!$B$2:$S$350,7,FALSE)</f>
        <v>USA</v>
      </c>
      <c r="AB131" s="4" t="str">
        <f>VLOOKUP(A131,Bios!$B$2:$S$350,2,FALSE)</f>
        <v>MTL</v>
      </c>
      <c r="AC131" s="4">
        <f t="shared" si="25"/>
        <v>77.44</v>
      </c>
      <c r="AD131" s="4">
        <f t="shared" si="26"/>
        <v>48.08</v>
      </c>
    </row>
    <row r="132" spans="1:30" ht="15" customHeight="1">
      <c r="A132" s="4" t="s">
        <v>701</v>
      </c>
      <c r="B132" s="4">
        <f>VLOOKUP(A132,'2013'!$B$2:$S$301,7,FALSE)*1.7</f>
        <v>44.199999999999996</v>
      </c>
      <c r="C132" s="4">
        <f>IF(ISNA(VLOOKUP(A132,'2012'!$B$2:$S$401,7,FALSE)), B132, VLOOKUP(A132,'2012'!$B$2:$S$401,7,FALSE))</f>
        <v>44.199999999999996</v>
      </c>
      <c r="D132" s="4">
        <f>IF(ISNA(VLOOKUP(A132,'2011'!$B$2:$S$401,7,FALSE)), AVERAGE(B132:C132), VLOOKUP(A132,'2011'!$B$2:$S$401,7,FALSE))</f>
        <v>44.199999999999996</v>
      </c>
      <c r="E132" s="4">
        <f>IF(ISNA(VLOOKUP(A132,'2010'!$B$2:$S$401,7,FALSE)), AVERAGE(B132:D132), VLOOKUP(A132,'2010'!$B$2:$S$401,7,FALSE))</f>
        <v>44.199999999999996</v>
      </c>
      <c r="F132" s="4">
        <f>IF(ISNA(VLOOKUP(A132,'2009'!$B$2:$S$401,7,FALSE)), AVERAGE(B132:E132), VLOOKUP(A132,'2009'!$B$2:$S$401,7,FALSE))</f>
        <v>44.199999999999996</v>
      </c>
      <c r="H132" s="4">
        <f>VLOOKUP(A132,'2013'!$B$2:$S$301,4,FALSE)*1.7</f>
        <v>74.8</v>
      </c>
      <c r="I132" s="4">
        <f>IF(ISNA(VLOOKUP(A132,'2012'!$B$2:$S$401,4,FALSE)), H132, VLOOKUP(A132,'2012'!$B$2:$S$401,4,FALSE))</f>
        <v>74.8</v>
      </c>
      <c r="J132" s="4">
        <f>IF(ISNA(VLOOKUP(A132,'2011'!$B$2:$S$401,4,FALSE)), AVERAGE(H132:I132), VLOOKUP(A132,'2011'!$B$2:$S$401,4,FALSE))</f>
        <v>74.8</v>
      </c>
      <c r="K132" s="4">
        <f>IF(ISNA(VLOOKUP(A132,'2010'!$B$2:$S$401,4,FALSE)), AVERAGE(H132:J132), VLOOKUP(A132,'2010'!$B$2:$S$401,4,FALSE))</f>
        <v>74.8</v>
      </c>
      <c r="L132" s="4">
        <f>IF(ISNA(VLOOKUP(A132,'2009'!$B$2:$S$401,4,FALSE)), AVERAGE(H132:K132), VLOOKUP(A132,'2009'!$B$2:$S$401,4,FALSE))</f>
        <v>74.8</v>
      </c>
      <c r="N132" s="4">
        <f t="shared" si="18"/>
        <v>27</v>
      </c>
      <c r="S132" s="4" t="str">
        <f>VLOOKUP(A132,Bios!$B$2:$S$350,3,FALSE)</f>
        <v>R</v>
      </c>
      <c r="T132" s="4" t="str">
        <f>VLOOKUP(A132,Bios!$B$2:$S$350,4,FALSE)</f>
        <v>Mar 09 '86</v>
      </c>
      <c r="U132" s="4" t="str">
        <f t="shared" si="19"/>
        <v>86</v>
      </c>
      <c r="V132" s="5">
        <f t="shared" si="20"/>
        <v>0.59090909090909083</v>
      </c>
      <c r="W132" s="4">
        <f t="shared" si="21"/>
        <v>44.199999999999996</v>
      </c>
      <c r="X132" s="4">
        <f t="shared" si="22"/>
        <v>44.199999999999996</v>
      </c>
      <c r="Y132" s="4">
        <f t="shared" si="23"/>
        <v>74.8</v>
      </c>
      <c r="Z132" s="4">
        <f t="shared" si="24"/>
        <v>74.8</v>
      </c>
      <c r="AA132" s="4" t="str">
        <f>VLOOKUP(A132,Bios!$B$2:$S$350,7,FALSE)</f>
        <v>CHE</v>
      </c>
      <c r="AB132" s="4" t="str">
        <f>VLOOKUP(A132,Bios!$B$2:$S$350,2,FALSE)</f>
        <v>NJD</v>
      </c>
      <c r="AC132" s="4">
        <f t="shared" si="25"/>
        <v>74.8</v>
      </c>
      <c r="AD132" s="4">
        <f t="shared" si="26"/>
        <v>44.199999999999996</v>
      </c>
    </row>
    <row r="133" spans="1:30">
      <c r="A133" s="4" t="s">
        <v>699</v>
      </c>
      <c r="B133" s="4">
        <f>VLOOKUP(A133,'2013'!$B$2:$S$301,7,FALSE)*1.7</f>
        <v>44.199999999999996</v>
      </c>
      <c r="C133" s="4">
        <f>IF(ISNA(VLOOKUP(A133,'2012'!$B$2:$S$401,7,FALSE)), B133, VLOOKUP(A133,'2012'!$B$2:$S$401,7,FALSE))</f>
        <v>44.199999999999996</v>
      </c>
      <c r="D133" s="4">
        <f>IF(ISNA(VLOOKUP(A133,'2011'!$B$2:$S$401,7,FALSE)), AVERAGE(B133:C133), VLOOKUP(A133,'2011'!$B$2:$S$401,7,FALSE))</f>
        <v>44.199999999999996</v>
      </c>
      <c r="E133" s="4">
        <f>IF(ISNA(VLOOKUP(A133,'2010'!$B$2:$S$401,7,FALSE)), AVERAGE(B133:D133), VLOOKUP(A133,'2010'!$B$2:$S$401,7,FALSE))</f>
        <v>76</v>
      </c>
      <c r="F133" s="4">
        <f>IF(ISNA(VLOOKUP(A133,'2009'!$B$2:$S$401,7,FALSE)), AVERAGE(B133:E133), VLOOKUP(A133,'2009'!$B$2:$S$401,7,FALSE))</f>
        <v>73</v>
      </c>
      <c r="H133" s="4">
        <f>VLOOKUP(A133,'2013'!$B$2:$S$301,4,FALSE)*1.7</f>
        <v>59.5</v>
      </c>
      <c r="I133" s="4">
        <f>IF(ISNA(VLOOKUP(A133,'2012'!$B$2:$S$401,4,FALSE)), H133, VLOOKUP(A133,'2012'!$B$2:$S$401,4,FALSE))</f>
        <v>59.5</v>
      </c>
      <c r="J133" s="4">
        <f>IF(ISNA(VLOOKUP(A133,'2011'!$B$2:$S$401,4,FALSE)), AVERAGE(H133:I133), VLOOKUP(A133,'2011'!$B$2:$S$401,4,FALSE))</f>
        <v>59.5</v>
      </c>
      <c r="K133" s="4">
        <f>IF(ISNA(VLOOKUP(A133,'2010'!$B$2:$S$401,4,FALSE)), AVERAGE(H133:J133), VLOOKUP(A133,'2010'!$B$2:$S$401,4,FALSE))</f>
        <v>75</v>
      </c>
      <c r="L133" s="4">
        <f>IF(ISNA(VLOOKUP(A133,'2009'!$B$2:$S$401,4,FALSE)), AVERAGE(H133:K133), VLOOKUP(A133,'2009'!$B$2:$S$401,4,FALSE))</f>
        <v>68</v>
      </c>
      <c r="N133" s="4">
        <f t="shared" si="18"/>
        <v>28</v>
      </c>
      <c r="S133" s="4" t="str">
        <f>VLOOKUP(A133,Bios!$B$2:$S$350,3,FALSE)</f>
        <v>D</v>
      </c>
      <c r="T133" s="4" t="str">
        <f>VLOOKUP(A133,Bios!$B$2:$S$350,4,FALSE)</f>
        <v>Oct 12 '85</v>
      </c>
      <c r="U133" s="4" t="str">
        <f t="shared" si="19"/>
        <v>85</v>
      </c>
      <c r="V133" s="5">
        <f t="shared" si="20"/>
        <v>0.87589424572317276</v>
      </c>
      <c r="W133" s="4">
        <f t="shared" si="21"/>
        <v>44.199999999999996</v>
      </c>
      <c r="X133" s="4">
        <f t="shared" si="22"/>
        <v>76</v>
      </c>
      <c r="Y133" s="4">
        <f t="shared" si="23"/>
        <v>59.5</v>
      </c>
      <c r="Z133" s="4">
        <f t="shared" si="24"/>
        <v>75</v>
      </c>
      <c r="AA133" s="4" t="str">
        <f>VLOOKUP(A133,Bios!$B$2:$S$350,7,FALSE)</f>
        <v>CAN</v>
      </c>
      <c r="AB133" s="4" t="str">
        <f>VLOOKUP(A133,Bios!$B$2:$S$350,2,FALSE)</f>
        <v>WSH</v>
      </c>
      <c r="AC133" s="4">
        <f t="shared" si="25"/>
        <v>64.3</v>
      </c>
      <c r="AD133" s="4">
        <f t="shared" si="26"/>
        <v>56.320000000000007</v>
      </c>
    </row>
    <row r="134" spans="1:30" ht="15" customHeight="1">
      <c r="A134" s="4" t="s">
        <v>192</v>
      </c>
      <c r="B134" s="4">
        <f>VLOOKUP(A134,'2013'!$B$2:$S$301,7,FALSE)*1.7</f>
        <v>44.199999999999996</v>
      </c>
      <c r="C134" s="4">
        <f>IF(ISNA(VLOOKUP(A134,'2012'!$B$2:$S$401,7,FALSE)), B134, VLOOKUP(A134,'2012'!$B$2:$S$401,7,FALSE))</f>
        <v>48</v>
      </c>
      <c r="D134" s="4">
        <f>IF(ISNA(VLOOKUP(A134,'2011'!$B$2:$S$401,7,FALSE)), AVERAGE(B134:C134), VLOOKUP(A134,'2011'!$B$2:$S$401,7,FALSE))</f>
        <v>43</v>
      </c>
      <c r="E134" s="4">
        <f>IF(ISNA(VLOOKUP(A134,'2010'!$B$2:$S$401,7,FALSE)), AVERAGE(B134:D134), VLOOKUP(A134,'2010'!$B$2:$S$401,7,FALSE))</f>
        <v>33</v>
      </c>
      <c r="F134" s="4">
        <f>IF(ISNA(VLOOKUP(A134,'2009'!$B$2:$S$401,7,FALSE)), AVERAGE(B134:E134), VLOOKUP(A134,'2009'!$B$2:$S$401,7,FALSE))</f>
        <v>40</v>
      </c>
      <c r="H134" s="4">
        <f>VLOOKUP(A134,'2013'!$B$2:$S$301,4,FALSE)*1.7</f>
        <v>68</v>
      </c>
      <c r="I134" s="4">
        <f>IF(ISNA(VLOOKUP(A134,'2012'!$B$2:$S$401,4,FALSE)), H134, VLOOKUP(A134,'2012'!$B$2:$S$401,4,FALSE))</f>
        <v>67</v>
      </c>
      <c r="J134" s="4">
        <f>IF(ISNA(VLOOKUP(A134,'2011'!$B$2:$S$401,4,FALSE)), AVERAGE(H134:I134), VLOOKUP(A134,'2011'!$B$2:$S$401,4,FALSE))</f>
        <v>79</v>
      </c>
      <c r="K134" s="4">
        <f>IF(ISNA(VLOOKUP(A134,'2010'!$B$2:$S$401,4,FALSE)), AVERAGE(H134:J134), VLOOKUP(A134,'2010'!$B$2:$S$401,4,FALSE))</f>
        <v>67</v>
      </c>
      <c r="L134" s="4">
        <f>IF(ISNA(VLOOKUP(A134,'2009'!$B$2:$S$401,4,FALSE)), AVERAGE(H134:K134), VLOOKUP(A134,'2009'!$B$2:$S$401,4,FALSE))</f>
        <v>74</v>
      </c>
      <c r="N134" s="4">
        <f t="shared" si="18"/>
        <v>31</v>
      </c>
      <c r="S134" s="4" t="str">
        <f>VLOOKUP(A134,Bios!$B$2:$S$350,3,FALSE)</f>
        <v>L</v>
      </c>
      <c r="T134" s="4" t="str">
        <f>VLOOKUP(A134,Bios!$B$2:$S$350,4,FALSE)</f>
        <v>Dec 28 '82</v>
      </c>
      <c r="U134" s="4" t="str">
        <f t="shared" si="19"/>
        <v>82</v>
      </c>
      <c r="V134" s="5">
        <f t="shared" si="20"/>
        <v>0.58647887323943659</v>
      </c>
      <c r="W134" s="4">
        <f t="shared" si="21"/>
        <v>33</v>
      </c>
      <c r="X134" s="4">
        <f t="shared" si="22"/>
        <v>48</v>
      </c>
      <c r="Y134" s="4">
        <f t="shared" si="23"/>
        <v>67</v>
      </c>
      <c r="Z134" s="4">
        <f t="shared" si="24"/>
        <v>79</v>
      </c>
      <c r="AA134" s="4" t="str">
        <f>VLOOKUP(A134,Bios!$B$2:$S$350,7,FALSE)</f>
        <v>CAN</v>
      </c>
      <c r="AB134" s="4" t="str">
        <f>VLOOKUP(A134,Bios!$B$2:$S$350,2,FALSE)</f>
        <v>CGY</v>
      </c>
      <c r="AC134" s="4">
        <f t="shared" si="25"/>
        <v>71</v>
      </c>
      <c r="AD134" s="4">
        <f t="shared" si="26"/>
        <v>41.64</v>
      </c>
    </row>
    <row r="135" spans="1:30" ht="15" customHeight="1">
      <c r="A135" s="4" t="s">
        <v>705</v>
      </c>
      <c r="B135" s="4">
        <f>VLOOKUP(A135,'2013'!$B$2:$S$301,7,FALSE)*1.7</f>
        <v>44.199999999999996</v>
      </c>
      <c r="C135" s="4">
        <f>IF(ISNA(VLOOKUP(A135,'2012'!$B$2:$S$401,7,FALSE)), B135, VLOOKUP(A135,'2012'!$B$2:$S$401,7,FALSE))</f>
        <v>44.199999999999996</v>
      </c>
      <c r="D135" s="4">
        <f>IF(ISNA(VLOOKUP(A135,'2011'!$B$2:$S$401,7,FALSE)), AVERAGE(B135:C135), VLOOKUP(A135,'2011'!$B$2:$S$401,7,FALSE))</f>
        <v>18</v>
      </c>
      <c r="E135" s="4">
        <f>IF(ISNA(VLOOKUP(A135,'2010'!$B$2:$S$401,7,FALSE)), AVERAGE(B135:D135), VLOOKUP(A135,'2010'!$B$2:$S$401,7,FALSE))</f>
        <v>35.466666666666661</v>
      </c>
      <c r="F135" s="4">
        <f>IF(ISNA(VLOOKUP(A135,'2009'!$B$2:$S$401,7,FALSE)), AVERAGE(B135:E135), VLOOKUP(A135,'2009'!$B$2:$S$401,7,FALSE))</f>
        <v>35.466666666666661</v>
      </c>
      <c r="H135" s="4">
        <f>VLOOKUP(A135,'2013'!$B$2:$S$301,4,FALSE)*1.7</f>
        <v>79.899999999999991</v>
      </c>
      <c r="I135" s="4">
        <f>IF(ISNA(VLOOKUP(A135,'2012'!$B$2:$S$401,4,FALSE)), H135, VLOOKUP(A135,'2012'!$B$2:$S$401,4,FALSE))</f>
        <v>79.899999999999991</v>
      </c>
      <c r="J135" s="4">
        <f>IF(ISNA(VLOOKUP(A135,'2011'!$B$2:$S$401,4,FALSE)), AVERAGE(H135:I135), VLOOKUP(A135,'2011'!$B$2:$S$401,4,FALSE))</f>
        <v>54</v>
      </c>
      <c r="K135" s="4">
        <f>IF(ISNA(VLOOKUP(A135,'2010'!$B$2:$S$401,4,FALSE)), AVERAGE(H135:J135), VLOOKUP(A135,'2010'!$B$2:$S$401,4,FALSE))</f>
        <v>71.266666666666666</v>
      </c>
      <c r="L135" s="4">
        <f>IF(ISNA(VLOOKUP(A135,'2009'!$B$2:$S$401,4,FALSE)), AVERAGE(H135:K135), VLOOKUP(A135,'2009'!$B$2:$S$401,4,FALSE))</f>
        <v>71.266666666666666</v>
      </c>
      <c r="N135" s="4">
        <f t="shared" si="18"/>
        <v>22</v>
      </c>
      <c r="S135" s="4" t="str">
        <f>VLOOKUP(A135,Bios!$B$2:$S$350,3,FALSE)</f>
        <v>C</v>
      </c>
      <c r="T135" s="4" t="str">
        <f>VLOOKUP(A135,Bios!$B$2:$S$350,4,FALSE)</f>
        <v>Aug 22 '91</v>
      </c>
      <c r="U135" s="4" t="str">
        <f t="shared" si="19"/>
        <v>91</v>
      </c>
      <c r="V135" s="5">
        <f t="shared" si="20"/>
        <v>0.49766136576239467</v>
      </c>
      <c r="W135" s="4">
        <f t="shared" si="21"/>
        <v>18</v>
      </c>
      <c r="X135" s="4">
        <f t="shared" si="22"/>
        <v>44.199999999999996</v>
      </c>
      <c r="Y135" s="4">
        <f t="shared" si="23"/>
        <v>54</v>
      </c>
      <c r="Z135" s="4">
        <f t="shared" si="24"/>
        <v>79.899999999999991</v>
      </c>
      <c r="AA135" s="4" t="str">
        <f>VLOOKUP(A135,Bios!$B$2:$S$350,7,FALSE)</f>
        <v>CAN</v>
      </c>
      <c r="AB135" s="4" t="str">
        <f>VLOOKUP(A135,Bios!$B$2:$S$350,2,FALSE)</f>
        <v>PHI</v>
      </c>
      <c r="AC135" s="4">
        <f t="shared" si="25"/>
        <v>71.266666666666666</v>
      </c>
      <c r="AD135" s="4">
        <f t="shared" si="26"/>
        <v>35.466666666666661</v>
      </c>
    </row>
    <row r="136" spans="1:30" ht="15" customHeight="1">
      <c r="A136" s="4" t="s">
        <v>708</v>
      </c>
      <c r="B136" s="4">
        <f>VLOOKUP(A136,'2013'!$B$2:$S$301,7,FALSE)*1.7</f>
        <v>44.199999999999996</v>
      </c>
      <c r="C136" s="4">
        <f>IF(ISNA(VLOOKUP(A136,'2012'!$B$2:$S$401,7,FALSE)), B136, VLOOKUP(A136,'2012'!$B$2:$S$401,7,FALSE))</f>
        <v>24</v>
      </c>
      <c r="D136" s="4">
        <f>IF(ISNA(VLOOKUP(A136,'2011'!$B$2:$S$401,7,FALSE)), AVERAGE(B136:C136), VLOOKUP(A136,'2011'!$B$2:$S$401,7,FALSE))</f>
        <v>24</v>
      </c>
      <c r="E136" s="4">
        <f>IF(ISNA(VLOOKUP(A136,'2010'!$B$2:$S$401,7,FALSE)), AVERAGE(B136:D136), VLOOKUP(A136,'2010'!$B$2:$S$401,7,FALSE))</f>
        <v>30.733333333333331</v>
      </c>
      <c r="F136" s="4">
        <f>IF(ISNA(VLOOKUP(A136,'2009'!$B$2:$S$401,7,FALSE)), AVERAGE(B136:E136), VLOOKUP(A136,'2009'!$B$2:$S$401,7,FALSE))</f>
        <v>30.733333333333331</v>
      </c>
      <c r="H136" s="4">
        <f>VLOOKUP(A136,'2013'!$B$2:$S$301,4,FALSE)*1.7</f>
        <v>81.599999999999994</v>
      </c>
      <c r="I136" s="4">
        <f>IF(ISNA(VLOOKUP(A136,'2012'!$B$2:$S$401,4,FALSE)), H136, VLOOKUP(A136,'2012'!$B$2:$S$401,4,FALSE))</f>
        <v>82</v>
      </c>
      <c r="J136" s="4">
        <f>IF(ISNA(VLOOKUP(A136,'2011'!$B$2:$S$401,4,FALSE)), AVERAGE(H136:I136), VLOOKUP(A136,'2011'!$B$2:$S$401,4,FALSE))</f>
        <v>82</v>
      </c>
      <c r="K136" s="4">
        <f>IF(ISNA(VLOOKUP(A136,'2010'!$B$2:$S$401,4,FALSE)), AVERAGE(H136:J136), VLOOKUP(A136,'2010'!$B$2:$S$401,4,FALSE))</f>
        <v>81.86666666666666</v>
      </c>
      <c r="L136" s="4">
        <f>IF(ISNA(VLOOKUP(A136,'2009'!$B$2:$S$401,4,FALSE)), AVERAGE(H136:K136), VLOOKUP(A136,'2009'!$B$2:$S$401,4,FALSE))</f>
        <v>81.86666666666666</v>
      </c>
      <c r="N136" s="4">
        <f t="shared" si="18"/>
        <v>24</v>
      </c>
      <c r="S136" s="4" t="str">
        <f>VLOOKUP(A136,Bios!$B$2:$S$350,3,FALSE)</f>
        <v>L</v>
      </c>
      <c r="T136" s="4" t="str">
        <f>VLOOKUP(A136,Bios!$B$2:$S$350,4,FALSE)</f>
        <v>Dec 16 '89</v>
      </c>
      <c r="U136" s="4" t="str">
        <f t="shared" si="19"/>
        <v>89</v>
      </c>
      <c r="V136" s="5">
        <f t="shared" si="20"/>
        <v>0.3754071661237785</v>
      </c>
      <c r="W136" s="4">
        <f t="shared" si="21"/>
        <v>24</v>
      </c>
      <c r="X136" s="4">
        <f t="shared" si="22"/>
        <v>44.199999999999996</v>
      </c>
      <c r="Y136" s="4">
        <f t="shared" si="23"/>
        <v>81.599999999999994</v>
      </c>
      <c r="Z136" s="4">
        <f t="shared" si="24"/>
        <v>82</v>
      </c>
      <c r="AA136" s="4" t="str">
        <f>VLOOKUP(A136,Bios!$B$2:$S$350,7,FALSE)</f>
        <v>DNK</v>
      </c>
      <c r="AB136" s="4" t="str">
        <f>VLOOKUP(A136,Bios!$B$2:$S$350,2,FALSE)</f>
        <v>PHX</v>
      </c>
      <c r="AC136" s="4">
        <f t="shared" si="25"/>
        <v>81.86666666666666</v>
      </c>
      <c r="AD136" s="4">
        <f t="shared" si="26"/>
        <v>30.733333333333331</v>
      </c>
    </row>
    <row r="137" spans="1:30" ht="15" customHeight="1">
      <c r="A137" s="4" t="s">
        <v>223</v>
      </c>
      <c r="B137" s="4">
        <f>VLOOKUP(A137,'2013'!$B$2:$S$301,7,FALSE)*1.7</f>
        <v>42.5</v>
      </c>
      <c r="C137" s="4">
        <f>IF(ISNA(VLOOKUP(A137,'2012'!$B$2:$S$401,7,FALSE)), B137, VLOOKUP(A137,'2012'!$B$2:$S$401,7,FALSE))</f>
        <v>42</v>
      </c>
      <c r="D137" s="4">
        <f>IF(ISNA(VLOOKUP(A137,'2011'!$B$2:$S$401,7,FALSE)), AVERAGE(B137:C137), VLOOKUP(A137,'2011'!$B$2:$S$401,7,FALSE))</f>
        <v>42.25</v>
      </c>
      <c r="E137" s="4">
        <f>IF(ISNA(VLOOKUP(A137,'2010'!$B$2:$S$401,7,FALSE)), AVERAGE(B137:D137), VLOOKUP(A137,'2010'!$B$2:$S$401,7,FALSE))</f>
        <v>47</v>
      </c>
      <c r="F137" s="4">
        <f>IF(ISNA(VLOOKUP(A137,'2009'!$B$2:$S$401,7,FALSE)), AVERAGE(B137:E137), VLOOKUP(A137,'2009'!$B$2:$S$401,7,FALSE))</f>
        <v>50</v>
      </c>
      <c r="H137" s="4">
        <f>VLOOKUP(A137,'2013'!$B$2:$S$301,4,FALSE)*1.7</f>
        <v>81.599999999999994</v>
      </c>
      <c r="I137" s="4">
        <f>IF(ISNA(VLOOKUP(A137,'2012'!$B$2:$S$401,4,FALSE)), H137, VLOOKUP(A137,'2012'!$B$2:$S$401,4,FALSE))</f>
        <v>57</v>
      </c>
      <c r="J137" s="4">
        <f>IF(ISNA(VLOOKUP(A137,'2011'!$B$2:$S$401,4,FALSE)), AVERAGE(H137:I137), VLOOKUP(A137,'2011'!$B$2:$S$401,4,FALSE))</f>
        <v>69.3</v>
      </c>
      <c r="K137" s="4">
        <f>IF(ISNA(VLOOKUP(A137,'2010'!$B$2:$S$401,4,FALSE)), AVERAGE(H137:J137), VLOOKUP(A137,'2010'!$B$2:$S$401,4,FALSE))</f>
        <v>82</v>
      </c>
      <c r="L137" s="4">
        <f>IF(ISNA(VLOOKUP(A137,'2009'!$B$2:$S$401,4,FALSE)), AVERAGE(H137:K137), VLOOKUP(A137,'2009'!$B$2:$S$401,4,FALSE))</f>
        <v>81</v>
      </c>
      <c r="N137" s="4">
        <f t="shared" si="18"/>
        <v>25</v>
      </c>
      <c r="S137" s="4" t="str">
        <f>VLOOKUP(A137,Bios!$B$2:$S$350,3,FALSE)</f>
        <v>L</v>
      </c>
      <c r="T137" s="4" t="str">
        <f>VLOOKUP(A137,Bios!$B$2:$S$350,4,FALSE)</f>
        <v>May 28 '88</v>
      </c>
      <c r="U137" s="4" t="str">
        <f t="shared" si="19"/>
        <v>88</v>
      </c>
      <c r="V137" s="5">
        <f t="shared" si="20"/>
        <v>0.60326233486114866</v>
      </c>
      <c r="W137" s="4">
        <f t="shared" si="21"/>
        <v>42</v>
      </c>
      <c r="X137" s="4">
        <f t="shared" si="22"/>
        <v>50</v>
      </c>
      <c r="Y137" s="4">
        <f t="shared" si="23"/>
        <v>57</v>
      </c>
      <c r="Z137" s="4">
        <f t="shared" si="24"/>
        <v>82</v>
      </c>
      <c r="AA137" s="4" t="str">
        <f>VLOOKUP(A137,Bios!$B$2:$S$350,7,FALSE)</f>
        <v>CAN</v>
      </c>
      <c r="AB137" s="4" t="str">
        <f>VLOOKUP(A137,Bios!$B$2:$S$350,2,FALSE)</f>
        <v>EDM</v>
      </c>
      <c r="AC137" s="4">
        <f t="shared" si="25"/>
        <v>74.179999999999993</v>
      </c>
      <c r="AD137" s="4">
        <f t="shared" si="26"/>
        <v>44.75</v>
      </c>
    </row>
    <row r="138" spans="1:30" ht="15" customHeight="1">
      <c r="A138" s="4" t="s">
        <v>238</v>
      </c>
      <c r="B138" s="4">
        <f>VLOOKUP(A138,'2013'!$B$2:$S$301,7,FALSE)*1.7</f>
        <v>42.5</v>
      </c>
      <c r="C138" s="4">
        <f>IF(ISNA(VLOOKUP(A138,'2012'!$B$2:$S$401,7,FALSE)), B138, VLOOKUP(A138,'2012'!$B$2:$S$401,7,FALSE))</f>
        <v>38</v>
      </c>
      <c r="D138" s="4">
        <f>IF(ISNA(VLOOKUP(A138,'2011'!$B$2:$S$401,7,FALSE)), AVERAGE(B138:C138), VLOOKUP(A138,'2011'!$B$2:$S$401,7,FALSE))</f>
        <v>52</v>
      </c>
      <c r="E138" s="4">
        <f>IF(ISNA(VLOOKUP(A138,'2010'!$B$2:$S$401,7,FALSE)), AVERAGE(B138:D138), VLOOKUP(A138,'2010'!$B$2:$S$401,7,FALSE))</f>
        <v>44.166666666666664</v>
      </c>
      <c r="F138" s="4">
        <f>IF(ISNA(VLOOKUP(A138,'2009'!$B$2:$S$401,7,FALSE)), AVERAGE(B138:E138), VLOOKUP(A138,'2009'!$B$2:$S$401,7,FALSE))</f>
        <v>47</v>
      </c>
      <c r="H138" s="4">
        <f>VLOOKUP(A138,'2013'!$B$2:$S$301,4,FALSE)*1.7</f>
        <v>81.599999999999994</v>
      </c>
      <c r="I138" s="4">
        <f>IF(ISNA(VLOOKUP(A138,'2012'!$B$2:$S$401,4,FALSE)), H138, VLOOKUP(A138,'2012'!$B$2:$S$401,4,FALSE))</f>
        <v>82</v>
      </c>
      <c r="J138" s="4">
        <f>IF(ISNA(VLOOKUP(A138,'2011'!$B$2:$S$401,4,FALSE)), AVERAGE(H138:I138), VLOOKUP(A138,'2011'!$B$2:$S$401,4,FALSE))</f>
        <v>81</v>
      </c>
      <c r="K138" s="4">
        <f>IF(ISNA(VLOOKUP(A138,'2010'!$B$2:$S$401,4,FALSE)), AVERAGE(H138:J138), VLOOKUP(A138,'2010'!$B$2:$S$401,4,FALSE))</f>
        <v>81.533333333333331</v>
      </c>
      <c r="L138" s="4">
        <f>IF(ISNA(VLOOKUP(A138,'2009'!$B$2:$S$401,4,FALSE)), AVERAGE(H138:K138), VLOOKUP(A138,'2009'!$B$2:$S$401,4,FALSE))</f>
        <v>76</v>
      </c>
      <c r="N138" s="4">
        <f t="shared" si="18"/>
        <v>25</v>
      </c>
      <c r="S138" s="4" t="str">
        <f>VLOOKUP(A138,Bios!$B$2:$S$350,3,FALSE)</f>
        <v>C</v>
      </c>
      <c r="T138" s="4" t="str">
        <f>VLOOKUP(A138,Bios!$B$2:$S$350,4,FALSE)</f>
        <v>Jun 02 '88</v>
      </c>
      <c r="U138" s="4" t="str">
        <f t="shared" si="19"/>
        <v>88</v>
      </c>
      <c r="V138" s="5">
        <f t="shared" si="20"/>
        <v>0.5562002652519894</v>
      </c>
      <c r="W138" s="4">
        <f t="shared" si="21"/>
        <v>38</v>
      </c>
      <c r="X138" s="4">
        <f t="shared" si="22"/>
        <v>52</v>
      </c>
      <c r="Y138" s="4">
        <f t="shared" si="23"/>
        <v>76</v>
      </c>
      <c r="Z138" s="4">
        <f t="shared" si="24"/>
        <v>82</v>
      </c>
      <c r="AA138" s="4" t="str">
        <f>VLOOKUP(A138,Bios!$B$2:$S$350,7,FALSE)</f>
        <v>SWE</v>
      </c>
      <c r="AB138" s="4" t="str">
        <f>VLOOKUP(A138,Bios!$B$2:$S$350,2,FALSE)</f>
        <v>STL</v>
      </c>
      <c r="AC138" s="4">
        <f t="shared" si="25"/>
        <v>80.426666666666662</v>
      </c>
      <c r="AD138" s="4">
        <f t="shared" si="26"/>
        <v>44.733333333333334</v>
      </c>
    </row>
    <row r="139" spans="1:30" ht="15" customHeight="1">
      <c r="A139" s="4" t="s">
        <v>173</v>
      </c>
      <c r="B139" s="4">
        <f>VLOOKUP(A139,'2013'!$B$2:$S$301,7,FALSE)*1.7</f>
        <v>42.5</v>
      </c>
      <c r="C139" s="4">
        <f>IF(ISNA(VLOOKUP(A139,'2012'!$B$2:$S$401,7,FALSE)), B139, VLOOKUP(A139,'2012'!$B$2:$S$401,7,FALSE))</f>
        <v>53</v>
      </c>
      <c r="D139" s="4">
        <f>IF(ISNA(VLOOKUP(A139,'2011'!$B$2:$S$401,7,FALSE)), AVERAGE(B139:C139), VLOOKUP(A139,'2011'!$B$2:$S$401,7,FALSE))</f>
        <v>41</v>
      </c>
      <c r="E139" s="4">
        <f>IF(ISNA(VLOOKUP(A139,'2010'!$B$2:$S$401,7,FALSE)), AVERAGE(B139:D139), VLOOKUP(A139,'2010'!$B$2:$S$401,7,FALSE))</f>
        <v>38</v>
      </c>
      <c r="F139" s="4">
        <f>IF(ISNA(VLOOKUP(A139,'2009'!$B$2:$S$401,7,FALSE)), AVERAGE(B139:E139), VLOOKUP(A139,'2009'!$B$2:$S$401,7,FALSE))</f>
        <v>42</v>
      </c>
      <c r="H139" s="4">
        <f>VLOOKUP(A139,'2013'!$B$2:$S$301,4,FALSE)*1.7</f>
        <v>81.599999999999994</v>
      </c>
      <c r="I139" s="4">
        <f>IF(ISNA(VLOOKUP(A139,'2012'!$B$2:$S$401,4,FALSE)), H139, VLOOKUP(A139,'2012'!$B$2:$S$401,4,FALSE))</f>
        <v>78</v>
      </c>
      <c r="J139" s="4">
        <f>IF(ISNA(VLOOKUP(A139,'2011'!$B$2:$S$401,4,FALSE)), AVERAGE(H139:I139), VLOOKUP(A139,'2011'!$B$2:$S$401,4,FALSE))</f>
        <v>64</v>
      </c>
      <c r="K139" s="4">
        <f>IF(ISNA(VLOOKUP(A139,'2010'!$B$2:$S$401,4,FALSE)), AVERAGE(H139:J139), VLOOKUP(A139,'2010'!$B$2:$S$401,4,FALSE))</f>
        <v>82</v>
      </c>
      <c r="L139" s="4">
        <f>IF(ISNA(VLOOKUP(A139,'2009'!$B$2:$S$401,4,FALSE)), AVERAGE(H139:K139), VLOOKUP(A139,'2009'!$B$2:$S$401,4,FALSE))</f>
        <v>73</v>
      </c>
      <c r="N139" s="4">
        <f t="shared" si="18"/>
        <v>33</v>
      </c>
      <c r="S139" s="4" t="str">
        <f>VLOOKUP(A139,Bios!$B$2:$S$350,3,FALSE)</f>
        <v>C</v>
      </c>
      <c r="T139" s="4" t="str">
        <f>VLOOKUP(A139,Bios!$B$2:$S$350,4,FALSE)</f>
        <v>Aug 17 '80</v>
      </c>
      <c r="U139" s="4" t="str">
        <f t="shared" si="19"/>
        <v>80</v>
      </c>
      <c r="V139" s="5">
        <f t="shared" si="20"/>
        <v>0.57184363444268349</v>
      </c>
      <c r="W139" s="4">
        <f t="shared" si="21"/>
        <v>38</v>
      </c>
      <c r="X139" s="4">
        <f t="shared" si="22"/>
        <v>53</v>
      </c>
      <c r="Y139" s="4">
        <f t="shared" si="23"/>
        <v>64</v>
      </c>
      <c r="Z139" s="4">
        <f t="shared" si="24"/>
        <v>82</v>
      </c>
      <c r="AA139" s="4" t="str">
        <f>VLOOKUP(A139,Bios!$B$2:$S$350,7,FALSE)</f>
        <v>USA</v>
      </c>
      <c r="AB139" s="4" t="str">
        <f>VLOOKUP(A139,Bios!$B$2:$S$350,2,FALSE)</f>
        <v>NSH, DET</v>
      </c>
      <c r="AC139" s="4">
        <f t="shared" si="25"/>
        <v>75.72</v>
      </c>
      <c r="AD139" s="4">
        <f t="shared" si="26"/>
        <v>43.3</v>
      </c>
    </row>
    <row r="140" spans="1:30">
      <c r="A140" s="4" t="s">
        <v>719</v>
      </c>
      <c r="B140" s="4">
        <f>VLOOKUP(A140,'2013'!$B$2:$S$301,7,FALSE)*1.7</f>
        <v>42.5</v>
      </c>
      <c r="C140" s="4">
        <f>IF(ISNA(VLOOKUP(A140,'2012'!$B$2:$S$401,7,FALSE)), B140, VLOOKUP(A140,'2012'!$B$2:$S$401,7,FALSE))</f>
        <v>42.5</v>
      </c>
      <c r="D140" s="4">
        <f>IF(ISNA(VLOOKUP(A140,'2011'!$B$2:$S$401,7,FALSE)), AVERAGE(B140:C140), VLOOKUP(A140,'2011'!$B$2:$S$401,7,FALSE))</f>
        <v>20</v>
      </c>
      <c r="E140" s="4">
        <f>IF(ISNA(VLOOKUP(A140,'2010'!$B$2:$S$401,7,FALSE)), AVERAGE(B140:D140), VLOOKUP(A140,'2010'!$B$2:$S$401,7,FALSE))</f>
        <v>35</v>
      </c>
      <c r="F140" s="4">
        <f>IF(ISNA(VLOOKUP(A140,'2009'!$B$2:$S$401,7,FALSE)), AVERAGE(B140:E140), VLOOKUP(A140,'2009'!$B$2:$S$401,7,FALSE))</f>
        <v>35</v>
      </c>
      <c r="H140" s="4">
        <f>VLOOKUP(A140,'2013'!$B$2:$S$301,4,FALSE)*1.7</f>
        <v>81.599999999999994</v>
      </c>
      <c r="I140" s="4">
        <f>IF(ISNA(VLOOKUP(A140,'2012'!$B$2:$S$401,4,FALSE)), H140, VLOOKUP(A140,'2012'!$B$2:$S$401,4,FALSE))</f>
        <v>81.599999999999994</v>
      </c>
      <c r="J140" s="4">
        <f>IF(ISNA(VLOOKUP(A140,'2011'!$B$2:$S$401,4,FALSE)), AVERAGE(H140:I140), VLOOKUP(A140,'2011'!$B$2:$S$401,4,FALSE))</f>
        <v>54</v>
      </c>
      <c r="K140" s="4">
        <f>IF(ISNA(VLOOKUP(A140,'2010'!$B$2:$S$401,4,FALSE)), AVERAGE(H140:J140), VLOOKUP(A140,'2010'!$B$2:$S$401,4,FALSE))</f>
        <v>72.399999999999991</v>
      </c>
      <c r="L140" s="4">
        <f>IF(ISNA(VLOOKUP(A140,'2009'!$B$2:$S$401,4,FALSE)), AVERAGE(H140:K140), VLOOKUP(A140,'2009'!$B$2:$S$401,4,FALSE))</f>
        <v>72.399999999999991</v>
      </c>
      <c r="N140" s="4">
        <f t="shared" si="18"/>
        <v>23</v>
      </c>
      <c r="S140" s="4" t="str">
        <f>VLOOKUP(A140,Bios!$B$2:$S$350,3,FALSE)</f>
        <v>D</v>
      </c>
      <c r="T140" s="4" t="str">
        <f>VLOOKUP(A140,Bios!$B$2:$S$350,4,FALSE)</f>
        <v>Jan 15 '90</v>
      </c>
      <c r="U140" s="4" t="str">
        <f t="shared" si="19"/>
        <v>90</v>
      </c>
      <c r="V140" s="5">
        <f t="shared" si="20"/>
        <v>0.48342541436464093</v>
      </c>
      <c r="W140" s="4">
        <f t="shared" si="21"/>
        <v>20</v>
      </c>
      <c r="X140" s="4">
        <f t="shared" si="22"/>
        <v>42.5</v>
      </c>
      <c r="Y140" s="4">
        <f t="shared" si="23"/>
        <v>54</v>
      </c>
      <c r="Z140" s="4">
        <f t="shared" si="24"/>
        <v>81.599999999999994</v>
      </c>
      <c r="AA140" s="4" t="str">
        <f>VLOOKUP(A140,Bios!$B$2:$S$350,7,FALSE)</f>
        <v>RUS</v>
      </c>
      <c r="AB140" s="4" t="str">
        <f>VLOOKUP(A140,Bios!$B$2:$S$350,2,FALSE)</f>
        <v>LAK</v>
      </c>
      <c r="AC140" s="4">
        <f t="shared" si="25"/>
        <v>72.399999999999991</v>
      </c>
      <c r="AD140" s="4">
        <f t="shared" si="26"/>
        <v>35</v>
      </c>
    </row>
    <row r="141" spans="1:30" ht="15" customHeight="1">
      <c r="A141" s="4" t="s">
        <v>324</v>
      </c>
      <c r="B141" s="4">
        <f>VLOOKUP(A141,'2013'!$B$2:$S$301,7,FALSE)*1.7</f>
        <v>42.5</v>
      </c>
      <c r="C141" s="4">
        <f>IF(ISNA(VLOOKUP(A141,'2012'!$B$2:$S$401,7,FALSE)), B141, VLOOKUP(A141,'2012'!$B$2:$S$401,7,FALSE))</f>
        <v>26</v>
      </c>
      <c r="D141" s="4">
        <f>IF(ISNA(VLOOKUP(A141,'2011'!$B$2:$S$401,7,FALSE)), AVERAGE(B141:C141), VLOOKUP(A141,'2011'!$B$2:$S$401,7,FALSE))</f>
        <v>56</v>
      </c>
      <c r="E141" s="4">
        <f>IF(ISNA(VLOOKUP(A141,'2010'!$B$2:$S$401,7,FALSE)), AVERAGE(B141:D141), VLOOKUP(A141,'2010'!$B$2:$S$401,7,FALSE))</f>
        <v>46</v>
      </c>
      <c r="F141" s="4">
        <f>IF(ISNA(VLOOKUP(A141,'2009'!$B$2:$S$401,7,FALSE)), AVERAGE(B141:E141), VLOOKUP(A141,'2009'!$B$2:$S$401,7,FALSE))</f>
        <v>42.625</v>
      </c>
      <c r="H141" s="4">
        <f>VLOOKUP(A141,'2013'!$B$2:$S$301,4,FALSE)*1.7</f>
        <v>74.8</v>
      </c>
      <c r="I141" s="4">
        <f>IF(ISNA(VLOOKUP(A141,'2012'!$B$2:$S$401,4,FALSE)), H141, VLOOKUP(A141,'2012'!$B$2:$S$401,4,FALSE))</f>
        <v>57</v>
      </c>
      <c r="J141" s="4">
        <f>IF(ISNA(VLOOKUP(A141,'2011'!$B$2:$S$401,4,FALSE)), AVERAGE(H141:I141), VLOOKUP(A141,'2011'!$B$2:$S$401,4,FALSE))</f>
        <v>82</v>
      </c>
      <c r="K141" s="4">
        <f>IF(ISNA(VLOOKUP(A141,'2010'!$B$2:$S$401,4,FALSE)), AVERAGE(H141:J141), VLOOKUP(A141,'2010'!$B$2:$S$401,4,FALSE))</f>
        <v>76</v>
      </c>
      <c r="L141" s="4">
        <f>IF(ISNA(VLOOKUP(A141,'2009'!$B$2:$S$401,4,FALSE)), AVERAGE(H141:K141), VLOOKUP(A141,'2009'!$B$2:$S$401,4,FALSE))</f>
        <v>72.45</v>
      </c>
      <c r="N141" s="4">
        <f t="shared" si="18"/>
        <v>34</v>
      </c>
      <c r="S141" s="4" t="str">
        <f>VLOOKUP(A141,Bios!$B$2:$S$350,3,FALSE)</f>
        <v>L</v>
      </c>
      <c r="T141" s="4" t="str">
        <f>VLOOKUP(A141,Bios!$B$2:$S$350,4,FALSE)</f>
        <v>Jan 16 '79</v>
      </c>
      <c r="U141" s="4" t="str">
        <f t="shared" si="19"/>
        <v>79</v>
      </c>
      <c r="V141" s="5">
        <f t="shared" si="20"/>
        <v>0.58833678398895783</v>
      </c>
      <c r="W141" s="4">
        <f t="shared" si="21"/>
        <v>26</v>
      </c>
      <c r="X141" s="4">
        <f t="shared" si="22"/>
        <v>56</v>
      </c>
      <c r="Y141" s="4">
        <f t="shared" si="23"/>
        <v>57</v>
      </c>
      <c r="Z141" s="4">
        <f t="shared" si="24"/>
        <v>82</v>
      </c>
      <c r="AA141" s="4" t="str">
        <f>VLOOKUP(A141,Bios!$B$2:$S$350,7,FALSE)</f>
        <v>CAN</v>
      </c>
      <c r="AB141" s="4" t="str">
        <f>VLOOKUP(A141,Bios!$B$2:$S$350,2,FALSE)</f>
        <v>STL</v>
      </c>
      <c r="AC141" s="4">
        <f t="shared" si="25"/>
        <v>72.45</v>
      </c>
      <c r="AD141" s="4">
        <f t="shared" si="26"/>
        <v>42.625</v>
      </c>
    </row>
    <row r="142" spans="1:30" ht="15" customHeight="1">
      <c r="A142" s="4" t="s">
        <v>155</v>
      </c>
      <c r="B142" s="4">
        <f>VLOOKUP(A142,'2013'!$B$2:$S$301,7,FALSE)*1.7</f>
        <v>40.799999999999997</v>
      </c>
      <c r="C142" s="4">
        <f>IF(ISNA(VLOOKUP(A142,'2012'!$B$2:$S$401,7,FALSE)), B142, VLOOKUP(A142,'2012'!$B$2:$S$401,7,FALSE))</f>
        <v>66</v>
      </c>
      <c r="D142" s="4">
        <f>IF(ISNA(VLOOKUP(A142,'2011'!$B$2:$S$401,7,FALSE)), AVERAGE(B142:C142), VLOOKUP(A142,'2011'!$B$2:$S$401,7,FALSE))</f>
        <v>80</v>
      </c>
      <c r="E142" s="4">
        <f>IF(ISNA(VLOOKUP(A142,'2010'!$B$2:$S$401,7,FALSE)), AVERAGE(B142:D142), VLOOKUP(A142,'2010'!$B$2:$S$401,7,FALSE))</f>
        <v>48</v>
      </c>
      <c r="F142" s="4">
        <f>IF(ISNA(VLOOKUP(A142,'2009'!$B$2:$S$401,7,FALSE)), AVERAGE(B142:E142), VLOOKUP(A142,'2009'!$B$2:$S$401,7,FALSE))</f>
        <v>54</v>
      </c>
      <c r="H142" s="4">
        <f>VLOOKUP(A142,'2013'!$B$2:$S$301,4,FALSE)*1.7</f>
        <v>78.2</v>
      </c>
      <c r="I142" s="4">
        <f>IF(ISNA(VLOOKUP(A142,'2012'!$B$2:$S$401,4,FALSE)), H142, VLOOKUP(A142,'2012'!$B$2:$S$401,4,FALSE))</f>
        <v>82</v>
      </c>
      <c r="J142" s="4">
        <f>IF(ISNA(VLOOKUP(A142,'2011'!$B$2:$S$401,4,FALSE)), AVERAGE(H142:I142), VLOOKUP(A142,'2011'!$B$2:$S$401,4,FALSE))</f>
        <v>73</v>
      </c>
      <c r="K142" s="4">
        <f>IF(ISNA(VLOOKUP(A142,'2010'!$B$2:$S$401,4,FALSE)), AVERAGE(H142:J142), VLOOKUP(A142,'2010'!$B$2:$S$401,4,FALSE))</f>
        <v>54</v>
      </c>
      <c r="L142" s="4">
        <f>IF(ISNA(VLOOKUP(A142,'2009'!$B$2:$S$401,4,FALSE)), AVERAGE(H142:K142), VLOOKUP(A142,'2009'!$B$2:$S$401,4,FALSE))</f>
        <v>65</v>
      </c>
      <c r="N142" s="4">
        <f t="shared" si="18"/>
        <v>43</v>
      </c>
      <c r="S142" s="4" t="str">
        <f>VLOOKUP(A142,Bios!$B$2:$S$350,3,FALSE)</f>
        <v>R</v>
      </c>
      <c r="T142" s="4" t="str">
        <f>VLOOKUP(A142,Bios!$B$2:$S$350,4,FALSE)</f>
        <v>Jul 03 '70</v>
      </c>
      <c r="U142" s="4" t="str">
        <f t="shared" si="19"/>
        <v>70</v>
      </c>
      <c r="V142" s="5">
        <f t="shared" si="20"/>
        <v>0.81998864281658157</v>
      </c>
      <c r="W142" s="4">
        <f t="shared" si="21"/>
        <v>40.799999999999997</v>
      </c>
      <c r="X142" s="4">
        <f t="shared" si="22"/>
        <v>80</v>
      </c>
      <c r="Y142" s="4">
        <f t="shared" si="23"/>
        <v>54</v>
      </c>
      <c r="Z142" s="4">
        <f t="shared" si="24"/>
        <v>82</v>
      </c>
      <c r="AA142" s="4" t="str">
        <f>VLOOKUP(A142,Bios!$B$2:$S$350,7,FALSE)</f>
        <v>FIN</v>
      </c>
      <c r="AB142" s="4" t="str">
        <f>VLOOKUP(A142,Bios!$B$2:$S$350,2,FALSE)</f>
        <v>ANA</v>
      </c>
      <c r="AC142" s="4">
        <f t="shared" si="25"/>
        <v>70.44</v>
      </c>
      <c r="AD142" s="4">
        <f t="shared" si="26"/>
        <v>57.760000000000005</v>
      </c>
    </row>
    <row r="143" spans="1:30" ht="15" customHeight="1">
      <c r="A143" s="4" t="s">
        <v>172</v>
      </c>
      <c r="B143" s="4">
        <f>VLOOKUP(A143,'2013'!$B$2:$S$301,7,FALSE)*1.7</f>
        <v>40.799999999999997</v>
      </c>
      <c r="C143" s="4">
        <f>IF(ISNA(VLOOKUP(A143,'2012'!$B$2:$S$401,7,FALSE)), B143, VLOOKUP(A143,'2012'!$B$2:$S$401,7,FALSE))</f>
        <v>53</v>
      </c>
      <c r="D143" s="4">
        <f>IF(ISNA(VLOOKUP(A143,'2011'!$B$2:$S$401,7,FALSE)), AVERAGE(B143:C143), VLOOKUP(A143,'2011'!$B$2:$S$401,7,FALSE))</f>
        <v>57</v>
      </c>
      <c r="E143" s="4">
        <f>IF(ISNA(VLOOKUP(A143,'2010'!$B$2:$S$401,7,FALSE)), AVERAGE(B143:D143), VLOOKUP(A143,'2010'!$B$2:$S$401,7,FALSE))</f>
        <v>79</v>
      </c>
      <c r="F143" s="4">
        <f>IF(ISNA(VLOOKUP(A143,'2009'!$B$2:$S$401,7,FALSE)), AVERAGE(B143:E143), VLOOKUP(A143,'2009'!$B$2:$S$401,7,FALSE))</f>
        <v>36</v>
      </c>
      <c r="H143" s="4">
        <f>VLOOKUP(A143,'2013'!$B$2:$S$301,4,FALSE)*1.7</f>
        <v>68</v>
      </c>
      <c r="I143" s="4">
        <f>IF(ISNA(VLOOKUP(A143,'2012'!$B$2:$S$401,4,FALSE)), H143, VLOOKUP(A143,'2012'!$B$2:$S$401,4,FALSE))</f>
        <v>79</v>
      </c>
      <c r="J143" s="4">
        <f>IF(ISNA(VLOOKUP(A143,'2011'!$B$2:$S$401,4,FALSE)), AVERAGE(H143:I143), VLOOKUP(A143,'2011'!$B$2:$S$401,4,FALSE))</f>
        <v>74</v>
      </c>
      <c r="K143" s="4">
        <f>IF(ISNA(VLOOKUP(A143,'2010'!$B$2:$S$401,4,FALSE)), AVERAGE(H143:J143), VLOOKUP(A143,'2010'!$B$2:$S$401,4,FALSE))</f>
        <v>81</v>
      </c>
      <c r="L143" s="4">
        <f>IF(ISNA(VLOOKUP(A143,'2009'!$B$2:$S$401,4,FALSE)), AVERAGE(H143:K143), VLOOKUP(A143,'2009'!$B$2:$S$401,4,FALSE))</f>
        <v>45</v>
      </c>
      <c r="N143" s="4">
        <f t="shared" si="18"/>
        <v>28</v>
      </c>
      <c r="S143" s="4" t="str">
        <f>VLOOKUP(A143,Bios!$B$2:$S$350,3,FALSE)</f>
        <v>C</v>
      </c>
      <c r="T143" s="4" t="str">
        <f>VLOOKUP(A143,Bios!$B$2:$S$350,4,FALSE)</f>
        <v>Dec 27 '85</v>
      </c>
      <c r="U143" s="4" t="str">
        <f t="shared" si="19"/>
        <v>85</v>
      </c>
      <c r="V143" s="5">
        <f t="shared" si="20"/>
        <v>0.7659942363112392</v>
      </c>
      <c r="W143" s="4">
        <f t="shared" si="21"/>
        <v>36</v>
      </c>
      <c r="X143" s="4">
        <f t="shared" si="22"/>
        <v>79</v>
      </c>
      <c r="Y143" s="4">
        <f t="shared" si="23"/>
        <v>45</v>
      </c>
      <c r="Z143" s="4">
        <f t="shared" si="24"/>
        <v>81</v>
      </c>
      <c r="AA143" s="4" t="str">
        <f>VLOOKUP(A143,Bios!$B$2:$S$350,7,FALSE)</f>
        <v>CAN</v>
      </c>
      <c r="AB143" s="4" t="str">
        <f>VLOOKUP(A143,Bios!$B$2:$S$350,2,FALSE)</f>
        <v>COL</v>
      </c>
      <c r="AC143" s="4">
        <f t="shared" si="25"/>
        <v>69.400000000000006</v>
      </c>
      <c r="AD143" s="4">
        <f t="shared" si="26"/>
        <v>53.160000000000004</v>
      </c>
    </row>
    <row r="144" spans="1:30" ht="15" customHeight="1">
      <c r="A144" s="4" t="s">
        <v>176</v>
      </c>
      <c r="B144" s="4">
        <f>VLOOKUP(A144,'2013'!$B$2:$S$301,7,FALSE)*1.7</f>
        <v>40.799999999999997</v>
      </c>
      <c r="C144" s="4">
        <f>IF(ISNA(VLOOKUP(A144,'2012'!$B$2:$S$401,7,FALSE)), B144, VLOOKUP(A144,'2012'!$B$2:$S$401,7,FALSE))</f>
        <v>52</v>
      </c>
      <c r="D144" s="4">
        <f>IF(ISNA(VLOOKUP(A144,'2011'!$B$2:$S$401,7,FALSE)), AVERAGE(B144:C144), VLOOKUP(A144,'2011'!$B$2:$S$401,7,FALSE))</f>
        <v>48</v>
      </c>
      <c r="E144" s="4">
        <f>IF(ISNA(VLOOKUP(A144,'2010'!$B$2:$S$401,7,FALSE)), AVERAGE(B144:D144), VLOOKUP(A144,'2010'!$B$2:$S$401,7,FALSE))</f>
        <v>67</v>
      </c>
      <c r="F144" s="4">
        <f>IF(ISNA(VLOOKUP(A144,'2009'!$B$2:$S$401,7,FALSE)), AVERAGE(B144:E144), VLOOKUP(A144,'2009'!$B$2:$S$401,7,FALSE))</f>
        <v>51</v>
      </c>
      <c r="H144" s="4">
        <f>VLOOKUP(A144,'2013'!$B$2:$S$301,4,FALSE)*1.7</f>
        <v>79.899999999999991</v>
      </c>
      <c r="I144" s="4">
        <f>IF(ISNA(VLOOKUP(A144,'2012'!$B$2:$S$401,4,FALSE)), H144, VLOOKUP(A144,'2012'!$B$2:$S$401,4,FALSE))</f>
        <v>80</v>
      </c>
      <c r="J144" s="4">
        <f>IF(ISNA(VLOOKUP(A144,'2011'!$B$2:$S$401,4,FALSE)), AVERAGE(H144:I144), VLOOKUP(A144,'2011'!$B$2:$S$401,4,FALSE))</f>
        <v>72</v>
      </c>
      <c r="K144" s="4">
        <f>IF(ISNA(VLOOKUP(A144,'2010'!$B$2:$S$401,4,FALSE)), AVERAGE(H144:J144), VLOOKUP(A144,'2010'!$B$2:$S$401,4,FALSE))</f>
        <v>82</v>
      </c>
      <c r="L144" s="4">
        <f>IF(ISNA(VLOOKUP(A144,'2009'!$B$2:$S$401,4,FALSE)), AVERAGE(H144:K144), VLOOKUP(A144,'2009'!$B$2:$S$401,4,FALSE))</f>
        <v>82</v>
      </c>
      <c r="N144" s="4" t="e">
        <f t="shared" si="18"/>
        <v>#N/A</v>
      </c>
      <c r="S144" s="4" t="e">
        <f>VLOOKUP(A144,Bios!$B$2:$S$350,3,FALSE)</f>
        <v>#N/A</v>
      </c>
      <c r="T144" s="4" t="e">
        <f>VLOOKUP(A144,Bios!$B$2:$S$350,4,FALSE)</f>
        <v>#N/A</v>
      </c>
      <c r="U144" s="4" t="e">
        <f t="shared" si="19"/>
        <v>#N/A</v>
      </c>
      <c r="V144" s="5">
        <f t="shared" si="20"/>
        <v>0.65370042940136408</v>
      </c>
      <c r="W144" s="4">
        <f t="shared" si="21"/>
        <v>40.799999999999997</v>
      </c>
      <c r="X144" s="4">
        <f t="shared" si="22"/>
        <v>67</v>
      </c>
      <c r="Y144" s="4">
        <f t="shared" si="23"/>
        <v>72</v>
      </c>
      <c r="Z144" s="4">
        <f t="shared" si="24"/>
        <v>82</v>
      </c>
      <c r="AA144" s="4" t="e">
        <f>VLOOKUP(A144,Bios!$B$2:$S$350,7,FALSE)</f>
        <v>#N/A</v>
      </c>
      <c r="AB144" s="4" t="e">
        <f>VLOOKUP(A144,Bios!$B$2:$S$350,2,FALSE)</f>
        <v>#N/A</v>
      </c>
      <c r="AC144" s="4">
        <f t="shared" si="25"/>
        <v>79.179999999999993</v>
      </c>
      <c r="AD144" s="4">
        <f t="shared" si="26"/>
        <v>51.760000000000005</v>
      </c>
    </row>
    <row r="145" spans="1:30" ht="15" customHeight="1">
      <c r="A145" s="4" t="s">
        <v>164</v>
      </c>
      <c r="B145" s="4">
        <f>VLOOKUP(A145,'2013'!$B$2:$S$301,7,FALSE)*1.7</f>
        <v>40.799999999999997</v>
      </c>
      <c r="C145" s="4">
        <f>IF(ISNA(VLOOKUP(A145,'2012'!$B$2:$S$401,7,FALSE)), B145, VLOOKUP(A145,'2012'!$B$2:$S$401,7,FALSE))</f>
        <v>58</v>
      </c>
      <c r="D145" s="4">
        <f>IF(ISNA(VLOOKUP(A145,'2011'!$B$2:$S$401,7,FALSE)), AVERAGE(B145:C145), VLOOKUP(A145,'2011'!$B$2:$S$401,7,FALSE))</f>
        <v>50</v>
      </c>
      <c r="E145" s="4">
        <f>IF(ISNA(VLOOKUP(A145,'2010'!$B$2:$S$401,7,FALSE)), AVERAGE(B145:D145), VLOOKUP(A145,'2010'!$B$2:$S$401,7,FALSE))</f>
        <v>49</v>
      </c>
      <c r="F145" s="4">
        <f>IF(ISNA(VLOOKUP(A145,'2009'!$B$2:$S$401,7,FALSE)), AVERAGE(B145:E145), VLOOKUP(A145,'2009'!$B$2:$S$401,7,FALSE))</f>
        <v>50</v>
      </c>
      <c r="H145" s="4">
        <f>VLOOKUP(A145,'2013'!$B$2:$S$301,4,FALSE)*1.7</f>
        <v>76.5</v>
      </c>
      <c r="I145" s="4">
        <f>IF(ISNA(VLOOKUP(A145,'2012'!$B$2:$S$401,4,FALSE)), H145, VLOOKUP(A145,'2012'!$B$2:$S$401,4,FALSE))</f>
        <v>71</v>
      </c>
      <c r="J145" s="4">
        <f>IF(ISNA(VLOOKUP(A145,'2011'!$B$2:$S$401,4,FALSE)), AVERAGE(H145:I145), VLOOKUP(A145,'2011'!$B$2:$S$401,4,FALSE))</f>
        <v>64</v>
      </c>
      <c r="K145" s="4">
        <f>IF(ISNA(VLOOKUP(A145,'2010'!$B$2:$S$401,4,FALSE)), AVERAGE(H145:J145), VLOOKUP(A145,'2010'!$B$2:$S$401,4,FALSE))</f>
        <v>74</v>
      </c>
      <c r="L145" s="4">
        <f>IF(ISNA(VLOOKUP(A145,'2009'!$B$2:$S$401,4,FALSE)), AVERAGE(H145:K145), VLOOKUP(A145,'2009'!$B$2:$S$401,4,FALSE))</f>
        <v>71</v>
      </c>
      <c r="N145" s="4">
        <f t="shared" si="18"/>
        <v>32</v>
      </c>
      <c r="S145" s="4" t="str">
        <f>VLOOKUP(A145,Bios!$B$2:$S$350,3,FALSE)</f>
        <v>R</v>
      </c>
      <c r="T145" s="4" t="str">
        <f>VLOOKUP(A145,Bios!$B$2:$S$350,4,FALSE)</f>
        <v>Aug 29 '81</v>
      </c>
      <c r="U145" s="4" t="str">
        <f t="shared" si="19"/>
        <v>81</v>
      </c>
      <c r="V145" s="5">
        <f t="shared" si="20"/>
        <v>0.69509116409537175</v>
      </c>
      <c r="W145" s="4">
        <f t="shared" si="21"/>
        <v>40.799999999999997</v>
      </c>
      <c r="X145" s="4">
        <f t="shared" si="22"/>
        <v>58</v>
      </c>
      <c r="Y145" s="4">
        <f t="shared" si="23"/>
        <v>64</v>
      </c>
      <c r="Z145" s="4">
        <f t="shared" si="24"/>
        <v>76.5</v>
      </c>
      <c r="AA145" s="4" t="str">
        <f>VLOOKUP(A145,Bios!$B$2:$S$350,7,FALSE)</f>
        <v>CZE</v>
      </c>
      <c r="AB145" s="4" t="str">
        <f>VLOOKUP(A145,Bios!$B$2:$S$350,2,FALSE)</f>
        <v>WSH, PHX</v>
      </c>
      <c r="AC145" s="4">
        <f t="shared" si="25"/>
        <v>71.3</v>
      </c>
      <c r="AD145" s="4">
        <f t="shared" si="26"/>
        <v>49.56</v>
      </c>
    </row>
    <row r="146" spans="1:30" ht="15" customHeight="1">
      <c r="A146" s="4" t="s">
        <v>211</v>
      </c>
      <c r="B146" s="4">
        <f>VLOOKUP(A146,'2013'!$B$2:$S$301,7,FALSE)*1.7</f>
        <v>40.799999999999997</v>
      </c>
      <c r="C146" s="4">
        <f>IF(ISNA(VLOOKUP(A146,'2012'!$B$2:$S$401,7,FALSE)), B146, VLOOKUP(A146,'2012'!$B$2:$S$401,7,FALSE))</f>
        <v>44</v>
      </c>
      <c r="D146" s="4">
        <f>IF(ISNA(VLOOKUP(A146,'2011'!$B$2:$S$401,7,FALSE)), AVERAGE(B146:C146), VLOOKUP(A146,'2011'!$B$2:$S$401,7,FALSE))</f>
        <v>63</v>
      </c>
      <c r="E146" s="4">
        <f>IF(ISNA(VLOOKUP(A146,'2010'!$B$2:$S$401,7,FALSE)), AVERAGE(B146:D146), VLOOKUP(A146,'2010'!$B$2:$S$401,7,FALSE))</f>
        <v>49.266666666666673</v>
      </c>
      <c r="F146" s="4">
        <f>IF(ISNA(VLOOKUP(A146,'2009'!$B$2:$S$401,7,FALSE)), AVERAGE(B146:E146), VLOOKUP(A146,'2009'!$B$2:$S$401,7,FALSE))</f>
        <v>49.266666666666673</v>
      </c>
      <c r="H146" s="4">
        <f>VLOOKUP(A146,'2013'!$B$2:$S$301,4,FALSE)*1.7</f>
        <v>71.399999999999991</v>
      </c>
      <c r="I146" s="4">
        <f>IF(ISNA(VLOOKUP(A146,'2012'!$B$2:$S$401,4,FALSE)), H146, VLOOKUP(A146,'2012'!$B$2:$S$401,4,FALSE))</f>
        <v>64</v>
      </c>
      <c r="J146" s="4">
        <f>IF(ISNA(VLOOKUP(A146,'2011'!$B$2:$S$401,4,FALSE)), AVERAGE(H146:I146), VLOOKUP(A146,'2011'!$B$2:$S$401,4,FALSE))</f>
        <v>82</v>
      </c>
      <c r="K146" s="4">
        <f>IF(ISNA(VLOOKUP(A146,'2010'!$B$2:$S$401,4,FALSE)), AVERAGE(H146:J146), VLOOKUP(A146,'2010'!$B$2:$S$401,4,FALSE))</f>
        <v>72.466666666666654</v>
      </c>
      <c r="L146" s="4">
        <f>IF(ISNA(VLOOKUP(A146,'2009'!$B$2:$S$401,4,FALSE)), AVERAGE(H146:K146), VLOOKUP(A146,'2009'!$B$2:$S$401,4,FALSE))</f>
        <v>72.466666666666654</v>
      </c>
      <c r="N146" s="4">
        <f t="shared" si="18"/>
        <v>21</v>
      </c>
      <c r="S146" s="4" t="str">
        <f>VLOOKUP(A146,Bios!$B$2:$S$350,3,FALSE)</f>
        <v>L</v>
      </c>
      <c r="T146" s="4" t="str">
        <f>VLOOKUP(A146,Bios!$B$2:$S$350,4,FALSE)</f>
        <v>May 16 '92</v>
      </c>
      <c r="U146" s="4" t="str">
        <f t="shared" si="19"/>
        <v>92</v>
      </c>
      <c r="V146" s="5">
        <f t="shared" si="20"/>
        <v>0.67985280588776464</v>
      </c>
      <c r="W146" s="4">
        <f t="shared" si="21"/>
        <v>40.799999999999997</v>
      </c>
      <c r="X146" s="4">
        <f t="shared" si="22"/>
        <v>63</v>
      </c>
      <c r="Y146" s="4">
        <f t="shared" si="23"/>
        <v>64</v>
      </c>
      <c r="Z146" s="4">
        <f t="shared" si="24"/>
        <v>82</v>
      </c>
      <c r="AA146" s="4" t="str">
        <f>VLOOKUP(A146,Bios!$B$2:$S$350,7,FALSE)</f>
        <v>CAN</v>
      </c>
      <c r="AB146" s="4" t="str">
        <f>VLOOKUP(A146,Bios!$B$2:$S$350,2,FALSE)</f>
        <v>CAR</v>
      </c>
      <c r="AC146" s="4">
        <f t="shared" si="25"/>
        <v>72.466666666666654</v>
      </c>
      <c r="AD146" s="4">
        <f t="shared" si="26"/>
        <v>49.266666666666673</v>
      </c>
    </row>
    <row r="147" spans="1:30" ht="15" customHeight="1">
      <c r="A147" s="6" t="s">
        <v>178</v>
      </c>
      <c r="B147" s="4">
        <f>VLOOKUP(A147,'2013'!$B$2:$S$301,7,FALSE)*1.7</f>
        <v>40.799999999999997</v>
      </c>
      <c r="C147" s="4">
        <f>IF(ISNA(VLOOKUP(A147,'2012'!$B$2:$S$401,7,FALSE)), B147, VLOOKUP(A147,'2012'!$B$2:$S$401,7,FALSE))</f>
        <v>52</v>
      </c>
      <c r="D147" s="4">
        <f>IF(ISNA(VLOOKUP(A147,'2011'!$B$2:$S$401,7,FALSE)), AVERAGE(B147:C147), VLOOKUP(A147,'2011'!$B$2:$S$401,7,FALSE))</f>
        <v>46.4</v>
      </c>
      <c r="E147" s="4">
        <f>IF(ISNA(VLOOKUP(A147,'2010'!$B$2:$S$401,7,FALSE)), AVERAGE(B147:D147), VLOOKUP(A147,'2010'!$B$2:$S$401,7,FALSE))</f>
        <v>46.4</v>
      </c>
      <c r="F147" s="4">
        <f>IF(ISNA(VLOOKUP(A147,'2009'!$B$2:$S$401,7,FALSE)), AVERAGE(B147:E147), VLOOKUP(A147,'2009'!$B$2:$S$401,7,FALSE))</f>
        <v>46.4</v>
      </c>
      <c r="H147" s="4">
        <f>VLOOKUP(A147,'2013'!$B$2:$S$301,4,FALSE)*1.7</f>
        <v>68</v>
      </c>
      <c r="I147" s="4">
        <f>IF(ISNA(VLOOKUP(A147,'2012'!$B$2:$S$401,4,FALSE)), H147, VLOOKUP(A147,'2012'!$B$2:$S$401,4,FALSE))</f>
        <v>62</v>
      </c>
      <c r="J147" s="4">
        <f>IF(ISNA(VLOOKUP(A147,'2011'!$B$2:$S$401,4,FALSE)), AVERAGE(H147:I147), VLOOKUP(A147,'2011'!$B$2:$S$401,4,FALSE))</f>
        <v>65</v>
      </c>
      <c r="K147" s="4">
        <f>IF(ISNA(VLOOKUP(A147,'2010'!$B$2:$S$401,4,FALSE)), AVERAGE(H147:J147), VLOOKUP(A147,'2010'!$B$2:$S$401,4,FALSE))</f>
        <v>65</v>
      </c>
      <c r="L147" s="4">
        <f>IF(ISNA(VLOOKUP(A147,'2009'!$B$2:$S$401,4,FALSE)), AVERAGE(H147:K147), VLOOKUP(A147,'2009'!$B$2:$S$401,4,FALSE))</f>
        <v>65</v>
      </c>
      <c r="N147" s="4">
        <f t="shared" si="18"/>
        <v>20</v>
      </c>
      <c r="S147" s="4" t="str">
        <f>VLOOKUP(A147,Bios!$B$2:$S$350,3,FALSE)</f>
        <v>C</v>
      </c>
      <c r="T147" s="4" t="str">
        <f>VLOOKUP(A147,Bios!$B$2:$S$350,4,FALSE)</f>
        <v>Apr 12 '93</v>
      </c>
      <c r="U147" s="4" t="str">
        <f t="shared" si="19"/>
        <v>93</v>
      </c>
      <c r="V147" s="5">
        <f t="shared" si="20"/>
        <v>0.7138461538461538</v>
      </c>
      <c r="W147" s="4">
        <f t="shared" si="21"/>
        <v>40.799999999999997</v>
      </c>
      <c r="X147" s="4">
        <f t="shared" si="22"/>
        <v>52</v>
      </c>
      <c r="Y147" s="4">
        <f t="shared" si="23"/>
        <v>62</v>
      </c>
      <c r="Z147" s="4">
        <f t="shared" si="24"/>
        <v>68</v>
      </c>
      <c r="AA147" s="4" t="str">
        <f>VLOOKUP(A147,Bios!$B$2:$S$350,7,FALSE)</f>
        <v>CAN</v>
      </c>
      <c r="AB147" s="4" t="str">
        <f>VLOOKUP(A147,Bios!$B$2:$S$350,2,FALSE)</f>
        <v>EDM</v>
      </c>
      <c r="AC147" s="4">
        <f t="shared" si="25"/>
        <v>65</v>
      </c>
      <c r="AD147" s="4">
        <f t="shared" si="26"/>
        <v>46.4</v>
      </c>
    </row>
    <row r="148" spans="1:30" ht="15" customHeight="1">
      <c r="A148" s="4" t="s">
        <v>207</v>
      </c>
      <c r="B148" s="4">
        <f>VLOOKUP(A148,'2013'!$B$2:$S$301,7,FALSE)*1.7</f>
        <v>40.799999999999997</v>
      </c>
      <c r="C148" s="4">
        <f>IF(ISNA(VLOOKUP(A148,'2012'!$B$2:$S$401,7,FALSE)), B148, VLOOKUP(A148,'2012'!$B$2:$S$401,7,FALSE))</f>
        <v>45</v>
      </c>
      <c r="D148" s="4">
        <f>IF(ISNA(VLOOKUP(A148,'2011'!$B$2:$S$401,7,FALSE)), AVERAGE(B148:C148), VLOOKUP(A148,'2011'!$B$2:$S$401,7,FALSE))</f>
        <v>42.9</v>
      </c>
      <c r="E148" s="4">
        <f>IF(ISNA(VLOOKUP(A148,'2010'!$B$2:$S$401,7,FALSE)), AVERAGE(B148:D148), VLOOKUP(A148,'2010'!$B$2:$S$401,7,FALSE))</f>
        <v>52</v>
      </c>
      <c r="F148" s="4">
        <f>IF(ISNA(VLOOKUP(A148,'2009'!$B$2:$S$401,7,FALSE)), AVERAGE(B148:E148), VLOOKUP(A148,'2009'!$B$2:$S$401,7,FALSE))</f>
        <v>39</v>
      </c>
      <c r="H148" s="4">
        <f>VLOOKUP(A148,'2013'!$B$2:$S$301,4,FALSE)*1.7</f>
        <v>81.599999999999994</v>
      </c>
      <c r="I148" s="4">
        <f>IF(ISNA(VLOOKUP(A148,'2012'!$B$2:$S$401,4,FALSE)), H148, VLOOKUP(A148,'2012'!$B$2:$S$401,4,FALSE))</f>
        <v>79</v>
      </c>
      <c r="J148" s="4">
        <f>IF(ISNA(VLOOKUP(A148,'2011'!$B$2:$S$401,4,FALSE)), AVERAGE(H148:I148), VLOOKUP(A148,'2011'!$B$2:$S$401,4,FALSE))</f>
        <v>80.3</v>
      </c>
      <c r="K148" s="4">
        <f>IF(ISNA(VLOOKUP(A148,'2010'!$B$2:$S$401,4,FALSE)), AVERAGE(H148:J148), VLOOKUP(A148,'2010'!$B$2:$S$401,4,FALSE))</f>
        <v>80</v>
      </c>
      <c r="L148" s="4">
        <f>IF(ISNA(VLOOKUP(A148,'2009'!$B$2:$S$401,4,FALSE)), AVERAGE(H148:K148), VLOOKUP(A148,'2009'!$B$2:$S$401,4,FALSE))</f>
        <v>65</v>
      </c>
      <c r="N148" s="4">
        <f t="shared" si="18"/>
        <v>25</v>
      </c>
      <c r="S148" s="4" t="str">
        <f>VLOOKUP(A148,Bios!$B$2:$S$350,3,FALSE)</f>
        <v>R</v>
      </c>
      <c r="T148" s="4" t="str">
        <f>VLOOKUP(A148,Bios!$B$2:$S$350,4,FALSE)</f>
        <v>Apr 16 '88</v>
      </c>
      <c r="U148" s="4" t="str">
        <f t="shared" si="19"/>
        <v>88</v>
      </c>
      <c r="V148" s="5">
        <f t="shared" si="20"/>
        <v>0.56931847628919408</v>
      </c>
      <c r="W148" s="4">
        <f t="shared" si="21"/>
        <v>39</v>
      </c>
      <c r="X148" s="4">
        <f t="shared" si="22"/>
        <v>52</v>
      </c>
      <c r="Y148" s="4">
        <f t="shared" si="23"/>
        <v>65</v>
      </c>
      <c r="Z148" s="4">
        <f t="shared" si="24"/>
        <v>81.599999999999994</v>
      </c>
      <c r="AA148" s="4" t="str">
        <f>VLOOKUP(A148,Bios!$B$2:$S$350,7,FALSE)</f>
        <v>USA</v>
      </c>
      <c r="AB148" s="4" t="str">
        <f>VLOOKUP(A148,Bios!$B$2:$S$350,2,FALSE)</f>
        <v>NYI</v>
      </c>
      <c r="AC148" s="4">
        <f t="shared" si="25"/>
        <v>77.179999999999993</v>
      </c>
      <c r="AD148" s="4">
        <f t="shared" si="26"/>
        <v>43.94</v>
      </c>
    </row>
    <row r="149" spans="1:30" ht="15" customHeight="1">
      <c r="A149" s="4" t="s">
        <v>196</v>
      </c>
      <c r="B149" s="4">
        <f>VLOOKUP(A149,'2013'!$B$2:$S$301,7,FALSE)*1.7</f>
        <v>40.799999999999997</v>
      </c>
      <c r="C149" s="4">
        <f>IF(ISNA(VLOOKUP(A149,'2012'!$B$2:$S$401,7,FALSE)), B149, VLOOKUP(A149,'2012'!$B$2:$S$401,7,FALSE))</f>
        <v>47</v>
      </c>
      <c r="D149" s="4">
        <f>IF(ISNA(VLOOKUP(A149,'2011'!$B$2:$S$401,7,FALSE)), AVERAGE(B149:C149), VLOOKUP(A149,'2011'!$B$2:$S$401,7,FALSE))</f>
        <v>43.9</v>
      </c>
      <c r="E149" s="4">
        <f>IF(ISNA(VLOOKUP(A149,'2010'!$B$2:$S$401,7,FALSE)), AVERAGE(B149:D149), VLOOKUP(A149,'2010'!$B$2:$S$401,7,FALSE))</f>
        <v>43.9</v>
      </c>
      <c r="F149" s="4">
        <f>IF(ISNA(VLOOKUP(A149,'2009'!$B$2:$S$401,7,FALSE)), AVERAGE(B149:E149), VLOOKUP(A149,'2009'!$B$2:$S$401,7,FALSE))</f>
        <v>43.9</v>
      </c>
      <c r="H149" s="4">
        <f>VLOOKUP(A149,'2013'!$B$2:$S$301,4,FALSE)*1.7</f>
        <v>71.399999999999991</v>
      </c>
      <c r="I149" s="4">
        <f>IF(ISNA(VLOOKUP(A149,'2012'!$B$2:$S$401,4,FALSE)), H149, VLOOKUP(A149,'2012'!$B$2:$S$401,4,FALSE))</f>
        <v>79</v>
      </c>
      <c r="J149" s="4">
        <f>IF(ISNA(VLOOKUP(A149,'2011'!$B$2:$S$401,4,FALSE)), AVERAGE(H149:I149), VLOOKUP(A149,'2011'!$B$2:$S$401,4,FALSE))</f>
        <v>75.199999999999989</v>
      </c>
      <c r="K149" s="4">
        <f>IF(ISNA(VLOOKUP(A149,'2010'!$B$2:$S$401,4,FALSE)), AVERAGE(H149:J149), VLOOKUP(A149,'2010'!$B$2:$S$401,4,FALSE))</f>
        <v>75.199999999999989</v>
      </c>
      <c r="L149" s="4">
        <f>IF(ISNA(VLOOKUP(A149,'2009'!$B$2:$S$401,4,FALSE)), AVERAGE(H149:K149), VLOOKUP(A149,'2009'!$B$2:$S$401,4,FALSE))</f>
        <v>75.199999999999989</v>
      </c>
      <c r="N149" s="4">
        <f t="shared" si="18"/>
        <v>27</v>
      </c>
      <c r="S149" s="4" t="str">
        <f>VLOOKUP(A149,Bios!$B$2:$S$350,3,FALSE)</f>
        <v>R</v>
      </c>
      <c r="T149" s="4" t="str">
        <f>VLOOKUP(A149,Bios!$B$2:$S$350,4,FALSE)</f>
        <v>Jun 14 '86</v>
      </c>
      <c r="U149" s="4" t="str">
        <f t="shared" si="19"/>
        <v>86</v>
      </c>
      <c r="V149" s="5">
        <f t="shared" si="20"/>
        <v>0.58377659574468088</v>
      </c>
      <c r="W149" s="4">
        <f t="shared" si="21"/>
        <v>40.799999999999997</v>
      </c>
      <c r="X149" s="4">
        <f t="shared" si="22"/>
        <v>47</v>
      </c>
      <c r="Y149" s="4">
        <f t="shared" si="23"/>
        <v>71.399999999999991</v>
      </c>
      <c r="Z149" s="4">
        <f t="shared" si="24"/>
        <v>79</v>
      </c>
      <c r="AA149" s="4" t="str">
        <f>VLOOKUP(A149,Bios!$B$2:$S$350,7,FALSE)</f>
        <v>CAN</v>
      </c>
      <c r="AB149" s="4" t="str">
        <f>VLOOKUP(A149,Bios!$B$2:$S$350,2,FALSE)</f>
        <v>PHI</v>
      </c>
      <c r="AC149" s="4">
        <f t="shared" si="25"/>
        <v>75.199999999999989</v>
      </c>
      <c r="AD149" s="4">
        <f t="shared" si="26"/>
        <v>43.9</v>
      </c>
    </row>
    <row r="150" spans="1:30">
      <c r="A150" s="4" t="s">
        <v>183</v>
      </c>
      <c r="B150" s="4">
        <f>VLOOKUP(A150,'2013'!$B$2:$S$301,7,FALSE)*1.7</f>
        <v>40.799999999999997</v>
      </c>
      <c r="C150" s="4">
        <f>IF(ISNA(VLOOKUP(A150,'2012'!$B$2:$S$401,7,FALSE)), B150, VLOOKUP(A150,'2012'!$B$2:$S$401,7,FALSE))</f>
        <v>51</v>
      </c>
      <c r="D150" s="4">
        <f>IF(ISNA(VLOOKUP(A150,'2011'!$B$2:$S$401,7,FALSE)), AVERAGE(B150:C150), VLOOKUP(A150,'2011'!$B$2:$S$401,7,FALSE))</f>
        <v>43</v>
      </c>
      <c r="E150" s="4">
        <f>IF(ISNA(VLOOKUP(A150,'2010'!$B$2:$S$401,7,FALSE)), AVERAGE(B150:D150), VLOOKUP(A150,'2010'!$B$2:$S$401,7,FALSE))</f>
        <v>44.933333333333337</v>
      </c>
      <c r="F150" s="4">
        <f>IF(ISNA(VLOOKUP(A150,'2009'!$B$2:$S$401,7,FALSE)), AVERAGE(B150:E150), VLOOKUP(A150,'2009'!$B$2:$S$401,7,FALSE))</f>
        <v>44.933333333333337</v>
      </c>
      <c r="H150" s="4">
        <f>VLOOKUP(A150,'2013'!$B$2:$S$301,4,FALSE)*1.7</f>
        <v>79.899999999999991</v>
      </c>
      <c r="I150" s="4">
        <f>IF(ISNA(VLOOKUP(A150,'2012'!$B$2:$S$401,4,FALSE)), H150, VLOOKUP(A150,'2012'!$B$2:$S$401,4,FALSE))</f>
        <v>81</v>
      </c>
      <c r="J150" s="4">
        <f>IF(ISNA(VLOOKUP(A150,'2011'!$B$2:$S$401,4,FALSE)), AVERAGE(H150:I150), VLOOKUP(A150,'2011'!$B$2:$S$401,4,FALSE))</f>
        <v>79</v>
      </c>
      <c r="K150" s="4">
        <f>IF(ISNA(VLOOKUP(A150,'2010'!$B$2:$S$401,4,FALSE)), AVERAGE(H150:J150), VLOOKUP(A150,'2010'!$B$2:$S$401,4,FALSE))</f>
        <v>79.966666666666654</v>
      </c>
      <c r="L150" s="4">
        <f>IF(ISNA(VLOOKUP(A150,'2009'!$B$2:$S$401,4,FALSE)), AVERAGE(H150:K150), VLOOKUP(A150,'2009'!$B$2:$S$401,4,FALSE))</f>
        <v>79.966666666666654</v>
      </c>
      <c r="N150" s="4">
        <f t="shared" si="18"/>
        <v>23</v>
      </c>
      <c r="S150" s="4" t="str">
        <f>VLOOKUP(A150,Bios!$B$2:$S$350,3,FALSE)</f>
        <v>D</v>
      </c>
      <c r="T150" s="4" t="str">
        <f>VLOOKUP(A150,Bios!$B$2:$S$350,4,FALSE)</f>
        <v>Jan 18 '90</v>
      </c>
      <c r="U150" s="4" t="str">
        <f t="shared" si="19"/>
        <v>90</v>
      </c>
      <c r="V150" s="5">
        <f t="shared" si="20"/>
        <v>0.56190079199666543</v>
      </c>
      <c r="W150" s="4">
        <f t="shared" si="21"/>
        <v>40.799999999999997</v>
      </c>
      <c r="X150" s="4">
        <f t="shared" si="22"/>
        <v>51</v>
      </c>
      <c r="Y150" s="4">
        <f t="shared" si="23"/>
        <v>79</v>
      </c>
      <c r="Z150" s="4">
        <f t="shared" si="24"/>
        <v>81</v>
      </c>
      <c r="AA150" s="4" t="str">
        <f>VLOOKUP(A150,Bios!$B$2:$S$350,7,FALSE)</f>
        <v>CAN</v>
      </c>
      <c r="AB150" s="4" t="str">
        <f>VLOOKUP(A150,Bios!$B$2:$S$350,2,FALSE)</f>
        <v>STL</v>
      </c>
      <c r="AC150" s="4">
        <f t="shared" si="25"/>
        <v>79.966666666666654</v>
      </c>
      <c r="AD150" s="4">
        <f t="shared" si="26"/>
        <v>44.933333333333337</v>
      </c>
    </row>
    <row r="151" spans="1:30">
      <c r="A151" s="4" t="s">
        <v>292</v>
      </c>
      <c r="B151" s="4">
        <f>VLOOKUP(A151,'2013'!$B$2:$S$301,7,FALSE)*1.7</f>
        <v>40.799999999999997</v>
      </c>
      <c r="C151" s="4">
        <f>IF(ISNA(VLOOKUP(A151,'2012'!$B$2:$S$401,7,FALSE)), B151, VLOOKUP(A151,'2012'!$B$2:$S$401,7,FALSE))</f>
        <v>32</v>
      </c>
      <c r="D151" s="4">
        <f>IF(ISNA(VLOOKUP(A151,'2011'!$B$2:$S$401,7,FALSE)), AVERAGE(B151:C151), VLOOKUP(A151,'2011'!$B$2:$S$401,7,FALSE))</f>
        <v>36.4</v>
      </c>
      <c r="E151" s="4">
        <f>IF(ISNA(VLOOKUP(A151,'2010'!$B$2:$S$401,7,FALSE)), AVERAGE(B151:D151), VLOOKUP(A151,'2010'!$B$2:$S$401,7,FALSE))</f>
        <v>36.4</v>
      </c>
      <c r="F151" s="4">
        <f>IF(ISNA(VLOOKUP(A151,'2009'!$B$2:$S$401,7,FALSE)), AVERAGE(B151:E151), VLOOKUP(A151,'2009'!$B$2:$S$401,7,FALSE))</f>
        <v>36.4</v>
      </c>
      <c r="H151" s="4">
        <f>VLOOKUP(A151,'2013'!$B$2:$S$301,4,FALSE)*1.7</f>
        <v>81.599999999999994</v>
      </c>
      <c r="I151" s="4">
        <f>IF(ISNA(VLOOKUP(A151,'2012'!$B$2:$S$401,4,FALSE)), H151, VLOOKUP(A151,'2012'!$B$2:$S$401,4,FALSE))</f>
        <v>82</v>
      </c>
      <c r="J151" s="4">
        <f>IF(ISNA(VLOOKUP(A151,'2011'!$B$2:$S$401,4,FALSE)), AVERAGE(H151:I151), VLOOKUP(A151,'2011'!$B$2:$S$401,4,FALSE))</f>
        <v>81.8</v>
      </c>
      <c r="K151" s="4">
        <f>IF(ISNA(VLOOKUP(A151,'2010'!$B$2:$S$401,4,FALSE)), AVERAGE(H151:J151), VLOOKUP(A151,'2010'!$B$2:$S$401,4,FALSE))</f>
        <v>81.8</v>
      </c>
      <c r="L151" s="4">
        <f>IF(ISNA(VLOOKUP(A151,'2009'!$B$2:$S$401,4,FALSE)), AVERAGE(H151:K151), VLOOKUP(A151,'2009'!$B$2:$S$401,4,FALSE))</f>
        <v>81.8</v>
      </c>
      <c r="N151" s="4">
        <f t="shared" si="18"/>
        <v>22</v>
      </c>
      <c r="S151" s="4" t="str">
        <f>VLOOKUP(A151,Bios!$B$2:$S$350,3,FALSE)</f>
        <v>D</v>
      </c>
      <c r="T151" s="4" t="str">
        <f>VLOOKUP(A151,Bios!$B$2:$S$350,4,FALSE)</f>
        <v>Jul 17 '91</v>
      </c>
      <c r="U151" s="4" t="str">
        <f t="shared" si="19"/>
        <v>91</v>
      </c>
      <c r="V151" s="5">
        <f t="shared" si="20"/>
        <v>0.44498777506112469</v>
      </c>
      <c r="W151" s="4">
        <f t="shared" si="21"/>
        <v>32</v>
      </c>
      <c r="X151" s="4">
        <f t="shared" si="22"/>
        <v>40.799999999999997</v>
      </c>
      <c r="Y151" s="4">
        <f t="shared" si="23"/>
        <v>81.599999999999994</v>
      </c>
      <c r="Z151" s="4">
        <f t="shared" si="24"/>
        <v>82</v>
      </c>
      <c r="AA151" s="4" t="str">
        <f>VLOOKUP(A151,Bios!$B$2:$S$350,7,FALSE)</f>
        <v>SWE</v>
      </c>
      <c r="AB151" s="4" t="str">
        <f>VLOOKUP(A151,Bios!$B$2:$S$350,2,FALSE)</f>
        <v>PHX</v>
      </c>
      <c r="AC151" s="4">
        <f t="shared" si="25"/>
        <v>81.8</v>
      </c>
      <c r="AD151" s="4">
        <f t="shared" si="26"/>
        <v>36.4</v>
      </c>
    </row>
    <row r="152" spans="1:30">
      <c r="A152" s="4" t="s">
        <v>257</v>
      </c>
      <c r="B152" s="4">
        <f>VLOOKUP(A152,'2013'!$B$2:$S$301,7,FALSE)*1.7</f>
        <v>40.799999999999997</v>
      </c>
      <c r="C152" s="4">
        <f>IF(ISNA(VLOOKUP(A152,'2012'!$B$2:$S$401,7,FALSE)), B152, VLOOKUP(A152,'2012'!$B$2:$S$401,7,FALSE))</f>
        <v>37</v>
      </c>
      <c r="D152" s="4">
        <f>IF(ISNA(VLOOKUP(A152,'2011'!$B$2:$S$401,7,FALSE)), AVERAGE(B152:C152), VLOOKUP(A152,'2011'!$B$2:$S$401,7,FALSE))</f>
        <v>38.9</v>
      </c>
      <c r="E152" s="4">
        <f>IF(ISNA(VLOOKUP(A152,'2010'!$B$2:$S$401,7,FALSE)), AVERAGE(B152:D152), VLOOKUP(A152,'2010'!$B$2:$S$401,7,FALSE))</f>
        <v>23</v>
      </c>
      <c r="F152" s="4">
        <f>IF(ISNA(VLOOKUP(A152,'2009'!$B$2:$S$401,7,FALSE)), AVERAGE(B152:E152), VLOOKUP(A152,'2009'!$B$2:$S$401,7,FALSE))</f>
        <v>24</v>
      </c>
      <c r="H152" s="4">
        <f>VLOOKUP(A152,'2013'!$B$2:$S$301,4,FALSE)*1.7</f>
        <v>79.899999999999991</v>
      </c>
      <c r="I152" s="4">
        <f>IF(ISNA(VLOOKUP(A152,'2012'!$B$2:$S$401,4,FALSE)), H152, VLOOKUP(A152,'2012'!$B$2:$S$401,4,FALSE))</f>
        <v>82</v>
      </c>
      <c r="J152" s="4">
        <f>IF(ISNA(VLOOKUP(A152,'2011'!$B$2:$S$401,4,FALSE)), AVERAGE(H152:I152), VLOOKUP(A152,'2011'!$B$2:$S$401,4,FALSE))</f>
        <v>80.949999999999989</v>
      </c>
      <c r="K152" s="4">
        <f>IF(ISNA(VLOOKUP(A152,'2010'!$B$2:$S$401,4,FALSE)), AVERAGE(H152:J152), VLOOKUP(A152,'2010'!$B$2:$S$401,4,FALSE))</f>
        <v>64</v>
      </c>
      <c r="L152" s="4">
        <f>IF(ISNA(VLOOKUP(A152,'2009'!$B$2:$S$401,4,FALSE)), AVERAGE(H152:K152), VLOOKUP(A152,'2009'!$B$2:$S$401,4,FALSE))</f>
        <v>78</v>
      </c>
      <c r="N152" s="4">
        <f t="shared" si="18"/>
        <v>31</v>
      </c>
      <c r="S152" s="4" t="str">
        <f>VLOOKUP(A152,Bios!$B$2:$S$350,3,FALSE)</f>
        <v>D</v>
      </c>
      <c r="T152" s="4" t="str">
        <f>VLOOKUP(A152,Bios!$B$2:$S$350,4,FALSE)</f>
        <v>Dec 13 '82</v>
      </c>
      <c r="U152" s="4" t="str">
        <f t="shared" si="19"/>
        <v>82</v>
      </c>
      <c r="V152" s="5">
        <f t="shared" si="20"/>
        <v>0.4253605300766532</v>
      </c>
      <c r="W152" s="4">
        <f t="shared" si="21"/>
        <v>23</v>
      </c>
      <c r="X152" s="4">
        <f t="shared" si="22"/>
        <v>40.799999999999997</v>
      </c>
      <c r="Y152" s="4">
        <f t="shared" si="23"/>
        <v>64</v>
      </c>
      <c r="Z152" s="4">
        <f t="shared" si="24"/>
        <v>82</v>
      </c>
      <c r="AA152" s="4" t="str">
        <f>VLOOKUP(A152,Bios!$B$2:$S$350,7,FALSE)</f>
        <v>CAN</v>
      </c>
      <c r="AB152" s="4" t="str">
        <f>VLOOKUP(A152,Bios!$B$2:$S$350,2,FALSE)</f>
        <v>VAN</v>
      </c>
      <c r="AC152" s="4">
        <f t="shared" si="25"/>
        <v>76.97</v>
      </c>
      <c r="AD152" s="4">
        <f t="shared" si="26"/>
        <v>32.739999999999995</v>
      </c>
    </row>
    <row r="153" spans="1:30">
      <c r="A153" s="4" t="s">
        <v>734</v>
      </c>
      <c r="B153" s="4">
        <f>VLOOKUP(A153,'2013'!$B$2:$S$301,7,FALSE)*1.7</f>
        <v>40.799999999999997</v>
      </c>
      <c r="C153" s="4">
        <f>IF(ISNA(VLOOKUP(A153,'2012'!$B$2:$S$401,7,FALSE)), B153, VLOOKUP(A153,'2012'!$B$2:$S$401,7,FALSE))</f>
        <v>22</v>
      </c>
      <c r="D153" s="4">
        <f>IF(ISNA(VLOOKUP(A153,'2011'!$B$2:$S$401,7,FALSE)), AVERAGE(B153:C153), VLOOKUP(A153,'2011'!$B$2:$S$401,7,FALSE))</f>
        <v>22</v>
      </c>
      <c r="E153" s="4">
        <f>IF(ISNA(VLOOKUP(A153,'2010'!$B$2:$S$401,7,FALSE)), AVERAGE(B153:D153), VLOOKUP(A153,'2010'!$B$2:$S$401,7,FALSE))</f>
        <v>17</v>
      </c>
      <c r="F153" s="4">
        <f>IF(ISNA(VLOOKUP(A153,'2009'!$B$2:$S$401,7,FALSE)), AVERAGE(B153:E153), VLOOKUP(A153,'2009'!$B$2:$S$401,7,FALSE))</f>
        <v>26</v>
      </c>
      <c r="H153" s="4">
        <f>VLOOKUP(A153,'2013'!$B$2:$S$301,4,FALSE)*1.7</f>
        <v>81.599999999999994</v>
      </c>
      <c r="I153" s="4">
        <f>IF(ISNA(VLOOKUP(A153,'2012'!$B$2:$S$401,4,FALSE)), H153, VLOOKUP(A153,'2012'!$B$2:$S$401,4,FALSE))</f>
        <v>82</v>
      </c>
      <c r="J153" s="4">
        <f>IF(ISNA(VLOOKUP(A153,'2011'!$B$2:$S$401,4,FALSE)), AVERAGE(H153:I153), VLOOKUP(A153,'2011'!$B$2:$S$401,4,FALSE))</f>
        <v>82</v>
      </c>
      <c r="K153" s="4">
        <f>IF(ISNA(VLOOKUP(A153,'2010'!$B$2:$S$401,4,FALSE)), AVERAGE(H153:J153), VLOOKUP(A153,'2010'!$B$2:$S$401,4,FALSE))</f>
        <v>81</v>
      </c>
      <c r="L153" s="4">
        <f>IF(ISNA(VLOOKUP(A153,'2009'!$B$2:$S$401,4,FALSE)), AVERAGE(H153:K153), VLOOKUP(A153,'2009'!$B$2:$S$401,4,FALSE))</f>
        <v>82</v>
      </c>
      <c r="N153" s="4" t="e">
        <f t="shared" si="18"/>
        <v>#N/A</v>
      </c>
      <c r="S153" s="4" t="e">
        <f>VLOOKUP(A153,Bios!$B$2:$S$350,3,FALSE)</f>
        <v>#N/A</v>
      </c>
      <c r="T153" s="4" t="e">
        <f>VLOOKUP(A153,Bios!$B$2:$S$350,4,FALSE)</f>
        <v>#N/A</v>
      </c>
      <c r="U153" s="4" t="e">
        <f t="shared" si="19"/>
        <v>#N/A</v>
      </c>
      <c r="V153" s="5">
        <f t="shared" si="20"/>
        <v>0.31277533039647576</v>
      </c>
      <c r="W153" s="4">
        <f t="shared" si="21"/>
        <v>17</v>
      </c>
      <c r="X153" s="4">
        <f t="shared" si="22"/>
        <v>40.799999999999997</v>
      </c>
      <c r="Y153" s="4">
        <f t="shared" si="23"/>
        <v>81</v>
      </c>
      <c r="Z153" s="4">
        <f t="shared" si="24"/>
        <v>82</v>
      </c>
      <c r="AA153" s="4" t="e">
        <f>VLOOKUP(A153,Bios!$B$2:$S$350,7,FALSE)</f>
        <v>#N/A</v>
      </c>
      <c r="AB153" s="4" t="e">
        <f>VLOOKUP(A153,Bios!$B$2:$S$350,2,FALSE)</f>
        <v>#N/A</v>
      </c>
      <c r="AC153" s="4">
        <f t="shared" si="25"/>
        <v>81.72</v>
      </c>
      <c r="AD153" s="4">
        <f t="shared" si="26"/>
        <v>25.56</v>
      </c>
    </row>
    <row r="154" spans="1:30" ht="15" customHeight="1">
      <c r="A154" s="4" t="s">
        <v>732</v>
      </c>
      <c r="B154" s="4">
        <f>VLOOKUP(A154,'2013'!$B$2:$S$301,7,FALSE)*1.7</f>
        <v>40.799999999999997</v>
      </c>
      <c r="C154" s="4">
        <f>IF(ISNA(VLOOKUP(A154,'2012'!$B$2:$S$401,7,FALSE)), B154, VLOOKUP(A154,'2012'!$B$2:$S$401,7,FALSE))</f>
        <v>40.799999999999997</v>
      </c>
      <c r="D154" s="4">
        <f>IF(ISNA(VLOOKUP(A154,'2011'!$B$2:$S$401,7,FALSE)), AVERAGE(B154:C154), VLOOKUP(A154,'2011'!$B$2:$S$401,7,FALSE))</f>
        <v>40.799999999999997</v>
      </c>
      <c r="E154" s="4">
        <f>IF(ISNA(VLOOKUP(A154,'2010'!$B$2:$S$401,7,FALSE)), AVERAGE(B154:D154), VLOOKUP(A154,'2010'!$B$2:$S$401,7,FALSE))</f>
        <v>40.799999999999997</v>
      </c>
      <c r="F154" s="4">
        <f>IF(ISNA(VLOOKUP(A154,'2009'!$B$2:$S$401,7,FALSE)), AVERAGE(B154:E154), VLOOKUP(A154,'2009'!$B$2:$S$401,7,FALSE))</f>
        <v>40.799999999999997</v>
      </c>
      <c r="H154" s="4">
        <f>VLOOKUP(A154,'2013'!$B$2:$S$301,4,FALSE)*1.7</f>
        <v>81.599999999999994</v>
      </c>
      <c r="I154" s="4">
        <f>IF(ISNA(VLOOKUP(A154,'2012'!$B$2:$S$401,4,FALSE)), H154, VLOOKUP(A154,'2012'!$B$2:$S$401,4,FALSE))</f>
        <v>81.599999999999994</v>
      </c>
      <c r="J154" s="4">
        <f>IF(ISNA(VLOOKUP(A154,'2011'!$B$2:$S$401,4,FALSE)), AVERAGE(H154:I154), VLOOKUP(A154,'2011'!$B$2:$S$401,4,FALSE))</f>
        <v>81.599999999999994</v>
      </c>
      <c r="K154" s="4">
        <f>IF(ISNA(VLOOKUP(A154,'2010'!$B$2:$S$401,4,FALSE)), AVERAGE(H154:J154), VLOOKUP(A154,'2010'!$B$2:$S$401,4,FALSE))</f>
        <v>81.599999999999994</v>
      </c>
      <c r="L154" s="4">
        <f>IF(ISNA(VLOOKUP(A154,'2009'!$B$2:$S$401,4,FALSE)), AVERAGE(H154:K154), VLOOKUP(A154,'2009'!$B$2:$S$401,4,FALSE))</f>
        <v>81.599999999999994</v>
      </c>
      <c r="N154" s="4">
        <f t="shared" si="18"/>
        <v>22</v>
      </c>
      <c r="S154" s="4" t="str">
        <f>VLOOKUP(A154,Bios!$B$2:$S$350,3,FALSE)</f>
        <v>C</v>
      </c>
      <c r="T154" s="4" t="str">
        <f>VLOOKUP(A154,Bios!$B$2:$S$350,4,FALSE)</f>
        <v>May 24 '91</v>
      </c>
      <c r="U154" s="4" t="str">
        <f t="shared" si="19"/>
        <v>91</v>
      </c>
      <c r="V154" s="5">
        <f t="shared" si="20"/>
        <v>0.5</v>
      </c>
      <c r="W154" s="4">
        <f t="shared" si="21"/>
        <v>40.799999999999997</v>
      </c>
      <c r="X154" s="4">
        <f t="shared" si="22"/>
        <v>40.799999999999997</v>
      </c>
      <c r="Y154" s="4">
        <f t="shared" si="23"/>
        <v>81.599999999999994</v>
      </c>
      <c r="Z154" s="4">
        <f t="shared" si="24"/>
        <v>81.599999999999994</v>
      </c>
      <c r="AA154" s="4" t="str">
        <f>VLOOKUP(A154,Bios!$B$2:$S$350,7,FALSE)</f>
        <v>CAN</v>
      </c>
      <c r="AB154" s="4" t="str">
        <f>VLOOKUP(A154,Bios!$B$2:$S$350,2,FALSE)</f>
        <v>DAL</v>
      </c>
      <c r="AC154" s="4">
        <f t="shared" si="25"/>
        <v>81.599999999999994</v>
      </c>
      <c r="AD154" s="4">
        <f t="shared" si="26"/>
        <v>40.799999999999997</v>
      </c>
    </row>
    <row r="155" spans="1:30" ht="15" customHeight="1">
      <c r="A155" s="4" t="s">
        <v>241</v>
      </c>
      <c r="B155" s="4">
        <f>VLOOKUP(A155,'2013'!$B$2:$S$301,7,FALSE)*1.7</f>
        <v>40.799999999999997</v>
      </c>
      <c r="C155" s="4">
        <f>IF(ISNA(VLOOKUP(A155,'2012'!$B$2:$S$401,7,FALSE)), B155, VLOOKUP(A155,'2012'!$B$2:$S$401,7,FALSE))</f>
        <v>38</v>
      </c>
      <c r="D155" s="4">
        <f>IF(ISNA(VLOOKUP(A155,'2011'!$B$2:$S$401,7,FALSE)), AVERAGE(B155:C155), VLOOKUP(A155,'2011'!$B$2:$S$401,7,FALSE))</f>
        <v>39.4</v>
      </c>
      <c r="E155" s="4">
        <f>IF(ISNA(VLOOKUP(A155,'2010'!$B$2:$S$401,7,FALSE)), AVERAGE(B155:D155), VLOOKUP(A155,'2010'!$B$2:$S$401,7,FALSE))</f>
        <v>39.4</v>
      </c>
      <c r="F155" s="4">
        <f>IF(ISNA(VLOOKUP(A155,'2009'!$B$2:$S$401,7,FALSE)), AVERAGE(B155:E155), VLOOKUP(A155,'2009'!$B$2:$S$401,7,FALSE))</f>
        <v>39.4</v>
      </c>
      <c r="H155" s="4">
        <f>VLOOKUP(A155,'2013'!$B$2:$S$301,4,FALSE)*1.7</f>
        <v>81.599999999999994</v>
      </c>
      <c r="I155" s="4">
        <f>IF(ISNA(VLOOKUP(A155,'2012'!$B$2:$S$401,4,FALSE)), H155, VLOOKUP(A155,'2012'!$B$2:$S$401,4,FALSE))</f>
        <v>64</v>
      </c>
      <c r="J155" s="4">
        <f>IF(ISNA(VLOOKUP(A155,'2011'!$B$2:$S$401,4,FALSE)), AVERAGE(H155:I155), VLOOKUP(A155,'2011'!$B$2:$S$401,4,FALSE))</f>
        <v>72.8</v>
      </c>
      <c r="K155" s="4">
        <f>IF(ISNA(VLOOKUP(A155,'2010'!$B$2:$S$401,4,FALSE)), AVERAGE(H155:J155), VLOOKUP(A155,'2010'!$B$2:$S$401,4,FALSE))</f>
        <v>72.8</v>
      </c>
      <c r="L155" s="4">
        <f>IF(ISNA(VLOOKUP(A155,'2009'!$B$2:$S$401,4,FALSE)), AVERAGE(H155:K155), VLOOKUP(A155,'2009'!$B$2:$S$401,4,FALSE))</f>
        <v>72.8</v>
      </c>
      <c r="N155" s="4">
        <f t="shared" si="18"/>
        <v>25</v>
      </c>
      <c r="S155" s="4" t="str">
        <f>VLOOKUP(A155,Bios!$B$2:$S$350,3,FALSE)</f>
        <v>L</v>
      </c>
      <c r="T155" s="4" t="str">
        <f>VLOOKUP(A155,Bios!$B$2:$S$350,4,FALSE)</f>
        <v>Aug 23 '88</v>
      </c>
      <c r="U155" s="4" t="str">
        <f t="shared" si="19"/>
        <v>88</v>
      </c>
      <c r="V155" s="5">
        <f t="shared" si="20"/>
        <v>0.54120879120879117</v>
      </c>
      <c r="W155" s="4">
        <f t="shared" si="21"/>
        <v>38</v>
      </c>
      <c r="X155" s="4">
        <f t="shared" si="22"/>
        <v>40.799999999999997</v>
      </c>
      <c r="Y155" s="4">
        <f t="shared" si="23"/>
        <v>64</v>
      </c>
      <c r="Z155" s="4">
        <f t="shared" si="24"/>
        <v>81.599999999999994</v>
      </c>
      <c r="AA155" s="4" t="str">
        <f>VLOOKUP(A155,Bios!$B$2:$S$350,7,FALSE)</f>
        <v>SWE</v>
      </c>
      <c r="AB155" s="4" t="str">
        <f>VLOOKUP(A155,Bios!$B$2:$S$350,2,FALSE)</f>
        <v>NYR</v>
      </c>
      <c r="AC155" s="4">
        <f t="shared" si="25"/>
        <v>72.8</v>
      </c>
      <c r="AD155" s="4">
        <f t="shared" si="26"/>
        <v>39.4</v>
      </c>
    </row>
    <row r="156" spans="1:30" ht="15" customHeight="1">
      <c r="A156" s="4" t="s">
        <v>237</v>
      </c>
      <c r="B156" s="4">
        <f>VLOOKUP(A156,'2013'!$B$2:$S$301,7,FALSE)*1.7</f>
        <v>40.799999999999997</v>
      </c>
      <c r="C156" s="4">
        <f>IF(ISNA(VLOOKUP(A156,'2012'!$B$2:$S$401,7,FALSE)), B156, VLOOKUP(A156,'2012'!$B$2:$S$401,7,FALSE))</f>
        <v>39</v>
      </c>
      <c r="D156" s="4">
        <f>IF(ISNA(VLOOKUP(A156,'2011'!$B$2:$S$401,7,FALSE)), AVERAGE(B156:C156), VLOOKUP(A156,'2011'!$B$2:$S$401,7,FALSE))</f>
        <v>32</v>
      </c>
      <c r="E156" s="4">
        <f>IF(ISNA(VLOOKUP(A156,'2010'!$B$2:$S$401,7,FALSE)), AVERAGE(B156:D156), VLOOKUP(A156,'2010'!$B$2:$S$401,7,FALSE))</f>
        <v>36</v>
      </c>
      <c r="F156" s="4">
        <f>IF(ISNA(VLOOKUP(A156,'2009'!$B$2:$S$401,7,FALSE)), AVERAGE(B156:E156), VLOOKUP(A156,'2009'!$B$2:$S$401,7,FALSE))</f>
        <v>46</v>
      </c>
      <c r="H156" s="4">
        <f>VLOOKUP(A156,'2013'!$B$2:$S$301,4,FALSE)*1.7</f>
        <v>81.599999999999994</v>
      </c>
      <c r="I156" s="4">
        <f>IF(ISNA(VLOOKUP(A156,'2012'!$B$2:$S$401,4,FALSE)), H156, VLOOKUP(A156,'2012'!$B$2:$S$401,4,FALSE))</f>
        <v>74</v>
      </c>
      <c r="J156" s="4">
        <f>IF(ISNA(VLOOKUP(A156,'2011'!$B$2:$S$401,4,FALSE)), AVERAGE(H156:I156), VLOOKUP(A156,'2011'!$B$2:$S$401,4,FALSE))</f>
        <v>82</v>
      </c>
      <c r="K156" s="4">
        <f>IF(ISNA(VLOOKUP(A156,'2010'!$B$2:$S$401,4,FALSE)), AVERAGE(H156:J156), VLOOKUP(A156,'2010'!$B$2:$S$401,4,FALSE))</f>
        <v>73</v>
      </c>
      <c r="L156" s="4">
        <f>IF(ISNA(VLOOKUP(A156,'2009'!$B$2:$S$401,4,FALSE)), AVERAGE(H156:K156), VLOOKUP(A156,'2009'!$B$2:$S$401,4,FALSE))</f>
        <v>64</v>
      </c>
      <c r="N156" s="4">
        <f t="shared" si="18"/>
        <v>31</v>
      </c>
      <c r="S156" s="4" t="str">
        <f>VLOOKUP(A156,Bios!$B$2:$S$350,3,FALSE)</f>
        <v>C</v>
      </c>
      <c r="T156" s="4" t="str">
        <f>VLOOKUP(A156,Bios!$B$2:$S$350,4,FALSE)</f>
        <v>Aug 19 '82</v>
      </c>
      <c r="U156" s="4" t="str">
        <f t="shared" si="19"/>
        <v>82</v>
      </c>
      <c r="V156" s="5">
        <f t="shared" si="20"/>
        <v>0.51735184196476247</v>
      </c>
      <c r="W156" s="4">
        <f t="shared" si="21"/>
        <v>32</v>
      </c>
      <c r="X156" s="4">
        <f t="shared" si="22"/>
        <v>46</v>
      </c>
      <c r="Y156" s="4">
        <f t="shared" si="23"/>
        <v>64</v>
      </c>
      <c r="Z156" s="4">
        <f t="shared" si="24"/>
        <v>82</v>
      </c>
      <c r="AA156" s="4" t="str">
        <f>VLOOKUP(A156,Bios!$B$2:$S$350,7,FALSE)</f>
        <v>CAN</v>
      </c>
      <c r="AB156" s="4" t="str">
        <f>VLOOKUP(A156,Bios!$B$2:$S$350,2,FALSE)</f>
        <v>BUF, STL</v>
      </c>
      <c r="AC156" s="4">
        <f t="shared" si="25"/>
        <v>74.92</v>
      </c>
      <c r="AD156" s="4">
        <f t="shared" si="26"/>
        <v>38.760000000000005</v>
      </c>
    </row>
    <row r="157" spans="1:30" ht="15" customHeight="1">
      <c r="A157" s="4" t="s">
        <v>202</v>
      </c>
      <c r="B157" s="4">
        <f>VLOOKUP(A157,'2013'!$B$2:$S$301,7,FALSE)*1.7</f>
        <v>40.799999999999997</v>
      </c>
      <c r="C157" s="4">
        <f>IF(ISNA(VLOOKUP(A157,'2012'!$B$2:$S$401,7,FALSE)), B157, VLOOKUP(A157,'2012'!$B$2:$S$401,7,FALSE))</f>
        <v>46</v>
      </c>
      <c r="D157" s="4">
        <f>IF(ISNA(VLOOKUP(A157,'2011'!$B$2:$S$401,7,FALSE)), AVERAGE(B157:C157), VLOOKUP(A157,'2011'!$B$2:$S$401,7,FALSE))</f>
        <v>43.4</v>
      </c>
      <c r="E157" s="4">
        <f>IF(ISNA(VLOOKUP(A157,'2010'!$B$2:$S$401,7,FALSE)), AVERAGE(B157:D157), VLOOKUP(A157,'2010'!$B$2:$S$401,7,FALSE))</f>
        <v>18</v>
      </c>
      <c r="F157" s="4">
        <f>IF(ISNA(VLOOKUP(A157,'2009'!$B$2:$S$401,7,FALSE)), AVERAGE(B157:E157), VLOOKUP(A157,'2009'!$B$2:$S$401,7,FALSE))</f>
        <v>32</v>
      </c>
      <c r="H157" s="4">
        <f>VLOOKUP(A157,'2013'!$B$2:$S$301,4,FALSE)*1.7</f>
        <v>81.599999999999994</v>
      </c>
      <c r="I157" s="4">
        <f>IF(ISNA(VLOOKUP(A157,'2012'!$B$2:$S$401,4,FALSE)), H157, VLOOKUP(A157,'2012'!$B$2:$S$401,4,FALSE))</f>
        <v>80</v>
      </c>
      <c r="J157" s="4">
        <f>IF(ISNA(VLOOKUP(A157,'2011'!$B$2:$S$401,4,FALSE)), AVERAGE(H157:I157), VLOOKUP(A157,'2011'!$B$2:$S$401,4,FALSE))</f>
        <v>80.8</v>
      </c>
      <c r="K157" s="4">
        <f>IF(ISNA(VLOOKUP(A157,'2010'!$B$2:$S$401,4,FALSE)), AVERAGE(H157:J157), VLOOKUP(A157,'2010'!$B$2:$S$401,4,FALSE))</f>
        <v>82</v>
      </c>
      <c r="L157" s="4">
        <f>IF(ISNA(VLOOKUP(A157,'2009'!$B$2:$S$401,4,FALSE)), AVERAGE(H157:K157), VLOOKUP(A157,'2009'!$B$2:$S$401,4,FALSE))</f>
        <v>82</v>
      </c>
      <c r="N157" s="4" t="e">
        <f t="shared" si="18"/>
        <v>#N/A</v>
      </c>
      <c r="S157" s="4" t="e">
        <f>VLOOKUP(A157,Bios!$B$2:$S$350,3,FALSE)</f>
        <v>#N/A</v>
      </c>
      <c r="T157" s="4" t="e">
        <f>VLOOKUP(A157,Bios!$B$2:$S$350,4,FALSE)</f>
        <v>#N/A</v>
      </c>
      <c r="U157" s="4" t="e">
        <f t="shared" si="19"/>
        <v>#N/A</v>
      </c>
      <c r="V157" s="5">
        <f t="shared" si="20"/>
        <v>0.44340551181102361</v>
      </c>
      <c r="W157" s="4">
        <f t="shared" si="21"/>
        <v>18</v>
      </c>
      <c r="X157" s="4">
        <f t="shared" si="22"/>
        <v>46</v>
      </c>
      <c r="Y157" s="4">
        <f t="shared" si="23"/>
        <v>80</v>
      </c>
      <c r="Z157" s="4">
        <f t="shared" si="24"/>
        <v>82</v>
      </c>
      <c r="AA157" s="4" t="e">
        <f>VLOOKUP(A157,Bios!$B$2:$S$350,7,FALSE)</f>
        <v>#N/A</v>
      </c>
      <c r="AB157" s="4" t="e">
        <f>VLOOKUP(A157,Bios!$B$2:$S$350,2,FALSE)</f>
        <v>#N/A</v>
      </c>
      <c r="AC157" s="4">
        <f t="shared" si="25"/>
        <v>81.28</v>
      </c>
      <c r="AD157" s="4">
        <f t="shared" si="26"/>
        <v>36.04</v>
      </c>
    </row>
    <row r="158" spans="1:30" ht="15" customHeight="1">
      <c r="A158" s="4" t="s">
        <v>405</v>
      </c>
      <c r="B158" s="4">
        <f>VLOOKUP(A158,'2013'!$B$2:$S$301,7,FALSE)*1.7</f>
        <v>39.1</v>
      </c>
      <c r="C158" s="4">
        <f>IF(ISNA(VLOOKUP(A158,'2012'!$B$2:$S$401,7,FALSE)), B158, VLOOKUP(A158,'2012'!$B$2:$S$401,7,FALSE))</f>
        <v>39.1</v>
      </c>
      <c r="D158" s="4">
        <f>IF(ISNA(VLOOKUP(A158,'2011'!$B$2:$S$401,7,FALSE)), AVERAGE(B158:C158), VLOOKUP(A158,'2011'!$B$2:$S$401,7,FALSE))</f>
        <v>31</v>
      </c>
      <c r="E158" s="4">
        <f>IF(ISNA(VLOOKUP(A158,'2010'!$B$2:$S$401,7,FALSE)), AVERAGE(B158:D158), VLOOKUP(A158,'2010'!$B$2:$S$401,7,FALSE))</f>
        <v>57</v>
      </c>
      <c r="F158" s="4">
        <f>IF(ISNA(VLOOKUP(A158,'2009'!$B$2:$S$401,7,FALSE)), AVERAGE(B158:E158), VLOOKUP(A158,'2009'!$B$2:$S$401,7,FALSE))</f>
        <v>55</v>
      </c>
      <c r="H158" s="4">
        <f>VLOOKUP(A158,'2013'!$B$2:$S$301,4,FALSE)*1.7</f>
        <v>73.099999999999994</v>
      </c>
      <c r="I158" s="4">
        <f>IF(ISNA(VLOOKUP(A158,'2012'!$B$2:$S$401,4,FALSE)), H158, VLOOKUP(A158,'2012'!$B$2:$S$401,4,FALSE))</f>
        <v>73.099999999999994</v>
      </c>
      <c r="J158" s="4">
        <f>IF(ISNA(VLOOKUP(A158,'2011'!$B$2:$S$401,4,FALSE)), AVERAGE(H158:I158), VLOOKUP(A158,'2011'!$B$2:$S$401,4,FALSE))</f>
        <v>76</v>
      </c>
      <c r="K158" s="4">
        <f>IF(ISNA(VLOOKUP(A158,'2010'!$B$2:$S$401,4,FALSE)), AVERAGE(H158:J158), VLOOKUP(A158,'2010'!$B$2:$S$401,4,FALSE))</f>
        <v>82</v>
      </c>
      <c r="L158" s="4">
        <f>IF(ISNA(VLOOKUP(A158,'2009'!$B$2:$S$401,4,FALSE)), AVERAGE(H158:K158), VLOOKUP(A158,'2009'!$B$2:$S$401,4,FALSE))</f>
        <v>76</v>
      </c>
      <c r="N158" s="4">
        <f t="shared" si="18"/>
        <v>30</v>
      </c>
      <c r="S158" s="4" t="str">
        <f>VLOOKUP(A158,Bios!$B$2:$S$350,3,FALSE)</f>
        <v>C</v>
      </c>
      <c r="T158" s="4" t="str">
        <f>VLOOKUP(A158,Bios!$B$2:$S$350,4,FALSE)</f>
        <v>Dec 19 '83</v>
      </c>
      <c r="U158" s="4" t="str">
        <f t="shared" si="19"/>
        <v>83</v>
      </c>
      <c r="V158" s="5">
        <f t="shared" si="20"/>
        <v>0.58179905312993163</v>
      </c>
      <c r="W158" s="4">
        <f t="shared" si="21"/>
        <v>31</v>
      </c>
      <c r="X158" s="4">
        <f t="shared" si="22"/>
        <v>57</v>
      </c>
      <c r="Y158" s="4">
        <f t="shared" si="23"/>
        <v>73.099999999999994</v>
      </c>
      <c r="Z158" s="4">
        <f t="shared" si="24"/>
        <v>82</v>
      </c>
      <c r="AA158" s="4" t="str">
        <f>VLOOKUP(A158,Bios!$B$2:$S$350,7,FALSE)</f>
        <v>CAN</v>
      </c>
      <c r="AB158" s="4" t="str">
        <f>VLOOKUP(A158,Bios!$B$2:$S$350,2,FALSE)</f>
        <v>CGY</v>
      </c>
      <c r="AC158" s="4">
        <f t="shared" si="25"/>
        <v>76.039999999999992</v>
      </c>
      <c r="AD158" s="4">
        <f t="shared" si="26"/>
        <v>44.239999999999995</v>
      </c>
    </row>
    <row r="159" spans="1:30">
      <c r="A159" s="4" t="s">
        <v>221</v>
      </c>
      <c r="B159" s="4">
        <f>VLOOKUP(A159,'2013'!$B$2:$S$301,7,FALSE)*1.7</f>
        <v>39.1</v>
      </c>
      <c r="C159" s="4">
        <f>IF(ISNA(VLOOKUP(A159,'2012'!$B$2:$S$401,7,FALSE)), B159, VLOOKUP(A159,'2012'!$B$2:$S$401,7,FALSE))</f>
        <v>43</v>
      </c>
      <c r="D159" s="4">
        <f>IF(ISNA(VLOOKUP(A159,'2011'!$B$2:$S$401,7,FALSE)), AVERAGE(B159:C159), VLOOKUP(A159,'2011'!$B$2:$S$401,7,FALSE))</f>
        <v>43</v>
      </c>
      <c r="E159" s="4">
        <f>IF(ISNA(VLOOKUP(A159,'2010'!$B$2:$S$401,7,FALSE)), AVERAGE(B159:D159), VLOOKUP(A159,'2010'!$B$2:$S$401,7,FALSE))</f>
        <v>41.699999999999996</v>
      </c>
      <c r="F159" s="4">
        <f>IF(ISNA(VLOOKUP(A159,'2009'!$B$2:$S$401,7,FALSE)), AVERAGE(B159:E159), VLOOKUP(A159,'2009'!$B$2:$S$401,7,FALSE))</f>
        <v>41.699999999999996</v>
      </c>
      <c r="H159" s="4">
        <f>VLOOKUP(A159,'2013'!$B$2:$S$301,4,FALSE)*1.7</f>
        <v>81.599999999999994</v>
      </c>
      <c r="I159" s="4">
        <f>IF(ISNA(VLOOKUP(A159,'2012'!$B$2:$S$401,4,FALSE)), H159, VLOOKUP(A159,'2012'!$B$2:$S$401,4,FALSE))</f>
        <v>81</v>
      </c>
      <c r="J159" s="4">
        <f>IF(ISNA(VLOOKUP(A159,'2011'!$B$2:$S$401,4,FALSE)), AVERAGE(H159:I159), VLOOKUP(A159,'2011'!$B$2:$S$401,4,FALSE))</f>
        <v>72</v>
      </c>
      <c r="K159" s="4">
        <f>IF(ISNA(VLOOKUP(A159,'2010'!$B$2:$S$401,4,FALSE)), AVERAGE(H159:J159), VLOOKUP(A159,'2010'!$B$2:$S$401,4,FALSE))</f>
        <v>78.2</v>
      </c>
      <c r="L159" s="4">
        <f>IF(ISNA(VLOOKUP(A159,'2009'!$B$2:$S$401,4,FALSE)), AVERAGE(H159:K159), VLOOKUP(A159,'2009'!$B$2:$S$401,4,FALSE))</f>
        <v>78.2</v>
      </c>
      <c r="N159" s="4">
        <f t="shared" si="18"/>
        <v>24</v>
      </c>
      <c r="S159" s="4" t="str">
        <f>VLOOKUP(A159,Bios!$B$2:$S$350,3,FALSE)</f>
        <v>D</v>
      </c>
      <c r="T159" s="4" t="str">
        <f>VLOOKUP(A159,Bios!$B$2:$S$350,4,FALSE)</f>
        <v>Jan 29 '89</v>
      </c>
      <c r="U159" s="4" t="str">
        <f t="shared" si="19"/>
        <v>89</v>
      </c>
      <c r="V159" s="5">
        <f t="shared" si="20"/>
        <v>0.53324808184143213</v>
      </c>
      <c r="W159" s="4">
        <f t="shared" si="21"/>
        <v>39.1</v>
      </c>
      <c r="X159" s="4">
        <f t="shared" si="22"/>
        <v>43</v>
      </c>
      <c r="Y159" s="4">
        <f t="shared" si="23"/>
        <v>72</v>
      </c>
      <c r="Z159" s="4">
        <f t="shared" si="24"/>
        <v>81.599999999999994</v>
      </c>
      <c r="AA159" s="4" t="str">
        <f>VLOOKUP(A159,Bios!$B$2:$S$350,7,FALSE)</f>
        <v>USA</v>
      </c>
      <c r="AB159" s="4" t="str">
        <f>VLOOKUP(A159,Bios!$B$2:$S$350,2,FALSE)</f>
        <v>STL</v>
      </c>
      <c r="AC159" s="4">
        <f t="shared" si="25"/>
        <v>78.2</v>
      </c>
      <c r="AD159" s="4">
        <f t="shared" si="26"/>
        <v>41.699999999999996</v>
      </c>
    </row>
    <row r="160" spans="1:30">
      <c r="A160" s="4" t="s">
        <v>744</v>
      </c>
      <c r="B160" s="4">
        <f>VLOOKUP(A160,'2013'!$B$2:$S$301,7,FALSE)*1.7</f>
        <v>39.1</v>
      </c>
      <c r="C160" s="4">
        <f>IF(ISNA(VLOOKUP(A160,'2012'!$B$2:$S$401,7,FALSE)), B160, VLOOKUP(A160,'2012'!$B$2:$S$401,7,FALSE))</f>
        <v>27</v>
      </c>
      <c r="D160" s="4">
        <f>IF(ISNA(VLOOKUP(A160,'2011'!$B$2:$S$401,7,FALSE)), AVERAGE(B160:C160), VLOOKUP(A160,'2011'!$B$2:$S$401,7,FALSE))</f>
        <v>33.049999999999997</v>
      </c>
      <c r="E160" s="4">
        <f>IF(ISNA(VLOOKUP(A160,'2010'!$B$2:$S$401,7,FALSE)), AVERAGE(B160:D160), VLOOKUP(A160,'2010'!$B$2:$S$401,7,FALSE))</f>
        <v>24</v>
      </c>
      <c r="F160" s="4">
        <f>IF(ISNA(VLOOKUP(A160,'2009'!$B$2:$S$401,7,FALSE)), AVERAGE(B160:E160), VLOOKUP(A160,'2009'!$B$2:$S$401,7,FALSE))</f>
        <v>33</v>
      </c>
      <c r="H160" s="4">
        <f>VLOOKUP(A160,'2013'!$B$2:$S$301,4,FALSE)*1.7</f>
        <v>57.8</v>
      </c>
      <c r="I160" s="4">
        <f>IF(ISNA(VLOOKUP(A160,'2012'!$B$2:$S$401,4,FALSE)), H160, VLOOKUP(A160,'2012'!$B$2:$S$401,4,FALSE))</f>
        <v>73</v>
      </c>
      <c r="J160" s="4">
        <f>IF(ISNA(VLOOKUP(A160,'2011'!$B$2:$S$401,4,FALSE)), AVERAGE(H160:I160), VLOOKUP(A160,'2011'!$B$2:$S$401,4,FALSE))</f>
        <v>65.400000000000006</v>
      </c>
      <c r="K160" s="4">
        <f>IF(ISNA(VLOOKUP(A160,'2010'!$B$2:$S$401,4,FALSE)), AVERAGE(H160:J160), VLOOKUP(A160,'2010'!$B$2:$S$401,4,FALSE))</f>
        <v>77</v>
      </c>
      <c r="L160" s="4">
        <f>IF(ISNA(VLOOKUP(A160,'2009'!$B$2:$S$401,4,FALSE)), AVERAGE(H160:K160), VLOOKUP(A160,'2009'!$B$2:$S$401,4,FALSE))</f>
        <v>73</v>
      </c>
      <c r="N160" s="4" t="e">
        <f t="shared" si="18"/>
        <v>#N/A</v>
      </c>
      <c r="S160" s="4" t="e">
        <f>VLOOKUP(A160,Bios!$B$2:$S$350,3,FALSE)</f>
        <v>#N/A</v>
      </c>
      <c r="T160" s="4" t="e">
        <f>VLOOKUP(A160,Bios!$B$2:$S$350,4,FALSE)</f>
        <v>#N/A</v>
      </c>
      <c r="U160" s="4" t="e">
        <f t="shared" si="19"/>
        <v>#N/A</v>
      </c>
      <c r="V160" s="5">
        <f t="shared" si="20"/>
        <v>0.45103986135181967</v>
      </c>
      <c r="W160" s="4">
        <f t="shared" si="21"/>
        <v>24</v>
      </c>
      <c r="X160" s="4">
        <f t="shared" si="22"/>
        <v>39.1</v>
      </c>
      <c r="Y160" s="4">
        <f t="shared" si="23"/>
        <v>57.8</v>
      </c>
      <c r="Z160" s="4">
        <f t="shared" si="24"/>
        <v>77</v>
      </c>
      <c r="AA160" s="4" t="e">
        <f>VLOOKUP(A160,Bios!$B$2:$S$350,7,FALSE)</f>
        <v>#N/A</v>
      </c>
      <c r="AB160" s="4" t="e">
        <f>VLOOKUP(A160,Bios!$B$2:$S$350,2,FALSE)</f>
        <v>#N/A</v>
      </c>
      <c r="AC160" s="4">
        <f t="shared" si="25"/>
        <v>69.240000000000009</v>
      </c>
      <c r="AD160" s="4">
        <f t="shared" si="26"/>
        <v>31.229999999999997</v>
      </c>
    </row>
    <row r="161" spans="1:30" ht="15" customHeight="1">
      <c r="A161" s="4" t="s">
        <v>323</v>
      </c>
      <c r="B161" s="4">
        <f>VLOOKUP(A161,'2013'!$B$2:$S$301,7,FALSE)*1.7</f>
        <v>39.1</v>
      </c>
      <c r="C161" s="4">
        <f>IF(ISNA(VLOOKUP(A161,'2012'!$B$2:$S$401,7,FALSE)), B161, VLOOKUP(A161,'2012'!$B$2:$S$401,7,FALSE))</f>
        <v>28</v>
      </c>
      <c r="D161" s="4">
        <f>IF(ISNA(VLOOKUP(A161,'2011'!$B$2:$S$401,7,FALSE)), AVERAGE(B161:C161), VLOOKUP(A161,'2011'!$B$2:$S$401,7,FALSE))</f>
        <v>57</v>
      </c>
      <c r="E161" s="4">
        <f>IF(ISNA(VLOOKUP(A161,'2010'!$B$2:$S$401,7,FALSE)), AVERAGE(B161:D161), VLOOKUP(A161,'2010'!$B$2:$S$401,7,FALSE))</f>
        <v>36</v>
      </c>
      <c r="F161" s="4">
        <f>IF(ISNA(VLOOKUP(A161,'2009'!$B$2:$S$401,7,FALSE)), AVERAGE(B161:E161), VLOOKUP(A161,'2009'!$B$2:$S$401,7,FALSE))</f>
        <v>31</v>
      </c>
      <c r="H161" s="4">
        <f>VLOOKUP(A161,'2013'!$B$2:$S$301,4,FALSE)*1.7</f>
        <v>81.599999999999994</v>
      </c>
      <c r="I161" s="4">
        <f>IF(ISNA(VLOOKUP(A161,'2012'!$B$2:$S$401,4,FALSE)), H161, VLOOKUP(A161,'2012'!$B$2:$S$401,4,FALSE))</f>
        <v>70</v>
      </c>
      <c r="J161" s="4">
        <f>IF(ISNA(VLOOKUP(A161,'2011'!$B$2:$S$401,4,FALSE)), AVERAGE(H161:I161), VLOOKUP(A161,'2011'!$B$2:$S$401,4,FALSE))</f>
        <v>82</v>
      </c>
      <c r="K161" s="4">
        <f>IF(ISNA(VLOOKUP(A161,'2010'!$B$2:$S$401,4,FALSE)), AVERAGE(H161:J161), VLOOKUP(A161,'2010'!$B$2:$S$401,4,FALSE))</f>
        <v>78</v>
      </c>
      <c r="L161" s="4">
        <f>IF(ISNA(VLOOKUP(A161,'2009'!$B$2:$S$401,4,FALSE)), AVERAGE(H161:K161), VLOOKUP(A161,'2009'!$B$2:$S$401,4,FALSE))</f>
        <v>73</v>
      </c>
      <c r="N161" s="4" t="e">
        <f t="shared" si="18"/>
        <v>#N/A</v>
      </c>
      <c r="S161" s="4" t="e">
        <f>VLOOKUP(A161,Bios!$B$2:$S$350,3,FALSE)</f>
        <v>#N/A</v>
      </c>
      <c r="T161" s="4" t="e">
        <f>VLOOKUP(A161,Bios!$B$2:$S$350,4,FALSE)</f>
        <v>#N/A</v>
      </c>
      <c r="U161" s="4" t="e">
        <f t="shared" si="19"/>
        <v>#N/A</v>
      </c>
      <c r="V161" s="5">
        <f t="shared" si="20"/>
        <v>0.49687987519500776</v>
      </c>
      <c r="W161" s="4">
        <f t="shared" si="21"/>
        <v>28</v>
      </c>
      <c r="X161" s="4">
        <f t="shared" si="22"/>
        <v>57</v>
      </c>
      <c r="Y161" s="4">
        <f t="shared" si="23"/>
        <v>70</v>
      </c>
      <c r="Z161" s="4">
        <f t="shared" si="24"/>
        <v>82</v>
      </c>
      <c r="AA161" s="4" t="e">
        <f>VLOOKUP(A161,Bios!$B$2:$S$350,7,FALSE)</f>
        <v>#N/A</v>
      </c>
      <c r="AB161" s="4" t="e">
        <f>VLOOKUP(A161,Bios!$B$2:$S$350,2,FALSE)</f>
        <v>#N/A</v>
      </c>
      <c r="AC161" s="4">
        <f t="shared" si="25"/>
        <v>76.92</v>
      </c>
      <c r="AD161" s="4">
        <f t="shared" si="26"/>
        <v>38.22</v>
      </c>
    </row>
    <row r="162" spans="1:30" ht="15" customHeight="1">
      <c r="A162" s="4" t="s">
        <v>217</v>
      </c>
      <c r="B162" s="4">
        <f>VLOOKUP(A162,'2013'!$B$2:$S$301,7,FALSE)*1.7</f>
        <v>39.1</v>
      </c>
      <c r="C162" s="4">
        <f>IF(ISNA(VLOOKUP(A162,'2012'!$B$2:$S$401,7,FALSE)), B162, VLOOKUP(A162,'2012'!$B$2:$S$401,7,FALSE))</f>
        <v>43</v>
      </c>
      <c r="D162" s="4">
        <f>IF(ISNA(VLOOKUP(A162,'2011'!$B$2:$S$401,7,FALSE)), AVERAGE(B162:C162), VLOOKUP(A162,'2011'!$B$2:$S$401,7,FALSE))</f>
        <v>41.05</v>
      </c>
      <c r="E162" s="4">
        <f>IF(ISNA(VLOOKUP(A162,'2010'!$B$2:$S$401,7,FALSE)), AVERAGE(B162:D162), VLOOKUP(A162,'2010'!$B$2:$S$401,7,FALSE))</f>
        <v>24</v>
      </c>
      <c r="F162" s="4">
        <f>IF(ISNA(VLOOKUP(A162,'2009'!$B$2:$S$401,7,FALSE)), AVERAGE(B162:E162), VLOOKUP(A162,'2009'!$B$2:$S$401,7,FALSE))</f>
        <v>36.787499999999994</v>
      </c>
      <c r="H162" s="4">
        <f>VLOOKUP(A162,'2013'!$B$2:$S$301,4,FALSE)*1.7</f>
        <v>79.899999999999991</v>
      </c>
      <c r="I162" s="4">
        <f>IF(ISNA(VLOOKUP(A162,'2012'!$B$2:$S$401,4,FALSE)), H162, VLOOKUP(A162,'2012'!$B$2:$S$401,4,FALSE))</f>
        <v>79</v>
      </c>
      <c r="J162" s="4">
        <f>IF(ISNA(VLOOKUP(A162,'2011'!$B$2:$S$401,4,FALSE)), AVERAGE(H162:I162), VLOOKUP(A162,'2011'!$B$2:$S$401,4,FALSE))</f>
        <v>79.449999999999989</v>
      </c>
      <c r="K162" s="4">
        <f>IF(ISNA(VLOOKUP(A162,'2010'!$B$2:$S$401,4,FALSE)), AVERAGE(H162:J162), VLOOKUP(A162,'2010'!$B$2:$S$401,4,FALSE))</f>
        <v>77</v>
      </c>
      <c r="L162" s="4">
        <f>IF(ISNA(VLOOKUP(A162,'2009'!$B$2:$S$401,4,FALSE)), AVERAGE(H162:K162), VLOOKUP(A162,'2009'!$B$2:$S$401,4,FALSE))</f>
        <v>78.837499999999991</v>
      </c>
      <c r="N162" s="4" t="e">
        <f t="shared" si="18"/>
        <v>#N/A</v>
      </c>
      <c r="S162" s="4" t="e">
        <f>VLOOKUP(A162,Bios!$B$2:$S$350,3,FALSE)</f>
        <v>#N/A</v>
      </c>
      <c r="T162" s="4" t="e">
        <f>VLOOKUP(A162,Bios!$B$2:$S$350,4,FALSE)</f>
        <v>#N/A</v>
      </c>
      <c r="U162" s="4" t="e">
        <f t="shared" si="19"/>
        <v>#N/A</v>
      </c>
      <c r="V162" s="5">
        <f t="shared" si="20"/>
        <v>0.46662438560329789</v>
      </c>
      <c r="W162" s="4">
        <f t="shared" si="21"/>
        <v>24</v>
      </c>
      <c r="X162" s="4">
        <f t="shared" si="22"/>
        <v>43</v>
      </c>
      <c r="Y162" s="4">
        <f t="shared" si="23"/>
        <v>77</v>
      </c>
      <c r="Z162" s="4">
        <f t="shared" si="24"/>
        <v>79.899999999999991</v>
      </c>
      <c r="AA162" s="4" t="e">
        <f>VLOOKUP(A162,Bios!$B$2:$S$350,7,FALSE)</f>
        <v>#N/A</v>
      </c>
      <c r="AB162" s="4" t="e">
        <f>VLOOKUP(A162,Bios!$B$2:$S$350,2,FALSE)</f>
        <v>#N/A</v>
      </c>
      <c r="AC162" s="4">
        <f t="shared" si="25"/>
        <v>78.837499999999991</v>
      </c>
      <c r="AD162" s="4">
        <f t="shared" si="26"/>
        <v>36.787499999999994</v>
      </c>
    </row>
    <row r="163" spans="1:30" ht="15" customHeight="1">
      <c r="A163" s="4" t="s">
        <v>279</v>
      </c>
      <c r="B163" s="4">
        <f>VLOOKUP(A163,'2013'!$B$2:$S$301,7,FALSE)*1.7</f>
        <v>39.1</v>
      </c>
      <c r="C163" s="4">
        <f>IF(ISNA(VLOOKUP(A163,'2012'!$B$2:$S$401,7,FALSE)), B163, VLOOKUP(A163,'2012'!$B$2:$S$401,7,FALSE))</f>
        <v>34</v>
      </c>
      <c r="D163" s="4">
        <f>IF(ISNA(VLOOKUP(A163,'2011'!$B$2:$S$401,7,FALSE)), AVERAGE(B163:C163), VLOOKUP(A163,'2011'!$B$2:$S$401,7,FALSE))</f>
        <v>36.549999999999997</v>
      </c>
      <c r="E163" s="4">
        <f>IF(ISNA(VLOOKUP(A163,'2010'!$B$2:$S$401,7,FALSE)), AVERAGE(B163:D163), VLOOKUP(A163,'2010'!$B$2:$S$401,7,FALSE))</f>
        <v>33</v>
      </c>
      <c r="F163" s="4">
        <f>IF(ISNA(VLOOKUP(A163,'2009'!$B$2:$S$401,7,FALSE)), AVERAGE(B163:E163), VLOOKUP(A163,'2009'!$B$2:$S$401,7,FALSE))</f>
        <v>31</v>
      </c>
      <c r="H163" s="4">
        <f>VLOOKUP(A163,'2013'!$B$2:$S$301,4,FALSE)*1.7</f>
        <v>66.3</v>
      </c>
      <c r="I163" s="4">
        <f>IF(ISNA(VLOOKUP(A163,'2012'!$B$2:$S$401,4,FALSE)), H163, VLOOKUP(A163,'2012'!$B$2:$S$401,4,FALSE))</f>
        <v>64</v>
      </c>
      <c r="J163" s="4">
        <f>IF(ISNA(VLOOKUP(A163,'2011'!$B$2:$S$401,4,FALSE)), AVERAGE(H163:I163), VLOOKUP(A163,'2011'!$B$2:$S$401,4,FALSE))</f>
        <v>65.150000000000006</v>
      </c>
      <c r="K163" s="4">
        <f>IF(ISNA(VLOOKUP(A163,'2010'!$B$2:$S$401,4,FALSE)), AVERAGE(H163:J163), VLOOKUP(A163,'2010'!$B$2:$S$401,4,FALSE))</f>
        <v>81</v>
      </c>
      <c r="L163" s="4">
        <f>IF(ISNA(VLOOKUP(A163,'2009'!$B$2:$S$401,4,FALSE)), AVERAGE(H163:K163), VLOOKUP(A163,'2009'!$B$2:$S$401,4,FALSE))</f>
        <v>74</v>
      </c>
      <c r="N163" s="4">
        <f t="shared" si="18"/>
        <v>26</v>
      </c>
      <c r="S163" s="4" t="str">
        <f>VLOOKUP(A163,Bios!$B$2:$S$350,3,FALSE)</f>
        <v>C</v>
      </c>
      <c r="T163" s="4" t="str">
        <f>VLOOKUP(A163,Bios!$B$2:$S$350,4,FALSE)</f>
        <v>Feb 20 '87</v>
      </c>
      <c r="U163" s="4" t="str">
        <f t="shared" si="19"/>
        <v>87</v>
      </c>
      <c r="V163" s="5">
        <f t="shared" si="20"/>
        <v>0.49550577828506198</v>
      </c>
      <c r="W163" s="4">
        <f t="shared" si="21"/>
        <v>31</v>
      </c>
      <c r="X163" s="4">
        <f t="shared" si="22"/>
        <v>39.1</v>
      </c>
      <c r="Y163" s="4">
        <f t="shared" si="23"/>
        <v>64</v>
      </c>
      <c r="Z163" s="4">
        <f t="shared" si="24"/>
        <v>81</v>
      </c>
      <c r="AA163" s="4" t="str">
        <f>VLOOKUP(A163,Bios!$B$2:$S$350,7,FALSE)</f>
        <v>CZE</v>
      </c>
      <c r="AB163" s="4" t="str">
        <f>VLOOKUP(A163,Bios!$B$2:$S$350,2,FALSE)</f>
        <v>PHX</v>
      </c>
      <c r="AC163" s="4">
        <f t="shared" si="25"/>
        <v>70.09</v>
      </c>
      <c r="AD163" s="4">
        <f t="shared" si="26"/>
        <v>34.729999999999997</v>
      </c>
    </row>
    <row r="164" spans="1:30" ht="15" customHeight="1">
      <c r="A164" s="4" t="s">
        <v>378</v>
      </c>
      <c r="B164" s="4">
        <f>VLOOKUP(A164,'2013'!$B$2:$S$301,7,FALSE)*1.7</f>
        <v>39.1</v>
      </c>
      <c r="C164" s="4">
        <f>IF(ISNA(VLOOKUP(A164,'2012'!$B$2:$S$401,7,FALSE)), B164, VLOOKUP(A164,'2012'!$B$2:$S$401,7,FALSE))</f>
        <v>26</v>
      </c>
      <c r="D164" s="4">
        <f>IF(ISNA(VLOOKUP(A164,'2011'!$B$2:$S$401,7,FALSE)), AVERAGE(B164:C164), VLOOKUP(A164,'2011'!$B$2:$S$401,7,FALSE))</f>
        <v>35</v>
      </c>
      <c r="E164" s="4">
        <f>IF(ISNA(VLOOKUP(A164,'2010'!$B$2:$S$401,7,FALSE)), AVERAGE(B164:D164), VLOOKUP(A164,'2010'!$B$2:$S$401,7,FALSE))</f>
        <v>33.366666666666667</v>
      </c>
      <c r="F164" s="4">
        <f>IF(ISNA(VLOOKUP(A164,'2009'!$B$2:$S$401,7,FALSE)), AVERAGE(B164:E164), VLOOKUP(A164,'2009'!$B$2:$S$401,7,FALSE))</f>
        <v>38</v>
      </c>
      <c r="H164" s="4">
        <f>VLOOKUP(A164,'2013'!$B$2:$S$301,4,FALSE)*1.7</f>
        <v>81.599999999999994</v>
      </c>
      <c r="I164" s="4">
        <f>IF(ISNA(VLOOKUP(A164,'2012'!$B$2:$S$401,4,FALSE)), H164, VLOOKUP(A164,'2012'!$B$2:$S$401,4,FALSE))</f>
        <v>82</v>
      </c>
      <c r="J164" s="4">
        <f>IF(ISNA(VLOOKUP(A164,'2011'!$B$2:$S$401,4,FALSE)), AVERAGE(H164:I164), VLOOKUP(A164,'2011'!$B$2:$S$401,4,FALSE))</f>
        <v>82</v>
      </c>
      <c r="K164" s="4">
        <f>IF(ISNA(VLOOKUP(A164,'2010'!$B$2:$S$401,4,FALSE)), AVERAGE(H164:J164), VLOOKUP(A164,'2010'!$B$2:$S$401,4,FALSE))</f>
        <v>81.86666666666666</v>
      </c>
      <c r="L164" s="4">
        <f>IF(ISNA(VLOOKUP(A164,'2009'!$B$2:$S$401,4,FALSE)), AVERAGE(H164:K164), VLOOKUP(A164,'2009'!$B$2:$S$401,4,FALSE))</f>
        <v>82</v>
      </c>
      <c r="N164" s="4">
        <f t="shared" si="18"/>
        <v>26</v>
      </c>
      <c r="S164" s="4" t="str">
        <f>VLOOKUP(A164,Bios!$B$2:$S$350,3,FALSE)</f>
        <v>C</v>
      </c>
      <c r="T164" s="4" t="str">
        <f>VLOOKUP(A164,Bios!$B$2:$S$350,4,FALSE)</f>
        <v>Jun 14 '87</v>
      </c>
      <c r="U164" s="4" t="str">
        <f t="shared" si="19"/>
        <v>87</v>
      </c>
      <c r="V164" s="5">
        <f t="shared" si="20"/>
        <v>0.4187561055030935</v>
      </c>
      <c r="W164" s="4">
        <f t="shared" si="21"/>
        <v>26</v>
      </c>
      <c r="X164" s="4">
        <f t="shared" si="22"/>
        <v>39.1</v>
      </c>
      <c r="Y164" s="4">
        <f t="shared" si="23"/>
        <v>81.599999999999994</v>
      </c>
      <c r="Z164" s="4">
        <f t="shared" si="24"/>
        <v>82</v>
      </c>
      <c r="AA164" s="4" t="str">
        <f>VLOOKUP(A164,Bios!$B$2:$S$350,7,FALSE)</f>
        <v>CAN</v>
      </c>
      <c r="AB164" s="4" t="str">
        <f>VLOOKUP(A164,Bios!$B$2:$S$350,2,FALSE)</f>
        <v>ANA</v>
      </c>
      <c r="AC164" s="4">
        <f t="shared" si="25"/>
        <v>81.893333333333331</v>
      </c>
      <c r="AD164" s="4">
        <f t="shared" si="26"/>
        <v>34.293333333333337</v>
      </c>
    </row>
    <row r="165" spans="1:30" ht="15" customHeight="1">
      <c r="A165" s="4" t="s">
        <v>368</v>
      </c>
      <c r="B165" s="4">
        <f>VLOOKUP(A165,'2013'!$B$2:$S$301,7,FALSE)*1.7</f>
        <v>39.1</v>
      </c>
      <c r="C165" s="4">
        <f>IF(ISNA(VLOOKUP(A165,'2012'!$B$2:$S$401,7,FALSE)), B165, VLOOKUP(A165,'2012'!$B$2:$S$401,7,FALSE))</f>
        <v>24</v>
      </c>
      <c r="D165" s="4">
        <f>IF(ISNA(VLOOKUP(A165,'2011'!$B$2:$S$401,7,FALSE)), AVERAGE(B165:C165), VLOOKUP(A165,'2011'!$B$2:$S$401,7,FALSE))</f>
        <v>37</v>
      </c>
      <c r="E165" s="4">
        <f>IF(ISNA(VLOOKUP(A165,'2010'!$B$2:$S$401,7,FALSE)), AVERAGE(B165:D165), VLOOKUP(A165,'2010'!$B$2:$S$401,7,FALSE))</f>
        <v>33.366666666666667</v>
      </c>
      <c r="F165" s="4">
        <f>IF(ISNA(VLOOKUP(A165,'2009'!$B$2:$S$401,7,FALSE)), AVERAGE(B165:E165), VLOOKUP(A165,'2009'!$B$2:$S$401,7,FALSE))</f>
        <v>33.366666666666667</v>
      </c>
      <c r="H165" s="4">
        <f>VLOOKUP(A165,'2013'!$B$2:$S$301,4,FALSE)*1.7</f>
        <v>81.599999999999994</v>
      </c>
      <c r="I165" s="4">
        <f>IF(ISNA(VLOOKUP(A165,'2012'!$B$2:$S$401,4,FALSE)), H165, VLOOKUP(A165,'2012'!$B$2:$S$401,4,FALSE))</f>
        <v>71</v>
      </c>
      <c r="J165" s="4">
        <f>IF(ISNA(VLOOKUP(A165,'2011'!$B$2:$S$401,4,FALSE)), AVERAGE(H165:I165), VLOOKUP(A165,'2011'!$B$2:$S$401,4,FALSE))</f>
        <v>78</v>
      </c>
      <c r="K165" s="4">
        <f>IF(ISNA(VLOOKUP(A165,'2010'!$B$2:$S$401,4,FALSE)), AVERAGE(H165:J165), VLOOKUP(A165,'2010'!$B$2:$S$401,4,FALSE))</f>
        <v>76.86666666666666</v>
      </c>
      <c r="L165" s="4">
        <f>IF(ISNA(VLOOKUP(A165,'2009'!$B$2:$S$401,4,FALSE)), AVERAGE(H165:K165), VLOOKUP(A165,'2009'!$B$2:$S$401,4,FALSE))</f>
        <v>76.86666666666666</v>
      </c>
      <c r="N165" s="4" t="e">
        <f t="shared" si="18"/>
        <v>#N/A</v>
      </c>
      <c r="S165" s="4" t="e">
        <f>VLOOKUP(A165,Bios!$B$2:$S$350,3,FALSE)</f>
        <v>#N/A</v>
      </c>
      <c r="T165" s="4" t="e">
        <f>VLOOKUP(A165,Bios!$B$2:$S$350,4,FALSE)</f>
        <v>#N/A</v>
      </c>
      <c r="U165" s="4" t="e">
        <f t="shared" si="19"/>
        <v>#N/A</v>
      </c>
      <c r="V165" s="5">
        <f t="shared" si="20"/>
        <v>0.43408499566348663</v>
      </c>
      <c r="W165" s="4">
        <f t="shared" si="21"/>
        <v>24</v>
      </c>
      <c r="X165" s="4">
        <f t="shared" si="22"/>
        <v>39.1</v>
      </c>
      <c r="Y165" s="4">
        <f t="shared" si="23"/>
        <v>71</v>
      </c>
      <c r="Z165" s="4">
        <f t="shared" si="24"/>
        <v>81.599999999999994</v>
      </c>
      <c r="AA165" s="4" t="e">
        <f>VLOOKUP(A165,Bios!$B$2:$S$350,7,FALSE)</f>
        <v>#N/A</v>
      </c>
      <c r="AB165" s="4" t="e">
        <f>VLOOKUP(A165,Bios!$B$2:$S$350,2,FALSE)</f>
        <v>#N/A</v>
      </c>
      <c r="AC165" s="4">
        <f t="shared" si="25"/>
        <v>76.86666666666666</v>
      </c>
      <c r="AD165" s="4">
        <f t="shared" si="26"/>
        <v>33.366666666666667</v>
      </c>
    </row>
    <row r="166" spans="1:30" ht="15" customHeight="1">
      <c r="A166" s="4" t="s">
        <v>205</v>
      </c>
      <c r="B166" s="4">
        <f>VLOOKUP(A166,'2013'!$B$2:$S$301,7,FALSE)*1.7</f>
        <v>37.4</v>
      </c>
      <c r="C166" s="4">
        <f>IF(ISNA(VLOOKUP(A166,'2012'!$B$2:$S$401,7,FALSE)), B166, VLOOKUP(A166,'2012'!$B$2:$S$401,7,FALSE))</f>
        <v>46</v>
      </c>
      <c r="D166" s="4">
        <f>IF(ISNA(VLOOKUP(A166,'2011'!$B$2:$S$401,7,FALSE)), AVERAGE(B166:C166), VLOOKUP(A166,'2011'!$B$2:$S$401,7,FALSE))</f>
        <v>52</v>
      </c>
      <c r="E166" s="4">
        <f>IF(ISNA(VLOOKUP(A166,'2010'!$B$2:$S$401,7,FALSE)), AVERAGE(B166:D166), VLOOKUP(A166,'2010'!$B$2:$S$401,7,FALSE))</f>
        <v>65</v>
      </c>
      <c r="F166" s="4">
        <f>IF(ISNA(VLOOKUP(A166,'2009'!$B$2:$S$401,7,FALSE)), AVERAGE(B166:E166), VLOOKUP(A166,'2009'!$B$2:$S$401,7,FALSE))</f>
        <v>50.1</v>
      </c>
      <c r="H166" s="4">
        <f>VLOOKUP(A166,'2013'!$B$2:$S$301,4,FALSE)*1.7</f>
        <v>73.099999999999994</v>
      </c>
      <c r="I166" s="4">
        <f>IF(ISNA(VLOOKUP(A166,'2012'!$B$2:$S$401,4,FALSE)), H166, VLOOKUP(A166,'2012'!$B$2:$S$401,4,FALSE))</f>
        <v>79</v>
      </c>
      <c r="J166" s="4">
        <f>IF(ISNA(VLOOKUP(A166,'2011'!$B$2:$S$401,4,FALSE)), AVERAGE(H166:I166), VLOOKUP(A166,'2011'!$B$2:$S$401,4,FALSE))</f>
        <v>70</v>
      </c>
      <c r="K166" s="4">
        <f>IF(ISNA(VLOOKUP(A166,'2010'!$B$2:$S$401,4,FALSE)), AVERAGE(H166:J166), VLOOKUP(A166,'2010'!$B$2:$S$401,4,FALSE))</f>
        <v>81</v>
      </c>
      <c r="L166" s="4">
        <f>IF(ISNA(VLOOKUP(A166,'2009'!$B$2:$S$401,4,FALSE)), AVERAGE(H166:K166), VLOOKUP(A166,'2009'!$B$2:$S$401,4,FALSE))</f>
        <v>75.775000000000006</v>
      </c>
      <c r="N166" s="4">
        <f t="shared" si="18"/>
        <v>30</v>
      </c>
      <c r="S166" s="4" t="str">
        <f>VLOOKUP(A166,Bios!$B$2:$S$350,3,FALSE)</f>
        <v>L</v>
      </c>
      <c r="T166" s="4" t="str">
        <f>VLOOKUP(A166,Bios!$B$2:$S$350,4,FALSE)</f>
        <v>Apr 01 '83</v>
      </c>
      <c r="U166" s="4" t="str">
        <f t="shared" si="19"/>
        <v>83</v>
      </c>
      <c r="V166" s="5">
        <f t="shared" si="20"/>
        <v>0.66116793137578356</v>
      </c>
      <c r="W166" s="4">
        <f t="shared" si="21"/>
        <v>37.4</v>
      </c>
      <c r="X166" s="4">
        <f t="shared" si="22"/>
        <v>65</v>
      </c>
      <c r="Y166" s="4">
        <f t="shared" si="23"/>
        <v>70</v>
      </c>
      <c r="Z166" s="4">
        <f t="shared" si="24"/>
        <v>81</v>
      </c>
      <c r="AA166" s="4" t="str">
        <f>VLOOKUP(A166,Bios!$B$2:$S$350,7,FALSE)</f>
        <v>FIN</v>
      </c>
      <c r="AB166" s="4" t="str">
        <f>VLOOKUP(A166,Bios!$B$2:$S$350,2,FALSE)</f>
        <v>PIT</v>
      </c>
      <c r="AC166" s="4">
        <f t="shared" si="25"/>
        <v>75.775000000000006</v>
      </c>
      <c r="AD166" s="4">
        <f t="shared" si="26"/>
        <v>50.1</v>
      </c>
    </row>
    <row r="167" spans="1:30" ht="15" customHeight="1">
      <c r="A167" s="6" t="s">
        <v>290</v>
      </c>
      <c r="B167" s="4">
        <f>VLOOKUP(A167,'2013'!$B$2:$S$301,7,FALSE)*1.7</f>
        <v>37.4</v>
      </c>
      <c r="C167" s="4">
        <f>IF(ISNA(VLOOKUP(A167,'2012'!$B$2:$S$401,7,FALSE)), B167, VLOOKUP(A167,'2012'!$B$2:$S$401,7,FALSE))</f>
        <v>32</v>
      </c>
      <c r="D167" s="4">
        <f>IF(ISNA(VLOOKUP(A167,'2011'!$B$2:$S$401,7,FALSE)), AVERAGE(B167:C167), VLOOKUP(A167,'2011'!$B$2:$S$401,7,FALSE))</f>
        <v>53</v>
      </c>
      <c r="E167" s="4">
        <f>IF(ISNA(VLOOKUP(A167,'2010'!$B$2:$S$401,7,FALSE)), AVERAGE(B167:D167), VLOOKUP(A167,'2010'!$B$2:$S$401,7,FALSE))</f>
        <v>57</v>
      </c>
      <c r="F167" s="4">
        <f>IF(ISNA(VLOOKUP(A167,'2009'!$B$2:$S$401,7,FALSE)), AVERAGE(B167:E167), VLOOKUP(A167,'2009'!$B$2:$S$401,7,FALSE))</f>
        <v>45</v>
      </c>
      <c r="H167" s="4">
        <f>VLOOKUP(A167,'2013'!$B$2:$S$301,4,FALSE)*1.7</f>
        <v>73.099999999999994</v>
      </c>
      <c r="I167" s="4">
        <f>IF(ISNA(VLOOKUP(A167,'2012'!$B$2:$S$401,4,FALSE)), H167, VLOOKUP(A167,'2012'!$B$2:$S$401,4,FALSE))</f>
        <v>46</v>
      </c>
      <c r="J167" s="4">
        <f>IF(ISNA(VLOOKUP(A167,'2011'!$B$2:$S$401,4,FALSE)), AVERAGE(H167:I167), VLOOKUP(A167,'2011'!$B$2:$S$401,4,FALSE))</f>
        <v>80</v>
      </c>
      <c r="K167" s="4">
        <f>IF(ISNA(VLOOKUP(A167,'2010'!$B$2:$S$401,4,FALSE)), AVERAGE(H167:J167), VLOOKUP(A167,'2010'!$B$2:$S$401,4,FALSE))</f>
        <v>65</v>
      </c>
      <c r="L167" s="4">
        <f>IF(ISNA(VLOOKUP(A167,'2009'!$B$2:$S$401,4,FALSE)), AVERAGE(H167:K167), VLOOKUP(A167,'2009'!$B$2:$S$401,4,FALSE))</f>
        <v>67</v>
      </c>
      <c r="N167" s="4" t="e">
        <f t="shared" si="18"/>
        <v>#N/A</v>
      </c>
      <c r="S167" s="4" t="e">
        <f>VLOOKUP(A167,Bios!$B$2:$S$350,3,FALSE)</f>
        <v>#N/A</v>
      </c>
      <c r="T167" s="4" t="e">
        <f>VLOOKUP(A167,Bios!$B$2:$S$350,4,FALSE)</f>
        <v>#N/A</v>
      </c>
      <c r="U167" s="4" t="e">
        <f t="shared" si="19"/>
        <v>#N/A</v>
      </c>
      <c r="V167" s="5">
        <f t="shared" si="20"/>
        <v>0.67774086378737541</v>
      </c>
      <c r="W167" s="4">
        <f t="shared" si="21"/>
        <v>32</v>
      </c>
      <c r="X167" s="4">
        <f t="shared" si="22"/>
        <v>57</v>
      </c>
      <c r="Y167" s="4">
        <f t="shared" si="23"/>
        <v>46</v>
      </c>
      <c r="Z167" s="4">
        <f t="shared" si="24"/>
        <v>80</v>
      </c>
      <c r="AA167" s="4" t="e">
        <f>VLOOKUP(A167,Bios!$B$2:$S$350,7,FALSE)</f>
        <v>#N/A</v>
      </c>
      <c r="AB167" s="4" t="e">
        <f>VLOOKUP(A167,Bios!$B$2:$S$350,2,FALSE)</f>
        <v>#N/A</v>
      </c>
      <c r="AC167" s="4">
        <f t="shared" si="25"/>
        <v>66.22</v>
      </c>
      <c r="AD167" s="4">
        <f t="shared" si="26"/>
        <v>44.88</v>
      </c>
    </row>
    <row r="168" spans="1:30" ht="15" customHeight="1">
      <c r="A168" s="4" t="s">
        <v>359</v>
      </c>
      <c r="B168" s="4">
        <f>VLOOKUP(A168,'2013'!$B$2:$S$301,7,FALSE)*1.7</f>
        <v>37.4</v>
      </c>
      <c r="C168" s="4">
        <f>IF(ISNA(VLOOKUP(A168,'2012'!$B$2:$S$401,7,FALSE)), B168, VLOOKUP(A168,'2012'!$B$2:$S$401,7,FALSE))</f>
        <v>37.4</v>
      </c>
      <c r="D168" s="4">
        <f>IF(ISNA(VLOOKUP(A168,'2011'!$B$2:$S$401,7,FALSE)), AVERAGE(B168:C168), VLOOKUP(A168,'2011'!$B$2:$S$401,7,FALSE))</f>
        <v>39</v>
      </c>
      <c r="E168" s="4">
        <f>IF(ISNA(VLOOKUP(A168,'2010'!$B$2:$S$401,7,FALSE)), AVERAGE(B168:D168), VLOOKUP(A168,'2010'!$B$2:$S$401,7,FALSE))</f>
        <v>53</v>
      </c>
      <c r="F168" s="4">
        <f>IF(ISNA(VLOOKUP(A168,'2009'!$B$2:$S$401,7,FALSE)), AVERAGE(B168:E168), VLOOKUP(A168,'2009'!$B$2:$S$401,7,FALSE))</f>
        <v>41.7</v>
      </c>
      <c r="H168" s="4">
        <f>VLOOKUP(A168,'2013'!$B$2:$S$301,4,FALSE)*1.7</f>
        <v>78.2</v>
      </c>
      <c r="I168" s="4">
        <f>IF(ISNA(VLOOKUP(A168,'2012'!$B$2:$S$401,4,FALSE)), H168, VLOOKUP(A168,'2012'!$B$2:$S$401,4,FALSE))</f>
        <v>78.2</v>
      </c>
      <c r="J168" s="4">
        <f>IF(ISNA(VLOOKUP(A168,'2011'!$B$2:$S$401,4,FALSE)), AVERAGE(H168:I168), VLOOKUP(A168,'2011'!$B$2:$S$401,4,FALSE))</f>
        <v>70</v>
      </c>
      <c r="K168" s="4">
        <f>IF(ISNA(VLOOKUP(A168,'2010'!$B$2:$S$401,4,FALSE)), AVERAGE(H168:J168), VLOOKUP(A168,'2010'!$B$2:$S$401,4,FALSE))</f>
        <v>82</v>
      </c>
      <c r="L168" s="4">
        <f>IF(ISNA(VLOOKUP(A168,'2009'!$B$2:$S$401,4,FALSE)), AVERAGE(H168:K168), VLOOKUP(A168,'2009'!$B$2:$S$401,4,FALSE))</f>
        <v>77.099999999999994</v>
      </c>
      <c r="N168" s="4">
        <f t="shared" si="18"/>
        <v>28</v>
      </c>
      <c r="S168" s="4" t="str">
        <f>VLOOKUP(A168,Bios!$B$2:$S$350,3,FALSE)</f>
        <v>L</v>
      </c>
      <c r="T168" s="4" t="str">
        <f>VLOOKUP(A168,Bios!$B$2:$S$350,4,FALSE)</f>
        <v>Sep 17 '85</v>
      </c>
      <c r="U168" s="4" t="str">
        <f t="shared" si="19"/>
        <v>85</v>
      </c>
      <c r="V168" s="5">
        <f t="shared" si="20"/>
        <v>0.54085603112840475</v>
      </c>
      <c r="W168" s="4">
        <f t="shared" si="21"/>
        <v>37.4</v>
      </c>
      <c r="X168" s="4">
        <f t="shared" si="22"/>
        <v>53</v>
      </c>
      <c r="Y168" s="4">
        <f t="shared" si="23"/>
        <v>70</v>
      </c>
      <c r="Z168" s="4">
        <f t="shared" si="24"/>
        <v>82</v>
      </c>
      <c r="AA168" s="4" t="str">
        <f>VLOOKUP(A168,Bios!$B$2:$S$350,7,FALSE)</f>
        <v>CAN</v>
      </c>
      <c r="AB168" s="4" t="str">
        <f>VLOOKUP(A168,Bios!$B$2:$S$350,2,FALSE)</f>
        <v>TOR</v>
      </c>
      <c r="AC168" s="4">
        <f t="shared" si="25"/>
        <v>77.099999999999994</v>
      </c>
      <c r="AD168" s="4">
        <f t="shared" si="26"/>
        <v>41.7</v>
      </c>
    </row>
    <row r="169" spans="1:30">
      <c r="A169" s="4" t="s">
        <v>266</v>
      </c>
      <c r="B169" s="4">
        <f>VLOOKUP(A169,'2013'!$B$2:$S$301,7,FALSE)*1.7</f>
        <v>37.4</v>
      </c>
      <c r="C169" s="4">
        <f>IF(ISNA(VLOOKUP(A169,'2012'!$B$2:$S$401,7,FALSE)), B169, VLOOKUP(A169,'2012'!$B$2:$S$401,7,FALSE))</f>
        <v>36</v>
      </c>
      <c r="D169" s="4">
        <f>IF(ISNA(VLOOKUP(A169,'2011'!$B$2:$S$401,7,FALSE)), AVERAGE(B169:C169), VLOOKUP(A169,'2011'!$B$2:$S$401,7,FALSE))</f>
        <v>40</v>
      </c>
      <c r="E169" s="4">
        <f>IF(ISNA(VLOOKUP(A169,'2010'!$B$2:$S$401,7,FALSE)), AVERAGE(B169:D169), VLOOKUP(A169,'2010'!$B$2:$S$401,7,FALSE))</f>
        <v>59</v>
      </c>
      <c r="F169" s="4">
        <f>IF(ISNA(VLOOKUP(A169,'2009'!$B$2:$S$401,7,FALSE)), AVERAGE(B169:E169), VLOOKUP(A169,'2009'!$B$2:$S$401,7,FALSE))</f>
        <v>43.1</v>
      </c>
      <c r="H169" s="4">
        <f>VLOOKUP(A169,'2013'!$B$2:$S$301,4,FALSE)*1.7</f>
        <v>81.599999999999994</v>
      </c>
      <c r="I169" s="4">
        <f>IF(ISNA(VLOOKUP(A169,'2012'!$B$2:$S$401,4,FALSE)), H169, VLOOKUP(A169,'2012'!$B$2:$S$401,4,FALSE))</f>
        <v>77</v>
      </c>
      <c r="J169" s="4">
        <f>IF(ISNA(VLOOKUP(A169,'2011'!$B$2:$S$401,4,FALSE)), AVERAGE(H169:I169), VLOOKUP(A169,'2011'!$B$2:$S$401,4,FALSE))</f>
        <v>76</v>
      </c>
      <c r="K169" s="4">
        <f>IF(ISNA(VLOOKUP(A169,'2010'!$B$2:$S$401,4,FALSE)), AVERAGE(H169:J169), VLOOKUP(A169,'2010'!$B$2:$S$401,4,FALSE))</f>
        <v>82</v>
      </c>
      <c r="L169" s="4">
        <f>IF(ISNA(VLOOKUP(A169,'2009'!$B$2:$S$401,4,FALSE)), AVERAGE(H169:K169), VLOOKUP(A169,'2009'!$B$2:$S$401,4,FALSE))</f>
        <v>79.150000000000006</v>
      </c>
      <c r="N169" s="4">
        <f t="shared" si="18"/>
        <v>24</v>
      </c>
      <c r="S169" s="4" t="str">
        <f>VLOOKUP(A169,Bios!$B$2:$S$350,3,FALSE)</f>
        <v>D</v>
      </c>
      <c r="T169" s="4" t="str">
        <f>VLOOKUP(A169,Bios!$B$2:$S$350,4,FALSE)</f>
        <v>Dec 08 '89</v>
      </c>
      <c r="U169" s="4" t="str">
        <f t="shared" si="19"/>
        <v>89</v>
      </c>
      <c r="V169" s="5">
        <f t="shared" si="20"/>
        <v>0.54453569172457361</v>
      </c>
      <c r="W169" s="4">
        <f t="shared" si="21"/>
        <v>36</v>
      </c>
      <c r="X169" s="4">
        <f t="shared" si="22"/>
        <v>59</v>
      </c>
      <c r="Y169" s="4">
        <f t="shared" si="23"/>
        <v>76</v>
      </c>
      <c r="Z169" s="4">
        <f t="shared" si="24"/>
        <v>82</v>
      </c>
      <c r="AA169" s="4" t="str">
        <f>VLOOKUP(A169,Bios!$B$2:$S$350,7,FALSE)</f>
        <v>CAN</v>
      </c>
      <c r="AB169" s="4" t="str">
        <f>VLOOKUP(A169,Bios!$B$2:$S$350,2,FALSE)</f>
        <v>LAK</v>
      </c>
      <c r="AC169" s="4">
        <f t="shared" si="25"/>
        <v>79.150000000000006</v>
      </c>
      <c r="AD169" s="4">
        <f t="shared" si="26"/>
        <v>43.1</v>
      </c>
    </row>
    <row r="170" spans="1:30">
      <c r="A170" s="4" t="s">
        <v>206</v>
      </c>
      <c r="B170" s="4">
        <f>VLOOKUP(A170,'2013'!$B$2:$S$301,7,FALSE)*1.7</f>
        <v>37.4</v>
      </c>
      <c r="C170" s="4">
        <f>IF(ISNA(VLOOKUP(A170,'2012'!$B$2:$S$401,7,FALSE)), B170, VLOOKUP(A170,'2012'!$B$2:$S$401,7,FALSE))</f>
        <v>46</v>
      </c>
      <c r="D170" s="4">
        <f>IF(ISNA(VLOOKUP(A170,'2011'!$B$2:$S$401,7,FALSE)), AVERAGE(B170:C170), VLOOKUP(A170,'2011'!$B$2:$S$401,7,FALSE))</f>
        <v>40</v>
      </c>
      <c r="E170" s="4">
        <f>IF(ISNA(VLOOKUP(A170,'2010'!$B$2:$S$401,7,FALSE)), AVERAGE(B170:D170), VLOOKUP(A170,'2010'!$B$2:$S$401,7,FALSE))</f>
        <v>41.133333333333333</v>
      </c>
      <c r="F170" s="4">
        <f>IF(ISNA(VLOOKUP(A170,'2009'!$B$2:$S$401,7,FALSE)), AVERAGE(B170:E170), VLOOKUP(A170,'2009'!$B$2:$S$401,7,FALSE))</f>
        <v>50</v>
      </c>
      <c r="H170" s="4">
        <f>VLOOKUP(A170,'2013'!$B$2:$S$301,4,FALSE)*1.7</f>
        <v>78.2</v>
      </c>
      <c r="I170" s="4">
        <f>IF(ISNA(VLOOKUP(A170,'2012'!$B$2:$S$401,4,FALSE)), H170, VLOOKUP(A170,'2012'!$B$2:$S$401,4,FALSE))</f>
        <v>82</v>
      </c>
      <c r="J170" s="4">
        <f>IF(ISNA(VLOOKUP(A170,'2011'!$B$2:$S$401,4,FALSE)), AVERAGE(H170:I170), VLOOKUP(A170,'2011'!$B$2:$S$401,4,FALSE))</f>
        <v>75</v>
      </c>
      <c r="K170" s="4">
        <f>IF(ISNA(VLOOKUP(A170,'2010'!$B$2:$S$401,4,FALSE)), AVERAGE(H170:J170), VLOOKUP(A170,'2010'!$B$2:$S$401,4,FALSE))</f>
        <v>78.399999999999991</v>
      </c>
      <c r="L170" s="4">
        <f>IF(ISNA(VLOOKUP(A170,'2009'!$B$2:$S$401,4,FALSE)), AVERAGE(H170:K170), VLOOKUP(A170,'2009'!$B$2:$S$401,4,FALSE))</f>
        <v>79</v>
      </c>
      <c r="N170" s="4">
        <f t="shared" si="18"/>
        <v>30</v>
      </c>
      <c r="S170" s="4" t="str">
        <f>VLOOKUP(A170,Bios!$B$2:$S$350,3,FALSE)</f>
        <v>D</v>
      </c>
      <c r="T170" s="4" t="str">
        <f>VLOOKUP(A170,Bios!$B$2:$S$350,4,FALSE)</f>
        <v>Mar 20 '83</v>
      </c>
      <c r="U170" s="4" t="str">
        <f t="shared" si="19"/>
        <v>83</v>
      </c>
      <c r="V170" s="5">
        <f t="shared" si="20"/>
        <v>0.54644251995245374</v>
      </c>
      <c r="W170" s="4">
        <f t="shared" si="21"/>
        <v>37.4</v>
      </c>
      <c r="X170" s="4">
        <f t="shared" si="22"/>
        <v>50</v>
      </c>
      <c r="Y170" s="4">
        <f t="shared" si="23"/>
        <v>75</v>
      </c>
      <c r="Z170" s="4">
        <f t="shared" si="24"/>
        <v>82</v>
      </c>
      <c r="AA170" s="4" t="str">
        <f>VLOOKUP(A170,Bios!$B$2:$S$350,7,FALSE)</f>
        <v>CAN</v>
      </c>
      <c r="AB170" s="4" t="str">
        <f>VLOOKUP(A170,Bios!$B$2:$S$350,2,FALSE)</f>
        <v>CGY</v>
      </c>
      <c r="AC170" s="4">
        <f t="shared" si="25"/>
        <v>78.52</v>
      </c>
      <c r="AD170" s="4">
        <f t="shared" si="26"/>
        <v>42.906666666666666</v>
      </c>
    </row>
    <row r="171" spans="1:30">
      <c r="A171" s="4" t="s">
        <v>301</v>
      </c>
      <c r="B171" s="4">
        <f>VLOOKUP(A171,'2013'!$B$2:$S$301,7,FALSE)*1.7</f>
        <v>37.4</v>
      </c>
      <c r="C171" s="4">
        <f>IF(ISNA(VLOOKUP(A171,'2012'!$B$2:$S$401,7,FALSE)), B171, VLOOKUP(A171,'2012'!$B$2:$S$401,7,FALSE))</f>
        <v>32</v>
      </c>
      <c r="D171" s="4">
        <f>IF(ISNA(VLOOKUP(A171,'2011'!$B$2:$S$401,7,FALSE)), AVERAGE(B171:C171), VLOOKUP(A171,'2011'!$B$2:$S$401,7,FALSE))</f>
        <v>50</v>
      </c>
      <c r="E171" s="4">
        <f>IF(ISNA(VLOOKUP(A171,'2010'!$B$2:$S$401,7,FALSE)), AVERAGE(B171:D171), VLOOKUP(A171,'2010'!$B$2:$S$401,7,FALSE))</f>
        <v>44</v>
      </c>
      <c r="F171" s="4">
        <f>IF(ISNA(VLOOKUP(A171,'2009'!$B$2:$S$401,7,FALSE)), AVERAGE(B171:E171), VLOOKUP(A171,'2009'!$B$2:$S$401,7,FALSE))</f>
        <v>42</v>
      </c>
      <c r="H171" s="4">
        <f>VLOOKUP(A171,'2013'!$B$2:$S$301,4,FALSE)*1.7</f>
        <v>79.899999999999991</v>
      </c>
      <c r="I171" s="4">
        <f>IF(ISNA(VLOOKUP(A171,'2012'!$B$2:$S$401,4,FALSE)), H171, VLOOKUP(A171,'2012'!$B$2:$S$401,4,FALSE))</f>
        <v>66</v>
      </c>
      <c r="J171" s="4">
        <f>IF(ISNA(VLOOKUP(A171,'2011'!$B$2:$S$401,4,FALSE)), AVERAGE(H171:I171), VLOOKUP(A171,'2011'!$B$2:$S$401,4,FALSE))</f>
        <v>79</v>
      </c>
      <c r="K171" s="4">
        <f>IF(ISNA(VLOOKUP(A171,'2010'!$B$2:$S$401,4,FALSE)), AVERAGE(H171:J171), VLOOKUP(A171,'2010'!$B$2:$S$401,4,FALSE))</f>
        <v>80</v>
      </c>
      <c r="L171" s="4">
        <f>IF(ISNA(VLOOKUP(A171,'2009'!$B$2:$S$401,4,FALSE)), AVERAGE(H171:K171), VLOOKUP(A171,'2009'!$B$2:$S$401,4,FALSE))</f>
        <v>77</v>
      </c>
      <c r="N171" s="4">
        <f t="shared" si="18"/>
        <v>31</v>
      </c>
      <c r="S171" s="4" t="str">
        <f>VLOOKUP(A171,Bios!$B$2:$S$350,3,FALSE)</f>
        <v>D</v>
      </c>
      <c r="T171" s="4" t="str">
        <f>VLOOKUP(A171,Bios!$B$2:$S$350,4,FALSE)</f>
        <v>Jul 06 '82</v>
      </c>
      <c r="U171" s="4" t="str">
        <f t="shared" si="19"/>
        <v>82</v>
      </c>
      <c r="V171" s="5">
        <f t="shared" si="20"/>
        <v>0.53783713013877976</v>
      </c>
      <c r="W171" s="4">
        <f t="shared" si="21"/>
        <v>32</v>
      </c>
      <c r="X171" s="4">
        <f t="shared" si="22"/>
        <v>50</v>
      </c>
      <c r="Y171" s="4">
        <f t="shared" si="23"/>
        <v>66</v>
      </c>
      <c r="Z171" s="4">
        <f t="shared" si="24"/>
        <v>80</v>
      </c>
      <c r="AA171" s="4" t="str">
        <f>VLOOKUP(A171,Bios!$B$2:$S$350,7,FALSE)</f>
        <v>DEU</v>
      </c>
      <c r="AB171" s="4" t="str">
        <f>VLOOKUP(A171,Bios!$B$2:$S$350,2,FALSE)</f>
        <v>BUF</v>
      </c>
      <c r="AC171" s="4">
        <f t="shared" si="25"/>
        <v>76.38</v>
      </c>
      <c r="AD171" s="4">
        <f t="shared" si="26"/>
        <v>41.08</v>
      </c>
    </row>
    <row r="172" spans="1:30" ht="15" customHeight="1">
      <c r="A172" s="4" t="s">
        <v>204</v>
      </c>
      <c r="B172" s="4">
        <f>VLOOKUP(A172,'2013'!$B$2:$S$301,7,FALSE)*1.7</f>
        <v>37.4</v>
      </c>
      <c r="C172" s="4">
        <f>IF(ISNA(VLOOKUP(A172,'2012'!$B$2:$S$401,7,FALSE)), B172, VLOOKUP(A172,'2012'!$B$2:$S$401,7,FALSE))</f>
        <v>46</v>
      </c>
      <c r="D172" s="4">
        <f>IF(ISNA(VLOOKUP(A172,'2011'!$B$2:$S$401,7,FALSE)), AVERAGE(B172:C172), VLOOKUP(A172,'2011'!$B$2:$S$401,7,FALSE))</f>
        <v>41.7</v>
      </c>
      <c r="E172" s="4">
        <f>IF(ISNA(VLOOKUP(A172,'2010'!$B$2:$S$401,7,FALSE)), AVERAGE(B172:D172), VLOOKUP(A172,'2010'!$B$2:$S$401,7,FALSE))</f>
        <v>27</v>
      </c>
      <c r="F172" s="4">
        <f>IF(ISNA(VLOOKUP(A172,'2009'!$B$2:$S$401,7,FALSE)), AVERAGE(B172:E172), VLOOKUP(A172,'2009'!$B$2:$S$401,7,FALSE))</f>
        <v>38.025000000000006</v>
      </c>
      <c r="H172" s="4">
        <f>VLOOKUP(A172,'2013'!$B$2:$S$301,4,FALSE)*1.7</f>
        <v>57.8</v>
      </c>
      <c r="I172" s="4">
        <f>IF(ISNA(VLOOKUP(A172,'2012'!$B$2:$S$401,4,FALSE)), H172, VLOOKUP(A172,'2012'!$B$2:$S$401,4,FALSE))</f>
        <v>80</v>
      </c>
      <c r="J172" s="4">
        <f>IF(ISNA(VLOOKUP(A172,'2011'!$B$2:$S$401,4,FALSE)), AVERAGE(H172:I172), VLOOKUP(A172,'2011'!$B$2:$S$401,4,FALSE))</f>
        <v>68.900000000000006</v>
      </c>
      <c r="K172" s="4">
        <f>IF(ISNA(VLOOKUP(A172,'2010'!$B$2:$S$401,4,FALSE)), AVERAGE(H172:J172), VLOOKUP(A172,'2010'!$B$2:$S$401,4,FALSE))</f>
        <v>69</v>
      </c>
      <c r="L172" s="4">
        <f>IF(ISNA(VLOOKUP(A172,'2009'!$B$2:$S$401,4,FALSE)), AVERAGE(H172:K172), VLOOKUP(A172,'2009'!$B$2:$S$401,4,FALSE))</f>
        <v>68.925000000000011</v>
      </c>
      <c r="N172" s="4">
        <f t="shared" si="18"/>
        <v>23</v>
      </c>
      <c r="S172" s="4" t="str">
        <f>VLOOKUP(A172,Bios!$B$2:$S$350,3,FALSE)</f>
        <v>C</v>
      </c>
      <c r="T172" s="4" t="str">
        <f>VLOOKUP(A172,Bios!$B$2:$S$350,4,FALSE)</f>
        <v>Oct 06 '90</v>
      </c>
      <c r="U172" s="4" t="str">
        <f t="shared" si="19"/>
        <v>90</v>
      </c>
      <c r="V172" s="5">
        <f t="shared" si="20"/>
        <v>0.55168661588683354</v>
      </c>
      <c r="W172" s="4">
        <f t="shared" si="21"/>
        <v>27</v>
      </c>
      <c r="X172" s="4">
        <f t="shared" si="22"/>
        <v>46</v>
      </c>
      <c r="Y172" s="4">
        <f t="shared" si="23"/>
        <v>57.8</v>
      </c>
      <c r="Z172" s="4">
        <f t="shared" si="24"/>
        <v>80</v>
      </c>
      <c r="AA172" s="4" t="str">
        <f>VLOOKUP(A172,Bios!$B$2:$S$350,7,FALSE)</f>
        <v>SWE</v>
      </c>
      <c r="AB172" s="4" t="str">
        <f>VLOOKUP(A172,Bios!$B$2:$S$350,2,FALSE)</f>
        <v>WSH</v>
      </c>
      <c r="AC172" s="4">
        <f t="shared" si="25"/>
        <v>68.925000000000011</v>
      </c>
      <c r="AD172" s="4">
        <f t="shared" si="26"/>
        <v>38.025000000000006</v>
      </c>
    </row>
    <row r="173" spans="1:30">
      <c r="A173" s="4" t="s">
        <v>191</v>
      </c>
      <c r="B173" s="4">
        <f>VLOOKUP(A173,'2013'!$B$2:$S$301,7,FALSE)*1.7</f>
        <v>37.4</v>
      </c>
      <c r="C173" s="4">
        <f>IF(ISNA(VLOOKUP(A173,'2012'!$B$2:$S$401,7,FALSE)), B173, VLOOKUP(A173,'2012'!$B$2:$S$401,7,FALSE))</f>
        <v>49</v>
      </c>
      <c r="D173" s="4">
        <f>IF(ISNA(VLOOKUP(A173,'2011'!$B$2:$S$401,7,FALSE)), AVERAGE(B173:C173), VLOOKUP(A173,'2011'!$B$2:$S$401,7,FALSE))</f>
        <v>33</v>
      </c>
      <c r="E173" s="4">
        <f>IF(ISNA(VLOOKUP(A173,'2010'!$B$2:$S$401,7,FALSE)), AVERAGE(B173:D173), VLOOKUP(A173,'2010'!$B$2:$S$401,7,FALSE))</f>
        <v>42</v>
      </c>
      <c r="F173" s="4">
        <f>IF(ISNA(VLOOKUP(A173,'2009'!$B$2:$S$401,7,FALSE)), AVERAGE(B173:E173), VLOOKUP(A173,'2009'!$B$2:$S$401,7,FALSE))</f>
        <v>37</v>
      </c>
      <c r="H173" s="4">
        <f>VLOOKUP(A173,'2013'!$B$2:$S$301,4,FALSE)*1.7</f>
        <v>76.5</v>
      </c>
      <c r="I173" s="4">
        <f>IF(ISNA(VLOOKUP(A173,'2012'!$B$2:$S$401,4,FALSE)), H173, VLOOKUP(A173,'2012'!$B$2:$S$401,4,FALSE))</f>
        <v>82</v>
      </c>
      <c r="J173" s="4">
        <f>IF(ISNA(VLOOKUP(A173,'2011'!$B$2:$S$401,4,FALSE)), AVERAGE(H173:I173), VLOOKUP(A173,'2011'!$B$2:$S$401,4,FALSE))</f>
        <v>51</v>
      </c>
      <c r="K173" s="4">
        <f>IF(ISNA(VLOOKUP(A173,'2010'!$B$2:$S$401,4,FALSE)), AVERAGE(H173:J173), VLOOKUP(A173,'2010'!$B$2:$S$401,4,FALSE))</f>
        <v>76</v>
      </c>
      <c r="L173" s="4">
        <f>IF(ISNA(VLOOKUP(A173,'2009'!$B$2:$S$401,4,FALSE)), AVERAGE(H173:K173), VLOOKUP(A173,'2009'!$B$2:$S$401,4,FALSE))</f>
        <v>80</v>
      </c>
      <c r="N173" s="4">
        <f t="shared" si="18"/>
        <v>27</v>
      </c>
      <c r="S173" s="4" t="str">
        <f>VLOOKUP(A173,Bios!$B$2:$S$350,3,FALSE)</f>
        <v>D</v>
      </c>
      <c r="T173" s="4" t="str">
        <f>VLOOKUP(A173,Bios!$B$2:$S$350,4,FALSE)</f>
        <v>Apr 21 '86</v>
      </c>
      <c r="U173" s="4" t="str">
        <f t="shared" si="19"/>
        <v>86</v>
      </c>
      <c r="V173" s="5">
        <f t="shared" si="20"/>
        <v>0.54281805745554035</v>
      </c>
      <c r="W173" s="4">
        <f t="shared" si="21"/>
        <v>33</v>
      </c>
      <c r="X173" s="4">
        <f t="shared" si="22"/>
        <v>49</v>
      </c>
      <c r="Y173" s="4">
        <f t="shared" si="23"/>
        <v>51</v>
      </c>
      <c r="Z173" s="4">
        <f t="shared" si="24"/>
        <v>82</v>
      </c>
      <c r="AA173" s="4" t="str">
        <f>VLOOKUP(A173,Bios!$B$2:$S$350,7,FALSE)</f>
        <v>SWE</v>
      </c>
      <c r="AB173" s="4" t="str">
        <f>VLOOKUP(A173,Bios!$B$2:$S$350,2,FALSE)</f>
        <v>VAN</v>
      </c>
      <c r="AC173" s="4">
        <f t="shared" si="25"/>
        <v>73.099999999999994</v>
      </c>
      <c r="AD173" s="4">
        <f t="shared" si="26"/>
        <v>39.68</v>
      </c>
    </row>
    <row r="174" spans="1:30">
      <c r="A174" s="4" t="s">
        <v>245</v>
      </c>
      <c r="B174" s="4">
        <f>VLOOKUP(A174,'2013'!$B$2:$S$301,7,FALSE)*1.7</f>
        <v>37.4</v>
      </c>
      <c r="C174" s="4">
        <f>IF(ISNA(VLOOKUP(A174,'2012'!$B$2:$S$401,7,FALSE)), B174, VLOOKUP(A174,'2012'!$B$2:$S$401,7,FALSE))</f>
        <v>38</v>
      </c>
      <c r="D174" s="4">
        <f>IF(ISNA(VLOOKUP(A174,'2011'!$B$2:$S$401,7,FALSE)), AVERAGE(B174:C174), VLOOKUP(A174,'2011'!$B$2:$S$401,7,FALSE))</f>
        <v>40</v>
      </c>
      <c r="E174" s="4">
        <f>IF(ISNA(VLOOKUP(A174,'2010'!$B$2:$S$401,7,FALSE)), AVERAGE(B174:D174), VLOOKUP(A174,'2010'!$B$2:$S$401,7,FALSE))</f>
        <v>35</v>
      </c>
      <c r="F174" s="4">
        <f>IF(ISNA(VLOOKUP(A174,'2009'!$B$2:$S$401,7,FALSE)), AVERAGE(B174:E174), VLOOKUP(A174,'2009'!$B$2:$S$401,7,FALSE))</f>
        <v>37.6</v>
      </c>
      <c r="H174" s="4">
        <f>VLOOKUP(A174,'2013'!$B$2:$S$301,4,FALSE)*1.7</f>
        <v>81.599999999999994</v>
      </c>
      <c r="I174" s="4">
        <f>IF(ISNA(VLOOKUP(A174,'2012'!$B$2:$S$401,4,FALSE)), H174, VLOOKUP(A174,'2012'!$B$2:$S$401,4,FALSE))</f>
        <v>82</v>
      </c>
      <c r="J174" s="4">
        <f>IF(ISNA(VLOOKUP(A174,'2011'!$B$2:$S$401,4,FALSE)), AVERAGE(H174:I174), VLOOKUP(A174,'2011'!$B$2:$S$401,4,FALSE))</f>
        <v>82</v>
      </c>
      <c r="K174" s="4">
        <f>IF(ISNA(VLOOKUP(A174,'2010'!$B$2:$S$401,4,FALSE)), AVERAGE(H174:J174), VLOOKUP(A174,'2010'!$B$2:$S$401,4,FALSE))</f>
        <v>80</v>
      </c>
      <c r="L174" s="4">
        <f>IF(ISNA(VLOOKUP(A174,'2009'!$B$2:$S$401,4,FALSE)), AVERAGE(H174:K174), VLOOKUP(A174,'2009'!$B$2:$S$401,4,FALSE))</f>
        <v>81.400000000000006</v>
      </c>
      <c r="N174" s="4">
        <f t="shared" si="18"/>
        <v>29</v>
      </c>
      <c r="S174" s="4" t="str">
        <f>VLOOKUP(A174,Bios!$B$2:$S$350,3,FALSE)</f>
        <v>D</v>
      </c>
      <c r="T174" s="4" t="str">
        <f>VLOOKUP(A174,Bios!$B$2:$S$350,4,FALSE)</f>
        <v>Sep 25 '84</v>
      </c>
      <c r="U174" s="4" t="str">
        <f t="shared" si="19"/>
        <v>84</v>
      </c>
      <c r="V174" s="5">
        <f t="shared" si="20"/>
        <v>0.46191646191646191</v>
      </c>
      <c r="W174" s="4">
        <f t="shared" si="21"/>
        <v>35</v>
      </c>
      <c r="X174" s="4">
        <f t="shared" si="22"/>
        <v>40</v>
      </c>
      <c r="Y174" s="4">
        <f t="shared" si="23"/>
        <v>80</v>
      </c>
      <c r="Z174" s="4">
        <f t="shared" si="24"/>
        <v>82</v>
      </c>
      <c r="AA174" s="4" t="str">
        <f>VLOOKUP(A174,Bios!$B$2:$S$350,7,FALSE)</f>
        <v>USA</v>
      </c>
      <c r="AB174" s="4" t="str">
        <f>VLOOKUP(A174,Bios!$B$2:$S$350,2,FALSE)</f>
        <v>TBL</v>
      </c>
      <c r="AC174" s="4">
        <f t="shared" si="25"/>
        <v>81.400000000000006</v>
      </c>
      <c r="AD174" s="4">
        <f t="shared" si="26"/>
        <v>37.6</v>
      </c>
    </row>
    <row r="175" spans="1:30" ht="15" customHeight="1">
      <c r="A175" s="4" t="s">
        <v>247</v>
      </c>
      <c r="B175" s="4">
        <f>VLOOKUP(A175,'2013'!$B$2:$S$301,7,FALSE)*1.7</f>
        <v>37.4</v>
      </c>
      <c r="C175" s="4">
        <f>IF(ISNA(VLOOKUP(A175,'2012'!$B$2:$S$401,7,FALSE)), B175, VLOOKUP(A175,'2012'!$B$2:$S$401,7,FALSE))</f>
        <v>37</v>
      </c>
      <c r="D175" s="4">
        <f>IF(ISNA(VLOOKUP(A175,'2011'!$B$2:$S$401,7,FALSE)), AVERAGE(B175:C175), VLOOKUP(A175,'2011'!$B$2:$S$401,7,FALSE))</f>
        <v>37.200000000000003</v>
      </c>
      <c r="E175" s="4">
        <f>IF(ISNA(VLOOKUP(A175,'2010'!$B$2:$S$401,7,FALSE)), AVERAGE(B175:D175), VLOOKUP(A175,'2010'!$B$2:$S$401,7,FALSE))</f>
        <v>37.200000000000003</v>
      </c>
      <c r="F175" s="4">
        <f>IF(ISNA(VLOOKUP(A175,'2009'!$B$2:$S$401,7,FALSE)), AVERAGE(B175:E175), VLOOKUP(A175,'2009'!$B$2:$S$401,7,FALSE))</f>
        <v>37.200000000000003</v>
      </c>
      <c r="H175" s="4">
        <f>VLOOKUP(A175,'2013'!$B$2:$S$301,4,FALSE)*1.7</f>
        <v>79.899999999999991</v>
      </c>
      <c r="I175" s="4">
        <f>IF(ISNA(VLOOKUP(A175,'2012'!$B$2:$S$401,4,FALSE)), H175, VLOOKUP(A175,'2012'!$B$2:$S$401,4,FALSE))</f>
        <v>78</v>
      </c>
      <c r="J175" s="4">
        <f>IF(ISNA(VLOOKUP(A175,'2011'!$B$2:$S$401,4,FALSE)), AVERAGE(H175:I175), VLOOKUP(A175,'2011'!$B$2:$S$401,4,FALSE))</f>
        <v>78.949999999999989</v>
      </c>
      <c r="K175" s="4">
        <f>IF(ISNA(VLOOKUP(A175,'2010'!$B$2:$S$401,4,FALSE)), AVERAGE(H175:J175), VLOOKUP(A175,'2010'!$B$2:$S$401,4,FALSE))</f>
        <v>78.949999999999989</v>
      </c>
      <c r="L175" s="4">
        <f>IF(ISNA(VLOOKUP(A175,'2009'!$B$2:$S$401,4,FALSE)), AVERAGE(H175:K175), VLOOKUP(A175,'2009'!$B$2:$S$401,4,FALSE))</f>
        <v>78.949999999999989</v>
      </c>
      <c r="N175" s="4">
        <f t="shared" si="18"/>
        <v>25</v>
      </c>
      <c r="S175" s="4" t="str">
        <f>VLOOKUP(A175,Bios!$B$2:$S$350,3,FALSE)</f>
        <v>L</v>
      </c>
      <c r="T175" s="4" t="str">
        <f>VLOOKUP(A175,Bios!$B$2:$S$350,4,FALSE)</f>
        <v>Aug 05 '88</v>
      </c>
      <c r="U175" s="4" t="str">
        <f t="shared" si="19"/>
        <v>88</v>
      </c>
      <c r="V175" s="5">
        <f t="shared" si="20"/>
        <v>0.47118429385687155</v>
      </c>
      <c r="W175" s="4">
        <f t="shared" si="21"/>
        <v>37</v>
      </c>
      <c r="X175" s="4">
        <f t="shared" si="22"/>
        <v>37.4</v>
      </c>
      <c r="Y175" s="4">
        <f t="shared" si="23"/>
        <v>78</v>
      </c>
      <c r="Z175" s="4">
        <f t="shared" si="24"/>
        <v>79.899999999999991</v>
      </c>
      <c r="AA175" s="4" t="str">
        <f>VLOOKUP(A175,Bios!$B$2:$S$350,7,FALSE)</f>
        <v>CAN</v>
      </c>
      <c r="AB175" s="4" t="str">
        <f>VLOOKUP(A175,Bios!$B$2:$S$350,2,FALSE)</f>
        <v>COL</v>
      </c>
      <c r="AC175" s="4">
        <f t="shared" si="25"/>
        <v>78.949999999999989</v>
      </c>
      <c r="AD175" s="4">
        <f t="shared" si="26"/>
        <v>37.200000000000003</v>
      </c>
    </row>
    <row r="176" spans="1:30">
      <c r="A176" s="4" t="s">
        <v>295</v>
      </c>
      <c r="B176" s="4">
        <f>VLOOKUP(A176,'2013'!$B$2:$S$301,7,FALSE)*1.7</f>
        <v>37.4</v>
      </c>
      <c r="C176" s="4">
        <f>IF(ISNA(VLOOKUP(A176,'2012'!$B$2:$S$401,7,FALSE)), B176, VLOOKUP(A176,'2012'!$B$2:$S$401,7,FALSE))</f>
        <v>32</v>
      </c>
      <c r="D176" s="4">
        <f>IF(ISNA(VLOOKUP(A176,'2011'!$B$2:$S$401,7,FALSE)), AVERAGE(B176:C176), VLOOKUP(A176,'2011'!$B$2:$S$401,7,FALSE))</f>
        <v>37</v>
      </c>
      <c r="E176" s="4">
        <f>IF(ISNA(VLOOKUP(A176,'2010'!$B$2:$S$401,7,FALSE)), AVERAGE(B176:D176), VLOOKUP(A176,'2010'!$B$2:$S$401,7,FALSE))</f>
        <v>35.466666666666669</v>
      </c>
      <c r="F176" s="4">
        <f>IF(ISNA(VLOOKUP(A176,'2009'!$B$2:$S$401,7,FALSE)), AVERAGE(B176:E176), VLOOKUP(A176,'2009'!$B$2:$S$401,7,FALSE))</f>
        <v>35.466666666666669</v>
      </c>
      <c r="H176" s="4">
        <f>VLOOKUP(A176,'2013'!$B$2:$S$301,4,FALSE)*1.7</f>
        <v>81.599999999999994</v>
      </c>
      <c r="I176" s="4">
        <f>IF(ISNA(VLOOKUP(A176,'2012'!$B$2:$S$401,4,FALSE)), H176, VLOOKUP(A176,'2012'!$B$2:$S$401,4,FALSE))</f>
        <v>82</v>
      </c>
      <c r="J176" s="4">
        <f>IF(ISNA(VLOOKUP(A176,'2011'!$B$2:$S$401,4,FALSE)), AVERAGE(H176:I176), VLOOKUP(A176,'2011'!$B$2:$S$401,4,FALSE))</f>
        <v>82</v>
      </c>
      <c r="K176" s="4">
        <f>IF(ISNA(VLOOKUP(A176,'2010'!$B$2:$S$401,4,FALSE)), AVERAGE(H176:J176), VLOOKUP(A176,'2010'!$B$2:$S$401,4,FALSE))</f>
        <v>81.86666666666666</v>
      </c>
      <c r="L176" s="4">
        <f>IF(ISNA(VLOOKUP(A176,'2009'!$B$2:$S$401,4,FALSE)), AVERAGE(H176:K176), VLOOKUP(A176,'2009'!$B$2:$S$401,4,FALSE))</f>
        <v>81.86666666666666</v>
      </c>
      <c r="N176" s="4">
        <f t="shared" si="18"/>
        <v>23</v>
      </c>
      <c r="S176" s="4" t="str">
        <f>VLOOKUP(A176,Bios!$B$2:$S$350,3,FALSE)</f>
        <v>D</v>
      </c>
      <c r="T176" s="4" t="str">
        <f>VLOOKUP(A176,Bios!$B$2:$S$350,4,FALSE)</f>
        <v>Jan 10 '90</v>
      </c>
      <c r="U176" s="4" t="str">
        <f t="shared" si="19"/>
        <v>90</v>
      </c>
      <c r="V176" s="5">
        <f t="shared" si="20"/>
        <v>0.43322475570032581</v>
      </c>
      <c r="W176" s="4">
        <f t="shared" si="21"/>
        <v>32</v>
      </c>
      <c r="X176" s="4">
        <f t="shared" si="22"/>
        <v>37.4</v>
      </c>
      <c r="Y176" s="4">
        <f t="shared" si="23"/>
        <v>81.599999999999994</v>
      </c>
      <c r="Z176" s="4">
        <f t="shared" si="24"/>
        <v>82</v>
      </c>
      <c r="AA176" s="4" t="str">
        <f>VLOOKUP(A176,Bios!$B$2:$S$350,7,FALSE)</f>
        <v>USA</v>
      </c>
      <c r="AB176" s="4" t="str">
        <f>VLOOKUP(A176,Bios!$B$2:$S$350,2,FALSE)</f>
        <v>WSH</v>
      </c>
      <c r="AC176" s="4">
        <f t="shared" si="25"/>
        <v>81.86666666666666</v>
      </c>
      <c r="AD176" s="4">
        <f t="shared" si="26"/>
        <v>35.466666666666669</v>
      </c>
    </row>
    <row r="177" spans="1:30">
      <c r="A177" s="4" t="s">
        <v>317</v>
      </c>
      <c r="B177" s="4">
        <f>VLOOKUP(A177,'2013'!$B$2:$S$301,7,FALSE)*1.7</f>
        <v>37.4</v>
      </c>
      <c r="C177" s="4">
        <f>IF(ISNA(VLOOKUP(A177,'2012'!$B$2:$S$401,7,FALSE)), B177, VLOOKUP(A177,'2012'!$B$2:$S$401,7,FALSE))</f>
        <v>29</v>
      </c>
      <c r="D177" s="4">
        <f>IF(ISNA(VLOOKUP(A177,'2011'!$B$2:$S$401,7,FALSE)), AVERAGE(B177:C177), VLOOKUP(A177,'2011'!$B$2:$S$401,7,FALSE))</f>
        <v>33.200000000000003</v>
      </c>
      <c r="E177" s="4">
        <f>IF(ISNA(VLOOKUP(A177,'2010'!$B$2:$S$401,7,FALSE)), AVERAGE(B177:D177), VLOOKUP(A177,'2010'!$B$2:$S$401,7,FALSE))</f>
        <v>24</v>
      </c>
      <c r="F177" s="4">
        <f>IF(ISNA(VLOOKUP(A177,'2009'!$B$2:$S$401,7,FALSE)), AVERAGE(B177:E177), VLOOKUP(A177,'2009'!$B$2:$S$401,7,FALSE))</f>
        <v>42</v>
      </c>
      <c r="H177" s="4">
        <f>VLOOKUP(A177,'2013'!$B$2:$S$301,4,FALSE)*1.7</f>
        <v>79.899999999999991</v>
      </c>
      <c r="I177" s="4">
        <f>IF(ISNA(VLOOKUP(A177,'2012'!$B$2:$S$401,4,FALSE)), H177, VLOOKUP(A177,'2012'!$B$2:$S$401,4,FALSE))</f>
        <v>82</v>
      </c>
      <c r="J177" s="4">
        <f>IF(ISNA(VLOOKUP(A177,'2011'!$B$2:$S$401,4,FALSE)), AVERAGE(H177:I177), VLOOKUP(A177,'2011'!$B$2:$S$401,4,FALSE))</f>
        <v>80.949999999999989</v>
      </c>
      <c r="K177" s="4">
        <f>IF(ISNA(VLOOKUP(A177,'2010'!$B$2:$S$401,4,FALSE)), AVERAGE(H177:J177), VLOOKUP(A177,'2010'!$B$2:$S$401,4,FALSE))</f>
        <v>82</v>
      </c>
      <c r="L177" s="4">
        <f>IF(ISNA(VLOOKUP(A177,'2009'!$B$2:$S$401,4,FALSE)), AVERAGE(H177:K177), VLOOKUP(A177,'2009'!$B$2:$S$401,4,FALSE))</f>
        <v>82</v>
      </c>
      <c r="N177" s="4">
        <f t="shared" si="18"/>
        <v>30</v>
      </c>
      <c r="S177" s="4" t="str">
        <f>VLOOKUP(A177,Bios!$B$2:$S$350,3,FALSE)</f>
        <v>D</v>
      </c>
      <c r="T177" s="4" t="str">
        <f>VLOOKUP(A177,Bios!$B$2:$S$350,4,FALSE)</f>
        <v>Sep 27 '83</v>
      </c>
      <c r="U177" s="4" t="str">
        <f t="shared" si="19"/>
        <v>83</v>
      </c>
      <c r="V177" s="5">
        <f t="shared" si="20"/>
        <v>0.40702961779525632</v>
      </c>
      <c r="W177" s="4">
        <f t="shared" si="21"/>
        <v>24</v>
      </c>
      <c r="X177" s="4">
        <f t="shared" si="22"/>
        <v>42</v>
      </c>
      <c r="Y177" s="4">
        <f t="shared" si="23"/>
        <v>79.899999999999991</v>
      </c>
      <c r="Z177" s="4">
        <f t="shared" si="24"/>
        <v>82</v>
      </c>
      <c r="AA177" s="4" t="str">
        <f>VLOOKUP(A177,Bios!$B$2:$S$350,7,FALSE)</f>
        <v>CAN</v>
      </c>
      <c r="AB177" s="4" t="str">
        <f>VLOOKUP(A177,Bios!$B$2:$S$350,2,FALSE)</f>
        <v>STL</v>
      </c>
      <c r="AC177" s="4">
        <f t="shared" si="25"/>
        <v>81.36999999999999</v>
      </c>
      <c r="AD177" s="4">
        <f t="shared" si="26"/>
        <v>33.120000000000005</v>
      </c>
    </row>
    <row r="178" spans="1:30">
      <c r="A178" s="4" t="s">
        <v>751</v>
      </c>
      <c r="B178" s="4">
        <f>VLOOKUP(A178,'2013'!$B$2:$S$301,7,FALSE)*1.7</f>
        <v>37.4</v>
      </c>
      <c r="C178" s="4">
        <f>IF(ISNA(VLOOKUP(A178,'2012'!$B$2:$S$401,7,FALSE)), B178, VLOOKUP(A178,'2012'!$B$2:$S$401,7,FALSE))</f>
        <v>26</v>
      </c>
      <c r="D178" s="4">
        <f>IF(ISNA(VLOOKUP(A178,'2011'!$B$2:$S$401,7,FALSE)), AVERAGE(B178:C178), VLOOKUP(A178,'2011'!$B$2:$S$401,7,FALSE))</f>
        <v>31.7</v>
      </c>
      <c r="E178" s="4">
        <f>IF(ISNA(VLOOKUP(A178,'2010'!$B$2:$S$401,7,FALSE)), AVERAGE(B178:D178), VLOOKUP(A178,'2010'!$B$2:$S$401,7,FALSE))</f>
        <v>32</v>
      </c>
      <c r="F178" s="4">
        <f>IF(ISNA(VLOOKUP(A178,'2009'!$B$2:$S$401,7,FALSE)), AVERAGE(B178:E178), VLOOKUP(A178,'2009'!$B$2:$S$401,7,FALSE))</f>
        <v>34</v>
      </c>
      <c r="H178" s="4">
        <f>VLOOKUP(A178,'2013'!$B$2:$S$301,4,FALSE)*1.7</f>
        <v>81.599999999999994</v>
      </c>
      <c r="I178" s="4">
        <f>IF(ISNA(VLOOKUP(A178,'2012'!$B$2:$S$401,4,FALSE)), H178, VLOOKUP(A178,'2012'!$B$2:$S$401,4,FALSE))</f>
        <v>66</v>
      </c>
      <c r="J178" s="4">
        <f>IF(ISNA(VLOOKUP(A178,'2011'!$B$2:$S$401,4,FALSE)), AVERAGE(H178:I178), VLOOKUP(A178,'2011'!$B$2:$S$401,4,FALSE))</f>
        <v>73.8</v>
      </c>
      <c r="K178" s="4">
        <f>IF(ISNA(VLOOKUP(A178,'2010'!$B$2:$S$401,4,FALSE)), AVERAGE(H178:J178), VLOOKUP(A178,'2010'!$B$2:$S$401,4,FALSE))</f>
        <v>80</v>
      </c>
      <c r="L178" s="4">
        <f>IF(ISNA(VLOOKUP(A178,'2009'!$B$2:$S$401,4,FALSE)), AVERAGE(H178:K178), VLOOKUP(A178,'2009'!$B$2:$S$401,4,FALSE))</f>
        <v>82</v>
      </c>
      <c r="N178" s="4">
        <f t="shared" si="18"/>
        <v>30</v>
      </c>
      <c r="S178" s="4" t="str">
        <f>VLOOKUP(A178,Bios!$B$2:$S$350,3,FALSE)</f>
        <v>D</v>
      </c>
      <c r="T178" s="4" t="str">
        <f>VLOOKUP(A178,Bios!$B$2:$S$350,4,FALSE)</f>
        <v>Jul 19 '83</v>
      </c>
      <c r="U178" s="4" t="str">
        <f t="shared" si="19"/>
        <v>83</v>
      </c>
      <c r="V178" s="5">
        <f t="shared" si="20"/>
        <v>0.42018779342723006</v>
      </c>
      <c r="W178" s="4">
        <f t="shared" si="21"/>
        <v>26</v>
      </c>
      <c r="X178" s="4">
        <f t="shared" si="22"/>
        <v>37.4</v>
      </c>
      <c r="Y178" s="4">
        <f t="shared" si="23"/>
        <v>66</v>
      </c>
      <c r="Z178" s="4">
        <f t="shared" si="24"/>
        <v>82</v>
      </c>
      <c r="AA178" s="4" t="str">
        <f>VLOOKUP(A178,Bios!$B$2:$S$350,7,FALSE)</f>
        <v>RUS</v>
      </c>
      <c r="AB178" s="4" t="str">
        <f>VLOOKUP(A178,Bios!$B$2:$S$350,2,FALSE)</f>
        <v>CBJ</v>
      </c>
      <c r="AC178" s="4">
        <f t="shared" si="25"/>
        <v>76.679999999999993</v>
      </c>
      <c r="AD178" s="4">
        <f t="shared" si="26"/>
        <v>32.22</v>
      </c>
    </row>
    <row r="179" spans="1:30" ht="15" customHeight="1">
      <c r="A179" s="4" t="s">
        <v>171</v>
      </c>
      <c r="B179" s="4">
        <f>VLOOKUP(A179,'2013'!$B$2:$S$301,7,FALSE)*1.7</f>
        <v>35.699999999999996</v>
      </c>
      <c r="C179" s="4">
        <f>IF(ISNA(VLOOKUP(A179,'2012'!$B$2:$S$401,7,FALSE)), B179, VLOOKUP(A179,'2012'!$B$2:$S$401,7,FALSE))</f>
        <v>53</v>
      </c>
      <c r="D179" s="4">
        <f>IF(ISNA(VLOOKUP(A179,'2011'!$B$2:$S$401,7,FALSE)), AVERAGE(B179:C179), VLOOKUP(A179,'2011'!$B$2:$S$401,7,FALSE))</f>
        <v>64</v>
      </c>
      <c r="E179" s="4">
        <f>IF(ISNA(VLOOKUP(A179,'2010'!$B$2:$S$401,7,FALSE)), AVERAGE(B179:D179), VLOOKUP(A179,'2010'!$B$2:$S$401,7,FALSE))</f>
        <v>82</v>
      </c>
      <c r="F179" s="4">
        <f>IF(ISNA(VLOOKUP(A179,'2009'!$B$2:$S$401,7,FALSE)), AVERAGE(B179:E179), VLOOKUP(A179,'2009'!$B$2:$S$401,7,FALSE))</f>
        <v>72</v>
      </c>
      <c r="H179" s="4">
        <f>VLOOKUP(A179,'2013'!$B$2:$S$301,4,FALSE)*1.7</f>
        <v>61.199999999999996</v>
      </c>
      <c r="I179" s="4">
        <f>IF(ISNA(VLOOKUP(A179,'2012'!$B$2:$S$401,4,FALSE)), H179, VLOOKUP(A179,'2012'!$B$2:$S$401,4,FALSE))</f>
        <v>82</v>
      </c>
      <c r="J179" s="4">
        <f>IF(ISNA(VLOOKUP(A179,'2011'!$B$2:$S$401,4,FALSE)), AVERAGE(H179:I179), VLOOKUP(A179,'2011'!$B$2:$S$401,4,FALSE))</f>
        <v>80</v>
      </c>
      <c r="K179" s="4">
        <f>IF(ISNA(VLOOKUP(A179,'2010'!$B$2:$S$401,4,FALSE)), AVERAGE(H179:J179), VLOOKUP(A179,'2010'!$B$2:$S$401,4,FALSE))</f>
        <v>82</v>
      </c>
      <c r="L179" s="4">
        <f>IF(ISNA(VLOOKUP(A179,'2009'!$B$2:$S$401,4,FALSE)), AVERAGE(H179:K179), VLOOKUP(A179,'2009'!$B$2:$S$401,4,FALSE))</f>
        <v>82</v>
      </c>
      <c r="N179" s="4">
        <f t="shared" si="18"/>
        <v>32</v>
      </c>
      <c r="S179" s="4" t="str">
        <f>VLOOKUP(A179,Bios!$B$2:$S$350,3,FALSE)</f>
        <v>L</v>
      </c>
      <c r="T179" s="4" t="str">
        <f>VLOOKUP(A179,Bios!$B$2:$S$350,4,FALSE)</f>
        <v>Jan 21 '81</v>
      </c>
      <c r="U179" s="4" t="str">
        <f t="shared" si="19"/>
        <v>81</v>
      </c>
      <c r="V179" s="5">
        <f t="shared" si="20"/>
        <v>0.79209710743801653</v>
      </c>
      <c r="W179" s="4">
        <f t="shared" si="21"/>
        <v>35.699999999999996</v>
      </c>
      <c r="X179" s="4">
        <f t="shared" si="22"/>
        <v>82</v>
      </c>
      <c r="Y179" s="4">
        <f t="shared" si="23"/>
        <v>61.199999999999996</v>
      </c>
      <c r="Z179" s="4">
        <f t="shared" si="24"/>
        <v>82</v>
      </c>
      <c r="AA179" s="4" t="str">
        <f>VLOOKUP(A179,Bios!$B$2:$S$350,7,FALSE)</f>
        <v>DEU</v>
      </c>
      <c r="AB179" s="4" t="str">
        <f>VLOOKUP(A179,Bios!$B$2:$S$350,2,FALSE)</f>
        <v>MIN</v>
      </c>
      <c r="AC179" s="4">
        <f t="shared" si="25"/>
        <v>77.44</v>
      </c>
      <c r="AD179" s="4">
        <f t="shared" si="26"/>
        <v>61.339999999999996</v>
      </c>
    </row>
    <row r="180" spans="1:30" ht="15" customHeight="1">
      <c r="A180" s="4" t="s">
        <v>254</v>
      </c>
      <c r="B180" s="4">
        <f>VLOOKUP(A180,'2013'!$B$2:$S$301,7,FALSE)*1.7</f>
        <v>35.699999999999996</v>
      </c>
      <c r="C180" s="4">
        <f>IF(ISNA(VLOOKUP(A180,'2012'!$B$2:$S$401,7,FALSE)), B180, VLOOKUP(A180,'2012'!$B$2:$S$401,7,FALSE))</f>
        <v>37</v>
      </c>
      <c r="D180" s="4">
        <f>IF(ISNA(VLOOKUP(A180,'2011'!$B$2:$S$401,7,FALSE)), AVERAGE(B180:C180), VLOOKUP(A180,'2011'!$B$2:$S$401,7,FALSE))</f>
        <v>47</v>
      </c>
      <c r="E180" s="4">
        <f>IF(ISNA(VLOOKUP(A180,'2010'!$B$2:$S$401,7,FALSE)), AVERAGE(B180:D180), VLOOKUP(A180,'2010'!$B$2:$S$401,7,FALSE))</f>
        <v>65</v>
      </c>
      <c r="F180" s="4">
        <f>IF(ISNA(VLOOKUP(A180,'2009'!$B$2:$S$401,7,FALSE)), AVERAGE(B180:E180), VLOOKUP(A180,'2009'!$B$2:$S$401,7,FALSE))</f>
        <v>41</v>
      </c>
      <c r="H180" s="4">
        <f>VLOOKUP(A180,'2013'!$B$2:$S$301,4,FALSE)*1.7</f>
        <v>81.599999999999994</v>
      </c>
      <c r="I180" s="4">
        <f>IF(ISNA(VLOOKUP(A180,'2012'!$B$2:$S$401,4,FALSE)), H180, VLOOKUP(A180,'2012'!$B$2:$S$401,4,FALSE))</f>
        <v>82</v>
      </c>
      <c r="J180" s="4">
        <f>IF(ISNA(VLOOKUP(A180,'2011'!$B$2:$S$401,4,FALSE)), AVERAGE(H180:I180), VLOOKUP(A180,'2011'!$B$2:$S$401,4,FALSE))</f>
        <v>82</v>
      </c>
      <c r="K180" s="4">
        <f>IF(ISNA(VLOOKUP(A180,'2010'!$B$2:$S$401,4,FALSE)), AVERAGE(H180:J180), VLOOKUP(A180,'2010'!$B$2:$S$401,4,FALSE))</f>
        <v>82</v>
      </c>
      <c r="L180" s="4">
        <f>IF(ISNA(VLOOKUP(A180,'2009'!$B$2:$S$401,4,FALSE)), AVERAGE(H180:K180), VLOOKUP(A180,'2009'!$B$2:$S$401,4,FALSE))</f>
        <v>79</v>
      </c>
      <c r="N180" s="4">
        <f t="shared" si="18"/>
        <v>31</v>
      </c>
      <c r="S180" s="4" t="str">
        <f>VLOOKUP(A180,Bios!$B$2:$S$350,3,FALSE)</f>
        <v>C</v>
      </c>
      <c r="T180" s="4" t="str">
        <f>VLOOKUP(A180,Bios!$B$2:$S$350,4,FALSE)</f>
        <v>Jul 20 '82</v>
      </c>
      <c r="U180" s="4" t="str">
        <f t="shared" si="19"/>
        <v>82</v>
      </c>
      <c r="V180" s="5">
        <f t="shared" si="20"/>
        <v>0.55509099852434818</v>
      </c>
      <c r="W180" s="4">
        <f t="shared" si="21"/>
        <v>35.699999999999996</v>
      </c>
      <c r="X180" s="4">
        <f t="shared" si="22"/>
        <v>65</v>
      </c>
      <c r="Y180" s="4">
        <f t="shared" si="23"/>
        <v>79</v>
      </c>
      <c r="Z180" s="4">
        <f t="shared" si="24"/>
        <v>82</v>
      </c>
      <c r="AA180" s="4" t="str">
        <f>VLOOKUP(A180,Bios!$B$2:$S$350,7,FALSE)</f>
        <v>CAN</v>
      </c>
      <c r="AB180" s="4" t="str">
        <f>VLOOKUP(A180,Bios!$B$2:$S$350,2,FALSE)</f>
        <v>PHX</v>
      </c>
      <c r="AC180" s="4">
        <f t="shared" si="25"/>
        <v>81.320000000000007</v>
      </c>
      <c r="AD180" s="4">
        <f t="shared" si="26"/>
        <v>45.14</v>
      </c>
    </row>
    <row r="181" spans="1:30" ht="15" customHeight="1">
      <c r="A181" s="4" t="s">
        <v>331</v>
      </c>
      <c r="B181" s="4">
        <f>VLOOKUP(A181,'2013'!$B$2:$S$301,7,FALSE)*1.7</f>
        <v>35.699999999999996</v>
      </c>
      <c r="C181" s="4">
        <f>IF(ISNA(VLOOKUP(A181,'2012'!$B$2:$S$401,7,FALSE)), B181, VLOOKUP(A181,'2012'!$B$2:$S$401,7,FALSE))</f>
        <v>22</v>
      </c>
      <c r="D181" s="4">
        <f>IF(ISNA(VLOOKUP(A181,'2011'!$B$2:$S$401,7,FALSE)), AVERAGE(B181:C181), VLOOKUP(A181,'2011'!$B$2:$S$401,7,FALSE))</f>
        <v>50</v>
      </c>
      <c r="E181" s="4">
        <f>IF(ISNA(VLOOKUP(A181,'2010'!$B$2:$S$401,7,FALSE)), AVERAGE(B181:D181), VLOOKUP(A181,'2010'!$B$2:$S$401,7,FALSE))</f>
        <v>57</v>
      </c>
      <c r="F181" s="4">
        <f>IF(ISNA(VLOOKUP(A181,'2009'!$B$2:$S$401,7,FALSE)), AVERAGE(B181:E181), VLOOKUP(A181,'2009'!$B$2:$S$401,7,FALSE))</f>
        <v>44</v>
      </c>
      <c r="H181" s="4">
        <f>VLOOKUP(A181,'2013'!$B$2:$S$301,4,FALSE)*1.7</f>
        <v>62.9</v>
      </c>
      <c r="I181" s="4">
        <f>IF(ISNA(VLOOKUP(A181,'2012'!$B$2:$S$401,4,FALSE)), H181, VLOOKUP(A181,'2012'!$B$2:$S$401,4,FALSE))</f>
        <v>25</v>
      </c>
      <c r="J181" s="4">
        <f>IF(ISNA(VLOOKUP(A181,'2011'!$B$2:$S$401,4,FALSE)), AVERAGE(H181:I181), VLOOKUP(A181,'2011'!$B$2:$S$401,4,FALSE))</f>
        <v>58</v>
      </c>
      <c r="K181" s="4">
        <f>IF(ISNA(VLOOKUP(A181,'2010'!$B$2:$S$401,4,FALSE)), AVERAGE(H181:J181), VLOOKUP(A181,'2010'!$B$2:$S$401,4,FALSE))</f>
        <v>79</v>
      </c>
      <c r="L181" s="4">
        <f>IF(ISNA(VLOOKUP(A181,'2009'!$B$2:$S$401,4,FALSE)), AVERAGE(H181:K181), VLOOKUP(A181,'2009'!$B$2:$S$401,4,FALSE))</f>
        <v>46</v>
      </c>
      <c r="N181" s="4" t="e">
        <f t="shared" si="18"/>
        <v>#N/A</v>
      </c>
      <c r="S181" s="4" t="e">
        <f>VLOOKUP(A181,Bios!$B$2:$S$350,3,FALSE)</f>
        <v>#N/A</v>
      </c>
      <c r="T181" s="4" t="e">
        <f>VLOOKUP(A181,Bios!$B$2:$S$350,4,FALSE)</f>
        <v>#N/A</v>
      </c>
      <c r="U181" s="4" t="e">
        <f t="shared" si="19"/>
        <v>#N/A</v>
      </c>
      <c r="V181" s="5">
        <f t="shared" si="20"/>
        <v>0.7703949796973053</v>
      </c>
      <c r="W181" s="4">
        <f t="shared" si="21"/>
        <v>22</v>
      </c>
      <c r="X181" s="4">
        <f t="shared" si="22"/>
        <v>57</v>
      </c>
      <c r="Y181" s="4">
        <f t="shared" si="23"/>
        <v>25</v>
      </c>
      <c r="Z181" s="4">
        <f t="shared" si="24"/>
        <v>79</v>
      </c>
      <c r="AA181" s="4" t="e">
        <f>VLOOKUP(A181,Bios!$B$2:$S$350,7,FALSE)</f>
        <v>#N/A</v>
      </c>
      <c r="AB181" s="4" t="e">
        <f>VLOOKUP(A181,Bios!$B$2:$S$350,2,FALSE)</f>
        <v>#N/A</v>
      </c>
      <c r="AC181" s="4">
        <f t="shared" si="25"/>
        <v>54.179999999999993</v>
      </c>
      <c r="AD181" s="4">
        <f t="shared" si="26"/>
        <v>41.739999999999995</v>
      </c>
    </row>
    <row r="182" spans="1:30" ht="15" customHeight="1">
      <c r="A182" s="4" t="s">
        <v>180</v>
      </c>
      <c r="B182" s="4">
        <f>VLOOKUP(A182,'2013'!$B$2:$S$301,7,FALSE)*1.7</f>
        <v>35.699999999999996</v>
      </c>
      <c r="C182" s="4">
        <f>IF(ISNA(VLOOKUP(A182,'2012'!$B$2:$S$401,7,FALSE)), B182, VLOOKUP(A182,'2012'!$B$2:$S$401,7,FALSE))</f>
        <v>51</v>
      </c>
      <c r="D182" s="4">
        <f>IF(ISNA(VLOOKUP(A182,'2011'!$B$2:$S$401,7,FALSE)), AVERAGE(B182:C182), VLOOKUP(A182,'2011'!$B$2:$S$401,7,FALSE))</f>
        <v>36</v>
      </c>
      <c r="E182" s="4">
        <f>IF(ISNA(VLOOKUP(A182,'2010'!$B$2:$S$401,7,FALSE)), AVERAGE(B182:D182), VLOOKUP(A182,'2010'!$B$2:$S$401,7,FALSE))</f>
        <v>53</v>
      </c>
      <c r="F182" s="4">
        <f>IF(ISNA(VLOOKUP(A182,'2009'!$B$2:$S$401,7,FALSE)), AVERAGE(B182:E182), VLOOKUP(A182,'2009'!$B$2:$S$401,7,FALSE))</f>
        <v>32</v>
      </c>
      <c r="H182" s="4">
        <f>VLOOKUP(A182,'2013'!$B$2:$S$301,4,FALSE)*1.7</f>
        <v>64.599999999999994</v>
      </c>
      <c r="I182" s="4">
        <f>IF(ISNA(VLOOKUP(A182,'2012'!$B$2:$S$401,4,FALSE)), H182, VLOOKUP(A182,'2012'!$B$2:$S$401,4,FALSE))</f>
        <v>72</v>
      </c>
      <c r="J182" s="4">
        <f>IF(ISNA(VLOOKUP(A182,'2011'!$B$2:$S$401,4,FALSE)), AVERAGE(H182:I182), VLOOKUP(A182,'2011'!$B$2:$S$401,4,FALSE))</f>
        <v>82</v>
      </c>
      <c r="K182" s="4">
        <f>IF(ISNA(VLOOKUP(A182,'2010'!$B$2:$S$401,4,FALSE)), AVERAGE(H182:J182), VLOOKUP(A182,'2010'!$B$2:$S$401,4,FALSE))</f>
        <v>79</v>
      </c>
      <c r="L182" s="4">
        <f>IF(ISNA(VLOOKUP(A182,'2009'!$B$2:$S$401,4,FALSE)), AVERAGE(H182:K182), VLOOKUP(A182,'2009'!$B$2:$S$401,4,FALSE))</f>
        <v>78</v>
      </c>
      <c r="N182" s="4">
        <f t="shared" si="18"/>
        <v>33</v>
      </c>
      <c r="S182" s="4" t="str">
        <f>VLOOKUP(A182,Bios!$B$2:$S$350,3,FALSE)</f>
        <v>C</v>
      </c>
      <c r="T182" s="4" t="str">
        <f>VLOOKUP(A182,Bios!$B$2:$S$350,4,FALSE)</f>
        <v>Jun 05 '80</v>
      </c>
      <c r="U182" s="4" t="str">
        <f t="shared" si="19"/>
        <v>80</v>
      </c>
      <c r="V182" s="5">
        <f t="shared" si="20"/>
        <v>0.55298189563365274</v>
      </c>
      <c r="W182" s="4">
        <f t="shared" si="21"/>
        <v>32</v>
      </c>
      <c r="X182" s="4">
        <f t="shared" si="22"/>
        <v>53</v>
      </c>
      <c r="Y182" s="4">
        <f t="shared" si="23"/>
        <v>64.599999999999994</v>
      </c>
      <c r="Z182" s="4">
        <f t="shared" si="24"/>
        <v>82</v>
      </c>
      <c r="AA182" s="4" t="str">
        <f>VLOOKUP(A182,Bios!$B$2:$S$350,7,FALSE)</f>
        <v>CAN</v>
      </c>
      <c r="AB182" s="4" t="str">
        <f>VLOOKUP(A182,Bios!$B$2:$S$350,2,FALSE)</f>
        <v>NSH</v>
      </c>
      <c r="AC182" s="4">
        <f t="shared" si="25"/>
        <v>75.12</v>
      </c>
      <c r="AD182" s="4">
        <f t="shared" si="26"/>
        <v>41.54</v>
      </c>
    </row>
    <row r="183" spans="1:30" ht="15" customHeight="1">
      <c r="A183" s="4" t="s">
        <v>287</v>
      </c>
      <c r="B183" s="4">
        <f>VLOOKUP(A183,'2013'!$B$2:$S$301,7,FALSE)*1.7</f>
        <v>35.699999999999996</v>
      </c>
      <c r="C183" s="4">
        <f>IF(ISNA(VLOOKUP(A183,'2012'!$B$2:$S$401,7,FALSE)), B183, VLOOKUP(A183,'2012'!$B$2:$S$401,7,FALSE))</f>
        <v>32</v>
      </c>
      <c r="D183" s="4">
        <f>IF(ISNA(VLOOKUP(A183,'2011'!$B$2:$S$401,7,FALSE)), AVERAGE(B183:C183), VLOOKUP(A183,'2011'!$B$2:$S$401,7,FALSE))</f>
        <v>52</v>
      </c>
      <c r="E183" s="4">
        <f>IF(ISNA(VLOOKUP(A183,'2010'!$B$2:$S$401,7,FALSE)), AVERAGE(B183:D183), VLOOKUP(A183,'2010'!$B$2:$S$401,7,FALSE))</f>
        <v>39.9</v>
      </c>
      <c r="F183" s="4">
        <f>IF(ISNA(VLOOKUP(A183,'2009'!$B$2:$S$401,7,FALSE)), AVERAGE(B183:E183), VLOOKUP(A183,'2009'!$B$2:$S$401,7,FALSE))</f>
        <v>39.9</v>
      </c>
      <c r="H183" s="4">
        <f>VLOOKUP(A183,'2013'!$B$2:$S$301,4,FALSE)*1.7</f>
        <v>76.5</v>
      </c>
      <c r="I183" s="4">
        <f>IF(ISNA(VLOOKUP(A183,'2012'!$B$2:$S$401,4,FALSE)), H183, VLOOKUP(A183,'2012'!$B$2:$S$401,4,FALSE))</f>
        <v>78</v>
      </c>
      <c r="J183" s="4">
        <f>IF(ISNA(VLOOKUP(A183,'2011'!$B$2:$S$401,4,FALSE)), AVERAGE(H183:I183), VLOOKUP(A183,'2011'!$B$2:$S$401,4,FALSE))</f>
        <v>76</v>
      </c>
      <c r="K183" s="4">
        <f>IF(ISNA(VLOOKUP(A183,'2010'!$B$2:$S$401,4,FALSE)), AVERAGE(H183:J183), VLOOKUP(A183,'2010'!$B$2:$S$401,4,FALSE))</f>
        <v>76.833333333333329</v>
      </c>
      <c r="L183" s="4">
        <f>IF(ISNA(VLOOKUP(A183,'2009'!$B$2:$S$401,4,FALSE)), AVERAGE(H183:K183), VLOOKUP(A183,'2009'!$B$2:$S$401,4,FALSE))</f>
        <v>76.833333333333329</v>
      </c>
      <c r="N183" s="4">
        <f t="shared" si="18"/>
        <v>26</v>
      </c>
      <c r="S183" s="4" t="str">
        <f>VLOOKUP(A183,Bios!$B$2:$S$350,3,FALSE)</f>
        <v>R</v>
      </c>
      <c r="T183" s="4" t="str">
        <f>VLOOKUP(A183,Bios!$B$2:$S$350,4,FALSE)</f>
        <v>Oct 05 '87</v>
      </c>
      <c r="U183" s="4" t="str">
        <f t="shared" si="19"/>
        <v>87</v>
      </c>
      <c r="V183" s="5">
        <f t="shared" si="20"/>
        <v>0.51930585683297181</v>
      </c>
      <c r="W183" s="4">
        <f t="shared" si="21"/>
        <v>32</v>
      </c>
      <c r="X183" s="4">
        <f t="shared" si="22"/>
        <v>52</v>
      </c>
      <c r="Y183" s="4">
        <f t="shared" si="23"/>
        <v>76</v>
      </c>
      <c r="Z183" s="4">
        <f t="shared" si="24"/>
        <v>78</v>
      </c>
      <c r="AA183" s="4" t="str">
        <f>VLOOKUP(A183,Bios!$B$2:$S$350,7,FALSE)</f>
        <v>AUT</v>
      </c>
      <c r="AB183" s="4" t="str">
        <f>VLOOKUP(A183,Bios!$B$2:$S$350,2,FALSE)</f>
        <v>NYI</v>
      </c>
      <c r="AC183" s="4">
        <f t="shared" si="25"/>
        <v>76.833333333333329</v>
      </c>
      <c r="AD183" s="4">
        <f t="shared" si="26"/>
        <v>39.9</v>
      </c>
    </row>
    <row r="184" spans="1:30" ht="15" customHeight="1">
      <c r="A184" s="4" t="s">
        <v>912</v>
      </c>
      <c r="B184" s="4">
        <f>VLOOKUP(A184,'2013'!$B$2:$S$301,7,FALSE)*1.7</f>
        <v>35.699999999999996</v>
      </c>
      <c r="C184" s="4">
        <f>IF(ISNA(VLOOKUP(A184,'2012'!$B$2:$S$401,7,FALSE)), B184, VLOOKUP(A184,'2012'!$B$2:$S$401,7,FALSE))</f>
        <v>35.699999999999996</v>
      </c>
      <c r="D184" s="4">
        <f>IF(ISNA(VLOOKUP(A184,'2011'!$B$2:$S$401,7,FALSE)), AVERAGE(B184:C184), VLOOKUP(A184,'2011'!$B$2:$S$401,7,FALSE))</f>
        <v>35.699999999999996</v>
      </c>
      <c r="E184" s="4">
        <f>IF(ISNA(VLOOKUP(A184,'2010'!$B$2:$S$401,7,FALSE)), AVERAGE(B184:D184), VLOOKUP(A184,'2010'!$B$2:$S$401,7,FALSE))</f>
        <v>35.699999999999996</v>
      </c>
      <c r="F184" s="4">
        <f>IF(ISNA(VLOOKUP(A184,'2009'!$B$2:$S$401,7,FALSE)), AVERAGE(B184:E184), VLOOKUP(A184,'2009'!$B$2:$S$401,7,FALSE))</f>
        <v>35.699999999999996</v>
      </c>
      <c r="H184" s="4">
        <f>VLOOKUP(A184,'2013'!$B$2:$S$301,4,FALSE)*1.7</f>
        <v>71.399999999999991</v>
      </c>
      <c r="I184" s="4">
        <f>IF(ISNA(VLOOKUP(A184,'2012'!$B$2:$S$401,4,FALSE)), H184, VLOOKUP(A184,'2012'!$B$2:$S$401,4,FALSE))</f>
        <v>71.399999999999991</v>
      </c>
      <c r="J184" s="4">
        <f>IF(ISNA(VLOOKUP(A184,'2011'!$B$2:$S$401,4,FALSE)), AVERAGE(H184:I184), VLOOKUP(A184,'2011'!$B$2:$S$401,4,FALSE))</f>
        <v>71.399999999999991</v>
      </c>
      <c r="K184" s="4">
        <f>IF(ISNA(VLOOKUP(A184,'2010'!$B$2:$S$401,4,FALSE)), AVERAGE(H184:J184), VLOOKUP(A184,'2010'!$B$2:$S$401,4,FALSE))</f>
        <v>71.399999999999991</v>
      </c>
      <c r="L184" s="4">
        <f>IF(ISNA(VLOOKUP(A184,'2009'!$B$2:$S$401,4,FALSE)), AVERAGE(H184:K184), VLOOKUP(A184,'2009'!$B$2:$S$401,4,FALSE))</f>
        <v>71.399999999999991</v>
      </c>
      <c r="N184" s="4">
        <f t="shared" si="18"/>
        <v>22</v>
      </c>
      <c r="S184" s="4" t="str">
        <f>VLOOKUP(A184,Bios!$B$2:$S$350,3,FALSE)</f>
        <v>R</v>
      </c>
      <c r="T184" s="4" t="str">
        <f>VLOOKUP(A184,Bios!$B$2:$S$350,4,FALSE)</f>
        <v>Feb 01 '91</v>
      </c>
      <c r="U184" s="4" t="str">
        <f t="shared" si="19"/>
        <v>91</v>
      </c>
      <c r="V184" s="5">
        <f t="shared" si="20"/>
        <v>0.5</v>
      </c>
      <c r="W184" s="4">
        <f t="shared" si="21"/>
        <v>35.699999999999996</v>
      </c>
      <c r="X184" s="4">
        <f t="shared" si="22"/>
        <v>35.699999999999996</v>
      </c>
      <c r="Y184" s="4">
        <f t="shared" si="23"/>
        <v>71.399999999999991</v>
      </c>
      <c r="Z184" s="4">
        <f t="shared" si="24"/>
        <v>71.399999999999991</v>
      </c>
      <c r="AA184" s="4" t="str">
        <f>VLOOKUP(A184,Bios!$B$2:$S$350,7,FALSE)</f>
        <v>USA</v>
      </c>
      <c r="AB184" s="4" t="str">
        <f>VLOOKUP(A184,Bios!$B$2:$S$350,2,FALSE)</f>
        <v>ANA</v>
      </c>
      <c r="AC184" s="4">
        <f t="shared" si="25"/>
        <v>71.399999999999991</v>
      </c>
      <c r="AD184" s="4">
        <f t="shared" si="26"/>
        <v>35.699999999999996</v>
      </c>
    </row>
    <row r="185" spans="1:30">
      <c r="A185" s="4" t="s">
        <v>231</v>
      </c>
      <c r="B185" s="4">
        <f>VLOOKUP(A185,'2013'!$B$2:$S$301,7,FALSE)*1.7</f>
        <v>35.699999999999996</v>
      </c>
      <c r="C185" s="4">
        <f>IF(ISNA(VLOOKUP(A185,'2012'!$B$2:$S$401,7,FALSE)), B185, VLOOKUP(A185,'2012'!$B$2:$S$401,7,FALSE))</f>
        <v>41</v>
      </c>
      <c r="D185" s="4">
        <f>IF(ISNA(VLOOKUP(A185,'2011'!$B$2:$S$401,7,FALSE)), AVERAGE(B185:C185), VLOOKUP(A185,'2011'!$B$2:$S$401,7,FALSE))</f>
        <v>38.349999999999994</v>
      </c>
      <c r="E185" s="4">
        <f>IF(ISNA(VLOOKUP(A185,'2010'!$B$2:$S$401,7,FALSE)), AVERAGE(B185:D185), VLOOKUP(A185,'2010'!$B$2:$S$401,7,FALSE))</f>
        <v>37</v>
      </c>
      <c r="F185" s="4">
        <f>IF(ISNA(VLOOKUP(A185,'2009'!$B$2:$S$401,7,FALSE)), AVERAGE(B185:E185), VLOOKUP(A185,'2009'!$B$2:$S$401,7,FALSE))</f>
        <v>38.012499999999996</v>
      </c>
      <c r="H185" s="4">
        <f>VLOOKUP(A185,'2013'!$B$2:$S$301,4,FALSE)*1.7</f>
        <v>78.2</v>
      </c>
      <c r="I185" s="4">
        <f>IF(ISNA(VLOOKUP(A185,'2012'!$B$2:$S$401,4,FALSE)), H185, VLOOKUP(A185,'2012'!$B$2:$S$401,4,FALSE))</f>
        <v>77</v>
      </c>
      <c r="J185" s="4">
        <f>IF(ISNA(VLOOKUP(A185,'2011'!$B$2:$S$401,4,FALSE)), AVERAGE(H185:I185), VLOOKUP(A185,'2011'!$B$2:$S$401,4,FALSE))</f>
        <v>77.599999999999994</v>
      </c>
      <c r="K185" s="4">
        <f>IF(ISNA(VLOOKUP(A185,'2010'!$B$2:$S$401,4,FALSE)), AVERAGE(H185:J185), VLOOKUP(A185,'2010'!$B$2:$S$401,4,FALSE))</f>
        <v>80</v>
      </c>
      <c r="L185" s="4">
        <f>IF(ISNA(VLOOKUP(A185,'2009'!$B$2:$S$401,4,FALSE)), AVERAGE(H185:K185), VLOOKUP(A185,'2009'!$B$2:$S$401,4,FALSE))</f>
        <v>78.199999999999989</v>
      </c>
      <c r="N185" s="4" t="e">
        <f t="shared" si="18"/>
        <v>#N/A</v>
      </c>
      <c r="S185" s="4" t="e">
        <f>VLOOKUP(A185,Bios!$B$2:$S$350,3,FALSE)</f>
        <v>#N/A</v>
      </c>
      <c r="T185" s="4" t="e">
        <f>VLOOKUP(A185,Bios!$B$2:$S$350,4,FALSE)</f>
        <v>#N/A</v>
      </c>
      <c r="U185" s="4" t="e">
        <f t="shared" si="19"/>
        <v>#N/A</v>
      </c>
      <c r="V185" s="5">
        <f t="shared" si="20"/>
        <v>0.48609335038363172</v>
      </c>
      <c r="W185" s="4">
        <f t="shared" si="21"/>
        <v>35.699999999999996</v>
      </c>
      <c r="X185" s="4">
        <f t="shared" si="22"/>
        <v>41</v>
      </c>
      <c r="Y185" s="4">
        <f t="shared" si="23"/>
        <v>77</v>
      </c>
      <c r="Z185" s="4">
        <f t="shared" si="24"/>
        <v>80</v>
      </c>
      <c r="AA185" s="4" t="e">
        <f>VLOOKUP(A185,Bios!$B$2:$S$350,7,FALSE)</f>
        <v>#N/A</v>
      </c>
      <c r="AB185" s="4" t="e">
        <f>VLOOKUP(A185,Bios!$B$2:$S$350,2,FALSE)</f>
        <v>#N/A</v>
      </c>
      <c r="AC185" s="4">
        <f t="shared" si="25"/>
        <v>78.199999999999989</v>
      </c>
      <c r="AD185" s="4">
        <f t="shared" si="26"/>
        <v>38.012499999999996</v>
      </c>
    </row>
    <row r="186" spans="1:30" ht="15" customHeight="1">
      <c r="A186" s="4" t="s">
        <v>239</v>
      </c>
      <c r="B186" s="4">
        <f>VLOOKUP(A186,'2013'!$B$2:$S$301,7,FALSE)*1.7</f>
        <v>35.699999999999996</v>
      </c>
      <c r="C186" s="4">
        <f>IF(ISNA(VLOOKUP(A186,'2012'!$B$2:$S$401,7,FALSE)), B186, VLOOKUP(A186,'2012'!$B$2:$S$401,7,FALSE))</f>
        <v>38</v>
      </c>
      <c r="D186" s="4">
        <f>IF(ISNA(VLOOKUP(A186,'2011'!$B$2:$S$401,7,FALSE)), AVERAGE(B186:C186), VLOOKUP(A186,'2011'!$B$2:$S$401,7,FALSE))</f>
        <v>30</v>
      </c>
      <c r="E186" s="4">
        <f>IF(ISNA(VLOOKUP(A186,'2010'!$B$2:$S$401,7,FALSE)), AVERAGE(B186:D186), VLOOKUP(A186,'2010'!$B$2:$S$401,7,FALSE))</f>
        <v>30</v>
      </c>
      <c r="F186" s="4">
        <f>IF(ISNA(VLOOKUP(A186,'2009'!$B$2:$S$401,7,FALSE)), AVERAGE(B186:E186), VLOOKUP(A186,'2009'!$B$2:$S$401,7,FALSE))</f>
        <v>31</v>
      </c>
      <c r="H186" s="4">
        <f>VLOOKUP(A186,'2013'!$B$2:$S$301,4,FALSE)*1.7</f>
        <v>81.599999999999994</v>
      </c>
      <c r="I186" s="4">
        <f>IF(ISNA(VLOOKUP(A186,'2012'!$B$2:$S$401,4,FALSE)), H186, VLOOKUP(A186,'2012'!$B$2:$S$401,4,FALSE))</f>
        <v>82</v>
      </c>
      <c r="J186" s="4">
        <f>IF(ISNA(VLOOKUP(A186,'2011'!$B$2:$S$401,4,FALSE)), AVERAGE(H186:I186), VLOOKUP(A186,'2011'!$B$2:$S$401,4,FALSE))</f>
        <v>67</v>
      </c>
      <c r="K186" s="4">
        <f>IF(ISNA(VLOOKUP(A186,'2010'!$B$2:$S$401,4,FALSE)), AVERAGE(H186:J186), VLOOKUP(A186,'2010'!$B$2:$S$401,4,FALSE))</f>
        <v>67</v>
      </c>
      <c r="L186" s="4">
        <f>IF(ISNA(VLOOKUP(A186,'2009'!$B$2:$S$401,4,FALSE)), AVERAGE(H186:K186), VLOOKUP(A186,'2009'!$B$2:$S$401,4,FALSE))</f>
        <v>76</v>
      </c>
      <c r="N186" s="4">
        <f t="shared" si="18"/>
        <v>35</v>
      </c>
      <c r="S186" s="4" t="str">
        <f>VLOOKUP(A186,Bios!$B$2:$S$350,3,FALSE)</f>
        <v>L</v>
      </c>
      <c r="T186" s="4" t="str">
        <f>VLOOKUP(A186,Bios!$B$2:$S$350,4,FALSE)</f>
        <v>Sep 07 '78</v>
      </c>
      <c r="U186" s="4" t="str">
        <f t="shared" si="19"/>
        <v>78</v>
      </c>
      <c r="V186" s="5">
        <f t="shared" si="20"/>
        <v>0.4408458244111349</v>
      </c>
      <c r="W186" s="4">
        <f t="shared" si="21"/>
        <v>30</v>
      </c>
      <c r="X186" s="4">
        <f t="shared" si="22"/>
        <v>38</v>
      </c>
      <c r="Y186" s="4">
        <f t="shared" si="23"/>
        <v>67</v>
      </c>
      <c r="Z186" s="4">
        <f t="shared" si="24"/>
        <v>82</v>
      </c>
      <c r="AA186" s="4" t="str">
        <f>VLOOKUP(A186,Bios!$B$2:$S$350,7,FALSE)</f>
        <v>CAN</v>
      </c>
      <c r="AB186" s="4" t="str">
        <f>VLOOKUP(A186,Bios!$B$2:$S$350,2,FALSE)</f>
        <v>MIN</v>
      </c>
      <c r="AC186" s="4">
        <f t="shared" si="25"/>
        <v>74.72</v>
      </c>
      <c r="AD186" s="4">
        <f t="shared" si="26"/>
        <v>32.94</v>
      </c>
    </row>
    <row r="187" spans="1:30" ht="15" customHeight="1">
      <c r="A187" s="4" t="s">
        <v>761</v>
      </c>
      <c r="B187" s="4">
        <f>VLOOKUP(A187,'2013'!$B$2:$S$301,7,FALSE)*1.7</f>
        <v>35.699999999999996</v>
      </c>
      <c r="C187" s="4">
        <f>IF(ISNA(VLOOKUP(A187,'2012'!$B$2:$S$401,7,FALSE)), B187, VLOOKUP(A187,'2012'!$B$2:$S$401,7,FALSE))</f>
        <v>24</v>
      </c>
      <c r="D187" s="4">
        <f>IF(ISNA(VLOOKUP(A187,'2011'!$B$2:$S$401,7,FALSE)), AVERAGE(B187:C187), VLOOKUP(A187,'2011'!$B$2:$S$401,7,FALSE))</f>
        <v>24</v>
      </c>
      <c r="E187" s="4">
        <f>IF(ISNA(VLOOKUP(A187,'2010'!$B$2:$S$401,7,FALSE)), AVERAGE(B187:D187), VLOOKUP(A187,'2010'!$B$2:$S$401,7,FALSE))</f>
        <v>27.899999999999995</v>
      </c>
      <c r="F187" s="4">
        <f>IF(ISNA(VLOOKUP(A187,'2009'!$B$2:$S$401,7,FALSE)), AVERAGE(B187:E187), VLOOKUP(A187,'2009'!$B$2:$S$401,7,FALSE))</f>
        <v>27.899999999999995</v>
      </c>
      <c r="H187" s="4">
        <f>VLOOKUP(A187,'2013'!$B$2:$S$301,4,FALSE)*1.7</f>
        <v>81.599999999999994</v>
      </c>
      <c r="I187" s="4">
        <f>IF(ISNA(VLOOKUP(A187,'2012'!$B$2:$S$401,4,FALSE)), H187, VLOOKUP(A187,'2012'!$B$2:$S$401,4,FALSE))</f>
        <v>79</v>
      </c>
      <c r="J187" s="4">
        <f>IF(ISNA(VLOOKUP(A187,'2011'!$B$2:$S$401,4,FALSE)), AVERAGE(H187:I187), VLOOKUP(A187,'2011'!$B$2:$S$401,4,FALSE))</f>
        <v>79</v>
      </c>
      <c r="K187" s="4">
        <f>IF(ISNA(VLOOKUP(A187,'2010'!$B$2:$S$401,4,FALSE)), AVERAGE(H187:J187), VLOOKUP(A187,'2010'!$B$2:$S$401,4,FALSE))</f>
        <v>79.86666666666666</v>
      </c>
      <c r="L187" s="4">
        <f>IF(ISNA(VLOOKUP(A187,'2009'!$B$2:$S$401,4,FALSE)), AVERAGE(H187:K187), VLOOKUP(A187,'2009'!$B$2:$S$401,4,FALSE))</f>
        <v>79.86666666666666</v>
      </c>
      <c r="N187" s="4">
        <f t="shared" si="18"/>
        <v>25</v>
      </c>
      <c r="S187" s="4" t="str">
        <f>VLOOKUP(A187,Bios!$B$2:$S$350,3,FALSE)</f>
        <v>C</v>
      </c>
      <c r="T187" s="4" t="str">
        <f>VLOOKUP(A187,Bios!$B$2:$S$350,4,FALSE)</f>
        <v>Feb 19 '88</v>
      </c>
      <c r="U187" s="4" t="str">
        <f t="shared" si="19"/>
        <v>88</v>
      </c>
      <c r="V187" s="5">
        <f t="shared" si="20"/>
        <v>0.34933222036727879</v>
      </c>
      <c r="W187" s="4">
        <f t="shared" si="21"/>
        <v>24</v>
      </c>
      <c r="X187" s="4">
        <f t="shared" si="22"/>
        <v>35.699999999999996</v>
      </c>
      <c r="Y187" s="4">
        <f t="shared" si="23"/>
        <v>79</v>
      </c>
      <c r="Z187" s="4">
        <f t="shared" si="24"/>
        <v>81.599999999999994</v>
      </c>
      <c r="AA187" s="4" t="str">
        <f>VLOOKUP(A187,Bios!$B$2:$S$350,7,FALSE)</f>
        <v>CAN</v>
      </c>
      <c r="AB187" s="4" t="str">
        <f>VLOOKUP(A187,Bios!$B$2:$S$350,2,FALSE)</f>
        <v>FLA, VAN</v>
      </c>
      <c r="AC187" s="4">
        <f t="shared" si="25"/>
        <v>79.86666666666666</v>
      </c>
      <c r="AD187" s="4">
        <f t="shared" si="26"/>
        <v>27.899999999999995</v>
      </c>
    </row>
    <row r="188" spans="1:30" ht="15" customHeight="1">
      <c r="A188" s="4" t="s">
        <v>152</v>
      </c>
      <c r="B188" s="4">
        <f>VLOOKUP(A188,'2013'!$B$2:$S$301,7,FALSE)*1.7</f>
        <v>34</v>
      </c>
      <c r="C188" s="4">
        <f>IF(ISNA(VLOOKUP(A188,'2012'!$B$2:$S$401,7,FALSE)), B188, VLOOKUP(A188,'2012'!$B$2:$S$401,7,FALSE))</f>
        <v>69</v>
      </c>
      <c r="D188" s="4">
        <f>IF(ISNA(VLOOKUP(A188,'2011'!$B$2:$S$401,7,FALSE)), AVERAGE(B188:C188), VLOOKUP(A188,'2011'!$B$2:$S$401,7,FALSE))</f>
        <v>71</v>
      </c>
      <c r="E188" s="4">
        <f>IF(ISNA(VLOOKUP(A188,'2010'!$B$2:$S$401,7,FALSE)), AVERAGE(B188:D188), VLOOKUP(A188,'2010'!$B$2:$S$401,7,FALSE))</f>
        <v>66</v>
      </c>
      <c r="F188" s="4">
        <f>IF(ISNA(VLOOKUP(A188,'2009'!$B$2:$S$401,7,FALSE)), AVERAGE(B188:E188), VLOOKUP(A188,'2009'!$B$2:$S$401,7,FALSE))</f>
        <v>44</v>
      </c>
      <c r="H188" s="4">
        <f>VLOOKUP(A188,'2013'!$B$2:$S$301,4,FALSE)*1.7</f>
        <v>47.6</v>
      </c>
      <c r="I188" s="4">
        <f>IF(ISNA(VLOOKUP(A188,'2012'!$B$2:$S$401,4,FALSE)), H188, VLOOKUP(A188,'2012'!$B$2:$S$401,4,FALSE))</f>
        <v>74</v>
      </c>
      <c r="J188" s="4">
        <f>IF(ISNA(VLOOKUP(A188,'2011'!$B$2:$S$401,4,FALSE)), AVERAGE(H188:I188), VLOOKUP(A188,'2011'!$B$2:$S$401,4,FALSE))</f>
        <v>74</v>
      </c>
      <c r="K188" s="4">
        <f>IF(ISNA(VLOOKUP(A188,'2010'!$B$2:$S$401,4,FALSE)), AVERAGE(H188:J188), VLOOKUP(A188,'2010'!$B$2:$S$401,4,FALSE))</f>
        <v>82</v>
      </c>
      <c r="L188" s="4">
        <f>IF(ISNA(VLOOKUP(A188,'2009'!$B$2:$S$401,4,FALSE)), AVERAGE(H188:K188), VLOOKUP(A188,'2009'!$B$2:$S$401,4,FALSE))</f>
        <v>61</v>
      </c>
      <c r="N188" s="4">
        <f t="shared" si="18"/>
        <v>32</v>
      </c>
      <c r="S188" s="4" t="str">
        <f>VLOOKUP(A188,Bios!$B$2:$S$350,3,FALSE)</f>
        <v>L</v>
      </c>
      <c r="T188" s="4" t="str">
        <f>VLOOKUP(A188,Bios!$B$2:$S$350,4,FALSE)</f>
        <v>Dec 27 '81</v>
      </c>
      <c r="U188" s="4" t="str">
        <f t="shared" si="19"/>
        <v>81</v>
      </c>
      <c r="V188" s="5">
        <f t="shared" si="20"/>
        <v>0.83874778499704661</v>
      </c>
      <c r="W188" s="4">
        <f t="shared" si="21"/>
        <v>34</v>
      </c>
      <c r="X188" s="4">
        <f t="shared" si="22"/>
        <v>71</v>
      </c>
      <c r="Y188" s="4">
        <f t="shared" si="23"/>
        <v>47.6</v>
      </c>
      <c r="Z188" s="4">
        <f t="shared" si="24"/>
        <v>82</v>
      </c>
      <c r="AA188" s="4" t="str">
        <f>VLOOKUP(A188,Bios!$B$2:$S$350,7,FALSE)</f>
        <v>CAN</v>
      </c>
      <c r="AB188" s="4" t="str">
        <f>VLOOKUP(A188,Bios!$B$2:$S$350,2,FALSE)</f>
        <v>CHI</v>
      </c>
      <c r="AC188" s="4">
        <f t="shared" si="25"/>
        <v>67.72</v>
      </c>
      <c r="AD188" s="4">
        <f t="shared" si="26"/>
        <v>56.8</v>
      </c>
    </row>
    <row r="189" spans="1:30" ht="15" customHeight="1">
      <c r="A189" s="4" t="s">
        <v>346</v>
      </c>
      <c r="B189" s="4">
        <f>VLOOKUP(A189,'2013'!$B$2:$S$301,7,FALSE)*1.7</f>
        <v>34</v>
      </c>
      <c r="C189" s="4">
        <f>IF(ISNA(VLOOKUP(A189,'2012'!$B$2:$S$401,7,FALSE)), B189, VLOOKUP(A189,'2012'!$B$2:$S$401,7,FALSE))</f>
        <v>34</v>
      </c>
      <c r="D189" s="4">
        <f>IF(ISNA(VLOOKUP(A189,'2011'!$B$2:$S$401,7,FALSE)), AVERAGE(B189:C189), VLOOKUP(A189,'2011'!$B$2:$S$401,7,FALSE))</f>
        <v>44</v>
      </c>
      <c r="E189" s="4">
        <f>IF(ISNA(VLOOKUP(A189,'2010'!$B$2:$S$401,7,FALSE)), AVERAGE(B189:D189), VLOOKUP(A189,'2010'!$B$2:$S$401,7,FALSE))</f>
        <v>67</v>
      </c>
      <c r="F189" s="4">
        <f>IF(ISNA(VLOOKUP(A189,'2009'!$B$2:$S$401,7,FALSE)), AVERAGE(B189:E189), VLOOKUP(A189,'2009'!$B$2:$S$401,7,FALSE))</f>
        <v>62</v>
      </c>
      <c r="H189" s="4">
        <f>VLOOKUP(A189,'2013'!$B$2:$S$301,4,FALSE)*1.7</f>
        <v>81.599999999999994</v>
      </c>
      <c r="I189" s="4">
        <f>IF(ISNA(VLOOKUP(A189,'2012'!$B$2:$S$401,4,FALSE)), H189, VLOOKUP(A189,'2012'!$B$2:$S$401,4,FALSE))</f>
        <v>81.599999999999994</v>
      </c>
      <c r="J189" s="4">
        <f>IF(ISNA(VLOOKUP(A189,'2011'!$B$2:$S$401,4,FALSE)), AVERAGE(H189:I189), VLOOKUP(A189,'2011'!$B$2:$S$401,4,FALSE))</f>
        <v>82</v>
      </c>
      <c r="K189" s="4">
        <f>IF(ISNA(VLOOKUP(A189,'2010'!$B$2:$S$401,4,FALSE)), AVERAGE(H189:J189), VLOOKUP(A189,'2010'!$B$2:$S$401,4,FALSE))</f>
        <v>82</v>
      </c>
      <c r="L189" s="4">
        <f>IF(ISNA(VLOOKUP(A189,'2009'!$B$2:$S$401,4,FALSE)), AVERAGE(H189:K189), VLOOKUP(A189,'2009'!$B$2:$S$401,4,FALSE))</f>
        <v>82</v>
      </c>
      <c r="N189" s="4">
        <f t="shared" si="18"/>
        <v>28</v>
      </c>
      <c r="S189" s="4" t="str">
        <f>VLOOKUP(A189,Bios!$B$2:$S$350,3,FALSE)</f>
        <v>C</v>
      </c>
      <c r="T189" s="4" t="str">
        <f>VLOOKUP(A189,Bios!$B$2:$S$350,4,FALSE)</f>
        <v>May 13 '85</v>
      </c>
      <c r="U189" s="4" t="str">
        <f t="shared" si="19"/>
        <v>85</v>
      </c>
      <c r="V189" s="5">
        <f t="shared" si="20"/>
        <v>0.58895405669599221</v>
      </c>
      <c r="W189" s="4">
        <f t="shared" si="21"/>
        <v>34</v>
      </c>
      <c r="X189" s="4">
        <f t="shared" si="22"/>
        <v>67</v>
      </c>
      <c r="Y189" s="4">
        <f t="shared" si="23"/>
        <v>81.599999999999994</v>
      </c>
      <c r="Z189" s="4">
        <f t="shared" si="24"/>
        <v>82</v>
      </c>
      <c r="AA189" s="4" t="str">
        <f>VLOOKUP(A189,Bios!$B$2:$S$350,7,FALSE)</f>
        <v>CAN</v>
      </c>
      <c r="AB189" s="4" t="str">
        <f>VLOOKUP(A189,Bios!$B$2:$S$350,2,FALSE)</f>
        <v>NJD</v>
      </c>
      <c r="AC189" s="4">
        <f t="shared" si="25"/>
        <v>81.84</v>
      </c>
      <c r="AD189" s="4">
        <f t="shared" si="26"/>
        <v>48.2</v>
      </c>
    </row>
    <row r="190" spans="1:30" ht="15" customHeight="1">
      <c r="A190" s="4" t="s">
        <v>267</v>
      </c>
      <c r="B190" s="4">
        <f>VLOOKUP(A190,'2013'!$B$2:$S$301,7,FALSE)*1.7</f>
        <v>34</v>
      </c>
      <c r="C190" s="4">
        <f>IF(ISNA(VLOOKUP(A190,'2012'!$B$2:$S$401,7,FALSE)), B190, VLOOKUP(A190,'2012'!$B$2:$S$401,7,FALSE))</f>
        <v>36</v>
      </c>
      <c r="D190" s="4">
        <f>IF(ISNA(VLOOKUP(A190,'2011'!$B$2:$S$401,7,FALSE)), AVERAGE(B190:C190), VLOOKUP(A190,'2011'!$B$2:$S$401,7,FALSE))</f>
        <v>42</v>
      </c>
      <c r="E190" s="4">
        <f>IF(ISNA(VLOOKUP(A190,'2010'!$B$2:$S$401,7,FALSE)), AVERAGE(B190:D190), VLOOKUP(A190,'2010'!$B$2:$S$401,7,FALSE))</f>
        <v>37.333333333333336</v>
      </c>
      <c r="F190" s="4">
        <f>IF(ISNA(VLOOKUP(A190,'2009'!$B$2:$S$401,7,FALSE)), AVERAGE(B190:E190), VLOOKUP(A190,'2009'!$B$2:$S$401,7,FALSE))</f>
        <v>66</v>
      </c>
      <c r="H190" s="4">
        <f>VLOOKUP(A190,'2013'!$B$2:$S$301,4,FALSE)*1.7</f>
        <v>64.599999999999994</v>
      </c>
      <c r="I190" s="4">
        <f>IF(ISNA(VLOOKUP(A190,'2012'!$B$2:$S$401,4,FALSE)), H190, VLOOKUP(A190,'2012'!$B$2:$S$401,4,FALSE))</f>
        <v>69</v>
      </c>
      <c r="J190" s="4">
        <f>IF(ISNA(VLOOKUP(A190,'2011'!$B$2:$S$401,4,FALSE)), AVERAGE(H190:I190), VLOOKUP(A190,'2011'!$B$2:$S$401,4,FALSE))</f>
        <v>47</v>
      </c>
      <c r="K190" s="4">
        <f>IF(ISNA(VLOOKUP(A190,'2010'!$B$2:$S$401,4,FALSE)), AVERAGE(H190:J190), VLOOKUP(A190,'2010'!$B$2:$S$401,4,FALSE))</f>
        <v>60.199999999999996</v>
      </c>
      <c r="L190" s="4">
        <f>IF(ISNA(VLOOKUP(A190,'2009'!$B$2:$S$401,4,FALSE)), AVERAGE(H190:K190), VLOOKUP(A190,'2009'!$B$2:$S$401,4,FALSE))</f>
        <v>72</v>
      </c>
      <c r="N190" s="4">
        <f t="shared" si="18"/>
        <v>30</v>
      </c>
      <c r="S190" s="4" t="str">
        <f>VLOOKUP(A190,Bios!$B$2:$S$350,3,FALSE)</f>
        <v>R</v>
      </c>
      <c r="T190" s="4" t="str">
        <f>VLOOKUP(A190,Bios!$B$2:$S$350,4,FALSE)</f>
        <v>Aug 13 '83</v>
      </c>
      <c r="U190" s="4" t="str">
        <f t="shared" si="19"/>
        <v>83</v>
      </c>
      <c r="V190" s="5">
        <f t="shared" si="20"/>
        <v>0.68840579710144945</v>
      </c>
      <c r="W190" s="4">
        <f t="shared" si="21"/>
        <v>34</v>
      </c>
      <c r="X190" s="4">
        <f t="shared" si="22"/>
        <v>66</v>
      </c>
      <c r="Y190" s="4">
        <f t="shared" si="23"/>
        <v>47</v>
      </c>
      <c r="Z190" s="4">
        <f t="shared" si="24"/>
        <v>72</v>
      </c>
      <c r="AA190" s="4" t="str">
        <f>VLOOKUP(A190,Bios!$B$2:$S$350,7,FALSE)</f>
        <v>CZE</v>
      </c>
      <c r="AB190" s="4" t="str">
        <f>VLOOKUP(A190,Bios!$B$2:$S$350,2,FALSE)</f>
        <v>EDM, OTT</v>
      </c>
      <c r="AC190" s="4">
        <f t="shared" si="25"/>
        <v>62.559999999999988</v>
      </c>
      <c r="AD190" s="4">
        <f t="shared" si="26"/>
        <v>43.06666666666667</v>
      </c>
    </row>
    <row r="191" spans="1:30" ht="15" customHeight="1">
      <c r="A191" s="4" t="s">
        <v>170</v>
      </c>
      <c r="B191" s="4">
        <f>VLOOKUP(A191,'2013'!$B$2:$S$301,7,FALSE)*1.7</f>
        <v>34</v>
      </c>
      <c r="C191" s="4">
        <f>IF(ISNA(VLOOKUP(A191,'2012'!$B$2:$S$401,7,FALSE)), B191, VLOOKUP(A191,'2012'!$B$2:$S$401,7,FALSE))</f>
        <v>54</v>
      </c>
      <c r="D191" s="4">
        <f>IF(ISNA(VLOOKUP(A191,'2011'!$B$2:$S$401,7,FALSE)), AVERAGE(B191:C191), VLOOKUP(A191,'2011'!$B$2:$S$401,7,FALSE))</f>
        <v>34</v>
      </c>
      <c r="E191" s="4">
        <f>IF(ISNA(VLOOKUP(A191,'2010'!$B$2:$S$401,7,FALSE)), AVERAGE(B191:D191), VLOOKUP(A191,'2010'!$B$2:$S$401,7,FALSE))</f>
        <v>48</v>
      </c>
      <c r="F191" s="4">
        <f>IF(ISNA(VLOOKUP(A191,'2009'!$B$2:$S$401,7,FALSE)), AVERAGE(B191:E191), VLOOKUP(A191,'2009'!$B$2:$S$401,7,FALSE))</f>
        <v>39</v>
      </c>
      <c r="H191" s="4">
        <f>VLOOKUP(A191,'2013'!$B$2:$S$301,4,FALSE)*1.7</f>
        <v>51</v>
      </c>
      <c r="I191" s="4">
        <f>IF(ISNA(VLOOKUP(A191,'2012'!$B$2:$S$401,4,FALSE)), H191, VLOOKUP(A191,'2012'!$B$2:$S$401,4,FALSE))</f>
        <v>80</v>
      </c>
      <c r="J191" s="4">
        <f>IF(ISNA(VLOOKUP(A191,'2011'!$B$2:$S$401,4,FALSE)), AVERAGE(H191:I191), VLOOKUP(A191,'2011'!$B$2:$S$401,4,FALSE))</f>
        <v>49</v>
      </c>
      <c r="K191" s="4">
        <f>IF(ISNA(VLOOKUP(A191,'2010'!$B$2:$S$401,4,FALSE)), AVERAGE(H191:J191), VLOOKUP(A191,'2010'!$B$2:$S$401,4,FALSE))</f>
        <v>76</v>
      </c>
      <c r="L191" s="4">
        <f>IF(ISNA(VLOOKUP(A191,'2009'!$B$2:$S$401,4,FALSE)), AVERAGE(H191:K191), VLOOKUP(A191,'2009'!$B$2:$S$401,4,FALSE))</f>
        <v>57</v>
      </c>
      <c r="N191" s="4">
        <f t="shared" si="18"/>
        <v>27</v>
      </c>
      <c r="S191" s="4" t="str">
        <f>VLOOKUP(A191,Bios!$B$2:$S$350,3,FALSE)</f>
        <v>R</v>
      </c>
      <c r="T191" s="4" t="str">
        <f>VLOOKUP(A191,Bios!$B$2:$S$350,4,FALSE)</f>
        <v>Dec 23 '86</v>
      </c>
      <c r="U191" s="4" t="str">
        <f t="shared" si="19"/>
        <v>86</v>
      </c>
      <c r="V191" s="5">
        <f t="shared" si="20"/>
        <v>0.66773162939297115</v>
      </c>
      <c r="W191" s="4">
        <f t="shared" si="21"/>
        <v>34</v>
      </c>
      <c r="X191" s="4">
        <f t="shared" si="22"/>
        <v>54</v>
      </c>
      <c r="Y191" s="4">
        <f t="shared" si="23"/>
        <v>49</v>
      </c>
      <c r="Z191" s="4">
        <f t="shared" si="24"/>
        <v>80</v>
      </c>
      <c r="AA191" s="4" t="str">
        <f>VLOOKUP(A191,Bios!$B$2:$S$350,7,FALSE)</f>
        <v>USA</v>
      </c>
      <c r="AB191" s="4" t="str">
        <f>VLOOKUP(A191,Bios!$B$2:$S$350,2,FALSE)</f>
        <v>STL</v>
      </c>
      <c r="AC191" s="4">
        <f t="shared" si="25"/>
        <v>62.6</v>
      </c>
      <c r="AD191" s="4">
        <f t="shared" si="26"/>
        <v>41.8</v>
      </c>
    </row>
    <row r="192" spans="1:30" ht="15" customHeight="1">
      <c r="A192" s="4" t="s">
        <v>277</v>
      </c>
      <c r="B192" s="4">
        <f>VLOOKUP(A192,'2013'!$B$2:$S$301,7,FALSE)*1.7</f>
        <v>34</v>
      </c>
      <c r="C192" s="4">
        <f>IF(ISNA(VLOOKUP(A192,'2012'!$B$2:$S$401,7,FALSE)), B192, VLOOKUP(A192,'2012'!$B$2:$S$401,7,FALSE))</f>
        <v>34</v>
      </c>
      <c r="D192" s="4">
        <f>IF(ISNA(VLOOKUP(A192,'2011'!$B$2:$S$401,7,FALSE)), AVERAGE(B192:C192), VLOOKUP(A192,'2011'!$B$2:$S$401,7,FALSE))</f>
        <v>54</v>
      </c>
      <c r="E192" s="4">
        <f>IF(ISNA(VLOOKUP(A192,'2010'!$B$2:$S$401,7,FALSE)), AVERAGE(B192:D192), VLOOKUP(A192,'2010'!$B$2:$S$401,7,FALSE))</f>
        <v>44</v>
      </c>
      <c r="F192" s="4">
        <f>IF(ISNA(VLOOKUP(A192,'2009'!$B$2:$S$401,7,FALSE)), AVERAGE(B192:E192), VLOOKUP(A192,'2009'!$B$2:$S$401,7,FALSE))</f>
        <v>41</v>
      </c>
      <c r="H192" s="4">
        <f>VLOOKUP(A192,'2013'!$B$2:$S$301,4,FALSE)*1.7</f>
        <v>49.3</v>
      </c>
      <c r="I192" s="4">
        <f>IF(ISNA(VLOOKUP(A192,'2012'!$B$2:$S$401,4,FALSE)), H192, VLOOKUP(A192,'2012'!$B$2:$S$401,4,FALSE))</f>
        <v>77</v>
      </c>
      <c r="J192" s="4">
        <f>IF(ISNA(VLOOKUP(A192,'2011'!$B$2:$S$401,4,FALSE)), AVERAGE(H192:I192), VLOOKUP(A192,'2011'!$B$2:$S$401,4,FALSE))</f>
        <v>77</v>
      </c>
      <c r="K192" s="4">
        <f>IF(ISNA(VLOOKUP(A192,'2010'!$B$2:$S$401,4,FALSE)), AVERAGE(H192:J192), VLOOKUP(A192,'2010'!$B$2:$S$401,4,FALSE))</f>
        <v>69</v>
      </c>
      <c r="L192" s="4">
        <f>IF(ISNA(VLOOKUP(A192,'2009'!$B$2:$S$401,4,FALSE)), AVERAGE(H192:K192), VLOOKUP(A192,'2009'!$B$2:$S$401,4,FALSE))</f>
        <v>82</v>
      </c>
      <c r="N192" s="4">
        <f t="shared" si="18"/>
        <v>27</v>
      </c>
      <c r="S192" s="4" t="str">
        <f>VLOOKUP(A192,Bios!$B$2:$S$350,3,FALSE)</f>
        <v>C</v>
      </c>
      <c r="T192" s="4" t="str">
        <f>VLOOKUP(A192,Bios!$B$2:$S$350,4,FALSE)</f>
        <v>Apr 29 '86</v>
      </c>
      <c r="U192" s="4" t="str">
        <f t="shared" si="19"/>
        <v>86</v>
      </c>
      <c r="V192" s="5">
        <f t="shared" si="20"/>
        <v>0.58425063505503805</v>
      </c>
      <c r="W192" s="4">
        <f t="shared" si="21"/>
        <v>34</v>
      </c>
      <c r="X192" s="4">
        <f t="shared" si="22"/>
        <v>54</v>
      </c>
      <c r="Y192" s="4">
        <f t="shared" si="23"/>
        <v>49.3</v>
      </c>
      <c r="Z192" s="4">
        <f t="shared" si="24"/>
        <v>82</v>
      </c>
      <c r="AA192" s="4" t="str">
        <f>VLOOKUP(A192,Bios!$B$2:$S$350,7,FALSE)</f>
        <v>USA</v>
      </c>
      <c r="AB192" s="4" t="str">
        <f>VLOOKUP(A192,Bios!$B$2:$S$350,2,FALSE)</f>
        <v>CBJ</v>
      </c>
      <c r="AC192" s="4">
        <f t="shared" si="25"/>
        <v>70.86</v>
      </c>
      <c r="AD192" s="4">
        <f t="shared" si="26"/>
        <v>41.4</v>
      </c>
    </row>
    <row r="193" spans="1:30" ht="15" customHeight="1">
      <c r="A193" s="4" t="s">
        <v>218</v>
      </c>
      <c r="B193" s="4">
        <f>VLOOKUP(A193,'2013'!$B$2:$S$301,7,FALSE)*1.7</f>
        <v>34</v>
      </c>
      <c r="C193" s="4">
        <f>IF(ISNA(VLOOKUP(A193,'2012'!$B$2:$S$401,7,FALSE)), B193, VLOOKUP(A193,'2012'!$B$2:$S$401,7,FALSE))</f>
        <v>43</v>
      </c>
      <c r="D193" s="4">
        <f>IF(ISNA(VLOOKUP(A193,'2011'!$B$2:$S$401,7,FALSE)), AVERAGE(B193:C193), VLOOKUP(A193,'2011'!$B$2:$S$401,7,FALSE))</f>
        <v>62</v>
      </c>
      <c r="E193" s="4">
        <f>IF(ISNA(VLOOKUP(A193,'2010'!$B$2:$S$401,7,FALSE)), AVERAGE(B193:D193), VLOOKUP(A193,'2010'!$B$2:$S$401,7,FALSE))</f>
        <v>35</v>
      </c>
      <c r="F193" s="4">
        <f>IF(ISNA(VLOOKUP(A193,'2009'!$B$2:$S$401,7,FALSE)), AVERAGE(B193:E193), VLOOKUP(A193,'2009'!$B$2:$S$401,7,FALSE))</f>
        <v>31</v>
      </c>
      <c r="H193" s="4">
        <f>VLOOKUP(A193,'2013'!$B$2:$S$301,4,FALSE)*1.7</f>
        <v>68</v>
      </c>
      <c r="I193" s="4">
        <f>IF(ISNA(VLOOKUP(A193,'2012'!$B$2:$S$401,4,FALSE)), H193, VLOOKUP(A193,'2012'!$B$2:$S$401,4,FALSE))</f>
        <v>73</v>
      </c>
      <c r="J193" s="4">
        <f>IF(ISNA(VLOOKUP(A193,'2011'!$B$2:$S$401,4,FALSE)), AVERAGE(H193:I193), VLOOKUP(A193,'2011'!$B$2:$S$401,4,FALSE))</f>
        <v>82</v>
      </c>
      <c r="K193" s="4">
        <f>IF(ISNA(VLOOKUP(A193,'2010'!$B$2:$S$401,4,FALSE)), AVERAGE(H193:J193), VLOOKUP(A193,'2010'!$B$2:$S$401,4,FALSE))</f>
        <v>81</v>
      </c>
      <c r="L193" s="4">
        <f>IF(ISNA(VLOOKUP(A193,'2009'!$B$2:$S$401,4,FALSE)), AVERAGE(H193:K193), VLOOKUP(A193,'2009'!$B$2:$S$401,4,FALSE))</f>
        <v>71</v>
      </c>
      <c r="N193" s="4">
        <f t="shared" si="18"/>
        <v>28</v>
      </c>
      <c r="S193" s="4" t="str">
        <f>VLOOKUP(A193,Bios!$B$2:$S$350,3,FALSE)</f>
        <v>L</v>
      </c>
      <c r="T193" s="4" t="str">
        <f>VLOOKUP(A193,Bios!$B$2:$S$350,4,FALSE)</f>
        <v>Apr 06 '85</v>
      </c>
      <c r="U193" s="4" t="str">
        <f t="shared" si="19"/>
        <v>85</v>
      </c>
      <c r="V193" s="5">
        <f t="shared" si="20"/>
        <v>0.54666666666666663</v>
      </c>
      <c r="W193" s="4">
        <f t="shared" si="21"/>
        <v>31</v>
      </c>
      <c r="X193" s="4">
        <f t="shared" si="22"/>
        <v>62</v>
      </c>
      <c r="Y193" s="4">
        <f t="shared" si="23"/>
        <v>68</v>
      </c>
      <c r="Z193" s="4">
        <f t="shared" si="24"/>
        <v>82</v>
      </c>
      <c r="AA193" s="4" t="str">
        <f>VLOOKUP(A193,Bios!$B$2:$S$350,7,FALSE)</f>
        <v>CAN</v>
      </c>
      <c r="AB193" s="4" t="str">
        <f>VLOOKUP(A193,Bios!$B$2:$S$350,2,FALSE)</f>
        <v>OTT</v>
      </c>
      <c r="AC193" s="4">
        <f t="shared" si="25"/>
        <v>75</v>
      </c>
      <c r="AD193" s="4">
        <f t="shared" si="26"/>
        <v>41</v>
      </c>
    </row>
    <row r="194" spans="1:30" ht="15" customHeight="1">
      <c r="A194" s="4" t="s">
        <v>167</v>
      </c>
      <c r="B194" s="4">
        <f>VLOOKUP(A194,'2013'!$B$2:$S$301,7,FALSE)*1.7</f>
        <v>34</v>
      </c>
      <c r="C194" s="4">
        <f>IF(ISNA(VLOOKUP(A194,'2012'!$B$2:$S$401,7,FALSE)), B194, VLOOKUP(A194,'2012'!$B$2:$S$401,7,FALSE))</f>
        <v>55</v>
      </c>
      <c r="D194" s="4">
        <f>IF(ISNA(VLOOKUP(A194,'2011'!$B$2:$S$401,7,FALSE)), AVERAGE(B194:C194), VLOOKUP(A194,'2011'!$B$2:$S$401,7,FALSE))</f>
        <v>44.5</v>
      </c>
      <c r="E194" s="4">
        <f>IF(ISNA(VLOOKUP(A194,'2010'!$B$2:$S$401,7,FALSE)), AVERAGE(B194:D194), VLOOKUP(A194,'2010'!$B$2:$S$401,7,FALSE))</f>
        <v>26</v>
      </c>
      <c r="F194" s="4">
        <f>IF(ISNA(VLOOKUP(A194,'2009'!$B$2:$S$401,7,FALSE)), AVERAGE(B194:E194), VLOOKUP(A194,'2009'!$B$2:$S$401,7,FALSE))</f>
        <v>26</v>
      </c>
      <c r="H194" s="4">
        <f>VLOOKUP(A194,'2013'!$B$2:$S$301,4,FALSE)*1.7</f>
        <v>49.3</v>
      </c>
      <c r="I194" s="4">
        <f>IF(ISNA(VLOOKUP(A194,'2012'!$B$2:$S$401,4,FALSE)), H194, VLOOKUP(A194,'2012'!$B$2:$S$401,4,FALSE))</f>
        <v>81</v>
      </c>
      <c r="J194" s="4">
        <f>IF(ISNA(VLOOKUP(A194,'2011'!$B$2:$S$401,4,FALSE)), AVERAGE(H194:I194), VLOOKUP(A194,'2011'!$B$2:$S$401,4,FALSE))</f>
        <v>65.150000000000006</v>
      </c>
      <c r="K194" s="4">
        <f>IF(ISNA(VLOOKUP(A194,'2010'!$B$2:$S$401,4,FALSE)), AVERAGE(H194:J194), VLOOKUP(A194,'2010'!$B$2:$S$401,4,FALSE))</f>
        <v>74</v>
      </c>
      <c r="L194" s="4">
        <f>IF(ISNA(VLOOKUP(A194,'2009'!$B$2:$S$401,4,FALSE)), AVERAGE(H194:K194), VLOOKUP(A194,'2009'!$B$2:$S$401,4,FALSE))</f>
        <v>81</v>
      </c>
      <c r="N194" s="4">
        <f t="shared" ref="N194:N257" si="27">113-U194</f>
        <v>22</v>
      </c>
      <c r="S194" s="4" t="str">
        <f>VLOOKUP(A194,Bios!$B$2:$S$350,3,FALSE)</f>
        <v>C</v>
      </c>
      <c r="T194" s="4" t="str">
        <f>VLOOKUP(A194,Bios!$B$2:$S$350,4,FALSE)</f>
        <v>Feb 07 '91</v>
      </c>
      <c r="U194" s="4" t="str">
        <f t="shared" ref="U194:U257" si="28">RIGHT(T194, LEN(T194)-8)</f>
        <v>91</v>
      </c>
      <c r="V194" s="5">
        <f t="shared" ref="V194:V257" si="29">AD194/AC194</f>
        <v>0.52931944642602369</v>
      </c>
      <c r="W194" s="4">
        <f t="shared" ref="W194:W257" si="30">MIN(B194:F194)</f>
        <v>26</v>
      </c>
      <c r="X194" s="4">
        <f t="shared" ref="X194:X257" si="31">MAX(B194:F194)</f>
        <v>55</v>
      </c>
      <c r="Y194" s="4">
        <f t="shared" ref="Y194:Y257" si="32">MIN(H194:L194)</f>
        <v>49.3</v>
      </c>
      <c r="Z194" s="4">
        <f t="shared" ref="Z194:Z257" si="33">MAX(H194:L194)</f>
        <v>81</v>
      </c>
      <c r="AA194" s="4" t="str">
        <f>VLOOKUP(A194,Bios!$B$2:$S$350,7,FALSE)</f>
        <v>CAN</v>
      </c>
      <c r="AB194" s="4" t="str">
        <f>VLOOKUP(A194,Bios!$B$2:$S$350,2,FALSE)</f>
        <v>COL</v>
      </c>
      <c r="AC194" s="4">
        <f t="shared" ref="AC194:AC257" si="34">AVERAGE(H194:L194)</f>
        <v>70.09</v>
      </c>
      <c r="AD194" s="4">
        <f t="shared" ref="AD194:AD257" si="35">AVERAGE(B194:F194)</f>
        <v>37.1</v>
      </c>
    </row>
    <row r="195" spans="1:30" ht="15" customHeight="1">
      <c r="A195" s="4" t="s">
        <v>253</v>
      </c>
      <c r="B195" s="4">
        <f>VLOOKUP(A195,'2013'!$B$2:$S$301,7,FALSE)*1.7</f>
        <v>34</v>
      </c>
      <c r="C195" s="4">
        <f>IF(ISNA(VLOOKUP(A195,'2012'!$B$2:$S$401,7,FALSE)), B195, VLOOKUP(A195,'2012'!$B$2:$S$401,7,FALSE))</f>
        <v>37</v>
      </c>
      <c r="D195" s="4">
        <f>IF(ISNA(VLOOKUP(A195,'2011'!$B$2:$S$401,7,FALSE)), AVERAGE(B195:C195), VLOOKUP(A195,'2011'!$B$2:$S$401,7,FALSE))</f>
        <v>46</v>
      </c>
      <c r="E195" s="4">
        <f>IF(ISNA(VLOOKUP(A195,'2010'!$B$2:$S$401,7,FALSE)), AVERAGE(B195:D195), VLOOKUP(A195,'2010'!$B$2:$S$401,7,FALSE))</f>
        <v>39</v>
      </c>
      <c r="F195" s="4">
        <f>IF(ISNA(VLOOKUP(A195,'2009'!$B$2:$S$401,7,FALSE)), AVERAGE(B195:E195), VLOOKUP(A195,'2009'!$B$2:$S$401,7,FALSE))</f>
        <v>20</v>
      </c>
      <c r="H195" s="4">
        <f>VLOOKUP(A195,'2013'!$B$2:$S$301,4,FALSE)*1.7</f>
        <v>51</v>
      </c>
      <c r="I195" s="4">
        <f>IF(ISNA(VLOOKUP(A195,'2012'!$B$2:$S$401,4,FALSE)), H195, VLOOKUP(A195,'2012'!$B$2:$S$401,4,FALSE))</f>
        <v>81</v>
      </c>
      <c r="J195" s="4">
        <f>IF(ISNA(VLOOKUP(A195,'2011'!$B$2:$S$401,4,FALSE)), AVERAGE(H195:I195), VLOOKUP(A195,'2011'!$B$2:$S$401,4,FALSE))</f>
        <v>80</v>
      </c>
      <c r="K195" s="4">
        <f>IF(ISNA(VLOOKUP(A195,'2010'!$B$2:$S$401,4,FALSE)), AVERAGE(H195:J195), VLOOKUP(A195,'2010'!$B$2:$S$401,4,FALSE))</f>
        <v>70.666666666666671</v>
      </c>
      <c r="L195" s="4">
        <f>IF(ISNA(VLOOKUP(A195,'2009'!$B$2:$S$401,4,FALSE)), AVERAGE(H195:K195), VLOOKUP(A195,'2009'!$B$2:$S$401,4,FALSE))</f>
        <v>47</v>
      </c>
      <c r="N195" s="4">
        <f t="shared" si="27"/>
        <v>28</v>
      </c>
      <c r="S195" s="4" t="str">
        <f>VLOOKUP(A195,Bios!$B$2:$S$350,3,FALSE)</f>
        <v>R</v>
      </c>
      <c r="T195" s="4" t="str">
        <f>VLOOKUP(A195,Bios!$B$2:$S$350,4,FALSE)</f>
        <v>Mar 09 '85</v>
      </c>
      <c r="U195" s="4" t="str">
        <f t="shared" si="28"/>
        <v>85</v>
      </c>
      <c r="V195" s="5">
        <f t="shared" si="29"/>
        <v>0.5338725985844287</v>
      </c>
      <c r="W195" s="4">
        <f t="shared" si="30"/>
        <v>20</v>
      </c>
      <c r="X195" s="4">
        <f t="shared" si="31"/>
        <v>46</v>
      </c>
      <c r="Y195" s="4">
        <f t="shared" si="32"/>
        <v>47</v>
      </c>
      <c r="Z195" s="4">
        <f t="shared" si="33"/>
        <v>81</v>
      </c>
      <c r="AA195" s="4" t="str">
        <f>VLOOKUP(A195,Bios!$B$2:$S$350,7,FALSE)</f>
        <v>CAN</v>
      </c>
      <c r="AB195" s="4" t="str">
        <f>VLOOKUP(A195,Bios!$B$2:$S$350,2,FALSE)</f>
        <v>SJS</v>
      </c>
      <c r="AC195" s="4">
        <f t="shared" si="34"/>
        <v>65.933333333333337</v>
      </c>
      <c r="AD195" s="4">
        <f t="shared" si="35"/>
        <v>35.200000000000003</v>
      </c>
    </row>
    <row r="196" spans="1:30" ht="15" customHeight="1">
      <c r="A196" s="4" t="s">
        <v>363</v>
      </c>
      <c r="B196" s="4">
        <f>VLOOKUP(A196,'2013'!$B$2:$S$301,7,FALSE)*1.7</f>
        <v>34</v>
      </c>
      <c r="C196" s="4">
        <f>IF(ISNA(VLOOKUP(A196,'2012'!$B$2:$S$401,7,FALSE)), B196, VLOOKUP(A196,'2012'!$B$2:$S$401,7,FALSE))</f>
        <v>22</v>
      </c>
      <c r="D196" s="4">
        <f>IF(ISNA(VLOOKUP(A196,'2011'!$B$2:$S$401,7,FALSE)), AVERAGE(B196:C196), VLOOKUP(A196,'2011'!$B$2:$S$401,7,FALSE))</f>
        <v>38</v>
      </c>
      <c r="E196" s="4">
        <f>IF(ISNA(VLOOKUP(A196,'2010'!$B$2:$S$401,7,FALSE)), AVERAGE(B196:D196), VLOOKUP(A196,'2010'!$B$2:$S$401,7,FALSE))</f>
        <v>31.333333333333332</v>
      </c>
      <c r="F196" s="4">
        <f>IF(ISNA(VLOOKUP(A196,'2009'!$B$2:$S$401,7,FALSE)), AVERAGE(B196:E196), VLOOKUP(A196,'2009'!$B$2:$S$401,7,FALSE))</f>
        <v>46</v>
      </c>
      <c r="H196" s="4">
        <f>VLOOKUP(A196,'2013'!$B$2:$S$301,4,FALSE)*1.7</f>
        <v>73.099999999999994</v>
      </c>
      <c r="I196" s="4">
        <f>IF(ISNA(VLOOKUP(A196,'2012'!$B$2:$S$401,4,FALSE)), H196, VLOOKUP(A196,'2012'!$B$2:$S$401,4,FALSE))</f>
        <v>37</v>
      </c>
      <c r="J196" s="4">
        <f>IF(ISNA(VLOOKUP(A196,'2011'!$B$2:$S$401,4,FALSE)), AVERAGE(H196:I196), VLOOKUP(A196,'2011'!$B$2:$S$401,4,FALSE))</f>
        <v>59</v>
      </c>
      <c r="K196" s="4">
        <f>IF(ISNA(VLOOKUP(A196,'2010'!$B$2:$S$401,4,FALSE)), AVERAGE(H196:J196), VLOOKUP(A196,'2010'!$B$2:$S$401,4,FALSE))</f>
        <v>56.366666666666667</v>
      </c>
      <c r="L196" s="4">
        <f>IF(ISNA(VLOOKUP(A196,'2009'!$B$2:$S$401,4,FALSE)), AVERAGE(H196:K196), VLOOKUP(A196,'2009'!$B$2:$S$401,4,FALSE))</f>
        <v>71</v>
      </c>
      <c r="N196" s="4" t="e">
        <f t="shared" si="27"/>
        <v>#N/A</v>
      </c>
      <c r="S196" s="4" t="e">
        <f>VLOOKUP(A196,Bios!$B$2:$S$350,3,FALSE)</f>
        <v>#N/A</v>
      </c>
      <c r="T196" s="4" t="e">
        <f>VLOOKUP(A196,Bios!$B$2:$S$350,4,FALSE)</f>
        <v>#N/A</v>
      </c>
      <c r="U196" s="4" t="e">
        <f t="shared" si="28"/>
        <v>#N/A</v>
      </c>
      <c r="V196" s="5">
        <f t="shared" si="29"/>
        <v>0.57791769732403864</v>
      </c>
      <c r="W196" s="4">
        <f t="shared" si="30"/>
        <v>22</v>
      </c>
      <c r="X196" s="4">
        <f t="shared" si="31"/>
        <v>46</v>
      </c>
      <c r="Y196" s="4">
        <f t="shared" si="32"/>
        <v>37</v>
      </c>
      <c r="Z196" s="4">
        <f t="shared" si="33"/>
        <v>73.099999999999994</v>
      </c>
      <c r="AA196" s="4" t="e">
        <f>VLOOKUP(A196,Bios!$B$2:$S$350,7,FALSE)</f>
        <v>#N/A</v>
      </c>
      <c r="AB196" s="4" t="e">
        <f>VLOOKUP(A196,Bios!$B$2:$S$350,2,FALSE)</f>
        <v>#N/A</v>
      </c>
      <c r="AC196" s="4">
        <f t="shared" si="34"/>
        <v>59.293333333333337</v>
      </c>
      <c r="AD196" s="4">
        <f t="shared" si="35"/>
        <v>34.266666666666666</v>
      </c>
    </row>
    <row r="197" spans="1:30" ht="15" customHeight="1">
      <c r="A197" s="4" t="s">
        <v>913</v>
      </c>
      <c r="B197" s="4">
        <f>VLOOKUP(A197,'2013'!$B$2:$S$301,7,FALSE)*1.7</f>
        <v>34</v>
      </c>
      <c r="C197" s="4">
        <f>IF(ISNA(VLOOKUP(A197,'2012'!$B$2:$S$401,7,FALSE)), B197, VLOOKUP(A197,'2012'!$B$2:$S$401,7,FALSE))</f>
        <v>34</v>
      </c>
      <c r="D197" s="4">
        <f>IF(ISNA(VLOOKUP(A197,'2011'!$B$2:$S$401,7,FALSE)), AVERAGE(B197:C197), VLOOKUP(A197,'2011'!$B$2:$S$401,7,FALSE))</f>
        <v>34</v>
      </c>
      <c r="E197" s="4">
        <f>IF(ISNA(VLOOKUP(A197,'2010'!$B$2:$S$401,7,FALSE)), AVERAGE(B197:D197), VLOOKUP(A197,'2010'!$B$2:$S$401,7,FALSE))</f>
        <v>34</v>
      </c>
      <c r="F197" s="4">
        <f>IF(ISNA(VLOOKUP(A197,'2009'!$B$2:$S$401,7,FALSE)), AVERAGE(B197:E197), VLOOKUP(A197,'2009'!$B$2:$S$401,7,FALSE))</f>
        <v>34</v>
      </c>
      <c r="H197" s="4">
        <f>VLOOKUP(A197,'2013'!$B$2:$S$301,4,FALSE)*1.7</f>
        <v>71.399999999999991</v>
      </c>
      <c r="I197" s="4">
        <f>IF(ISNA(VLOOKUP(A197,'2012'!$B$2:$S$401,4,FALSE)), H197, VLOOKUP(A197,'2012'!$B$2:$S$401,4,FALSE))</f>
        <v>71.399999999999991</v>
      </c>
      <c r="J197" s="4">
        <f>IF(ISNA(VLOOKUP(A197,'2011'!$B$2:$S$401,4,FALSE)), AVERAGE(H197:I197), VLOOKUP(A197,'2011'!$B$2:$S$401,4,FALSE))</f>
        <v>71.399999999999991</v>
      </c>
      <c r="K197" s="4">
        <f>IF(ISNA(VLOOKUP(A197,'2010'!$B$2:$S$401,4,FALSE)), AVERAGE(H197:J197), VLOOKUP(A197,'2010'!$B$2:$S$401,4,FALSE))</f>
        <v>71.399999999999991</v>
      </c>
      <c r="L197" s="4">
        <f>IF(ISNA(VLOOKUP(A197,'2009'!$B$2:$S$401,4,FALSE)), AVERAGE(H197:K197), VLOOKUP(A197,'2009'!$B$2:$S$401,4,FALSE))</f>
        <v>71.399999999999991</v>
      </c>
      <c r="N197" s="4">
        <f t="shared" si="27"/>
        <v>20</v>
      </c>
      <c r="S197" s="4" t="str">
        <f>VLOOKUP(A197,Bios!$B$2:$S$350,3,FALSE)</f>
        <v>C</v>
      </c>
      <c r="T197" s="4" t="str">
        <f>VLOOKUP(A197,Bios!$B$2:$S$350,4,FALSE)</f>
        <v>Apr 18 '93</v>
      </c>
      <c r="U197" s="4" t="str">
        <f t="shared" si="28"/>
        <v>93</v>
      </c>
      <c r="V197" s="5">
        <f t="shared" si="29"/>
        <v>0.47619047619047628</v>
      </c>
      <c r="W197" s="4">
        <f t="shared" si="30"/>
        <v>34</v>
      </c>
      <c r="X197" s="4">
        <f t="shared" si="31"/>
        <v>34</v>
      </c>
      <c r="Y197" s="4">
        <f t="shared" si="32"/>
        <v>71.399999999999991</v>
      </c>
      <c r="Z197" s="4">
        <f t="shared" si="33"/>
        <v>71.399999999999991</v>
      </c>
      <c r="AA197" s="4" t="str">
        <f>VLOOKUP(A197,Bios!$B$2:$S$350,7,FALSE)</f>
        <v>SWE</v>
      </c>
      <c r="AB197" s="4" t="str">
        <f>VLOOKUP(A197,Bios!$B$2:$S$350,2,FALSE)</f>
        <v>OTT</v>
      </c>
      <c r="AC197" s="4">
        <f t="shared" si="34"/>
        <v>71.399999999999991</v>
      </c>
      <c r="AD197" s="4">
        <f t="shared" si="35"/>
        <v>34</v>
      </c>
    </row>
    <row r="198" spans="1:30">
      <c r="A198" s="4" t="s">
        <v>195</v>
      </c>
      <c r="B198" s="4">
        <f>VLOOKUP(A198,'2013'!$B$2:$S$301,7,FALSE)*1.7</f>
        <v>34</v>
      </c>
      <c r="C198" s="4">
        <f>IF(ISNA(VLOOKUP(A198,'2012'!$B$2:$S$401,7,FALSE)), B198, VLOOKUP(A198,'2012'!$B$2:$S$401,7,FALSE))</f>
        <v>48</v>
      </c>
      <c r="D198" s="4">
        <f>IF(ISNA(VLOOKUP(A198,'2011'!$B$2:$S$401,7,FALSE)), AVERAGE(B198:C198), VLOOKUP(A198,'2011'!$B$2:$S$401,7,FALSE))</f>
        <v>50</v>
      </c>
      <c r="E198" s="4">
        <f>IF(ISNA(VLOOKUP(A198,'2010'!$B$2:$S$401,7,FALSE)), AVERAGE(B198:D198), VLOOKUP(A198,'2010'!$B$2:$S$401,7,FALSE))</f>
        <v>58</v>
      </c>
      <c r="F198" s="4">
        <f>IF(ISNA(VLOOKUP(A198,'2009'!$B$2:$S$401,7,FALSE)), AVERAGE(B198:E198), VLOOKUP(A198,'2009'!$B$2:$S$401,7,FALSE))</f>
        <v>57</v>
      </c>
      <c r="H198" s="4">
        <f>VLOOKUP(A198,'2013'!$B$2:$S$301,4,FALSE)*1.7</f>
        <v>78.2</v>
      </c>
      <c r="I198" s="4">
        <f>IF(ISNA(VLOOKUP(A198,'2012'!$B$2:$S$401,4,FALSE)), H198, VLOOKUP(A198,'2012'!$B$2:$S$401,4,FALSE))</f>
        <v>81</v>
      </c>
      <c r="J198" s="4">
        <f>IF(ISNA(VLOOKUP(A198,'2011'!$B$2:$S$401,4,FALSE)), AVERAGE(H198:I198), VLOOKUP(A198,'2011'!$B$2:$S$401,4,FALSE))</f>
        <v>76</v>
      </c>
      <c r="K198" s="4">
        <f>IF(ISNA(VLOOKUP(A198,'2010'!$B$2:$S$401,4,FALSE)), AVERAGE(H198:J198), VLOOKUP(A198,'2010'!$B$2:$S$401,4,FALSE))</f>
        <v>76</v>
      </c>
      <c r="L198" s="4">
        <f>IF(ISNA(VLOOKUP(A198,'2009'!$B$2:$S$401,4,FALSE)), AVERAGE(H198:K198), VLOOKUP(A198,'2009'!$B$2:$S$401,4,FALSE))</f>
        <v>77</v>
      </c>
      <c r="N198" s="4">
        <f t="shared" si="27"/>
        <v>37</v>
      </c>
      <c r="S198" s="4" t="str">
        <f>VLOOKUP(A198,Bios!$B$2:$S$350,3,FALSE)</f>
        <v>D</v>
      </c>
      <c r="T198" s="4" t="str">
        <f>VLOOKUP(A198,Bios!$B$2:$S$350,4,FALSE)</f>
        <v>Jul 12 '76</v>
      </c>
      <c r="U198" s="4" t="str">
        <f t="shared" si="28"/>
        <v>76</v>
      </c>
      <c r="V198" s="5">
        <f t="shared" si="29"/>
        <v>0.63626996393611535</v>
      </c>
      <c r="W198" s="4">
        <f t="shared" si="30"/>
        <v>34</v>
      </c>
      <c r="X198" s="4">
        <f t="shared" si="31"/>
        <v>58</v>
      </c>
      <c r="Y198" s="4">
        <f t="shared" si="32"/>
        <v>76</v>
      </c>
      <c r="Z198" s="4">
        <f t="shared" si="33"/>
        <v>81</v>
      </c>
      <c r="AA198" s="4" t="str">
        <f>VLOOKUP(A198,Bios!$B$2:$S$350,7,FALSE)</f>
        <v>CAN</v>
      </c>
      <c r="AB198" s="4" t="str">
        <f>VLOOKUP(A198,Bios!$B$2:$S$350,2,FALSE)</f>
        <v>SJS</v>
      </c>
      <c r="AC198" s="4">
        <f t="shared" si="34"/>
        <v>77.64</v>
      </c>
      <c r="AD198" s="4">
        <f t="shared" si="35"/>
        <v>49.4</v>
      </c>
    </row>
    <row r="199" spans="1:30">
      <c r="A199" s="4" t="s">
        <v>278</v>
      </c>
      <c r="B199" s="4">
        <f>VLOOKUP(A199,'2013'!$B$2:$S$301,7,FALSE)*1.7</f>
        <v>34</v>
      </c>
      <c r="C199" s="4">
        <f>IF(ISNA(VLOOKUP(A199,'2012'!$B$2:$S$401,7,FALSE)), B199, VLOOKUP(A199,'2012'!$B$2:$S$401,7,FALSE))</f>
        <v>34</v>
      </c>
      <c r="D199" s="4">
        <f>IF(ISNA(VLOOKUP(A199,'2011'!$B$2:$S$401,7,FALSE)), AVERAGE(B199:C199), VLOOKUP(A199,'2011'!$B$2:$S$401,7,FALSE))</f>
        <v>48</v>
      </c>
      <c r="E199" s="4">
        <f>IF(ISNA(VLOOKUP(A199,'2010'!$B$2:$S$401,7,FALSE)), AVERAGE(B199:D199), VLOOKUP(A199,'2010'!$B$2:$S$401,7,FALSE))</f>
        <v>38.666666666666664</v>
      </c>
      <c r="F199" s="4">
        <f>IF(ISNA(VLOOKUP(A199,'2009'!$B$2:$S$401,7,FALSE)), AVERAGE(B199:E199), VLOOKUP(A199,'2009'!$B$2:$S$401,7,FALSE))</f>
        <v>38.666666666666664</v>
      </c>
      <c r="H199" s="4">
        <f>VLOOKUP(A199,'2013'!$B$2:$S$301,4,FALSE)*1.7</f>
        <v>79.899999999999991</v>
      </c>
      <c r="I199" s="4">
        <f>IF(ISNA(VLOOKUP(A199,'2012'!$B$2:$S$401,4,FALSE)), H199, VLOOKUP(A199,'2012'!$B$2:$S$401,4,FALSE))</f>
        <v>78</v>
      </c>
      <c r="J199" s="4">
        <f>IF(ISNA(VLOOKUP(A199,'2011'!$B$2:$S$401,4,FALSE)), AVERAGE(H199:I199), VLOOKUP(A199,'2011'!$B$2:$S$401,4,FALSE))</f>
        <v>82</v>
      </c>
      <c r="K199" s="4">
        <f>IF(ISNA(VLOOKUP(A199,'2010'!$B$2:$S$401,4,FALSE)), AVERAGE(H199:J199), VLOOKUP(A199,'2010'!$B$2:$S$401,4,FALSE))</f>
        <v>79.966666666666654</v>
      </c>
      <c r="L199" s="4">
        <f>IF(ISNA(VLOOKUP(A199,'2009'!$B$2:$S$401,4,FALSE)), AVERAGE(H199:K199), VLOOKUP(A199,'2009'!$B$2:$S$401,4,FALSE))</f>
        <v>79.966666666666654</v>
      </c>
      <c r="N199" s="4">
        <f t="shared" si="27"/>
        <v>28</v>
      </c>
      <c r="S199" s="4" t="str">
        <f>VLOOKUP(A199,Bios!$B$2:$S$350,3,FALSE)</f>
        <v>D</v>
      </c>
      <c r="T199" s="4" t="str">
        <f>VLOOKUP(A199,Bios!$B$2:$S$350,4,FALSE)</f>
        <v>Apr 20 '85</v>
      </c>
      <c r="U199" s="4" t="str">
        <f t="shared" si="28"/>
        <v>85</v>
      </c>
      <c r="V199" s="5">
        <f t="shared" si="29"/>
        <v>0.48353480616923722</v>
      </c>
      <c r="W199" s="4">
        <f t="shared" si="30"/>
        <v>34</v>
      </c>
      <c r="X199" s="4">
        <f t="shared" si="31"/>
        <v>48</v>
      </c>
      <c r="Y199" s="4">
        <f t="shared" si="32"/>
        <v>78</v>
      </c>
      <c r="Z199" s="4">
        <f t="shared" si="33"/>
        <v>82</v>
      </c>
      <c r="AA199" s="4" t="str">
        <f>VLOOKUP(A199,Bios!$B$2:$S$350,7,FALSE)</f>
        <v>CAN</v>
      </c>
      <c r="AB199" s="4" t="str">
        <f>VLOOKUP(A199,Bios!$B$2:$S$350,2,FALSE)</f>
        <v>CHI</v>
      </c>
      <c r="AC199" s="4">
        <f t="shared" si="34"/>
        <v>79.966666666666654</v>
      </c>
      <c r="AD199" s="4">
        <f t="shared" si="35"/>
        <v>38.666666666666664</v>
      </c>
    </row>
    <row r="200" spans="1:30" ht="15" customHeight="1">
      <c r="A200" s="4" t="s">
        <v>406</v>
      </c>
      <c r="B200" s="4">
        <f>VLOOKUP(A200,'2013'!$B$2:$S$301,7,FALSE)*1.7</f>
        <v>34</v>
      </c>
      <c r="C200" s="4">
        <f>IF(ISNA(VLOOKUP(A200,'2012'!$B$2:$S$401,7,FALSE)), B200, VLOOKUP(A200,'2012'!$B$2:$S$401,7,FALSE))</f>
        <v>34</v>
      </c>
      <c r="D200" s="4">
        <f>IF(ISNA(VLOOKUP(A200,'2011'!$B$2:$S$401,7,FALSE)), AVERAGE(B200:C200), VLOOKUP(A200,'2011'!$B$2:$S$401,7,FALSE))</f>
        <v>30</v>
      </c>
      <c r="E200" s="4">
        <f>IF(ISNA(VLOOKUP(A200,'2010'!$B$2:$S$401,7,FALSE)), AVERAGE(B200:D200), VLOOKUP(A200,'2010'!$B$2:$S$401,7,FALSE))</f>
        <v>30</v>
      </c>
      <c r="F200" s="4">
        <f>IF(ISNA(VLOOKUP(A200,'2009'!$B$2:$S$401,7,FALSE)), AVERAGE(B200:E200), VLOOKUP(A200,'2009'!$B$2:$S$401,7,FALSE))</f>
        <v>39</v>
      </c>
      <c r="H200" s="4">
        <f>VLOOKUP(A200,'2013'!$B$2:$S$301,4,FALSE)*1.7</f>
        <v>76.5</v>
      </c>
      <c r="I200" s="4">
        <f>IF(ISNA(VLOOKUP(A200,'2012'!$B$2:$S$401,4,FALSE)), H200, VLOOKUP(A200,'2012'!$B$2:$S$401,4,FALSE))</f>
        <v>76.5</v>
      </c>
      <c r="J200" s="4">
        <f>IF(ISNA(VLOOKUP(A200,'2011'!$B$2:$S$401,4,FALSE)), AVERAGE(H200:I200), VLOOKUP(A200,'2011'!$B$2:$S$401,4,FALSE))</f>
        <v>58</v>
      </c>
      <c r="K200" s="4">
        <f>IF(ISNA(VLOOKUP(A200,'2010'!$B$2:$S$401,4,FALSE)), AVERAGE(H200:J200), VLOOKUP(A200,'2010'!$B$2:$S$401,4,FALSE))</f>
        <v>58</v>
      </c>
      <c r="L200" s="4">
        <f>IF(ISNA(VLOOKUP(A200,'2009'!$B$2:$S$401,4,FALSE)), AVERAGE(H200:K200), VLOOKUP(A200,'2009'!$B$2:$S$401,4,FALSE))</f>
        <v>81</v>
      </c>
      <c r="N200" s="4">
        <f t="shared" si="27"/>
        <v>32</v>
      </c>
      <c r="S200" s="4" t="str">
        <f>VLOOKUP(A200,Bios!$B$2:$S$350,3,FALSE)</f>
        <v>R</v>
      </c>
      <c r="T200" s="4" t="str">
        <f>VLOOKUP(A200,Bios!$B$2:$S$350,4,FALSE)</f>
        <v>Dec 28 '81</v>
      </c>
      <c r="U200" s="4" t="str">
        <f t="shared" si="28"/>
        <v>81</v>
      </c>
      <c r="V200" s="5">
        <f t="shared" si="29"/>
        <v>0.47714285714285715</v>
      </c>
      <c r="W200" s="4">
        <f t="shared" si="30"/>
        <v>30</v>
      </c>
      <c r="X200" s="4">
        <f t="shared" si="31"/>
        <v>39</v>
      </c>
      <c r="Y200" s="4">
        <f t="shared" si="32"/>
        <v>58</v>
      </c>
      <c r="Z200" s="4">
        <f t="shared" si="33"/>
        <v>81</v>
      </c>
      <c r="AA200" s="4" t="str">
        <f>VLOOKUP(A200,Bios!$B$2:$S$350,7,FALSE)</f>
        <v>USA</v>
      </c>
      <c r="AB200" s="4" t="str">
        <f>VLOOKUP(A200,Bios!$B$2:$S$350,2,FALSE)</f>
        <v>PHX</v>
      </c>
      <c r="AC200" s="4">
        <f t="shared" si="34"/>
        <v>70</v>
      </c>
      <c r="AD200" s="4">
        <f t="shared" si="35"/>
        <v>33.4</v>
      </c>
    </row>
    <row r="201" spans="1:30" ht="15" customHeight="1">
      <c r="A201" s="4" t="s">
        <v>416</v>
      </c>
      <c r="B201" s="4">
        <f>VLOOKUP(A201,'2013'!$B$2:$S$301,7,FALSE)*1.7</f>
        <v>34</v>
      </c>
      <c r="C201" s="4">
        <f>IF(ISNA(VLOOKUP(A201,'2012'!$B$2:$S$401,7,FALSE)), B201, VLOOKUP(A201,'2012'!$B$2:$S$401,7,FALSE))</f>
        <v>34</v>
      </c>
      <c r="D201" s="4">
        <f>IF(ISNA(VLOOKUP(A201,'2011'!$B$2:$S$401,7,FALSE)), AVERAGE(B201:C201), VLOOKUP(A201,'2011'!$B$2:$S$401,7,FALSE))</f>
        <v>29</v>
      </c>
      <c r="E201" s="4">
        <f>IF(ISNA(VLOOKUP(A201,'2010'!$B$2:$S$401,7,FALSE)), AVERAGE(B201:D201), VLOOKUP(A201,'2010'!$B$2:$S$401,7,FALSE))</f>
        <v>34</v>
      </c>
      <c r="F201" s="4">
        <f>IF(ISNA(VLOOKUP(A201,'2009'!$B$2:$S$401,7,FALSE)), AVERAGE(B201:E201), VLOOKUP(A201,'2009'!$B$2:$S$401,7,FALSE))</f>
        <v>35</v>
      </c>
      <c r="H201" s="4">
        <f>VLOOKUP(A201,'2013'!$B$2:$S$301,4,FALSE)*1.7</f>
        <v>66.3</v>
      </c>
      <c r="I201" s="4">
        <f>IF(ISNA(VLOOKUP(A201,'2012'!$B$2:$S$401,4,FALSE)), H201, VLOOKUP(A201,'2012'!$B$2:$S$401,4,FALSE))</f>
        <v>66.3</v>
      </c>
      <c r="J201" s="4">
        <f>IF(ISNA(VLOOKUP(A201,'2011'!$B$2:$S$401,4,FALSE)), AVERAGE(H201:I201), VLOOKUP(A201,'2011'!$B$2:$S$401,4,FALSE))</f>
        <v>80</v>
      </c>
      <c r="K201" s="4">
        <f>IF(ISNA(VLOOKUP(A201,'2010'!$B$2:$S$401,4,FALSE)), AVERAGE(H201:J201), VLOOKUP(A201,'2010'!$B$2:$S$401,4,FALSE))</f>
        <v>71</v>
      </c>
      <c r="L201" s="4">
        <f>IF(ISNA(VLOOKUP(A201,'2009'!$B$2:$S$401,4,FALSE)), AVERAGE(H201:K201), VLOOKUP(A201,'2009'!$B$2:$S$401,4,FALSE))</f>
        <v>79</v>
      </c>
      <c r="N201" s="4">
        <f t="shared" si="27"/>
        <v>33</v>
      </c>
      <c r="S201" s="4" t="str">
        <f>VLOOKUP(A201,Bios!$B$2:$S$350,3,FALSE)</f>
        <v>R</v>
      </c>
      <c r="T201" s="4" t="str">
        <f>VLOOKUP(A201,Bios!$B$2:$S$350,4,FALSE)</f>
        <v>Dec 02 '80</v>
      </c>
      <c r="U201" s="4" t="str">
        <f t="shared" si="28"/>
        <v>80</v>
      </c>
      <c r="V201" s="5">
        <f t="shared" si="29"/>
        <v>0.45780474351902922</v>
      </c>
      <c r="W201" s="4">
        <f t="shared" si="30"/>
        <v>29</v>
      </c>
      <c r="X201" s="4">
        <f t="shared" si="31"/>
        <v>35</v>
      </c>
      <c r="Y201" s="4">
        <f t="shared" si="32"/>
        <v>66.3</v>
      </c>
      <c r="Z201" s="4">
        <f t="shared" si="33"/>
        <v>80</v>
      </c>
      <c r="AA201" s="4" t="str">
        <f>VLOOKUP(A201,Bios!$B$2:$S$350,7,FALSE)</f>
        <v>CAN</v>
      </c>
      <c r="AB201" s="4" t="str">
        <f>VLOOKUP(A201,Bios!$B$2:$S$350,2,FALSE)</f>
        <v>WSH</v>
      </c>
      <c r="AC201" s="4">
        <f t="shared" si="34"/>
        <v>72.52000000000001</v>
      </c>
      <c r="AD201" s="4">
        <f t="shared" si="35"/>
        <v>33.200000000000003</v>
      </c>
    </row>
    <row r="202" spans="1:30">
      <c r="A202" s="4" t="s">
        <v>776</v>
      </c>
      <c r="B202" s="4">
        <f>VLOOKUP(A202,'2013'!$B$2:$S$301,7,FALSE)*1.7</f>
        <v>34</v>
      </c>
      <c r="C202" s="4">
        <f>IF(ISNA(VLOOKUP(A202,'2012'!$B$2:$S$401,7,FALSE)), B202, VLOOKUP(A202,'2012'!$B$2:$S$401,7,FALSE))</f>
        <v>23</v>
      </c>
      <c r="D202" s="4">
        <f>IF(ISNA(VLOOKUP(A202,'2011'!$B$2:$S$401,7,FALSE)), AVERAGE(B202:C202), VLOOKUP(A202,'2011'!$B$2:$S$401,7,FALSE))</f>
        <v>23</v>
      </c>
      <c r="E202" s="4">
        <f>IF(ISNA(VLOOKUP(A202,'2010'!$B$2:$S$401,7,FALSE)), AVERAGE(B202:D202), VLOOKUP(A202,'2010'!$B$2:$S$401,7,FALSE))</f>
        <v>26</v>
      </c>
      <c r="F202" s="4">
        <f>IF(ISNA(VLOOKUP(A202,'2009'!$B$2:$S$401,7,FALSE)), AVERAGE(B202:E202), VLOOKUP(A202,'2009'!$B$2:$S$401,7,FALSE))</f>
        <v>20</v>
      </c>
      <c r="H202" s="4">
        <f>VLOOKUP(A202,'2013'!$B$2:$S$301,4,FALSE)*1.7</f>
        <v>74.8</v>
      </c>
      <c r="I202" s="4">
        <f>IF(ISNA(VLOOKUP(A202,'2012'!$B$2:$S$401,4,FALSE)), H202, VLOOKUP(A202,'2012'!$B$2:$S$401,4,FALSE))</f>
        <v>61</v>
      </c>
      <c r="J202" s="4">
        <f>IF(ISNA(VLOOKUP(A202,'2011'!$B$2:$S$401,4,FALSE)), AVERAGE(H202:I202), VLOOKUP(A202,'2011'!$B$2:$S$401,4,FALSE))</f>
        <v>61</v>
      </c>
      <c r="K202" s="4">
        <f>IF(ISNA(VLOOKUP(A202,'2010'!$B$2:$S$401,4,FALSE)), AVERAGE(H202:J202), VLOOKUP(A202,'2010'!$B$2:$S$401,4,FALSE))</f>
        <v>79</v>
      </c>
      <c r="L202" s="4">
        <f>IF(ISNA(VLOOKUP(A202,'2009'!$B$2:$S$401,4,FALSE)), AVERAGE(H202:K202), VLOOKUP(A202,'2009'!$B$2:$S$401,4,FALSE))</f>
        <v>74</v>
      </c>
      <c r="N202" s="4">
        <f t="shared" si="27"/>
        <v>23</v>
      </c>
      <c r="S202" s="4" t="str">
        <f>VLOOKUP(A202,Bios!$B$2:$S$350,3,FALSE)</f>
        <v>D</v>
      </c>
      <c r="T202" s="4" t="str">
        <f>VLOOKUP(A202,Bios!$B$2:$S$350,4,FALSE)</f>
        <v>Dec 18 '90</v>
      </c>
      <c r="U202" s="4" t="str">
        <f t="shared" si="28"/>
        <v>90</v>
      </c>
      <c r="V202" s="5">
        <f t="shared" si="29"/>
        <v>0.36020583190394506</v>
      </c>
      <c r="W202" s="4">
        <f t="shared" si="30"/>
        <v>20</v>
      </c>
      <c r="X202" s="4">
        <f t="shared" si="31"/>
        <v>34</v>
      </c>
      <c r="Y202" s="4">
        <f t="shared" si="32"/>
        <v>61</v>
      </c>
      <c r="Z202" s="4">
        <f t="shared" si="33"/>
        <v>79</v>
      </c>
      <c r="AA202" s="4" t="str">
        <f>VLOOKUP(A202,Bios!$B$2:$S$350,7,FALSE)</f>
        <v>SWE</v>
      </c>
      <c r="AB202" s="4" t="str">
        <f>VLOOKUP(A202,Bios!$B$2:$S$350,2,FALSE)</f>
        <v>TBL</v>
      </c>
      <c r="AC202" s="4">
        <f t="shared" si="34"/>
        <v>69.960000000000008</v>
      </c>
      <c r="AD202" s="4">
        <f t="shared" si="35"/>
        <v>25.2</v>
      </c>
    </row>
    <row r="203" spans="1:30" ht="15" customHeight="1">
      <c r="A203" s="4" t="s">
        <v>291</v>
      </c>
      <c r="B203" s="4">
        <f>VLOOKUP(A203,'2013'!$B$2:$S$301,7,FALSE)*1.7</f>
        <v>34</v>
      </c>
      <c r="C203" s="4">
        <f>IF(ISNA(VLOOKUP(A203,'2012'!$B$2:$S$401,7,FALSE)), B203, VLOOKUP(A203,'2012'!$B$2:$S$401,7,FALSE))</f>
        <v>32</v>
      </c>
      <c r="D203" s="4">
        <f>IF(ISNA(VLOOKUP(A203,'2011'!$B$2:$S$401,7,FALSE)), AVERAGE(B203:C203), VLOOKUP(A203,'2011'!$B$2:$S$401,7,FALSE))</f>
        <v>30</v>
      </c>
      <c r="E203" s="4">
        <f>IF(ISNA(VLOOKUP(A203,'2010'!$B$2:$S$401,7,FALSE)), AVERAGE(B203:D203), VLOOKUP(A203,'2010'!$B$2:$S$401,7,FALSE))</f>
        <v>30</v>
      </c>
      <c r="F203" s="4">
        <f>IF(ISNA(VLOOKUP(A203,'2009'!$B$2:$S$401,7,FALSE)), AVERAGE(B203:E203), VLOOKUP(A203,'2009'!$B$2:$S$401,7,FALSE))</f>
        <v>31.5</v>
      </c>
      <c r="H203" s="4">
        <f>VLOOKUP(A203,'2013'!$B$2:$S$301,4,FALSE)*1.7</f>
        <v>57.8</v>
      </c>
      <c r="I203" s="4">
        <f>IF(ISNA(VLOOKUP(A203,'2012'!$B$2:$S$401,4,FALSE)), H203, VLOOKUP(A203,'2012'!$B$2:$S$401,4,FALSE))</f>
        <v>74</v>
      </c>
      <c r="J203" s="4">
        <f>IF(ISNA(VLOOKUP(A203,'2011'!$B$2:$S$401,4,FALSE)), AVERAGE(H203:I203), VLOOKUP(A203,'2011'!$B$2:$S$401,4,FALSE))</f>
        <v>79</v>
      </c>
      <c r="K203" s="4">
        <f>IF(ISNA(VLOOKUP(A203,'2010'!$B$2:$S$401,4,FALSE)), AVERAGE(H203:J203), VLOOKUP(A203,'2010'!$B$2:$S$401,4,FALSE))</f>
        <v>79</v>
      </c>
      <c r="L203" s="4">
        <f>IF(ISNA(VLOOKUP(A203,'2009'!$B$2:$S$401,4,FALSE)), AVERAGE(H203:K203), VLOOKUP(A203,'2009'!$B$2:$S$401,4,FALSE))</f>
        <v>72.45</v>
      </c>
      <c r="N203" s="4">
        <f t="shared" si="27"/>
        <v>27</v>
      </c>
      <c r="S203" s="4" t="str">
        <f>VLOOKUP(A203,Bios!$B$2:$S$350,3,FALSE)</f>
        <v>L</v>
      </c>
      <c r="T203" s="4" t="str">
        <f>VLOOKUP(A203,Bios!$B$2:$S$350,4,FALSE)</f>
        <v>Sep 29 '86</v>
      </c>
      <c r="U203" s="4" t="str">
        <f t="shared" si="28"/>
        <v>86</v>
      </c>
      <c r="V203" s="5">
        <f t="shared" si="29"/>
        <v>0.43478260869565216</v>
      </c>
      <c r="W203" s="4">
        <f t="shared" si="30"/>
        <v>30</v>
      </c>
      <c r="X203" s="4">
        <f t="shared" si="31"/>
        <v>34</v>
      </c>
      <c r="Y203" s="4">
        <f t="shared" si="32"/>
        <v>57.8</v>
      </c>
      <c r="Z203" s="4">
        <f t="shared" si="33"/>
        <v>79</v>
      </c>
      <c r="AA203" s="4" t="str">
        <f>VLOOKUP(A203,Bios!$B$2:$S$350,7,FALSE)</f>
        <v>CAN</v>
      </c>
      <c r="AB203" s="4" t="str">
        <f>VLOOKUP(A203,Bios!$B$2:$S$350,2,FALSE)</f>
        <v>NYR</v>
      </c>
      <c r="AC203" s="4">
        <f t="shared" si="34"/>
        <v>72.45</v>
      </c>
      <c r="AD203" s="4">
        <f t="shared" si="35"/>
        <v>31.5</v>
      </c>
    </row>
    <row r="204" spans="1:30" ht="15" customHeight="1">
      <c r="A204" s="4" t="s">
        <v>904</v>
      </c>
      <c r="B204" s="4">
        <f>VLOOKUP(A204,'2013'!$B$2:$S$301,7,FALSE)*1.7</f>
        <v>34</v>
      </c>
      <c r="C204" s="4">
        <f>IF(ISNA(VLOOKUP(A204,'2012'!$B$2:$S$401,7,FALSE)), B204, VLOOKUP(A204,'2012'!$B$2:$S$401,7,FALSE))</f>
        <v>34</v>
      </c>
      <c r="D204" s="4">
        <f>IF(ISNA(VLOOKUP(A204,'2011'!$B$2:$S$401,7,FALSE)), AVERAGE(B204:C204), VLOOKUP(A204,'2011'!$B$2:$S$401,7,FALSE))</f>
        <v>16</v>
      </c>
      <c r="E204" s="4">
        <f>IF(ISNA(VLOOKUP(A204,'2010'!$B$2:$S$401,7,FALSE)), AVERAGE(B204:D204), VLOOKUP(A204,'2010'!$B$2:$S$401,7,FALSE))</f>
        <v>28</v>
      </c>
      <c r="F204" s="4">
        <f>IF(ISNA(VLOOKUP(A204,'2009'!$B$2:$S$401,7,FALSE)), AVERAGE(B204:E204), VLOOKUP(A204,'2009'!$B$2:$S$401,7,FALSE))</f>
        <v>29</v>
      </c>
      <c r="H204" s="4">
        <f>VLOOKUP(A204,'2013'!$B$2:$S$301,4,FALSE)*1.7</f>
        <v>79.899999999999991</v>
      </c>
      <c r="I204" s="4">
        <f>IF(ISNA(VLOOKUP(A204,'2012'!$B$2:$S$401,4,FALSE)), H204, VLOOKUP(A204,'2012'!$B$2:$S$401,4,FALSE))</f>
        <v>79.899999999999991</v>
      </c>
      <c r="J204" s="4">
        <f>IF(ISNA(VLOOKUP(A204,'2011'!$B$2:$S$401,4,FALSE)), AVERAGE(H204:I204), VLOOKUP(A204,'2011'!$B$2:$S$401,4,FALSE))</f>
        <v>63</v>
      </c>
      <c r="K204" s="4">
        <f>IF(ISNA(VLOOKUP(A204,'2010'!$B$2:$S$401,4,FALSE)), AVERAGE(H204:J204), VLOOKUP(A204,'2010'!$B$2:$S$401,4,FALSE))</f>
        <v>74.266666666666666</v>
      </c>
      <c r="L204" s="4">
        <f>IF(ISNA(VLOOKUP(A204,'2009'!$B$2:$S$401,4,FALSE)), AVERAGE(H204:K204), VLOOKUP(A204,'2009'!$B$2:$S$401,4,FALSE))</f>
        <v>76</v>
      </c>
      <c r="N204" s="4">
        <f t="shared" si="27"/>
        <v>28</v>
      </c>
      <c r="S204" s="4" t="str">
        <f>VLOOKUP(A204,Bios!$B$2:$S$350,3,FALSE)</f>
        <v>C</v>
      </c>
      <c r="T204" s="4" t="str">
        <f>VLOOKUP(A204,Bios!$B$2:$S$350,4,FALSE)</f>
        <v>Jan 22 '85</v>
      </c>
      <c r="U204" s="4" t="str">
        <f t="shared" si="28"/>
        <v>85</v>
      </c>
      <c r="V204" s="5">
        <f t="shared" si="29"/>
        <v>0.37794853466761974</v>
      </c>
      <c r="W204" s="4">
        <f t="shared" si="30"/>
        <v>16</v>
      </c>
      <c r="X204" s="4">
        <f t="shared" si="31"/>
        <v>34</v>
      </c>
      <c r="Y204" s="4">
        <f t="shared" si="32"/>
        <v>63</v>
      </c>
      <c r="Z204" s="4">
        <f t="shared" si="33"/>
        <v>79.899999999999991</v>
      </c>
      <c r="AA204" s="4" t="str">
        <f>VLOOKUP(A204,Bios!$B$2:$S$350,7,FALSE)</f>
        <v>CAN</v>
      </c>
      <c r="AB204" s="4" t="str">
        <f>VLOOKUP(A204,Bios!$B$2:$S$350,2,FALSE)</f>
        <v>COL</v>
      </c>
      <c r="AC204" s="4">
        <f t="shared" si="34"/>
        <v>74.61333333333333</v>
      </c>
      <c r="AD204" s="4">
        <f t="shared" si="35"/>
        <v>28.2</v>
      </c>
    </row>
    <row r="205" spans="1:30" ht="15" customHeight="1">
      <c r="A205" s="4" t="s">
        <v>208</v>
      </c>
      <c r="B205" s="4">
        <f>VLOOKUP(A205,'2013'!$B$2:$S$301,7,FALSE)*1.7</f>
        <v>32.299999999999997</v>
      </c>
      <c r="C205" s="4">
        <f>IF(ISNA(VLOOKUP(A205,'2012'!$B$2:$S$401,7,FALSE)), B205, VLOOKUP(A205,'2012'!$B$2:$S$401,7,FALSE))</f>
        <v>45</v>
      </c>
      <c r="D205" s="4">
        <f>IF(ISNA(VLOOKUP(A205,'2011'!$B$2:$S$401,7,FALSE)), AVERAGE(B205:C205), VLOOKUP(A205,'2011'!$B$2:$S$401,7,FALSE))</f>
        <v>62</v>
      </c>
      <c r="E205" s="4">
        <f>IF(ISNA(VLOOKUP(A205,'2010'!$B$2:$S$401,7,FALSE)), AVERAGE(B205:D205), VLOOKUP(A205,'2010'!$B$2:$S$401,7,FALSE))</f>
        <v>57</v>
      </c>
      <c r="F205" s="4">
        <f>IF(ISNA(VLOOKUP(A205,'2009'!$B$2:$S$401,7,FALSE)), AVERAGE(B205:E205), VLOOKUP(A205,'2009'!$B$2:$S$401,7,FALSE))</f>
        <v>52</v>
      </c>
      <c r="H205" s="4">
        <f>VLOOKUP(A205,'2013'!$B$2:$S$301,4,FALSE)*1.7</f>
        <v>68</v>
      </c>
      <c r="I205" s="4">
        <f>IF(ISNA(VLOOKUP(A205,'2012'!$B$2:$S$401,4,FALSE)), H205, VLOOKUP(A205,'2012'!$B$2:$S$401,4,FALSE))</f>
        <v>76</v>
      </c>
      <c r="J205" s="4">
        <f>IF(ISNA(VLOOKUP(A205,'2011'!$B$2:$S$401,4,FALSE)), AVERAGE(H205:I205), VLOOKUP(A205,'2011'!$B$2:$S$401,4,FALSE))</f>
        <v>75</v>
      </c>
      <c r="K205" s="4">
        <f>IF(ISNA(VLOOKUP(A205,'2010'!$B$2:$S$401,4,FALSE)), AVERAGE(H205:J205), VLOOKUP(A205,'2010'!$B$2:$S$401,4,FALSE))</f>
        <v>82</v>
      </c>
      <c r="L205" s="4">
        <f>IF(ISNA(VLOOKUP(A205,'2009'!$B$2:$S$401,4,FALSE)), AVERAGE(H205:K205), VLOOKUP(A205,'2009'!$B$2:$S$401,4,FALSE))</f>
        <v>71</v>
      </c>
      <c r="N205" s="4">
        <f t="shared" si="27"/>
        <v>31</v>
      </c>
      <c r="S205" s="4" t="str">
        <f>VLOOKUP(A205,Bios!$B$2:$S$350,3,FALSE)</f>
        <v>L</v>
      </c>
      <c r="T205" s="4" t="str">
        <f>VLOOKUP(A205,Bios!$B$2:$S$350,4,FALSE)</f>
        <v>Sep 30 '82</v>
      </c>
      <c r="U205" s="4" t="str">
        <f t="shared" si="28"/>
        <v>82</v>
      </c>
      <c r="V205" s="5">
        <f t="shared" si="29"/>
        <v>0.6674731182795699</v>
      </c>
      <c r="W205" s="4">
        <f t="shared" si="30"/>
        <v>32.299999999999997</v>
      </c>
      <c r="X205" s="4">
        <f t="shared" si="31"/>
        <v>62</v>
      </c>
      <c r="Y205" s="4">
        <f t="shared" si="32"/>
        <v>68</v>
      </c>
      <c r="Z205" s="4">
        <f t="shared" si="33"/>
        <v>82</v>
      </c>
      <c r="AA205" s="4" t="str">
        <f>VLOOKUP(A205,Bios!$B$2:$S$350,7,FALSE)</f>
        <v>CAN</v>
      </c>
      <c r="AB205" s="4" t="str">
        <f>VLOOKUP(A205,Bios!$B$2:$S$350,2,FALSE)</f>
        <v>NJD</v>
      </c>
      <c r="AC205" s="4">
        <f t="shared" si="34"/>
        <v>74.400000000000006</v>
      </c>
      <c r="AD205" s="4">
        <f t="shared" si="35"/>
        <v>49.660000000000004</v>
      </c>
    </row>
    <row r="206" spans="1:30" ht="15" customHeight="1">
      <c r="A206" s="4" t="s">
        <v>200</v>
      </c>
      <c r="B206" s="4">
        <f>VLOOKUP(A206,'2013'!$B$2:$S$301,7,FALSE)*1.7</f>
        <v>32.299999999999997</v>
      </c>
      <c r="C206" s="4">
        <f>IF(ISNA(VLOOKUP(A206,'2012'!$B$2:$S$401,7,FALSE)), B206, VLOOKUP(A206,'2012'!$B$2:$S$401,7,FALSE))</f>
        <v>47</v>
      </c>
      <c r="D206" s="4">
        <f>IF(ISNA(VLOOKUP(A206,'2011'!$B$2:$S$401,7,FALSE)), AVERAGE(B206:C206), VLOOKUP(A206,'2011'!$B$2:$S$401,7,FALSE))</f>
        <v>34</v>
      </c>
      <c r="E206" s="4">
        <f>IF(ISNA(VLOOKUP(A206,'2010'!$B$2:$S$401,7,FALSE)), AVERAGE(B206:D206), VLOOKUP(A206,'2010'!$B$2:$S$401,7,FALSE))</f>
        <v>37.766666666666666</v>
      </c>
      <c r="F206" s="4">
        <f>IF(ISNA(VLOOKUP(A206,'2009'!$B$2:$S$401,7,FALSE)), AVERAGE(B206:E206), VLOOKUP(A206,'2009'!$B$2:$S$401,7,FALSE))</f>
        <v>32</v>
      </c>
      <c r="H206" s="4">
        <f>VLOOKUP(A206,'2013'!$B$2:$S$301,4,FALSE)*1.7</f>
        <v>76.5</v>
      </c>
      <c r="I206" s="4">
        <f>IF(ISNA(VLOOKUP(A206,'2012'!$B$2:$S$401,4,FALSE)), H206, VLOOKUP(A206,'2012'!$B$2:$S$401,4,FALSE))</f>
        <v>82</v>
      </c>
      <c r="J206" s="4">
        <f>IF(ISNA(VLOOKUP(A206,'2011'!$B$2:$S$401,4,FALSE)), AVERAGE(H206:I206), VLOOKUP(A206,'2011'!$B$2:$S$401,4,FALSE))</f>
        <v>82</v>
      </c>
      <c r="K206" s="4">
        <f>IF(ISNA(VLOOKUP(A206,'2010'!$B$2:$S$401,4,FALSE)), AVERAGE(H206:J206), VLOOKUP(A206,'2010'!$B$2:$S$401,4,FALSE))</f>
        <v>80.166666666666671</v>
      </c>
      <c r="L206" s="4">
        <f>IF(ISNA(VLOOKUP(A206,'2009'!$B$2:$S$401,4,FALSE)), AVERAGE(H206:K206), VLOOKUP(A206,'2009'!$B$2:$S$401,4,FALSE))</f>
        <v>81</v>
      </c>
      <c r="N206" s="4">
        <f t="shared" si="27"/>
        <v>26</v>
      </c>
      <c r="S206" s="4" t="str">
        <f>VLOOKUP(A206,Bios!$B$2:$S$350,3,FALSE)</f>
        <v>L</v>
      </c>
      <c r="T206" s="4" t="str">
        <f>VLOOKUP(A206,Bios!$B$2:$S$350,4,FALSE)</f>
        <v>Oct 31 '87</v>
      </c>
      <c r="U206" s="4" t="str">
        <f t="shared" si="28"/>
        <v>87</v>
      </c>
      <c r="V206" s="5">
        <f t="shared" si="29"/>
        <v>0.45576763485477167</v>
      </c>
      <c r="W206" s="4">
        <f t="shared" si="30"/>
        <v>32</v>
      </c>
      <c r="X206" s="4">
        <f t="shared" si="31"/>
        <v>47</v>
      </c>
      <c r="Y206" s="4">
        <f t="shared" si="32"/>
        <v>76.5</v>
      </c>
      <c r="Z206" s="4">
        <f t="shared" si="33"/>
        <v>82</v>
      </c>
      <c r="AA206" s="4" t="str">
        <f>VLOOKUP(A206,Bios!$B$2:$S$350,7,FALSE)</f>
        <v>USA</v>
      </c>
      <c r="AB206" s="4" t="str">
        <f>VLOOKUP(A206,Bios!$B$2:$S$350,2,FALSE)</f>
        <v>CBJ</v>
      </c>
      <c r="AC206" s="4">
        <f t="shared" si="34"/>
        <v>80.333333333333343</v>
      </c>
      <c r="AD206" s="4">
        <f t="shared" si="35"/>
        <v>36.61333333333333</v>
      </c>
    </row>
    <row r="207" spans="1:30" ht="15" customHeight="1">
      <c r="A207" s="4" t="s">
        <v>251</v>
      </c>
      <c r="B207" s="4">
        <f>VLOOKUP(A207,'2013'!$B$2:$S$301,7,FALSE)*1.7</f>
        <v>32.299999999999997</v>
      </c>
      <c r="C207" s="4">
        <f>IF(ISNA(VLOOKUP(A207,'2012'!$B$2:$S$401,7,FALSE)), B207, VLOOKUP(A207,'2012'!$B$2:$S$401,7,FALSE))</f>
        <v>37</v>
      </c>
      <c r="D207" s="4">
        <f>IF(ISNA(VLOOKUP(A207,'2011'!$B$2:$S$401,7,FALSE)), AVERAGE(B207:C207), VLOOKUP(A207,'2011'!$B$2:$S$401,7,FALSE))</f>
        <v>34.65</v>
      </c>
      <c r="E207" s="4">
        <f>IF(ISNA(VLOOKUP(A207,'2010'!$B$2:$S$401,7,FALSE)), AVERAGE(B207:D207), VLOOKUP(A207,'2010'!$B$2:$S$401,7,FALSE))</f>
        <v>34.65</v>
      </c>
      <c r="F207" s="4">
        <f>IF(ISNA(VLOOKUP(A207,'2009'!$B$2:$S$401,7,FALSE)), AVERAGE(B207:E207), VLOOKUP(A207,'2009'!$B$2:$S$401,7,FALSE))</f>
        <v>34.65</v>
      </c>
      <c r="H207" s="4">
        <f>VLOOKUP(A207,'2013'!$B$2:$S$301,4,FALSE)*1.7</f>
        <v>79.899999999999991</v>
      </c>
      <c r="I207" s="4">
        <f>IF(ISNA(VLOOKUP(A207,'2012'!$B$2:$S$401,4,FALSE)), H207, VLOOKUP(A207,'2012'!$B$2:$S$401,4,FALSE))</f>
        <v>82</v>
      </c>
      <c r="J207" s="4">
        <f>IF(ISNA(VLOOKUP(A207,'2011'!$B$2:$S$401,4,FALSE)), AVERAGE(H207:I207), VLOOKUP(A207,'2011'!$B$2:$S$401,4,FALSE))</f>
        <v>80.949999999999989</v>
      </c>
      <c r="K207" s="4">
        <f>IF(ISNA(VLOOKUP(A207,'2010'!$B$2:$S$401,4,FALSE)), AVERAGE(H207:J207), VLOOKUP(A207,'2010'!$B$2:$S$401,4,FALSE))</f>
        <v>80.949999999999989</v>
      </c>
      <c r="L207" s="4">
        <f>IF(ISNA(VLOOKUP(A207,'2009'!$B$2:$S$401,4,FALSE)), AVERAGE(H207:K207), VLOOKUP(A207,'2009'!$B$2:$S$401,4,FALSE))</f>
        <v>80.949999999999989</v>
      </c>
      <c r="N207" s="4" t="e">
        <f t="shared" si="27"/>
        <v>#N/A</v>
      </c>
      <c r="S207" s="4" t="e">
        <f>VLOOKUP(A207,Bios!$B$2:$S$350,3,FALSE)</f>
        <v>#N/A</v>
      </c>
      <c r="T207" s="4" t="e">
        <f>VLOOKUP(A207,Bios!$B$2:$S$350,4,FALSE)</f>
        <v>#N/A</v>
      </c>
      <c r="U207" s="4" t="e">
        <f t="shared" si="28"/>
        <v>#N/A</v>
      </c>
      <c r="V207" s="5">
        <f t="shared" si="29"/>
        <v>0.42804200123533048</v>
      </c>
      <c r="W207" s="4">
        <f t="shared" si="30"/>
        <v>32.299999999999997</v>
      </c>
      <c r="X207" s="4">
        <f t="shared" si="31"/>
        <v>37</v>
      </c>
      <c r="Y207" s="4">
        <f t="shared" si="32"/>
        <v>79.899999999999991</v>
      </c>
      <c r="Z207" s="4">
        <f t="shared" si="33"/>
        <v>82</v>
      </c>
      <c r="AA207" s="4" t="e">
        <f>VLOOKUP(A207,Bios!$B$2:$S$350,7,FALSE)</f>
        <v>#N/A</v>
      </c>
      <c r="AB207" s="4" t="e">
        <f>VLOOKUP(A207,Bios!$B$2:$S$350,2,FALSE)</f>
        <v>#N/A</v>
      </c>
      <c r="AC207" s="4">
        <f t="shared" si="34"/>
        <v>80.949999999999989</v>
      </c>
      <c r="AD207" s="4">
        <f t="shared" si="35"/>
        <v>34.65</v>
      </c>
    </row>
    <row r="208" spans="1:30" ht="15" customHeight="1">
      <c r="A208" s="4" t="s">
        <v>269</v>
      </c>
      <c r="B208" s="4">
        <f>VLOOKUP(A208,'2013'!$B$2:$S$301,7,FALSE)*1.7</f>
        <v>32.299999999999997</v>
      </c>
      <c r="C208" s="4">
        <f>IF(ISNA(VLOOKUP(A208,'2012'!$B$2:$S$401,7,FALSE)), B208, VLOOKUP(A208,'2012'!$B$2:$S$401,7,FALSE))</f>
        <v>35</v>
      </c>
      <c r="D208" s="4">
        <f>IF(ISNA(VLOOKUP(A208,'2011'!$B$2:$S$401,7,FALSE)), AVERAGE(B208:C208), VLOOKUP(A208,'2011'!$B$2:$S$401,7,FALSE))</f>
        <v>34</v>
      </c>
      <c r="E208" s="4">
        <f>IF(ISNA(VLOOKUP(A208,'2010'!$B$2:$S$401,7,FALSE)), AVERAGE(B208:D208), VLOOKUP(A208,'2010'!$B$2:$S$401,7,FALSE))</f>
        <v>33.766666666666666</v>
      </c>
      <c r="F208" s="4">
        <f>IF(ISNA(VLOOKUP(A208,'2009'!$B$2:$S$401,7,FALSE)), AVERAGE(B208:E208), VLOOKUP(A208,'2009'!$B$2:$S$401,7,FALSE))</f>
        <v>33.766666666666666</v>
      </c>
      <c r="H208" s="4">
        <f>VLOOKUP(A208,'2013'!$B$2:$S$301,4,FALSE)*1.7</f>
        <v>42.5</v>
      </c>
      <c r="I208" s="4">
        <f>IF(ISNA(VLOOKUP(A208,'2012'!$B$2:$S$401,4,FALSE)), H208, VLOOKUP(A208,'2012'!$B$2:$S$401,4,FALSE))</f>
        <v>68</v>
      </c>
      <c r="J208" s="4">
        <f>IF(ISNA(VLOOKUP(A208,'2011'!$B$2:$S$401,4,FALSE)), AVERAGE(H208:I208), VLOOKUP(A208,'2011'!$B$2:$S$401,4,FALSE))</f>
        <v>82</v>
      </c>
      <c r="K208" s="4">
        <f>IF(ISNA(VLOOKUP(A208,'2010'!$B$2:$S$401,4,FALSE)), AVERAGE(H208:J208), VLOOKUP(A208,'2010'!$B$2:$S$401,4,FALSE))</f>
        <v>64.166666666666671</v>
      </c>
      <c r="L208" s="4">
        <f>IF(ISNA(VLOOKUP(A208,'2009'!$B$2:$S$401,4,FALSE)), AVERAGE(H208:K208), VLOOKUP(A208,'2009'!$B$2:$S$401,4,FALSE))</f>
        <v>64.166666666666671</v>
      </c>
      <c r="N208" s="4">
        <f t="shared" si="27"/>
        <v>24</v>
      </c>
      <c r="S208" s="4" t="str">
        <f>VLOOKUP(A208,Bios!$B$2:$S$350,3,FALSE)</f>
        <v>C</v>
      </c>
      <c r="T208" s="4" t="str">
        <f>VLOOKUP(A208,Bios!$B$2:$S$350,4,FALSE)</f>
        <v>Oct 20 '89</v>
      </c>
      <c r="U208" s="4" t="str">
        <f t="shared" si="28"/>
        <v>89</v>
      </c>
      <c r="V208" s="5">
        <f t="shared" si="29"/>
        <v>0.52623376623376616</v>
      </c>
      <c r="W208" s="4">
        <f t="shared" si="30"/>
        <v>32.299999999999997</v>
      </c>
      <c r="X208" s="4">
        <f t="shared" si="31"/>
        <v>35</v>
      </c>
      <c r="Y208" s="4">
        <f t="shared" si="32"/>
        <v>42.5</v>
      </c>
      <c r="Z208" s="4">
        <f t="shared" si="33"/>
        <v>82</v>
      </c>
      <c r="AA208" s="4" t="str">
        <f>VLOOKUP(A208,Bios!$B$2:$S$350,7,FALSE)</f>
        <v>USA</v>
      </c>
      <c r="AB208" s="4" t="str">
        <f>VLOOKUP(A208,Bios!$B$2:$S$350,2,FALSE)</f>
        <v>NSH</v>
      </c>
      <c r="AC208" s="4">
        <f t="shared" si="34"/>
        <v>64.166666666666671</v>
      </c>
      <c r="AD208" s="4">
        <f t="shared" si="35"/>
        <v>33.766666666666666</v>
      </c>
    </row>
    <row r="209" spans="1:30" ht="15" customHeight="1">
      <c r="A209" s="4" t="s">
        <v>289</v>
      </c>
      <c r="B209" s="4">
        <f>VLOOKUP(A209,'2013'!$B$2:$S$301,7,FALSE)*1.7</f>
        <v>32.299999999999997</v>
      </c>
      <c r="C209" s="4">
        <f>IF(ISNA(VLOOKUP(A209,'2012'!$B$2:$S$401,7,FALSE)), B209, VLOOKUP(A209,'2012'!$B$2:$S$401,7,FALSE))</f>
        <v>32</v>
      </c>
      <c r="D209" s="4">
        <f>IF(ISNA(VLOOKUP(A209,'2011'!$B$2:$S$401,7,FALSE)), AVERAGE(B209:C209), VLOOKUP(A209,'2011'!$B$2:$S$401,7,FALSE))</f>
        <v>29</v>
      </c>
      <c r="E209" s="4">
        <f>IF(ISNA(VLOOKUP(A209,'2010'!$B$2:$S$401,7,FALSE)), AVERAGE(B209:D209), VLOOKUP(A209,'2010'!$B$2:$S$401,7,FALSE))</f>
        <v>40</v>
      </c>
      <c r="F209" s="4">
        <f>IF(ISNA(VLOOKUP(A209,'2009'!$B$2:$S$401,7,FALSE)), AVERAGE(B209:E209), VLOOKUP(A209,'2009'!$B$2:$S$401,7,FALSE))</f>
        <v>33.325000000000003</v>
      </c>
      <c r="H209" s="4">
        <f>VLOOKUP(A209,'2013'!$B$2:$S$301,4,FALSE)*1.7</f>
        <v>81.599999999999994</v>
      </c>
      <c r="I209" s="4">
        <f>IF(ISNA(VLOOKUP(A209,'2012'!$B$2:$S$401,4,FALSE)), H209, VLOOKUP(A209,'2012'!$B$2:$S$401,4,FALSE))</f>
        <v>82</v>
      </c>
      <c r="J209" s="4">
        <f>IF(ISNA(VLOOKUP(A209,'2011'!$B$2:$S$401,4,FALSE)), AVERAGE(H209:I209), VLOOKUP(A209,'2011'!$B$2:$S$401,4,FALSE))</f>
        <v>82</v>
      </c>
      <c r="K209" s="4">
        <f>IF(ISNA(VLOOKUP(A209,'2010'!$B$2:$S$401,4,FALSE)), AVERAGE(H209:J209), VLOOKUP(A209,'2010'!$B$2:$S$401,4,FALSE))</f>
        <v>72</v>
      </c>
      <c r="L209" s="4">
        <f>IF(ISNA(VLOOKUP(A209,'2009'!$B$2:$S$401,4,FALSE)), AVERAGE(H209:K209), VLOOKUP(A209,'2009'!$B$2:$S$401,4,FALSE))</f>
        <v>79.400000000000006</v>
      </c>
      <c r="N209" s="4">
        <f t="shared" si="27"/>
        <v>24</v>
      </c>
      <c r="S209" s="4" t="str">
        <f>VLOOKUP(A209,Bios!$B$2:$S$350,3,FALSE)</f>
        <v>C</v>
      </c>
      <c r="T209" s="4" t="str">
        <f>VLOOKUP(A209,Bios!$B$2:$S$350,4,FALSE)</f>
        <v>Feb 14 '89</v>
      </c>
      <c r="U209" s="4" t="str">
        <f t="shared" si="28"/>
        <v>89</v>
      </c>
      <c r="V209" s="5">
        <f t="shared" si="29"/>
        <v>0.41971032745591941</v>
      </c>
      <c r="W209" s="4">
        <f t="shared" si="30"/>
        <v>29</v>
      </c>
      <c r="X209" s="4">
        <f t="shared" si="31"/>
        <v>40</v>
      </c>
      <c r="Y209" s="4">
        <f t="shared" si="32"/>
        <v>72</v>
      </c>
      <c r="Z209" s="4">
        <f t="shared" si="33"/>
        <v>82</v>
      </c>
      <c r="AA209" s="4" t="str">
        <f>VLOOKUP(A209,Bios!$B$2:$S$350,7,FALSE)</f>
        <v>USA</v>
      </c>
      <c r="AB209" s="4" t="str">
        <f>VLOOKUP(A209,Bios!$B$2:$S$350,2,FALSE)</f>
        <v>PIT</v>
      </c>
      <c r="AC209" s="4">
        <f t="shared" si="34"/>
        <v>79.400000000000006</v>
      </c>
      <c r="AD209" s="4">
        <f t="shared" si="35"/>
        <v>33.325000000000003</v>
      </c>
    </row>
    <row r="210" spans="1:30">
      <c r="A210" s="4" t="s">
        <v>179</v>
      </c>
      <c r="B210" s="4">
        <f>VLOOKUP(A210,'2013'!$B$2:$S$301,7,FALSE)*1.7</f>
        <v>32.299999999999997</v>
      </c>
      <c r="C210" s="4">
        <f>IF(ISNA(VLOOKUP(A210,'2012'!$B$2:$S$401,7,FALSE)), B210, VLOOKUP(A210,'2012'!$B$2:$S$401,7,FALSE))</f>
        <v>52</v>
      </c>
      <c r="D210" s="4">
        <f>IF(ISNA(VLOOKUP(A210,'2011'!$B$2:$S$401,7,FALSE)), AVERAGE(B210:C210), VLOOKUP(A210,'2011'!$B$2:$S$401,7,FALSE))</f>
        <v>44</v>
      </c>
      <c r="E210" s="4">
        <f>IF(ISNA(VLOOKUP(A210,'2010'!$B$2:$S$401,7,FALSE)), AVERAGE(B210:D210), VLOOKUP(A210,'2010'!$B$2:$S$401,7,FALSE))</f>
        <v>44</v>
      </c>
      <c r="F210" s="4">
        <f>IF(ISNA(VLOOKUP(A210,'2009'!$B$2:$S$401,7,FALSE)), AVERAGE(B210:E210), VLOOKUP(A210,'2009'!$B$2:$S$401,7,FALSE))</f>
        <v>50</v>
      </c>
      <c r="H210" s="4">
        <f>VLOOKUP(A210,'2013'!$B$2:$S$301,4,FALSE)*1.7</f>
        <v>81.599999999999994</v>
      </c>
      <c r="I210" s="4">
        <f>IF(ISNA(VLOOKUP(A210,'2012'!$B$2:$S$401,4,FALSE)), H210, VLOOKUP(A210,'2012'!$B$2:$S$401,4,FALSE))</f>
        <v>79</v>
      </c>
      <c r="J210" s="4">
        <f>IF(ISNA(VLOOKUP(A210,'2011'!$B$2:$S$401,4,FALSE)), AVERAGE(H210:I210), VLOOKUP(A210,'2011'!$B$2:$S$401,4,FALSE))</f>
        <v>81</v>
      </c>
      <c r="K210" s="4">
        <f>IF(ISNA(VLOOKUP(A210,'2010'!$B$2:$S$401,4,FALSE)), AVERAGE(H210:J210), VLOOKUP(A210,'2010'!$B$2:$S$401,4,FALSE))</f>
        <v>80</v>
      </c>
      <c r="L210" s="4">
        <f>IF(ISNA(VLOOKUP(A210,'2009'!$B$2:$S$401,4,FALSE)), AVERAGE(H210:K210), VLOOKUP(A210,'2009'!$B$2:$S$401,4,FALSE))</f>
        <v>80</v>
      </c>
      <c r="N210" s="4">
        <f t="shared" si="27"/>
        <v>36</v>
      </c>
      <c r="S210" s="4" t="str">
        <f>VLOOKUP(A210,Bios!$B$2:$S$350,3,FALSE)</f>
        <v>D</v>
      </c>
      <c r="T210" s="4" t="str">
        <f>VLOOKUP(A210,Bios!$B$2:$S$350,4,FALSE)</f>
        <v>Mar 18 '77</v>
      </c>
      <c r="U210" s="4" t="str">
        <f t="shared" si="28"/>
        <v>77</v>
      </c>
      <c r="V210" s="5">
        <f t="shared" si="29"/>
        <v>0.55353585657370519</v>
      </c>
      <c r="W210" s="4">
        <f t="shared" si="30"/>
        <v>32.299999999999997</v>
      </c>
      <c r="X210" s="4">
        <f t="shared" si="31"/>
        <v>52</v>
      </c>
      <c r="Y210" s="4">
        <f t="shared" si="32"/>
        <v>79</v>
      </c>
      <c r="Z210" s="4">
        <f t="shared" si="33"/>
        <v>81.599999999999994</v>
      </c>
      <c r="AA210" s="4" t="str">
        <f>VLOOKUP(A210,Bios!$B$2:$S$350,7,FALSE)</f>
        <v>SVK</v>
      </c>
      <c r="AB210" s="4" t="str">
        <f>VLOOKUP(A210,Bios!$B$2:$S$350,2,FALSE)</f>
        <v>BOS</v>
      </c>
      <c r="AC210" s="4">
        <f t="shared" si="34"/>
        <v>80.320000000000007</v>
      </c>
      <c r="AD210" s="4">
        <f t="shared" si="35"/>
        <v>44.46</v>
      </c>
    </row>
    <row r="211" spans="1:30">
      <c r="A211" s="4" t="s">
        <v>242</v>
      </c>
      <c r="B211" s="4">
        <f>VLOOKUP(A211,'2013'!$B$2:$S$301,7,FALSE)*1.7</f>
        <v>32.299999999999997</v>
      </c>
      <c r="C211" s="4">
        <f>IF(ISNA(VLOOKUP(A211,'2012'!$B$2:$S$401,7,FALSE)), B211, VLOOKUP(A211,'2012'!$B$2:$S$401,7,FALSE))</f>
        <v>38</v>
      </c>
      <c r="D211" s="4">
        <f>IF(ISNA(VLOOKUP(A211,'2011'!$B$2:$S$401,7,FALSE)), AVERAGE(B211:C211), VLOOKUP(A211,'2011'!$B$2:$S$401,7,FALSE))</f>
        <v>42</v>
      </c>
      <c r="E211" s="4">
        <f>IF(ISNA(VLOOKUP(A211,'2010'!$B$2:$S$401,7,FALSE)), AVERAGE(B211:D211), VLOOKUP(A211,'2010'!$B$2:$S$401,7,FALSE))</f>
        <v>36</v>
      </c>
      <c r="F211" s="4">
        <f>IF(ISNA(VLOOKUP(A211,'2009'!$B$2:$S$401,7,FALSE)), AVERAGE(B211:E211), VLOOKUP(A211,'2009'!$B$2:$S$401,7,FALSE))</f>
        <v>37.075000000000003</v>
      </c>
      <c r="H211" s="4">
        <f>VLOOKUP(A211,'2013'!$B$2:$S$301,4,FALSE)*1.7</f>
        <v>74.8</v>
      </c>
      <c r="I211" s="4">
        <f>IF(ISNA(VLOOKUP(A211,'2012'!$B$2:$S$401,4,FALSE)), H211, VLOOKUP(A211,'2012'!$B$2:$S$401,4,FALSE))</f>
        <v>82</v>
      </c>
      <c r="J211" s="4">
        <f>IF(ISNA(VLOOKUP(A211,'2011'!$B$2:$S$401,4,FALSE)), AVERAGE(H211:I211), VLOOKUP(A211,'2011'!$B$2:$S$401,4,FALSE))</f>
        <v>82</v>
      </c>
      <c r="K211" s="4">
        <f>IF(ISNA(VLOOKUP(A211,'2010'!$B$2:$S$401,4,FALSE)), AVERAGE(H211:J211), VLOOKUP(A211,'2010'!$B$2:$S$401,4,FALSE))</f>
        <v>80</v>
      </c>
      <c r="L211" s="4">
        <f>IF(ISNA(VLOOKUP(A211,'2009'!$B$2:$S$401,4,FALSE)), AVERAGE(H211:K211), VLOOKUP(A211,'2009'!$B$2:$S$401,4,FALSE))</f>
        <v>79.7</v>
      </c>
      <c r="N211" s="4">
        <f t="shared" si="27"/>
        <v>26</v>
      </c>
      <c r="S211" s="4" t="str">
        <f>VLOOKUP(A211,Bios!$B$2:$S$350,3,FALSE)</f>
        <v>D</v>
      </c>
      <c r="T211" s="4" t="str">
        <f>VLOOKUP(A211,Bios!$B$2:$S$350,4,FALSE)</f>
        <v>Jan 13 '87</v>
      </c>
      <c r="U211" s="4" t="str">
        <f t="shared" si="28"/>
        <v>87</v>
      </c>
      <c r="V211" s="5">
        <f t="shared" si="29"/>
        <v>0.46518193224592225</v>
      </c>
      <c r="W211" s="4">
        <f t="shared" si="30"/>
        <v>32.299999999999997</v>
      </c>
      <c r="X211" s="4">
        <f t="shared" si="31"/>
        <v>42</v>
      </c>
      <c r="Y211" s="4">
        <f t="shared" si="32"/>
        <v>74.8</v>
      </c>
      <c r="Z211" s="4">
        <f t="shared" si="33"/>
        <v>82</v>
      </c>
      <c r="AA211" s="4" t="str">
        <f>VLOOKUP(A211,Bios!$B$2:$S$350,7,FALSE)</f>
        <v>USA</v>
      </c>
      <c r="AB211" s="4" t="str">
        <f>VLOOKUP(A211,Bios!$B$2:$S$350,2,FALSE)</f>
        <v>CBJ</v>
      </c>
      <c r="AC211" s="4">
        <f t="shared" si="34"/>
        <v>79.7</v>
      </c>
      <c r="AD211" s="4">
        <f t="shared" si="35"/>
        <v>37.075000000000003</v>
      </c>
    </row>
    <row r="212" spans="1:30">
      <c r="A212" s="4" t="s">
        <v>917</v>
      </c>
      <c r="B212" s="4">
        <f>VLOOKUP(A212,'2013'!$B$2:$S$301,7,FALSE)*1.7</f>
        <v>32.299999999999997</v>
      </c>
      <c r="C212" s="4">
        <f>IF(ISNA(VLOOKUP(A212,'2012'!$B$2:$S$401,7,FALSE)), B212, VLOOKUP(A212,'2012'!$B$2:$S$401,7,FALSE))</f>
        <v>32.299999999999997</v>
      </c>
      <c r="D212" s="4">
        <f>IF(ISNA(VLOOKUP(A212,'2011'!$B$2:$S$401,7,FALSE)), AVERAGE(B212:C212), VLOOKUP(A212,'2011'!$B$2:$S$401,7,FALSE))</f>
        <v>32.299999999999997</v>
      </c>
      <c r="E212" s="4">
        <f>IF(ISNA(VLOOKUP(A212,'2010'!$B$2:$S$401,7,FALSE)), AVERAGE(B212:D212), VLOOKUP(A212,'2010'!$B$2:$S$401,7,FALSE))</f>
        <v>32.299999999999997</v>
      </c>
      <c r="F212" s="4">
        <f>IF(ISNA(VLOOKUP(A212,'2009'!$B$2:$S$401,7,FALSE)), AVERAGE(B212:E212), VLOOKUP(A212,'2009'!$B$2:$S$401,7,FALSE))</f>
        <v>32.299999999999997</v>
      </c>
      <c r="H212" s="4">
        <f>VLOOKUP(A212,'2013'!$B$2:$S$301,4,FALSE)*1.7</f>
        <v>71.399999999999991</v>
      </c>
      <c r="I212" s="4">
        <f>IF(ISNA(VLOOKUP(A212,'2012'!$B$2:$S$401,4,FALSE)), H212, VLOOKUP(A212,'2012'!$B$2:$S$401,4,FALSE))</f>
        <v>71.399999999999991</v>
      </c>
      <c r="J212" s="4">
        <f>IF(ISNA(VLOOKUP(A212,'2011'!$B$2:$S$401,4,FALSE)), AVERAGE(H212:I212), VLOOKUP(A212,'2011'!$B$2:$S$401,4,FALSE))</f>
        <v>71.399999999999991</v>
      </c>
      <c r="K212" s="4">
        <f>IF(ISNA(VLOOKUP(A212,'2010'!$B$2:$S$401,4,FALSE)), AVERAGE(H212:J212), VLOOKUP(A212,'2010'!$B$2:$S$401,4,FALSE))</f>
        <v>71.399999999999991</v>
      </c>
      <c r="L212" s="4">
        <f>IF(ISNA(VLOOKUP(A212,'2009'!$B$2:$S$401,4,FALSE)), AVERAGE(H212:K212), VLOOKUP(A212,'2009'!$B$2:$S$401,4,FALSE))</f>
        <v>71.399999999999991</v>
      </c>
      <c r="N212" s="4">
        <f t="shared" si="27"/>
        <v>23</v>
      </c>
      <c r="S212" s="4" t="str">
        <f>VLOOKUP(A212,Bios!$B$2:$S$350,3,FALSE)</f>
        <v>D</v>
      </c>
      <c r="T212" s="4" t="str">
        <f>VLOOKUP(A212,Bios!$B$2:$S$350,4,FALSE)</f>
        <v>Sep 12 '90</v>
      </c>
      <c r="U212" s="4" t="str">
        <f t="shared" si="28"/>
        <v>90</v>
      </c>
      <c r="V212" s="5">
        <f t="shared" si="29"/>
        <v>0.45238095238095238</v>
      </c>
      <c r="W212" s="4">
        <f t="shared" si="30"/>
        <v>32.299999999999997</v>
      </c>
      <c r="X212" s="4">
        <f t="shared" si="31"/>
        <v>32.299999999999997</v>
      </c>
      <c r="Y212" s="4">
        <f t="shared" si="32"/>
        <v>71.399999999999991</v>
      </c>
      <c r="Z212" s="4">
        <f t="shared" si="33"/>
        <v>71.399999999999991</v>
      </c>
      <c r="AA212" s="4" t="str">
        <f>VLOOKUP(A212,Bios!$B$2:$S$350,7,FALSE)</f>
        <v>CAN</v>
      </c>
      <c r="AB212" s="4" t="str">
        <f>VLOOKUP(A212,Bios!$B$2:$S$350,2,FALSE)</f>
        <v>OTT</v>
      </c>
      <c r="AC212" s="4">
        <f t="shared" si="34"/>
        <v>71.399999999999991</v>
      </c>
      <c r="AD212" s="4">
        <f t="shared" si="35"/>
        <v>32.299999999999997</v>
      </c>
    </row>
    <row r="213" spans="1:30" ht="15" customHeight="1">
      <c r="A213" s="4" t="s">
        <v>914</v>
      </c>
      <c r="B213" s="4">
        <f>VLOOKUP(A213,'2013'!$B$2:$S$301,7,FALSE)*1.7</f>
        <v>32.299999999999997</v>
      </c>
      <c r="C213" s="4">
        <f>IF(ISNA(VLOOKUP(A213,'2012'!$B$2:$S$401,7,FALSE)), B213, VLOOKUP(A213,'2012'!$B$2:$S$401,7,FALSE))</f>
        <v>32.299999999999997</v>
      </c>
      <c r="D213" s="4">
        <f>IF(ISNA(VLOOKUP(A213,'2011'!$B$2:$S$401,7,FALSE)), AVERAGE(B213:C213), VLOOKUP(A213,'2011'!$B$2:$S$401,7,FALSE))</f>
        <v>32.299999999999997</v>
      </c>
      <c r="E213" s="4">
        <f>IF(ISNA(VLOOKUP(A213,'2010'!$B$2:$S$401,7,FALSE)), AVERAGE(B213:D213), VLOOKUP(A213,'2010'!$B$2:$S$401,7,FALSE))</f>
        <v>32.299999999999997</v>
      </c>
      <c r="F213" s="4">
        <f>IF(ISNA(VLOOKUP(A213,'2009'!$B$2:$S$401,7,FALSE)), AVERAGE(B213:E213), VLOOKUP(A213,'2009'!$B$2:$S$401,7,FALSE))</f>
        <v>32.299999999999997</v>
      </c>
      <c r="H213" s="4">
        <f>VLOOKUP(A213,'2013'!$B$2:$S$301,4,FALSE)*1.7</f>
        <v>81.599999999999994</v>
      </c>
      <c r="I213" s="4">
        <f>IF(ISNA(VLOOKUP(A213,'2012'!$B$2:$S$401,4,FALSE)), H213, VLOOKUP(A213,'2012'!$B$2:$S$401,4,FALSE))</f>
        <v>81.599999999999994</v>
      </c>
      <c r="J213" s="4">
        <f>IF(ISNA(VLOOKUP(A213,'2011'!$B$2:$S$401,4,FALSE)), AVERAGE(H213:I213), VLOOKUP(A213,'2011'!$B$2:$S$401,4,FALSE))</f>
        <v>81.599999999999994</v>
      </c>
      <c r="K213" s="4">
        <f>IF(ISNA(VLOOKUP(A213,'2010'!$B$2:$S$401,4,FALSE)), AVERAGE(H213:J213), VLOOKUP(A213,'2010'!$B$2:$S$401,4,FALSE))</f>
        <v>81.599999999999994</v>
      </c>
      <c r="L213" s="4">
        <f>IF(ISNA(VLOOKUP(A213,'2009'!$B$2:$S$401,4,FALSE)), AVERAGE(H213:K213), VLOOKUP(A213,'2009'!$B$2:$S$401,4,FALSE))</f>
        <v>81.599999999999994</v>
      </c>
      <c r="N213" s="4">
        <f t="shared" si="27"/>
        <v>23</v>
      </c>
      <c r="S213" s="4" t="str">
        <f>VLOOKUP(A213,Bios!$B$2:$S$350,3,FALSE)</f>
        <v>R</v>
      </c>
      <c r="T213" s="4" t="str">
        <f>VLOOKUP(A213,Bios!$B$2:$S$350,4,FALSE)</f>
        <v>Oct 13 '90</v>
      </c>
      <c r="U213" s="4" t="str">
        <f t="shared" si="28"/>
        <v>90</v>
      </c>
      <c r="V213" s="5">
        <f t="shared" si="29"/>
        <v>0.39583333333333331</v>
      </c>
      <c r="W213" s="4">
        <f t="shared" si="30"/>
        <v>32.299999999999997</v>
      </c>
      <c r="X213" s="4">
        <f t="shared" si="31"/>
        <v>32.299999999999997</v>
      </c>
      <c r="Y213" s="4">
        <f t="shared" si="32"/>
        <v>81.599999999999994</v>
      </c>
      <c r="Z213" s="4">
        <f t="shared" si="33"/>
        <v>81.599999999999994</v>
      </c>
      <c r="AA213" s="4" t="str">
        <f>VLOOKUP(A213,Bios!$B$2:$S$350,7,FALSE)</f>
        <v>SWE</v>
      </c>
      <c r="AB213" s="4" t="str">
        <f>VLOOKUP(A213,Bios!$B$2:$S$350,2,FALSE)</f>
        <v>ANA</v>
      </c>
      <c r="AC213" s="4">
        <f t="shared" si="34"/>
        <v>81.599999999999994</v>
      </c>
      <c r="AD213" s="4">
        <f t="shared" si="35"/>
        <v>32.299999999999997</v>
      </c>
    </row>
    <row r="214" spans="1:30" ht="15" customHeight="1">
      <c r="A214" s="4" t="s">
        <v>915</v>
      </c>
      <c r="B214" s="4">
        <f>VLOOKUP(A214,'2013'!$B$2:$S$301,7,FALSE)*1.7</f>
        <v>32.299999999999997</v>
      </c>
      <c r="C214" s="4">
        <f>IF(ISNA(VLOOKUP(A214,'2012'!$B$2:$S$401,7,FALSE)), B214, VLOOKUP(A214,'2012'!$B$2:$S$401,7,FALSE))</f>
        <v>32.299999999999997</v>
      </c>
      <c r="D214" s="4">
        <f>IF(ISNA(VLOOKUP(A214,'2011'!$B$2:$S$401,7,FALSE)), AVERAGE(B214:C214), VLOOKUP(A214,'2011'!$B$2:$S$401,7,FALSE))</f>
        <v>32.299999999999997</v>
      </c>
      <c r="E214" s="4">
        <f>IF(ISNA(VLOOKUP(A214,'2010'!$B$2:$S$401,7,FALSE)), AVERAGE(B214:D214), VLOOKUP(A214,'2010'!$B$2:$S$401,7,FALSE))</f>
        <v>32.299999999999997</v>
      </c>
      <c r="F214" s="4">
        <f>IF(ISNA(VLOOKUP(A214,'2009'!$B$2:$S$401,7,FALSE)), AVERAGE(B214:E214), VLOOKUP(A214,'2009'!$B$2:$S$401,7,FALSE))</f>
        <v>32.299999999999997</v>
      </c>
      <c r="H214" s="4">
        <f>VLOOKUP(A214,'2013'!$B$2:$S$301,4,FALSE)*1.7</f>
        <v>64.599999999999994</v>
      </c>
      <c r="I214" s="4">
        <f>IF(ISNA(VLOOKUP(A214,'2012'!$B$2:$S$401,4,FALSE)), H214, VLOOKUP(A214,'2012'!$B$2:$S$401,4,FALSE))</f>
        <v>64.599999999999994</v>
      </c>
      <c r="J214" s="4">
        <f>IF(ISNA(VLOOKUP(A214,'2011'!$B$2:$S$401,4,FALSE)), AVERAGE(H214:I214), VLOOKUP(A214,'2011'!$B$2:$S$401,4,FALSE))</f>
        <v>64.599999999999994</v>
      </c>
      <c r="K214" s="4">
        <f>IF(ISNA(VLOOKUP(A214,'2010'!$B$2:$S$401,4,FALSE)), AVERAGE(H214:J214), VLOOKUP(A214,'2010'!$B$2:$S$401,4,FALSE))</f>
        <v>64.599999999999994</v>
      </c>
      <c r="L214" s="4">
        <f>IF(ISNA(VLOOKUP(A214,'2009'!$B$2:$S$401,4,FALSE)), AVERAGE(H214:K214), VLOOKUP(A214,'2009'!$B$2:$S$401,4,FALSE))</f>
        <v>64.599999999999994</v>
      </c>
      <c r="N214" s="4">
        <f t="shared" si="27"/>
        <v>22</v>
      </c>
      <c r="S214" s="4" t="str">
        <f>VLOOKUP(A214,Bios!$B$2:$S$350,3,FALSE)</f>
        <v>R</v>
      </c>
      <c r="T214" s="4" t="str">
        <f>VLOOKUP(A214,Bios!$B$2:$S$350,4,FALSE)</f>
        <v>Dec 13 '91</v>
      </c>
      <c r="U214" s="4" t="str">
        <f t="shared" si="28"/>
        <v>91</v>
      </c>
      <c r="V214" s="5">
        <f t="shared" si="29"/>
        <v>0.5</v>
      </c>
      <c r="W214" s="4">
        <f t="shared" si="30"/>
        <v>32.299999999999997</v>
      </c>
      <c r="X214" s="4">
        <f t="shared" si="31"/>
        <v>32.299999999999997</v>
      </c>
      <c r="Y214" s="4">
        <f t="shared" si="32"/>
        <v>64.599999999999994</v>
      </c>
      <c r="Z214" s="4">
        <f t="shared" si="33"/>
        <v>64.599999999999994</v>
      </c>
      <c r="AA214" s="4" t="str">
        <f>VLOOKUP(A214,Bios!$B$2:$S$350,7,FALSE)</f>
        <v>RUS</v>
      </c>
      <c r="AB214" s="4" t="str">
        <f>VLOOKUP(A214,Bios!$B$2:$S$350,2,FALSE)</f>
        <v>STL</v>
      </c>
      <c r="AC214" s="4">
        <f t="shared" si="34"/>
        <v>64.599999999999994</v>
      </c>
      <c r="AD214" s="4">
        <f t="shared" si="35"/>
        <v>32.299999999999997</v>
      </c>
    </row>
    <row r="215" spans="1:30" ht="15" customHeight="1">
      <c r="A215" s="4" t="s">
        <v>916</v>
      </c>
      <c r="B215" s="4">
        <f>VLOOKUP(A215,'2013'!$B$2:$S$301,7,FALSE)*1.7</f>
        <v>32.299999999999997</v>
      </c>
      <c r="C215" s="4">
        <f>IF(ISNA(VLOOKUP(A215,'2012'!$B$2:$S$401,7,FALSE)), B215, VLOOKUP(A215,'2012'!$B$2:$S$401,7,FALSE))</f>
        <v>32.299999999999997</v>
      </c>
      <c r="D215" s="4">
        <f>IF(ISNA(VLOOKUP(A215,'2011'!$B$2:$S$401,7,FALSE)), AVERAGE(B215:C215), VLOOKUP(A215,'2011'!$B$2:$S$401,7,FALSE))</f>
        <v>32.299999999999997</v>
      </c>
      <c r="E215" s="4">
        <f>IF(ISNA(VLOOKUP(A215,'2010'!$B$2:$S$401,7,FALSE)), AVERAGE(B215:D215), VLOOKUP(A215,'2010'!$B$2:$S$401,7,FALSE))</f>
        <v>32.299999999999997</v>
      </c>
      <c r="F215" s="4">
        <f>IF(ISNA(VLOOKUP(A215,'2009'!$B$2:$S$401,7,FALSE)), AVERAGE(B215:E215), VLOOKUP(A215,'2009'!$B$2:$S$401,7,FALSE))</f>
        <v>32.299999999999997</v>
      </c>
      <c r="H215" s="4">
        <f>VLOOKUP(A215,'2013'!$B$2:$S$301,4,FALSE)*1.7</f>
        <v>64.599999999999994</v>
      </c>
      <c r="I215" s="4">
        <f>IF(ISNA(VLOOKUP(A215,'2012'!$B$2:$S$401,4,FALSE)), H215, VLOOKUP(A215,'2012'!$B$2:$S$401,4,FALSE))</f>
        <v>64.599999999999994</v>
      </c>
      <c r="J215" s="4">
        <f>IF(ISNA(VLOOKUP(A215,'2011'!$B$2:$S$401,4,FALSE)), AVERAGE(H215:I215), VLOOKUP(A215,'2011'!$B$2:$S$401,4,FALSE))</f>
        <v>64.599999999999994</v>
      </c>
      <c r="K215" s="4">
        <f>IF(ISNA(VLOOKUP(A215,'2010'!$B$2:$S$401,4,FALSE)), AVERAGE(H215:J215), VLOOKUP(A215,'2010'!$B$2:$S$401,4,FALSE))</f>
        <v>64.599999999999994</v>
      </c>
      <c r="L215" s="4">
        <f>IF(ISNA(VLOOKUP(A215,'2009'!$B$2:$S$401,4,FALSE)), AVERAGE(H215:K215), VLOOKUP(A215,'2009'!$B$2:$S$401,4,FALSE))</f>
        <v>64.599999999999994</v>
      </c>
      <c r="N215" s="4">
        <f t="shared" si="27"/>
        <v>24</v>
      </c>
      <c r="S215" s="4" t="str">
        <f>VLOOKUP(A215,Bios!$B$2:$S$350,3,FALSE)</f>
        <v>C</v>
      </c>
      <c r="T215" s="4" t="str">
        <f>VLOOKUP(A215,Bios!$B$2:$S$350,4,FALSE)</f>
        <v>Sep 14 '89</v>
      </c>
      <c r="U215" s="4" t="str">
        <f t="shared" si="28"/>
        <v>89</v>
      </c>
      <c r="V215" s="5">
        <f t="shared" si="29"/>
        <v>0.5</v>
      </c>
      <c r="W215" s="4">
        <f t="shared" si="30"/>
        <v>32.299999999999997</v>
      </c>
      <c r="X215" s="4">
        <f t="shared" si="31"/>
        <v>32.299999999999997</v>
      </c>
      <c r="Y215" s="4">
        <f t="shared" si="32"/>
        <v>64.599999999999994</v>
      </c>
      <c r="Z215" s="4">
        <f t="shared" si="33"/>
        <v>64.599999999999994</v>
      </c>
      <c r="AA215" s="4" t="str">
        <f>VLOOKUP(A215,Bios!$B$2:$S$350,7,FALSE)</f>
        <v>CAN</v>
      </c>
      <c r="AB215" s="4" t="str">
        <f>VLOOKUP(A215,Bios!$B$2:$S$350,2,FALSE)</f>
        <v>TBL</v>
      </c>
      <c r="AC215" s="4">
        <f t="shared" si="34"/>
        <v>64.599999999999994</v>
      </c>
      <c r="AD215" s="4">
        <f t="shared" si="35"/>
        <v>32.299999999999997</v>
      </c>
    </row>
    <row r="216" spans="1:30">
      <c r="A216" s="4" t="s">
        <v>784</v>
      </c>
      <c r="B216" s="4">
        <f>VLOOKUP(A216,'2013'!$B$2:$S$301,7,FALSE)*1.7</f>
        <v>32.299999999999997</v>
      </c>
      <c r="C216" s="4">
        <f>IF(ISNA(VLOOKUP(A216,'2012'!$B$2:$S$401,7,FALSE)), B216, VLOOKUP(A216,'2012'!$B$2:$S$401,7,FALSE))</f>
        <v>22</v>
      </c>
      <c r="D216" s="4">
        <f>IF(ISNA(VLOOKUP(A216,'2011'!$B$2:$S$401,7,FALSE)), AVERAGE(B216:C216), VLOOKUP(A216,'2011'!$B$2:$S$401,7,FALSE))</f>
        <v>22</v>
      </c>
      <c r="E216" s="4">
        <f>IF(ISNA(VLOOKUP(A216,'2010'!$B$2:$S$401,7,FALSE)), AVERAGE(B216:D216), VLOOKUP(A216,'2010'!$B$2:$S$401,7,FALSE))</f>
        <v>43</v>
      </c>
      <c r="F216" s="4">
        <f>IF(ISNA(VLOOKUP(A216,'2009'!$B$2:$S$401,7,FALSE)), AVERAGE(B216:E216), VLOOKUP(A216,'2009'!$B$2:$S$401,7,FALSE))</f>
        <v>42</v>
      </c>
      <c r="H216" s="4">
        <f>VLOOKUP(A216,'2013'!$B$2:$S$301,4,FALSE)*1.7</f>
        <v>81.599999999999994</v>
      </c>
      <c r="I216" s="4">
        <f>IF(ISNA(VLOOKUP(A216,'2012'!$B$2:$S$401,4,FALSE)), H216, VLOOKUP(A216,'2012'!$B$2:$S$401,4,FALSE))</f>
        <v>63</v>
      </c>
      <c r="J216" s="4">
        <f>IF(ISNA(VLOOKUP(A216,'2011'!$B$2:$S$401,4,FALSE)), AVERAGE(H216:I216), VLOOKUP(A216,'2011'!$B$2:$S$401,4,FALSE))</f>
        <v>63</v>
      </c>
      <c r="K216" s="4">
        <f>IF(ISNA(VLOOKUP(A216,'2010'!$B$2:$S$401,4,FALSE)), AVERAGE(H216:J216), VLOOKUP(A216,'2010'!$B$2:$S$401,4,FALSE))</f>
        <v>78</v>
      </c>
      <c r="L216" s="4">
        <f>IF(ISNA(VLOOKUP(A216,'2009'!$B$2:$S$401,4,FALSE)), AVERAGE(H216:K216), VLOOKUP(A216,'2009'!$B$2:$S$401,4,FALSE))</f>
        <v>76</v>
      </c>
      <c r="N216" s="4">
        <f t="shared" si="27"/>
        <v>36</v>
      </c>
      <c r="S216" s="4" t="str">
        <f>VLOOKUP(A216,Bios!$B$2:$S$350,3,FALSE)</f>
        <v>D</v>
      </c>
      <c r="T216" s="4" t="str">
        <f>VLOOKUP(A216,Bios!$B$2:$S$350,4,FALSE)</f>
        <v>Feb 03 '77</v>
      </c>
      <c r="U216" s="4" t="str">
        <f t="shared" si="28"/>
        <v>77</v>
      </c>
      <c r="V216" s="5">
        <f t="shared" si="29"/>
        <v>0.44607300884955753</v>
      </c>
      <c r="W216" s="4">
        <f t="shared" si="30"/>
        <v>22</v>
      </c>
      <c r="X216" s="4">
        <f t="shared" si="31"/>
        <v>43</v>
      </c>
      <c r="Y216" s="4">
        <f t="shared" si="32"/>
        <v>63</v>
      </c>
      <c r="Z216" s="4">
        <f t="shared" si="33"/>
        <v>81.599999999999994</v>
      </c>
      <c r="AA216" s="4" t="str">
        <f>VLOOKUP(A216,Bios!$B$2:$S$350,7,FALSE)</f>
        <v>CZE</v>
      </c>
      <c r="AB216" s="4" t="str">
        <f>VLOOKUP(A216,Bios!$B$2:$S$350,2,FALSE)</f>
        <v>NJD</v>
      </c>
      <c r="AC216" s="4">
        <f t="shared" si="34"/>
        <v>72.320000000000007</v>
      </c>
      <c r="AD216" s="4">
        <f t="shared" si="35"/>
        <v>32.260000000000005</v>
      </c>
    </row>
    <row r="217" spans="1:30">
      <c r="A217" s="4" t="s">
        <v>296</v>
      </c>
      <c r="B217" s="4">
        <f>VLOOKUP(A217,'2013'!$B$2:$S$301,7,FALSE)*1.7</f>
        <v>32.299999999999997</v>
      </c>
      <c r="C217" s="4">
        <f>IF(ISNA(VLOOKUP(A217,'2012'!$B$2:$S$401,7,FALSE)), B217, VLOOKUP(A217,'2012'!$B$2:$S$401,7,FALSE))</f>
        <v>32</v>
      </c>
      <c r="D217" s="4">
        <f>IF(ISNA(VLOOKUP(A217,'2011'!$B$2:$S$401,7,FALSE)), AVERAGE(B217:C217), VLOOKUP(A217,'2011'!$B$2:$S$401,7,FALSE))</f>
        <v>32.15</v>
      </c>
      <c r="E217" s="4">
        <f>IF(ISNA(VLOOKUP(A217,'2010'!$B$2:$S$401,7,FALSE)), AVERAGE(B217:D217), VLOOKUP(A217,'2010'!$B$2:$S$401,7,FALSE))</f>
        <v>32.15</v>
      </c>
      <c r="F217" s="4">
        <f>IF(ISNA(VLOOKUP(A217,'2009'!$B$2:$S$401,7,FALSE)), AVERAGE(B217:E217), VLOOKUP(A217,'2009'!$B$2:$S$401,7,FALSE))</f>
        <v>32.15</v>
      </c>
      <c r="H217" s="4">
        <f>VLOOKUP(A217,'2013'!$B$2:$S$301,4,FALSE)*1.7</f>
        <v>79.899999999999991</v>
      </c>
      <c r="I217" s="4">
        <f>IF(ISNA(VLOOKUP(A217,'2012'!$B$2:$S$401,4,FALSE)), H217, VLOOKUP(A217,'2012'!$B$2:$S$401,4,FALSE))</f>
        <v>82</v>
      </c>
      <c r="J217" s="4">
        <f>IF(ISNA(VLOOKUP(A217,'2011'!$B$2:$S$401,4,FALSE)), AVERAGE(H217:I217), VLOOKUP(A217,'2011'!$B$2:$S$401,4,FALSE))</f>
        <v>80.949999999999989</v>
      </c>
      <c r="K217" s="4">
        <f>IF(ISNA(VLOOKUP(A217,'2010'!$B$2:$S$401,4,FALSE)), AVERAGE(H217:J217), VLOOKUP(A217,'2010'!$B$2:$S$401,4,FALSE))</f>
        <v>80.949999999999989</v>
      </c>
      <c r="L217" s="4">
        <f>IF(ISNA(VLOOKUP(A217,'2009'!$B$2:$S$401,4,FALSE)), AVERAGE(H217:K217), VLOOKUP(A217,'2009'!$B$2:$S$401,4,FALSE))</f>
        <v>80.949999999999989</v>
      </c>
      <c r="N217" s="4">
        <f t="shared" si="27"/>
        <v>24</v>
      </c>
      <c r="S217" s="4" t="str">
        <f>VLOOKUP(A217,Bios!$B$2:$S$350,3,FALSE)</f>
        <v>D</v>
      </c>
      <c r="T217" s="4" t="str">
        <f>VLOOKUP(A217,Bios!$B$2:$S$350,4,FALSE)</f>
        <v>Jun 13 '89</v>
      </c>
      <c r="U217" s="4" t="str">
        <f t="shared" si="28"/>
        <v>89</v>
      </c>
      <c r="V217" s="5">
        <f t="shared" si="29"/>
        <v>0.3971587399629401</v>
      </c>
      <c r="W217" s="4">
        <f t="shared" si="30"/>
        <v>32</v>
      </c>
      <c r="X217" s="4">
        <f t="shared" si="31"/>
        <v>32.299999999999997</v>
      </c>
      <c r="Y217" s="4">
        <f t="shared" si="32"/>
        <v>79.899999999999991</v>
      </c>
      <c r="Z217" s="4">
        <f t="shared" si="33"/>
        <v>82</v>
      </c>
      <c r="AA217" s="4" t="str">
        <f>VLOOKUP(A217,Bios!$B$2:$S$350,7,FALSE)</f>
        <v>USA</v>
      </c>
      <c r="AB217" s="4" t="str">
        <f>VLOOKUP(A217,Bios!$B$2:$S$350,2,FALSE)</f>
        <v>NYR</v>
      </c>
      <c r="AC217" s="4">
        <f t="shared" si="34"/>
        <v>80.949999999999989</v>
      </c>
      <c r="AD217" s="4">
        <f t="shared" si="35"/>
        <v>32.15</v>
      </c>
    </row>
    <row r="218" spans="1:30" ht="15" customHeight="1">
      <c r="A218" s="4" t="s">
        <v>293</v>
      </c>
      <c r="B218" s="4">
        <f>VLOOKUP(A218,'2013'!$B$2:$S$301,7,FALSE)*1.7</f>
        <v>32.299999999999997</v>
      </c>
      <c r="C218" s="4">
        <f>IF(ISNA(VLOOKUP(A218,'2012'!$B$2:$S$401,7,FALSE)), B218, VLOOKUP(A218,'2012'!$B$2:$S$401,7,FALSE))</f>
        <v>32</v>
      </c>
      <c r="D218" s="4">
        <f>IF(ISNA(VLOOKUP(A218,'2011'!$B$2:$S$401,7,FALSE)), AVERAGE(B218:C218), VLOOKUP(A218,'2011'!$B$2:$S$401,7,FALSE))</f>
        <v>28</v>
      </c>
      <c r="E218" s="4">
        <f>IF(ISNA(VLOOKUP(A218,'2010'!$B$2:$S$401,7,FALSE)), AVERAGE(B218:D218), VLOOKUP(A218,'2010'!$B$2:$S$401,7,FALSE))</f>
        <v>35</v>
      </c>
      <c r="F218" s="4">
        <f>IF(ISNA(VLOOKUP(A218,'2009'!$B$2:$S$401,7,FALSE)), AVERAGE(B218:E218), VLOOKUP(A218,'2009'!$B$2:$S$401,7,FALSE))</f>
        <v>31.824999999999999</v>
      </c>
      <c r="H218" s="4">
        <f>VLOOKUP(A218,'2013'!$B$2:$S$301,4,FALSE)*1.7</f>
        <v>64.599999999999994</v>
      </c>
      <c r="I218" s="4">
        <f>IF(ISNA(VLOOKUP(A218,'2012'!$B$2:$S$401,4,FALSE)), H218, VLOOKUP(A218,'2012'!$B$2:$S$401,4,FALSE))</f>
        <v>80</v>
      </c>
      <c r="J218" s="4">
        <f>IF(ISNA(VLOOKUP(A218,'2011'!$B$2:$S$401,4,FALSE)), AVERAGE(H218:I218), VLOOKUP(A218,'2011'!$B$2:$S$401,4,FALSE))</f>
        <v>70</v>
      </c>
      <c r="K218" s="4">
        <f>IF(ISNA(VLOOKUP(A218,'2010'!$B$2:$S$401,4,FALSE)), AVERAGE(H218:J218), VLOOKUP(A218,'2010'!$B$2:$S$401,4,FALSE))</f>
        <v>73</v>
      </c>
      <c r="L218" s="4">
        <f>IF(ISNA(VLOOKUP(A218,'2009'!$B$2:$S$401,4,FALSE)), AVERAGE(H218:K218), VLOOKUP(A218,'2009'!$B$2:$S$401,4,FALSE))</f>
        <v>71.900000000000006</v>
      </c>
      <c r="N218" s="4">
        <f t="shared" si="27"/>
        <v>24</v>
      </c>
      <c r="S218" s="4" t="str">
        <f>VLOOKUP(A218,Bios!$B$2:$S$350,3,FALSE)</f>
        <v>L</v>
      </c>
      <c r="T218" s="4" t="str">
        <f>VLOOKUP(A218,Bios!$B$2:$S$350,4,FALSE)</f>
        <v>Oct 02 '89</v>
      </c>
      <c r="U218" s="4" t="str">
        <f t="shared" si="28"/>
        <v>89</v>
      </c>
      <c r="V218" s="5">
        <f t="shared" si="29"/>
        <v>0.44262865090403336</v>
      </c>
      <c r="W218" s="4">
        <f t="shared" si="30"/>
        <v>28</v>
      </c>
      <c r="X218" s="4">
        <f t="shared" si="31"/>
        <v>35</v>
      </c>
      <c r="Y218" s="4">
        <f t="shared" si="32"/>
        <v>64.599999999999994</v>
      </c>
      <c r="Z218" s="4">
        <f t="shared" si="33"/>
        <v>80</v>
      </c>
      <c r="AA218" s="4" t="str">
        <f>VLOOKUP(A218,Bios!$B$2:$S$350,7,FALSE)</f>
        <v>CAN</v>
      </c>
      <c r="AB218" s="4" t="str">
        <f>VLOOKUP(A218,Bios!$B$2:$S$350,2,FALSE)</f>
        <v>NYI</v>
      </c>
      <c r="AC218" s="4">
        <f t="shared" si="34"/>
        <v>71.900000000000006</v>
      </c>
      <c r="AD218" s="4">
        <f t="shared" si="35"/>
        <v>31.824999999999999</v>
      </c>
    </row>
    <row r="219" spans="1:30" ht="15" customHeight="1">
      <c r="A219" s="4" t="s">
        <v>421</v>
      </c>
      <c r="B219" s="4">
        <f>VLOOKUP(A219,'2013'!$B$2:$S$301,7,FALSE)*1.7</f>
        <v>32.299999999999997</v>
      </c>
      <c r="C219" s="4">
        <f>IF(ISNA(VLOOKUP(A219,'2012'!$B$2:$S$401,7,FALSE)), B219, VLOOKUP(A219,'2012'!$B$2:$S$401,7,FALSE))</f>
        <v>32.299999999999997</v>
      </c>
      <c r="D219" s="4">
        <f>IF(ISNA(VLOOKUP(A219,'2011'!$B$2:$S$401,7,FALSE)), AVERAGE(B219:C219), VLOOKUP(A219,'2011'!$B$2:$S$401,7,FALSE))</f>
        <v>29</v>
      </c>
      <c r="E219" s="4">
        <f>IF(ISNA(VLOOKUP(A219,'2010'!$B$2:$S$401,7,FALSE)), AVERAGE(B219:D219), VLOOKUP(A219,'2010'!$B$2:$S$401,7,FALSE))</f>
        <v>29</v>
      </c>
      <c r="F219" s="4">
        <f>IF(ISNA(VLOOKUP(A219,'2009'!$B$2:$S$401,7,FALSE)), AVERAGE(B219:E219), VLOOKUP(A219,'2009'!$B$2:$S$401,7,FALSE))</f>
        <v>30.65</v>
      </c>
      <c r="H219" s="4">
        <f>VLOOKUP(A219,'2013'!$B$2:$S$301,4,FALSE)*1.7</f>
        <v>81.599999999999994</v>
      </c>
      <c r="I219" s="4">
        <f>IF(ISNA(VLOOKUP(A219,'2012'!$B$2:$S$401,4,FALSE)), H219, VLOOKUP(A219,'2012'!$B$2:$S$401,4,FALSE))</f>
        <v>81.599999999999994</v>
      </c>
      <c r="J219" s="4">
        <f>IF(ISNA(VLOOKUP(A219,'2011'!$B$2:$S$401,4,FALSE)), AVERAGE(H219:I219), VLOOKUP(A219,'2011'!$B$2:$S$401,4,FALSE))</f>
        <v>65</v>
      </c>
      <c r="K219" s="4">
        <f>IF(ISNA(VLOOKUP(A219,'2010'!$B$2:$S$401,4,FALSE)), AVERAGE(H219:J219), VLOOKUP(A219,'2010'!$B$2:$S$401,4,FALSE))</f>
        <v>65</v>
      </c>
      <c r="L219" s="4">
        <f>IF(ISNA(VLOOKUP(A219,'2009'!$B$2:$S$401,4,FALSE)), AVERAGE(H219:K219), VLOOKUP(A219,'2009'!$B$2:$S$401,4,FALSE))</f>
        <v>73.3</v>
      </c>
      <c r="N219" s="4">
        <f t="shared" si="27"/>
        <v>26</v>
      </c>
      <c r="S219" s="4" t="str">
        <f>VLOOKUP(A219,Bios!$B$2:$S$350,3,FALSE)</f>
        <v>L</v>
      </c>
      <c r="T219" s="4" t="str">
        <f>VLOOKUP(A219,Bios!$B$2:$S$350,4,FALSE)</f>
        <v>Jul 02 '87</v>
      </c>
      <c r="U219" s="4" t="str">
        <f t="shared" si="28"/>
        <v>87</v>
      </c>
      <c r="V219" s="5">
        <f t="shared" si="29"/>
        <v>0.41814461118690316</v>
      </c>
      <c r="W219" s="4">
        <f t="shared" si="30"/>
        <v>29</v>
      </c>
      <c r="X219" s="4">
        <f t="shared" si="31"/>
        <v>32.299999999999997</v>
      </c>
      <c r="Y219" s="4">
        <f t="shared" si="32"/>
        <v>65</v>
      </c>
      <c r="Z219" s="4">
        <f t="shared" si="33"/>
        <v>81.599999999999994</v>
      </c>
      <c r="AA219" s="4" t="str">
        <f>VLOOKUP(A219,Bios!$B$2:$S$350,7,FALSE)</f>
        <v>CZE</v>
      </c>
      <c r="AB219" s="4" t="str">
        <f>VLOOKUP(A219,Bios!$B$2:$S$350,2,FALSE)</f>
        <v>STL</v>
      </c>
      <c r="AC219" s="4">
        <f t="shared" si="34"/>
        <v>73.3</v>
      </c>
      <c r="AD219" s="4">
        <f t="shared" si="35"/>
        <v>30.65</v>
      </c>
    </row>
    <row r="220" spans="1:30" ht="15" customHeight="1">
      <c r="A220" s="4" t="s">
        <v>742</v>
      </c>
      <c r="B220" s="4">
        <f>VLOOKUP(A220,'2013'!$B$2:$S$301,7,FALSE)*1.7</f>
        <v>32.299999999999997</v>
      </c>
      <c r="C220" s="4">
        <f>IF(ISNA(VLOOKUP(A220,'2012'!$B$2:$S$401,7,FALSE)), B220, VLOOKUP(A220,'2012'!$B$2:$S$401,7,FALSE))</f>
        <v>27</v>
      </c>
      <c r="D220" s="4">
        <f>IF(ISNA(VLOOKUP(A220,'2011'!$B$2:$S$401,7,FALSE)), AVERAGE(B220:C220), VLOOKUP(A220,'2011'!$B$2:$S$401,7,FALSE))</f>
        <v>29.65</v>
      </c>
      <c r="E220" s="4">
        <f>IF(ISNA(VLOOKUP(A220,'2010'!$B$2:$S$401,7,FALSE)), AVERAGE(B220:D220), VLOOKUP(A220,'2010'!$B$2:$S$401,7,FALSE))</f>
        <v>24</v>
      </c>
      <c r="F220" s="4">
        <f>IF(ISNA(VLOOKUP(A220,'2009'!$B$2:$S$401,7,FALSE)), AVERAGE(B220:E220), VLOOKUP(A220,'2009'!$B$2:$S$401,7,FALSE))</f>
        <v>28.237499999999997</v>
      </c>
      <c r="H220" s="4">
        <f>VLOOKUP(A220,'2013'!$B$2:$S$301,4,FALSE)*1.7</f>
        <v>71.399999999999991</v>
      </c>
      <c r="I220" s="4">
        <f>IF(ISNA(VLOOKUP(A220,'2012'!$B$2:$S$401,4,FALSE)), H220, VLOOKUP(A220,'2012'!$B$2:$S$401,4,FALSE))</f>
        <v>57</v>
      </c>
      <c r="J220" s="4">
        <f>IF(ISNA(VLOOKUP(A220,'2011'!$B$2:$S$401,4,FALSE)), AVERAGE(H220:I220), VLOOKUP(A220,'2011'!$B$2:$S$401,4,FALSE))</f>
        <v>64.199999999999989</v>
      </c>
      <c r="K220" s="4">
        <f>IF(ISNA(VLOOKUP(A220,'2010'!$B$2:$S$401,4,FALSE)), AVERAGE(H220:J220), VLOOKUP(A220,'2010'!$B$2:$S$401,4,FALSE))</f>
        <v>51</v>
      </c>
      <c r="L220" s="4">
        <f>IF(ISNA(VLOOKUP(A220,'2009'!$B$2:$S$401,4,FALSE)), AVERAGE(H220:K220), VLOOKUP(A220,'2009'!$B$2:$S$401,4,FALSE))</f>
        <v>60.899999999999991</v>
      </c>
      <c r="N220" s="4">
        <f t="shared" si="27"/>
        <v>30</v>
      </c>
      <c r="S220" s="4" t="str">
        <f>VLOOKUP(A220,Bios!$B$2:$S$350,3,FALSE)</f>
        <v>C</v>
      </c>
      <c r="T220" s="4" t="str">
        <f>VLOOKUP(A220,Bios!$B$2:$S$350,4,FALSE)</f>
        <v>Aug 24 '83</v>
      </c>
      <c r="U220" s="4" t="str">
        <f t="shared" si="28"/>
        <v>83</v>
      </c>
      <c r="V220" s="5">
        <f t="shared" si="29"/>
        <v>0.46366995073891631</v>
      </c>
      <c r="W220" s="4">
        <f t="shared" si="30"/>
        <v>24</v>
      </c>
      <c r="X220" s="4">
        <f t="shared" si="31"/>
        <v>32.299999999999997</v>
      </c>
      <c r="Y220" s="4">
        <f t="shared" si="32"/>
        <v>51</v>
      </c>
      <c r="Z220" s="4">
        <f t="shared" si="33"/>
        <v>71.399999999999991</v>
      </c>
      <c r="AA220" s="4" t="str">
        <f>VLOOKUP(A220,Bios!$B$2:$S$350,7,FALSE)</f>
        <v>DEU</v>
      </c>
      <c r="AB220" s="4" t="str">
        <f>VLOOKUP(A220,Bios!$B$2:$S$350,2,FALSE)</f>
        <v>FLA, PIT</v>
      </c>
      <c r="AC220" s="4">
        <f t="shared" si="34"/>
        <v>60.899999999999991</v>
      </c>
      <c r="AD220" s="4">
        <f t="shared" si="35"/>
        <v>28.237500000000001</v>
      </c>
    </row>
    <row r="221" spans="1:30" ht="15" customHeight="1">
      <c r="A221" s="4" t="s">
        <v>773</v>
      </c>
      <c r="B221" s="4">
        <f>VLOOKUP(A221,'2013'!$B$2:$S$301,7,FALSE)*1.7</f>
        <v>32.299999999999997</v>
      </c>
      <c r="C221" s="4">
        <f>IF(ISNA(VLOOKUP(A221,'2012'!$B$2:$S$401,7,FALSE)), B221, VLOOKUP(A221,'2012'!$B$2:$S$401,7,FALSE))</f>
        <v>23</v>
      </c>
      <c r="D221" s="4">
        <f>IF(ISNA(VLOOKUP(A221,'2011'!$B$2:$S$401,7,FALSE)), AVERAGE(B221:C221), VLOOKUP(A221,'2011'!$B$2:$S$401,7,FALSE))</f>
        <v>23</v>
      </c>
      <c r="E221" s="4">
        <f>IF(ISNA(VLOOKUP(A221,'2010'!$B$2:$S$401,7,FALSE)), AVERAGE(B221:D221), VLOOKUP(A221,'2010'!$B$2:$S$401,7,FALSE))</f>
        <v>26</v>
      </c>
      <c r="F221" s="4">
        <f>IF(ISNA(VLOOKUP(A221,'2009'!$B$2:$S$401,7,FALSE)), AVERAGE(B221:E221), VLOOKUP(A221,'2009'!$B$2:$S$401,7,FALSE))</f>
        <v>19</v>
      </c>
      <c r="H221" s="4">
        <f>VLOOKUP(A221,'2013'!$B$2:$S$301,4,FALSE)*1.7</f>
        <v>81.599999999999994</v>
      </c>
      <c r="I221" s="4">
        <f>IF(ISNA(VLOOKUP(A221,'2012'!$B$2:$S$401,4,FALSE)), H221, VLOOKUP(A221,'2012'!$B$2:$S$401,4,FALSE))</f>
        <v>84</v>
      </c>
      <c r="J221" s="4">
        <f>IF(ISNA(VLOOKUP(A221,'2011'!$B$2:$S$401,4,FALSE)), AVERAGE(H221:I221), VLOOKUP(A221,'2011'!$B$2:$S$401,4,FALSE))</f>
        <v>84</v>
      </c>
      <c r="K221" s="4">
        <f>IF(ISNA(VLOOKUP(A221,'2010'!$B$2:$S$401,4,FALSE)), AVERAGE(H221:J221), VLOOKUP(A221,'2010'!$B$2:$S$401,4,FALSE))</f>
        <v>80</v>
      </c>
      <c r="L221" s="4">
        <f>IF(ISNA(VLOOKUP(A221,'2009'!$B$2:$S$401,4,FALSE)), AVERAGE(H221:K221), VLOOKUP(A221,'2009'!$B$2:$S$401,4,FALSE))</f>
        <v>74</v>
      </c>
      <c r="N221" s="4">
        <f t="shared" si="27"/>
        <v>28</v>
      </c>
      <c r="S221" s="4" t="str">
        <f>VLOOKUP(A221,Bios!$B$2:$S$350,3,FALSE)</f>
        <v>C</v>
      </c>
      <c r="T221" s="4" t="str">
        <f>VLOOKUP(A221,Bios!$B$2:$S$350,4,FALSE)</f>
        <v>Mar 06 '85</v>
      </c>
      <c r="U221" s="4" t="str">
        <f t="shared" si="28"/>
        <v>85</v>
      </c>
      <c r="V221" s="5">
        <f t="shared" si="29"/>
        <v>0.30550049554013875</v>
      </c>
      <c r="W221" s="4">
        <f t="shared" si="30"/>
        <v>19</v>
      </c>
      <c r="X221" s="4">
        <f t="shared" si="31"/>
        <v>32.299999999999997</v>
      </c>
      <c r="Y221" s="4">
        <f t="shared" si="32"/>
        <v>74</v>
      </c>
      <c r="Z221" s="4">
        <f t="shared" si="33"/>
        <v>84</v>
      </c>
      <c r="AA221" s="4" t="str">
        <f>VLOOKUP(A221,Bios!$B$2:$S$350,7,FALSE)</f>
        <v>CAN</v>
      </c>
      <c r="AB221" s="4" t="str">
        <f>VLOOKUP(A221,Bios!$B$2:$S$350,2,FALSE)</f>
        <v>ANA</v>
      </c>
      <c r="AC221" s="4">
        <f t="shared" si="34"/>
        <v>80.72</v>
      </c>
      <c r="AD221" s="4">
        <f t="shared" si="35"/>
        <v>24.66</v>
      </c>
    </row>
    <row r="222" spans="1:30" ht="15" customHeight="1">
      <c r="A222" s="6" t="s">
        <v>321</v>
      </c>
      <c r="B222" s="4">
        <f>VLOOKUP(A222,'2013'!$B$2:$S$301,7,FALSE)*1.7</f>
        <v>30.599999999999998</v>
      </c>
      <c r="C222" s="4">
        <f>IF(ISNA(VLOOKUP(A222,'2012'!$B$2:$S$401,7,FALSE)), B222, VLOOKUP(A222,'2012'!$B$2:$S$401,7,FALSE))</f>
        <v>27</v>
      </c>
      <c r="D222" s="4">
        <f>IF(ISNA(VLOOKUP(A222,'2011'!$B$2:$S$401,7,FALSE)), AVERAGE(B222:C222), VLOOKUP(A222,'2011'!$B$2:$S$401,7,FALSE))</f>
        <v>62</v>
      </c>
      <c r="E222" s="4">
        <f>IF(ISNA(VLOOKUP(A222,'2010'!$B$2:$S$401,7,FALSE)), AVERAGE(B222:D222), VLOOKUP(A222,'2010'!$B$2:$S$401,7,FALSE))</f>
        <v>54</v>
      </c>
      <c r="F222" s="4">
        <f>IF(ISNA(VLOOKUP(A222,'2009'!$B$2:$S$401,7,FALSE)), AVERAGE(B222:E222), VLOOKUP(A222,'2009'!$B$2:$S$401,7,FALSE))</f>
        <v>77</v>
      </c>
      <c r="H222" s="4">
        <f>VLOOKUP(A222,'2013'!$B$2:$S$301,4,FALSE)*1.7</f>
        <v>68</v>
      </c>
      <c r="I222" s="4">
        <f>IF(ISNA(VLOOKUP(A222,'2012'!$B$2:$S$401,4,FALSE)), H222, VLOOKUP(A222,'2012'!$B$2:$S$401,4,FALSE))</f>
        <v>39</v>
      </c>
      <c r="J222" s="4">
        <f>IF(ISNA(VLOOKUP(A222,'2011'!$B$2:$S$401,4,FALSE)), AVERAGE(H222:I222), VLOOKUP(A222,'2011'!$B$2:$S$401,4,FALSE))</f>
        <v>78</v>
      </c>
      <c r="K222" s="4">
        <f>IF(ISNA(VLOOKUP(A222,'2010'!$B$2:$S$401,4,FALSE)), AVERAGE(H222:J222), VLOOKUP(A222,'2010'!$B$2:$S$401,4,FALSE))</f>
        <v>73</v>
      </c>
      <c r="L222" s="4">
        <f>IF(ISNA(VLOOKUP(A222,'2009'!$B$2:$S$401,4,FALSE)), AVERAGE(H222:K222), VLOOKUP(A222,'2009'!$B$2:$S$401,4,FALSE))</f>
        <v>81</v>
      </c>
      <c r="N222" s="4">
        <f t="shared" si="27"/>
        <v>32</v>
      </c>
      <c r="S222" s="4" t="str">
        <f>VLOOKUP(A222,Bios!$B$2:$S$350,3,FALSE)</f>
        <v>R</v>
      </c>
      <c r="T222" s="4" t="str">
        <f>VLOOKUP(A222,Bios!$B$2:$S$350,4,FALSE)</f>
        <v>Apr 19 '81</v>
      </c>
      <c r="U222" s="4" t="str">
        <f t="shared" si="28"/>
        <v>81</v>
      </c>
      <c r="V222" s="5">
        <f t="shared" si="29"/>
        <v>0.73923303834808263</v>
      </c>
      <c r="W222" s="4">
        <f t="shared" si="30"/>
        <v>27</v>
      </c>
      <c r="X222" s="4">
        <f t="shared" si="31"/>
        <v>77</v>
      </c>
      <c r="Y222" s="4">
        <f t="shared" si="32"/>
        <v>39</v>
      </c>
      <c r="Z222" s="4">
        <f t="shared" si="33"/>
        <v>81</v>
      </c>
      <c r="AA222" s="4" t="str">
        <f>VLOOKUP(A222,Bios!$B$2:$S$350,7,FALSE)</f>
        <v>CZE</v>
      </c>
      <c r="AB222" s="4" t="str">
        <f>VLOOKUP(A222,Bios!$B$2:$S$350,2,FALSE)</f>
        <v>SJS</v>
      </c>
      <c r="AC222" s="4">
        <f t="shared" si="34"/>
        <v>67.8</v>
      </c>
      <c r="AD222" s="4">
        <f t="shared" si="35"/>
        <v>50.12</v>
      </c>
    </row>
    <row r="223" spans="1:30" ht="15" customHeight="1">
      <c r="A223" s="4" t="s">
        <v>268</v>
      </c>
      <c r="B223" s="4">
        <f>VLOOKUP(A223,'2013'!$B$2:$S$301,7,FALSE)*1.7</f>
        <v>30.599999999999998</v>
      </c>
      <c r="C223" s="4">
        <f>IF(ISNA(VLOOKUP(A223,'2012'!$B$2:$S$401,7,FALSE)), B223, VLOOKUP(A223,'2012'!$B$2:$S$401,7,FALSE))</f>
        <v>35</v>
      </c>
      <c r="D223" s="4">
        <f>IF(ISNA(VLOOKUP(A223,'2011'!$B$2:$S$401,7,FALSE)), AVERAGE(B223:C223), VLOOKUP(A223,'2011'!$B$2:$S$401,7,FALSE))</f>
        <v>41</v>
      </c>
      <c r="E223" s="4">
        <f>IF(ISNA(VLOOKUP(A223,'2010'!$B$2:$S$401,7,FALSE)), AVERAGE(B223:D223), VLOOKUP(A223,'2010'!$B$2:$S$401,7,FALSE))</f>
        <v>67</v>
      </c>
      <c r="F223" s="4">
        <f>IF(ISNA(VLOOKUP(A223,'2009'!$B$2:$S$401,7,FALSE)), AVERAGE(B223:E223), VLOOKUP(A223,'2009'!$B$2:$S$401,7,FALSE))</f>
        <v>59</v>
      </c>
      <c r="H223" s="4">
        <f>VLOOKUP(A223,'2013'!$B$2:$S$301,4,FALSE)*1.7</f>
        <v>68</v>
      </c>
      <c r="I223" s="4">
        <f>IF(ISNA(VLOOKUP(A223,'2012'!$B$2:$S$401,4,FALSE)), H223, VLOOKUP(A223,'2012'!$B$2:$S$401,4,FALSE))</f>
        <v>69</v>
      </c>
      <c r="J223" s="4">
        <f>IF(ISNA(VLOOKUP(A223,'2011'!$B$2:$S$401,4,FALSE)), AVERAGE(H223:I223), VLOOKUP(A223,'2011'!$B$2:$S$401,4,FALSE))</f>
        <v>76</v>
      </c>
      <c r="K223" s="4">
        <f>IF(ISNA(VLOOKUP(A223,'2010'!$B$2:$S$401,4,FALSE)), AVERAGE(H223:J223), VLOOKUP(A223,'2010'!$B$2:$S$401,4,FALSE))</f>
        <v>76</v>
      </c>
      <c r="L223" s="4">
        <f>IF(ISNA(VLOOKUP(A223,'2009'!$B$2:$S$401,4,FALSE)), AVERAGE(H223:K223), VLOOKUP(A223,'2009'!$B$2:$S$401,4,FALSE))</f>
        <v>81</v>
      </c>
      <c r="N223" s="4" t="e">
        <f t="shared" si="27"/>
        <v>#N/A</v>
      </c>
      <c r="S223" s="4" t="e">
        <f>VLOOKUP(A223,Bios!$B$2:$S$350,3,FALSE)</f>
        <v>#N/A</v>
      </c>
      <c r="T223" s="4" t="e">
        <f>VLOOKUP(A223,Bios!$B$2:$S$350,4,FALSE)</f>
        <v>#N/A</v>
      </c>
      <c r="U223" s="4" t="e">
        <f t="shared" si="28"/>
        <v>#N/A</v>
      </c>
      <c r="V223" s="5">
        <f t="shared" si="29"/>
        <v>0.62864864864864856</v>
      </c>
      <c r="W223" s="4">
        <f t="shared" si="30"/>
        <v>30.599999999999998</v>
      </c>
      <c r="X223" s="4">
        <f t="shared" si="31"/>
        <v>67</v>
      </c>
      <c r="Y223" s="4">
        <f t="shared" si="32"/>
        <v>68</v>
      </c>
      <c r="Z223" s="4">
        <f t="shared" si="33"/>
        <v>81</v>
      </c>
      <c r="AA223" s="4" t="e">
        <f>VLOOKUP(A223,Bios!$B$2:$S$350,7,FALSE)</f>
        <v>#N/A</v>
      </c>
      <c r="AB223" s="4" t="e">
        <f>VLOOKUP(A223,Bios!$B$2:$S$350,2,FALSE)</f>
        <v>#N/A</v>
      </c>
      <c r="AC223" s="4">
        <f t="shared" si="34"/>
        <v>74</v>
      </c>
      <c r="AD223" s="4">
        <f t="shared" si="35"/>
        <v>46.519999999999996</v>
      </c>
    </row>
    <row r="224" spans="1:30" ht="15" customHeight="1">
      <c r="A224" s="4" t="s">
        <v>232</v>
      </c>
      <c r="B224" s="4" t="e">
        <f>VLOOKUP(A224,'2013'!$B$2:$S$301,7,FALSE)*1.7</f>
        <v>#N/A</v>
      </c>
      <c r="C224" s="4">
        <f>IF(ISNA(VLOOKUP(A224,'2012'!$B$2:$S$401,7,FALSE)), B224, VLOOKUP(A224,'2012'!$B$2:$S$401,7,FALSE))</f>
        <v>40</v>
      </c>
      <c r="D224" s="4">
        <f>IF(ISNA(VLOOKUP(A224,'2011'!$B$2:$S$401,7,FALSE)), AVERAGE(B224:C224), VLOOKUP(A224,'2011'!$B$2:$S$401,7,FALSE))</f>
        <v>57</v>
      </c>
      <c r="E224" s="4">
        <f>IF(ISNA(VLOOKUP(A224,'2010'!$B$2:$S$401,7,FALSE)), AVERAGE(B224:D224), VLOOKUP(A224,'2010'!$B$2:$S$401,7,FALSE))</f>
        <v>55</v>
      </c>
      <c r="F224" s="4">
        <f>IF(ISNA(VLOOKUP(A224,'2009'!$B$2:$S$401,7,FALSE)), AVERAGE(B224:E224), VLOOKUP(A224,'2009'!$B$2:$S$401,7,FALSE))</f>
        <v>46</v>
      </c>
      <c r="H224" s="4" t="e">
        <f>VLOOKUP(A224,'2013'!$B$2:$S$301,4,FALSE)*1.7</f>
        <v>#N/A</v>
      </c>
      <c r="I224" s="4">
        <f>IF(ISNA(VLOOKUP(A224,'2012'!$B$2:$S$401,4,FALSE)), H224, VLOOKUP(A224,'2012'!$B$2:$S$401,4,FALSE))</f>
        <v>77</v>
      </c>
      <c r="J224" s="4">
        <f>IF(ISNA(VLOOKUP(A224,'2011'!$B$2:$S$401,4,FALSE)), AVERAGE(H224:I224), VLOOKUP(A224,'2011'!$B$2:$S$401,4,FALSE))</f>
        <v>82</v>
      </c>
      <c r="K224" s="4">
        <f>IF(ISNA(VLOOKUP(A224,'2010'!$B$2:$S$401,4,FALSE)), AVERAGE(H224:J224), VLOOKUP(A224,'2010'!$B$2:$S$401,4,FALSE))</f>
        <v>82</v>
      </c>
      <c r="L224" s="4">
        <f>IF(ISNA(VLOOKUP(A224,'2009'!$B$2:$S$401,4,FALSE)), AVERAGE(H224:K224), VLOOKUP(A224,'2009'!$B$2:$S$401,4,FALSE))</f>
        <v>82</v>
      </c>
      <c r="N224" s="4">
        <f t="shared" si="27"/>
        <v>31</v>
      </c>
      <c r="S224" s="4" t="str">
        <f>VLOOKUP(A224,Bios!$B$2:$S$350,3,FALSE)</f>
        <v>L</v>
      </c>
      <c r="T224" s="4" t="str">
        <f>VLOOKUP(A224,Bios!$B$2:$S$350,4,FALSE)</f>
        <v>May 03 '82</v>
      </c>
      <c r="U224" s="4" t="str">
        <f t="shared" si="28"/>
        <v>82</v>
      </c>
      <c r="V224" s="5" t="e">
        <f t="shared" si="29"/>
        <v>#N/A</v>
      </c>
      <c r="W224" s="4" t="e">
        <f t="shared" si="30"/>
        <v>#N/A</v>
      </c>
      <c r="X224" s="4" t="e">
        <f t="shared" si="31"/>
        <v>#N/A</v>
      </c>
      <c r="Y224" s="4" t="e">
        <f t="shared" si="32"/>
        <v>#N/A</v>
      </c>
      <c r="Z224" s="4" t="e">
        <f t="shared" si="33"/>
        <v>#N/A</v>
      </c>
      <c r="AA224" s="4" t="str">
        <f>VLOOKUP(A224,Bios!$B$2:$S$350,7,FALSE)</f>
        <v>USA</v>
      </c>
      <c r="AB224" s="4" t="str">
        <f>VLOOKUP(A224,Bios!$B$2:$S$350,2,FALSE)</f>
        <v>CBJ</v>
      </c>
      <c r="AC224" s="4" t="e">
        <f t="shared" si="34"/>
        <v>#N/A</v>
      </c>
      <c r="AD224" s="4" t="e">
        <f t="shared" si="35"/>
        <v>#N/A</v>
      </c>
    </row>
    <row r="225" spans="1:30" ht="15" customHeight="1">
      <c r="A225" s="4" t="s">
        <v>154</v>
      </c>
      <c r="B225" s="4">
        <f>VLOOKUP(A225,'2013'!$B$2:$S$301,7,FALSE)*1.7</f>
        <v>30.599999999999998</v>
      </c>
      <c r="C225" s="4">
        <f>IF(ISNA(VLOOKUP(A225,'2012'!$B$2:$S$401,7,FALSE)), B225, VLOOKUP(A225,'2012'!$B$2:$S$401,7,FALSE))</f>
        <v>67</v>
      </c>
      <c r="D225" s="4">
        <f>IF(ISNA(VLOOKUP(A225,'2011'!$B$2:$S$401,7,FALSE)), AVERAGE(B225:C225), VLOOKUP(A225,'2011'!$B$2:$S$401,7,FALSE))</f>
        <v>31</v>
      </c>
      <c r="E225" s="4">
        <f>IF(ISNA(VLOOKUP(A225,'2010'!$B$2:$S$401,7,FALSE)), AVERAGE(B225:D225), VLOOKUP(A225,'2010'!$B$2:$S$401,7,FALSE))</f>
        <v>42.866666666666667</v>
      </c>
      <c r="F225" s="4">
        <f>IF(ISNA(VLOOKUP(A225,'2009'!$B$2:$S$401,7,FALSE)), AVERAGE(B225:E225), VLOOKUP(A225,'2009'!$B$2:$S$401,7,FALSE))</f>
        <v>50</v>
      </c>
      <c r="H225" s="4">
        <f>VLOOKUP(A225,'2013'!$B$2:$S$301,4,FALSE)*1.7</f>
        <v>27.2</v>
      </c>
      <c r="I225" s="4">
        <f>IF(ISNA(VLOOKUP(A225,'2012'!$B$2:$S$401,4,FALSE)), H225, VLOOKUP(A225,'2012'!$B$2:$S$401,4,FALSE))</f>
        <v>66</v>
      </c>
      <c r="J225" s="4">
        <f>IF(ISNA(VLOOKUP(A225,'2011'!$B$2:$S$401,4,FALSE)), AVERAGE(H225:I225), VLOOKUP(A225,'2011'!$B$2:$S$401,4,FALSE))</f>
        <v>54</v>
      </c>
      <c r="K225" s="4">
        <f>IF(ISNA(VLOOKUP(A225,'2010'!$B$2:$S$401,4,FALSE)), AVERAGE(H225:J225), VLOOKUP(A225,'2010'!$B$2:$S$401,4,FALSE))</f>
        <v>49.066666666666663</v>
      </c>
      <c r="L225" s="4">
        <f>IF(ISNA(VLOOKUP(A225,'2009'!$B$2:$S$401,4,FALSE)), AVERAGE(H225:K225), VLOOKUP(A225,'2009'!$B$2:$S$401,4,FALSE))</f>
        <v>79</v>
      </c>
      <c r="N225" s="4">
        <f t="shared" si="27"/>
        <v>30</v>
      </c>
      <c r="S225" s="4" t="str">
        <f>VLOOKUP(A225,Bios!$B$2:$S$350,3,FALSE)</f>
        <v>L</v>
      </c>
      <c r="T225" s="4" t="str">
        <f>VLOOKUP(A225,Bios!$B$2:$S$350,4,FALSE)</f>
        <v>Sep 23 '83</v>
      </c>
      <c r="U225" s="4" t="str">
        <f t="shared" si="28"/>
        <v>83</v>
      </c>
      <c r="V225" s="5">
        <f t="shared" si="29"/>
        <v>0.80455316057156712</v>
      </c>
      <c r="W225" s="4">
        <f t="shared" si="30"/>
        <v>30.599999999999998</v>
      </c>
      <c r="X225" s="4">
        <f t="shared" si="31"/>
        <v>67</v>
      </c>
      <c r="Y225" s="4">
        <f t="shared" si="32"/>
        <v>27.2</v>
      </c>
      <c r="Z225" s="4">
        <f t="shared" si="33"/>
        <v>79</v>
      </c>
      <c r="AA225" s="4" t="str">
        <f>VLOOKUP(A225,Bios!$B$2:$S$350,7,FALSE)</f>
        <v>CAN</v>
      </c>
      <c r="AB225" s="4" t="str">
        <f>VLOOKUP(A225,Bios!$B$2:$S$350,2,FALSE)</f>
        <v>TOR</v>
      </c>
      <c r="AC225" s="4">
        <f t="shared" si="34"/>
        <v>55.053333333333327</v>
      </c>
      <c r="AD225" s="4">
        <f t="shared" si="35"/>
        <v>44.293333333333337</v>
      </c>
    </row>
    <row r="226" spans="1:30" ht="15" customHeight="1">
      <c r="A226" s="4" t="s">
        <v>224</v>
      </c>
      <c r="B226" s="4">
        <f>VLOOKUP(A226,'2013'!$B$2:$S$301,7,FALSE)*1.7</f>
        <v>30.599999999999998</v>
      </c>
      <c r="C226" s="4">
        <f>IF(ISNA(VLOOKUP(A226,'2012'!$B$2:$S$401,7,FALSE)), B226, VLOOKUP(A226,'2012'!$B$2:$S$401,7,FALSE))</f>
        <v>42</v>
      </c>
      <c r="D226" s="4">
        <f>IF(ISNA(VLOOKUP(A226,'2011'!$B$2:$S$401,7,FALSE)), AVERAGE(B226:C226), VLOOKUP(A226,'2011'!$B$2:$S$401,7,FALSE))</f>
        <v>41</v>
      </c>
      <c r="E226" s="4">
        <f>IF(ISNA(VLOOKUP(A226,'2010'!$B$2:$S$401,7,FALSE)), AVERAGE(B226:D226), VLOOKUP(A226,'2010'!$B$2:$S$401,7,FALSE))</f>
        <v>55</v>
      </c>
      <c r="F226" s="4">
        <f>IF(ISNA(VLOOKUP(A226,'2009'!$B$2:$S$401,7,FALSE)), AVERAGE(B226:E226), VLOOKUP(A226,'2009'!$B$2:$S$401,7,FALSE))</f>
        <v>44</v>
      </c>
      <c r="H226" s="4">
        <f>VLOOKUP(A226,'2013'!$B$2:$S$301,4,FALSE)*1.7</f>
        <v>79.899999999999991</v>
      </c>
      <c r="I226" s="4">
        <f>IF(ISNA(VLOOKUP(A226,'2012'!$B$2:$S$401,4,FALSE)), H226, VLOOKUP(A226,'2012'!$B$2:$S$401,4,FALSE))</f>
        <v>57</v>
      </c>
      <c r="J226" s="4">
        <f>IF(ISNA(VLOOKUP(A226,'2011'!$B$2:$S$401,4,FALSE)), AVERAGE(H226:I226), VLOOKUP(A226,'2011'!$B$2:$S$401,4,FALSE))</f>
        <v>82</v>
      </c>
      <c r="K226" s="4">
        <f>IF(ISNA(VLOOKUP(A226,'2010'!$B$2:$S$401,4,FALSE)), AVERAGE(H226:J226), VLOOKUP(A226,'2010'!$B$2:$S$401,4,FALSE))</f>
        <v>82</v>
      </c>
      <c r="L226" s="4">
        <f>IF(ISNA(VLOOKUP(A226,'2009'!$B$2:$S$401,4,FALSE)), AVERAGE(H226:K226), VLOOKUP(A226,'2009'!$B$2:$S$401,4,FALSE))</f>
        <v>66</v>
      </c>
      <c r="N226" s="4">
        <f t="shared" si="27"/>
        <v>31</v>
      </c>
      <c r="S226" s="4" t="str">
        <f>VLOOKUP(A226,Bios!$B$2:$S$350,3,FALSE)</f>
        <v>C</v>
      </c>
      <c r="T226" s="4" t="str">
        <f>VLOOKUP(A226,Bios!$B$2:$S$350,4,FALSE)</f>
        <v>Jul 08 '82</v>
      </c>
      <c r="U226" s="4" t="str">
        <f t="shared" si="28"/>
        <v>82</v>
      </c>
      <c r="V226" s="5">
        <f t="shared" si="29"/>
        <v>0.5794494412646497</v>
      </c>
      <c r="W226" s="4">
        <f t="shared" si="30"/>
        <v>30.599999999999998</v>
      </c>
      <c r="X226" s="4">
        <f t="shared" si="31"/>
        <v>55</v>
      </c>
      <c r="Y226" s="4">
        <f t="shared" si="32"/>
        <v>57</v>
      </c>
      <c r="Z226" s="4">
        <f t="shared" si="33"/>
        <v>82</v>
      </c>
      <c r="AA226" s="4" t="str">
        <f>VLOOKUP(A226,Bios!$B$2:$S$350,7,FALSE)</f>
        <v>CAN</v>
      </c>
      <c r="AB226" s="4" t="str">
        <f>VLOOKUP(A226,Bios!$B$2:$S$350,2,FALSE)</f>
        <v>DAL</v>
      </c>
      <c r="AC226" s="4">
        <f t="shared" si="34"/>
        <v>73.38</v>
      </c>
      <c r="AD226" s="4">
        <f t="shared" si="35"/>
        <v>42.519999999999996</v>
      </c>
    </row>
    <row r="227" spans="1:30" ht="15" customHeight="1">
      <c r="A227" s="4" t="s">
        <v>186</v>
      </c>
      <c r="B227" s="4">
        <f>VLOOKUP(A227,'2013'!$B$2:$S$301,7,FALSE)*1.7</f>
        <v>30.599999999999998</v>
      </c>
      <c r="C227" s="4">
        <f>IF(ISNA(VLOOKUP(A227,'2012'!$B$2:$S$401,7,FALSE)), B227, VLOOKUP(A227,'2012'!$B$2:$S$401,7,FALSE))</f>
        <v>50</v>
      </c>
      <c r="D227" s="4">
        <f>IF(ISNA(VLOOKUP(A227,'2011'!$B$2:$S$401,7,FALSE)), AVERAGE(B227:C227), VLOOKUP(A227,'2011'!$B$2:$S$401,7,FALSE))</f>
        <v>52</v>
      </c>
      <c r="E227" s="4">
        <f>IF(ISNA(VLOOKUP(A227,'2010'!$B$2:$S$401,7,FALSE)), AVERAGE(B227:D227), VLOOKUP(A227,'2010'!$B$2:$S$401,7,FALSE))</f>
        <v>34</v>
      </c>
      <c r="F227" s="4">
        <f>IF(ISNA(VLOOKUP(A227,'2009'!$B$2:$S$401,7,FALSE)), AVERAGE(B227:E227), VLOOKUP(A227,'2009'!$B$2:$S$401,7,FALSE))</f>
        <v>45</v>
      </c>
      <c r="H227" s="4">
        <f>VLOOKUP(A227,'2013'!$B$2:$S$301,4,FALSE)*1.7</f>
        <v>78.2</v>
      </c>
      <c r="I227" s="4">
        <f>IF(ISNA(VLOOKUP(A227,'2012'!$B$2:$S$401,4,FALSE)), H227, VLOOKUP(A227,'2012'!$B$2:$S$401,4,FALSE))</f>
        <v>80</v>
      </c>
      <c r="J227" s="4">
        <f>IF(ISNA(VLOOKUP(A227,'2011'!$B$2:$S$401,4,FALSE)), AVERAGE(H227:I227), VLOOKUP(A227,'2011'!$B$2:$S$401,4,FALSE))</f>
        <v>62</v>
      </c>
      <c r="K227" s="4">
        <f>IF(ISNA(VLOOKUP(A227,'2010'!$B$2:$S$401,4,FALSE)), AVERAGE(H227:J227), VLOOKUP(A227,'2010'!$B$2:$S$401,4,FALSE))</f>
        <v>71</v>
      </c>
      <c r="L227" s="4">
        <f>IF(ISNA(VLOOKUP(A227,'2009'!$B$2:$S$401,4,FALSE)), AVERAGE(H227:K227), VLOOKUP(A227,'2009'!$B$2:$S$401,4,FALSE))</f>
        <v>79</v>
      </c>
      <c r="N227" s="4">
        <f t="shared" si="27"/>
        <v>28</v>
      </c>
      <c r="S227" s="4" t="str">
        <f>VLOOKUP(A227,Bios!$B$2:$S$350,3,FALSE)</f>
        <v>R</v>
      </c>
      <c r="T227" s="4" t="str">
        <f>VLOOKUP(A227,Bios!$B$2:$S$350,4,FALSE)</f>
        <v>Oct 30 '85</v>
      </c>
      <c r="U227" s="4" t="str">
        <f t="shared" si="28"/>
        <v>85</v>
      </c>
      <c r="V227" s="5">
        <f t="shared" si="29"/>
        <v>0.57158292814694767</v>
      </c>
      <c r="W227" s="4">
        <f t="shared" si="30"/>
        <v>30.599999999999998</v>
      </c>
      <c r="X227" s="4">
        <f t="shared" si="31"/>
        <v>52</v>
      </c>
      <c r="Y227" s="4">
        <f t="shared" si="32"/>
        <v>62</v>
      </c>
      <c r="Z227" s="4">
        <f t="shared" si="33"/>
        <v>80</v>
      </c>
      <c r="AA227" s="4" t="str">
        <f>VLOOKUP(A227,Bios!$B$2:$S$350,7,FALSE)</f>
        <v>USA</v>
      </c>
      <c r="AB227" s="4" t="str">
        <f>VLOOKUP(A227,Bios!$B$2:$S$350,2,FALSE)</f>
        <v>BUF</v>
      </c>
      <c r="AC227" s="4">
        <f t="shared" si="34"/>
        <v>74.039999999999992</v>
      </c>
      <c r="AD227" s="4">
        <f t="shared" si="35"/>
        <v>42.32</v>
      </c>
    </row>
    <row r="228" spans="1:30" ht="15" customHeight="1">
      <c r="A228" s="4" t="s">
        <v>260</v>
      </c>
      <c r="B228" s="4">
        <f>VLOOKUP(A228,'2013'!$B$2:$S$301,7,FALSE)*1.7</f>
        <v>30.599999999999998</v>
      </c>
      <c r="C228" s="4">
        <f>IF(ISNA(VLOOKUP(A228,'2012'!$B$2:$S$401,7,FALSE)), B228, VLOOKUP(A228,'2012'!$B$2:$S$401,7,FALSE))</f>
        <v>36</v>
      </c>
      <c r="D228" s="4">
        <f>IF(ISNA(VLOOKUP(A228,'2011'!$B$2:$S$401,7,FALSE)), AVERAGE(B228:C228), VLOOKUP(A228,'2011'!$B$2:$S$401,7,FALSE))</f>
        <v>44</v>
      </c>
      <c r="E228" s="4">
        <f>IF(ISNA(VLOOKUP(A228,'2010'!$B$2:$S$401,7,FALSE)), AVERAGE(B228:D228), VLOOKUP(A228,'2010'!$B$2:$S$401,7,FALSE))</f>
        <v>36.866666666666667</v>
      </c>
      <c r="F228" s="4">
        <f>IF(ISNA(VLOOKUP(A228,'2009'!$B$2:$S$401,7,FALSE)), AVERAGE(B228:E228), VLOOKUP(A228,'2009'!$B$2:$S$401,7,FALSE))</f>
        <v>36.866666666666667</v>
      </c>
      <c r="H228" s="4">
        <f>VLOOKUP(A228,'2013'!$B$2:$S$301,4,FALSE)*1.7</f>
        <v>59.5</v>
      </c>
      <c r="I228" s="4">
        <f>IF(ISNA(VLOOKUP(A228,'2012'!$B$2:$S$401,4,FALSE)), H228, VLOOKUP(A228,'2012'!$B$2:$S$401,4,FALSE))</f>
        <v>79</v>
      </c>
      <c r="J228" s="4">
        <f>IF(ISNA(VLOOKUP(A228,'2011'!$B$2:$S$401,4,FALSE)), AVERAGE(H228:I228), VLOOKUP(A228,'2011'!$B$2:$S$401,4,FALSE))</f>
        <v>82</v>
      </c>
      <c r="K228" s="4">
        <f>IF(ISNA(VLOOKUP(A228,'2010'!$B$2:$S$401,4,FALSE)), AVERAGE(H228:J228), VLOOKUP(A228,'2010'!$B$2:$S$401,4,FALSE))</f>
        <v>73.5</v>
      </c>
      <c r="L228" s="4">
        <f>IF(ISNA(VLOOKUP(A228,'2009'!$B$2:$S$401,4,FALSE)), AVERAGE(H228:K228), VLOOKUP(A228,'2009'!$B$2:$S$401,4,FALSE))</f>
        <v>73.5</v>
      </c>
      <c r="N228" s="4">
        <f t="shared" si="27"/>
        <v>25</v>
      </c>
      <c r="S228" s="4" t="str">
        <f>VLOOKUP(A228,Bios!$B$2:$S$350,3,FALSE)</f>
        <v>C</v>
      </c>
      <c r="T228" s="4" t="str">
        <f>VLOOKUP(A228,Bios!$B$2:$S$350,4,FALSE)</f>
        <v>May 24 '88</v>
      </c>
      <c r="U228" s="4" t="str">
        <f t="shared" si="28"/>
        <v>88</v>
      </c>
      <c r="V228" s="5">
        <f t="shared" si="29"/>
        <v>0.50158730158730158</v>
      </c>
      <c r="W228" s="4">
        <f t="shared" si="30"/>
        <v>30.599999999999998</v>
      </c>
      <c r="X228" s="4">
        <f t="shared" si="31"/>
        <v>44</v>
      </c>
      <c r="Y228" s="4">
        <f t="shared" si="32"/>
        <v>59.5</v>
      </c>
      <c r="Z228" s="4">
        <f t="shared" si="33"/>
        <v>82</v>
      </c>
      <c r="AA228" s="4" t="str">
        <f>VLOOKUP(A228,Bios!$B$2:$S$350,7,FALSE)</f>
        <v>RUS</v>
      </c>
      <c r="AB228" s="4" t="str">
        <f>VLOOKUP(A228,Bios!$B$2:$S$350,2,FALSE)</f>
        <v>CBJ</v>
      </c>
      <c r="AC228" s="4">
        <f t="shared" si="34"/>
        <v>73.5</v>
      </c>
      <c r="AD228" s="4">
        <f t="shared" si="35"/>
        <v>36.866666666666667</v>
      </c>
    </row>
    <row r="229" spans="1:30" ht="15" customHeight="1">
      <c r="A229" s="4" t="s">
        <v>347</v>
      </c>
      <c r="B229" s="4">
        <f>VLOOKUP(A229,'2013'!$B$2:$S$301,7,FALSE)*1.7</f>
        <v>30.599999999999998</v>
      </c>
      <c r="C229" s="4">
        <f>IF(ISNA(VLOOKUP(A229,'2012'!$B$2:$S$401,7,FALSE)), B229, VLOOKUP(A229,'2012'!$B$2:$S$401,7,FALSE))</f>
        <v>21</v>
      </c>
      <c r="D229" s="4">
        <f>IF(ISNA(VLOOKUP(A229,'2011'!$B$2:$S$401,7,FALSE)), AVERAGE(B229:C229), VLOOKUP(A229,'2011'!$B$2:$S$401,7,FALSE))</f>
        <v>43</v>
      </c>
      <c r="E229" s="4">
        <f>IF(ISNA(VLOOKUP(A229,'2010'!$B$2:$S$401,7,FALSE)), AVERAGE(B229:D229), VLOOKUP(A229,'2010'!$B$2:$S$401,7,FALSE))</f>
        <v>47</v>
      </c>
      <c r="F229" s="4">
        <f>IF(ISNA(VLOOKUP(A229,'2009'!$B$2:$S$401,7,FALSE)), AVERAGE(B229:E229), VLOOKUP(A229,'2009'!$B$2:$S$401,7,FALSE))</f>
        <v>41</v>
      </c>
      <c r="H229" s="4">
        <f>VLOOKUP(A229,'2013'!$B$2:$S$301,4,FALSE)*1.7</f>
        <v>81.599999999999994</v>
      </c>
      <c r="I229" s="4">
        <f>IF(ISNA(VLOOKUP(A229,'2012'!$B$2:$S$401,4,FALSE)), H229, VLOOKUP(A229,'2012'!$B$2:$S$401,4,FALSE))</f>
        <v>78</v>
      </c>
      <c r="J229" s="4">
        <f>IF(ISNA(VLOOKUP(A229,'2011'!$B$2:$S$401,4,FALSE)), AVERAGE(H229:I229), VLOOKUP(A229,'2011'!$B$2:$S$401,4,FALSE))</f>
        <v>82</v>
      </c>
      <c r="K229" s="4">
        <f>IF(ISNA(VLOOKUP(A229,'2010'!$B$2:$S$401,4,FALSE)), AVERAGE(H229:J229), VLOOKUP(A229,'2010'!$B$2:$S$401,4,FALSE))</f>
        <v>73</v>
      </c>
      <c r="L229" s="4">
        <f>IF(ISNA(VLOOKUP(A229,'2009'!$B$2:$S$401,4,FALSE)), AVERAGE(H229:K229), VLOOKUP(A229,'2009'!$B$2:$S$401,4,FALSE))</f>
        <v>74</v>
      </c>
      <c r="N229" s="4">
        <f t="shared" si="27"/>
        <v>31</v>
      </c>
      <c r="S229" s="4" t="str">
        <f>VLOOKUP(A229,Bios!$B$2:$S$350,3,FALSE)</f>
        <v>C</v>
      </c>
      <c r="T229" s="4" t="str">
        <f>VLOOKUP(A229,Bios!$B$2:$S$350,4,FALSE)</f>
        <v>Jun 24 '82</v>
      </c>
      <c r="U229" s="4" t="str">
        <f t="shared" si="28"/>
        <v>82</v>
      </c>
      <c r="V229" s="5">
        <f t="shared" si="29"/>
        <v>0.46989191971178584</v>
      </c>
      <c r="W229" s="4">
        <f t="shared" si="30"/>
        <v>21</v>
      </c>
      <c r="X229" s="4">
        <f t="shared" si="31"/>
        <v>47</v>
      </c>
      <c r="Y229" s="4">
        <f t="shared" si="32"/>
        <v>73</v>
      </c>
      <c r="Z229" s="4">
        <f t="shared" si="33"/>
        <v>82</v>
      </c>
      <c r="AA229" s="4" t="str">
        <f>VLOOKUP(A229,Bios!$B$2:$S$350,7,FALSE)</f>
        <v>CAN</v>
      </c>
      <c r="AB229" s="4" t="str">
        <f>VLOOKUP(A229,Bios!$B$2:$S$350,2,FALSE)</f>
        <v>LAK</v>
      </c>
      <c r="AC229" s="4">
        <f t="shared" si="34"/>
        <v>77.72</v>
      </c>
      <c r="AD229" s="4">
        <f t="shared" si="35"/>
        <v>36.519999999999996</v>
      </c>
    </row>
    <row r="230" spans="1:30">
      <c r="A230" s="4" t="s">
        <v>258</v>
      </c>
      <c r="B230" s="4">
        <f>VLOOKUP(A230,'2013'!$B$2:$S$301,7,FALSE)*1.7</f>
        <v>30.599999999999998</v>
      </c>
      <c r="C230" s="4">
        <f>IF(ISNA(VLOOKUP(A230,'2012'!$B$2:$S$401,7,FALSE)), B230, VLOOKUP(A230,'2012'!$B$2:$S$401,7,FALSE))</f>
        <v>37</v>
      </c>
      <c r="D230" s="4">
        <f>IF(ISNA(VLOOKUP(A230,'2011'!$B$2:$S$401,7,FALSE)), AVERAGE(B230:C230), VLOOKUP(A230,'2011'!$B$2:$S$401,7,FALSE))</f>
        <v>33.799999999999997</v>
      </c>
      <c r="E230" s="4">
        <f>IF(ISNA(VLOOKUP(A230,'2010'!$B$2:$S$401,7,FALSE)), AVERAGE(B230:D230), VLOOKUP(A230,'2010'!$B$2:$S$401,7,FALSE))</f>
        <v>33.799999999999997</v>
      </c>
      <c r="F230" s="4">
        <f>IF(ISNA(VLOOKUP(A230,'2009'!$B$2:$S$401,7,FALSE)), AVERAGE(B230:E230), VLOOKUP(A230,'2009'!$B$2:$S$401,7,FALSE))</f>
        <v>33.799999999999997</v>
      </c>
      <c r="H230" s="4">
        <f>VLOOKUP(A230,'2013'!$B$2:$S$301,4,FALSE)*1.7</f>
        <v>81.599999999999994</v>
      </c>
      <c r="I230" s="4">
        <f>IF(ISNA(VLOOKUP(A230,'2012'!$B$2:$S$401,4,FALSE)), H230, VLOOKUP(A230,'2012'!$B$2:$S$401,4,FALSE))</f>
        <v>82</v>
      </c>
      <c r="J230" s="4">
        <f>IF(ISNA(VLOOKUP(A230,'2011'!$B$2:$S$401,4,FALSE)), AVERAGE(H230:I230), VLOOKUP(A230,'2011'!$B$2:$S$401,4,FALSE))</f>
        <v>81.8</v>
      </c>
      <c r="K230" s="4">
        <f>IF(ISNA(VLOOKUP(A230,'2010'!$B$2:$S$401,4,FALSE)), AVERAGE(H230:J230), VLOOKUP(A230,'2010'!$B$2:$S$401,4,FALSE))</f>
        <v>81.8</v>
      </c>
      <c r="L230" s="4">
        <f>IF(ISNA(VLOOKUP(A230,'2009'!$B$2:$S$401,4,FALSE)), AVERAGE(H230:K230), VLOOKUP(A230,'2009'!$B$2:$S$401,4,FALSE))</f>
        <v>81.8</v>
      </c>
      <c r="N230" s="4">
        <f t="shared" si="27"/>
        <v>22</v>
      </c>
      <c r="S230" s="4" t="str">
        <f>VLOOKUP(A230,Bios!$B$2:$S$350,3,FALSE)</f>
        <v>D</v>
      </c>
      <c r="T230" s="4" t="str">
        <f>VLOOKUP(A230,Bios!$B$2:$S$350,4,FALSE)</f>
        <v>Mar 20 '91</v>
      </c>
      <c r="U230" s="4" t="str">
        <f t="shared" si="28"/>
        <v>91</v>
      </c>
      <c r="V230" s="5">
        <f t="shared" si="29"/>
        <v>0.41320293398533003</v>
      </c>
      <c r="W230" s="4">
        <f t="shared" si="30"/>
        <v>30.599999999999998</v>
      </c>
      <c r="X230" s="4">
        <f t="shared" si="31"/>
        <v>37</v>
      </c>
      <c r="Y230" s="4">
        <f t="shared" si="32"/>
        <v>81.599999999999994</v>
      </c>
      <c r="Z230" s="4">
        <f t="shared" si="33"/>
        <v>82</v>
      </c>
      <c r="AA230" s="4" t="str">
        <f>VLOOKUP(A230,Bios!$B$2:$S$350,7,FALSE)</f>
        <v>USA</v>
      </c>
      <c r="AB230" s="4" t="str">
        <f>VLOOKUP(A230,Bios!$B$2:$S$350,2,FALSE)</f>
        <v>CHI</v>
      </c>
      <c r="AC230" s="4">
        <f t="shared" si="34"/>
        <v>81.8</v>
      </c>
      <c r="AD230" s="4">
        <f t="shared" si="35"/>
        <v>33.799999999999997</v>
      </c>
    </row>
    <row r="231" spans="1:30">
      <c r="A231" s="4" t="s">
        <v>921</v>
      </c>
      <c r="B231" s="4">
        <f>VLOOKUP(A231,'2013'!$B$2:$S$301,7,FALSE)*1.7</f>
        <v>30.599999999999998</v>
      </c>
      <c r="C231" s="4">
        <f>IF(ISNA(VLOOKUP(A231,'2012'!$B$2:$S$401,7,FALSE)), B231, VLOOKUP(A231,'2012'!$B$2:$S$401,7,FALSE))</f>
        <v>30.599999999999998</v>
      </c>
      <c r="D231" s="4">
        <f>IF(ISNA(VLOOKUP(A231,'2011'!$B$2:$S$401,7,FALSE)), AVERAGE(B231:C231), VLOOKUP(A231,'2011'!$B$2:$S$401,7,FALSE))</f>
        <v>16</v>
      </c>
      <c r="E231" s="4">
        <f>IF(ISNA(VLOOKUP(A231,'2010'!$B$2:$S$401,7,FALSE)), AVERAGE(B231:D231), VLOOKUP(A231,'2010'!$B$2:$S$401,7,FALSE))</f>
        <v>25.733333333333331</v>
      </c>
      <c r="F231" s="4">
        <f>IF(ISNA(VLOOKUP(A231,'2009'!$B$2:$S$401,7,FALSE)), AVERAGE(B231:E231), VLOOKUP(A231,'2009'!$B$2:$S$401,7,FALSE))</f>
        <v>25.733333333333331</v>
      </c>
      <c r="H231" s="4">
        <f>VLOOKUP(A231,'2013'!$B$2:$S$301,4,FALSE)*1.7</f>
        <v>81.599999999999994</v>
      </c>
      <c r="I231" s="4">
        <f>IF(ISNA(VLOOKUP(A231,'2012'!$B$2:$S$401,4,FALSE)), H231, VLOOKUP(A231,'2012'!$B$2:$S$401,4,FALSE))</f>
        <v>81.599999999999994</v>
      </c>
      <c r="J231" s="4">
        <f>IF(ISNA(VLOOKUP(A231,'2011'!$B$2:$S$401,4,FALSE)), AVERAGE(H231:I231), VLOOKUP(A231,'2011'!$B$2:$S$401,4,FALSE))</f>
        <v>52</v>
      </c>
      <c r="K231" s="4">
        <f>IF(ISNA(VLOOKUP(A231,'2010'!$B$2:$S$401,4,FALSE)), AVERAGE(H231:J231), VLOOKUP(A231,'2010'!$B$2:$S$401,4,FALSE))</f>
        <v>71.733333333333334</v>
      </c>
      <c r="L231" s="4">
        <f>IF(ISNA(VLOOKUP(A231,'2009'!$B$2:$S$401,4,FALSE)), AVERAGE(H231:K231), VLOOKUP(A231,'2009'!$B$2:$S$401,4,FALSE))</f>
        <v>71.733333333333334</v>
      </c>
      <c r="N231" s="4">
        <f t="shared" si="27"/>
        <v>23</v>
      </c>
      <c r="S231" s="4" t="str">
        <f>VLOOKUP(A231,Bios!$B$2:$S$350,3,FALSE)</f>
        <v>D</v>
      </c>
      <c r="T231" s="4" t="str">
        <f>VLOOKUP(A231,Bios!$B$2:$S$350,4,FALSE)</f>
        <v>Jun 01 '90</v>
      </c>
      <c r="U231" s="4" t="str">
        <f t="shared" si="28"/>
        <v>90</v>
      </c>
      <c r="V231" s="5">
        <f t="shared" si="29"/>
        <v>0.35873605947955384</v>
      </c>
      <c r="W231" s="4">
        <f t="shared" si="30"/>
        <v>16</v>
      </c>
      <c r="X231" s="4">
        <f t="shared" si="31"/>
        <v>30.599999999999998</v>
      </c>
      <c r="Y231" s="4">
        <f t="shared" si="32"/>
        <v>52</v>
      </c>
      <c r="Z231" s="4">
        <f t="shared" si="33"/>
        <v>81.599999999999994</v>
      </c>
      <c r="AA231" s="4" t="str">
        <f>VLOOKUP(A231,Bios!$B$2:$S$350,7,FALSE)</f>
        <v>CHE</v>
      </c>
      <c r="AB231" s="4" t="str">
        <f>VLOOKUP(A231,Bios!$B$2:$S$350,2,FALSE)</f>
        <v>NSH</v>
      </c>
      <c r="AC231" s="4">
        <f t="shared" si="34"/>
        <v>71.733333333333334</v>
      </c>
      <c r="AD231" s="4">
        <f t="shared" si="35"/>
        <v>25.733333333333331</v>
      </c>
    </row>
    <row r="232" spans="1:30" ht="15" customHeight="1">
      <c r="A232" s="4" t="s">
        <v>919</v>
      </c>
      <c r="B232" s="4">
        <f>VLOOKUP(A232,'2013'!$B$2:$S$301,7,FALSE)*1.7</f>
        <v>30.599999999999998</v>
      </c>
      <c r="C232" s="4">
        <f>IF(ISNA(VLOOKUP(A232,'2012'!$B$2:$S$401,7,FALSE)), B232, VLOOKUP(A232,'2012'!$B$2:$S$401,7,FALSE))</f>
        <v>30.599999999999998</v>
      </c>
      <c r="D232" s="4">
        <f>IF(ISNA(VLOOKUP(A232,'2011'!$B$2:$S$401,7,FALSE)), AVERAGE(B232:C232), VLOOKUP(A232,'2011'!$B$2:$S$401,7,FALSE))</f>
        <v>30.599999999999998</v>
      </c>
      <c r="E232" s="4">
        <f>IF(ISNA(VLOOKUP(A232,'2010'!$B$2:$S$401,7,FALSE)), AVERAGE(B232:D232), VLOOKUP(A232,'2010'!$B$2:$S$401,7,FALSE))</f>
        <v>30.599999999999998</v>
      </c>
      <c r="F232" s="4">
        <f>IF(ISNA(VLOOKUP(A232,'2009'!$B$2:$S$401,7,FALSE)), AVERAGE(B232:E232), VLOOKUP(A232,'2009'!$B$2:$S$401,7,FALSE))</f>
        <v>30.599999999999998</v>
      </c>
      <c r="H232" s="4">
        <f>VLOOKUP(A232,'2013'!$B$2:$S$301,4,FALSE)*1.7</f>
        <v>59.5</v>
      </c>
      <c r="I232" s="4">
        <f>IF(ISNA(VLOOKUP(A232,'2012'!$B$2:$S$401,4,FALSE)), H232, VLOOKUP(A232,'2012'!$B$2:$S$401,4,FALSE))</f>
        <v>59.5</v>
      </c>
      <c r="J232" s="4">
        <f>IF(ISNA(VLOOKUP(A232,'2011'!$B$2:$S$401,4,FALSE)), AVERAGE(H232:I232), VLOOKUP(A232,'2011'!$B$2:$S$401,4,FALSE))</f>
        <v>59.5</v>
      </c>
      <c r="K232" s="4">
        <f>IF(ISNA(VLOOKUP(A232,'2010'!$B$2:$S$401,4,FALSE)), AVERAGE(H232:J232), VLOOKUP(A232,'2010'!$B$2:$S$401,4,FALSE))</f>
        <v>59.5</v>
      </c>
      <c r="L232" s="4">
        <f>IF(ISNA(VLOOKUP(A232,'2009'!$B$2:$S$401,4,FALSE)), AVERAGE(H232:K232), VLOOKUP(A232,'2009'!$B$2:$S$401,4,FALSE))</f>
        <v>59.5</v>
      </c>
      <c r="N232" s="4">
        <f t="shared" si="27"/>
        <v>24</v>
      </c>
      <c r="S232" s="4" t="str">
        <f>VLOOKUP(A232,Bios!$B$2:$S$350,3,FALSE)</f>
        <v>R</v>
      </c>
      <c r="T232" s="4" t="str">
        <f>VLOOKUP(A232,Bios!$B$2:$S$350,4,FALSE)</f>
        <v>Jun 05 '89</v>
      </c>
      <c r="U232" s="4" t="str">
        <f t="shared" si="28"/>
        <v>89</v>
      </c>
      <c r="V232" s="5">
        <f t="shared" si="29"/>
        <v>0.51428571428571435</v>
      </c>
      <c r="W232" s="4">
        <f t="shared" si="30"/>
        <v>30.599999999999998</v>
      </c>
      <c r="X232" s="4">
        <f t="shared" si="31"/>
        <v>30.599999999999998</v>
      </c>
      <c r="Y232" s="4">
        <f t="shared" si="32"/>
        <v>59.5</v>
      </c>
      <c r="Z232" s="4">
        <f t="shared" si="33"/>
        <v>59.5</v>
      </c>
      <c r="AA232" s="4" t="str">
        <f>VLOOKUP(A232,Bios!$B$2:$S$350,7,FALSE)</f>
        <v>USA</v>
      </c>
      <c r="AB232" s="4" t="str">
        <f>VLOOKUP(A232,Bios!$B$2:$S$350,2,FALSE)</f>
        <v>CBJ</v>
      </c>
      <c r="AC232" s="4">
        <f t="shared" si="34"/>
        <v>59.5</v>
      </c>
      <c r="AD232" s="4">
        <f t="shared" si="35"/>
        <v>30.6</v>
      </c>
    </row>
    <row r="233" spans="1:30" ht="15" customHeight="1">
      <c r="A233" s="4" t="s">
        <v>922</v>
      </c>
      <c r="B233" s="4">
        <f>VLOOKUP(A233,'2013'!$B$2:$S$301,7,FALSE)*1.7</f>
        <v>30.599999999999998</v>
      </c>
      <c r="C233" s="4">
        <f>IF(ISNA(VLOOKUP(A233,'2012'!$B$2:$S$401,7,FALSE)), B233, VLOOKUP(A233,'2012'!$B$2:$S$401,7,FALSE))</f>
        <v>30.599999999999998</v>
      </c>
      <c r="D233" s="4">
        <f>IF(ISNA(VLOOKUP(A233,'2011'!$B$2:$S$401,7,FALSE)), AVERAGE(B233:C233), VLOOKUP(A233,'2011'!$B$2:$S$401,7,FALSE))</f>
        <v>30.599999999999998</v>
      </c>
      <c r="E233" s="4">
        <f>IF(ISNA(VLOOKUP(A233,'2010'!$B$2:$S$401,7,FALSE)), AVERAGE(B233:D233), VLOOKUP(A233,'2010'!$B$2:$S$401,7,FALSE))</f>
        <v>30.599999999999998</v>
      </c>
      <c r="F233" s="4">
        <f>IF(ISNA(VLOOKUP(A233,'2009'!$B$2:$S$401,7,FALSE)), AVERAGE(B233:E233), VLOOKUP(A233,'2009'!$B$2:$S$401,7,FALSE))</f>
        <v>30.599999999999998</v>
      </c>
      <c r="H233" s="4">
        <f>VLOOKUP(A233,'2013'!$B$2:$S$301,4,FALSE)*1.7</f>
        <v>79.899999999999991</v>
      </c>
      <c r="I233" s="4">
        <f>IF(ISNA(VLOOKUP(A233,'2012'!$B$2:$S$401,4,FALSE)), H233, VLOOKUP(A233,'2012'!$B$2:$S$401,4,FALSE))</f>
        <v>79.899999999999991</v>
      </c>
      <c r="J233" s="4">
        <f>IF(ISNA(VLOOKUP(A233,'2011'!$B$2:$S$401,4,FALSE)), AVERAGE(H233:I233), VLOOKUP(A233,'2011'!$B$2:$S$401,4,FALSE))</f>
        <v>79.899999999999991</v>
      </c>
      <c r="K233" s="4">
        <f>IF(ISNA(VLOOKUP(A233,'2010'!$B$2:$S$401,4,FALSE)), AVERAGE(H233:J233), VLOOKUP(A233,'2010'!$B$2:$S$401,4,FALSE))</f>
        <v>79.899999999999991</v>
      </c>
      <c r="L233" s="4">
        <f>IF(ISNA(VLOOKUP(A233,'2009'!$B$2:$S$401,4,FALSE)), AVERAGE(H233:K233), VLOOKUP(A233,'2009'!$B$2:$S$401,4,FALSE))</f>
        <v>79.899999999999991</v>
      </c>
      <c r="N233" s="4" t="e">
        <f t="shared" si="27"/>
        <v>#N/A</v>
      </c>
      <c r="S233" s="4" t="e">
        <f>VLOOKUP(A233,Bios!$B$2:$S$350,3,FALSE)</f>
        <v>#N/A</v>
      </c>
      <c r="T233" s="4" t="e">
        <f>VLOOKUP(A233,Bios!$B$2:$S$350,4,FALSE)</f>
        <v>#N/A</v>
      </c>
      <c r="U233" s="4" t="e">
        <f t="shared" si="28"/>
        <v>#N/A</v>
      </c>
      <c r="V233" s="5">
        <f t="shared" si="29"/>
        <v>0.38297872340425537</v>
      </c>
      <c r="W233" s="4">
        <f t="shared" si="30"/>
        <v>30.599999999999998</v>
      </c>
      <c r="X233" s="4">
        <f t="shared" si="31"/>
        <v>30.599999999999998</v>
      </c>
      <c r="Y233" s="4">
        <f t="shared" si="32"/>
        <v>79.899999999999991</v>
      </c>
      <c r="Z233" s="4">
        <f t="shared" si="33"/>
        <v>79.899999999999991</v>
      </c>
      <c r="AA233" s="4" t="e">
        <f>VLOOKUP(A233,Bios!$B$2:$S$350,7,FALSE)</f>
        <v>#N/A</v>
      </c>
      <c r="AB233" s="4" t="e">
        <f>VLOOKUP(A233,Bios!$B$2:$S$350,2,FALSE)</f>
        <v>#N/A</v>
      </c>
      <c r="AC233" s="4">
        <f t="shared" si="34"/>
        <v>79.899999999999991</v>
      </c>
      <c r="AD233" s="4">
        <f t="shared" si="35"/>
        <v>30.6</v>
      </c>
    </row>
    <row r="234" spans="1:30" ht="15" customHeight="1">
      <c r="A234" s="4" t="s">
        <v>412</v>
      </c>
      <c r="B234" s="4">
        <f>VLOOKUP(A234,'2013'!$B$2:$S$301,7,FALSE)*1.7</f>
        <v>30.599999999999998</v>
      </c>
      <c r="C234" s="4">
        <f>IF(ISNA(VLOOKUP(A234,'2012'!$B$2:$S$401,7,FALSE)), B234, VLOOKUP(A234,'2012'!$B$2:$S$401,7,FALSE))</f>
        <v>26</v>
      </c>
      <c r="D234" s="4">
        <f>IF(ISNA(VLOOKUP(A234,'2011'!$B$2:$S$401,7,FALSE)), AVERAGE(B234:C234), VLOOKUP(A234,'2011'!$B$2:$S$401,7,FALSE))</f>
        <v>29</v>
      </c>
      <c r="E234" s="4">
        <f>IF(ISNA(VLOOKUP(A234,'2010'!$B$2:$S$401,7,FALSE)), AVERAGE(B234:D234), VLOOKUP(A234,'2010'!$B$2:$S$401,7,FALSE))</f>
        <v>36</v>
      </c>
      <c r="F234" s="4">
        <f>IF(ISNA(VLOOKUP(A234,'2009'!$B$2:$S$401,7,FALSE)), AVERAGE(B234:E234), VLOOKUP(A234,'2009'!$B$2:$S$401,7,FALSE))</f>
        <v>30.4</v>
      </c>
      <c r="H234" s="4">
        <f>VLOOKUP(A234,'2013'!$B$2:$S$301,4,FALSE)*1.7</f>
        <v>66.3</v>
      </c>
      <c r="I234" s="4">
        <f>IF(ISNA(VLOOKUP(A234,'2012'!$B$2:$S$401,4,FALSE)), H234, VLOOKUP(A234,'2012'!$B$2:$S$401,4,FALSE))</f>
        <v>79</v>
      </c>
      <c r="J234" s="4">
        <f>IF(ISNA(VLOOKUP(A234,'2011'!$B$2:$S$401,4,FALSE)), AVERAGE(H234:I234), VLOOKUP(A234,'2011'!$B$2:$S$401,4,FALSE))</f>
        <v>80</v>
      </c>
      <c r="K234" s="4">
        <f>IF(ISNA(VLOOKUP(A234,'2010'!$B$2:$S$401,4,FALSE)), AVERAGE(H234:J234), VLOOKUP(A234,'2010'!$B$2:$S$401,4,FALSE))</f>
        <v>74</v>
      </c>
      <c r="L234" s="4">
        <f>IF(ISNA(VLOOKUP(A234,'2009'!$B$2:$S$401,4,FALSE)), AVERAGE(H234:K234), VLOOKUP(A234,'2009'!$B$2:$S$401,4,FALSE))</f>
        <v>74.825000000000003</v>
      </c>
      <c r="N234" s="4" t="e">
        <f t="shared" si="27"/>
        <v>#N/A</v>
      </c>
      <c r="S234" s="4" t="e">
        <f>VLOOKUP(A234,Bios!$B$2:$S$350,3,FALSE)</f>
        <v>#N/A</v>
      </c>
      <c r="T234" s="4" t="e">
        <f>VLOOKUP(A234,Bios!$B$2:$S$350,4,FALSE)</f>
        <v>#N/A</v>
      </c>
      <c r="U234" s="4" t="e">
        <f t="shared" si="28"/>
        <v>#N/A</v>
      </c>
      <c r="V234" s="5">
        <f t="shared" si="29"/>
        <v>0.40628132308720344</v>
      </c>
      <c r="W234" s="4">
        <f t="shared" si="30"/>
        <v>26</v>
      </c>
      <c r="X234" s="4">
        <f t="shared" si="31"/>
        <v>36</v>
      </c>
      <c r="Y234" s="4">
        <f t="shared" si="32"/>
        <v>66.3</v>
      </c>
      <c r="Z234" s="4">
        <f t="shared" si="33"/>
        <v>80</v>
      </c>
      <c r="AA234" s="4" t="e">
        <f>VLOOKUP(A234,Bios!$B$2:$S$350,7,FALSE)</f>
        <v>#N/A</v>
      </c>
      <c r="AB234" s="4" t="e">
        <f>VLOOKUP(A234,Bios!$B$2:$S$350,2,FALSE)</f>
        <v>#N/A</v>
      </c>
      <c r="AC234" s="4">
        <f t="shared" si="34"/>
        <v>74.825000000000003</v>
      </c>
      <c r="AD234" s="4">
        <f t="shared" si="35"/>
        <v>30.4</v>
      </c>
    </row>
    <row r="235" spans="1:30" ht="15" customHeight="1">
      <c r="A235" s="4" t="s">
        <v>156</v>
      </c>
      <c r="B235" s="4">
        <f>VLOOKUP(A235,'2013'!$B$2:$S$301,7,FALSE)*1.7</f>
        <v>28.9</v>
      </c>
      <c r="C235" s="4">
        <f>IF(ISNA(VLOOKUP(A235,'2012'!$B$2:$S$401,7,FALSE)), B235, VLOOKUP(A235,'2012'!$B$2:$S$401,7,FALSE))</f>
        <v>66</v>
      </c>
      <c r="D235" s="4">
        <f>IF(ISNA(VLOOKUP(A235,'2011'!$B$2:$S$401,7,FALSE)), AVERAGE(B235:C235), VLOOKUP(A235,'2011'!$B$2:$S$401,7,FALSE))</f>
        <v>39</v>
      </c>
      <c r="E235" s="4">
        <f>IF(ISNA(VLOOKUP(A235,'2010'!$B$2:$S$401,7,FALSE)), AVERAGE(B235:D235), VLOOKUP(A235,'2010'!$B$2:$S$401,7,FALSE))</f>
        <v>35</v>
      </c>
      <c r="F235" s="4">
        <f>IF(ISNA(VLOOKUP(A235,'2009'!$B$2:$S$401,7,FALSE)), AVERAGE(B235:E235), VLOOKUP(A235,'2009'!$B$2:$S$401,7,FALSE))</f>
        <v>40</v>
      </c>
      <c r="H235" s="4">
        <f>VLOOKUP(A235,'2013'!$B$2:$S$301,4,FALSE)*1.7</f>
        <v>69.7</v>
      </c>
      <c r="I235" s="4">
        <f>IF(ISNA(VLOOKUP(A235,'2012'!$B$2:$S$401,4,FALSE)), H235, VLOOKUP(A235,'2012'!$B$2:$S$401,4,FALSE))</f>
        <v>81</v>
      </c>
      <c r="J235" s="4">
        <f>IF(ISNA(VLOOKUP(A235,'2011'!$B$2:$S$401,4,FALSE)), AVERAGE(H235:I235), VLOOKUP(A235,'2011'!$B$2:$S$401,4,FALSE))</f>
        <v>71</v>
      </c>
      <c r="K235" s="4">
        <f>IF(ISNA(VLOOKUP(A235,'2010'!$B$2:$S$401,4,FALSE)), AVERAGE(H235:J235), VLOOKUP(A235,'2010'!$B$2:$S$401,4,FALSE))</f>
        <v>55</v>
      </c>
      <c r="L235" s="4">
        <f>IF(ISNA(VLOOKUP(A235,'2009'!$B$2:$S$401,4,FALSE)), AVERAGE(H235:K235), VLOOKUP(A235,'2009'!$B$2:$S$401,4,FALSE))</f>
        <v>80</v>
      </c>
      <c r="N235" s="4">
        <f t="shared" si="27"/>
        <v>29</v>
      </c>
      <c r="S235" s="4" t="str">
        <f>VLOOKUP(A235,Bios!$B$2:$S$350,3,FALSE)</f>
        <v>C</v>
      </c>
      <c r="T235" s="4" t="str">
        <f>VLOOKUP(A235,Bios!$B$2:$S$350,4,FALSE)</f>
        <v>Mar 20 '84</v>
      </c>
      <c r="U235" s="4" t="str">
        <f t="shared" si="28"/>
        <v>84</v>
      </c>
      <c r="V235" s="5">
        <f t="shared" si="29"/>
        <v>0.5856462012895991</v>
      </c>
      <c r="W235" s="4">
        <f t="shared" si="30"/>
        <v>28.9</v>
      </c>
      <c r="X235" s="4">
        <f t="shared" si="31"/>
        <v>66</v>
      </c>
      <c r="Y235" s="4">
        <f t="shared" si="32"/>
        <v>55</v>
      </c>
      <c r="Z235" s="4">
        <f t="shared" si="33"/>
        <v>81</v>
      </c>
      <c r="AA235" s="4" t="str">
        <f>VLOOKUP(A235,Bios!$B$2:$S$350,7,FALSE)</f>
        <v>FIN</v>
      </c>
      <c r="AB235" s="4" t="str">
        <f>VLOOKUP(A235,Bios!$B$2:$S$350,2,FALSE)</f>
        <v>TBL</v>
      </c>
      <c r="AC235" s="4">
        <f t="shared" si="34"/>
        <v>71.34</v>
      </c>
      <c r="AD235" s="4">
        <f t="shared" si="35"/>
        <v>41.78</v>
      </c>
    </row>
    <row r="236" spans="1:30" ht="15" customHeight="1">
      <c r="A236" s="4" t="s">
        <v>177</v>
      </c>
      <c r="B236" s="4">
        <f>VLOOKUP(A236,'2013'!$B$2:$S$301,7,FALSE)*1.7</f>
        <v>28.9</v>
      </c>
      <c r="C236" s="4">
        <f>IF(ISNA(VLOOKUP(A236,'2012'!$B$2:$S$401,7,FALSE)), B236, VLOOKUP(A236,'2012'!$B$2:$S$401,7,FALSE))</f>
        <v>52</v>
      </c>
      <c r="D236" s="4">
        <f>IF(ISNA(VLOOKUP(A236,'2011'!$B$2:$S$401,7,FALSE)), AVERAGE(B236:C236), VLOOKUP(A236,'2011'!$B$2:$S$401,7,FALSE))</f>
        <v>40.450000000000003</v>
      </c>
      <c r="E236" s="4">
        <f>IF(ISNA(VLOOKUP(A236,'2010'!$B$2:$S$401,7,FALSE)), AVERAGE(B236:D236), VLOOKUP(A236,'2010'!$B$2:$S$401,7,FALSE))</f>
        <v>40.450000000000003</v>
      </c>
      <c r="F236" s="4">
        <f>IF(ISNA(VLOOKUP(A236,'2009'!$B$2:$S$401,7,FALSE)), AVERAGE(B236:E236), VLOOKUP(A236,'2009'!$B$2:$S$401,7,FALSE))</f>
        <v>40.450000000000003</v>
      </c>
      <c r="H236" s="4">
        <f>VLOOKUP(A236,'2013'!$B$2:$S$301,4,FALSE)*1.7</f>
        <v>61.199999999999996</v>
      </c>
      <c r="I236" s="4">
        <f>IF(ISNA(VLOOKUP(A236,'2012'!$B$2:$S$401,4,FALSE)), H236, VLOOKUP(A236,'2012'!$B$2:$S$401,4,FALSE))</f>
        <v>82</v>
      </c>
      <c r="J236" s="4">
        <f>IF(ISNA(VLOOKUP(A236,'2011'!$B$2:$S$401,4,FALSE)), AVERAGE(H236:I236), VLOOKUP(A236,'2011'!$B$2:$S$401,4,FALSE))</f>
        <v>71.599999999999994</v>
      </c>
      <c r="K236" s="4">
        <f>IF(ISNA(VLOOKUP(A236,'2010'!$B$2:$S$401,4,FALSE)), AVERAGE(H236:J236), VLOOKUP(A236,'2010'!$B$2:$S$401,4,FALSE))</f>
        <v>71.599999999999994</v>
      </c>
      <c r="L236" s="4">
        <f>IF(ISNA(VLOOKUP(A236,'2009'!$B$2:$S$401,4,FALSE)), AVERAGE(H236:K236), VLOOKUP(A236,'2009'!$B$2:$S$401,4,FALSE))</f>
        <v>71.599999999999994</v>
      </c>
      <c r="N236" s="4">
        <f t="shared" si="27"/>
        <v>21</v>
      </c>
      <c r="S236" s="4" t="str">
        <f>VLOOKUP(A236,Bios!$B$2:$S$350,3,FALSE)</f>
        <v>L</v>
      </c>
      <c r="T236" s="4" t="str">
        <f>VLOOKUP(A236,Bios!$B$2:$S$350,4,FALSE)</f>
        <v>Nov 23 '92</v>
      </c>
      <c r="U236" s="4" t="str">
        <f t="shared" si="28"/>
        <v>92</v>
      </c>
      <c r="V236" s="5">
        <f t="shared" si="29"/>
        <v>0.56494413407821242</v>
      </c>
      <c r="W236" s="4">
        <f t="shared" si="30"/>
        <v>28.9</v>
      </c>
      <c r="X236" s="4">
        <f t="shared" si="31"/>
        <v>52</v>
      </c>
      <c r="Y236" s="4">
        <f t="shared" si="32"/>
        <v>61.199999999999996</v>
      </c>
      <c r="Z236" s="4">
        <f t="shared" si="33"/>
        <v>82</v>
      </c>
      <c r="AA236" s="4" t="str">
        <f>VLOOKUP(A236,Bios!$B$2:$S$350,7,FALSE)</f>
        <v>SWE</v>
      </c>
      <c r="AB236" s="4" t="str">
        <f>VLOOKUP(A236,Bios!$B$2:$S$350,2,FALSE)</f>
        <v>COL</v>
      </c>
      <c r="AC236" s="4">
        <f t="shared" si="34"/>
        <v>71.599999999999994</v>
      </c>
      <c r="AD236" s="4">
        <f t="shared" si="35"/>
        <v>40.450000000000003</v>
      </c>
    </row>
    <row r="237" spans="1:30" ht="15" customHeight="1">
      <c r="A237" s="4" t="s">
        <v>194</v>
      </c>
      <c r="B237" s="4">
        <f>VLOOKUP(A237,'2013'!$B$2:$S$301,7,FALSE)*1.7</f>
        <v>28.9</v>
      </c>
      <c r="C237" s="4">
        <f>IF(ISNA(VLOOKUP(A237,'2012'!$B$2:$S$401,7,FALSE)), B237, VLOOKUP(A237,'2012'!$B$2:$S$401,7,FALSE))</f>
        <v>48</v>
      </c>
      <c r="D237" s="4">
        <f>IF(ISNA(VLOOKUP(A237,'2011'!$B$2:$S$401,7,FALSE)), AVERAGE(B237:C237), VLOOKUP(A237,'2011'!$B$2:$S$401,7,FALSE))</f>
        <v>38.450000000000003</v>
      </c>
      <c r="E237" s="4">
        <f>IF(ISNA(VLOOKUP(A237,'2010'!$B$2:$S$401,7,FALSE)), AVERAGE(B237:D237), VLOOKUP(A237,'2010'!$B$2:$S$401,7,FALSE))</f>
        <v>51</v>
      </c>
      <c r="F237" s="4">
        <f>IF(ISNA(VLOOKUP(A237,'2009'!$B$2:$S$401,7,FALSE)), AVERAGE(B237:E237), VLOOKUP(A237,'2009'!$B$2:$S$401,7,FALSE))</f>
        <v>32</v>
      </c>
      <c r="H237" s="4">
        <f>VLOOKUP(A237,'2013'!$B$2:$S$301,4,FALSE)*1.7</f>
        <v>71.399999999999991</v>
      </c>
      <c r="I237" s="4">
        <f>IF(ISNA(VLOOKUP(A237,'2012'!$B$2:$S$401,4,FALSE)), H237, VLOOKUP(A237,'2012'!$B$2:$S$401,4,FALSE))</f>
        <v>79</v>
      </c>
      <c r="J237" s="4">
        <f>IF(ISNA(VLOOKUP(A237,'2011'!$B$2:$S$401,4,FALSE)), AVERAGE(H237:I237), VLOOKUP(A237,'2011'!$B$2:$S$401,4,FALSE))</f>
        <v>75.199999999999989</v>
      </c>
      <c r="K237" s="4">
        <f>IF(ISNA(VLOOKUP(A237,'2010'!$B$2:$S$401,4,FALSE)), AVERAGE(H237:J237), VLOOKUP(A237,'2010'!$B$2:$S$401,4,FALSE))</f>
        <v>82</v>
      </c>
      <c r="L237" s="4">
        <f>IF(ISNA(VLOOKUP(A237,'2009'!$B$2:$S$401,4,FALSE)), AVERAGE(H237:K237), VLOOKUP(A237,'2009'!$B$2:$S$401,4,FALSE))</f>
        <v>41</v>
      </c>
      <c r="N237" s="4" t="e">
        <f t="shared" si="27"/>
        <v>#N/A</v>
      </c>
      <c r="S237" s="4" t="e">
        <f>VLOOKUP(A237,Bios!$B$2:$S$350,3,FALSE)</f>
        <v>#N/A</v>
      </c>
      <c r="T237" s="4" t="e">
        <f>VLOOKUP(A237,Bios!$B$2:$S$350,4,FALSE)</f>
        <v>#N/A</v>
      </c>
      <c r="U237" s="4" t="e">
        <f t="shared" si="28"/>
        <v>#N/A</v>
      </c>
      <c r="V237" s="5">
        <f t="shared" si="29"/>
        <v>0.56899024670109011</v>
      </c>
      <c r="W237" s="4">
        <f t="shared" si="30"/>
        <v>28.9</v>
      </c>
      <c r="X237" s="4">
        <f t="shared" si="31"/>
        <v>51</v>
      </c>
      <c r="Y237" s="4">
        <f t="shared" si="32"/>
        <v>41</v>
      </c>
      <c r="Z237" s="4">
        <f t="shared" si="33"/>
        <v>82</v>
      </c>
      <c r="AA237" s="4" t="e">
        <f>VLOOKUP(A237,Bios!$B$2:$S$350,7,FALSE)</f>
        <v>#N/A</v>
      </c>
      <c r="AB237" s="4" t="e">
        <f>VLOOKUP(A237,Bios!$B$2:$S$350,2,FALSE)</f>
        <v>#N/A</v>
      </c>
      <c r="AC237" s="4">
        <f t="shared" si="34"/>
        <v>69.72</v>
      </c>
      <c r="AD237" s="4">
        <f t="shared" si="35"/>
        <v>39.67</v>
      </c>
    </row>
    <row r="238" spans="1:30" ht="15" customHeight="1">
      <c r="A238" s="4" t="s">
        <v>817</v>
      </c>
      <c r="B238" s="4">
        <f>VLOOKUP(A238,'2013'!$B$2:$S$301,7,FALSE)*1.7</f>
        <v>28.9</v>
      </c>
      <c r="C238" s="4">
        <f>IF(ISNA(VLOOKUP(A238,'2012'!$B$2:$S$401,7,FALSE)), B238, VLOOKUP(A238,'2012'!$B$2:$S$401,7,FALSE))</f>
        <v>28.9</v>
      </c>
      <c r="D238" s="4">
        <f>IF(ISNA(VLOOKUP(A238,'2011'!$B$2:$S$401,7,FALSE)), AVERAGE(B238:C238), VLOOKUP(A238,'2011'!$B$2:$S$401,7,FALSE))</f>
        <v>28.9</v>
      </c>
      <c r="E238" s="4">
        <f>IF(ISNA(VLOOKUP(A238,'2010'!$B$2:$S$401,7,FALSE)), AVERAGE(B238:D238), VLOOKUP(A238,'2010'!$B$2:$S$401,7,FALSE))</f>
        <v>39</v>
      </c>
      <c r="F238" s="4">
        <f>IF(ISNA(VLOOKUP(A238,'2009'!$B$2:$S$401,7,FALSE)), AVERAGE(B238:E238), VLOOKUP(A238,'2009'!$B$2:$S$401,7,FALSE))</f>
        <v>31.424999999999997</v>
      </c>
      <c r="H238" s="4">
        <f>VLOOKUP(A238,'2013'!$B$2:$S$301,4,FALSE)*1.7</f>
        <v>69.7</v>
      </c>
      <c r="I238" s="4">
        <f>IF(ISNA(VLOOKUP(A238,'2012'!$B$2:$S$401,4,FALSE)), H238, VLOOKUP(A238,'2012'!$B$2:$S$401,4,FALSE))</f>
        <v>69.7</v>
      </c>
      <c r="J238" s="4">
        <f>IF(ISNA(VLOOKUP(A238,'2011'!$B$2:$S$401,4,FALSE)), AVERAGE(H238:I238), VLOOKUP(A238,'2011'!$B$2:$S$401,4,FALSE))</f>
        <v>69.7</v>
      </c>
      <c r="K238" s="4">
        <f>IF(ISNA(VLOOKUP(A238,'2010'!$B$2:$S$401,4,FALSE)), AVERAGE(H238:J238), VLOOKUP(A238,'2010'!$B$2:$S$401,4,FALSE))</f>
        <v>69</v>
      </c>
      <c r="L238" s="4">
        <f>IF(ISNA(VLOOKUP(A238,'2009'!$B$2:$S$401,4,FALSE)), AVERAGE(H238:K238), VLOOKUP(A238,'2009'!$B$2:$S$401,4,FALSE))</f>
        <v>69.525000000000006</v>
      </c>
      <c r="N238" s="4">
        <f t="shared" si="27"/>
        <v>28</v>
      </c>
      <c r="S238" s="4" t="str">
        <f>VLOOKUP(A238,Bios!$B$2:$S$350,3,FALSE)</f>
        <v>R</v>
      </c>
      <c r="T238" s="4" t="str">
        <f>VLOOKUP(A238,Bios!$B$2:$S$350,4,FALSE)</f>
        <v>Sep 07 '85</v>
      </c>
      <c r="U238" s="4" t="str">
        <f t="shared" si="28"/>
        <v>85</v>
      </c>
      <c r="V238" s="5">
        <f t="shared" si="29"/>
        <v>0.45199568500539372</v>
      </c>
      <c r="W238" s="4">
        <f t="shared" si="30"/>
        <v>28.9</v>
      </c>
      <c r="X238" s="4">
        <f t="shared" si="31"/>
        <v>39</v>
      </c>
      <c r="Y238" s="4">
        <f t="shared" si="32"/>
        <v>69</v>
      </c>
      <c r="Z238" s="4">
        <f t="shared" si="33"/>
        <v>69.7</v>
      </c>
      <c r="AA238" s="4" t="str">
        <f>VLOOKUP(A238,Bios!$B$2:$S$350,7,FALSE)</f>
        <v>CAN</v>
      </c>
      <c r="AB238" s="4" t="str">
        <f>VLOOKUP(A238,Bios!$B$2:$S$350,2,FALSE)</f>
        <v>WSH</v>
      </c>
      <c r="AC238" s="4">
        <f t="shared" si="34"/>
        <v>69.525000000000006</v>
      </c>
      <c r="AD238" s="4">
        <f t="shared" si="35"/>
        <v>31.425000000000001</v>
      </c>
    </row>
    <row r="239" spans="1:30">
      <c r="A239" s="4" t="s">
        <v>357</v>
      </c>
      <c r="B239" s="4">
        <f>VLOOKUP(A239,'2013'!$B$2:$S$301,7,FALSE)*1.7</f>
        <v>28.9</v>
      </c>
      <c r="C239" s="4">
        <f>IF(ISNA(VLOOKUP(A239,'2012'!$B$2:$S$401,7,FALSE)), B239, VLOOKUP(A239,'2012'!$B$2:$S$401,7,FALSE))</f>
        <v>25</v>
      </c>
      <c r="D239" s="4">
        <f>IF(ISNA(VLOOKUP(A239,'2011'!$B$2:$S$401,7,FALSE)), AVERAGE(B239:C239), VLOOKUP(A239,'2011'!$B$2:$S$401,7,FALSE))</f>
        <v>40</v>
      </c>
      <c r="E239" s="4">
        <f>IF(ISNA(VLOOKUP(A239,'2010'!$B$2:$S$401,7,FALSE)), AVERAGE(B239:D239), VLOOKUP(A239,'2010'!$B$2:$S$401,7,FALSE))</f>
        <v>31.3</v>
      </c>
      <c r="F239" s="4">
        <f>IF(ISNA(VLOOKUP(A239,'2009'!$B$2:$S$401,7,FALSE)), AVERAGE(B239:E239), VLOOKUP(A239,'2009'!$B$2:$S$401,7,FALSE))</f>
        <v>38</v>
      </c>
      <c r="H239" s="4">
        <f>VLOOKUP(A239,'2013'!$B$2:$S$301,4,FALSE)*1.7</f>
        <v>68</v>
      </c>
      <c r="I239" s="4">
        <f>IF(ISNA(VLOOKUP(A239,'2012'!$B$2:$S$401,4,FALSE)), H239, VLOOKUP(A239,'2012'!$B$2:$S$401,4,FALSE))</f>
        <v>75</v>
      </c>
      <c r="J239" s="4">
        <f>IF(ISNA(VLOOKUP(A239,'2011'!$B$2:$S$401,4,FALSE)), AVERAGE(H239:I239), VLOOKUP(A239,'2011'!$B$2:$S$401,4,FALSE))</f>
        <v>82</v>
      </c>
      <c r="K239" s="4">
        <f>IF(ISNA(VLOOKUP(A239,'2010'!$B$2:$S$401,4,FALSE)), AVERAGE(H239:J239), VLOOKUP(A239,'2010'!$B$2:$S$401,4,FALSE))</f>
        <v>75</v>
      </c>
      <c r="L239" s="4">
        <f>IF(ISNA(VLOOKUP(A239,'2009'!$B$2:$S$401,4,FALSE)), AVERAGE(H239:K239), VLOOKUP(A239,'2009'!$B$2:$S$401,4,FALSE))</f>
        <v>81</v>
      </c>
      <c r="N239" s="4" t="e">
        <f t="shared" si="27"/>
        <v>#N/A</v>
      </c>
      <c r="S239" s="4" t="e">
        <f>VLOOKUP(A239,Bios!$B$2:$S$350,3,FALSE)</f>
        <v>#N/A</v>
      </c>
      <c r="T239" s="4" t="e">
        <f>VLOOKUP(A239,Bios!$B$2:$S$350,4,FALSE)</f>
        <v>#N/A</v>
      </c>
      <c r="U239" s="4" t="e">
        <f t="shared" si="28"/>
        <v>#N/A</v>
      </c>
      <c r="V239" s="5">
        <f t="shared" si="29"/>
        <v>0.42834645669291338</v>
      </c>
      <c r="W239" s="4">
        <f t="shared" si="30"/>
        <v>25</v>
      </c>
      <c r="X239" s="4">
        <f t="shared" si="31"/>
        <v>40</v>
      </c>
      <c r="Y239" s="4">
        <f t="shared" si="32"/>
        <v>68</v>
      </c>
      <c r="Z239" s="4">
        <f t="shared" si="33"/>
        <v>82</v>
      </c>
      <c r="AA239" s="4" t="e">
        <f>VLOOKUP(A239,Bios!$B$2:$S$350,7,FALSE)</f>
        <v>#N/A</v>
      </c>
      <c r="AB239" s="4" t="e">
        <f>VLOOKUP(A239,Bios!$B$2:$S$350,2,FALSE)</f>
        <v>#N/A</v>
      </c>
      <c r="AC239" s="4">
        <f t="shared" si="34"/>
        <v>76.2</v>
      </c>
      <c r="AD239" s="4">
        <f t="shared" si="35"/>
        <v>32.64</v>
      </c>
    </row>
    <row r="240" spans="1:30">
      <c r="A240" s="6" t="s">
        <v>793</v>
      </c>
      <c r="B240" s="4">
        <f>VLOOKUP(A240,'2013'!$B$2:$S$301,7,FALSE)*1.7</f>
        <v>28.9</v>
      </c>
      <c r="C240" s="4">
        <f>IF(ISNA(VLOOKUP(A240,'2012'!$B$2:$S$401,7,FALSE)), B240, VLOOKUP(A240,'2012'!$B$2:$S$401,7,FALSE))</f>
        <v>21</v>
      </c>
      <c r="D240" s="4">
        <f>IF(ISNA(VLOOKUP(A240,'2011'!$B$2:$S$401,7,FALSE)), AVERAGE(B240:C240), VLOOKUP(A240,'2011'!$B$2:$S$401,7,FALSE))</f>
        <v>21</v>
      </c>
      <c r="E240" s="4">
        <f>IF(ISNA(VLOOKUP(A240,'2010'!$B$2:$S$401,7,FALSE)), AVERAGE(B240:D240), VLOOKUP(A240,'2010'!$B$2:$S$401,7,FALSE))</f>
        <v>23.633333333333336</v>
      </c>
      <c r="F240" s="4">
        <f>IF(ISNA(VLOOKUP(A240,'2009'!$B$2:$S$401,7,FALSE)), AVERAGE(B240:E240), VLOOKUP(A240,'2009'!$B$2:$S$401,7,FALSE))</f>
        <v>53</v>
      </c>
      <c r="H240" s="4">
        <f>VLOOKUP(A240,'2013'!$B$2:$S$301,4,FALSE)*1.7</f>
        <v>74.8</v>
      </c>
      <c r="I240" s="4">
        <f>IF(ISNA(VLOOKUP(A240,'2012'!$B$2:$S$401,4,FALSE)), H240, VLOOKUP(A240,'2012'!$B$2:$S$401,4,FALSE))</f>
        <v>64</v>
      </c>
      <c r="J240" s="4">
        <f>IF(ISNA(VLOOKUP(A240,'2011'!$B$2:$S$401,4,FALSE)), AVERAGE(H240:I240), VLOOKUP(A240,'2011'!$B$2:$S$401,4,FALSE))</f>
        <v>64</v>
      </c>
      <c r="K240" s="4">
        <f>IF(ISNA(VLOOKUP(A240,'2010'!$B$2:$S$401,4,FALSE)), AVERAGE(H240:J240), VLOOKUP(A240,'2010'!$B$2:$S$401,4,FALSE))</f>
        <v>67.600000000000009</v>
      </c>
      <c r="L240" s="4">
        <f>IF(ISNA(VLOOKUP(A240,'2009'!$B$2:$S$401,4,FALSE)), AVERAGE(H240:K240), VLOOKUP(A240,'2009'!$B$2:$S$401,4,FALSE))</f>
        <v>81</v>
      </c>
      <c r="N240" s="4" t="e">
        <f t="shared" si="27"/>
        <v>#N/A</v>
      </c>
      <c r="S240" s="4" t="e">
        <f>VLOOKUP(A240,Bios!$B$2:$S$350,3,FALSE)</f>
        <v>#N/A</v>
      </c>
      <c r="T240" s="4" t="e">
        <f>VLOOKUP(A240,Bios!$B$2:$S$350,4,FALSE)</f>
        <v>#N/A</v>
      </c>
      <c r="U240" s="4" t="e">
        <f t="shared" si="28"/>
        <v>#N/A</v>
      </c>
      <c r="V240" s="5">
        <f t="shared" si="29"/>
        <v>0.41984443179662306</v>
      </c>
      <c r="W240" s="4">
        <f t="shared" si="30"/>
        <v>21</v>
      </c>
      <c r="X240" s="4">
        <f t="shared" si="31"/>
        <v>53</v>
      </c>
      <c r="Y240" s="4">
        <f t="shared" si="32"/>
        <v>64</v>
      </c>
      <c r="Z240" s="4">
        <f t="shared" si="33"/>
        <v>81</v>
      </c>
      <c r="AA240" s="4" t="e">
        <f>VLOOKUP(A240,Bios!$B$2:$S$350,7,FALSE)</f>
        <v>#N/A</v>
      </c>
      <c r="AB240" s="4" t="e">
        <f>VLOOKUP(A240,Bios!$B$2:$S$350,2,FALSE)</f>
        <v>#N/A</v>
      </c>
      <c r="AC240" s="4">
        <f t="shared" si="34"/>
        <v>70.28</v>
      </c>
      <c r="AD240" s="4">
        <f t="shared" si="35"/>
        <v>29.506666666666671</v>
      </c>
    </row>
    <row r="241" spans="1:30">
      <c r="A241" s="4" t="s">
        <v>397</v>
      </c>
      <c r="B241" s="4">
        <f>VLOOKUP(A241,'2013'!$B$2:$S$301,7,FALSE)*1.7</f>
        <v>28.9</v>
      </c>
      <c r="C241" s="4">
        <f>IF(ISNA(VLOOKUP(A241,'2012'!$B$2:$S$401,7,FALSE)), B241, VLOOKUP(A241,'2012'!$B$2:$S$401,7,FALSE))</f>
        <v>23</v>
      </c>
      <c r="D241" s="4">
        <f>IF(ISNA(VLOOKUP(A241,'2011'!$B$2:$S$401,7,FALSE)), AVERAGE(B241:C241), VLOOKUP(A241,'2011'!$B$2:$S$401,7,FALSE))</f>
        <v>32</v>
      </c>
      <c r="E241" s="4">
        <f>IF(ISNA(VLOOKUP(A241,'2010'!$B$2:$S$401,7,FALSE)), AVERAGE(B241:D241), VLOOKUP(A241,'2010'!$B$2:$S$401,7,FALSE))</f>
        <v>32</v>
      </c>
      <c r="F241" s="4">
        <f>IF(ISNA(VLOOKUP(A241,'2009'!$B$2:$S$401,7,FALSE)), AVERAGE(B241:E241), VLOOKUP(A241,'2009'!$B$2:$S$401,7,FALSE))</f>
        <v>30</v>
      </c>
      <c r="H241" s="4">
        <f>VLOOKUP(A241,'2013'!$B$2:$S$301,4,FALSE)*1.7</f>
        <v>78.2</v>
      </c>
      <c r="I241" s="4">
        <f>IF(ISNA(VLOOKUP(A241,'2012'!$B$2:$S$401,4,FALSE)), H241, VLOOKUP(A241,'2012'!$B$2:$S$401,4,FALSE))</f>
        <v>80</v>
      </c>
      <c r="J241" s="4">
        <f>IF(ISNA(VLOOKUP(A241,'2011'!$B$2:$S$401,4,FALSE)), AVERAGE(H241:I241), VLOOKUP(A241,'2011'!$B$2:$S$401,4,FALSE))</f>
        <v>81</v>
      </c>
      <c r="K241" s="4">
        <f>IF(ISNA(VLOOKUP(A241,'2010'!$B$2:$S$401,4,FALSE)), AVERAGE(H241:J241), VLOOKUP(A241,'2010'!$B$2:$S$401,4,FALSE))</f>
        <v>79</v>
      </c>
      <c r="L241" s="4">
        <f>IF(ISNA(VLOOKUP(A241,'2009'!$B$2:$S$401,4,FALSE)), AVERAGE(H241:K241), VLOOKUP(A241,'2009'!$B$2:$S$401,4,FALSE))</f>
        <v>70</v>
      </c>
      <c r="N241" s="4" t="e">
        <f t="shared" si="27"/>
        <v>#N/A</v>
      </c>
      <c r="S241" s="4" t="e">
        <f>VLOOKUP(A241,Bios!$B$2:$S$350,3,FALSE)</f>
        <v>#N/A</v>
      </c>
      <c r="T241" s="4" t="e">
        <f>VLOOKUP(A241,Bios!$B$2:$S$350,4,FALSE)</f>
        <v>#N/A</v>
      </c>
      <c r="U241" s="4" t="e">
        <f t="shared" si="28"/>
        <v>#N/A</v>
      </c>
      <c r="V241" s="5">
        <f t="shared" si="29"/>
        <v>0.37583719732096854</v>
      </c>
      <c r="W241" s="4">
        <f t="shared" si="30"/>
        <v>23</v>
      </c>
      <c r="X241" s="4">
        <f t="shared" si="31"/>
        <v>32</v>
      </c>
      <c r="Y241" s="4">
        <f t="shared" si="32"/>
        <v>70</v>
      </c>
      <c r="Z241" s="4">
        <f t="shared" si="33"/>
        <v>81</v>
      </c>
      <c r="AA241" s="4" t="e">
        <f>VLOOKUP(A241,Bios!$B$2:$S$350,7,FALSE)</f>
        <v>#N/A</v>
      </c>
      <c r="AB241" s="4" t="e">
        <f>VLOOKUP(A241,Bios!$B$2:$S$350,2,FALSE)</f>
        <v>#N/A</v>
      </c>
      <c r="AC241" s="4">
        <f t="shared" si="34"/>
        <v>77.64</v>
      </c>
      <c r="AD241" s="4">
        <f t="shared" si="35"/>
        <v>29.18</v>
      </c>
    </row>
    <row r="242" spans="1:30" ht="15" customHeight="1">
      <c r="A242" s="4" t="s">
        <v>308</v>
      </c>
      <c r="B242" s="4">
        <f>VLOOKUP(A242,'2013'!$B$2:$S$301,7,FALSE)*1.7</f>
        <v>28.9</v>
      </c>
      <c r="C242" s="4">
        <f>IF(ISNA(VLOOKUP(A242,'2012'!$B$2:$S$401,7,FALSE)), B242, VLOOKUP(A242,'2012'!$B$2:$S$401,7,FALSE))</f>
        <v>30</v>
      </c>
      <c r="D242" s="4">
        <f>IF(ISNA(VLOOKUP(A242,'2011'!$B$2:$S$401,7,FALSE)), AVERAGE(B242:C242), VLOOKUP(A242,'2011'!$B$2:$S$401,7,FALSE))</f>
        <v>29.45</v>
      </c>
      <c r="E242" s="4">
        <f>IF(ISNA(VLOOKUP(A242,'2010'!$B$2:$S$401,7,FALSE)), AVERAGE(B242:D242), VLOOKUP(A242,'2010'!$B$2:$S$401,7,FALSE))</f>
        <v>29.45</v>
      </c>
      <c r="F242" s="4">
        <f>IF(ISNA(VLOOKUP(A242,'2009'!$B$2:$S$401,7,FALSE)), AVERAGE(B242:E242), VLOOKUP(A242,'2009'!$B$2:$S$401,7,FALSE))</f>
        <v>29.45</v>
      </c>
      <c r="H242" s="4">
        <f>VLOOKUP(A242,'2013'!$B$2:$S$301,4,FALSE)*1.7</f>
        <v>66.3</v>
      </c>
      <c r="I242" s="4">
        <f>IF(ISNA(VLOOKUP(A242,'2012'!$B$2:$S$401,4,FALSE)), H242, VLOOKUP(A242,'2012'!$B$2:$S$401,4,FALSE))</f>
        <v>64</v>
      </c>
      <c r="J242" s="4">
        <f>IF(ISNA(VLOOKUP(A242,'2011'!$B$2:$S$401,4,FALSE)), AVERAGE(H242:I242), VLOOKUP(A242,'2011'!$B$2:$S$401,4,FALSE))</f>
        <v>65.150000000000006</v>
      </c>
      <c r="K242" s="4">
        <f>IF(ISNA(VLOOKUP(A242,'2010'!$B$2:$S$401,4,FALSE)), AVERAGE(H242:J242), VLOOKUP(A242,'2010'!$B$2:$S$401,4,FALSE))</f>
        <v>65.150000000000006</v>
      </c>
      <c r="L242" s="4">
        <f>IF(ISNA(VLOOKUP(A242,'2009'!$B$2:$S$401,4,FALSE)), AVERAGE(H242:K242), VLOOKUP(A242,'2009'!$B$2:$S$401,4,FALSE))</f>
        <v>65.150000000000006</v>
      </c>
      <c r="N242" s="4">
        <f t="shared" si="27"/>
        <v>25</v>
      </c>
      <c r="S242" s="4" t="str">
        <f>VLOOKUP(A242,Bios!$B$2:$S$350,3,FALSE)</f>
        <v>C</v>
      </c>
      <c r="T242" s="4" t="str">
        <f>VLOOKUP(A242,Bios!$B$2:$S$350,4,FALSE)</f>
        <v>Jan 05 '88</v>
      </c>
      <c r="U242" s="4" t="str">
        <f t="shared" si="28"/>
        <v>88</v>
      </c>
      <c r="V242" s="5">
        <f t="shared" si="29"/>
        <v>0.45203376822716801</v>
      </c>
      <c r="W242" s="4">
        <f t="shared" si="30"/>
        <v>28.9</v>
      </c>
      <c r="X242" s="4">
        <f t="shared" si="31"/>
        <v>30</v>
      </c>
      <c r="Y242" s="4">
        <f t="shared" si="32"/>
        <v>64</v>
      </c>
      <c r="Z242" s="4">
        <f t="shared" si="33"/>
        <v>66.3</v>
      </c>
      <c r="AA242" s="4" t="str">
        <f>VLOOKUP(A242,Bios!$B$2:$S$350,7,FALSE)</f>
        <v>CAN</v>
      </c>
      <c r="AB242" s="4" t="str">
        <f>VLOOKUP(A242,Bios!$B$2:$S$350,2,FALSE)</f>
        <v>ANA</v>
      </c>
      <c r="AC242" s="4">
        <f t="shared" si="34"/>
        <v>65.150000000000006</v>
      </c>
      <c r="AD242" s="4">
        <f t="shared" si="35"/>
        <v>29.45</v>
      </c>
    </row>
    <row r="243" spans="1:30" ht="15" customHeight="1">
      <c r="A243" s="4" t="s">
        <v>825</v>
      </c>
      <c r="B243" s="4">
        <f>VLOOKUP(A243,'2013'!$B$2:$S$301,7,FALSE)*1.7</f>
        <v>28.9</v>
      </c>
      <c r="C243" s="4">
        <f>IF(ISNA(VLOOKUP(A243,'2012'!$B$2:$S$401,7,FALSE)), B243, VLOOKUP(A243,'2012'!$B$2:$S$401,7,FALSE))</f>
        <v>28.9</v>
      </c>
      <c r="D243" s="4">
        <f>IF(ISNA(VLOOKUP(A243,'2011'!$B$2:$S$401,7,FALSE)), AVERAGE(B243:C243), VLOOKUP(A243,'2011'!$B$2:$S$401,7,FALSE))</f>
        <v>16</v>
      </c>
      <c r="E243" s="4">
        <f>IF(ISNA(VLOOKUP(A243,'2010'!$B$2:$S$401,7,FALSE)), AVERAGE(B243:D243), VLOOKUP(A243,'2010'!$B$2:$S$401,7,FALSE))</f>
        <v>37</v>
      </c>
      <c r="F243" s="4">
        <f>IF(ISNA(VLOOKUP(A243,'2009'!$B$2:$S$401,7,FALSE)), AVERAGE(B243:E243), VLOOKUP(A243,'2009'!$B$2:$S$401,7,FALSE))</f>
        <v>36</v>
      </c>
      <c r="H243" s="4">
        <f>VLOOKUP(A243,'2013'!$B$2:$S$301,4,FALSE)*1.7</f>
        <v>73.099999999999994</v>
      </c>
      <c r="I243" s="4">
        <f>IF(ISNA(VLOOKUP(A243,'2012'!$B$2:$S$401,4,FALSE)), H243, VLOOKUP(A243,'2012'!$B$2:$S$401,4,FALSE))</f>
        <v>73.099999999999994</v>
      </c>
      <c r="J243" s="4">
        <f>IF(ISNA(VLOOKUP(A243,'2011'!$B$2:$S$401,4,FALSE)), AVERAGE(H243:I243), VLOOKUP(A243,'2011'!$B$2:$S$401,4,FALSE))</f>
        <v>32</v>
      </c>
      <c r="K243" s="4">
        <f>IF(ISNA(VLOOKUP(A243,'2010'!$B$2:$S$401,4,FALSE)), AVERAGE(H243:J243), VLOOKUP(A243,'2010'!$B$2:$S$401,4,FALSE))</f>
        <v>69</v>
      </c>
      <c r="L243" s="4">
        <f>IF(ISNA(VLOOKUP(A243,'2009'!$B$2:$S$401,4,FALSE)), AVERAGE(H243:K243), VLOOKUP(A243,'2009'!$B$2:$S$401,4,FALSE))</f>
        <v>72</v>
      </c>
      <c r="N243" s="4" t="e">
        <f t="shared" si="27"/>
        <v>#N/A</v>
      </c>
      <c r="S243" s="4" t="e">
        <f>VLOOKUP(A243,Bios!$B$2:$S$350,3,FALSE)</f>
        <v>#N/A</v>
      </c>
      <c r="T243" s="4" t="e">
        <f>VLOOKUP(A243,Bios!$B$2:$S$350,4,FALSE)</f>
        <v>#N/A</v>
      </c>
      <c r="U243" s="4" t="e">
        <f t="shared" si="28"/>
        <v>#N/A</v>
      </c>
      <c r="V243" s="5">
        <f t="shared" si="29"/>
        <v>0.45989974937343364</v>
      </c>
      <c r="W243" s="4">
        <f t="shared" si="30"/>
        <v>16</v>
      </c>
      <c r="X243" s="4">
        <f t="shared" si="31"/>
        <v>37</v>
      </c>
      <c r="Y243" s="4">
        <f t="shared" si="32"/>
        <v>32</v>
      </c>
      <c r="Z243" s="4">
        <f t="shared" si="33"/>
        <v>73.099999999999994</v>
      </c>
      <c r="AA243" s="4" t="e">
        <f>VLOOKUP(A243,Bios!$B$2:$S$350,7,FALSE)</f>
        <v>#N/A</v>
      </c>
      <c r="AB243" s="4" t="e">
        <f>VLOOKUP(A243,Bios!$B$2:$S$350,2,FALSE)</f>
        <v>#N/A</v>
      </c>
      <c r="AC243" s="4">
        <f t="shared" si="34"/>
        <v>63.839999999999996</v>
      </c>
      <c r="AD243" s="4">
        <f t="shared" si="35"/>
        <v>29.360000000000003</v>
      </c>
    </row>
    <row r="244" spans="1:30">
      <c r="A244" s="4" t="s">
        <v>754</v>
      </c>
      <c r="B244" s="4">
        <f>VLOOKUP(A244,'2013'!$B$2:$S$301,7,FALSE)*1.7</f>
        <v>28.9</v>
      </c>
      <c r="C244" s="4">
        <f>IF(ISNA(VLOOKUP(A244,'2012'!$B$2:$S$401,7,FALSE)), B244, VLOOKUP(A244,'2012'!$B$2:$S$401,7,FALSE))</f>
        <v>25</v>
      </c>
      <c r="D244" s="4">
        <f>IF(ISNA(VLOOKUP(A244,'2011'!$B$2:$S$401,7,FALSE)), AVERAGE(B244:C244), VLOOKUP(A244,'2011'!$B$2:$S$401,7,FALSE))</f>
        <v>25</v>
      </c>
      <c r="E244" s="4">
        <f>IF(ISNA(VLOOKUP(A244,'2010'!$B$2:$S$401,7,FALSE)), AVERAGE(B244:D244), VLOOKUP(A244,'2010'!$B$2:$S$401,7,FALSE))</f>
        <v>26.3</v>
      </c>
      <c r="F244" s="4">
        <f>IF(ISNA(VLOOKUP(A244,'2009'!$B$2:$S$401,7,FALSE)), AVERAGE(B244:E244), VLOOKUP(A244,'2009'!$B$2:$S$401,7,FALSE))</f>
        <v>28</v>
      </c>
      <c r="H244" s="4">
        <f>VLOOKUP(A244,'2013'!$B$2:$S$301,4,FALSE)*1.7</f>
        <v>78.2</v>
      </c>
      <c r="I244" s="4">
        <f>IF(ISNA(VLOOKUP(A244,'2012'!$B$2:$S$401,4,FALSE)), H244, VLOOKUP(A244,'2012'!$B$2:$S$401,4,FALSE))</f>
        <v>69</v>
      </c>
      <c r="J244" s="4">
        <f>IF(ISNA(VLOOKUP(A244,'2011'!$B$2:$S$401,4,FALSE)), AVERAGE(H244:I244), VLOOKUP(A244,'2011'!$B$2:$S$401,4,FALSE))</f>
        <v>69</v>
      </c>
      <c r="K244" s="4">
        <f>IF(ISNA(VLOOKUP(A244,'2010'!$B$2:$S$401,4,FALSE)), AVERAGE(H244:J244), VLOOKUP(A244,'2010'!$B$2:$S$401,4,FALSE))</f>
        <v>72.066666666666663</v>
      </c>
      <c r="L244" s="4">
        <f>IF(ISNA(VLOOKUP(A244,'2009'!$B$2:$S$401,4,FALSE)), AVERAGE(H244:K244), VLOOKUP(A244,'2009'!$B$2:$S$401,4,FALSE))</f>
        <v>68</v>
      </c>
      <c r="N244" s="4" t="e">
        <f t="shared" si="27"/>
        <v>#N/A</v>
      </c>
      <c r="S244" s="4" t="e">
        <f>VLOOKUP(A244,Bios!$B$2:$S$350,3,FALSE)</f>
        <v>#N/A</v>
      </c>
      <c r="T244" s="4" t="e">
        <f>VLOOKUP(A244,Bios!$B$2:$S$350,4,FALSE)</f>
        <v>#N/A</v>
      </c>
      <c r="U244" s="4" t="e">
        <f t="shared" si="28"/>
        <v>#N/A</v>
      </c>
      <c r="V244" s="5">
        <f t="shared" si="29"/>
        <v>0.37387724550898199</v>
      </c>
      <c r="W244" s="4">
        <f t="shared" si="30"/>
        <v>25</v>
      </c>
      <c r="X244" s="4">
        <f t="shared" si="31"/>
        <v>28.9</v>
      </c>
      <c r="Y244" s="4">
        <f t="shared" si="32"/>
        <v>68</v>
      </c>
      <c r="Z244" s="4">
        <f t="shared" si="33"/>
        <v>78.2</v>
      </c>
      <c r="AA244" s="4" t="e">
        <f>VLOOKUP(A244,Bios!$B$2:$S$350,7,FALSE)</f>
        <v>#N/A</v>
      </c>
      <c r="AB244" s="4" t="e">
        <f>VLOOKUP(A244,Bios!$B$2:$S$350,2,FALSE)</f>
        <v>#N/A</v>
      </c>
      <c r="AC244" s="4">
        <f t="shared" si="34"/>
        <v>71.25333333333333</v>
      </c>
      <c r="AD244" s="4">
        <f t="shared" si="35"/>
        <v>26.639999999999997</v>
      </c>
    </row>
    <row r="245" spans="1:30" ht="15" customHeight="1">
      <c r="A245" s="4" t="s">
        <v>924</v>
      </c>
      <c r="B245" s="4">
        <f>VLOOKUP(A245,'2013'!$B$2:$S$301,7,FALSE)*1.7</f>
        <v>28.9</v>
      </c>
      <c r="C245" s="4">
        <f>IF(ISNA(VLOOKUP(A245,'2012'!$B$2:$S$401,7,FALSE)), B245, VLOOKUP(A245,'2012'!$B$2:$S$401,7,FALSE))</f>
        <v>28.9</v>
      </c>
      <c r="D245" s="4">
        <f>IF(ISNA(VLOOKUP(A245,'2011'!$B$2:$S$401,7,FALSE)), AVERAGE(B245:C245), VLOOKUP(A245,'2011'!$B$2:$S$401,7,FALSE))</f>
        <v>28.9</v>
      </c>
      <c r="E245" s="4">
        <f>IF(ISNA(VLOOKUP(A245,'2010'!$B$2:$S$401,7,FALSE)), AVERAGE(B245:D245), VLOOKUP(A245,'2010'!$B$2:$S$401,7,FALSE))</f>
        <v>28.899999999999995</v>
      </c>
      <c r="F245" s="4">
        <f>IF(ISNA(VLOOKUP(A245,'2009'!$B$2:$S$401,7,FALSE)), AVERAGE(B245:E245), VLOOKUP(A245,'2009'!$B$2:$S$401,7,FALSE))</f>
        <v>28.899999999999995</v>
      </c>
      <c r="H245" s="4">
        <f>VLOOKUP(A245,'2013'!$B$2:$S$301,4,FALSE)*1.7</f>
        <v>66.3</v>
      </c>
      <c r="I245" s="4">
        <f>IF(ISNA(VLOOKUP(A245,'2012'!$B$2:$S$401,4,FALSE)), H245, VLOOKUP(A245,'2012'!$B$2:$S$401,4,FALSE))</f>
        <v>66.3</v>
      </c>
      <c r="J245" s="4">
        <f>IF(ISNA(VLOOKUP(A245,'2011'!$B$2:$S$401,4,FALSE)), AVERAGE(H245:I245), VLOOKUP(A245,'2011'!$B$2:$S$401,4,FALSE))</f>
        <v>66.3</v>
      </c>
      <c r="K245" s="4">
        <f>IF(ISNA(VLOOKUP(A245,'2010'!$B$2:$S$401,4,FALSE)), AVERAGE(H245:J245), VLOOKUP(A245,'2010'!$B$2:$S$401,4,FALSE))</f>
        <v>66.3</v>
      </c>
      <c r="L245" s="4">
        <f>IF(ISNA(VLOOKUP(A245,'2009'!$B$2:$S$401,4,FALSE)), AVERAGE(H245:K245), VLOOKUP(A245,'2009'!$B$2:$S$401,4,FALSE))</f>
        <v>66.3</v>
      </c>
      <c r="N245" s="4" t="e">
        <f t="shared" si="27"/>
        <v>#N/A</v>
      </c>
      <c r="S245" s="4" t="e">
        <f>VLOOKUP(A245,Bios!$B$2:$S$350,3,FALSE)</f>
        <v>#N/A</v>
      </c>
      <c r="T245" s="4" t="e">
        <f>VLOOKUP(A245,Bios!$B$2:$S$350,4,FALSE)</f>
        <v>#N/A</v>
      </c>
      <c r="U245" s="4" t="e">
        <f t="shared" si="28"/>
        <v>#N/A</v>
      </c>
      <c r="V245" s="5">
        <f t="shared" si="29"/>
        <v>0.43589743589743585</v>
      </c>
      <c r="W245" s="4">
        <f t="shared" si="30"/>
        <v>28.899999999999995</v>
      </c>
      <c r="X245" s="4">
        <f t="shared" si="31"/>
        <v>28.9</v>
      </c>
      <c r="Y245" s="4">
        <f t="shared" si="32"/>
        <v>66.3</v>
      </c>
      <c r="Z245" s="4">
        <f t="shared" si="33"/>
        <v>66.3</v>
      </c>
      <c r="AA245" s="4" t="e">
        <f>VLOOKUP(A245,Bios!$B$2:$S$350,7,FALSE)</f>
        <v>#N/A</v>
      </c>
      <c r="AB245" s="4" t="e">
        <f>VLOOKUP(A245,Bios!$B$2:$S$350,2,FALSE)</f>
        <v>#N/A</v>
      </c>
      <c r="AC245" s="4">
        <f t="shared" si="34"/>
        <v>66.3</v>
      </c>
      <c r="AD245" s="4">
        <f t="shared" si="35"/>
        <v>28.899999999999995</v>
      </c>
    </row>
    <row r="246" spans="1:30" ht="15" customHeight="1">
      <c r="A246" s="4" t="s">
        <v>927</v>
      </c>
      <c r="B246" s="4">
        <f>VLOOKUP(A246,'2013'!$B$2:$S$301,7,FALSE)*1.7</f>
        <v>28.9</v>
      </c>
      <c r="C246" s="4">
        <f>IF(ISNA(VLOOKUP(A246,'2012'!$B$2:$S$401,7,FALSE)), B246, VLOOKUP(A246,'2012'!$B$2:$S$401,7,FALSE))</f>
        <v>28.9</v>
      </c>
      <c r="D246" s="4">
        <f>IF(ISNA(VLOOKUP(A246,'2011'!$B$2:$S$401,7,FALSE)), AVERAGE(B246:C246), VLOOKUP(A246,'2011'!$B$2:$S$401,7,FALSE))</f>
        <v>28.9</v>
      </c>
      <c r="E246" s="4">
        <f>IF(ISNA(VLOOKUP(A246,'2010'!$B$2:$S$401,7,FALSE)), AVERAGE(B246:D246), VLOOKUP(A246,'2010'!$B$2:$S$401,7,FALSE))</f>
        <v>28.899999999999995</v>
      </c>
      <c r="F246" s="4">
        <f>IF(ISNA(VLOOKUP(A246,'2009'!$B$2:$S$401,7,FALSE)), AVERAGE(B246:E246), VLOOKUP(A246,'2009'!$B$2:$S$401,7,FALSE))</f>
        <v>28.899999999999995</v>
      </c>
      <c r="H246" s="4">
        <f>VLOOKUP(A246,'2013'!$B$2:$S$301,4,FALSE)*1.7</f>
        <v>76.5</v>
      </c>
      <c r="I246" s="4">
        <f>IF(ISNA(VLOOKUP(A246,'2012'!$B$2:$S$401,4,FALSE)), H246, VLOOKUP(A246,'2012'!$B$2:$S$401,4,FALSE))</f>
        <v>76.5</v>
      </c>
      <c r="J246" s="4">
        <f>IF(ISNA(VLOOKUP(A246,'2011'!$B$2:$S$401,4,FALSE)), AVERAGE(H246:I246), VLOOKUP(A246,'2011'!$B$2:$S$401,4,FALSE))</f>
        <v>76.5</v>
      </c>
      <c r="K246" s="4">
        <f>IF(ISNA(VLOOKUP(A246,'2010'!$B$2:$S$401,4,FALSE)), AVERAGE(H246:J246), VLOOKUP(A246,'2010'!$B$2:$S$401,4,FALSE))</f>
        <v>76.5</v>
      </c>
      <c r="L246" s="4">
        <f>IF(ISNA(VLOOKUP(A246,'2009'!$B$2:$S$401,4,FALSE)), AVERAGE(H246:K246), VLOOKUP(A246,'2009'!$B$2:$S$401,4,FALSE))</f>
        <v>76.5</v>
      </c>
      <c r="N246" s="4" t="e">
        <f t="shared" si="27"/>
        <v>#N/A</v>
      </c>
      <c r="S246" s="4" t="e">
        <f>VLOOKUP(A246,Bios!$B$2:$S$350,3,FALSE)</f>
        <v>#N/A</v>
      </c>
      <c r="T246" s="4" t="e">
        <f>VLOOKUP(A246,Bios!$B$2:$S$350,4,FALSE)</f>
        <v>#N/A</v>
      </c>
      <c r="U246" s="4" t="e">
        <f t="shared" si="28"/>
        <v>#N/A</v>
      </c>
      <c r="V246" s="5">
        <f t="shared" si="29"/>
        <v>0.37777777777777771</v>
      </c>
      <c r="W246" s="4">
        <f t="shared" si="30"/>
        <v>28.899999999999995</v>
      </c>
      <c r="X246" s="4">
        <f t="shared" si="31"/>
        <v>28.9</v>
      </c>
      <c r="Y246" s="4">
        <f t="shared" si="32"/>
        <v>76.5</v>
      </c>
      <c r="Z246" s="4">
        <f t="shared" si="33"/>
        <v>76.5</v>
      </c>
      <c r="AA246" s="4" t="e">
        <f>VLOOKUP(A246,Bios!$B$2:$S$350,7,FALSE)</f>
        <v>#N/A</v>
      </c>
      <c r="AB246" s="4" t="e">
        <f>VLOOKUP(A246,Bios!$B$2:$S$350,2,FALSE)</f>
        <v>#N/A</v>
      </c>
      <c r="AC246" s="4">
        <f t="shared" si="34"/>
        <v>76.5</v>
      </c>
      <c r="AD246" s="4">
        <f t="shared" si="35"/>
        <v>28.899999999999995</v>
      </c>
    </row>
    <row r="247" spans="1:30" ht="15" customHeight="1">
      <c r="A247" s="4" t="s">
        <v>923</v>
      </c>
      <c r="B247" s="4">
        <f>VLOOKUP(A247,'2013'!$B$2:$S$301,7,FALSE)*1.7</f>
        <v>28.9</v>
      </c>
      <c r="C247" s="4">
        <f>IF(ISNA(VLOOKUP(A247,'2012'!$B$2:$S$401,7,FALSE)), B247, VLOOKUP(A247,'2012'!$B$2:$S$401,7,FALSE))</f>
        <v>28.9</v>
      </c>
      <c r="D247" s="4">
        <f>IF(ISNA(VLOOKUP(A247,'2011'!$B$2:$S$401,7,FALSE)), AVERAGE(B247:C247), VLOOKUP(A247,'2011'!$B$2:$S$401,7,FALSE))</f>
        <v>28.9</v>
      </c>
      <c r="E247" s="4">
        <f>IF(ISNA(VLOOKUP(A247,'2010'!$B$2:$S$401,7,FALSE)), AVERAGE(B247:D247), VLOOKUP(A247,'2010'!$B$2:$S$401,7,FALSE))</f>
        <v>28.899999999999995</v>
      </c>
      <c r="F247" s="4">
        <f>IF(ISNA(VLOOKUP(A247,'2009'!$B$2:$S$401,7,FALSE)), AVERAGE(B247:E247), VLOOKUP(A247,'2009'!$B$2:$S$401,7,FALSE))</f>
        <v>20</v>
      </c>
      <c r="H247" s="4">
        <f>VLOOKUP(A247,'2013'!$B$2:$S$301,4,FALSE)*1.7</f>
        <v>78.2</v>
      </c>
      <c r="I247" s="4">
        <f>IF(ISNA(VLOOKUP(A247,'2012'!$B$2:$S$401,4,FALSE)), H247, VLOOKUP(A247,'2012'!$B$2:$S$401,4,FALSE))</f>
        <v>78.2</v>
      </c>
      <c r="J247" s="4">
        <f>IF(ISNA(VLOOKUP(A247,'2011'!$B$2:$S$401,4,FALSE)), AVERAGE(H247:I247), VLOOKUP(A247,'2011'!$B$2:$S$401,4,FALSE))</f>
        <v>78.2</v>
      </c>
      <c r="K247" s="4">
        <f>IF(ISNA(VLOOKUP(A247,'2010'!$B$2:$S$401,4,FALSE)), AVERAGE(H247:J247), VLOOKUP(A247,'2010'!$B$2:$S$401,4,FALSE))</f>
        <v>78.2</v>
      </c>
      <c r="L247" s="4">
        <f>IF(ISNA(VLOOKUP(A247,'2009'!$B$2:$S$401,4,FALSE)), AVERAGE(H247:K247), VLOOKUP(A247,'2009'!$B$2:$S$401,4,FALSE))</f>
        <v>76</v>
      </c>
      <c r="N247" s="4" t="e">
        <f t="shared" si="27"/>
        <v>#N/A</v>
      </c>
      <c r="S247" s="4" t="e">
        <f>VLOOKUP(A247,Bios!$B$2:$S$350,3,FALSE)</f>
        <v>#N/A</v>
      </c>
      <c r="T247" s="4" t="e">
        <f>VLOOKUP(A247,Bios!$B$2:$S$350,4,FALSE)</f>
        <v>#N/A</v>
      </c>
      <c r="U247" s="4" t="e">
        <f t="shared" si="28"/>
        <v>#N/A</v>
      </c>
      <c r="V247" s="5">
        <f t="shared" si="29"/>
        <v>0.34876543209876532</v>
      </c>
      <c r="W247" s="4">
        <f t="shared" si="30"/>
        <v>20</v>
      </c>
      <c r="X247" s="4">
        <f t="shared" si="31"/>
        <v>28.9</v>
      </c>
      <c r="Y247" s="4">
        <f t="shared" si="32"/>
        <v>76</v>
      </c>
      <c r="Z247" s="4">
        <f t="shared" si="33"/>
        <v>78.2</v>
      </c>
      <c r="AA247" s="4" t="e">
        <f>VLOOKUP(A247,Bios!$B$2:$S$350,7,FALSE)</f>
        <v>#N/A</v>
      </c>
      <c r="AB247" s="4" t="e">
        <f>VLOOKUP(A247,Bios!$B$2:$S$350,2,FALSE)</f>
        <v>#N/A</v>
      </c>
      <c r="AC247" s="4">
        <f t="shared" si="34"/>
        <v>77.760000000000005</v>
      </c>
      <c r="AD247" s="4">
        <f t="shared" si="35"/>
        <v>27.119999999999994</v>
      </c>
    </row>
    <row r="248" spans="1:30" ht="15" customHeight="1">
      <c r="A248" s="4" t="s">
        <v>925</v>
      </c>
      <c r="B248" s="4">
        <f>VLOOKUP(A248,'2013'!$B$2:$S$301,7,FALSE)*1.7</f>
        <v>28.9</v>
      </c>
      <c r="C248" s="4">
        <f>IF(ISNA(VLOOKUP(A248,'2012'!$B$2:$S$401,7,FALSE)), B248, VLOOKUP(A248,'2012'!$B$2:$S$401,7,FALSE))</f>
        <v>28.9</v>
      </c>
      <c r="D248" s="4">
        <f>IF(ISNA(VLOOKUP(A248,'2011'!$B$2:$S$401,7,FALSE)), AVERAGE(B248:C248), VLOOKUP(A248,'2011'!$B$2:$S$401,7,FALSE))</f>
        <v>17</v>
      </c>
      <c r="E248" s="4">
        <f>IF(ISNA(VLOOKUP(A248,'2010'!$B$2:$S$401,7,FALSE)), AVERAGE(B248:D248), VLOOKUP(A248,'2010'!$B$2:$S$401,7,FALSE))</f>
        <v>20</v>
      </c>
      <c r="F248" s="4">
        <f>IF(ISNA(VLOOKUP(A248,'2009'!$B$2:$S$401,7,FALSE)), AVERAGE(B248:E248), VLOOKUP(A248,'2009'!$B$2:$S$401,7,FALSE))</f>
        <v>23.7</v>
      </c>
      <c r="H248" s="4">
        <f>VLOOKUP(A248,'2013'!$B$2:$S$301,4,FALSE)*1.7</f>
        <v>81.599999999999994</v>
      </c>
      <c r="I248" s="4">
        <f>IF(ISNA(VLOOKUP(A248,'2012'!$B$2:$S$401,4,FALSE)), H248, VLOOKUP(A248,'2012'!$B$2:$S$401,4,FALSE))</f>
        <v>81.599999999999994</v>
      </c>
      <c r="J248" s="4">
        <f>IF(ISNA(VLOOKUP(A248,'2011'!$B$2:$S$401,4,FALSE)), AVERAGE(H248:I248), VLOOKUP(A248,'2011'!$B$2:$S$401,4,FALSE))</f>
        <v>80</v>
      </c>
      <c r="K248" s="4">
        <f>IF(ISNA(VLOOKUP(A248,'2010'!$B$2:$S$401,4,FALSE)), AVERAGE(H248:J248), VLOOKUP(A248,'2010'!$B$2:$S$401,4,FALSE))</f>
        <v>80</v>
      </c>
      <c r="L248" s="4">
        <f>IF(ISNA(VLOOKUP(A248,'2009'!$B$2:$S$401,4,FALSE)), AVERAGE(H248:K248), VLOOKUP(A248,'2009'!$B$2:$S$401,4,FALSE))</f>
        <v>80.8</v>
      </c>
      <c r="N248" s="4" t="e">
        <f t="shared" si="27"/>
        <v>#N/A</v>
      </c>
      <c r="S248" s="4" t="e">
        <f>VLOOKUP(A248,Bios!$B$2:$S$350,3,FALSE)</f>
        <v>#N/A</v>
      </c>
      <c r="T248" s="4" t="e">
        <f>VLOOKUP(A248,Bios!$B$2:$S$350,4,FALSE)</f>
        <v>#N/A</v>
      </c>
      <c r="U248" s="4" t="e">
        <f t="shared" si="28"/>
        <v>#N/A</v>
      </c>
      <c r="V248" s="5">
        <f t="shared" si="29"/>
        <v>0.2933168316831683</v>
      </c>
      <c r="W248" s="4">
        <f t="shared" si="30"/>
        <v>17</v>
      </c>
      <c r="X248" s="4">
        <f t="shared" si="31"/>
        <v>28.9</v>
      </c>
      <c r="Y248" s="4">
        <f t="shared" si="32"/>
        <v>80</v>
      </c>
      <c r="Z248" s="4">
        <f t="shared" si="33"/>
        <v>81.599999999999994</v>
      </c>
      <c r="AA248" s="4" t="e">
        <f>VLOOKUP(A248,Bios!$B$2:$S$350,7,FALSE)</f>
        <v>#N/A</v>
      </c>
      <c r="AB248" s="4" t="e">
        <f>VLOOKUP(A248,Bios!$B$2:$S$350,2,FALSE)</f>
        <v>#N/A</v>
      </c>
      <c r="AC248" s="4">
        <f t="shared" si="34"/>
        <v>80.8</v>
      </c>
      <c r="AD248" s="4">
        <f t="shared" si="35"/>
        <v>23.7</v>
      </c>
    </row>
    <row r="249" spans="1:30" ht="15" customHeight="1">
      <c r="A249" s="4" t="s">
        <v>790</v>
      </c>
      <c r="B249" s="4">
        <f>VLOOKUP(A249,'2013'!$B$2:$S$301,7,FALSE)*1.7</f>
        <v>28.9</v>
      </c>
      <c r="C249" s="4">
        <f>IF(ISNA(VLOOKUP(A249,'2012'!$B$2:$S$401,7,FALSE)), B249, VLOOKUP(A249,'2012'!$B$2:$S$401,7,FALSE))</f>
        <v>21</v>
      </c>
      <c r="D249" s="4">
        <f>IF(ISNA(VLOOKUP(A249,'2011'!$B$2:$S$401,7,FALSE)), AVERAGE(B249:C249), VLOOKUP(A249,'2011'!$B$2:$S$401,7,FALSE))</f>
        <v>21</v>
      </c>
      <c r="E249" s="4">
        <f>IF(ISNA(VLOOKUP(A249,'2010'!$B$2:$S$401,7,FALSE)), AVERAGE(B249:D249), VLOOKUP(A249,'2010'!$B$2:$S$401,7,FALSE))</f>
        <v>22</v>
      </c>
      <c r="F249" s="4">
        <f>IF(ISNA(VLOOKUP(A249,'2009'!$B$2:$S$401,7,FALSE)), AVERAGE(B249:E249), VLOOKUP(A249,'2009'!$B$2:$S$401,7,FALSE))</f>
        <v>23.225000000000001</v>
      </c>
      <c r="H249" s="4">
        <f>VLOOKUP(A249,'2013'!$B$2:$S$301,4,FALSE)*1.7</f>
        <v>78.2</v>
      </c>
      <c r="I249" s="4">
        <f>IF(ISNA(VLOOKUP(A249,'2012'!$B$2:$S$401,4,FALSE)), H249, VLOOKUP(A249,'2012'!$B$2:$S$401,4,FALSE))</f>
        <v>82</v>
      </c>
      <c r="J249" s="4">
        <f>IF(ISNA(VLOOKUP(A249,'2011'!$B$2:$S$401,4,FALSE)), AVERAGE(H249:I249), VLOOKUP(A249,'2011'!$B$2:$S$401,4,FALSE))</f>
        <v>82</v>
      </c>
      <c r="K249" s="4">
        <f>IF(ISNA(VLOOKUP(A249,'2010'!$B$2:$S$401,4,FALSE)), AVERAGE(H249:J249), VLOOKUP(A249,'2010'!$B$2:$S$401,4,FALSE))</f>
        <v>71</v>
      </c>
      <c r="L249" s="4">
        <f>IF(ISNA(VLOOKUP(A249,'2009'!$B$2:$S$401,4,FALSE)), AVERAGE(H249:K249), VLOOKUP(A249,'2009'!$B$2:$S$401,4,FALSE))</f>
        <v>78.3</v>
      </c>
      <c r="N249" s="4">
        <f t="shared" si="27"/>
        <v>33</v>
      </c>
      <c r="S249" s="4" t="str">
        <f>VLOOKUP(A249,Bios!$B$2:$S$350,3,FALSE)</f>
        <v>C</v>
      </c>
      <c r="T249" s="4" t="str">
        <f>VLOOKUP(A249,Bios!$B$2:$S$350,4,FALSE)</f>
        <v>May 09 '80</v>
      </c>
      <c r="U249" s="4" t="str">
        <f t="shared" si="28"/>
        <v>80</v>
      </c>
      <c r="V249" s="5">
        <f t="shared" si="29"/>
        <v>0.29661558109833974</v>
      </c>
      <c r="W249" s="4">
        <f t="shared" si="30"/>
        <v>21</v>
      </c>
      <c r="X249" s="4">
        <f t="shared" si="31"/>
        <v>28.9</v>
      </c>
      <c r="Y249" s="4">
        <f t="shared" si="32"/>
        <v>71</v>
      </c>
      <c r="Z249" s="4">
        <f t="shared" si="33"/>
        <v>82</v>
      </c>
      <c r="AA249" s="4" t="str">
        <f>VLOOKUP(A249,Bios!$B$2:$S$350,7,FALSE)</f>
        <v>CAN</v>
      </c>
      <c r="AB249" s="4" t="str">
        <f>VLOOKUP(A249,Bios!$B$2:$S$350,2,FALSE)</f>
        <v>DAL</v>
      </c>
      <c r="AC249" s="4">
        <f t="shared" si="34"/>
        <v>78.3</v>
      </c>
      <c r="AD249" s="4">
        <f t="shared" si="35"/>
        <v>23.225000000000001</v>
      </c>
    </row>
    <row r="250" spans="1:30" ht="15" customHeight="1">
      <c r="A250" s="4" t="s">
        <v>189</v>
      </c>
      <c r="B250" s="4">
        <f>VLOOKUP(A250,'2013'!$B$2:$S$301,7,FALSE)*1.7</f>
        <v>27.2</v>
      </c>
      <c r="C250" s="4">
        <f>IF(ISNA(VLOOKUP(A250,'2012'!$B$2:$S$401,7,FALSE)), B250, VLOOKUP(A250,'2012'!$B$2:$S$401,7,FALSE))</f>
        <v>49</v>
      </c>
      <c r="D250" s="4">
        <f>IF(ISNA(VLOOKUP(A250,'2011'!$B$2:$S$401,7,FALSE)), AVERAGE(B250:C250), VLOOKUP(A250,'2011'!$B$2:$S$401,7,FALSE))</f>
        <v>68</v>
      </c>
      <c r="E250" s="4">
        <f>IF(ISNA(VLOOKUP(A250,'2010'!$B$2:$S$401,7,FALSE)), AVERAGE(B250:D250), VLOOKUP(A250,'2010'!$B$2:$S$401,7,FALSE))</f>
        <v>53</v>
      </c>
      <c r="F250" s="4">
        <f>IF(ISNA(VLOOKUP(A250,'2009'!$B$2:$S$401,7,FALSE)), AVERAGE(B250:E250), VLOOKUP(A250,'2009'!$B$2:$S$401,7,FALSE))</f>
        <v>49.3</v>
      </c>
      <c r="H250" s="4">
        <f>VLOOKUP(A250,'2013'!$B$2:$S$301,4,FALSE)*1.7</f>
        <v>57.8</v>
      </c>
      <c r="I250" s="4">
        <f>IF(ISNA(VLOOKUP(A250,'2012'!$B$2:$S$401,4,FALSE)), H250, VLOOKUP(A250,'2012'!$B$2:$S$401,4,FALSE))</f>
        <v>70</v>
      </c>
      <c r="J250" s="4">
        <f>IF(ISNA(VLOOKUP(A250,'2011'!$B$2:$S$401,4,FALSE)), AVERAGE(H250:I250), VLOOKUP(A250,'2011'!$B$2:$S$401,4,FALSE))</f>
        <v>77</v>
      </c>
      <c r="K250" s="4">
        <f>IF(ISNA(VLOOKUP(A250,'2010'!$B$2:$S$401,4,FALSE)), AVERAGE(H250:J250), VLOOKUP(A250,'2010'!$B$2:$S$401,4,FALSE))</f>
        <v>75</v>
      </c>
      <c r="L250" s="4">
        <f>IF(ISNA(VLOOKUP(A250,'2009'!$B$2:$S$401,4,FALSE)), AVERAGE(H250:K250), VLOOKUP(A250,'2009'!$B$2:$S$401,4,FALSE))</f>
        <v>69.95</v>
      </c>
      <c r="N250" s="4">
        <f t="shared" si="27"/>
        <v>36</v>
      </c>
      <c r="S250" s="4" t="str">
        <f>VLOOKUP(A250,Bios!$B$2:$S$350,3,FALSE)</f>
        <v>C</v>
      </c>
      <c r="T250" s="4" t="str">
        <f>VLOOKUP(A250,Bios!$B$2:$S$350,4,FALSE)</f>
        <v>Oct 06 '77</v>
      </c>
      <c r="U250" s="4" t="str">
        <f t="shared" si="28"/>
        <v>77</v>
      </c>
      <c r="V250" s="5">
        <f t="shared" si="29"/>
        <v>0.70478913509649743</v>
      </c>
      <c r="W250" s="4">
        <f t="shared" si="30"/>
        <v>27.2</v>
      </c>
      <c r="X250" s="4">
        <f t="shared" si="31"/>
        <v>68</v>
      </c>
      <c r="Y250" s="4">
        <f t="shared" si="32"/>
        <v>57.8</v>
      </c>
      <c r="Z250" s="4">
        <f t="shared" si="33"/>
        <v>77</v>
      </c>
      <c r="AA250" s="4" t="str">
        <f>VLOOKUP(A250,Bios!$B$2:$S$350,7,FALSE)</f>
        <v>CAN</v>
      </c>
      <c r="AB250" s="4" t="str">
        <f>VLOOKUP(A250,Bios!$B$2:$S$350,2,FALSE)</f>
        <v>MTL</v>
      </c>
      <c r="AC250" s="4">
        <f t="shared" si="34"/>
        <v>69.95</v>
      </c>
      <c r="AD250" s="4">
        <f t="shared" si="35"/>
        <v>49.3</v>
      </c>
    </row>
    <row r="251" spans="1:30" ht="15" customHeight="1">
      <c r="A251" s="4" t="s">
        <v>181</v>
      </c>
      <c r="B251" s="4">
        <f>VLOOKUP(A251,'2013'!$B$2:$S$301,7,FALSE)*1.7</f>
        <v>27.2</v>
      </c>
      <c r="C251" s="4">
        <f>IF(ISNA(VLOOKUP(A251,'2012'!$B$2:$S$401,7,FALSE)), B251, VLOOKUP(A251,'2012'!$B$2:$S$401,7,FALSE))</f>
        <v>51</v>
      </c>
      <c r="D251" s="4">
        <f>IF(ISNA(VLOOKUP(A251,'2011'!$B$2:$S$401,7,FALSE)), AVERAGE(B251:C251), VLOOKUP(A251,'2011'!$B$2:$S$401,7,FALSE))</f>
        <v>58</v>
      </c>
      <c r="E251" s="4">
        <f>IF(ISNA(VLOOKUP(A251,'2010'!$B$2:$S$401,7,FALSE)), AVERAGE(B251:D251), VLOOKUP(A251,'2010'!$B$2:$S$401,7,FALSE))</f>
        <v>35</v>
      </c>
      <c r="F251" s="4">
        <f>IF(ISNA(VLOOKUP(A251,'2009'!$B$2:$S$401,7,FALSE)), AVERAGE(B251:E251), VLOOKUP(A251,'2009'!$B$2:$S$401,7,FALSE))</f>
        <v>48</v>
      </c>
      <c r="H251" s="4">
        <f>VLOOKUP(A251,'2013'!$B$2:$S$301,4,FALSE)*1.7</f>
        <v>81.599999999999994</v>
      </c>
      <c r="I251" s="4">
        <f>IF(ISNA(VLOOKUP(A251,'2012'!$B$2:$S$401,4,FALSE)), H251, VLOOKUP(A251,'2012'!$B$2:$S$401,4,FALSE))</f>
        <v>74</v>
      </c>
      <c r="J251" s="4">
        <f>IF(ISNA(VLOOKUP(A251,'2011'!$B$2:$S$401,4,FALSE)), AVERAGE(H251:I251), VLOOKUP(A251,'2011'!$B$2:$S$401,4,FALSE))</f>
        <v>81</v>
      </c>
      <c r="K251" s="4">
        <f>IF(ISNA(VLOOKUP(A251,'2010'!$B$2:$S$401,4,FALSE)), AVERAGE(H251:J251), VLOOKUP(A251,'2010'!$B$2:$S$401,4,FALSE))</f>
        <v>59</v>
      </c>
      <c r="L251" s="4">
        <f>IF(ISNA(VLOOKUP(A251,'2009'!$B$2:$S$401,4,FALSE)), AVERAGE(H251:K251), VLOOKUP(A251,'2009'!$B$2:$S$401,4,FALSE))</f>
        <v>78</v>
      </c>
      <c r="N251" s="4">
        <f t="shared" si="27"/>
        <v>29</v>
      </c>
      <c r="S251" s="4" t="str">
        <f>VLOOKUP(A251,Bios!$B$2:$S$350,3,FALSE)</f>
        <v>C</v>
      </c>
      <c r="T251" s="4" t="str">
        <f>VLOOKUP(A251,Bios!$B$2:$S$350,4,FALSE)</f>
        <v>Jan 31 '84</v>
      </c>
      <c r="U251" s="4" t="str">
        <f t="shared" si="28"/>
        <v>84</v>
      </c>
      <c r="V251" s="5">
        <f t="shared" si="29"/>
        <v>0.58672376873661669</v>
      </c>
      <c r="W251" s="4">
        <f t="shared" si="30"/>
        <v>27.2</v>
      </c>
      <c r="X251" s="4">
        <f t="shared" si="31"/>
        <v>58</v>
      </c>
      <c r="Y251" s="4">
        <f t="shared" si="32"/>
        <v>59</v>
      </c>
      <c r="Z251" s="4">
        <f t="shared" si="33"/>
        <v>81.599999999999994</v>
      </c>
      <c r="AA251" s="4" t="str">
        <f>VLOOKUP(A251,Bios!$B$2:$S$350,7,FALSE)</f>
        <v>DEU</v>
      </c>
      <c r="AB251" s="4" t="str">
        <f>VLOOKUP(A251,Bios!$B$2:$S$350,2,FALSE)</f>
        <v>WSH</v>
      </c>
      <c r="AC251" s="4">
        <f t="shared" si="34"/>
        <v>74.72</v>
      </c>
      <c r="AD251" s="4">
        <f t="shared" si="35"/>
        <v>43.839999999999996</v>
      </c>
    </row>
    <row r="252" spans="1:30" ht="15" customHeight="1">
      <c r="A252" s="4" t="s">
        <v>353</v>
      </c>
      <c r="B252" s="4">
        <f>VLOOKUP(A252,'2013'!$B$2:$S$301,7,FALSE)*1.7</f>
        <v>27.2</v>
      </c>
      <c r="C252" s="4">
        <f>IF(ISNA(VLOOKUP(A252,'2012'!$B$2:$S$401,7,FALSE)), B252, VLOOKUP(A252,'2012'!$B$2:$S$401,7,FALSE))</f>
        <v>27.2</v>
      </c>
      <c r="D252" s="4">
        <f>IF(ISNA(VLOOKUP(A252,'2011'!$B$2:$S$401,7,FALSE)), AVERAGE(B252:C252), VLOOKUP(A252,'2011'!$B$2:$S$401,7,FALSE))</f>
        <v>40</v>
      </c>
      <c r="E252" s="4">
        <f>IF(ISNA(VLOOKUP(A252,'2010'!$B$2:$S$401,7,FALSE)), AVERAGE(B252:D252), VLOOKUP(A252,'2010'!$B$2:$S$401,7,FALSE))</f>
        <v>40</v>
      </c>
      <c r="F252" s="4">
        <f>IF(ISNA(VLOOKUP(A252,'2009'!$B$2:$S$401,7,FALSE)), AVERAGE(B252:E252), VLOOKUP(A252,'2009'!$B$2:$S$401,7,FALSE))</f>
        <v>74</v>
      </c>
      <c r="H252" s="4">
        <f>VLOOKUP(A252,'2013'!$B$2:$S$301,4,FALSE)*1.7</f>
        <v>64.599999999999994</v>
      </c>
      <c r="I252" s="4">
        <f>IF(ISNA(VLOOKUP(A252,'2012'!$B$2:$S$401,4,FALSE)), H252, VLOOKUP(A252,'2012'!$B$2:$S$401,4,FALSE))</f>
        <v>64.599999999999994</v>
      </c>
      <c r="J252" s="4">
        <f>IF(ISNA(VLOOKUP(A252,'2011'!$B$2:$S$401,4,FALSE)), AVERAGE(H252:I252), VLOOKUP(A252,'2011'!$B$2:$S$401,4,FALSE))</f>
        <v>63</v>
      </c>
      <c r="K252" s="4">
        <f>IF(ISNA(VLOOKUP(A252,'2010'!$B$2:$S$401,4,FALSE)), AVERAGE(H252:J252), VLOOKUP(A252,'2010'!$B$2:$S$401,4,FALSE))</f>
        <v>58</v>
      </c>
      <c r="L252" s="4">
        <f>IF(ISNA(VLOOKUP(A252,'2009'!$B$2:$S$401,4,FALSE)), AVERAGE(H252:K252), VLOOKUP(A252,'2009'!$B$2:$S$401,4,FALSE))</f>
        <v>79</v>
      </c>
      <c r="N252" s="4" t="e">
        <f t="shared" si="27"/>
        <v>#N/A</v>
      </c>
      <c r="S252" s="4" t="e">
        <f>VLOOKUP(A252,Bios!$B$2:$S$350,3,FALSE)</f>
        <v>#N/A</v>
      </c>
      <c r="T252" s="4" t="e">
        <f>VLOOKUP(A252,Bios!$B$2:$S$350,4,FALSE)</f>
        <v>#N/A</v>
      </c>
      <c r="U252" s="4" t="e">
        <f t="shared" si="28"/>
        <v>#N/A</v>
      </c>
      <c r="V252" s="5">
        <f t="shared" si="29"/>
        <v>0.63304981773997571</v>
      </c>
      <c r="W252" s="4">
        <f t="shared" si="30"/>
        <v>27.2</v>
      </c>
      <c r="X252" s="4">
        <f t="shared" si="31"/>
        <v>74</v>
      </c>
      <c r="Y252" s="4">
        <f t="shared" si="32"/>
        <v>58</v>
      </c>
      <c r="Z252" s="4">
        <f t="shared" si="33"/>
        <v>79</v>
      </c>
      <c r="AA252" s="4" t="e">
        <f>VLOOKUP(A252,Bios!$B$2:$S$350,7,FALSE)</f>
        <v>#N/A</v>
      </c>
      <c r="AB252" s="4" t="e">
        <f>VLOOKUP(A252,Bios!$B$2:$S$350,2,FALSE)</f>
        <v>#N/A</v>
      </c>
      <c r="AC252" s="4">
        <f t="shared" si="34"/>
        <v>65.84</v>
      </c>
      <c r="AD252" s="4">
        <f t="shared" si="35"/>
        <v>41.68</v>
      </c>
    </row>
    <row r="253" spans="1:30" ht="15" customHeight="1">
      <c r="A253" s="4" t="s">
        <v>182</v>
      </c>
      <c r="B253" s="4">
        <f>VLOOKUP(A253,'2013'!$B$2:$S$301,7,FALSE)*1.7</f>
        <v>27.2</v>
      </c>
      <c r="C253" s="4">
        <f>IF(ISNA(VLOOKUP(A253,'2012'!$B$2:$S$401,7,FALSE)), B253, VLOOKUP(A253,'2012'!$B$2:$S$401,7,FALSE))</f>
        <v>51</v>
      </c>
      <c r="D253" s="4">
        <f>IF(ISNA(VLOOKUP(A253,'2011'!$B$2:$S$401,7,FALSE)), AVERAGE(B253:C253), VLOOKUP(A253,'2011'!$B$2:$S$401,7,FALSE))</f>
        <v>39.1</v>
      </c>
      <c r="E253" s="4">
        <f>IF(ISNA(VLOOKUP(A253,'2010'!$B$2:$S$401,7,FALSE)), AVERAGE(B253:D253), VLOOKUP(A253,'2010'!$B$2:$S$401,7,FALSE))</f>
        <v>39.1</v>
      </c>
      <c r="F253" s="4">
        <f>IF(ISNA(VLOOKUP(A253,'2009'!$B$2:$S$401,7,FALSE)), AVERAGE(B253:E253), VLOOKUP(A253,'2009'!$B$2:$S$401,7,FALSE))</f>
        <v>39.1</v>
      </c>
      <c r="H253" s="4">
        <f>VLOOKUP(A253,'2013'!$B$2:$S$301,4,FALSE)*1.7</f>
        <v>71.399999999999991</v>
      </c>
      <c r="I253" s="4">
        <f>IF(ISNA(VLOOKUP(A253,'2012'!$B$2:$S$401,4,FALSE)), H253, VLOOKUP(A253,'2012'!$B$2:$S$401,4,FALSE))</f>
        <v>74</v>
      </c>
      <c r="J253" s="4">
        <f>IF(ISNA(VLOOKUP(A253,'2011'!$B$2:$S$401,4,FALSE)), AVERAGE(H253:I253), VLOOKUP(A253,'2011'!$B$2:$S$401,4,FALSE))</f>
        <v>72.699999999999989</v>
      </c>
      <c r="K253" s="4">
        <f>IF(ISNA(VLOOKUP(A253,'2010'!$B$2:$S$401,4,FALSE)), AVERAGE(H253:J253), VLOOKUP(A253,'2010'!$B$2:$S$401,4,FALSE))</f>
        <v>72.699999999999989</v>
      </c>
      <c r="L253" s="4">
        <f>IF(ISNA(VLOOKUP(A253,'2009'!$B$2:$S$401,4,FALSE)), AVERAGE(H253:K253), VLOOKUP(A253,'2009'!$B$2:$S$401,4,FALSE))</f>
        <v>72.699999999999989</v>
      </c>
      <c r="N253" s="4">
        <f t="shared" si="27"/>
        <v>23</v>
      </c>
      <c r="S253" s="4" t="str">
        <f>VLOOKUP(A253,Bios!$B$2:$S$350,3,FALSE)</f>
        <v>C</v>
      </c>
      <c r="T253" s="4" t="str">
        <f>VLOOKUP(A253,Bios!$B$2:$S$350,4,FALSE)</f>
        <v>Feb 06 '90</v>
      </c>
      <c r="U253" s="4" t="str">
        <f t="shared" si="28"/>
        <v>90</v>
      </c>
      <c r="V253" s="5">
        <f t="shared" si="29"/>
        <v>0.53782668500687769</v>
      </c>
      <c r="W253" s="4">
        <f t="shared" si="30"/>
        <v>27.2</v>
      </c>
      <c r="X253" s="4">
        <f t="shared" si="31"/>
        <v>51</v>
      </c>
      <c r="Y253" s="4">
        <f t="shared" si="32"/>
        <v>71.399999999999991</v>
      </c>
      <c r="Z253" s="4">
        <f t="shared" si="33"/>
        <v>74</v>
      </c>
      <c r="AA253" s="4" t="str">
        <f>VLOOKUP(A253,Bios!$B$2:$S$350,7,FALSE)</f>
        <v>CAN</v>
      </c>
      <c r="AB253" s="4" t="str">
        <f>VLOOKUP(A253,Bios!$B$2:$S$350,2,FALSE)</f>
        <v>NJD</v>
      </c>
      <c r="AC253" s="4">
        <f t="shared" si="34"/>
        <v>72.699999999999989</v>
      </c>
      <c r="AD253" s="4">
        <f t="shared" si="35"/>
        <v>39.1</v>
      </c>
    </row>
    <row r="254" spans="1:30" ht="15" customHeight="1">
      <c r="A254" s="4" t="s">
        <v>387</v>
      </c>
      <c r="B254" s="4">
        <f>VLOOKUP(A254,'2013'!$B$2:$S$301,7,FALSE)*1.7</f>
        <v>27.2</v>
      </c>
      <c r="C254" s="4">
        <f>IF(ISNA(VLOOKUP(A254,'2012'!$B$2:$S$401,7,FALSE)), B254, VLOOKUP(A254,'2012'!$B$2:$S$401,7,FALSE))</f>
        <v>27.2</v>
      </c>
      <c r="D254" s="4">
        <f>IF(ISNA(VLOOKUP(A254,'2011'!$B$2:$S$401,7,FALSE)), AVERAGE(B254:C254), VLOOKUP(A254,'2011'!$B$2:$S$401,7,FALSE))</f>
        <v>34</v>
      </c>
      <c r="E254" s="4">
        <f>IF(ISNA(VLOOKUP(A254,'2010'!$B$2:$S$401,7,FALSE)), AVERAGE(B254:D254), VLOOKUP(A254,'2010'!$B$2:$S$401,7,FALSE))</f>
        <v>29.466666666666669</v>
      </c>
      <c r="F254" s="4">
        <f>IF(ISNA(VLOOKUP(A254,'2009'!$B$2:$S$401,7,FALSE)), AVERAGE(B254:E254), VLOOKUP(A254,'2009'!$B$2:$S$401,7,FALSE))</f>
        <v>29.466666666666669</v>
      </c>
      <c r="H254" s="4">
        <f>VLOOKUP(A254,'2013'!$B$2:$S$301,4,FALSE)*1.7</f>
        <v>71.399999999999991</v>
      </c>
      <c r="I254" s="4">
        <f>IF(ISNA(VLOOKUP(A254,'2012'!$B$2:$S$401,4,FALSE)), H254, VLOOKUP(A254,'2012'!$B$2:$S$401,4,FALSE))</f>
        <v>71.399999999999991</v>
      </c>
      <c r="J254" s="4">
        <f>IF(ISNA(VLOOKUP(A254,'2011'!$B$2:$S$401,4,FALSE)), AVERAGE(H254:I254), VLOOKUP(A254,'2011'!$B$2:$S$401,4,FALSE))</f>
        <v>80</v>
      </c>
      <c r="K254" s="4">
        <f>IF(ISNA(VLOOKUP(A254,'2010'!$B$2:$S$401,4,FALSE)), AVERAGE(H254:J254), VLOOKUP(A254,'2010'!$B$2:$S$401,4,FALSE))</f>
        <v>74.266666666666666</v>
      </c>
      <c r="L254" s="4">
        <f>IF(ISNA(VLOOKUP(A254,'2009'!$B$2:$S$401,4,FALSE)), AVERAGE(H254:K254), VLOOKUP(A254,'2009'!$B$2:$S$401,4,FALSE))</f>
        <v>74.266666666666666</v>
      </c>
      <c r="N254" s="4" t="e">
        <f t="shared" si="27"/>
        <v>#N/A</v>
      </c>
      <c r="S254" s="4" t="e">
        <f>VLOOKUP(A254,Bios!$B$2:$S$350,3,FALSE)</f>
        <v>#N/A</v>
      </c>
      <c r="T254" s="4" t="e">
        <f>VLOOKUP(A254,Bios!$B$2:$S$350,4,FALSE)</f>
        <v>#N/A</v>
      </c>
      <c r="U254" s="4" t="e">
        <f t="shared" si="28"/>
        <v>#N/A</v>
      </c>
      <c r="V254" s="5">
        <f t="shared" si="29"/>
        <v>0.39676840215439857</v>
      </c>
      <c r="W254" s="4">
        <f t="shared" si="30"/>
        <v>27.2</v>
      </c>
      <c r="X254" s="4">
        <f t="shared" si="31"/>
        <v>34</v>
      </c>
      <c r="Y254" s="4">
        <f t="shared" si="32"/>
        <v>71.399999999999991</v>
      </c>
      <c r="Z254" s="4">
        <f t="shared" si="33"/>
        <v>80</v>
      </c>
      <c r="AA254" s="4" t="e">
        <f>VLOOKUP(A254,Bios!$B$2:$S$350,7,FALSE)</f>
        <v>#N/A</v>
      </c>
      <c r="AB254" s="4" t="e">
        <f>VLOOKUP(A254,Bios!$B$2:$S$350,2,FALSE)</f>
        <v>#N/A</v>
      </c>
      <c r="AC254" s="4">
        <f t="shared" si="34"/>
        <v>74.266666666666666</v>
      </c>
      <c r="AD254" s="4">
        <f t="shared" si="35"/>
        <v>29.466666666666669</v>
      </c>
    </row>
    <row r="255" spans="1:30">
      <c r="A255" s="4" t="s">
        <v>933</v>
      </c>
      <c r="B255" s="4">
        <f>VLOOKUP(A255,'2013'!$B$2:$S$301,7,FALSE)*1.7</f>
        <v>27.2</v>
      </c>
      <c r="C255" s="4">
        <f>IF(ISNA(VLOOKUP(A255,'2012'!$B$2:$S$401,7,FALSE)), B255, VLOOKUP(A255,'2012'!$B$2:$S$401,7,FALSE))</f>
        <v>27.2</v>
      </c>
      <c r="D255" s="4">
        <f>IF(ISNA(VLOOKUP(A255,'2011'!$B$2:$S$401,7,FALSE)), AVERAGE(B255:C255), VLOOKUP(A255,'2011'!$B$2:$S$401,7,FALSE))</f>
        <v>27.2</v>
      </c>
      <c r="E255" s="4">
        <f>IF(ISNA(VLOOKUP(A255,'2010'!$B$2:$S$401,7,FALSE)), AVERAGE(B255:D255), VLOOKUP(A255,'2010'!$B$2:$S$401,7,FALSE))</f>
        <v>27.2</v>
      </c>
      <c r="F255" s="4">
        <f>IF(ISNA(VLOOKUP(A255,'2009'!$B$2:$S$401,7,FALSE)), AVERAGE(B255:E255), VLOOKUP(A255,'2009'!$B$2:$S$401,7,FALSE))</f>
        <v>27.2</v>
      </c>
      <c r="H255" s="4">
        <f>VLOOKUP(A255,'2013'!$B$2:$S$301,4,FALSE)*1.7</f>
        <v>76.5</v>
      </c>
      <c r="I255" s="4">
        <f>IF(ISNA(VLOOKUP(A255,'2012'!$B$2:$S$401,4,FALSE)), H255, VLOOKUP(A255,'2012'!$B$2:$S$401,4,FALSE))</f>
        <v>76.5</v>
      </c>
      <c r="J255" s="4">
        <f>IF(ISNA(VLOOKUP(A255,'2011'!$B$2:$S$401,4,FALSE)), AVERAGE(H255:I255), VLOOKUP(A255,'2011'!$B$2:$S$401,4,FALSE))</f>
        <v>76.5</v>
      </c>
      <c r="K255" s="4">
        <f>IF(ISNA(VLOOKUP(A255,'2010'!$B$2:$S$401,4,FALSE)), AVERAGE(H255:J255), VLOOKUP(A255,'2010'!$B$2:$S$401,4,FALSE))</f>
        <v>76.5</v>
      </c>
      <c r="L255" s="4">
        <f>IF(ISNA(VLOOKUP(A255,'2009'!$B$2:$S$401,4,FALSE)), AVERAGE(H255:K255), VLOOKUP(A255,'2009'!$B$2:$S$401,4,FALSE))</f>
        <v>76.5</v>
      </c>
      <c r="N255" s="4">
        <f t="shared" si="27"/>
        <v>24</v>
      </c>
      <c r="S255" s="4" t="str">
        <f>VLOOKUP(A255,Bios!$B$2:$S$350,3,FALSE)</f>
        <v>D</v>
      </c>
      <c r="T255" s="4" t="str">
        <f>VLOOKUP(A255,Bios!$B$2:$S$350,4,FALSE)</f>
        <v>Feb 21 '89</v>
      </c>
      <c r="U255" s="4" t="str">
        <f t="shared" si="28"/>
        <v>89</v>
      </c>
      <c r="V255" s="5">
        <f t="shared" si="29"/>
        <v>0.35555555555555557</v>
      </c>
      <c r="W255" s="4">
        <f t="shared" si="30"/>
        <v>27.2</v>
      </c>
      <c r="X255" s="4">
        <f t="shared" si="31"/>
        <v>27.2</v>
      </c>
      <c r="Y255" s="4">
        <f t="shared" si="32"/>
        <v>76.5</v>
      </c>
      <c r="Z255" s="4">
        <f t="shared" si="33"/>
        <v>76.5</v>
      </c>
      <c r="AA255" s="4" t="str">
        <f>VLOOKUP(A255,Bios!$B$2:$S$350,7,FALSE)</f>
        <v>CAN</v>
      </c>
      <c r="AB255" s="4" t="str">
        <f>VLOOKUP(A255,Bios!$B$2:$S$350,2,FALSE)</f>
        <v>LAK</v>
      </c>
      <c r="AC255" s="4">
        <f t="shared" si="34"/>
        <v>76.5</v>
      </c>
      <c r="AD255" s="4">
        <f t="shared" si="35"/>
        <v>27.2</v>
      </c>
    </row>
    <row r="256" spans="1:30">
      <c r="A256" s="4" t="s">
        <v>934</v>
      </c>
      <c r="B256" s="4">
        <f>VLOOKUP(A256,'2013'!$B$2:$S$301,7,FALSE)*1.7</f>
        <v>27.2</v>
      </c>
      <c r="C256" s="4">
        <f>IF(ISNA(VLOOKUP(A256,'2012'!$B$2:$S$401,7,FALSE)), B256, VLOOKUP(A256,'2012'!$B$2:$S$401,7,FALSE))</f>
        <v>27.2</v>
      </c>
      <c r="D256" s="4">
        <f>IF(ISNA(VLOOKUP(A256,'2011'!$B$2:$S$401,7,FALSE)), AVERAGE(B256:C256), VLOOKUP(A256,'2011'!$B$2:$S$401,7,FALSE))</f>
        <v>27.2</v>
      </c>
      <c r="E256" s="4">
        <f>IF(ISNA(VLOOKUP(A256,'2010'!$B$2:$S$401,7,FALSE)), AVERAGE(B256:D256), VLOOKUP(A256,'2010'!$B$2:$S$401,7,FALSE))</f>
        <v>27.2</v>
      </c>
      <c r="F256" s="4">
        <f>IF(ISNA(VLOOKUP(A256,'2009'!$B$2:$S$401,7,FALSE)), AVERAGE(B256:E256), VLOOKUP(A256,'2009'!$B$2:$S$401,7,FALSE))</f>
        <v>27.2</v>
      </c>
      <c r="H256" s="4">
        <f>VLOOKUP(A256,'2013'!$B$2:$S$301,4,FALSE)*1.7</f>
        <v>71.399999999999991</v>
      </c>
      <c r="I256" s="4">
        <f>IF(ISNA(VLOOKUP(A256,'2012'!$B$2:$S$401,4,FALSE)), H256, VLOOKUP(A256,'2012'!$B$2:$S$401,4,FALSE))</f>
        <v>71.399999999999991</v>
      </c>
      <c r="J256" s="4">
        <f>IF(ISNA(VLOOKUP(A256,'2011'!$B$2:$S$401,4,FALSE)), AVERAGE(H256:I256), VLOOKUP(A256,'2011'!$B$2:$S$401,4,FALSE))</f>
        <v>71.399999999999991</v>
      </c>
      <c r="K256" s="4">
        <f>IF(ISNA(VLOOKUP(A256,'2010'!$B$2:$S$401,4,FALSE)), AVERAGE(H256:J256), VLOOKUP(A256,'2010'!$B$2:$S$401,4,FALSE))</f>
        <v>71.399999999999991</v>
      </c>
      <c r="L256" s="4">
        <f>IF(ISNA(VLOOKUP(A256,'2009'!$B$2:$S$401,4,FALSE)), AVERAGE(H256:K256), VLOOKUP(A256,'2009'!$B$2:$S$401,4,FALSE))</f>
        <v>71.399999999999991</v>
      </c>
      <c r="N256" s="4">
        <f t="shared" si="27"/>
        <v>20</v>
      </c>
      <c r="S256" s="4" t="str">
        <f>VLOOKUP(A256,Bios!$B$2:$S$350,3,FALSE)</f>
        <v>D</v>
      </c>
      <c r="T256" s="4" t="str">
        <f>VLOOKUP(A256,Bios!$B$2:$S$350,4,FALSE)</f>
        <v>Jun 17 '93</v>
      </c>
      <c r="U256" s="4" t="str">
        <f t="shared" si="28"/>
        <v>93</v>
      </c>
      <c r="V256" s="5">
        <f t="shared" si="29"/>
        <v>0.38095238095238099</v>
      </c>
      <c r="W256" s="4">
        <f t="shared" si="30"/>
        <v>27.2</v>
      </c>
      <c r="X256" s="4">
        <f t="shared" si="31"/>
        <v>27.2</v>
      </c>
      <c r="Y256" s="4">
        <f t="shared" si="32"/>
        <v>71.399999999999991</v>
      </c>
      <c r="Z256" s="4">
        <f t="shared" si="33"/>
        <v>71.399999999999991</v>
      </c>
      <c r="AA256" s="4" t="str">
        <f>VLOOKUP(A256,Bios!$B$2:$S$350,7,FALSE)</f>
        <v>CAN</v>
      </c>
      <c r="AB256" s="4" t="str">
        <f>VLOOKUP(A256,Bios!$B$2:$S$350,2,FALSE)</f>
        <v>BOS</v>
      </c>
      <c r="AC256" s="4">
        <f t="shared" si="34"/>
        <v>71.399999999999991</v>
      </c>
      <c r="AD256" s="4">
        <f t="shared" si="35"/>
        <v>27.2</v>
      </c>
    </row>
    <row r="257" spans="1:30">
      <c r="A257" s="4" t="s">
        <v>281</v>
      </c>
      <c r="B257" s="4">
        <f>VLOOKUP(A257,'2013'!$B$2:$S$301,7,FALSE)*1.7</f>
        <v>27.2</v>
      </c>
      <c r="C257" s="4">
        <f>IF(ISNA(VLOOKUP(A257,'2012'!$B$2:$S$401,7,FALSE)), B257, VLOOKUP(A257,'2012'!$B$2:$S$401,7,FALSE))</f>
        <v>33</v>
      </c>
      <c r="D257" s="4">
        <f>IF(ISNA(VLOOKUP(A257,'2011'!$B$2:$S$401,7,FALSE)), AVERAGE(B257:C257), VLOOKUP(A257,'2011'!$B$2:$S$401,7,FALSE))</f>
        <v>30.1</v>
      </c>
      <c r="E257" s="4">
        <f>IF(ISNA(VLOOKUP(A257,'2010'!$B$2:$S$401,7,FALSE)), AVERAGE(B257:D257), VLOOKUP(A257,'2010'!$B$2:$S$401,7,FALSE))</f>
        <v>18</v>
      </c>
      <c r="F257" s="4">
        <f>IF(ISNA(VLOOKUP(A257,'2009'!$B$2:$S$401,7,FALSE)), AVERAGE(B257:E257), VLOOKUP(A257,'2009'!$B$2:$S$401,7,FALSE))</f>
        <v>27.075000000000003</v>
      </c>
      <c r="H257" s="4">
        <f>VLOOKUP(A257,'2013'!$B$2:$S$301,4,FALSE)*1.7</f>
        <v>79.899999999999991</v>
      </c>
      <c r="I257" s="4">
        <f>IF(ISNA(VLOOKUP(A257,'2012'!$B$2:$S$401,4,FALSE)), H257, VLOOKUP(A257,'2012'!$B$2:$S$401,4,FALSE))</f>
        <v>77</v>
      </c>
      <c r="J257" s="4">
        <f>IF(ISNA(VLOOKUP(A257,'2011'!$B$2:$S$401,4,FALSE)), AVERAGE(H257:I257), VLOOKUP(A257,'2011'!$B$2:$S$401,4,FALSE))</f>
        <v>78.449999999999989</v>
      </c>
      <c r="K257" s="4">
        <f>IF(ISNA(VLOOKUP(A257,'2010'!$B$2:$S$401,4,FALSE)), AVERAGE(H257:J257), VLOOKUP(A257,'2010'!$B$2:$S$401,4,FALSE))</f>
        <v>73</v>
      </c>
      <c r="L257" s="4">
        <f>IF(ISNA(VLOOKUP(A257,'2009'!$B$2:$S$401,4,FALSE)), AVERAGE(H257:K257), VLOOKUP(A257,'2009'!$B$2:$S$401,4,FALSE))</f>
        <v>77.087499999999991</v>
      </c>
      <c r="N257" s="4">
        <f t="shared" si="27"/>
        <v>29</v>
      </c>
      <c r="S257" s="4" t="str">
        <f>VLOOKUP(A257,Bios!$B$2:$S$350,3,FALSE)</f>
        <v>D</v>
      </c>
      <c r="T257" s="4" t="str">
        <f>VLOOKUP(A257,Bios!$B$2:$S$350,4,FALSE)</f>
        <v>Nov 13 '84</v>
      </c>
      <c r="U257" s="4" t="str">
        <f t="shared" si="28"/>
        <v>84</v>
      </c>
      <c r="V257" s="5">
        <f t="shared" si="29"/>
        <v>0.35122425814820823</v>
      </c>
      <c r="W257" s="4">
        <f t="shared" si="30"/>
        <v>18</v>
      </c>
      <c r="X257" s="4">
        <f t="shared" si="31"/>
        <v>33</v>
      </c>
      <c r="Y257" s="4">
        <f t="shared" si="32"/>
        <v>73</v>
      </c>
      <c r="Z257" s="4">
        <f t="shared" si="33"/>
        <v>79.899999999999991</v>
      </c>
      <c r="AA257" s="4" t="str">
        <f>VLOOKUP(A257,Bios!$B$2:$S$350,7,FALSE)</f>
        <v>CAN</v>
      </c>
      <c r="AB257" s="4" t="str">
        <f>VLOOKUP(A257,Bios!$B$2:$S$350,2,FALSE)</f>
        <v>VAN</v>
      </c>
      <c r="AC257" s="4">
        <f t="shared" si="34"/>
        <v>77.087499999999991</v>
      </c>
      <c r="AD257" s="4">
        <f t="shared" si="35"/>
        <v>27.074999999999999</v>
      </c>
    </row>
    <row r="258" spans="1:30">
      <c r="A258" s="4" t="s">
        <v>827</v>
      </c>
      <c r="B258" s="4">
        <f>VLOOKUP(A258,'2013'!$B$2:$S$301,7,FALSE)*1.7</f>
        <v>27.2</v>
      </c>
      <c r="C258" s="4">
        <f>IF(ISNA(VLOOKUP(A258,'2012'!$B$2:$S$401,7,FALSE)), B258, VLOOKUP(A258,'2012'!$B$2:$S$401,7,FALSE))</f>
        <v>27.2</v>
      </c>
      <c r="D258" s="4">
        <f>IF(ISNA(VLOOKUP(A258,'2011'!$B$2:$S$401,7,FALSE)), AVERAGE(B258:C258), VLOOKUP(A258,'2011'!$B$2:$S$401,7,FALSE))</f>
        <v>16</v>
      </c>
      <c r="E258" s="4">
        <f>IF(ISNA(VLOOKUP(A258,'2010'!$B$2:$S$401,7,FALSE)), AVERAGE(B258:D258), VLOOKUP(A258,'2010'!$B$2:$S$401,7,FALSE))</f>
        <v>37</v>
      </c>
      <c r="F258" s="4">
        <f>IF(ISNA(VLOOKUP(A258,'2009'!$B$2:$S$401,7,FALSE)), AVERAGE(B258:E258), VLOOKUP(A258,'2009'!$B$2:$S$401,7,FALSE))</f>
        <v>26.85</v>
      </c>
      <c r="H258" s="4">
        <f>VLOOKUP(A258,'2013'!$B$2:$S$301,4,FALSE)*1.7</f>
        <v>81.599999999999994</v>
      </c>
      <c r="I258" s="4">
        <f>IF(ISNA(VLOOKUP(A258,'2012'!$B$2:$S$401,4,FALSE)), H258, VLOOKUP(A258,'2012'!$B$2:$S$401,4,FALSE))</f>
        <v>81.599999999999994</v>
      </c>
      <c r="J258" s="4">
        <f>IF(ISNA(VLOOKUP(A258,'2011'!$B$2:$S$401,4,FALSE)), AVERAGE(H258:I258), VLOOKUP(A258,'2011'!$B$2:$S$401,4,FALSE))</f>
        <v>56</v>
      </c>
      <c r="K258" s="4">
        <f>IF(ISNA(VLOOKUP(A258,'2010'!$B$2:$S$401,4,FALSE)), AVERAGE(H258:J258), VLOOKUP(A258,'2010'!$B$2:$S$401,4,FALSE))</f>
        <v>78</v>
      </c>
      <c r="L258" s="4">
        <f>IF(ISNA(VLOOKUP(A258,'2009'!$B$2:$S$401,4,FALSE)), AVERAGE(H258:K258), VLOOKUP(A258,'2009'!$B$2:$S$401,4,FALSE))</f>
        <v>74.3</v>
      </c>
      <c r="N258" s="4">
        <f t="shared" ref="N258:N301" si="36">113-U258</f>
        <v>31</v>
      </c>
      <c r="S258" s="4" t="str">
        <f>VLOOKUP(A258,Bios!$B$2:$S$350,3,FALSE)</f>
        <v>D</v>
      </c>
      <c r="T258" s="4" t="str">
        <f>VLOOKUP(A258,Bios!$B$2:$S$350,4,FALSE)</f>
        <v>Oct 30 '82</v>
      </c>
      <c r="U258" s="4" t="str">
        <f t="shared" ref="U258:U301" si="37">RIGHT(T258, LEN(T258)-8)</f>
        <v>82</v>
      </c>
      <c r="V258" s="5">
        <f t="shared" ref="V258:V301" si="38">AD258/AC258</f>
        <v>0.3613728129205922</v>
      </c>
      <c r="W258" s="4">
        <f t="shared" ref="W258:W301" si="39">MIN(B258:F258)</f>
        <v>16</v>
      </c>
      <c r="X258" s="4">
        <f t="shared" ref="X258:X301" si="40">MAX(B258:F258)</f>
        <v>37</v>
      </c>
      <c r="Y258" s="4">
        <f t="shared" ref="Y258:Y301" si="41">MIN(H258:L258)</f>
        <v>56</v>
      </c>
      <c r="Z258" s="4">
        <f t="shared" ref="Z258:Z301" si="42">MAX(H258:L258)</f>
        <v>81.599999999999994</v>
      </c>
      <c r="AA258" s="4" t="str">
        <f>VLOOKUP(A258,Bios!$B$2:$S$350,7,FALSE)</f>
        <v>USA</v>
      </c>
      <c r="AB258" s="4" t="str">
        <f>VLOOKUP(A258,Bios!$B$2:$S$350,2,FALSE)</f>
        <v>NJD</v>
      </c>
      <c r="AC258" s="4">
        <f t="shared" ref="AC258:AC301" si="43">AVERAGE(H258:L258)</f>
        <v>74.3</v>
      </c>
      <c r="AD258" s="4">
        <f t="shared" ref="AD258:AD301" si="44">AVERAGE(B258:F258)</f>
        <v>26.85</v>
      </c>
    </row>
    <row r="259" spans="1:30" ht="15" customHeight="1">
      <c r="A259" s="4" t="s">
        <v>932</v>
      </c>
      <c r="B259" s="4">
        <f>VLOOKUP(A259,'2013'!$B$2:$S$301,7,FALSE)*1.7</f>
        <v>27.2</v>
      </c>
      <c r="C259" s="4">
        <f>IF(ISNA(VLOOKUP(A259,'2012'!$B$2:$S$401,7,FALSE)), B259, VLOOKUP(A259,'2012'!$B$2:$S$401,7,FALSE))</f>
        <v>27.2</v>
      </c>
      <c r="D259" s="4">
        <f>IF(ISNA(VLOOKUP(A259,'2011'!$B$2:$S$401,7,FALSE)), AVERAGE(B259:C259), VLOOKUP(A259,'2011'!$B$2:$S$401,7,FALSE))</f>
        <v>27.2</v>
      </c>
      <c r="E259" s="4">
        <f>IF(ISNA(VLOOKUP(A259,'2010'!$B$2:$S$401,7,FALSE)), AVERAGE(B259:D259), VLOOKUP(A259,'2010'!$B$2:$S$401,7,FALSE))</f>
        <v>25</v>
      </c>
      <c r="F259" s="4">
        <f>IF(ISNA(VLOOKUP(A259,'2009'!$B$2:$S$401,7,FALSE)), AVERAGE(B259:E259), VLOOKUP(A259,'2009'!$B$2:$S$401,7,FALSE))</f>
        <v>26.65</v>
      </c>
      <c r="H259" s="4">
        <f>VLOOKUP(A259,'2013'!$B$2:$S$301,4,FALSE)*1.7</f>
        <v>54.4</v>
      </c>
      <c r="I259" s="4">
        <f>IF(ISNA(VLOOKUP(A259,'2012'!$B$2:$S$401,4,FALSE)), H259, VLOOKUP(A259,'2012'!$B$2:$S$401,4,FALSE))</f>
        <v>54.4</v>
      </c>
      <c r="J259" s="4">
        <f>IF(ISNA(VLOOKUP(A259,'2011'!$B$2:$S$401,4,FALSE)), AVERAGE(H259:I259), VLOOKUP(A259,'2011'!$B$2:$S$401,4,FALSE))</f>
        <v>54.4</v>
      </c>
      <c r="K259" s="4">
        <f>IF(ISNA(VLOOKUP(A259,'2010'!$B$2:$S$401,4,FALSE)), AVERAGE(H259:J259), VLOOKUP(A259,'2010'!$B$2:$S$401,4,FALSE))</f>
        <v>73</v>
      </c>
      <c r="L259" s="4">
        <f>IF(ISNA(VLOOKUP(A259,'2009'!$B$2:$S$401,4,FALSE)), AVERAGE(H259:K259), VLOOKUP(A259,'2009'!$B$2:$S$401,4,FALSE))</f>
        <v>59.05</v>
      </c>
      <c r="N259" s="4">
        <f t="shared" si="36"/>
        <v>24</v>
      </c>
      <c r="S259" s="4" t="str">
        <f>VLOOKUP(A259,Bios!$B$2:$S$350,3,FALSE)</f>
        <v>C</v>
      </c>
      <c r="T259" s="4" t="str">
        <f>VLOOKUP(A259,Bios!$B$2:$S$350,4,FALSE)</f>
        <v>Mar 17 '89</v>
      </c>
      <c r="U259" s="4" t="str">
        <f t="shared" si="37"/>
        <v>89</v>
      </c>
      <c r="V259" s="5">
        <f t="shared" si="38"/>
        <v>0.45131244707874685</v>
      </c>
      <c r="W259" s="4">
        <f t="shared" si="39"/>
        <v>25</v>
      </c>
      <c r="X259" s="4">
        <f t="shared" si="40"/>
        <v>27.2</v>
      </c>
      <c r="Y259" s="4">
        <f t="shared" si="41"/>
        <v>54.4</v>
      </c>
      <c r="Z259" s="4">
        <f t="shared" si="42"/>
        <v>73</v>
      </c>
      <c r="AA259" s="4" t="str">
        <f>VLOOKUP(A259,Bios!$B$2:$S$350,7,FALSE)</f>
        <v>SWE</v>
      </c>
      <c r="AB259" s="4" t="str">
        <f>VLOOKUP(A259,Bios!$B$2:$S$350,2,FALSE)</f>
        <v>CGY</v>
      </c>
      <c r="AC259" s="4">
        <f t="shared" si="43"/>
        <v>59.05</v>
      </c>
      <c r="AD259" s="4">
        <f t="shared" si="44"/>
        <v>26.65</v>
      </c>
    </row>
    <row r="260" spans="1:30">
      <c r="A260" s="4" t="s">
        <v>936</v>
      </c>
      <c r="B260" s="4">
        <f>VLOOKUP(A260,'2013'!$B$2:$S$301,7,FALSE)*1.7</f>
        <v>27.2</v>
      </c>
      <c r="C260" s="4">
        <f>IF(ISNA(VLOOKUP(A260,'2012'!$B$2:$S$401,7,FALSE)), B260, VLOOKUP(A260,'2012'!$B$2:$S$401,7,FALSE))</f>
        <v>27.2</v>
      </c>
      <c r="D260" s="4">
        <f>IF(ISNA(VLOOKUP(A260,'2011'!$B$2:$S$401,7,FALSE)), AVERAGE(B260:C260), VLOOKUP(A260,'2011'!$B$2:$S$401,7,FALSE))</f>
        <v>17</v>
      </c>
      <c r="E260" s="4">
        <f>IF(ISNA(VLOOKUP(A260,'2010'!$B$2:$S$401,7,FALSE)), AVERAGE(B260:D260), VLOOKUP(A260,'2010'!$B$2:$S$401,7,FALSE))</f>
        <v>19</v>
      </c>
      <c r="F260" s="4">
        <f>IF(ISNA(VLOOKUP(A260,'2009'!$B$2:$S$401,7,FALSE)), AVERAGE(B260:E260), VLOOKUP(A260,'2009'!$B$2:$S$401,7,FALSE))</f>
        <v>22.6</v>
      </c>
      <c r="H260" s="4">
        <f>VLOOKUP(A260,'2013'!$B$2:$S$301,4,FALSE)*1.7</f>
        <v>74.8</v>
      </c>
      <c r="I260" s="4">
        <f>IF(ISNA(VLOOKUP(A260,'2012'!$B$2:$S$401,4,FALSE)), H260, VLOOKUP(A260,'2012'!$B$2:$S$401,4,FALSE))</f>
        <v>74.8</v>
      </c>
      <c r="J260" s="4">
        <f>IF(ISNA(VLOOKUP(A260,'2011'!$B$2:$S$401,4,FALSE)), AVERAGE(H260:I260), VLOOKUP(A260,'2011'!$B$2:$S$401,4,FALSE))</f>
        <v>63</v>
      </c>
      <c r="K260" s="4">
        <f>IF(ISNA(VLOOKUP(A260,'2010'!$B$2:$S$401,4,FALSE)), AVERAGE(H260:J260), VLOOKUP(A260,'2010'!$B$2:$S$401,4,FALSE))</f>
        <v>31</v>
      </c>
      <c r="L260" s="4">
        <f>IF(ISNA(VLOOKUP(A260,'2009'!$B$2:$S$401,4,FALSE)), AVERAGE(H260:K260), VLOOKUP(A260,'2009'!$B$2:$S$401,4,FALSE))</f>
        <v>60.9</v>
      </c>
      <c r="N260" s="4" t="e">
        <f t="shared" si="36"/>
        <v>#N/A</v>
      </c>
      <c r="S260" s="4" t="e">
        <f>VLOOKUP(A260,Bios!$B$2:$S$350,3,FALSE)</f>
        <v>#N/A</v>
      </c>
      <c r="T260" s="4" t="e">
        <f>VLOOKUP(A260,Bios!$B$2:$S$350,4,FALSE)</f>
        <v>#N/A</v>
      </c>
      <c r="U260" s="4" t="e">
        <f t="shared" si="37"/>
        <v>#N/A</v>
      </c>
      <c r="V260" s="5">
        <f t="shared" si="38"/>
        <v>0.37110016420361253</v>
      </c>
      <c r="W260" s="4">
        <f t="shared" si="39"/>
        <v>17</v>
      </c>
      <c r="X260" s="4">
        <f t="shared" si="40"/>
        <v>27.2</v>
      </c>
      <c r="Y260" s="4">
        <f t="shared" si="41"/>
        <v>31</v>
      </c>
      <c r="Z260" s="4">
        <f t="shared" si="42"/>
        <v>74.8</v>
      </c>
      <c r="AA260" s="4" t="e">
        <f>VLOOKUP(A260,Bios!$B$2:$S$350,7,FALSE)</f>
        <v>#N/A</v>
      </c>
      <c r="AB260" s="4" t="e">
        <f>VLOOKUP(A260,Bios!$B$2:$S$350,2,FALSE)</f>
        <v>#N/A</v>
      </c>
      <c r="AC260" s="4">
        <f t="shared" si="43"/>
        <v>60.9</v>
      </c>
      <c r="AD260" s="4">
        <f t="shared" si="44"/>
        <v>22.6</v>
      </c>
    </row>
    <row r="261" spans="1:30" ht="15" customHeight="1">
      <c r="A261" s="4" t="s">
        <v>929</v>
      </c>
      <c r="B261" s="4">
        <f>VLOOKUP(A261,'2013'!$B$2:$S$301,7,FALSE)*1.7</f>
        <v>27.2</v>
      </c>
      <c r="C261" s="4">
        <f>IF(ISNA(VLOOKUP(A261,'2012'!$B$2:$S$401,7,FALSE)), B261, VLOOKUP(A261,'2012'!$B$2:$S$401,7,FALSE))</f>
        <v>27.2</v>
      </c>
      <c r="D261" s="4">
        <f>IF(ISNA(VLOOKUP(A261,'2011'!$B$2:$S$401,7,FALSE)), AVERAGE(B261:C261), VLOOKUP(A261,'2011'!$B$2:$S$401,7,FALSE))</f>
        <v>27.2</v>
      </c>
      <c r="E261" s="4">
        <f>IF(ISNA(VLOOKUP(A261,'2010'!$B$2:$S$401,7,FALSE)), AVERAGE(B261:D261), VLOOKUP(A261,'2010'!$B$2:$S$401,7,FALSE))</f>
        <v>20</v>
      </c>
      <c r="F261" s="4">
        <f>IF(ISNA(VLOOKUP(A261,'2009'!$B$2:$S$401,7,FALSE)), AVERAGE(B261:E261), VLOOKUP(A261,'2009'!$B$2:$S$401,7,FALSE))</f>
        <v>25.4</v>
      </c>
      <c r="H261" s="4">
        <f>VLOOKUP(A261,'2013'!$B$2:$S$301,4,FALSE)*1.7</f>
        <v>71.399999999999991</v>
      </c>
      <c r="I261" s="4">
        <f>IF(ISNA(VLOOKUP(A261,'2012'!$B$2:$S$401,4,FALSE)), H261, VLOOKUP(A261,'2012'!$B$2:$S$401,4,FALSE))</f>
        <v>71.399999999999991</v>
      </c>
      <c r="J261" s="4">
        <f>IF(ISNA(VLOOKUP(A261,'2011'!$B$2:$S$401,4,FALSE)), AVERAGE(H261:I261), VLOOKUP(A261,'2011'!$B$2:$S$401,4,FALSE))</f>
        <v>71.399999999999991</v>
      </c>
      <c r="K261" s="4">
        <f>IF(ISNA(VLOOKUP(A261,'2010'!$B$2:$S$401,4,FALSE)), AVERAGE(H261:J261), VLOOKUP(A261,'2010'!$B$2:$S$401,4,FALSE))</f>
        <v>42</v>
      </c>
      <c r="L261" s="4">
        <f>IF(ISNA(VLOOKUP(A261,'2009'!$B$2:$S$401,4,FALSE)), AVERAGE(H261:K261), VLOOKUP(A261,'2009'!$B$2:$S$401,4,FALSE))</f>
        <v>64.05</v>
      </c>
      <c r="N261" s="4">
        <f t="shared" si="36"/>
        <v>24</v>
      </c>
      <c r="S261" s="4" t="str">
        <f>VLOOKUP(A261,Bios!$B$2:$S$350,3,FALSE)</f>
        <v>L</v>
      </c>
      <c r="T261" s="4" t="str">
        <f>VLOOKUP(A261,Bios!$B$2:$S$350,4,FALSE)</f>
        <v>Dec 24 '89</v>
      </c>
      <c r="U261" s="4" t="str">
        <f t="shared" si="37"/>
        <v>89</v>
      </c>
      <c r="V261" s="5">
        <f t="shared" si="38"/>
        <v>0.39656518345042935</v>
      </c>
      <c r="W261" s="4">
        <f t="shared" si="39"/>
        <v>20</v>
      </c>
      <c r="X261" s="4">
        <f t="shared" si="40"/>
        <v>27.2</v>
      </c>
      <c r="Y261" s="4">
        <f t="shared" si="41"/>
        <v>42</v>
      </c>
      <c r="Z261" s="4">
        <f t="shared" si="42"/>
        <v>71.399999999999991</v>
      </c>
      <c r="AA261" s="4" t="str">
        <f>VLOOKUP(A261,Bios!$B$2:$S$350,7,FALSE)</f>
        <v>CAN</v>
      </c>
      <c r="AB261" s="4" t="str">
        <f>VLOOKUP(A261,Bios!$B$2:$S$350,2,FALSE)</f>
        <v>CBJ</v>
      </c>
      <c r="AC261" s="4">
        <f t="shared" si="43"/>
        <v>64.05</v>
      </c>
      <c r="AD261" s="4">
        <f t="shared" si="44"/>
        <v>25.4</v>
      </c>
    </row>
    <row r="262" spans="1:30" ht="15" customHeight="1">
      <c r="A262" s="4" t="s">
        <v>930</v>
      </c>
      <c r="B262" s="4">
        <f>VLOOKUP(A262,'2013'!$B$2:$S$301,7,FALSE)*1.7</f>
        <v>27.2</v>
      </c>
      <c r="C262" s="4">
        <f>IF(ISNA(VLOOKUP(A262,'2012'!$B$2:$S$401,7,FALSE)), B262, VLOOKUP(A262,'2012'!$B$2:$S$401,7,FALSE))</f>
        <v>27.2</v>
      </c>
      <c r="D262" s="4">
        <f>IF(ISNA(VLOOKUP(A262,'2011'!$B$2:$S$401,7,FALSE)), AVERAGE(B262:C262), VLOOKUP(A262,'2011'!$B$2:$S$401,7,FALSE))</f>
        <v>27.2</v>
      </c>
      <c r="E262" s="4">
        <f>IF(ISNA(VLOOKUP(A262,'2010'!$B$2:$S$401,7,FALSE)), AVERAGE(B262:D262), VLOOKUP(A262,'2010'!$B$2:$S$401,7,FALSE))</f>
        <v>18</v>
      </c>
      <c r="F262" s="4">
        <f>IF(ISNA(VLOOKUP(A262,'2009'!$B$2:$S$401,7,FALSE)), AVERAGE(B262:E262), VLOOKUP(A262,'2009'!$B$2:$S$401,7,FALSE))</f>
        <v>24.9</v>
      </c>
      <c r="H262" s="4">
        <f>VLOOKUP(A262,'2013'!$B$2:$S$301,4,FALSE)*1.7</f>
        <v>78.2</v>
      </c>
      <c r="I262" s="4">
        <f>IF(ISNA(VLOOKUP(A262,'2012'!$B$2:$S$401,4,FALSE)), H262, VLOOKUP(A262,'2012'!$B$2:$S$401,4,FALSE))</f>
        <v>78.2</v>
      </c>
      <c r="J262" s="4">
        <f>IF(ISNA(VLOOKUP(A262,'2011'!$B$2:$S$401,4,FALSE)), AVERAGE(H262:I262), VLOOKUP(A262,'2011'!$B$2:$S$401,4,FALSE))</f>
        <v>78.2</v>
      </c>
      <c r="K262" s="4">
        <f>IF(ISNA(VLOOKUP(A262,'2010'!$B$2:$S$401,4,FALSE)), AVERAGE(H262:J262), VLOOKUP(A262,'2010'!$B$2:$S$401,4,FALSE))</f>
        <v>80</v>
      </c>
      <c r="L262" s="4">
        <f>IF(ISNA(VLOOKUP(A262,'2009'!$B$2:$S$401,4,FALSE)), AVERAGE(H262:K262), VLOOKUP(A262,'2009'!$B$2:$S$401,4,FALSE))</f>
        <v>78.650000000000006</v>
      </c>
      <c r="N262" s="4">
        <f t="shared" si="36"/>
        <v>30</v>
      </c>
      <c r="S262" s="4" t="str">
        <f>VLOOKUP(A262,Bios!$B$2:$S$350,3,FALSE)</f>
        <v>R</v>
      </c>
      <c r="T262" s="4" t="str">
        <f>VLOOKUP(A262,Bios!$B$2:$S$350,4,FALSE)</f>
        <v>Jun 22 '83</v>
      </c>
      <c r="U262" s="4" t="str">
        <f t="shared" si="37"/>
        <v>83</v>
      </c>
      <c r="V262" s="5">
        <f t="shared" si="38"/>
        <v>0.31659249841068021</v>
      </c>
      <c r="W262" s="4">
        <f t="shared" si="39"/>
        <v>18</v>
      </c>
      <c r="X262" s="4">
        <f t="shared" si="40"/>
        <v>27.2</v>
      </c>
      <c r="Y262" s="4">
        <f t="shared" si="41"/>
        <v>78.2</v>
      </c>
      <c r="Z262" s="4">
        <f t="shared" si="42"/>
        <v>80</v>
      </c>
      <c r="AA262" s="4" t="str">
        <f>VLOOKUP(A262,Bios!$B$2:$S$350,7,FALSE)</f>
        <v>USA</v>
      </c>
      <c r="AB262" s="4" t="str">
        <f>VLOOKUP(A262,Bios!$B$2:$S$350,2,FALSE)</f>
        <v>CAR</v>
      </c>
      <c r="AC262" s="4">
        <f t="shared" si="43"/>
        <v>78.650000000000006</v>
      </c>
      <c r="AD262" s="4">
        <f t="shared" si="44"/>
        <v>24.9</v>
      </c>
    </row>
    <row r="263" spans="1:30" ht="15" customHeight="1">
      <c r="A263" s="4" t="s">
        <v>928</v>
      </c>
      <c r="B263" s="4">
        <f>VLOOKUP(A263,'2013'!$B$2:$S$301,7,FALSE)*1.7</f>
        <v>27.2</v>
      </c>
      <c r="C263" s="4">
        <f>IF(ISNA(VLOOKUP(A263,'2012'!$B$2:$S$401,7,FALSE)), B263, VLOOKUP(A263,'2012'!$B$2:$S$401,7,FALSE))</f>
        <v>27.2</v>
      </c>
      <c r="D263" s="4">
        <f>IF(ISNA(VLOOKUP(A263,'2011'!$B$2:$S$401,7,FALSE)), AVERAGE(B263:C263), VLOOKUP(A263,'2011'!$B$2:$S$401,7,FALSE))</f>
        <v>19</v>
      </c>
      <c r="E263" s="4">
        <f>IF(ISNA(VLOOKUP(A263,'2010'!$B$2:$S$401,7,FALSE)), AVERAGE(B263:D263), VLOOKUP(A263,'2010'!$B$2:$S$401,7,FALSE))</f>
        <v>24.466666666666669</v>
      </c>
      <c r="F263" s="4">
        <f>IF(ISNA(VLOOKUP(A263,'2009'!$B$2:$S$401,7,FALSE)), AVERAGE(B263:E263), VLOOKUP(A263,'2009'!$B$2:$S$401,7,FALSE))</f>
        <v>24.466666666666669</v>
      </c>
      <c r="H263" s="4">
        <f>VLOOKUP(A263,'2013'!$B$2:$S$301,4,FALSE)*1.7</f>
        <v>57.8</v>
      </c>
      <c r="I263" s="4">
        <f>IF(ISNA(VLOOKUP(A263,'2012'!$B$2:$S$401,4,FALSE)), H263, VLOOKUP(A263,'2012'!$B$2:$S$401,4,FALSE))</f>
        <v>57.8</v>
      </c>
      <c r="J263" s="4">
        <f>IF(ISNA(VLOOKUP(A263,'2011'!$B$2:$S$401,4,FALSE)), AVERAGE(H263:I263), VLOOKUP(A263,'2011'!$B$2:$S$401,4,FALSE))</f>
        <v>43</v>
      </c>
      <c r="K263" s="4">
        <f>IF(ISNA(VLOOKUP(A263,'2010'!$B$2:$S$401,4,FALSE)), AVERAGE(H263:J263), VLOOKUP(A263,'2010'!$B$2:$S$401,4,FALSE))</f>
        <v>52.866666666666667</v>
      </c>
      <c r="L263" s="4">
        <f>IF(ISNA(VLOOKUP(A263,'2009'!$B$2:$S$401,4,FALSE)), AVERAGE(H263:K263), VLOOKUP(A263,'2009'!$B$2:$S$401,4,FALSE))</f>
        <v>52.866666666666667</v>
      </c>
      <c r="N263" s="4">
        <f t="shared" si="36"/>
        <v>23</v>
      </c>
      <c r="S263" s="4" t="str">
        <f>VLOOKUP(A263,Bios!$B$2:$S$350,3,FALSE)</f>
        <v>L</v>
      </c>
      <c r="T263" s="4" t="str">
        <f>VLOOKUP(A263,Bios!$B$2:$S$350,4,FALSE)</f>
        <v>Sep 23 '90</v>
      </c>
      <c r="U263" s="4" t="str">
        <f t="shared" si="37"/>
        <v>90</v>
      </c>
      <c r="V263" s="5">
        <f t="shared" si="38"/>
        <v>0.46279949558638095</v>
      </c>
      <c r="W263" s="4">
        <f t="shared" si="39"/>
        <v>19</v>
      </c>
      <c r="X263" s="4">
        <f t="shared" si="40"/>
        <v>27.2</v>
      </c>
      <c r="Y263" s="4">
        <f t="shared" si="41"/>
        <v>43</v>
      </c>
      <c r="Z263" s="4">
        <f t="shared" si="42"/>
        <v>57.8</v>
      </c>
      <c r="AA263" s="4" t="str">
        <f>VLOOKUP(A263,Bios!$B$2:$S$350,7,FALSE)</f>
        <v>CAN</v>
      </c>
      <c r="AB263" s="4" t="str">
        <f>VLOOKUP(A263,Bios!$B$2:$S$350,2,FALSE)</f>
        <v>NSH</v>
      </c>
      <c r="AC263" s="4">
        <f t="shared" si="43"/>
        <v>52.86666666666666</v>
      </c>
      <c r="AD263" s="4">
        <f t="shared" si="44"/>
        <v>24.466666666666669</v>
      </c>
    </row>
    <row r="264" spans="1:30" ht="15" customHeight="1">
      <c r="A264" s="4" t="s">
        <v>931</v>
      </c>
      <c r="B264" s="4">
        <f>VLOOKUP(A264,'2013'!$B$2:$S$301,7,FALSE)*1.7</f>
        <v>27.2</v>
      </c>
      <c r="C264" s="4">
        <f>IF(ISNA(VLOOKUP(A264,'2012'!$B$2:$S$401,7,FALSE)), B264, VLOOKUP(A264,'2012'!$B$2:$S$401,7,FALSE))</f>
        <v>27.2</v>
      </c>
      <c r="D264" s="4">
        <f>IF(ISNA(VLOOKUP(A264,'2011'!$B$2:$S$401,7,FALSE)), AVERAGE(B264:C264), VLOOKUP(A264,'2011'!$B$2:$S$401,7,FALSE))</f>
        <v>19</v>
      </c>
      <c r="E264" s="4">
        <f>IF(ISNA(VLOOKUP(A264,'2010'!$B$2:$S$401,7,FALSE)), AVERAGE(B264:D264), VLOOKUP(A264,'2010'!$B$2:$S$401,7,FALSE))</f>
        <v>24.466666666666669</v>
      </c>
      <c r="F264" s="4">
        <f>IF(ISNA(VLOOKUP(A264,'2009'!$B$2:$S$401,7,FALSE)), AVERAGE(B264:E264), VLOOKUP(A264,'2009'!$B$2:$S$401,7,FALSE))</f>
        <v>24.466666666666669</v>
      </c>
      <c r="H264" s="4">
        <f>VLOOKUP(A264,'2013'!$B$2:$S$301,4,FALSE)*1.7</f>
        <v>73.099999999999994</v>
      </c>
      <c r="I264" s="4">
        <f>IF(ISNA(VLOOKUP(A264,'2012'!$B$2:$S$401,4,FALSE)), H264, VLOOKUP(A264,'2012'!$B$2:$S$401,4,FALSE))</f>
        <v>73.099999999999994</v>
      </c>
      <c r="J264" s="4">
        <f>IF(ISNA(VLOOKUP(A264,'2011'!$B$2:$S$401,4,FALSE)), AVERAGE(H264:I264), VLOOKUP(A264,'2011'!$B$2:$S$401,4,FALSE))</f>
        <v>74</v>
      </c>
      <c r="K264" s="4">
        <f>IF(ISNA(VLOOKUP(A264,'2010'!$B$2:$S$401,4,FALSE)), AVERAGE(H264:J264), VLOOKUP(A264,'2010'!$B$2:$S$401,4,FALSE))</f>
        <v>73.399999999999991</v>
      </c>
      <c r="L264" s="4">
        <f>IF(ISNA(VLOOKUP(A264,'2009'!$B$2:$S$401,4,FALSE)), AVERAGE(H264:K264), VLOOKUP(A264,'2009'!$B$2:$S$401,4,FALSE))</f>
        <v>73.399999999999991</v>
      </c>
      <c r="N264" s="4" t="e">
        <f t="shared" si="36"/>
        <v>#N/A</v>
      </c>
      <c r="S264" s="4" t="e">
        <f>VLOOKUP(A264,Bios!$B$2:$S$350,3,FALSE)</f>
        <v>#N/A</v>
      </c>
      <c r="T264" s="4" t="e">
        <f>VLOOKUP(A264,Bios!$B$2:$S$350,4,FALSE)</f>
        <v>#N/A</v>
      </c>
      <c r="U264" s="4" t="e">
        <f t="shared" si="37"/>
        <v>#N/A</v>
      </c>
      <c r="V264" s="5">
        <f t="shared" si="38"/>
        <v>0.33333333333333337</v>
      </c>
      <c r="W264" s="4">
        <f t="shared" si="39"/>
        <v>19</v>
      </c>
      <c r="X264" s="4">
        <f t="shared" si="40"/>
        <v>27.2</v>
      </c>
      <c r="Y264" s="4">
        <f t="shared" si="41"/>
        <v>73.099999999999994</v>
      </c>
      <c r="Z264" s="4">
        <f t="shared" si="42"/>
        <v>74</v>
      </c>
      <c r="AA264" s="4" t="e">
        <f>VLOOKUP(A264,Bios!$B$2:$S$350,7,FALSE)</f>
        <v>#N/A</v>
      </c>
      <c r="AB264" s="4" t="e">
        <f>VLOOKUP(A264,Bios!$B$2:$S$350,2,FALSE)</f>
        <v>#N/A</v>
      </c>
      <c r="AC264" s="4">
        <f t="shared" si="43"/>
        <v>73.399999999999991</v>
      </c>
      <c r="AD264" s="4">
        <f t="shared" si="44"/>
        <v>24.466666666666669</v>
      </c>
    </row>
    <row r="265" spans="1:30" ht="15" customHeight="1">
      <c r="A265" s="4" t="s">
        <v>366</v>
      </c>
      <c r="B265" s="4">
        <f>VLOOKUP(A265,'2013'!$B$2:$S$301,7,FALSE)*1.7</f>
        <v>25.5</v>
      </c>
      <c r="C265" s="4">
        <f>IF(ISNA(VLOOKUP(A265,'2012'!$B$2:$S$401,7,FALSE)), B265, VLOOKUP(A265,'2012'!$B$2:$S$401,7,FALSE))</f>
        <v>25.5</v>
      </c>
      <c r="D265" s="4">
        <f>IF(ISNA(VLOOKUP(A265,'2011'!$B$2:$S$401,7,FALSE)), AVERAGE(B265:C265), VLOOKUP(A265,'2011'!$B$2:$S$401,7,FALSE))</f>
        <v>38</v>
      </c>
      <c r="E265" s="4">
        <f>IF(ISNA(VLOOKUP(A265,'2010'!$B$2:$S$401,7,FALSE)), AVERAGE(B265:D265), VLOOKUP(A265,'2010'!$B$2:$S$401,7,FALSE))</f>
        <v>59</v>
      </c>
      <c r="F265" s="4">
        <f>IF(ISNA(VLOOKUP(A265,'2009'!$B$2:$S$401,7,FALSE)), AVERAGE(B265:E265), VLOOKUP(A265,'2009'!$B$2:$S$401,7,FALSE))</f>
        <v>58</v>
      </c>
      <c r="H265" s="4">
        <f>VLOOKUP(A265,'2013'!$B$2:$S$301,4,FALSE)*1.7</f>
        <v>66.3</v>
      </c>
      <c r="I265" s="4">
        <f>IF(ISNA(VLOOKUP(A265,'2012'!$B$2:$S$401,4,FALSE)), H265, VLOOKUP(A265,'2012'!$B$2:$S$401,4,FALSE))</f>
        <v>66.3</v>
      </c>
      <c r="J265" s="4">
        <f>IF(ISNA(VLOOKUP(A265,'2011'!$B$2:$S$401,4,FALSE)), AVERAGE(H265:I265), VLOOKUP(A265,'2011'!$B$2:$S$401,4,FALSE))</f>
        <v>80</v>
      </c>
      <c r="K265" s="4">
        <f>IF(ISNA(VLOOKUP(A265,'2010'!$B$2:$S$401,4,FALSE)), AVERAGE(H265:J265), VLOOKUP(A265,'2010'!$B$2:$S$401,4,FALSE))</f>
        <v>78</v>
      </c>
      <c r="L265" s="4">
        <f>IF(ISNA(VLOOKUP(A265,'2009'!$B$2:$S$401,4,FALSE)), AVERAGE(H265:K265), VLOOKUP(A265,'2009'!$B$2:$S$401,4,FALSE))</f>
        <v>77</v>
      </c>
      <c r="N265" s="4" t="e">
        <f t="shared" si="36"/>
        <v>#N/A</v>
      </c>
      <c r="S265" s="4" t="e">
        <f>VLOOKUP(A265,Bios!$B$2:$S$350,3,FALSE)</f>
        <v>#N/A</v>
      </c>
      <c r="T265" s="4" t="e">
        <f>VLOOKUP(A265,Bios!$B$2:$S$350,4,FALSE)</f>
        <v>#N/A</v>
      </c>
      <c r="U265" s="4" t="e">
        <f t="shared" si="37"/>
        <v>#N/A</v>
      </c>
      <c r="V265" s="5">
        <f t="shared" si="38"/>
        <v>0.56039173014145804</v>
      </c>
      <c r="W265" s="4">
        <f t="shared" si="39"/>
        <v>25.5</v>
      </c>
      <c r="X265" s="4">
        <f t="shared" si="40"/>
        <v>59</v>
      </c>
      <c r="Y265" s="4">
        <f t="shared" si="41"/>
        <v>66.3</v>
      </c>
      <c r="Z265" s="4">
        <f t="shared" si="42"/>
        <v>80</v>
      </c>
      <c r="AA265" s="4" t="e">
        <f>VLOOKUP(A265,Bios!$B$2:$S$350,7,FALSE)</f>
        <v>#N/A</v>
      </c>
      <c r="AB265" s="4" t="e">
        <f>VLOOKUP(A265,Bios!$B$2:$S$350,2,FALSE)</f>
        <v>#N/A</v>
      </c>
      <c r="AC265" s="4">
        <f t="shared" si="43"/>
        <v>73.52000000000001</v>
      </c>
      <c r="AD265" s="4">
        <f t="shared" si="44"/>
        <v>41.2</v>
      </c>
    </row>
    <row r="266" spans="1:30" ht="15" customHeight="1">
      <c r="A266" s="4" t="s">
        <v>284</v>
      </c>
      <c r="B266" s="4">
        <f>VLOOKUP(A266,'2013'!$B$2:$S$301,7,FALSE)*1.7</f>
        <v>25.5</v>
      </c>
      <c r="C266" s="4">
        <f>IF(ISNA(VLOOKUP(A266,'2012'!$B$2:$S$401,7,FALSE)), B266, VLOOKUP(A266,'2012'!$B$2:$S$401,7,FALSE))</f>
        <v>33</v>
      </c>
      <c r="D266" s="4">
        <f>IF(ISNA(VLOOKUP(A266,'2011'!$B$2:$S$401,7,FALSE)), AVERAGE(B266:C266), VLOOKUP(A266,'2011'!$B$2:$S$401,7,FALSE))</f>
        <v>46</v>
      </c>
      <c r="E266" s="4">
        <f>IF(ISNA(VLOOKUP(A266,'2010'!$B$2:$S$401,7,FALSE)), AVERAGE(B266:D266), VLOOKUP(A266,'2010'!$B$2:$S$401,7,FALSE))</f>
        <v>34</v>
      </c>
      <c r="F266" s="4">
        <f>IF(ISNA(VLOOKUP(A266,'2009'!$B$2:$S$401,7,FALSE)), AVERAGE(B266:E266), VLOOKUP(A266,'2009'!$B$2:$S$401,7,FALSE))</f>
        <v>40</v>
      </c>
      <c r="H266" s="4">
        <f>VLOOKUP(A266,'2013'!$B$2:$S$301,4,FALSE)*1.7</f>
        <v>81.599999999999994</v>
      </c>
      <c r="I266" s="4">
        <f>IF(ISNA(VLOOKUP(A266,'2012'!$B$2:$S$401,4,FALSE)), H266, VLOOKUP(A266,'2012'!$B$2:$S$401,4,FALSE))</f>
        <v>75</v>
      </c>
      <c r="J266" s="4">
        <f>IF(ISNA(VLOOKUP(A266,'2011'!$B$2:$S$401,4,FALSE)), AVERAGE(H266:I266), VLOOKUP(A266,'2011'!$B$2:$S$401,4,FALSE))</f>
        <v>68</v>
      </c>
      <c r="K266" s="4">
        <f>IF(ISNA(VLOOKUP(A266,'2010'!$B$2:$S$401,4,FALSE)), AVERAGE(H266:J266), VLOOKUP(A266,'2010'!$B$2:$S$401,4,FALSE))</f>
        <v>64</v>
      </c>
      <c r="L266" s="4">
        <f>IF(ISNA(VLOOKUP(A266,'2009'!$B$2:$S$401,4,FALSE)), AVERAGE(H266:K266), VLOOKUP(A266,'2009'!$B$2:$S$401,4,FALSE))</f>
        <v>74</v>
      </c>
      <c r="N266" s="4" t="e">
        <f t="shared" si="36"/>
        <v>#N/A</v>
      </c>
      <c r="S266" s="4" t="e">
        <f>VLOOKUP(A266,Bios!$B$2:$S$350,3,FALSE)</f>
        <v>#N/A</v>
      </c>
      <c r="T266" s="4" t="e">
        <f>VLOOKUP(A266,Bios!$B$2:$S$350,4,FALSE)</f>
        <v>#N/A</v>
      </c>
      <c r="U266" s="4" t="e">
        <f t="shared" si="37"/>
        <v>#N/A</v>
      </c>
      <c r="V266" s="5">
        <f t="shared" si="38"/>
        <v>0.49227799227799224</v>
      </c>
      <c r="W266" s="4">
        <f t="shared" si="39"/>
        <v>25.5</v>
      </c>
      <c r="X266" s="4">
        <f t="shared" si="40"/>
        <v>46</v>
      </c>
      <c r="Y266" s="4">
        <f t="shared" si="41"/>
        <v>64</v>
      </c>
      <c r="Z266" s="4">
        <f t="shared" si="42"/>
        <v>81.599999999999994</v>
      </c>
      <c r="AA266" s="4" t="e">
        <f>VLOOKUP(A266,Bios!$B$2:$S$350,7,FALSE)</f>
        <v>#N/A</v>
      </c>
      <c r="AB266" s="4" t="e">
        <f>VLOOKUP(A266,Bios!$B$2:$S$350,2,FALSE)</f>
        <v>#N/A</v>
      </c>
      <c r="AC266" s="4">
        <f t="shared" si="43"/>
        <v>72.52000000000001</v>
      </c>
      <c r="AD266" s="4">
        <f t="shared" si="44"/>
        <v>35.700000000000003</v>
      </c>
    </row>
    <row r="267" spans="1:30" ht="15" customHeight="1">
      <c r="A267" s="4" t="s">
        <v>220</v>
      </c>
      <c r="B267" s="4">
        <f>VLOOKUP(A267,'2013'!$B$2:$S$301,7,FALSE)*1.7</f>
        <v>25.5</v>
      </c>
      <c r="C267" s="4">
        <f>IF(ISNA(VLOOKUP(A267,'2012'!$B$2:$S$401,7,FALSE)), B267, VLOOKUP(A267,'2012'!$B$2:$S$401,7,FALSE))</f>
        <v>43</v>
      </c>
      <c r="D267" s="4">
        <f>IF(ISNA(VLOOKUP(A267,'2011'!$B$2:$S$401,7,FALSE)), AVERAGE(B267:C267), VLOOKUP(A267,'2011'!$B$2:$S$401,7,FALSE))</f>
        <v>50</v>
      </c>
      <c r="E267" s="4">
        <f>IF(ISNA(VLOOKUP(A267,'2010'!$B$2:$S$401,7,FALSE)), AVERAGE(B267:D267), VLOOKUP(A267,'2010'!$B$2:$S$401,7,FALSE))</f>
        <v>39.5</v>
      </c>
      <c r="F267" s="4">
        <f>IF(ISNA(VLOOKUP(A267,'2009'!$B$2:$S$401,7,FALSE)), AVERAGE(B267:E267), VLOOKUP(A267,'2009'!$B$2:$S$401,7,FALSE))</f>
        <v>18</v>
      </c>
      <c r="H267" s="4">
        <f>VLOOKUP(A267,'2013'!$B$2:$S$301,4,FALSE)*1.7</f>
        <v>78.2</v>
      </c>
      <c r="I267" s="4">
        <f>IF(ISNA(VLOOKUP(A267,'2012'!$B$2:$S$401,4,FALSE)), H267, VLOOKUP(A267,'2012'!$B$2:$S$401,4,FALSE))</f>
        <v>75</v>
      </c>
      <c r="J267" s="4">
        <f>IF(ISNA(VLOOKUP(A267,'2011'!$B$2:$S$401,4,FALSE)), AVERAGE(H267:I267), VLOOKUP(A267,'2011'!$B$2:$S$401,4,FALSE))</f>
        <v>77</v>
      </c>
      <c r="K267" s="4">
        <f>IF(ISNA(VLOOKUP(A267,'2010'!$B$2:$S$401,4,FALSE)), AVERAGE(H267:J267), VLOOKUP(A267,'2010'!$B$2:$S$401,4,FALSE))</f>
        <v>76.733333333333334</v>
      </c>
      <c r="L267" s="4">
        <f>IF(ISNA(VLOOKUP(A267,'2009'!$B$2:$S$401,4,FALSE)), AVERAGE(H267:K267), VLOOKUP(A267,'2009'!$B$2:$S$401,4,FALSE))</f>
        <v>47</v>
      </c>
      <c r="N267" s="4" t="e">
        <f t="shared" si="36"/>
        <v>#N/A</v>
      </c>
      <c r="S267" s="4" t="e">
        <f>VLOOKUP(A267,Bios!$B$2:$S$350,3,FALSE)</f>
        <v>#N/A</v>
      </c>
      <c r="T267" s="4" t="e">
        <f>VLOOKUP(A267,Bios!$B$2:$S$350,4,FALSE)</f>
        <v>#N/A</v>
      </c>
      <c r="U267" s="4" t="e">
        <f t="shared" si="37"/>
        <v>#N/A</v>
      </c>
      <c r="V267" s="5">
        <f t="shared" si="38"/>
        <v>0.49726878884912418</v>
      </c>
      <c r="W267" s="4">
        <f t="shared" si="39"/>
        <v>18</v>
      </c>
      <c r="X267" s="4">
        <f t="shared" si="40"/>
        <v>50</v>
      </c>
      <c r="Y267" s="4">
        <f t="shared" si="41"/>
        <v>47</v>
      </c>
      <c r="Z267" s="4">
        <f t="shared" si="42"/>
        <v>78.2</v>
      </c>
      <c r="AA267" s="4" t="e">
        <f>VLOOKUP(A267,Bios!$B$2:$S$350,7,FALSE)</f>
        <v>#N/A</v>
      </c>
      <c r="AB267" s="4" t="e">
        <f>VLOOKUP(A267,Bios!$B$2:$S$350,2,FALSE)</f>
        <v>#N/A</v>
      </c>
      <c r="AC267" s="4">
        <f t="shared" si="43"/>
        <v>70.786666666666662</v>
      </c>
      <c r="AD267" s="4">
        <f t="shared" si="44"/>
        <v>35.200000000000003</v>
      </c>
    </row>
    <row r="268" spans="1:30" ht="15" customHeight="1">
      <c r="A268" s="4" t="s">
        <v>198</v>
      </c>
      <c r="B268" s="4">
        <f>VLOOKUP(A268,'2013'!$B$2:$S$301,7,FALSE)*1.7</f>
        <v>25.5</v>
      </c>
      <c r="C268" s="4">
        <f>IF(ISNA(VLOOKUP(A268,'2012'!$B$2:$S$401,7,FALSE)), B268, VLOOKUP(A268,'2012'!$B$2:$S$401,7,FALSE))</f>
        <v>47</v>
      </c>
      <c r="D268" s="4">
        <f>IF(ISNA(VLOOKUP(A268,'2011'!$B$2:$S$401,7,FALSE)), AVERAGE(B268:C268), VLOOKUP(A268,'2011'!$B$2:$S$401,7,FALSE))</f>
        <v>36.25</v>
      </c>
      <c r="E268" s="4">
        <f>IF(ISNA(VLOOKUP(A268,'2010'!$B$2:$S$401,7,FALSE)), AVERAGE(B268:D268), VLOOKUP(A268,'2010'!$B$2:$S$401,7,FALSE))</f>
        <v>36.25</v>
      </c>
      <c r="F268" s="4">
        <f>IF(ISNA(VLOOKUP(A268,'2009'!$B$2:$S$401,7,FALSE)), AVERAGE(B268:E268), VLOOKUP(A268,'2009'!$B$2:$S$401,7,FALSE))</f>
        <v>25</v>
      </c>
      <c r="H268" s="4">
        <f>VLOOKUP(A268,'2013'!$B$2:$S$301,4,FALSE)*1.7</f>
        <v>66.3</v>
      </c>
      <c r="I268" s="4">
        <f>IF(ISNA(VLOOKUP(A268,'2012'!$B$2:$S$401,4,FALSE)), H268, VLOOKUP(A268,'2012'!$B$2:$S$401,4,FALSE))</f>
        <v>77</v>
      </c>
      <c r="J268" s="4">
        <f>IF(ISNA(VLOOKUP(A268,'2011'!$B$2:$S$401,4,FALSE)), AVERAGE(H268:I268), VLOOKUP(A268,'2011'!$B$2:$S$401,4,FALSE))</f>
        <v>71.650000000000006</v>
      </c>
      <c r="K268" s="4">
        <f>IF(ISNA(VLOOKUP(A268,'2010'!$B$2:$S$401,4,FALSE)), AVERAGE(H268:J268), VLOOKUP(A268,'2010'!$B$2:$S$401,4,FALSE))</f>
        <v>71.650000000000006</v>
      </c>
      <c r="L268" s="4">
        <f>IF(ISNA(VLOOKUP(A268,'2009'!$B$2:$S$401,4,FALSE)), AVERAGE(H268:K268), VLOOKUP(A268,'2009'!$B$2:$S$401,4,FALSE))</f>
        <v>75</v>
      </c>
      <c r="N268" s="4" t="e">
        <f t="shared" si="36"/>
        <v>#N/A</v>
      </c>
      <c r="S268" s="4" t="e">
        <f>VLOOKUP(A268,Bios!$B$2:$S$350,3,FALSE)</f>
        <v>#N/A</v>
      </c>
      <c r="T268" s="4" t="e">
        <f>VLOOKUP(A268,Bios!$B$2:$S$350,4,FALSE)</f>
        <v>#N/A</v>
      </c>
      <c r="U268" s="4" t="e">
        <f t="shared" si="37"/>
        <v>#N/A</v>
      </c>
      <c r="V268" s="5">
        <f t="shared" si="38"/>
        <v>0.47013274336283178</v>
      </c>
      <c r="W268" s="4">
        <f t="shared" si="39"/>
        <v>25</v>
      </c>
      <c r="X268" s="4">
        <f t="shared" si="40"/>
        <v>47</v>
      </c>
      <c r="Y268" s="4">
        <f t="shared" si="41"/>
        <v>66.3</v>
      </c>
      <c r="Z268" s="4">
        <f t="shared" si="42"/>
        <v>77</v>
      </c>
      <c r="AA268" s="4" t="e">
        <f>VLOOKUP(A268,Bios!$B$2:$S$350,7,FALSE)</f>
        <v>#N/A</v>
      </c>
      <c r="AB268" s="4" t="e">
        <f>VLOOKUP(A268,Bios!$B$2:$S$350,2,FALSE)</f>
        <v>#N/A</v>
      </c>
      <c r="AC268" s="4">
        <f t="shared" si="43"/>
        <v>72.320000000000007</v>
      </c>
      <c r="AD268" s="4">
        <f t="shared" si="44"/>
        <v>34</v>
      </c>
    </row>
    <row r="269" spans="1:30" ht="15" customHeight="1">
      <c r="A269" s="4" t="s">
        <v>219</v>
      </c>
      <c r="B269" s="4">
        <f>VLOOKUP(A269,'2013'!$B$2:$S$301,7,FALSE)*1.7</f>
        <v>25.5</v>
      </c>
      <c r="C269" s="4">
        <f>IF(ISNA(VLOOKUP(A269,'2012'!$B$2:$S$401,7,FALSE)), B269, VLOOKUP(A269,'2012'!$B$2:$S$401,7,FALSE))</f>
        <v>43</v>
      </c>
      <c r="D269" s="4">
        <f>IF(ISNA(VLOOKUP(A269,'2011'!$B$2:$S$401,7,FALSE)), AVERAGE(B269:C269), VLOOKUP(A269,'2011'!$B$2:$S$401,7,FALSE))</f>
        <v>28</v>
      </c>
      <c r="E269" s="4">
        <f>IF(ISNA(VLOOKUP(A269,'2010'!$B$2:$S$401,7,FALSE)), AVERAGE(B269:D269), VLOOKUP(A269,'2010'!$B$2:$S$401,7,FALSE))</f>
        <v>28</v>
      </c>
      <c r="F269" s="4">
        <f>IF(ISNA(VLOOKUP(A269,'2009'!$B$2:$S$401,7,FALSE)), AVERAGE(B269:E269), VLOOKUP(A269,'2009'!$B$2:$S$401,7,FALSE))</f>
        <v>17</v>
      </c>
      <c r="H269" s="4">
        <f>VLOOKUP(A269,'2013'!$B$2:$S$301,4,FALSE)*1.7</f>
        <v>69.7</v>
      </c>
      <c r="I269" s="4">
        <f>IF(ISNA(VLOOKUP(A269,'2012'!$B$2:$S$401,4,FALSE)), H269, VLOOKUP(A269,'2012'!$B$2:$S$401,4,FALSE))</f>
        <v>71</v>
      </c>
      <c r="J269" s="4">
        <f>IF(ISNA(VLOOKUP(A269,'2011'!$B$2:$S$401,4,FALSE)), AVERAGE(H269:I269), VLOOKUP(A269,'2011'!$B$2:$S$401,4,FALSE))</f>
        <v>62</v>
      </c>
      <c r="K269" s="4">
        <f>IF(ISNA(VLOOKUP(A269,'2010'!$B$2:$S$401,4,FALSE)), AVERAGE(H269:J269), VLOOKUP(A269,'2010'!$B$2:$S$401,4,FALSE))</f>
        <v>62</v>
      </c>
      <c r="L269" s="4">
        <f>IF(ISNA(VLOOKUP(A269,'2009'!$B$2:$S$401,4,FALSE)), AVERAGE(H269:K269), VLOOKUP(A269,'2009'!$B$2:$S$401,4,FALSE))</f>
        <v>67</v>
      </c>
      <c r="N269" s="4">
        <f t="shared" si="36"/>
        <v>30</v>
      </c>
      <c r="S269" s="4" t="str">
        <f>VLOOKUP(A269,Bios!$B$2:$S$350,3,FALSE)</f>
        <v>L</v>
      </c>
      <c r="T269" s="4" t="str">
        <f>VLOOKUP(A269,Bios!$B$2:$S$350,4,FALSE)</f>
        <v>Jun 02 '83</v>
      </c>
      <c r="U269" s="4" t="str">
        <f t="shared" si="37"/>
        <v>83</v>
      </c>
      <c r="V269" s="5">
        <f t="shared" si="38"/>
        <v>0.42659029243292129</v>
      </c>
      <c r="W269" s="4">
        <f t="shared" si="39"/>
        <v>17</v>
      </c>
      <c r="X269" s="4">
        <f t="shared" si="40"/>
        <v>43</v>
      </c>
      <c r="Y269" s="4">
        <f t="shared" si="41"/>
        <v>62</v>
      </c>
      <c r="Z269" s="4">
        <f t="shared" si="42"/>
        <v>71</v>
      </c>
      <c r="AA269" s="4" t="str">
        <f>VLOOKUP(A269,Bios!$B$2:$S$350,7,FALSE)</f>
        <v>USA</v>
      </c>
      <c r="AB269" s="4" t="str">
        <f>VLOOKUP(A269,Bios!$B$2:$S$350,2,FALSE)</f>
        <v>VAN</v>
      </c>
      <c r="AC269" s="4">
        <f t="shared" si="43"/>
        <v>66.34</v>
      </c>
      <c r="AD269" s="4">
        <f t="shared" si="44"/>
        <v>28.3</v>
      </c>
    </row>
    <row r="270" spans="1:30" ht="15" customHeight="1">
      <c r="A270" s="4" t="s">
        <v>890</v>
      </c>
      <c r="B270" s="4">
        <f>VLOOKUP(A270,'2013'!$B$2:$S$301,7,FALSE)*1.7</f>
        <v>25.5</v>
      </c>
      <c r="C270" s="4">
        <f>IF(ISNA(VLOOKUP(A270,'2012'!$B$2:$S$401,7,FALSE)), B270, VLOOKUP(A270,'2012'!$B$2:$S$401,7,FALSE))</f>
        <v>25.5</v>
      </c>
      <c r="D270" s="4">
        <f>IF(ISNA(VLOOKUP(A270,'2011'!$B$2:$S$401,7,FALSE)), AVERAGE(B270:C270), VLOOKUP(A270,'2011'!$B$2:$S$401,7,FALSE))</f>
        <v>25.5</v>
      </c>
      <c r="E270" s="4">
        <f>IF(ISNA(VLOOKUP(A270,'2010'!$B$2:$S$401,7,FALSE)), AVERAGE(B270:D270), VLOOKUP(A270,'2010'!$B$2:$S$401,7,FALSE))</f>
        <v>25.5</v>
      </c>
      <c r="F270" s="4">
        <f>IF(ISNA(VLOOKUP(A270,'2009'!$B$2:$S$401,7,FALSE)), AVERAGE(B270:E270), VLOOKUP(A270,'2009'!$B$2:$S$401,7,FALSE))</f>
        <v>32</v>
      </c>
      <c r="H270" s="4">
        <f>VLOOKUP(A270,'2013'!$B$2:$S$301,4,FALSE)*1.7</f>
        <v>79.899999999999991</v>
      </c>
      <c r="I270" s="4">
        <f>IF(ISNA(VLOOKUP(A270,'2012'!$B$2:$S$401,4,FALSE)), H270, VLOOKUP(A270,'2012'!$B$2:$S$401,4,FALSE))</f>
        <v>79.899999999999991</v>
      </c>
      <c r="J270" s="4">
        <f>IF(ISNA(VLOOKUP(A270,'2011'!$B$2:$S$401,4,FALSE)), AVERAGE(H270:I270), VLOOKUP(A270,'2011'!$B$2:$S$401,4,FALSE))</f>
        <v>79.899999999999991</v>
      </c>
      <c r="K270" s="4">
        <f>IF(ISNA(VLOOKUP(A270,'2010'!$B$2:$S$401,4,FALSE)), AVERAGE(H270:J270), VLOOKUP(A270,'2010'!$B$2:$S$401,4,FALSE))</f>
        <v>79.899999999999991</v>
      </c>
      <c r="L270" s="4">
        <f>IF(ISNA(VLOOKUP(A270,'2009'!$B$2:$S$401,4,FALSE)), AVERAGE(H270:K270), VLOOKUP(A270,'2009'!$B$2:$S$401,4,FALSE))</f>
        <v>81</v>
      </c>
      <c r="N270" s="4" t="e">
        <f t="shared" si="36"/>
        <v>#N/A</v>
      </c>
      <c r="S270" s="4" t="e">
        <f>VLOOKUP(A270,Bios!$B$2:$S$350,3,FALSE)</f>
        <v>#N/A</v>
      </c>
      <c r="T270" s="4" t="e">
        <f>VLOOKUP(A270,Bios!$B$2:$S$350,4,FALSE)</f>
        <v>#N/A</v>
      </c>
      <c r="U270" s="4" t="e">
        <f t="shared" si="37"/>
        <v>#N/A</v>
      </c>
      <c r="V270" s="5">
        <f t="shared" si="38"/>
        <v>0.33449825262106847</v>
      </c>
      <c r="W270" s="4">
        <f t="shared" si="39"/>
        <v>25.5</v>
      </c>
      <c r="X270" s="4">
        <f t="shared" si="40"/>
        <v>32</v>
      </c>
      <c r="Y270" s="4">
        <f t="shared" si="41"/>
        <v>79.899999999999991</v>
      </c>
      <c r="Z270" s="4">
        <f t="shared" si="42"/>
        <v>81</v>
      </c>
      <c r="AA270" s="4" t="e">
        <f>VLOOKUP(A270,Bios!$B$2:$S$350,7,FALSE)</f>
        <v>#N/A</v>
      </c>
      <c r="AB270" s="4" t="e">
        <f>VLOOKUP(A270,Bios!$B$2:$S$350,2,FALSE)</f>
        <v>#N/A</v>
      </c>
      <c r="AC270" s="4">
        <f t="shared" si="43"/>
        <v>80.11999999999999</v>
      </c>
      <c r="AD270" s="4">
        <f t="shared" si="44"/>
        <v>26.8</v>
      </c>
    </row>
    <row r="271" spans="1:30" ht="15" customHeight="1">
      <c r="A271" s="4" t="s">
        <v>741</v>
      </c>
      <c r="B271" s="4">
        <f>VLOOKUP(A271,'2013'!$B$2:$S$301,7,FALSE)*1.7</f>
        <v>25.5</v>
      </c>
      <c r="C271" s="4">
        <f>IF(ISNA(VLOOKUP(A271,'2012'!$B$2:$S$401,7,FALSE)), B271, VLOOKUP(A271,'2012'!$B$2:$S$401,7,FALSE))</f>
        <v>27</v>
      </c>
      <c r="D271" s="4">
        <f>IF(ISNA(VLOOKUP(A271,'2011'!$B$2:$S$401,7,FALSE)), AVERAGE(B271:C271), VLOOKUP(A271,'2011'!$B$2:$S$401,7,FALSE))</f>
        <v>26.25</v>
      </c>
      <c r="E271" s="4">
        <f>IF(ISNA(VLOOKUP(A271,'2010'!$B$2:$S$401,7,FALSE)), AVERAGE(B271:D271), VLOOKUP(A271,'2010'!$B$2:$S$401,7,FALSE))</f>
        <v>26.25</v>
      </c>
      <c r="F271" s="4">
        <f>IF(ISNA(VLOOKUP(A271,'2009'!$B$2:$S$401,7,FALSE)), AVERAGE(B271:E271), VLOOKUP(A271,'2009'!$B$2:$S$401,7,FALSE))</f>
        <v>26.25</v>
      </c>
      <c r="H271" s="4">
        <f>VLOOKUP(A271,'2013'!$B$2:$S$301,4,FALSE)*1.7</f>
        <v>78.2</v>
      </c>
      <c r="I271" s="4">
        <f>IF(ISNA(VLOOKUP(A271,'2012'!$B$2:$S$401,4,FALSE)), H271, VLOOKUP(A271,'2012'!$B$2:$S$401,4,FALSE))</f>
        <v>77</v>
      </c>
      <c r="J271" s="4">
        <f>IF(ISNA(VLOOKUP(A271,'2011'!$B$2:$S$401,4,FALSE)), AVERAGE(H271:I271), VLOOKUP(A271,'2011'!$B$2:$S$401,4,FALSE))</f>
        <v>77.599999999999994</v>
      </c>
      <c r="K271" s="4">
        <f>IF(ISNA(VLOOKUP(A271,'2010'!$B$2:$S$401,4,FALSE)), AVERAGE(H271:J271), VLOOKUP(A271,'2010'!$B$2:$S$401,4,FALSE))</f>
        <v>77.599999999999994</v>
      </c>
      <c r="L271" s="4">
        <f>IF(ISNA(VLOOKUP(A271,'2009'!$B$2:$S$401,4,FALSE)), AVERAGE(H271:K271), VLOOKUP(A271,'2009'!$B$2:$S$401,4,FALSE))</f>
        <v>77.599999999999994</v>
      </c>
      <c r="N271" s="4">
        <f t="shared" si="36"/>
        <v>21</v>
      </c>
      <c r="S271" s="4" t="str">
        <f>VLOOKUP(A271,Bios!$B$2:$S$350,3,FALSE)</f>
        <v>C</v>
      </c>
      <c r="T271" s="4" t="str">
        <f>VLOOKUP(A271,Bios!$B$2:$S$350,4,FALSE)</f>
        <v>Dec 07 '92</v>
      </c>
      <c r="U271" s="4" t="str">
        <f t="shared" si="37"/>
        <v>92</v>
      </c>
      <c r="V271" s="5">
        <f t="shared" si="38"/>
        <v>0.33827319587628868</v>
      </c>
      <c r="W271" s="4">
        <f t="shared" si="39"/>
        <v>25.5</v>
      </c>
      <c r="X271" s="4">
        <f t="shared" si="40"/>
        <v>27</v>
      </c>
      <c r="Y271" s="4">
        <f t="shared" si="41"/>
        <v>77</v>
      </c>
      <c r="Z271" s="4">
        <f t="shared" si="42"/>
        <v>78.2</v>
      </c>
      <c r="AA271" s="4" t="str">
        <f>VLOOKUP(A271,Bios!$B$2:$S$350,7,FALSE)</f>
        <v>USA</v>
      </c>
      <c r="AB271" s="4" t="str">
        <f>VLOOKUP(A271,Bios!$B$2:$S$350,2,FALSE)</f>
        <v>PHI</v>
      </c>
      <c r="AC271" s="4">
        <f t="shared" si="43"/>
        <v>77.599999999999994</v>
      </c>
      <c r="AD271" s="4">
        <f t="shared" si="44"/>
        <v>26.25</v>
      </c>
    </row>
    <row r="272" spans="1:30" ht="15" customHeight="1">
      <c r="A272" s="4" t="s">
        <v>745</v>
      </c>
      <c r="B272" s="4">
        <f>VLOOKUP(A272,'2013'!$B$2:$S$301,7,FALSE)*1.7</f>
        <v>25.5</v>
      </c>
      <c r="C272" s="4">
        <f>IF(ISNA(VLOOKUP(A272,'2012'!$B$2:$S$401,7,FALSE)), B272, VLOOKUP(A272,'2012'!$B$2:$S$401,7,FALSE))</f>
        <v>26</v>
      </c>
      <c r="D272" s="4">
        <f>IF(ISNA(VLOOKUP(A272,'2011'!$B$2:$S$401,7,FALSE)), AVERAGE(B272:C272), VLOOKUP(A272,'2011'!$B$2:$S$401,7,FALSE))</f>
        <v>25.75</v>
      </c>
      <c r="E272" s="4">
        <f>IF(ISNA(VLOOKUP(A272,'2010'!$B$2:$S$401,7,FALSE)), AVERAGE(B272:D272), VLOOKUP(A272,'2010'!$B$2:$S$401,7,FALSE))</f>
        <v>25.75</v>
      </c>
      <c r="F272" s="4">
        <f>IF(ISNA(VLOOKUP(A272,'2009'!$B$2:$S$401,7,FALSE)), AVERAGE(B272:E272), VLOOKUP(A272,'2009'!$B$2:$S$401,7,FALSE))</f>
        <v>25.75</v>
      </c>
      <c r="H272" s="4">
        <f>VLOOKUP(A272,'2013'!$B$2:$S$301,4,FALSE)*1.7</f>
        <v>81.599999999999994</v>
      </c>
      <c r="I272" s="4">
        <f>IF(ISNA(VLOOKUP(A272,'2012'!$B$2:$S$401,4,FALSE)), H272, VLOOKUP(A272,'2012'!$B$2:$S$401,4,FALSE))</f>
        <v>81</v>
      </c>
      <c r="J272" s="4">
        <f>IF(ISNA(VLOOKUP(A272,'2011'!$B$2:$S$401,4,FALSE)), AVERAGE(H272:I272), VLOOKUP(A272,'2011'!$B$2:$S$401,4,FALSE))</f>
        <v>81.3</v>
      </c>
      <c r="K272" s="4">
        <f>IF(ISNA(VLOOKUP(A272,'2010'!$B$2:$S$401,4,FALSE)), AVERAGE(H272:J272), VLOOKUP(A272,'2010'!$B$2:$S$401,4,FALSE))</f>
        <v>81.3</v>
      </c>
      <c r="L272" s="4">
        <f>IF(ISNA(VLOOKUP(A272,'2009'!$B$2:$S$401,4,FALSE)), AVERAGE(H272:K272), VLOOKUP(A272,'2009'!$B$2:$S$401,4,FALSE))</f>
        <v>81.3</v>
      </c>
      <c r="N272" s="4">
        <f t="shared" si="36"/>
        <v>25</v>
      </c>
      <c r="S272" s="4" t="str">
        <f>VLOOKUP(A272,Bios!$B$2:$S$350,3,FALSE)</f>
        <v>C</v>
      </c>
      <c r="T272" s="4" t="str">
        <f>VLOOKUP(A272,Bios!$B$2:$S$350,4,FALSE)</f>
        <v>Apr 05 '88</v>
      </c>
      <c r="U272" s="4" t="str">
        <f t="shared" si="37"/>
        <v>88</v>
      </c>
      <c r="V272" s="5">
        <f t="shared" si="38"/>
        <v>0.3167281672816728</v>
      </c>
      <c r="W272" s="4">
        <f t="shared" si="39"/>
        <v>25.5</v>
      </c>
      <c r="X272" s="4">
        <f t="shared" si="40"/>
        <v>26</v>
      </c>
      <c r="Y272" s="4">
        <f t="shared" si="41"/>
        <v>81</v>
      </c>
      <c r="Z272" s="4">
        <f t="shared" si="42"/>
        <v>81.599999999999994</v>
      </c>
      <c r="AA272" s="4" t="str">
        <f>VLOOKUP(A272,Bios!$B$2:$S$350,7,FALSE)</f>
        <v>CAN</v>
      </c>
      <c r="AB272" s="4" t="str">
        <f>VLOOKUP(A272,Bios!$B$2:$S$350,2,FALSE)</f>
        <v>OTT</v>
      </c>
      <c r="AC272" s="4">
        <f t="shared" si="43"/>
        <v>81.3</v>
      </c>
      <c r="AD272" s="4">
        <f t="shared" si="44"/>
        <v>25.75</v>
      </c>
    </row>
    <row r="273" spans="1:30">
      <c r="A273" s="4" t="s">
        <v>286</v>
      </c>
      <c r="B273" s="4">
        <f>VLOOKUP(A273,'2013'!$B$2:$S$301,7,FALSE)*1.7</f>
        <v>25.5</v>
      </c>
      <c r="C273" s="4">
        <f>IF(ISNA(VLOOKUP(A273,'2012'!$B$2:$S$401,7,FALSE)), B273, VLOOKUP(A273,'2012'!$B$2:$S$401,7,FALSE))</f>
        <v>33</v>
      </c>
      <c r="D273" s="4">
        <f>IF(ISNA(VLOOKUP(A273,'2011'!$B$2:$S$401,7,FALSE)), AVERAGE(B273:C273), VLOOKUP(A273,'2011'!$B$2:$S$401,7,FALSE))</f>
        <v>51</v>
      </c>
      <c r="E273" s="4">
        <f>IF(ISNA(VLOOKUP(A273,'2010'!$B$2:$S$401,7,FALSE)), AVERAGE(B273:D273), VLOOKUP(A273,'2010'!$B$2:$S$401,7,FALSE))</f>
        <v>50</v>
      </c>
      <c r="F273" s="4">
        <f>IF(ISNA(VLOOKUP(A273,'2009'!$B$2:$S$401,7,FALSE)), AVERAGE(B273:E273), VLOOKUP(A273,'2009'!$B$2:$S$401,7,FALSE))</f>
        <v>32</v>
      </c>
      <c r="H273" s="4">
        <f>VLOOKUP(A273,'2013'!$B$2:$S$301,4,FALSE)*1.7</f>
        <v>37.4</v>
      </c>
      <c r="I273" s="4">
        <f>IF(ISNA(VLOOKUP(A273,'2012'!$B$2:$S$401,4,FALSE)), H273, VLOOKUP(A273,'2012'!$B$2:$S$401,4,FALSE))</f>
        <v>62</v>
      </c>
      <c r="J273" s="4">
        <f>IF(ISNA(VLOOKUP(A273,'2011'!$B$2:$S$401,4,FALSE)), AVERAGE(H273:I273), VLOOKUP(A273,'2011'!$B$2:$S$401,4,FALSE))</f>
        <v>72</v>
      </c>
      <c r="K273" s="4">
        <f>IF(ISNA(VLOOKUP(A273,'2010'!$B$2:$S$401,4,FALSE)), AVERAGE(H273:J273), VLOOKUP(A273,'2010'!$B$2:$S$401,4,FALSE))</f>
        <v>82</v>
      </c>
      <c r="L273" s="4">
        <f>IF(ISNA(VLOOKUP(A273,'2009'!$B$2:$S$401,4,FALSE)), AVERAGE(H273:K273), VLOOKUP(A273,'2009'!$B$2:$S$401,4,FALSE))</f>
        <v>82</v>
      </c>
      <c r="N273" s="4">
        <f t="shared" si="36"/>
        <v>29</v>
      </c>
      <c r="S273" s="4" t="str">
        <f>VLOOKUP(A273,Bios!$B$2:$S$350,3,FALSE)</f>
        <v>D</v>
      </c>
      <c r="T273" s="4" t="str">
        <f>VLOOKUP(A273,Bios!$B$2:$S$350,4,FALSE)</f>
        <v>Nov 05 '84</v>
      </c>
      <c r="U273" s="4" t="str">
        <f t="shared" si="37"/>
        <v>84</v>
      </c>
      <c r="V273" s="5">
        <f t="shared" si="38"/>
        <v>0.5709600477042337</v>
      </c>
      <c r="W273" s="4">
        <f t="shared" si="39"/>
        <v>25.5</v>
      </c>
      <c r="X273" s="4">
        <f t="shared" si="40"/>
        <v>51</v>
      </c>
      <c r="Y273" s="4">
        <f t="shared" si="41"/>
        <v>37.4</v>
      </c>
      <c r="Z273" s="4">
        <f t="shared" si="42"/>
        <v>82</v>
      </c>
      <c r="AA273" s="4" t="str">
        <f>VLOOKUP(A273,Bios!$B$2:$S$350,7,FALSE)</f>
        <v>SWE</v>
      </c>
      <c r="AB273" s="4" t="str">
        <f>VLOOKUP(A273,Bios!$B$2:$S$350,2,FALSE)</f>
        <v>WPG</v>
      </c>
      <c r="AC273" s="4">
        <f t="shared" si="43"/>
        <v>67.08</v>
      </c>
      <c r="AD273" s="4">
        <f t="shared" si="44"/>
        <v>38.299999999999997</v>
      </c>
    </row>
    <row r="274" spans="1:30">
      <c r="A274" s="4" t="s">
        <v>349</v>
      </c>
      <c r="B274" s="4">
        <f>VLOOKUP(A274,'2013'!$B$2:$S$301,7,FALSE)*1.7</f>
        <v>25.5</v>
      </c>
      <c r="C274" s="4">
        <f>IF(ISNA(VLOOKUP(A274,'2012'!$B$2:$S$401,7,FALSE)), B274, VLOOKUP(A274,'2012'!$B$2:$S$401,7,FALSE))</f>
        <v>27</v>
      </c>
      <c r="D274" s="4">
        <f>IF(ISNA(VLOOKUP(A274,'2011'!$B$2:$S$401,7,FALSE)), AVERAGE(B274:C274), VLOOKUP(A274,'2011'!$B$2:$S$401,7,FALSE))</f>
        <v>43</v>
      </c>
      <c r="E274" s="4">
        <f>IF(ISNA(VLOOKUP(A274,'2010'!$B$2:$S$401,7,FALSE)), AVERAGE(B274:D274), VLOOKUP(A274,'2010'!$B$2:$S$401,7,FALSE))</f>
        <v>31.833333333333332</v>
      </c>
      <c r="F274" s="4">
        <f>IF(ISNA(VLOOKUP(A274,'2009'!$B$2:$S$401,7,FALSE)), AVERAGE(B274:E274), VLOOKUP(A274,'2009'!$B$2:$S$401,7,FALSE))</f>
        <v>31.833333333333332</v>
      </c>
      <c r="H274" s="4">
        <f>VLOOKUP(A274,'2013'!$B$2:$S$301,4,FALSE)*1.7</f>
        <v>79.899999999999991</v>
      </c>
      <c r="I274" s="4">
        <f>IF(ISNA(VLOOKUP(A274,'2012'!$B$2:$S$401,4,FALSE)), H274, VLOOKUP(A274,'2012'!$B$2:$S$401,4,FALSE))</f>
        <v>61</v>
      </c>
      <c r="J274" s="4">
        <f>IF(ISNA(VLOOKUP(A274,'2011'!$B$2:$S$401,4,FALSE)), AVERAGE(H274:I274), VLOOKUP(A274,'2011'!$B$2:$S$401,4,FALSE))</f>
        <v>82</v>
      </c>
      <c r="K274" s="4">
        <f>IF(ISNA(VLOOKUP(A274,'2010'!$B$2:$S$401,4,FALSE)), AVERAGE(H274:J274), VLOOKUP(A274,'2010'!$B$2:$S$401,4,FALSE))</f>
        <v>74.3</v>
      </c>
      <c r="L274" s="4">
        <f>IF(ISNA(VLOOKUP(A274,'2009'!$B$2:$S$401,4,FALSE)), AVERAGE(H274:K274), VLOOKUP(A274,'2009'!$B$2:$S$401,4,FALSE))</f>
        <v>74.3</v>
      </c>
      <c r="N274" s="4">
        <f t="shared" si="36"/>
        <v>30</v>
      </c>
      <c r="S274" s="4" t="str">
        <f>VLOOKUP(A274,Bios!$B$2:$S$350,3,FALSE)</f>
        <v>D</v>
      </c>
      <c r="T274" s="4" t="str">
        <f>VLOOKUP(A274,Bios!$B$2:$S$350,4,FALSE)</f>
        <v>Oct 03 '83</v>
      </c>
      <c r="U274" s="4" t="str">
        <f t="shared" si="37"/>
        <v>83</v>
      </c>
      <c r="V274" s="5">
        <f t="shared" si="38"/>
        <v>0.42844324809331541</v>
      </c>
      <c r="W274" s="4">
        <f t="shared" si="39"/>
        <v>25.5</v>
      </c>
      <c r="X274" s="4">
        <f t="shared" si="40"/>
        <v>43</v>
      </c>
      <c r="Y274" s="4">
        <f t="shared" si="41"/>
        <v>61</v>
      </c>
      <c r="Z274" s="4">
        <f t="shared" si="42"/>
        <v>82</v>
      </c>
      <c r="AA274" s="4" t="str">
        <f>VLOOKUP(A274,Bios!$B$2:$S$350,7,FALSE)</f>
        <v>CAN</v>
      </c>
      <c r="AB274" s="4" t="str">
        <f>VLOOKUP(A274,Bios!$B$2:$S$350,2,FALSE)</f>
        <v>CGY</v>
      </c>
      <c r="AC274" s="4">
        <f t="shared" si="43"/>
        <v>74.3</v>
      </c>
      <c r="AD274" s="4">
        <f t="shared" si="44"/>
        <v>31.833333333333332</v>
      </c>
    </row>
    <row r="275" spans="1:30" ht="15" customHeight="1">
      <c r="A275" s="4" t="s">
        <v>938</v>
      </c>
      <c r="B275" s="4">
        <f>VLOOKUP(A275,'2013'!$B$2:$S$301,7,FALSE)*1.7</f>
        <v>25.5</v>
      </c>
      <c r="C275" s="4">
        <f>IF(ISNA(VLOOKUP(A275,'2012'!$B$2:$S$401,7,FALSE)), B275, VLOOKUP(A275,'2012'!$B$2:$S$401,7,FALSE))</f>
        <v>25.5</v>
      </c>
      <c r="D275" s="4">
        <f>IF(ISNA(VLOOKUP(A275,'2011'!$B$2:$S$401,7,FALSE)), AVERAGE(B275:C275), VLOOKUP(A275,'2011'!$B$2:$S$401,7,FALSE))</f>
        <v>25.5</v>
      </c>
      <c r="E275" s="4">
        <f>IF(ISNA(VLOOKUP(A275,'2010'!$B$2:$S$401,7,FALSE)), AVERAGE(B275:D275), VLOOKUP(A275,'2010'!$B$2:$S$401,7,FALSE))</f>
        <v>25.5</v>
      </c>
      <c r="F275" s="4">
        <f>IF(ISNA(VLOOKUP(A275,'2009'!$B$2:$S$401,7,FALSE)), AVERAGE(B275:E275), VLOOKUP(A275,'2009'!$B$2:$S$401,7,FALSE))</f>
        <v>25.5</v>
      </c>
      <c r="H275" s="4">
        <f>VLOOKUP(A275,'2013'!$B$2:$S$301,4,FALSE)*1.7</f>
        <v>74.8</v>
      </c>
      <c r="I275" s="4">
        <f>IF(ISNA(VLOOKUP(A275,'2012'!$B$2:$S$401,4,FALSE)), H275, VLOOKUP(A275,'2012'!$B$2:$S$401,4,FALSE))</f>
        <v>74.8</v>
      </c>
      <c r="J275" s="4">
        <f>IF(ISNA(VLOOKUP(A275,'2011'!$B$2:$S$401,4,FALSE)), AVERAGE(H275:I275), VLOOKUP(A275,'2011'!$B$2:$S$401,4,FALSE))</f>
        <v>74.8</v>
      </c>
      <c r="K275" s="4">
        <f>IF(ISNA(VLOOKUP(A275,'2010'!$B$2:$S$401,4,FALSE)), AVERAGE(H275:J275), VLOOKUP(A275,'2010'!$B$2:$S$401,4,FALSE))</f>
        <v>74.8</v>
      </c>
      <c r="L275" s="4">
        <f>IF(ISNA(VLOOKUP(A275,'2009'!$B$2:$S$401,4,FALSE)), AVERAGE(H275:K275), VLOOKUP(A275,'2009'!$B$2:$S$401,4,FALSE))</f>
        <v>74.8</v>
      </c>
      <c r="N275" s="4" t="e">
        <f t="shared" si="36"/>
        <v>#N/A</v>
      </c>
      <c r="S275" s="4" t="e">
        <f>VLOOKUP(A275,Bios!$B$2:$S$350,3,FALSE)</f>
        <v>#N/A</v>
      </c>
      <c r="T275" s="4" t="e">
        <f>VLOOKUP(A275,Bios!$B$2:$S$350,4,FALSE)</f>
        <v>#N/A</v>
      </c>
      <c r="U275" s="4" t="e">
        <f t="shared" si="37"/>
        <v>#N/A</v>
      </c>
      <c r="V275" s="5">
        <f t="shared" si="38"/>
        <v>0.34090909090909094</v>
      </c>
      <c r="W275" s="4">
        <f t="shared" si="39"/>
        <v>25.5</v>
      </c>
      <c r="X275" s="4">
        <f t="shared" si="40"/>
        <v>25.5</v>
      </c>
      <c r="Y275" s="4">
        <f t="shared" si="41"/>
        <v>74.8</v>
      </c>
      <c r="Z275" s="4">
        <f t="shared" si="42"/>
        <v>74.8</v>
      </c>
      <c r="AA275" s="4" t="e">
        <f>VLOOKUP(A275,Bios!$B$2:$S$350,7,FALSE)</f>
        <v>#N/A</v>
      </c>
      <c r="AB275" s="4" t="e">
        <f>VLOOKUP(A275,Bios!$B$2:$S$350,2,FALSE)</f>
        <v>#N/A</v>
      </c>
      <c r="AC275" s="4">
        <f t="shared" si="43"/>
        <v>74.8</v>
      </c>
      <c r="AD275" s="4">
        <f t="shared" si="44"/>
        <v>25.5</v>
      </c>
    </row>
    <row r="276" spans="1:30" ht="15" customHeight="1">
      <c r="A276" s="4" t="s">
        <v>939</v>
      </c>
      <c r="B276" s="4">
        <f>VLOOKUP(A276,'2013'!$B$2:$S$301,7,FALSE)*1.7</f>
        <v>25.5</v>
      </c>
      <c r="C276" s="4">
        <f>IF(ISNA(VLOOKUP(A276,'2012'!$B$2:$S$401,7,FALSE)), B276, VLOOKUP(A276,'2012'!$B$2:$S$401,7,FALSE))</f>
        <v>25.5</v>
      </c>
      <c r="D276" s="4">
        <f>IF(ISNA(VLOOKUP(A276,'2011'!$B$2:$S$401,7,FALSE)), AVERAGE(B276:C276), VLOOKUP(A276,'2011'!$B$2:$S$401,7,FALSE))</f>
        <v>25.5</v>
      </c>
      <c r="E276" s="4">
        <f>IF(ISNA(VLOOKUP(A276,'2010'!$B$2:$S$401,7,FALSE)), AVERAGE(B276:D276), VLOOKUP(A276,'2010'!$B$2:$S$401,7,FALSE))</f>
        <v>25.5</v>
      </c>
      <c r="F276" s="4">
        <f>IF(ISNA(VLOOKUP(A276,'2009'!$B$2:$S$401,7,FALSE)), AVERAGE(B276:E276), VLOOKUP(A276,'2009'!$B$2:$S$401,7,FALSE))</f>
        <v>25.5</v>
      </c>
      <c r="H276" s="4">
        <f>VLOOKUP(A276,'2013'!$B$2:$S$301,4,FALSE)*1.7</f>
        <v>76.5</v>
      </c>
      <c r="I276" s="4">
        <f>IF(ISNA(VLOOKUP(A276,'2012'!$B$2:$S$401,4,FALSE)), H276, VLOOKUP(A276,'2012'!$B$2:$S$401,4,FALSE))</f>
        <v>76.5</v>
      </c>
      <c r="J276" s="4">
        <f>IF(ISNA(VLOOKUP(A276,'2011'!$B$2:$S$401,4,FALSE)), AVERAGE(H276:I276), VLOOKUP(A276,'2011'!$B$2:$S$401,4,FALSE))</f>
        <v>76.5</v>
      </c>
      <c r="K276" s="4">
        <f>IF(ISNA(VLOOKUP(A276,'2010'!$B$2:$S$401,4,FALSE)), AVERAGE(H276:J276), VLOOKUP(A276,'2010'!$B$2:$S$401,4,FALSE))</f>
        <v>76.5</v>
      </c>
      <c r="L276" s="4">
        <f>IF(ISNA(VLOOKUP(A276,'2009'!$B$2:$S$401,4,FALSE)), AVERAGE(H276:K276), VLOOKUP(A276,'2009'!$B$2:$S$401,4,FALSE))</f>
        <v>76.5</v>
      </c>
      <c r="N276" s="4" t="e">
        <f t="shared" si="36"/>
        <v>#N/A</v>
      </c>
      <c r="S276" s="4" t="e">
        <f>VLOOKUP(A276,Bios!$B$2:$S$350,3,FALSE)</f>
        <v>#N/A</v>
      </c>
      <c r="T276" s="4" t="e">
        <f>VLOOKUP(A276,Bios!$B$2:$S$350,4,FALSE)</f>
        <v>#N/A</v>
      </c>
      <c r="U276" s="4" t="e">
        <f t="shared" si="37"/>
        <v>#N/A</v>
      </c>
      <c r="V276" s="5">
        <f t="shared" si="38"/>
        <v>0.33333333333333331</v>
      </c>
      <c r="W276" s="4">
        <f t="shared" si="39"/>
        <v>25.5</v>
      </c>
      <c r="X276" s="4">
        <f t="shared" si="40"/>
        <v>25.5</v>
      </c>
      <c r="Y276" s="4">
        <f t="shared" si="41"/>
        <v>76.5</v>
      </c>
      <c r="Z276" s="4">
        <f t="shared" si="42"/>
        <v>76.5</v>
      </c>
      <c r="AA276" s="4" t="e">
        <f>VLOOKUP(A276,Bios!$B$2:$S$350,7,FALSE)</f>
        <v>#N/A</v>
      </c>
      <c r="AB276" s="4" t="e">
        <f>VLOOKUP(A276,Bios!$B$2:$S$350,2,FALSE)</f>
        <v>#N/A</v>
      </c>
      <c r="AC276" s="4">
        <f t="shared" si="43"/>
        <v>76.5</v>
      </c>
      <c r="AD276" s="4">
        <f t="shared" si="44"/>
        <v>25.5</v>
      </c>
    </row>
    <row r="277" spans="1:30" ht="15" customHeight="1">
      <c r="A277" s="4" t="s">
        <v>937</v>
      </c>
      <c r="B277" s="4">
        <f>VLOOKUP(A277,'2013'!$B$2:$S$301,7,FALSE)*1.7</f>
        <v>25.5</v>
      </c>
      <c r="C277" s="4">
        <f>IF(ISNA(VLOOKUP(A277,'2012'!$B$2:$S$401,7,FALSE)), B277, VLOOKUP(A277,'2012'!$B$2:$S$401,7,FALSE))</f>
        <v>25.5</v>
      </c>
      <c r="D277" s="4">
        <f>IF(ISNA(VLOOKUP(A277,'2011'!$B$2:$S$401,7,FALSE)), AVERAGE(B277:C277), VLOOKUP(A277,'2011'!$B$2:$S$401,7,FALSE))</f>
        <v>25.5</v>
      </c>
      <c r="E277" s="4">
        <f>IF(ISNA(VLOOKUP(A277,'2010'!$B$2:$S$401,7,FALSE)), AVERAGE(B277:D277), VLOOKUP(A277,'2010'!$B$2:$S$401,7,FALSE))</f>
        <v>25</v>
      </c>
      <c r="F277" s="4">
        <f>IF(ISNA(VLOOKUP(A277,'2009'!$B$2:$S$401,7,FALSE)), AVERAGE(B277:E277), VLOOKUP(A277,'2009'!$B$2:$S$401,7,FALSE))</f>
        <v>25.375</v>
      </c>
      <c r="H277" s="4">
        <f>VLOOKUP(A277,'2013'!$B$2:$S$301,4,FALSE)*1.7</f>
        <v>76.5</v>
      </c>
      <c r="I277" s="4">
        <f>IF(ISNA(VLOOKUP(A277,'2012'!$B$2:$S$401,4,FALSE)), H277, VLOOKUP(A277,'2012'!$B$2:$S$401,4,FALSE))</f>
        <v>76.5</v>
      </c>
      <c r="J277" s="4">
        <f>IF(ISNA(VLOOKUP(A277,'2011'!$B$2:$S$401,4,FALSE)), AVERAGE(H277:I277), VLOOKUP(A277,'2011'!$B$2:$S$401,4,FALSE))</f>
        <v>76.5</v>
      </c>
      <c r="K277" s="4">
        <f>IF(ISNA(VLOOKUP(A277,'2010'!$B$2:$S$401,4,FALSE)), AVERAGE(H277:J277), VLOOKUP(A277,'2010'!$B$2:$S$401,4,FALSE))</f>
        <v>79</v>
      </c>
      <c r="L277" s="4">
        <f>IF(ISNA(VLOOKUP(A277,'2009'!$B$2:$S$401,4,FALSE)), AVERAGE(H277:K277), VLOOKUP(A277,'2009'!$B$2:$S$401,4,FALSE))</f>
        <v>77.125</v>
      </c>
      <c r="N277" s="4" t="e">
        <f t="shared" si="36"/>
        <v>#N/A</v>
      </c>
      <c r="S277" s="4" t="e">
        <f>VLOOKUP(A277,Bios!$B$2:$S$350,3,FALSE)</f>
        <v>#N/A</v>
      </c>
      <c r="T277" s="4" t="e">
        <f>VLOOKUP(A277,Bios!$B$2:$S$350,4,FALSE)</f>
        <v>#N/A</v>
      </c>
      <c r="U277" s="4" t="e">
        <f t="shared" si="37"/>
        <v>#N/A</v>
      </c>
      <c r="V277" s="5">
        <f t="shared" si="38"/>
        <v>0.32901134521880065</v>
      </c>
      <c r="W277" s="4">
        <f t="shared" si="39"/>
        <v>25</v>
      </c>
      <c r="X277" s="4">
        <f t="shared" si="40"/>
        <v>25.5</v>
      </c>
      <c r="Y277" s="4">
        <f t="shared" si="41"/>
        <v>76.5</v>
      </c>
      <c r="Z277" s="4">
        <f t="shared" si="42"/>
        <v>79</v>
      </c>
      <c r="AA277" s="4" t="e">
        <f>VLOOKUP(A277,Bios!$B$2:$S$350,7,FALSE)</f>
        <v>#N/A</v>
      </c>
      <c r="AB277" s="4" t="e">
        <f>VLOOKUP(A277,Bios!$B$2:$S$350,2,FALSE)</f>
        <v>#N/A</v>
      </c>
      <c r="AC277" s="4">
        <f t="shared" si="43"/>
        <v>77.125</v>
      </c>
      <c r="AD277" s="4">
        <f t="shared" si="44"/>
        <v>25.375</v>
      </c>
    </row>
    <row r="278" spans="1:30">
      <c r="A278" s="4" t="s">
        <v>778</v>
      </c>
      <c r="B278" s="4">
        <f>VLOOKUP(A278,'2013'!$B$2:$S$301,7,FALSE)*1.7</f>
        <v>25.5</v>
      </c>
      <c r="C278" s="4">
        <f>IF(ISNA(VLOOKUP(A278,'2012'!$B$2:$S$401,7,FALSE)), B278, VLOOKUP(A278,'2012'!$B$2:$S$401,7,FALSE))</f>
        <v>23</v>
      </c>
      <c r="D278" s="4">
        <f>IF(ISNA(VLOOKUP(A278,'2011'!$B$2:$S$401,7,FALSE)), AVERAGE(B278:C278), VLOOKUP(A278,'2011'!$B$2:$S$401,7,FALSE))</f>
        <v>23</v>
      </c>
      <c r="E278" s="4">
        <f>IF(ISNA(VLOOKUP(A278,'2010'!$B$2:$S$401,7,FALSE)), AVERAGE(B278:D278), VLOOKUP(A278,'2010'!$B$2:$S$401,7,FALSE))</f>
        <v>23.833333333333332</v>
      </c>
      <c r="F278" s="4">
        <f>IF(ISNA(VLOOKUP(A278,'2009'!$B$2:$S$401,7,FALSE)), AVERAGE(B278:E278), VLOOKUP(A278,'2009'!$B$2:$S$401,7,FALSE))</f>
        <v>23.833333333333332</v>
      </c>
      <c r="H278" s="4">
        <f>VLOOKUP(A278,'2013'!$B$2:$S$301,4,FALSE)*1.7</f>
        <v>66.3</v>
      </c>
      <c r="I278" s="4">
        <f>IF(ISNA(VLOOKUP(A278,'2012'!$B$2:$S$401,4,FALSE)), H278, VLOOKUP(A278,'2012'!$B$2:$S$401,4,FALSE))</f>
        <v>70</v>
      </c>
      <c r="J278" s="4">
        <f>IF(ISNA(VLOOKUP(A278,'2011'!$B$2:$S$401,4,FALSE)), AVERAGE(H278:I278), VLOOKUP(A278,'2011'!$B$2:$S$401,4,FALSE))</f>
        <v>70</v>
      </c>
      <c r="K278" s="4">
        <f>IF(ISNA(VLOOKUP(A278,'2010'!$B$2:$S$401,4,FALSE)), AVERAGE(H278:J278), VLOOKUP(A278,'2010'!$B$2:$S$401,4,FALSE))</f>
        <v>68.766666666666666</v>
      </c>
      <c r="L278" s="4">
        <f>IF(ISNA(VLOOKUP(A278,'2009'!$B$2:$S$401,4,FALSE)), AVERAGE(H278:K278), VLOOKUP(A278,'2009'!$B$2:$S$401,4,FALSE))</f>
        <v>68.766666666666666</v>
      </c>
      <c r="N278" s="4">
        <f t="shared" si="36"/>
        <v>24</v>
      </c>
      <c r="S278" s="4" t="str">
        <f>VLOOKUP(A278,Bios!$B$2:$S$350,3,FALSE)</f>
        <v>D</v>
      </c>
      <c r="T278" s="4" t="str">
        <f>VLOOKUP(A278,Bios!$B$2:$S$350,4,FALSE)</f>
        <v>Nov 29 '89</v>
      </c>
      <c r="U278" s="4" t="str">
        <f t="shared" si="37"/>
        <v>89</v>
      </c>
      <c r="V278" s="5">
        <f t="shared" si="38"/>
        <v>0.34658264663111971</v>
      </c>
      <c r="W278" s="4">
        <f t="shared" si="39"/>
        <v>23</v>
      </c>
      <c r="X278" s="4">
        <f t="shared" si="40"/>
        <v>25.5</v>
      </c>
      <c r="Y278" s="4">
        <f t="shared" si="41"/>
        <v>66.3</v>
      </c>
      <c r="Z278" s="4">
        <f t="shared" si="42"/>
        <v>70</v>
      </c>
      <c r="AA278" s="4" t="str">
        <f>VLOOKUP(A278,Bios!$B$2:$S$350,7,FALSE)</f>
        <v>CAN</v>
      </c>
      <c r="AB278" s="4" t="str">
        <f>VLOOKUP(A278,Bios!$B$2:$S$350,2,FALSE)</f>
        <v>MIN</v>
      </c>
      <c r="AC278" s="4">
        <f t="shared" si="43"/>
        <v>68.766666666666666</v>
      </c>
      <c r="AD278" s="4">
        <f t="shared" si="44"/>
        <v>23.833333333333332</v>
      </c>
    </row>
    <row r="279" spans="1:30">
      <c r="A279" s="4" t="s">
        <v>780</v>
      </c>
      <c r="B279" s="4">
        <f>VLOOKUP(A279,'2013'!$B$2:$S$301,7,FALSE)*1.7</f>
        <v>25.5</v>
      </c>
      <c r="C279" s="4">
        <f>IF(ISNA(VLOOKUP(A279,'2012'!$B$2:$S$401,7,FALSE)), B279, VLOOKUP(A279,'2012'!$B$2:$S$401,7,FALSE))</f>
        <v>22</v>
      </c>
      <c r="D279" s="4">
        <f>IF(ISNA(VLOOKUP(A279,'2011'!$B$2:$S$401,7,FALSE)), AVERAGE(B279:C279), VLOOKUP(A279,'2011'!$B$2:$S$401,7,FALSE))</f>
        <v>22</v>
      </c>
      <c r="E279" s="4">
        <f>IF(ISNA(VLOOKUP(A279,'2010'!$B$2:$S$401,7,FALSE)), AVERAGE(B279:D279), VLOOKUP(A279,'2010'!$B$2:$S$401,7,FALSE))</f>
        <v>23.166666666666668</v>
      </c>
      <c r="F279" s="4">
        <f>IF(ISNA(VLOOKUP(A279,'2009'!$B$2:$S$401,7,FALSE)), AVERAGE(B279:E279), VLOOKUP(A279,'2009'!$B$2:$S$401,7,FALSE))</f>
        <v>23.166666666666668</v>
      </c>
      <c r="H279" s="4">
        <f>VLOOKUP(A279,'2013'!$B$2:$S$301,4,FALSE)*1.7</f>
        <v>64.599999999999994</v>
      </c>
      <c r="I279" s="4">
        <f>IF(ISNA(VLOOKUP(A279,'2012'!$B$2:$S$401,4,FALSE)), H279, VLOOKUP(A279,'2012'!$B$2:$S$401,4,FALSE))</f>
        <v>66</v>
      </c>
      <c r="J279" s="4">
        <f>IF(ISNA(VLOOKUP(A279,'2011'!$B$2:$S$401,4,FALSE)), AVERAGE(H279:I279), VLOOKUP(A279,'2011'!$B$2:$S$401,4,FALSE))</f>
        <v>66</v>
      </c>
      <c r="K279" s="4">
        <f>IF(ISNA(VLOOKUP(A279,'2010'!$B$2:$S$401,4,FALSE)), AVERAGE(H279:J279), VLOOKUP(A279,'2010'!$B$2:$S$401,4,FALSE))</f>
        <v>65.533333333333331</v>
      </c>
      <c r="L279" s="4">
        <f>IF(ISNA(VLOOKUP(A279,'2009'!$B$2:$S$401,4,FALSE)), AVERAGE(H279:K279), VLOOKUP(A279,'2009'!$B$2:$S$401,4,FALSE))</f>
        <v>65.533333333333331</v>
      </c>
      <c r="N279" s="4">
        <f t="shared" si="36"/>
        <v>21</v>
      </c>
      <c r="S279" s="4" t="str">
        <f>VLOOKUP(A279,Bios!$B$2:$S$350,3,FALSE)</f>
        <v>D</v>
      </c>
      <c r="T279" s="4" t="str">
        <f>VLOOKUP(A279,Bios!$B$2:$S$350,4,FALSE)</f>
        <v>Mar 20 '92</v>
      </c>
      <c r="U279" s="4" t="str">
        <f t="shared" si="37"/>
        <v>92</v>
      </c>
      <c r="V279" s="5">
        <f t="shared" si="38"/>
        <v>0.3535096642929807</v>
      </c>
      <c r="W279" s="4">
        <f t="shared" si="39"/>
        <v>22</v>
      </c>
      <c r="X279" s="4">
        <f t="shared" si="40"/>
        <v>25.5</v>
      </c>
      <c r="Y279" s="4">
        <f t="shared" si="41"/>
        <v>64.599999999999994</v>
      </c>
      <c r="Z279" s="4">
        <f t="shared" si="42"/>
        <v>66</v>
      </c>
      <c r="AA279" s="4" t="str">
        <f>VLOOKUP(A279,Bios!$B$2:$S$350,7,FALSE)</f>
        <v>USA</v>
      </c>
      <c r="AB279" s="4" t="str">
        <f>VLOOKUP(A279,Bios!$B$2:$S$350,2,FALSE)</f>
        <v>CAR</v>
      </c>
      <c r="AC279" s="4">
        <f t="shared" si="43"/>
        <v>65.533333333333331</v>
      </c>
      <c r="AD279" s="4">
        <f t="shared" si="44"/>
        <v>23.166666666666668</v>
      </c>
    </row>
    <row r="280" spans="1:30">
      <c r="A280" s="4" t="s">
        <v>940</v>
      </c>
      <c r="B280" s="4">
        <f>VLOOKUP(A280,'2013'!$B$2:$S$301,7,FALSE)*1.7</f>
        <v>25.5</v>
      </c>
      <c r="C280" s="4">
        <f>IF(ISNA(VLOOKUP(A280,'2012'!$B$2:$S$401,7,FALSE)), B280, VLOOKUP(A280,'2012'!$B$2:$S$401,7,FALSE))</f>
        <v>25.5</v>
      </c>
      <c r="D280" s="4">
        <f>IF(ISNA(VLOOKUP(A280,'2011'!$B$2:$S$401,7,FALSE)), AVERAGE(B280:C280), VLOOKUP(A280,'2011'!$B$2:$S$401,7,FALSE))</f>
        <v>19</v>
      </c>
      <c r="E280" s="4">
        <f>IF(ISNA(VLOOKUP(A280,'2010'!$B$2:$S$401,7,FALSE)), AVERAGE(B280:D280), VLOOKUP(A280,'2010'!$B$2:$S$401,7,FALSE))</f>
        <v>20</v>
      </c>
      <c r="F280" s="4">
        <f>IF(ISNA(VLOOKUP(A280,'2009'!$B$2:$S$401,7,FALSE)), AVERAGE(B280:E280), VLOOKUP(A280,'2009'!$B$2:$S$401,7,FALSE))</f>
        <v>22.5</v>
      </c>
      <c r="H280" s="4">
        <f>VLOOKUP(A280,'2013'!$B$2:$S$301,4,FALSE)*1.7</f>
        <v>62.9</v>
      </c>
      <c r="I280" s="4">
        <f>IF(ISNA(VLOOKUP(A280,'2012'!$B$2:$S$401,4,FALSE)), H280, VLOOKUP(A280,'2012'!$B$2:$S$401,4,FALSE))</f>
        <v>62.9</v>
      </c>
      <c r="J280" s="4">
        <f>IF(ISNA(VLOOKUP(A280,'2011'!$B$2:$S$401,4,FALSE)), AVERAGE(H280:I280), VLOOKUP(A280,'2011'!$B$2:$S$401,4,FALSE))</f>
        <v>76</v>
      </c>
      <c r="K280" s="4">
        <f>IF(ISNA(VLOOKUP(A280,'2010'!$B$2:$S$401,4,FALSE)), AVERAGE(H280:J280), VLOOKUP(A280,'2010'!$B$2:$S$401,4,FALSE))</f>
        <v>68</v>
      </c>
      <c r="L280" s="4">
        <f>IF(ISNA(VLOOKUP(A280,'2009'!$B$2:$S$401,4,FALSE)), AVERAGE(H280:K280), VLOOKUP(A280,'2009'!$B$2:$S$401,4,FALSE))</f>
        <v>67.45</v>
      </c>
      <c r="N280" s="4" t="e">
        <f t="shared" si="36"/>
        <v>#N/A</v>
      </c>
      <c r="S280" s="4" t="e">
        <f>VLOOKUP(A280,Bios!$B$2:$S$350,3,FALSE)</f>
        <v>#N/A</v>
      </c>
      <c r="T280" s="4" t="e">
        <f>VLOOKUP(A280,Bios!$B$2:$S$350,4,FALSE)</f>
        <v>#N/A</v>
      </c>
      <c r="U280" s="4" t="e">
        <f t="shared" si="37"/>
        <v>#N/A</v>
      </c>
      <c r="V280" s="5">
        <f t="shared" si="38"/>
        <v>0.33358042994810971</v>
      </c>
      <c r="W280" s="4">
        <f t="shared" si="39"/>
        <v>19</v>
      </c>
      <c r="X280" s="4">
        <f t="shared" si="40"/>
        <v>25.5</v>
      </c>
      <c r="Y280" s="4">
        <f t="shared" si="41"/>
        <v>62.9</v>
      </c>
      <c r="Z280" s="4">
        <f t="shared" si="42"/>
        <v>76</v>
      </c>
      <c r="AA280" s="4" t="e">
        <f>VLOOKUP(A280,Bios!$B$2:$S$350,7,FALSE)</f>
        <v>#N/A</v>
      </c>
      <c r="AB280" s="4" t="e">
        <f>VLOOKUP(A280,Bios!$B$2:$S$350,2,FALSE)</f>
        <v>#N/A</v>
      </c>
      <c r="AC280" s="4">
        <f t="shared" si="43"/>
        <v>67.45</v>
      </c>
      <c r="AD280" s="4">
        <f t="shared" si="44"/>
        <v>22.5</v>
      </c>
    </row>
    <row r="281" spans="1:30" ht="15" customHeight="1">
      <c r="A281" s="4" t="s">
        <v>769</v>
      </c>
      <c r="B281" s="4">
        <f>VLOOKUP(A281,'2013'!$B$2:$S$301,7,FALSE)*1.7</f>
        <v>25.5</v>
      </c>
      <c r="C281" s="4">
        <f>IF(ISNA(VLOOKUP(A281,'2012'!$B$2:$S$401,7,FALSE)), B281, VLOOKUP(A281,'2012'!$B$2:$S$401,7,FALSE))</f>
        <v>23</v>
      </c>
      <c r="D281" s="4">
        <f>IF(ISNA(VLOOKUP(A281,'2011'!$B$2:$S$401,7,FALSE)), AVERAGE(B281:C281), VLOOKUP(A281,'2011'!$B$2:$S$401,7,FALSE))</f>
        <v>23</v>
      </c>
      <c r="E281" s="4">
        <f>IF(ISNA(VLOOKUP(A281,'2010'!$B$2:$S$401,7,FALSE)), AVERAGE(B281:D281), VLOOKUP(A281,'2010'!$B$2:$S$401,7,FALSE))</f>
        <v>23.833333333333332</v>
      </c>
      <c r="F281" s="4">
        <f>IF(ISNA(VLOOKUP(A281,'2009'!$B$2:$S$401,7,FALSE)), AVERAGE(B281:E281), VLOOKUP(A281,'2009'!$B$2:$S$401,7,FALSE))</f>
        <v>23.833333333333332</v>
      </c>
      <c r="H281" s="4">
        <f>VLOOKUP(A281,'2013'!$B$2:$S$301,4,FALSE)*1.7</f>
        <v>81.599999999999994</v>
      </c>
      <c r="I281" s="4">
        <f>IF(ISNA(VLOOKUP(A281,'2012'!$B$2:$S$401,4,FALSE)), H281, VLOOKUP(A281,'2012'!$B$2:$S$401,4,FALSE))</f>
        <v>37</v>
      </c>
      <c r="J281" s="4">
        <f>IF(ISNA(VLOOKUP(A281,'2011'!$B$2:$S$401,4,FALSE)), AVERAGE(H281:I281), VLOOKUP(A281,'2011'!$B$2:$S$401,4,FALSE))</f>
        <v>37</v>
      </c>
      <c r="K281" s="4">
        <f>IF(ISNA(VLOOKUP(A281,'2010'!$B$2:$S$401,4,FALSE)), AVERAGE(H281:J281), VLOOKUP(A281,'2010'!$B$2:$S$401,4,FALSE))</f>
        <v>51.866666666666667</v>
      </c>
      <c r="L281" s="4">
        <f>IF(ISNA(VLOOKUP(A281,'2009'!$B$2:$S$401,4,FALSE)), AVERAGE(H281:K281), VLOOKUP(A281,'2009'!$B$2:$S$401,4,FALSE))</f>
        <v>51.866666666666667</v>
      </c>
      <c r="N281" s="4">
        <f t="shared" si="36"/>
        <v>22</v>
      </c>
      <c r="S281" s="4" t="str">
        <f>VLOOKUP(A281,Bios!$B$2:$S$350,3,FALSE)</f>
        <v>C</v>
      </c>
      <c r="T281" s="4" t="str">
        <f>VLOOKUP(A281,Bios!$B$2:$S$350,4,FALSE)</f>
        <v>Jul 20 '91</v>
      </c>
      <c r="U281" s="4" t="str">
        <f t="shared" si="37"/>
        <v>91</v>
      </c>
      <c r="V281" s="5">
        <f t="shared" si="38"/>
        <v>0.45951156812339333</v>
      </c>
      <c r="W281" s="4">
        <f t="shared" si="39"/>
        <v>23</v>
      </c>
      <c r="X281" s="4">
        <f t="shared" si="40"/>
        <v>25.5</v>
      </c>
      <c r="Y281" s="4">
        <f t="shared" si="41"/>
        <v>37</v>
      </c>
      <c r="Z281" s="4">
        <f t="shared" si="42"/>
        <v>81.599999999999994</v>
      </c>
      <c r="AA281" s="4" t="str">
        <f>VLOOKUP(A281,Bios!$B$2:$S$350,7,FALSE)</f>
        <v>CAN</v>
      </c>
      <c r="AB281" s="4" t="str">
        <f>VLOOKUP(A281,Bios!$B$2:$S$350,2,FALSE)</f>
        <v>CHI</v>
      </c>
      <c r="AC281" s="4">
        <f t="shared" si="43"/>
        <v>51.86666666666666</v>
      </c>
      <c r="AD281" s="4">
        <f t="shared" si="44"/>
        <v>23.833333333333332</v>
      </c>
    </row>
    <row r="282" spans="1:30" ht="15" customHeight="1">
      <c r="A282" s="4" t="s">
        <v>160</v>
      </c>
      <c r="B282" s="4">
        <f>VLOOKUP(A282,'2013'!$B$2:$S$301,7,FALSE)*1.7</f>
        <v>23.8</v>
      </c>
      <c r="C282" s="4">
        <f>IF(ISNA(VLOOKUP(A282,'2012'!$B$2:$S$401,7,FALSE)), B282, VLOOKUP(A282,'2012'!$B$2:$S$401,7,FALSE))</f>
        <v>61</v>
      </c>
      <c r="D282" s="4">
        <f>IF(ISNA(VLOOKUP(A282,'2011'!$B$2:$S$401,7,FALSE)), AVERAGE(B282:C282), VLOOKUP(A282,'2011'!$B$2:$S$401,7,FALSE))</f>
        <v>54</v>
      </c>
      <c r="E282" s="4">
        <f>IF(ISNA(VLOOKUP(A282,'2010'!$B$2:$S$401,7,FALSE)), AVERAGE(B282:D282), VLOOKUP(A282,'2010'!$B$2:$S$401,7,FALSE))</f>
        <v>50</v>
      </c>
      <c r="F282" s="4">
        <f>IF(ISNA(VLOOKUP(A282,'2009'!$B$2:$S$401,7,FALSE)), AVERAGE(B282:E282), VLOOKUP(A282,'2009'!$B$2:$S$401,7,FALSE))</f>
        <v>57</v>
      </c>
      <c r="H282" s="4">
        <f>VLOOKUP(A282,'2013'!$B$2:$S$301,4,FALSE)*1.7</f>
        <v>76.5</v>
      </c>
      <c r="I282" s="4">
        <f>IF(ISNA(VLOOKUP(A282,'2012'!$B$2:$S$401,4,FALSE)), H282, VLOOKUP(A282,'2012'!$B$2:$S$401,4,FALSE))</f>
        <v>82</v>
      </c>
      <c r="J282" s="4">
        <f>IF(ISNA(VLOOKUP(A282,'2011'!$B$2:$S$401,4,FALSE)), AVERAGE(H282:I282), VLOOKUP(A282,'2011'!$B$2:$S$401,4,FALSE))</f>
        <v>79</v>
      </c>
      <c r="K282" s="4">
        <f>IF(ISNA(VLOOKUP(A282,'2010'!$B$2:$S$401,4,FALSE)), AVERAGE(H282:J282), VLOOKUP(A282,'2010'!$B$2:$S$401,4,FALSE))</f>
        <v>82</v>
      </c>
      <c r="L282" s="4">
        <f>IF(ISNA(VLOOKUP(A282,'2009'!$B$2:$S$401,4,FALSE)), AVERAGE(H282:K282), VLOOKUP(A282,'2009'!$B$2:$S$401,4,FALSE))</f>
        <v>76</v>
      </c>
      <c r="N282" s="4">
        <f t="shared" si="36"/>
        <v>35</v>
      </c>
      <c r="S282" s="4" t="str">
        <f>VLOOKUP(A282,Bios!$B$2:$S$350,3,FALSE)</f>
        <v>C</v>
      </c>
      <c r="T282" s="4" t="str">
        <f>VLOOKUP(A282,Bios!$B$2:$S$350,4,FALSE)</f>
        <v>Dec 05 '78</v>
      </c>
      <c r="U282" s="4" t="str">
        <f t="shared" si="37"/>
        <v>78</v>
      </c>
      <c r="V282" s="5">
        <f t="shared" si="38"/>
        <v>0.6214917825537295</v>
      </c>
      <c r="W282" s="4">
        <f t="shared" si="39"/>
        <v>23.8</v>
      </c>
      <c r="X282" s="4">
        <f t="shared" si="40"/>
        <v>61</v>
      </c>
      <c r="Y282" s="4">
        <f t="shared" si="41"/>
        <v>76</v>
      </c>
      <c r="Z282" s="4">
        <f t="shared" si="42"/>
        <v>82</v>
      </c>
      <c r="AA282" s="4" t="str">
        <f>VLOOKUP(A282,Bios!$B$2:$S$350,7,FALSE)</f>
        <v>FIN</v>
      </c>
      <c r="AB282" s="4" t="str">
        <f>VLOOKUP(A282,Bios!$B$2:$S$350,2,FALSE)</f>
        <v>WPG</v>
      </c>
      <c r="AC282" s="4">
        <f t="shared" si="43"/>
        <v>79.099999999999994</v>
      </c>
      <c r="AD282" s="4">
        <f t="shared" si="44"/>
        <v>49.160000000000004</v>
      </c>
    </row>
    <row r="283" spans="1:30" ht="15" customHeight="1">
      <c r="A283" s="4" t="s">
        <v>161</v>
      </c>
      <c r="B283" s="4">
        <f>VLOOKUP(A283,'2013'!$B$2:$S$301,7,FALSE)*1.7</f>
        <v>23.8</v>
      </c>
      <c r="C283" s="4">
        <f>IF(ISNA(VLOOKUP(A283,'2012'!$B$2:$S$401,7,FALSE)), B283, VLOOKUP(A283,'2012'!$B$2:$S$401,7,FALSE))</f>
        <v>60</v>
      </c>
      <c r="D283" s="4">
        <f>IF(ISNA(VLOOKUP(A283,'2011'!$B$2:$S$401,7,FALSE)), AVERAGE(B283:C283), VLOOKUP(A283,'2011'!$B$2:$S$401,7,FALSE))</f>
        <v>33</v>
      </c>
      <c r="E283" s="4">
        <f>IF(ISNA(VLOOKUP(A283,'2010'!$B$2:$S$401,7,FALSE)), AVERAGE(B283:D283), VLOOKUP(A283,'2010'!$B$2:$S$401,7,FALSE))</f>
        <v>34</v>
      </c>
      <c r="F283" s="4">
        <f>IF(ISNA(VLOOKUP(A283,'2009'!$B$2:$S$401,7,FALSE)), AVERAGE(B283:E283), VLOOKUP(A283,'2009'!$B$2:$S$401,7,FALSE))</f>
        <v>57</v>
      </c>
      <c r="H283" s="4">
        <f>VLOOKUP(A283,'2013'!$B$2:$S$301,4,FALSE)*1.7</f>
        <v>39.1</v>
      </c>
      <c r="I283" s="4">
        <f>IF(ISNA(VLOOKUP(A283,'2012'!$B$2:$S$401,4,FALSE)), H283, VLOOKUP(A283,'2012'!$B$2:$S$401,4,FALSE))</f>
        <v>77</v>
      </c>
      <c r="J283" s="4">
        <f>IF(ISNA(VLOOKUP(A283,'2011'!$B$2:$S$401,4,FALSE)), AVERAGE(H283:I283), VLOOKUP(A283,'2011'!$B$2:$S$401,4,FALSE))</f>
        <v>66</v>
      </c>
      <c r="K283" s="4">
        <f>IF(ISNA(VLOOKUP(A283,'2010'!$B$2:$S$401,4,FALSE)), AVERAGE(H283:J283), VLOOKUP(A283,'2010'!$B$2:$S$401,4,FALSE))</f>
        <v>66</v>
      </c>
      <c r="L283" s="4">
        <f>IF(ISNA(VLOOKUP(A283,'2009'!$B$2:$S$401,4,FALSE)), AVERAGE(H283:K283), VLOOKUP(A283,'2009'!$B$2:$S$401,4,FALSE))</f>
        <v>77</v>
      </c>
      <c r="N283" s="4">
        <f t="shared" si="36"/>
        <v>29</v>
      </c>
      <c r="S283" s="4" t="str">
        <f>VLOOKUP(A283,Bios!$B$2:$S$350,3,FALSE)</f>
        <v>L</v>
      </c>
      <c r="T283" s="4" t="str">
        <f>VLOOKUP(A283,Bios!$B$2:$S$350,4,FALSE)</f>
        <v>Dec 07 '84</v>
      </c>
      <c r="U283" s="4" t="str">
        <f t="shared" si="37"/>
        <v>84</v>
      </c>
      <c r="V283" s="5">
        <f t="shared" si="38"/>
        <v>0.63918794217163943</v>
      </c>
      <c r="W283" s="4">
        <f t="shared" si="39"/>
        <v>23.8</v>
      </c>
      <c r="X283" s="4">
        <f t="shared" si="40"/>
        <v>60</v>
      </c>
      <c r="Y283" s="4">
        <f t="shared" si="41"/>
        <v>39.1</v>
      </c>
      <c r="Z283" s="4">
        <f t="shared" si="42"/>
        <v>77</v>
      </c>
      <c r="AA283" s="4" t="str">
        <f>VLOOKUP(A283,Bios!$B$2:$S$350,7,FALSE)</f>
        <v>CZE</v>
      </c>
      <c r="AB283" s="4" t="str">
        <f>VLOOKUP(A283,Bios!$B$2:$S$350,2,FALSE)</f>
        <v>OTT</v>
      </c>
      <c r="AC283" s="4">
        <f t="shared" si="43"/>
        <v>65.02000000000001</v>
      </c>
      <c r="AD283" s="4">
        <f t="shared" si="44"/>
        <v>41.56</v>
      </c>
    </row>
    <row r="284" spans="1:30" ht="15" customHeight="1">
      <c r="A284" s="4" t="s">
        <v>216</v>
      </c>
      <c r="B284" s="4">
        <f>VLOOKUP(A284,'2013'!$B$2:$S$301,7,FALSE)*1.7</f>
        <v>23.8</v>
      </c>
      <c r="C284" s="4">
        <f>IF(ISNA(VLOOKUP(A284,'2012'!$B$2:$S$401,7,FALSE)), B284, VLOOKUP(A284,'2012'!$B$2:$S$401,7,FALSE))</f>
        <v>43</v>
      </c>
      <c r="D284" s="4">
        <f>IF(ISNA(VLOOKUP(A284,'2011'!$B$2:$S$401,7,FALSE)), AVERAGE(B284:C284), VLOOKUP(A284,'2011'!$B$2:$S$401,7,FALSE))</f>
        <v>48</v>
      </c>
      <c r="E284" s="4">
        <f>IF(ISNA(VLOOKUP(A284,'2010'!$B$2:$S$401,7,FALSE)), AVERAGE(B284:D284), VLOOKUP(A284,'2010'!$B$2:$S$401,7,FALSE))</f>
        <v>51</v>
      </c>
      <c r="F284" s="4">
        <f>IF(ISNA(VLOOKUP(A284,'2009'!$B$2:$S$401,7,FALSE)), AVERAGE(B284:E284), VLOOKUP(A284,'2009'!$B$2:$S$401,7,FALSE))</f>
        <v>41.45</v>
      </c>
      <c r="H284" s="4">
        <f>VLOOKUP(A284,'2013'!$B$2:$S$301,4,FALSE)*1.7</f>
        <v>40.799999999999997</v>
      </c>
      <c r="I284" s="4">
        <f>IF(ISNA(VLOOKUP(A284,'2012'!$B$2:$S$401,4,FALSE)), H284, VLOOKUP(A284,'2012'!$B$2:$S$401,4,FALSE))</f>
        <v>76</v>
      </c>
      <c r="J284" s="4">
        <f>IF(ISNA(VLOOKUP(A284,'2011'!$B$2:$S$401,4,FALSE)), AVERAGE(H284:I284), VLOOKUP(A284,'2011'!$B$2:$S$401,4,FALSE))</f>
        <v>79</v>
      </c>
      <c r="K284" s="4">
        <f>IF(ISNA(VLOOKUP(A284,'2010'!$B$2:$S$401,4,FALSE)), AVERAGE(H284:J284), VLOOKUP(A284,'2010'!$B$2:$S$401,4,FALSE))</f>
        <v>80</v>
      </c>
      <c r="L284" s="4">
        <f>IF(ISNA(VLOOKUP(A284,'2009'!$B$2:$S$401,4,FALSE)), AVERAGE(H284:K284), VLOOKUP(A284,'2009'!$B$2:$S$401,4,FALSE))</f>
        <v>68.95</v>
      </c>
      <c r="N284" s="4">
        <f t="shared" si="36"/>
        <v>26</v>
      </c>
      <c r="S284" s="4" t="str">
        <f>VLOOKUP(A284,Bios!$B$2:$S$350,3,FALSE)</f>
        <v>R</v>
      </c>
      <c r="T284" s="4" t="str">
        <f>VLOOKUP(A284,Bios!$B$2:$S$350,4,FALSE)</f>
        <v>Jan 01 '87</v>
      </c>
      <c r="U284" s="4" t="str">
        <f t="shared" si="37"/>
        <v>87</v>
      </c>
      <c r="V284" s="5">
        <f t="shared" si="38"/>
        <v>0.60116026105873821</v>
      </c>
      <c r="W284" s="4">
        <f t="shared" si="39"/>
        <v>23.8</v>
      </c>
      <c r="X284" s="4">
        <f t="shared" si="40"/>
        <v>51</v>
      </c>
      <c r="Y284" s="4">
        <f t="shared" si="41"/>
        <v>40.799999999999997</v>
      </c>
      <c r="Z284" s="4">
        <f t="shared" si="42"/>
        <v>80</v>
      </c>
      <c r="AA284" s="4" t="str">
        <f>VLOOKUP(A284,Bios!$B$2:$S$350,7,FALSE)</f>
        <v>SWE</v>
      </c>
      <c r="AB284" s="4" t="str">
        <f>VLOOKUP(A284,Bios!$B$2:$S$350,2,FALSE)</f>
        <v>NSH</v>
      </c>
      <c r="AC284" s="4">
        <f t="shared" si="43"/>
        <v>68.95</v>
      </c>
      <c r="AD284" s="4">
        <f t="shared" si="44"/>
        <v>41.45</v>
      </c>
    </row>
    <row r="285" spans="1:30" ht="15" customHeight="1">
      <c r="A285" s="4" t="s">
        <v>249</v>
      </c>
      <c r="B285" s="4">
        <f>VLOOKUP(A285,'2013'!$B$2:$S$301,7,FALSE)*1.7</f>
        <v>23.8</v>
      </c>
      <c r="C285" s="4">
        <f>IF(ISNA(VLOOKUP(A285,'2012'!$B$2:$S$401,7,FALSE)), B285, VLOOKUP(A285,'2012'!$B$2:$S$401,7,FALSE))</f>
        <v>37</v>
      </c>
      <c r="D285" s="4">
        <f>IF(ISNA(VLOOKUP(A285,'2011'!$B$2:$S$401,7,FALSE)), AVERAGE(B285:C285), VLOOKUP(A285,'2011'!$B$2:$S$401,7,FALSE))</f>
        <v>37</v>
      </c>
      <c r="E285" s="4">
        <f>IF(ISNA(VLOOKUP(A285,'2010'!$B$2:$S$401,7,FALSE)), AVERAGE(B285:D285), VLOOKUP(A285,'2010'!$B$2:$S$401,7,FALSE))</f>
        <v>32.6</v>
      </c>
      <c r="F285" s="4">
        <f>IF(ISNA(VLOOKUP(A285,'2009'!$B$2:$S$401,7,FALSE)), AVERAGE(B285:E285), VLOOKUP(A285,'2009'!$B$2:$S$401,7,FALSE))</f>
        <v>47</v>
      </c>
      <c r="H285" s="4">
        <f>VLOOKUP(A285,'2013'!$B$2:$S$301,4,FALSE)*1.7</f>
        <v>59.5</v>
      </c>
      <c r="I285" s="4">
        <f>IF(ISNA(VLOOKUP(A285,'2012'!$B$2:$S$401,4,FALSE)), H285, VLOOKUP(A285,'2012'!$B$2:$S$401,4,FALSE))</f>
        <v>76</v>
      </c>
      <c r="J285" s="4">
        <f>IF(ISNA(VLOOKUP(A285,'2011'!$B$2:$S$401,4,FALSE)), AVERAGE(H285:I285), VLOOKUP(A285,'2011'!$B$2:$S$401,4,FALSE))</f>
        <v>61</v>
      </c>
      <c r="K285" s="4">
        <f>IF(ISNA(VLOOKUP(A285,'2010'!$B$2:$S$401,4,FALSE)), AVERAGE(H285:J285), VLOOKUP(A285,'2010'!$B$2:$S$401,4,FALSE))</f>
        <v>65.5</v>
      </c>
      <c r="L285" s="4">
        <f>IF(ISNA(VLOOKUP(A285,'2009'!$B$2:$S$401,4,FALSE)), AVERAGE(H285:K285), VLOOKUP(A285,'2009'!$B$2:$S$401,4,FALSE))</f>
        <v>81</v>
      </c>
      <c r="N285" s="4" t="e">
        <f t="shared" si="36"/>
        <v>#N/A</v>
      </c>
      <c r="S285" s="4" t="e">
        <f>VLOOKUP(A285,Bios!$B$2:$S$350,3,FALSE)</f>
        <v>#N/A</v>
      </c>
      <c r="T285" s="4" t="e">
        <f>VLOOKUP(A285,Bios!$B$2:$S$350,4,FALSE)</f>
        <v>#N/A</v>
      </c>
      <c r="U285" s="4" t="e">
        <f t="shared" si="37"/>
        <v>#N/A</v>
      </c>
      <c r="V285" s="5">
        <f t="shared" si="38"/>
        <v>0.51720116618075807</v>
      </c>
      <c r="W285" s="4">
        <f t="shared" si="39"/>
        <v>23.8</v>
      </c>
      <c r="X285" s="4">
        <f t="shared" si="40"/>
        <v>47</v>
      </c>
      <c r="Y285" s="4">
        <f t="shared" si="41"/>
        <v>59.5</v>
      </c>
      <c r="Z285" s="4">
        <f t="shared" si="42"/>
        <v>81</v>
      </c>
      <c r="AA285" s="4" t="e">
        <f>VLOOKUP(A285,Bios!$B$2:$S$350,7,FALSE)</f>
        <v>#N/A</v>
      </c>
      <c r="AB285" s="4" t="e">
        <f>VLOOKUP(A285,Bios!$B$2:$S$350,2,FALSE)</f>
        <v>#N/A</v>
      </c>
      <c r="AC285" s="4">
        <f t="shared" si="43"/>
        <v>68.599999999999994</v>
      </c>
      <c r="AD285" s="4">
        <f t="shared" si="44"/>
        <v>35.480000000000004</v>
      </c>
    </row>
    <row r="286" spans="1:30" ht="15" customHeight="1">
      <c r="A286" s="4" t="s">
        <v>415</v>
      </c>
      <c r="B286" s="4">
        <f>VLOOKUP(A286,'2013'!$B$2:$S$301,7,FALSE)*1.7</f>
        <v>23.8</v>
      </c>
      <c r="C286" s="4">
        <f>IF(ISNA(VLOOKUP(A286,'2012'!$B$2:$S$401,7,FALSE)), B286, VLOOKUP(A286,'2012'!$B$2:$S$401,7,FALSE))</f>
        <v>23.8</v>
      </c>
      <c r="D286" s="4">
        <f>IF(ISNA(VLOOKUP(A286,'2011'!$B$2:$S$401,7,FALSE)), AVERAGE(B286:C286), VLOOKUP(A286,'2011'!$B$2:$S$401,7,FALSE))</f>
        <v>29</v>
      </c>
      <c r="E286" s="4">
        <f>IF(ISNA(VLOOKUP(A286,'2010'!$B$2:$S$401,7,FALSE)), AVERAGE(B286:D286), VLOOKUP(A286,'2010'!$B$2:$S$401,7,FALSE))</f>
        <v>42</v>
      </c>
      <c r="F286" s="4">
        <f>IF(ISNA(VLOOKUP(A286,'2009'!$B$2:$S$401,7,FALSE)), AVERAGE(B286:E286), VLOOKUP(A286,'2009'!$B$2:$S$401,7,FALSE))</f>
        <v>29.65</v>
      </c>
      <c r="H286" s="4">
        <f>VLOOKUP(A286,'2013'!$B$2:$S$301,4,FALSE)*1.7</f>
        <v>79.899999999999991</v>
      </c>
      <c r="I286" s="4">
        <f>IF(ISNA(VLOOKUP(A286,'2012'!$B$2:$S$401,4,FALSE)), H286, VLOOKUP(A286,'2012'!$B$2:$S$401,4,FALSE))</f>
        <v>79.899999999999991</v>
      </c>
      <c r="J286" s="4">
        <f>IF(ISNA(VLOOKUP(A286,'2011'!$B$2:$S$401,4,FALSE)), AVERAGE(H286:I286), VLOOKUP(A286,'2011'!$B$2:$S$401,4,FALSE))</f>
        <v>67</v>
      </c>
      <c r="K286" s="4">
        <f>IF(ISNA(VLOOKUP(A286,'2010'!$B$2:$S$401,4,FALSE)), AVERAGE(H286:J286), VLOOKUP(A286,'2010'!$B$2:$S$401,4,FALSE))</f>
        <v>79</v>
      </c>
      <c r="L286" s="4">
        <f>IF(ISNA(VLOOKUP(A286,'2009'!$B$2:$S$401,4,FALSE)), AVERAGE(H286:K286), VLOOKUP(A286,'2009'!$B$2:$S$401,4,FALSE))</f>
        <v>76.449999999999989</v>
      </c>
      <c r="N286" s="4" t="e">
        <f t="shared" si="36"/>
        <v>#N/A</v>
      </c>
      <c r="S286" s="4" t="e">
        <f>VLOOKUP(A286,Bios!$B$2:$S$350,3,FALSE)</f>
        <v>#N/A</v>
      </c>
      <c r="T286" s="4" t="e">
        <f>VLOOKUP(A286,Bios!$B$2:$S$350,4,FALSE)</f>
        <v>#N/A</v>
      </c>
      <c r="U286" s="4" t="e">
        <f t="shared" si="37"/>
        <v>#N/A</v>
      </c>
      <c r="V286" s="5">
        <f t="shared" si="38"/>
        <v>0.38783518639633752</v>
      </c>
      <c r="W286" s="4">
        <f t="shared" si="39"/>
        <v>23.8</v>
      </c>
      <c r="X286" s="4">
        <f t="shared" si="40"/>
        <v>42</v>
      </c>
      <c r="Y286" s="4">
        <f t="shared" si="41"/>
        <v>67</v>
      </c>
      <c r="Z286" s="4">
        <f t="shared" si="42"/>
        <v>79.899999999999991</v>
      </c>
      <c r="AA286" s="4" t="e">
        <f>VLOOKUP(A286,Bios!$B$2:$S$350,7,FALSE)</f>
        <v>#N/A</v>
      </c>
      <c r="AB286" s="4" t="e">
        <f>VLOOKUP(A286,Bios!$B$2:$S$350,2,FALSE)</f>
        <v>#N/A</v>
      </c>
      <c r="AC286" s="4">
        <f t="shared" si="43"/>
        <v>76.449999999999989</v>
      </c>
      <c r="AD286" s="4">
        <f t="shared" si="44"/>
        <v>29.65</v>
      </c>
    </row>
    <row r="287" spans="1:30" ht="15" customHeight="1">
      <c r="A287" s="4" t="s">
        <v>818</v>
      </c>
      <c r="B287" s="4">
        <f>VLOOKUP(A287,'2013'!$B$2:$S$301,7,FALSE)*1.7</f>
        <v>23.8</v>
      </c>
      <c r="C287" s="4">
        <f>IF(ISNA(VLOOKUP(A287,'2012'!$B$2:$S$401,7,FALSE)), B287, VLOOKUP(A287,'2012'!$B$2:$S$401,7,FALSE))</f>
        <v>23.8</v>
      </c>
      <c r="D287" s="4">
        <f>IF(ISNA(VLOOKUP(A287,'2011'!$B$2:$S$401,7,FALSE)), AVERAGE(B287:C287), VLOOKUP(A287,'2011'!$B$2:$S$401,7,FALSE))</f>
        <v>23.8</v>
      </c>
      <c r="E287" s="4">
        <f>IF(ISNA(VLOOKUP(A287,'2010'!$B$2:$S$401,7,FALSE)), AVERAGE(B287:D287), VLOOKUP(A287,'2010'!$B$2:$S$401,7,FALSE))</f>
        <v>39</v>
      </c>
      <c r="F287" s="4">
        <f>IF(ISNA(VLOOKUP(A287,'2009'!$B$2:$S$401,7,FALSE)), AVERAGE(B287:E287), VLOOKUP(A287,'2009'!$B$2:$S$401,7,FALSE))</f>
        <v>27.6</v>
      </c>
      <c r="H287" s="4">
        <f>VLOOKUP(A287,'2013'!$B$2:$S$301,4,FALSE)*1.7</f>
        <v>61.199999999999996</v>
      </c>
      <c r="I287" s="4">
        <f>IF(ISNA(VLOOKUP(A287,'2012'!$B$2:$S$401,4,FALSE)), H287, VLOOKUP(A287,'2012'!$B$2:$S$401,4,FALSE))</f>
        <v>61.199999999999996</v>
      </c>
      <c r="J287" s="4">
        <f>IF(ISNA(VLOOKUP(A287,'2011'!$B$2:$S$401,4,FALSE)), AVERAGE(H287:I287), VLOOKUP(A287,'2011'!$B$2:$S$401,4,FALSE))</f>
        <v>61.199999999999996</v>
      </c>
      <c r="K287" s="4">
        <f>IF(ISNA(VLOOKUP(A287,'2010'!$B$2:$S$401,4,FALSE)), AVERAGE(H287:J287), VLOOKUP(A287,'2010'!$B$2:$S$401,4,FALSE))</f>
        <v>70</v>
      </c>
      <c r="L287" s="4">
        <f>IF(ISNA(VLOOKUP(A287,'2009'!$B$2:$S$401,4,FALSE)), AVERAGE(H287:K287), VLOOKUP(A287,'2009'!$B$2:$S$401,4,FALSE))</f>
        <v>63.4</v>
      </c>
      <c r="N287" s="4" t="e">
        <f t="shared" si="36"/>
        <v>#N/A</v>
      </c>
      <c r="S287" s="4" t="e">
        <f>VLOOKUP(A287,Bios!$B$2:$S$350,3,FALSE)</f>
        <v>#N/A</v>
      </c>
      <c r="T287" s="4" t="e">
        <f>VLOOKUP(A287,Bios!$B$2:$S$350,4,FALSE)</f>
        <v>#N/A</v>
      </c>
      <c r="U287" s="4" t="e">
        <f t="shared" si="37"/>
        <v>#N/A</v>
      </c>
      <c r="V287" s="5">
        <f t="shared" si="38"/>
        <v>0.43533123028391169</v>
      </c>
      <c r="W287" s="4">
        <f t="shared" si="39"/>
        <v>23.8</v>
      </c>
      <c r="X287" s="4">
        <f t="shared" si="40"/>
        <v>39</v>
      </c>
      <c r="Y287" s="4">
        <f t="shared" si="41"/>
        <v>61.199999999999996</v>
      </c>
      <c r="Z287" s="4">
        <f t="shared" si="42"/>
        <v>70</v>
      </c>
      <c r="AA287" s="4" t="e">
        <f>VLOOKUP(A287,Bios!$B$2:$S$350,7,FALSE)</f>
        <v>#N/A</v>
      </c>
      <c r="AB287" s="4" t="e">
        <f>VLOOKUP(A287,Bios!$B$2:$S$350,2,FALSE)</f>
        <v>#N/A</v>
      </c>
      <c r="AC287" s="4">
        <f t="shared" si="43"/>
        <v>63.4</v>
      </c>
      <c r="AD287" s="4">
        <f t="shared" si="44"/>
        <v>27.6</v>
      </c>
    </row>
    <row r="288" spans="1:30" ht="15" customHeight="1">
      <c r="A288" s="4" t="s">
        <v>413</v>
      </c>
      <c r="B288" s="4">
        <f>VLOOKUP(A288,'2013'!$B$2:$S$301,7,FALSE)*1.7</f>
        <v>23.8</v>
      </c>
      <c r="C288" s="4">
        <f>IF(ISNA(VLOOKUP(A288,'2012'!$B$2:$S$401,7,FALSE)), B288, VLOOKUP(A288,'2012'!$B$2:$S$401,7,FALSE))</f>
        <v>23.8</v>
      </c>
      <c r="D288" s="4">
        <f>IF(ISNA(VLOOKUP(A288,'2011'!$B$2:$S$401,7,FALSE)), AVERAGE(B288:C288), VLOOKUP(A288,'2011'!$B$2:$S$401,7,FALSE))</f>
        <v>29</v>
      </c>
      <c r="E288" s="4">
        <f>IF(ISNA(VLOOKUP(A288,'2010'!$B$2:$S$401,7,FALSE)), AVERAGE(B288:D288), VLOOKUP(A288,'2010'!$B$2:$S$401,7,FALSE))</f>
        <v>29</v>
      </c>
      <c r="F288" s="4">
        <f>IF(ISNA(VLOOKUP(A288,'2009'!$B$2:$S$401,7,FALSE)), AVERAGE(B288:E288), VLOOKUP(A288,'2009'!$B$2:$S$401,7,FALSE))</f>
        <v>26.4</v>
      </c>
      <c r="H288" s="4">
        <f>VLOOKUP(A288,'2013'!$B$2:$S$301,4,FALSE)*1.7</f>
        <v>64.599999999999994</v>
      </c>
      <c r="I288" s="4">
        <f>IF(ISNA(VLOOKUP(A288,'2012'!$B$2:$S$401,4,FALSE)), H288, VLOOKUP(A288,'2012'!$B$2:$S$401,4,FALSE))</f>
        <v>64.599999999999994</v>
      </c>
      <c r="J288" s="4">
        <f>IF(ISNA(VLOOKUP(A288,'2011'!$B$2:$S$401,4,FALSE)), AVERAGE(H288:I288), VLOOKUP(A288,'2011'!$B$2:$S$401,4,FALSE))</f>
        <v>82</v>
      </c>
      <c r="K288" s="4">
        <f>IF(ISNA(VLOOKUP(A288,'2010'!$B$2:$S$401,4,FALSE)), AVERAGE(H288:J288), VLOOKUP(A288,'2010'!$B$2:$S$401,4,FALSE))</f>
        <v>82</v>
      </c>
      <c r="L288" s="4">
        <f>IF(ISNA(VLOOKUP(A288,'2009'!$B$2:$S$401,4,FALSE)), AVERAGE(H288:K288), VLOOKUP(A288,'2009'!$B$2:$S$401,4,FALSE))</f>
        <v>73.3</v>
      </c>
      <c r="N288" s="4" t="e">
        <f t="shared" si="36"/>
        <v>#N/A</v>
      </c>
      <c r="S288" s="4" t="e">
        <f>VLOOKUP(A288,Bios!$B$2:$S$350,3,FALSE)</f>
        <v>#N/A</v>
      </c>
      <c r="T288" s="4" t="e">
        <f>VLOOKUP(A288,Bios!$B$2:$S$350,4,FALSE)</f>
        <v>#N/A</v>
      </c>
      <c r="U288" s="4" t="e">
        <f t="shared" si="37"/>
        <v>#N/A</v>
      </c>
      <c r="V288" s="5">
        <f t="shared" si="38"/>
        <v>0.36016371077762621</v>
      </c>
      <c r="W288" s="4">
        <f t="shared" si="39"/>
        <v>23.8</v>
      </c>
      <c r="X288" s="4">
        <f t="shared" si="40"/>
        <v>29</v>
      </c>
      <c r="Y288" s="4">
        <f t="shared" si="41"/>
        <v>64.599999999999994</v>
      </c>
      <c r="Z288" s="4">
        <f t="shared" si="42"/>
        <v>82</v>
      </c>
      <c r="AA288" s="4" t="e">
        <f>VLOOKUP(A288,Bios!$B$2:$S$350,7,FALSE)</f>
        <v>#N/A</v>
      </c>
      <c r="AB288" s="4" t="e">
        <f>VLOOKUP(A288,Bios!$B$2:$S$350,2,FALSE)</f>
        <v>#N/A</v>
      </c>
      <c r="AC288" s="4">
        <f t="shared" si="43"/>
        <v>73.3</v>
      </c>
      <c r="AD288" s="4">
        <f t="shared" si="44"/>
        <v>26.4</v>
      </c>
    </row>
    <row r="289" spans="1:30">
      <c r="A289" s="4" t="s">
        <v>148</v>
      </c>
      <c r="B289" s="4">
        <f>VLOOKUP(A289,'2013'!$B$2:$S$301,7,FALSE)*1.7</f>
        <v>23.8</v>
      </c>
      <c r="C289" s="4">
        <f>IF(ISNA(VLOOKUP(A289,'2012'!$B$2:$S$401,7,FALSE)), B289, VLOOKUP(A289,'2012'!$B$2:$S$401,7,FALSE))</f>
        <v>78</v>
      </c>
      <c r="D289" s="4">
        <f>IF(ISNA(VLOOKUP(A289,'2011'!$B$2:$S$401,7,FALSE)), AVERAGE(B289:C289), VLOOKUP(A289,'2011'!$B$2:$S$401,7,FALSE))</f>
        <v>45</v>
      </c>
      <c r="E289" s="4">
        <f>IF(ISNA(VLOOKUP(A289,'2010'!$B$2:$S$401,7,FALSE)), AVERAGE(B289:D289), VLOOKUP(A289,'2010'!$B$2:$S$401,7,FALSE))</f>
        <v>48.933333333333337</v>
      </c>
      <c r="F289" s="4">
        <f>IF(ISNA(VLOOKUP(A289,'2009'!$B$2:$S$401,7,FALSE)), AVERAGE(B289:E289), VLOOKUP(A289,'2009'!$B$2:$S$401,7,FALSE))</f>
        <v>26</v>
      </c>
      <c r="H289" s="4">
        <f>VLOOKUP(A289,'2013'!$B$2:$S$301,4,FALSE)*1.7</f>
        <v>28.9</v>
      </c>
      <c r="I289" s="4">
        <f>IF(ISNA(VLOOKUP(A289,'2012'!$B$2:$S$401,4,FALSE)), H289, VLOOKUP(A289,'2012'!$B$2:$S$401,4,FALSE))</f>
        <v>81</v>
      </c>
      <c r="J289" s="4">
        <f>IF(ISNA(VLOOKUP(A289,'2011'!$B$2:$S$401,4,FALSE)), AVERAGE(H289:I289), VLOOKUP(A289,'2011'!$B$2:$S$401,4,FALSE))</f>
        <v>75</v>
      </c>
      <c r="K289" s="4">
        <f>IF(ISNA(VLOOKUP(A289,'2010'!$B$2:$S$401,4,FALSE)), AVERAGE(H289:J289), VLOOKUP(A289,'2010'!$B$2:$S$401,4,FALSE))</f>
        <v>61.633333333333333</v>
      </c>
      <c r="L289" s="4">
        <f>IF(ISNA(VLOOKUP(A289,'2009'!$B$2:$S$401,4,FALSE)), AVERAGE(H289:K289), VLOOKUP(A289,'2009'!$B$2:$S$401,4,FALSE))</f>
        <v>60</v>
      </c>
      <c r="N289" s="4">
        <f t="shared" si="36"/>
        <v>23</v>
      </c>
      <c r="S289" s="4" t="str">
        <f>VLOOKUP(A289,Bios!$B$2:$S$350,3,FALSE)</f>
        <v>D</v>
      </c>
      <c r="T289" s="4" t="str">
        <f>VLOOKUP(A289,Bios!$B$2:$S$350,4,FALSE)</f>
        <v>May 31 '90</v>
      </c>
      <c r="U289" s="4" t="str">
        <f t="shared" si="37"/>
        <v>90</v>
      </c>
      <c r="V289" s="5">
        <f t="shared" si="38"/>
        <v>0.7233579817311877</v>
      </c>
      <c r="W289" s="4">
        <f t="shared" si="39"/>
        <v>23.8</v>
      </c>
      <c r="X289" s="4">
        <f t="shared" si="40"/>
        <v>78</v>
      </c>
      <c r="Y289" s="4">
        <f t="shared" si="41"/>
        <v>28.9</v>
      </c>
      <c r="Z289" s="4">
        <f t="shared" si="42"/>
        <v>81</v>
      </c>
      <c r="AA289" s="4" t="str">
        <f>VLOOKUP(A289,Bios!$B$2:$S$350,7,FALSE)</f>
        <v>SWE</v>
      </c>
      <c r="AB289" s="4" t="str">
        <f>VLOOKUP(A289,Bios!$B$2:$S$350,2,FALSE)</f>
        <v>OTT</v>
      </c>
      <c r="AC289" s="4">
        <f t="shared" si="43"/>
        <v>61.306666666666658</v>
      </c>
      <c r="AD289" s="4">
        <f t="shared" si="44"/>
        <v>44.346666666666671</v>
      </c>
    </row>
    <row r="290" spans="1:30" ht="15" customHeight="1">
      <c r="A290" s="4" t="s">
        <v>941</v>
      </c>
      <c r="B290" s="4">
        <f>VLOOKUP(A290,'2013'!$B$2:$S$301,7,FALSE)*1.7</f>
        <v>23.8</v>
      </c>
      <c r="C290" s="4">
        <f>IF(ISNA(VLOOKUP(A290,'2012'!$B$2:$S$401,7,FALSE)), B290, VLOOKUP(A290,'2012'!$B$2:$S$401,7,FALSE))</f>
        <v>23.8</v>
      </c>
      <c r="D290" s="4">
        <f>IF(ISNA(VLOOKUP(A290,'2011'!$B$2:$S$401,7,FALSE)), AVERAGE(B290:C290), VLOOKUP(A290,'2011'!$B$2:$S$401,7,FALSE))</f>
        <v>23.8</v>
      </c>
      <c r="E290" s="4">
        <f>IF(ISNA(VLOOKUP(A290,'2010'!$B$2:$S$401,7,FALSE)), AVERAGE(B290:D290), VLOOKUP(A290,'2010'!$B$2:$S$401,7,FALSE))</f>
        <v>23.8</v>
      </c>
      <c r="F290" s="4">
        <f>IF(ISNA(VLOOKUP(A290,'2009'!$B$2:$S$401,7,FALSE)), AVERAGE(B290:E290), VLOOKUP(A290,'2009'!$B$2:$S$401,7,FALSE))</f>
        <v>23.8</v>
      </c>
      <c r="H290" s="4">
        <f>VLOOKUP(A290,'2013'!$B$2:$S$301,4,FALSE)*1.7</f>
        <v>62.9</v>
      </c>
      <c r="I290" s="4">
        <f>IF(ISNA(VLOOKUP(A290,'2012'!$B$2:$S$401,4,FALSE)), H290, VLOOKUP(A290,'2012'!$B$2:$S$401,4,FALSE))</f>
        <v>62.9</v>
      </c>
      <c r="J290" s="4">
        <f>IF(ISNA(VLOOKUP(A290,'2011'!$B$2:$S$401,4,FALSE)), AVERAGE(H290:I290), VLOOKUP(A290,'2011'!$B$2:$S$401,4,FALSE))</f>
        <v>62.9</v>
      </c>
      <c r="K290" s="4">
        <f>IF(ISNA(VLOOKUP(A290,'2010'!$B$2:$S$401,4,FALSE)), AVERAGE(H290:J290), VLOOKUP(A290,'2010'!$B$2:$S$401,4,FALSE))</f>
        <v>62.9</v>
      </c>
      <c r="L290" s="4">
        <f>IF(ISNA(VLOOKUP(A290,'2009'!$B$2:$S$401,4,FALSE)), AVERAGE(H290:K290), VLOOKUP(A290,'2009'!$B$2:$S$401,4,FALSE))</f>
        <v>62.9</v>
      </c>
      <c r="N290" s="4">
        <f t="shared" si="36"/>
        <v>21</v>
      </c>
      <c r="S290" s="4" t="str">
        <f>VLOOKUP(A290,Bios!$B$2:$S$350,3,FALSE)</f>
        <v>C</v>
      </c>
      <c r="T290" s="4" t="str">
        <f>VLOOKUP(A290,Bios!$B$2:$S$350,4,FALSE)</f>
        <v>Mar 02 '92</v>
      </c>
      <c r="U290" s="4" t="str">
        <f t="shared" si="37"/>
        <v>92</v>
      </c>
      <c r="V290" s="5">
        <f t="shared" si="38"/>
        <v>0.3783783783783784</v>
      </c>
      <c r="W290" s="4">
        <f t="shared" si="39"/>
        <v>23.8</v>
      </c>
      <c r="X290" s="4">
        <f t="shared" si="40"/>
        <v>23.8</v>
      </c>
      <c r="Y290" s="4">
        <f t="shared" si="41"/>
        <v>62.9</v>
      </c>
      <c r="Z290" s="4">
        <f t="shared" si="42"/>
        <v>62.9</v>
      </c>
      <c r="AA290" s="4" t="str">
        <f>VLOOKUP(A290,Bios!$B$2:$S$350,7,FALSE)</f>
        <v>USA</v>
      </c>
      <c r="AB290" s="4" t="str">
        <f>VLOOKUP(A290,Bios!$B$2:$S$350,2,FALSE)</f>
        <v>MIN</v>
      </c>
      <c r="AC290" s="4">
        <f t="shared" si="43"/>
        <v>62.9</v>
      </c>
      <c r="AD290" s="4">
        <f t="shared" si="44"/>
        <v>23.8</v>
      </c>
    </row>
    <row r="291" spans="1:30" ht="15" customHeight="1">
      <c r="A291" s="4" t="s">
        <v>942</v>
      </c>
      <c r="B291" s="4">
        <f>VLOOKUP(A291,'2013'!$B$2:$S$301,7,FALSE)*1.7</f>
        <v>23.8</v>
      </c>
      <c r="C291" s="4">
        <f>IF(ISNA(VLOOKUP(A291,'2012'!$B$2:$S$401,7,FALSE)), B291, VLOOKUP(A291,'2012'!$B$2:$S$401,7,FALSE))</f>
        <v>23.8</v>
      </c>
      <c r="D291" s="4">
        <f>IF(ISNA(VLOOKUP(A291,'2011'!$B$2:$S$401,7,FALSE)), AVERAGE(B291:C291), VLOOKUP(A291,'2011'!$B$2:$S$401,7,FALSE))</f>
        <v>23.8</v>
      </c>
      <c r="E291" s="4">
        <f>IF(ISNA(VLOOKUP(A291,'2010'!$B$2:$S$401,7,FALSE)), AVERAGE(B291:D291), VLOOKUP(A291,'2010'!$B$2:$S$401,7,FALSE))</f>
        <v>23.8</v>
      </c>
      <c r="F291" s="4">
        <f>IF(ISNA(VLOOKUP(A291,'2009'!$B$2:$S$401,7,FALSE)), AVERAGE(B291:E291), VLOOKUP(A291,'2009'!$B$2:$S$401,7,FALSE))</f>
        <v>23.8</v>
      </c>
      <c r="H291" s="4">
        <f>VLOOKUP(A291,'2013'!$B$2:$S$301,4,FALSE)*1.7</f>
        <v>81.599999999999994</v>
      </c>
      <c r="I291" s="4">
        <f>IF(ISNA(VLOOKUP(A291,'2012'!$B$2:$S$401,4,FALSE)), H291, VLOOKUP(A291,'2012'!$B$2:$S$401,4,FALSE))</f>
        <v>81.599999999999994</v>
      </c>
      <c r="J291" s="4">
        <f>IF(ISNA(VLOOKUP(A291,'2011'!$B$2:$S$401,4,FALSE)), AVERAGE(H291:I291), VLOOKUP(A291,'2011'!$B$2:$S$401,4,FALSE))</f>
        <v>81.599999999999994</v>
      </c>
      <c r="K291" s="4">
        <f>IF(ISNA(VLOOKUP(A291,'2010'!$B$2:$S$401,4,FALSE)), AVERAGE(H291:J291), VLOOKUP(A291,'2010'!$B$2:$S$401,4,FALSE))</f>
        <v>81.599999999999994</v>
      </c>
      <c r="L291" s="4">
        <f>IF(ISNA(VLOOKUP(A291,'2009'!$B$2:$S$401,4,FALSE)), AVERAGE(H291:K291), VLOOKUP(A291,'2009'!$B$2:$S$401,4,FALSE))</f>
        <v>81.599999999999994</v>
      </c>
      <c r="N291" s="4" t="e">
        <f t="shared" si="36"/>
        <v>#N/A</v>
      </c>
      <c r="S291" s="4" t="e">
        <f>VLOOKUP(A291,Bios!$B$2:$S$350,3,FALSE)</f>
        <v>#N/A</v>
      </c>
      <c r="T291" s="4" t="e">
        <f>VLOOKUP(A291,Bios!$B$2:$S$350,4,FALSE)</f>
        <v>#N/A</v>
      </c>
      <c r="U291" s="4" t="e">
        <f t="shared" si="37"/>
        <v>#N/A</v>
      </c>
      <c r="V291" s="5">
        <f t="shared" si="38"/>
        <v>0.29166666666666669</v>
      </c>
      <c r="W291" s="4">
        <f t="shared" si="39"/>
        <v>23.8</v>
      </c>
      <c r="X291" s="4">
        <f t="shared" si="40"/>
        <v>23.8</v>
      </c>
      <c r="Y291" s="4">
        <f t="shared" si="41"/>
        <v>81.599999999999994</v>
      </c>
      <c r="Z291" s="4">
        <f t="shared" si="42"/>
        <v>81.599999999999994</v>
      </c>
      <c r="AA291" s="4" t="e">
        <f>VLOOKUP(A291,Bios!$B$2:$S$350,7,FALSE)</f>
        <v>#N/A</v>
      </c>
      <c r="AB291" s="4" t="e">
        <f>VLOOKUP(A291,Bios!$B$2:$S$350,2,FALSE)</f>
        <v>#N/A</v>
      </c>
      <c r="AC291" s="4">
        <f t="shared" si="43"/>
        <v>81.599999999999994</v>
      </c>
      <c r="AD291" s="4">
        <f t="shared" si="44"/>
        <v>23.8</v>
      </c>
    </row>
    <row r="292" spans="1:30" ht="15" customHeight="1">
      <c r="A292" s="4" t="s">
        <v>943</v>
      </c>
      <c r="B292" s="4">
        <f>VLOOKUP(A292,'2013'!$B$2:$S$301,7,FALSE)*1.7</f>
        <v>23.8</v>
      </c>
      <c r="C292" s="4">
        <f>IF(ISNA(VLOOKUP(A292,'2012'!$B$2:$S$401,7,FALSE)), B292, VLOOKUP(A292,'2012'!$B$2:$S$401,7,FALSE))</f>
        <v>23.8</v>
      </c>
      <c r="D292" s="4">
        <f>IF(ISNA(VLOOKUP(A292,'2011'!$B$2:$S$401,7,FALSE)), AVERAGE(B292:C292), VLOOKUP(A292,'2011'!$B$2:$S$401,7,FALSE))</f>
        <v>23.8</v>
      </c>
      <c r="E292" s="4">
        <f>IF(ISNA(VLOOKUP(A292,'2010'!$B$2:$S$401,7,FALSE)), AVERAGE(B292:D292), VLOOKUP(A292,'2010'!$B$2:$S$401,7,FALSE))</f>
        <v>23.8</v>
      </c>
      <c r="F292" s="4">
        <f>IF(ISNA(VLOOKUP(A292,'2009'!$B$2:$S$401,7,FALSE)), AVERAGE(B292:E292), VLOOKUP(A292,'2009'!$B$2:$S$401,7,FALSE))</f>
        <v>23.8</v>
      </c>
      <c r="H292" s="4">
        <f>VLOOKUP(A292,'2013'!$B$2:$S$301,4,FALSE)*1.7</f>
        <v>66.3</v>
      </c>
      <c r="I292" s="4">
        <f>IF(ISNA(VLOOKUP(A292,'2012'!$B$2:$S$401,4,FALSE)), H292, VLOOKUP(A292,'2012'!$B$2:$S$401,4,FALSE))</f>
        <v>66.3</v>
      </c>
      <c r="J292" s="4">
        <f>IF(ISNA(VLOOKUP(A292,'2011'!$B$2:$S$401,4,FALSE)), AVERAGE(H292:I292), VLOOKUP(A292,'2011'!$B$2:$S$401,4,FALSE))</f>
        <v>66.3</v>
      </c>
      <c r="K292" s="4">
        <f>IF(ISNA(VLOOKUP(A292,'2010'!$B$2:$S$401,4,FALSE)), AVERAGE(H292:J292), VLOOKUP(A292,'2010'!$B$2:$S$401,4,FALSE))</f>
        <v>66.3</v>
      </c>
      <c r="L292" s="4">
        <f>IF(ISNA(VLOOKUP(A292,'2009'!$B$2:$S$401,4,FALSE)), AVERAGE(H292:K292), VLOOKUP(A292,'2009'!$B$2:$S$401,4,FALSE))</f>
        <v>66.3</v>
      </c>
      <c r="N292" s="4">
        <f t="shared" si="36"/>
        <v>24</v>
      </c>
      <c r="S292" s="4" t="str">
        <f>VLOOKUP(A292,Bios!$B$2:$S$350,3,FALSE)</f>
        <v>L</v>
      </c>
      <c r="T292" s="4" t="str">
        <f>VLOOKUP(A292,Bios!$B$2:$S$350,4,FALSE)</f>
        <v>Nov 21 '89</v>
      </c>
      <c r="U292" s="4" t="str">
        <f t="shared" si="37"/>
        <v>89</v>
      </c>
      <c r="V292" s="5">
        <f t="shared" si="38"/>
        <v>0.35897435897435898</v>
      </c>
      <c r="W292" s="4">
        <f t="shared" si="39"/>
        <v>23.8</v>
      </c>
      <c r="X292" s="4">
        <f t="shared" si="40"/>
        <v>23.8</v>
      </c>
      <c r="Y292" s="4">
        <f t="shared" si="41"/>
        <v>66.3</v>
      </c>
      <c r="Z292" s="4">
        <f t="shared" si="42"/>
        <v>66.3</v>
      </c>
      <c r="AA292" s="4" t="str">
        <f>VLOOKUP(A292,Bios!$B$2:$S$350,7,FALSE)</f>
        <v>FRA</v>
      </c>
      <c r="AB292" s="4" t="str">
        <f>VLOOKUP(A292,Bios!$B$2:$S$350,2,FALSE)</f>
        <v>DAL</v>
      </c>
      <c r="AC292" s="4">
        <f t="shared" si="43"/>
        <v>66.3</v>
      </c>
      <c r="AD292" s="4">
        <f t="shared" si="44"/>
        <v>23.8</v>
      </c>
    </row>
    <row r="293" spans="1:30" ht="15" customHeight="1">
      <c r="A293" s="4" t="s">
        <v>945</v>
      </c>
      <c r="B293" s="4">
        <f>VLOOKUP(A293,'2013'!$B$2:$S$301,7,FALSE)*1.7</f>
        <v>23.8</v>
      </c>
      <c r="C293" s="4">
        <f>IF(ISNA(VLOOKUP(A293,'2012'!$B$2:$S$401,7,FALSE)), B293, VLOOKUP(A293,'2012'!$B$2:$S$401,7,FALSE))</f>
        <v>23.8</v>
      </c>
      <c r="D293" s="4">
        <f>IF(ISNA(VLOOKUP(A293,'2011'!$B$2:$S$401,7,FALSE)), AVERAGE(B293:C293), VLOOKUP(A293,'2011'!$B$2:$S$401,7,FALSE))</f>
        <v>23.8</v>
      </c>
      <c r="E293" s="4">
        <f>IF(ISNA(VLOOKUP(A293,'2010'!$B$2:$S$401,7,FALSE)), AVERAGE(B293:D293), VLOOKUP(A293,'2010'!$B$2:$S$401,7,FALSE))</f>
        <v>23.8</v>
      </c>
      <c r="F293" s="4">
        <f>IF(ISNA(VLOOKUP(A293,'2009'!$B$2:$S$401,7,FALSE)), AVERAGE(B293:E293), VLOOKUP(A293,'2009'!$B$2:$S$401,7,FALSE))</f>
        <v>23.8</v>
      </c>
      <c r="H293" s="4">
        <f>VLOOKUP(A293,'2013'!$B$2:$S$301,4,FALSE)*1.7</f>
        <v>81.599999999999994</v>
      </c>
      <c r="I293" s="4">
        <f>IF(ISNA(VLOOKUP(A293,'2012'!$B$2:$S$401,4,FALSE)), H293, VLOOKUP(A293,'2012'!$B$2:$S$401,4,FALSE))</f>
        <v>81.599999999999994</v>
      </c>
      <c r="J293" s="4">
        <f>IF(ISNA(VLOOKUP(A293,'2011'!$B$2:$S$401,4,FALSE)), AVERAGE(H293:I293), VLOOKUP(A293,'2011'!$B$2:$S$401,4,FALSE))</f>
        <v>81.599999999999994</v>
      </c>
      <c r="K293" s="4">
        <f>IF(ISNA(VLOOKUP(A293,'2010'!$B$2:$S$401,4,FALSE)), AVERAGE(H293:J293), VLOOKUP(A293,'2010'!$B$2:$S$401,4,FALSE))</f>
        <v>81.599999999999994</v>
      </c>
      <c r="L293" s="4">
        <f>IF(ISNA(VLOOKUP(A293,'2009'!$B$2:$S$401,4,FALSE)), AVERAGE(H293:K293), VLOOKUP(A293,'2009'!$B$2:$S$401,4,FALSE))</f>
        <v>81.599999999999994</v>
      </c>
      <c r="N293" s="4" t="e">
        <f t="shared" si="36"/>
        <v>#N/A</v>
      </c>
      <c r="S293" s="4" t="e">
        <f>VLOOKUP(A293,Bios!$B$2:$S$350,3,FALSE)</f>
        <v>#N/A</v>
      </c>
      <c r="T293" s="4" t="e">
        <f>VLOOKUP(A293,Bios!$B$2:$S$350,4,FALSE)</f>
        <v>#N/A</v>
      </c>
      <c r="U293" s="4" t="e">
        <f t="shared" si="37"/>
        <v>#N/A</v>
      </c>
      <c r="V293" s="5">
        <f t="shared" si="38"/>
        <v>0.29166666666666669</v>
      </c>
      <c r="W293" s="4">
        <f t="shared" si="39"/>
        <v>23.8</v>
      </c>
      <c r="X293" s="4">
        <f t="shared" si="40"/>
        <v>23.8</v>
      </c>
      <c r="Y293" s="4">
        <f t="shared" si="41"/>
        <v>81.599999999999994</v>
      </c>
      <c r="Z293" s="4">
        <f t="shared" si="42"/>
        <v>81.599999999999994</v>
      </c>
      <c r="AA293" s="4" t="e">
        <f>VLOOKUP(A293,Bios!$B$2:$S$350,7,FALSE)</f>
        <v>#N/A</v>
      </c>
      <c r="AB293" s="4" t="e">
        <f>VLOOKUP(A293,Bios!$B$2:$S$350,2,FALSE)</f>
        <v>#N/A</v>
      </c>
      <c r="AC293" s="4">
        <f t="shared" si="43"/>
        <v>81.599999999999994</v>
      </c>
      <c r="AD293" s="4">
        <f t="shared" si="44"/>
        <v>23.8</v>
      </c>
    </row>
    <row r="294" spans="1:30" ht="15" customHeight="1">
      <c r="A294" s="4" t="s">
        <v>947</v>
      </c>
      <c r="B294" s="4">
        <f>VLOOKUP(A294,'2013'!$B$2:$S$301,7,FALSE)*1.7</f>
        <v>23.8</v>
      </c>
      <c r="C294" s="4">
        <f>IF(ISNA(VLOOKUP(A294,'2012'!$B$2:$S$401,7,FALSE)), B294, VLOOKUP(A294,'2012'!$B$2:$S$401,7,FALSE))</f>
        <v>23.8</v>
      </c>
      <c r="D294" s="4">
        <f>IF(ISNA(VLOOKUP(A294,'2011'!$B$2:$S$401,7,FALSE)), AVERAGE(B294:C294), VLOOKUP(A294,'2011'!$B$2:$S$401,7,FALSE))</f>
        <v>23.8</v>
      </c>
      <c r="E294" s="4">
        <f>IF(ISNA(VLOOKUP(A294,'2010'!$B$2:$S$401,7,FALSE)), AVERAGE(B294:D294), VLOOKUP(A294,'2010'!$B$2:$S$401,7,FALSE))</f>
        <v>23.8</v>
      </c>
      <c r="F294" s="4">
        <f>IF(ISNA(VLOOKUP(A294,'2009'!$B$2:$S$401,7,FALSE)), AVERAGE(B294:E294), VLOOKUP(A294,'2009'!$B$2:$S$401,7,FALSE))</f>
        <v>23.8</v>
      </c>
      <c r="H294" s="4">
        <f>VLOOKUP(A294,'2013'!$B$2:$S$301,4,FALSE)*1.7</f>
        <v>81.599999999999994</v>
      </c>
      <c r="I294" s="4">
        <f>IF(ISNA(VLOOKUP(A294,'2012'!$B$2:$S$401,4,FALSE)), H294, VLOOKUP(A294,'2012'!$B$2:$S$401,4,FALSE))</f>
        <v>81.599999999999994</v>
      </c>
      <c r="J294" s="4">
        <f>IF(ISNA(VLOOKUP(A294,'2011'!$B$2:$S$401,4,FALSE)), AVERAGE(H294:I294), VLOOKUP(A294,'2011'!$B$2:$S$401,4,FALSE))</f>
        <v>81.599999999999994</v>
      </c>
      <c r="K294" s="4">
        <f>IF(ISNA(VLOOKUP(A294,'2010'!$B$2:$S$401,4,FALSE)), AVERAGE(H294:J294), VLOOKUP(A294,'2010'!$B$2:$S$401,4,FALSE))</f>
        <v>81.599999999999994</v>
      </c>
      <c r="L294" s="4">
        <f>IF(ISNA(VLOOKUP(A294,'2009'!$B$2:$S$401,4,FALSE)), AVERAGE(H294:K294), VLOOKUP(A294,'2009'!$B$2:$S$401,4,FALSE))</f>
        <v>81.599999999999994</v>
      </c>
      <c r="N294" s="4" t="e">
        <f t="shared" si="36"/>
        <v>#N/A</v>
      </c>
      <c r="S294" s="4" t="e">
        <f>VLOOKUP(A294,Bios!$B$2:$S$350,3,FALSE)</f>
        <v>#N/A</v>
      </c>
      <c r="T294" s="4" t="e">
        <f>VLOOKUP(A294,Bios!$B$2:$S$350,4,FALSE)</f>
        <v>#N/A</v>
      </c>
      <c r="U294" s="4" t="e">
        <f t="shared" si="37"/>
        <v>#N/A</v>
      </c>
      <c r="V294" s="5">
        <f t="shared" si="38"/>
        <v>0.29166666666666669</v>
      </c>
      <c r="W294" s="4">
        <f t="shared" si="39"/>
        <v>23.8</v>
      </c>
      <c r="X294" s="4">
        <f t="shared" si="40"/>
        <v>23.8</v>
      </c>
      <c r="Y294" s="4">
        <f t="shared" si="41"/>
        <v>81.599999999999994</v>
      </c>
      <c r="Z294" s="4">
        <f t="shared" si="42"/>
        <v>81.599999999999994</v>
      </c>
      <c r="AA294" s="4" t="e">
        <f>VLOOKUP(A294,Bios!$B$2:$S$350,7,FALSE)</f>
        <v>#N/A</v>
      </c>
      <c r="AB294" s="4" t="e">
        <f>VLOOKUP(A294,Bios!$B$2:$S$350,2,FALSE)</f>
        <v>#N/A</v>
      </c>
      <c r="AC294" s="4">
        <f t="shared" si="43"/>
        <v>81.599999999999994</v>
      </c>
      <c r="AD294" s="4">
        <f t="shared" si="44"/>
        <v>23.8</v>
      </c>
    </row>
    <row r="295" spans="1:30" ht="15" customHeight="1">
      <c r="A295" s="4" t="s">
        <v>775</v>
      </c>
      <c r="B295" s="4">
        <f>VLOOKUP(A295,'2013'!$B$2:$S$301,7,FALSE)*1.7</f>
        <v>23.8</v>
      </c>
      <c r="C295" s="4">
        <f>IF(ISNA(VLOOKUP(A295,'2012'!$B$2:$S$401,7,FALSE)), B295, VLOOKUP(A295,'2012'!$B$2:$S$401,7,FALSE))</f>
        <v>23</v>
      </c>
      <c r="D295" s="4">
        <f>IF(ISNA(VLOOKUP(A295,'2011'!$B$2:$S$401,7,FALSE)), AVERAGE(B295:C295), VLOOKUP(A295,'2011'!$B$2:$S$401,7,FALSE))</f>
        <v>23</v>
      </c>
      <c r="E295" s="4">
        <f>IF(ISNA(VLOOKUP(A295,'2010'!$B$2:$S$401,7,FALSE)), AVERAGE(B295:D295), VLOOKUP(A295,'2010'!$B$2:$S$401,7,FALSE))</f>
        <v>23.266666666666666</v>
      </c>
      <c r="F295" s="4">
        <f>IF(ISNA(VLOOKUP(A295,'2009'!$B$2:$S$401,7,FALSE)), AVERAGE(B295:E295), VLOOKUP(A295,'2009'!$B$2:$S$401,7,FALSE))</f>
        <v>23.266666666666666</v>
      </c>
      <c r="H295" s="4">
        <f>VLOOKUP(A295,'2013'!$B$2:$S$301,4,FALSE)*1.7</f>
        <v>81.599999999999994</v>
      </c>
      <c r="I295" s="4">
        <f>IF(ISNA(VLOOKUP(A295,'2012'!$B$2:$S$401,4,FALSE)), H295, VLOOKUP(A295,'2012'!$B$2:$S$401,4,FALSE))</f>
        <v>75</v>
      </c>
      <c r="J295" s="4">
        <f>IF(ISNA(VLOOKUP(A295,'2011'!$B$2:$S$401,4,FALSE)), AVERAGE(H295:I295), VLOOKUP(A295,'2011'!$B$2:$S$401,4,FALSE))</f>
        <v>75</v>
      </c>
      <c r="K295" s="4">
        <f>IF(ISNA(VLOOKUP(A295,'2010'!$B$2:$S$401,4,FALSE)), AVERAGE(H295:J295), VLOOKUP(A295,'2010'!$B$2:$S$401,4,FALSE))</f>
        <v>77.2</v>
      </c>
      <c r="L295" s="4">
        <f>IF(ISNA(VLOOKUP(A295,'2009'!$B$2:$S$401,4,FALSE)), AVERAGE(H295:K295), VLOOKUP(A295,'2009'!$B$2:$S$401,4,FALSE))</f>
        <v>77.2</v>
      </c>
      <c r="N295" s="4">
        <f t="shared" si="36"/>
        <v>30</v>
      </c>
      <c r="S295" s="4" t="str">
        <f>VLOOKUP(A295,Bios!$B$2:$S$350,3,FALSE)</f>
        <v>C</v>
      </c>
      <c r="T295" s="4" t="str">
        <f>VLOOKUP(A295,Bios!$B$2:$S$350,4,FALSE)</f>
        <v>Oct 19 '83</v>
      </c>
      <c r="U295" s="4" t="str">
        <f t="shared" si="37"/>
        <v>83</v>
      </c>
      <c r="V295" s="5">
        <f t="shared" si="38"/>
        <v>0.30138169257340242</v>
      </c>
      <c r="W295" s="4">
        <f t="shared" si="39"/>
        <v>23</v>
      </c>
      <c r="X295" s="4">
        <f t="shared" si="40"/>
        <v>23.8</v>
      </c>
      <c r="Y295" s="4">
        <f t="shared" si="41"/>
        <v>75</v>
      </c>
      <c r="Z295" s="4">
        <f t="shared" si="42"/>
        <v>81.599999999999994</v>
      </c>
      <c r="AA295" s="4" t="str">
        <f>VLOOKUP(A295,Bios!$B$2:$S$350,7,FALSE)</f>
        <v>CAN</v>
      </c>
      <c r="AB295" s="4" t="str">
        <f>VLOOKUP(A295,Bios!$B$2:$S$350,2,FALSE)</f>
        <v>EDM</v>
      </c>
      <c r="AC295" s="4">
        <f t="shared" si="43"/>
        <v>77.2</v>
      </c>
      <c r="AD295" s="4">
        <f t="shared" si="44"/>
        <v>23.266666666666666</v>
      </c>
    </row>
    <row r="296" spans="1:30">
      <c r="A296" s="4" t="s">
        <v>328</v>
      </c>
      <c r="B296" s="4">
        <f>VLOOKUP(A296,'2013'!$B$2:$S$301,7,FALSE)*1.7</f>
        <v>23.8</v>
      </c>
      <c r="C296" s="4">
        <f>IF(ISNA(VLOOKUP(A296,'2012'!$B$2:$S$401,7,FALSE)), B296, VLOOKUP(A296,'2012'!$B$2:$S$401,7,FALSE))</f>
        <v>27</v>
      </c>
      <c r="D296" s="4">
        <f>IF(ISNA(VLOOKUP(A296,'2011'!$B$2:$S$401,7,FALSE)), AVERAGE(B296:C296), VLOOKUP(A296,'2011'!$B$2:$S$401,7,FALSE))</f>
        <v>51</v>
      </c>
      <c r="E296" s="4">
        <f>IF(ISNA(VLOOKUP(A296,'2010'!$B$2:$S$401,7,FALSE)), AVERAGE(B296:D296), VLOOKUP(A296,'2010'!$B$2:$S$401,7,FALSE))</f>
        <v>33.93333333333333</v>
      </c>
      <c r="F296" s="4">
        <f>IF(ISNA(VLOOKUP(A296,'2009'!$B$2:$S$401,7,FALSE)), AVERAGE(B296:E296), VLOOKUP(A296,'2009'!$B$2:$S$401,7,FALSE))</f>
        <v>33.93333333333333</v>
      </c>
      <c r="H296" s="4">
        <f>VLOOKUP(A296,'2013'!$B$2:$S$301,4,FALSE)*1.7</f>
        <v>51</v>
      </c>
      <c r="I296" s="4">
        <f>IF(ISNA(VLOOKUP(A296,'2012'!$B$2:$S$401,4,FALSE)), H296, VLOOKUP(A296,'2012'!$B$2:$S$401,4,FALSE))</f>
        <v>48</v>
      </c>
      <c r="J296" s="4">
        <f>IF(ISNA(VLOOKUP(A296,'2011'!$B$2:$S$401,4,FALSE)), AVERAGE(H296:I296), VLOOKUP(A296,'2011'!$B$2:$S$401,4,FALSE))</f>
        <v>75</v>
      </c>
      <c r="K296" s="4">
        <f>IF(ISNA(VLOOKUP(A296,'2010'!$B$2:$S$401,4,FALSE)), AVERAGE(H296:J296), VLOOKUP(A296,'2010'!$B$2:$S$401,4,FALSE))</f>
        <v>58</v>
      </c>
      <c r="L296" s="4">
        <f>IF(ISNA(VLOOKUP(A296,'2009'!$B$2:$S$401,4,FALSE)), AVERAGE(H296:K296), VLOOKUP(A296,'2009'!$B$2:$S$401,4,FALSE))</f>
        <v>58</v>
      </c>
      <c r="N296" s="4">
        <f t="shared" si="36"/>
        <v>29</v>
      </c>
      <c r="S296" s="4" t="str">
        <f>VLOOKUP(A296,Bios!$B$2:$S$350,3,FALSE)</f>
        <v>D</v>
      </c>
      <c r="T296" s="4" t="str">
        <f>VLOOKUP(A296,Bios!$B$2:$S$350,4,FALSE)</f>
        <v>Feb 21 '84</v>
      </c>
      <c r="U296" s="4" t="str">
        <f t="shared" si="37"/>
        <v>84</v>
      </c>
      <c r="V296" s="5">
        <f t="shared" si="38"/>
        <v>0.5850574712643678</v>
      </c>
      <c r="W296" s="4">
        <f t="shared" si="39"/>
        <v>23.8</v>
      </c>
      <c r="X296" s="4">
        <f t="shared" si="40"/>
        <v>51</v>
      </c>
      <c r="Y296" s="4">
        <f t="shared" si="41"/>
        <v>48</v>
      </c>
      <c r="Z296" s="4">
        <f t="shared" si="42"/>
        <v>75</v>
      </c>
      <c r="AA296" s="4" t="str">
        <f>VLOOKUP(A296,Bios!$B$2:$S$350,7,FALSE)</f>
        <v>USA</v>
      </c>
      <c r="AB296" s="4" t="str">
        <f>VLOOKUP(A296,Bios!$B$2:$S$350,2,FALSE)</f>
        <v>CBJ</v>
      </c>
      <c r="AC296" s="4">
        <f t="shared" si="43"/>
        <v>58</v>
      </c>
      <c r="AD296" s="4">
        <f t="shared" si="44"/>
        <v>33.93333333333333</v>
      </c>
    </row>
    <row r="297" spans="1:30">
      <c r="A297" s="4" t="s">
        <v>882</v>
      </c>
      <c r="B297" s="4">
        <f>VLOOKUP(A297,'2013'!$B$2:$S$301,7,FALSE)*1.7</f>
        <v>23.8</v>
      </c>
      <c r="C297" s="4">
        <f>IF(ISNA(VLOOKUP(A297,'2012'!$B$2:$S$401,7,FALSE)), B297, VLOOKUP(A297,'2012'!$B$2:$S$401,7,FALSE))</f>
        <v>23.8</v>
      </c>
      <c r="D297" s="4">
        <f>IF(ISNA(VLOOKUP(A297,'2011'!$B$2:$S$401,7,FALSE)), AVERAGE(B297:C297), VLOOKUP(A297,'2011'!$B$2:$S$401,7,FALSE))</f>
        <v>21</v>
      </c>
      <c r="E297" s="4">
        <f>IF(ISNA(VLOOKUP(A297,'2010'!$B$2:$S$401,7,FALSE)), AVERAGE(B297:D297), VLOOKUP(A297,'2010'!$B$2:$S$401,7,FALSE))</f>
        <v>22.866666666666664</v>
      </c>
      <c r="F297" s="4">
        <f>IF(ISNA(VLOOKUP(A297,'2009'!$B$2:$S$401,7,FALSE)), AVERAGE(B297:E297), VLOOKUP(A297,'2009'!$B$2:$S$401,7,FALSE))</f>
        <v>35</v>
      </c>
      <c r="H297" s="4">
        <f>VLOOKUP(A297,'2013'!$B$2:$S$301,4,FALSE)*1.7</f>
        <v>68</v>
      </c>
      <c r="I297" s="4">
        <f>IF(ISNA(VLOOKUP(A297,'2012'!$B$2:$S$401,4,FALSE)), H297, VLOOKUP(A297,'2012'!$B$2:$S$401,4,FALSE))</f>
        <v>68</v>
      </c>
      <c r="J297" s="4">
        <f>IF(ISNA(VLOOKUP(A297,'2011'!$B$2:$S$401,4,FALSE)), AVERAGE(H297:I297), VLOOKUP(A297,'2011'!$B$2:$S$401,4,FALSE))</f>
        <v>75</v>
      </c>
      <c r="K297" s="4">
        <f>IF(ISNA(VLOOKUP(A297,'2010'!$B$2:$S$401,4,FALSE)), AVERAGE(H297:J297), VLOOKUP(A297,'2010'!$B$2:$S$401,4,FALSE))</f>
        <v>70.333333333333329</v>
      </c>
      <c r="L297" s="4">
        <f>IF(ISNA(VLOOKUP(A297,'2009'!$B$2:$S$401,4,FALSE)), AVERAGE(H297:K297), VLOOKUP(A297,'2009'!$B$2:$S$401,4,FALSE))</f>
        <v>80</v>
      </c>
      <c r="N297" s="4">
        <f t="shared" si="36"/>
        <v>27</v>
      </c>
      <c r="S297" s="4" t="str">
        <f>VLOOKUP(A297,Bios!$B$2:$S$350,3,FALSE)</f>
        <v>D</v>
      </c>
      <c r="T297" s="4" t="str">
        <f>VLOOKUP(A297,Bios!$B$2:$S$350,4,FALSE)</f>
        <v>Dec 06 '86</v>
      </c>
      <c r="U297" s="4" t="str">
        <f t="shared" si="37"/>
        <v>86</v>
      </c>
      <c r="V297" s="5">
        <f t="shared" si="38"/>
        <v>0.35</v>
      </c>
      <c r="W297" s="4">
        <f t="shared" si="39"/>
        <v>21</v>
      </c>
      <c r="X297" s="4">
        <f t="shared" si="40"/>
        <v>35</v>
      </c>
      <c r="Y297" s="4">
        <f t="shared" si="41"/>
        <v>68</v>
      </c>
      <c r="Z297" s="4">
        <f t="shared" si="42"/>
        <v>80</v>
      </c>
      <c r="AA297" s="4" t="str">
        <f>VLOOKUP(A297,Bios!$B$2:$S$350,7,FALSE)</f>
        <v>USA</v>
      </c>
      <c r="AB297" s="4" t="str">
        <f>VLOOKUP(A297,Bios!$B$2:$S$350,2,FALSE)</f>
        <v>PIT</v>
      </c>
      <c r="AC297" s="4">
        <f t="shared" si="43"/>
        <v>72.266666666666666</v>
      </c>
      <c r="AD297" s="4">
        <f t="shared" si="44"/>
        <v>25.293333333333329</v>
      </c>
    </row>
    <row r="298" spans="1:30">
      <c r="A298" s="4" t="s">
        <v>313</v>
      </c>
      <c r="B298" s="4">
        <f>VLOOKUP(A298,'2013'!$B$2:$S$301,7,FALSE)*1.7</f>
        <v>23.8</v>
      </c>
      <c r="C298" s="4">
        <f>IF(ISNA(VLOOKUP(A298,'2012'!$B$2:$S$401,7,FALSE)), B298, VLOOKUP(A298,'2012'!$B$2:$S$401,7,FALSE))</f>
        <v>30</v>
      </c>
      <c r="D298" s="4">
        <f>IF(ISNA(VLOOKUP(A298,'2011'!$B$2:$S$401,7,FALSE)), AVERAGE(B298:C298), VLOOKUP(A298,'2011'!$B$2:$S$401,7,FALSE))</f>
        <v>26.9</v>
      </c>
      <c r="E298" s="4">
        <f>IF(ISNA(VLOOKUP(A298,'2010'!$B$2:$S$401,7,FALSE)), AVERAGE(B298:D298), VLOOKUP(A298,'2010'!$B$2:$S$401,7,FALSE))</f>
        <v>17</v>
      </c>
      <c r="F298" s="4">
        <f>IF(ISNA(VLOOKUP(A298,'2009'!$B$2:$S$401,7,FALSE)), AVERAGE(B298:E298), VLOOKUP(A298,'2009'!$B$2:$S$401,7,FALSE))</f>
        <v>23</v>
      </c>
      <c r="H298" s="4">
        <f>VLOOKUP(A298,'2013'!$B$2:$S$301,4,FALSE)*1.7</f>
        <v>56.1</v>
      </c>
      <c r="I298" s="4">
        <f>IF(ISNA(VLOOKUP(A298,'2012'!$B$2:$S$401,4,FALSE)), H298, VLOOKUP(A298,'2012'!$B$2:$S$401,4,FALSE))</f>
        <v>65</v>
      </c>
      <c r="J298" s="4">
        <f>IF(ISNA(VLOOKUP(A298,'2011'!$B$2:$S$401,4,FALSE)), AVERAGE(H298:I298), VLOOKUP(A298,'2011'!$B$2:$S$401,4,FALSE))</f>
        <v>60.55</v>
      </c>
      <c r="K298" s="4">
        <f>IF(ISNA(VLOOKUP(A298,'2010'!$B$2:$S$401,4,FALSE)), AVERAGE(H298:J298), VLOOKUP(A298,'2010'!$B$2:$S$401,4,FALSE))</f>
        <v>71</v>
      </c>
      <c r="L298" s="4">
        <f>IF(ISNA(VLOOKUP(A298,'2009'!$B$2:$S$401,4,FALSE)), AVERAGE(H298:K298), VLOOKUP(A298,'2009'!$B$2:$S$401,4,FALSE))</f>
        <v>81</v>
      </c>
      <c r="N298" s="4" t="e">
        <f t="shared" si="36"/>
        <v>#N/A</v>
      </c>
      <c r="S298" s="4" t="e">
        <f>VLOOKUP(A298,Bios!$B$2:$S$350,3,FALSE)</f>
        <v>#N/A</v>
      </c>
      <c r="T298" s="4" t="e">
        <f>VLOOKUP(A298,Bios!$B$2:$S$350,4,FALSE)</f>
        <v>#N/A</v>
      </c>
      <c r="U298" s="4" t="e">
        <f t="shared" si="37"/>
        <v>#N/A</v>
      </c>
      <c r="V298" s="5">
        <f t="shared" si="38"/>
        <v>0.36175633148508918</v>
      </c>
      <c r="W298" s="4">
        <f t="shared" si="39"/>
        <v>17</v>
      </c>
      <c r="X298" s="4">
        <f t="shared" si="40"/>
        <v>30</v>
      </c>
      <c r="Y298" s="4">
        <f t="shared" si="41"/>
        <v>56.1</v>
      </c>
      <c r="Z298" s="4">
        <f t="shared" si="42"/>
        <v>81</v>
      </c>
      <c r="AA298" s="4" t="e">
        <f>VLOOKUP(A298,Bios!$B$2:$S$350,7,FALSE)</f>
        <v>#N/A</v>
      </c>
      <c r="AB298" s="4" t="e">
        <f>VLOOKUP(A298,Bios!$B$2:$S$350,2,FALSE)</f>
        <v>#N/A</v>
      </c>
      <c r="AC298" s="4">
        <f t="shared" si="43"/>
        <v>66.72999999999999</v>
      </c>
      <c r="AD298" s="4">
        <f t="shared" si="44"/>
        <v>24.139999999999997</v>
      </c>
    </row>
    <row r="299" spans="1:30">
      <c r="A299" s="4" t="s">
        <v>944</v>
      </c>
      <c r="B299" s="4">
        <f>VLOOKUP(A299,'2013'!$B$2:$S$301,7,FALSE)*1.7</f>
        <v>23.8</v>
      </c>
      <c r="C299" s="4">
        <f>IF(ISNA(VLOOKUP(A299,'2012'!$B$2:$S$401,7,FALSE)), B299, VLOOKUP(A299,'2012'!$B$2:$S$401,7,FALSE))</f>
        <v>23.8</v>
      </c>
      <c r="D299" s="4">
        <f>IF(ISNA(VLOOKUP(A299,'2011'!$B$2:$S$401,7,FALSE)), AVERAGE(B299:C299), VLOOKUP(A299,'2011'!$B$2:$S$401,7,FALSE))</f>
        <v>19</v>
      </c>
      <c r="E299" s="4">
        <f>IF(ISNA(VLOOKUP(A299,'2010'!$B$2:$S$401,7,FALSE)), AVERAGE(B299:D299), VLOOKUP(A299,'2010'!$B$2:$S$401,7,FALSE))</f>
        <v>22.2</v>
      </c>
      <c r="F299" s="4">
        <f>IF(ISNA(VLOOKUP(A299,'2009'!$B$2:$S$401,7,FALSE)), AVERAGE(B299:E299), VLOOKUP(A299,'2009'!$B$2:$S$401,7,FALSE))</f>
        <v>24</v>
      </c>
      <c r="H299" s="4">
        <f>VLOOKUP(A299,'2013'!$B$2:$S$301,4,FALSE)*1.7</f>
        <v>81.599999999999994</v>
      </c>
      <c r="I299" s="4">
        <f>IF(ISNA(VLOOKUP(A299,'2012'!$B$2:$S$401,4,FALSE)), H299, VLOOKUP(A299,'2012'!$B$2:$S$401,4,FALSE))</f>
        <v>81.599999999999994</v>
      </c>
      <c r="J299" s="4">
        <f>IF(ISNA(VLOOKUP(A299,'2011'!$B$2:$S$401,4,FALSE)), AVERAGE(H299:I299), VLOOKUP(A299,'2011'!$B$2:$S$401,4,FALSE))</f>
        <v>80</v>
      </c>
      <c r="K299" s="4">
        <f>IF(ISNA(VLOOKUP(A299,'2010'!$B$2:$S$401,4,FALSE)), AVERAGE(H299:J299), VLOOKUP(A299,'2010'!$B$2:$S$401,4,FALSE))</f>
        <v>81.066666666666663</v>
      </c>
      <c r="L299" s="4">
        <f>IF(ISNA(VLOOKUP(A299,'2009'!$B$2:$S$401,4,FALSE)), AVERAGE(H299:K299), VLOOKUP(A299,'2009'!$B$2:$S$401,4,FALSE))</f>
        <v>82</v>
      </c>
      <c r="N299" s="4" t="e">
        <f t="shared" si="36"/>
        <v>#N/A</v>
      </c>
      <c r="S299" s="4" t="e">
        <f>VLOOKUP(A299,Bios!$B$2:$S$350,3,FALSE)</f>
        <v>#N/A</v>
      </c>
      <c r="T299" s="4" t="e">
        <f>VLOOKUP(A299,Bios!$B$2:$S$350,4,FALSE)</f>
        <v>#N/A</v>
      </c>
      <c r="U299" s="4" t="e">
        <f t="shared" si="37"/>
        <v>#N/A</v>
      </c>
      <c r="V299" s="5">
        <f t="shared" si="38"/>
        <v>0.27765014768624874</v>
      </c>
      <c r="W299" s="4">
        <f t="shared" si="39"/>
        <v>19</v>
      </c>
      <c r="X299" s="4">
        <f t="shared" si="40"/>
        <v>24</v>
      </c>
      <c r="Y299" s="4">
        <f t="shared" si="41"/>
        <v>80</v>
      </c>
      <c r="Z299" s="4">
        <f t="shared" si="42"/>
        <v>82</v>
      </c>
      <c r="AA299" s="4" t="e">
        <f>VLOOKUP(A299,Bios!$B$2:$S$350,7,FALSE)</f>
        <v>#N/A</v>
      </c>
      <c r="AB299" s="4" t="e">
        <f>VLOOKUP(A299,Bios!$B$2:$S$350,2,FALSE)</f>
        <v>#N/A</v>
      </c>
      <c r="AC299" s="4">
        <f t="shared" si="43"/>
        <v>81.25333333333333</v>
      </c>
      <c r="AD299" s="4">
        <f t="shared" si="44"/>
        <v>22.56</v>
      </c>
    </row>
    <row r="300" spans="1:30">
      <c r="A300" s="4" t="s">
        <v>948</v>
      </c>
      <c r="B300" s="4">
        <f>VLOOKUP(A300,'2013'!$B$2:$S$301,7,FALSE)*1.7</f>
        <v>23.8</v>
      </c>
      <c r="C300" s="4">
        <f>IF(ISNA(VLOOKUP(A300,'2012'!$B$2:$S$401,7,FALSE)), B300, VLOOKUP(A300,'2012'!$B$2:$S$401,7,FALSE))</f>
        <v>23.8</v>
      </c>
      <c r="D300" s="4">
        <f>IF(ISNA(VLOOKUP(A300,'2011'!$B$2:$S$401,7,FALSE)), AVERAGE(B300:C300), VLOOKUP(A300,'2011'!$B$2:$S$401,7,FALSE))</f>
        <v>21</v>
      </c>
      <c r="E300" s="4">
        <f>IF(ISNA(VLOOKUP(A300,'2010'!$B$2:$S$401,7,FALSE)), AVERAGE(B300:D300), VLOOKUP(A300,'2010'!$B$2:$S$401,7,FALSE))</f>
        <v>18</v>
      </c>
      <c r="F300" s="4">
        <f>IF(ISNA(VLOOKUP(A300,'2009'!$B$2:$S$401,7,FALSE)), AVERAGE(B300:E300), VLOOKUP(A300,'2009'!$B$2:$S$401,7,FALSE))</f>
        <v>21.65</v>
      </c>
      <c r="H300" s="4">
        <f>VLOOKUP(A300,'2013'!$B$2:$S$301,4,FALSE)*1.7</f>
        <v>79.899999999999991</v>
      </c>
      <c r="I300" s="4">
        <f>IF(ISNA(VLOOKUP(A300,'2012'!$B$2:$S$401,4,FALSE)), H300, VLOOKUP(A300,'2012'!$B$2:$S$401,4,FALSE))</f>
        <v>79.899999999999991</v>
      </c>
      <c r="J300" s="4">
        <f>IF(ISNA(VLOOKUP(A300,'2011'!$B$2:$S$401,4,FALSE)), AVERAGE(H300:I300), VLOOKUP(A300,'2011'!$B$2:$S$401,4,FALSE))</f>
        <v>66</v>
      </c>
      <c r="K300" s="4">
        <f>IF(ISNA(VLOOKUP(A300,'2010'!$B$2:$S$401,4,FALSE)), AVERAGE(H300:J300), VLOOKUP(A300,'2010'!$B$2:$S$401,4,FALSE))</f>
        <v>81</v>
      </c>
      <c r="L300" s="4">
        <f>IF(ISNA(VLOOKUP(A300,'2009'!$B$2:$S$401,4,FALSE)), AVERAGE(H300:K300), VLOOKUP(A300,'2009'!$B$2:$S$401,4,FALSE))</f>
        <v>76.699999999999989</v>
      </c>
      <c r="N300" s="4" t="e">
        <f t="shared" si="36"/>
        <v>#N/A</v>
      </c>
      <c r="S300" s="4" t="e">
        <f>VLOOKUP(A300,Bios!$B$2:$S$350,3,FALSE)</f>
        <v>#N/A</v>
      </c>
      <c r="T300" s="4" t="e">
        <f>VLOOKUP(A300,Bios!$B$2:$S$350,4,FALSE)</f>
        <v>#N/A</v>
      </c>
      <c r="U300" s="4" t="e">
        <f t="shared" si="37"/>
        <v>#N/A</v>
      </c>
      <c r="V300" s="5">
        <f t="shared" si="38"/>
        <v>0.2822685788787484</v>
      </c>
      <c r="W300" s="4">
        <f t="shared" si="39"/>
        <v>18</v>
      </c>
      <c r="X300" s="4">
        <f t="shared" si="40"/>
        <v>23.8</v>
      </c>
      <c r="Y300" s="4">
        <f t="shared" si="41"/>
        <v>66</v>
      </c>
      <c r="Z300" s="4">
        <f t="shared" si="42"/>
        <v>81</v>
      </c>
      <c r="AA300" s="4" t="e">
        <f>VLOOKUP(A300,Bios!$B$2:$S$350,7,FALSE)</f>
        <v>#N/A</v>
      </c>
      <c r="AB300" s="4" t="e">
        <f>VLOOKUP(A300,Bios!$B$2:$S$350,2,FALSE)</f>
        <v>#N/A</v>
      </c>
      <c r="AC300" s="4">
        <f t="shared" si="43"/>
        <v>76.699999999999989</v>
      </c>
      <c r="AD300" s="4">
        <f t="shared" si="44"/>
        <v>21.65</v>
      </c>
    </row>
    <row r="301" spans="1:30" ht="15" customHeight="1">
      <c r="A301" s="4" t="s">
        <v>946</v>
      </c>
      <c r="B301" s="4">
        <f>VLOOKUP(A301,'2013'!$B$2:$S$301,7,FALSE)*1.7</f>
        <v>23.8</v>
      </c>
      <c r="C301" s="4">
        <f>IF(ISNA(VLOOKUP(A301,'2012'!$B$2:$S$401,7,FALSE)), B301, VLOOKUP(A301,'2012'!$B$2:$S$401,7,FALSE))</f>
        <v>23.8</v>
      </c>
      <c r="D301" s="4">
        <f>IF(ISNA(VLOOKUP(A301,'2011'!$B$2:$S$401,7,FALSE)), AVERAGE(B301:C301), VLOOKUP(A301,'2011'!$B$2:$S$401,7,FALSE))</f>
        <v>16</v>
      </c>
      <c r="E301" s="4">
        <f>IF(ISNA(VLOOKUP(A301,'2010'!$B$2:$S$401,7,FALSE)), AVERAGE(B301:D301), VLOOKUP(A301,'2010'!$B$2:$S$401,7,FALSE))</f>
        <v>21.2</v>
      </c>
      <c r="F301" s="4">
        <f>IF(ISNA(VLOOKUP(A301,'2009'!$B$2:$S$401,7,FALSE)), AVERAGE(B301:E301), VLOOKUP(A301,'2009'!$B$2:$S$401,7,FALSE))</f>
        <v>21.2</v>
      </c>
      <c r="H301" s="4">
        <f>VLOOKUP(A301,'2013'!$B$2:$S$301,4,FALSE)*1.7</f>
        <v>78.2</v>
      </c>
      <c r="I301" s="4">
        <f>IF(ISNA(VLOOKUP(A301,'2012'!$B$2:$S$401,4,FALSE)), H301, VLOOKUP(A301,'2012'!$B$2:$S$401,4,FALSE))</f>
        <v>78.2</v>
      </c>
      <c r="J301" s="4">
        <f>IF(ISNA(VLOOKUP(A301,'2011'!$B$2:$S$401,4,FALSE)), AVERAGE(H301:I301), VLOOKUP(A301,'2011'!$B$2:$S$401,4,FALSE))</f>
        <v>53</v>
      </c>
      <c r="K301" s="4">
        <f>IF(ISNA(VLOOKUP(A301,'2010'!$B$2:$S$401,4,FALSE)), AVERAGE(H301:J301), VLOOKUP(A301,'2010'!$B$2:$S$401,4,FALSE))</f>
        <v>69.8</v>
      </c>
      <c r="L301" s="4">
        <f>IF(ISNA(VLOOKUP(A301,'2009'!$B$2:$S$401,4,FALSE)), AVERAGE(H301:K301), VLOOKUP(A301,'2009'!$B$2:$S$401,4,FALSE))</f>
        <v>69.8</v>
      </c>
      <c r="N301" s="4" t="e">
        <f t="shared" si="36"/>
        <v>#N/A</v>
      </c>
      <c r="S301" s="4" t="e">
        <f>VLOOKUP(A301,Bios!$B$2:$S$350,3,FALSE)</f>
        <v>#N/A</v>
      </c>
      <c r="T301" s="4" t="e">
        <f>VLOOKUP(A301,Bios!$B$2:$S$350,4,FALSE)</f>
        <v>#N/A</v>
      </c>
      <c r="U301" s="4" t="e">
        <f t="shared" si="37"/>
        <v>#N/A</v>
      </c>
      <c r="V301" s="5">
        <f t="shared" si="38"/>
        <v>0.30372492836676218</v>
      </c>
      <c r="W301" s="4">
        <f t="shared" si="39"/>
        <v>16</v>
      </c>
      <c r="X301" s="4">
        <f t="shared" si="40"/>
        <v>23.8</v>
      </c>
      <c r="Y301" s="4">
        <f t="shared" si="41"/>
        <v>53</v>
      </c>
      <c r="Z301" s="4">
        <f t="shared" si="42"/>
        <v>78.2</v>
      </c>
      <c r="AA301" s="4" t="e">
        <f>VLOOKUP(A301,Bios!$B$2:$S$350,7,FALSE)</f>
        <v>#N/A</v>
      </c>
      <c r="AB301" s="4" t="e">
        <f>VLOOKUP(A301,Bios!$B$2:$S$350,2,FALSE)</f>
        <v>#N/A</v>
      </c>
      <c r="AC301" s="4">
        <f t="shared" si="43"/>
        <v>69.8</v>
      </c>
      <c r="AD301" s="4">
        <f t="shared" si="44"/>
        <v>21.2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83"/>
  <sheetViews>
    <sheetView workbookViewId="0">
      <selection activeCell="A8" sqref="A8"/>
    </sheetView>
  </sheetViews>
  <sheetFormatPr defaultRowHeight="15"/>
  <cols>
    <col min="1" max="2" width="20" style="4" customWidth="1"/>
    <col min="3" max="3" width="10.140625" style="4" customWidth="1"/>
    <col min="4" max="5" width="9.140625" style="4"/>
    <col min="6" max="6" width="10.140625" style="4" hidden="1" customWidth="1"/>
    <col min="7" max="8" width="0" style="4" hidden="1" customWidth="1"/>
    <col min="9" max="9" width="10.5703125" style="4" hidden="1" customWidth="1"/>
    <col min="10" max="11" width="0" style="4" hidden="1" customWidth="1"/>
    <col min="12" max="12" width="12.28515625" style="7" customWidth="1"/>
    <col min="13" max="14" width="9.140625" style="7"/>
    <col min="15" max="15" width="12.5703125" style="7" customWidth="1"/>
    <col min="16" max="17" width="0" style="4" hidden="1" customWidth="1"/>
    <col min="18" max="16384" width="9.140625" style="4"/>
  </cols>
  <sheetData>
    <row r="1" spans="1:18">
      <c r="A1" s="4" t="s">
        <v>54</v>
      </c>
      <c r="B1" s="4" t="s">
        <v>0</v>
      </c>
      <c r="C1" s="4" t="s">
        <v>1774</v>
      </c>
      <c r="D1" s="4" t="s">
        <v>1206</v>
      </c>
      <c r="E1" s="4" t="s">
        <v>1775</v>
      </c>
      <c r="F1" s="4" t="s">
        <v>1776</v>
      </c>
      <c r="G1" s="4" t="s">
        <v>1207</v>
      </c>
      <c r="H1" s="4" t="s">
        <v>1777</v>
      </c>
      <c r="I1" s="4" t="s">
        <v>1778</v>
      </c>
      <c r="J1" s="4" t="s">
        <v>1208</v>
      </c>
      <c r="K1" s="4" t="s">
        <v>1779</v>
      </c>
      <c r="L1" s="7" t="s">
        <v>1780</v>
      </c>
      <c r="M1" s="7" t="s">
        <v>1200</v>
      </c>
      <c r="N1" s="7" t="s">
        <v>1781</v>
      </c>
      <c r="O1" s="7" t="s">
        <v>1782</v>
      </c>
      <c r="P1" s="4" t="s">
        <v>502</v>
      </c>
      <c r="Q1" s="4" t="s">
        <v>1193</v>
      </c>
      <c r="R1" s="4" t="s">
        <v>1194</v>
      </c>
    </row>
    <row r="2" spans="1:18">
      <c r="A2" s="4" t="s">
        <v>1415</v>
      </c>
      <c r="B2" s="4" t="str">
        <f>VLOOKUP(A2,GBios!$B$2:$U$88,2,FALSE)</f>
        <v>NYR</v>
      </c>
      <c r="C2" s="4">
        <f>VLOOKUP(A2,'G2013'!$B$2:$S$301,5,FALSE)*1.7</f>
        <v>40.799999999999997</v>
      </c>
      <c r="D2" s="4">
        <f>VLOOKUP(A2,'G2013'!$B$2:$S$301,3,FALSE)*1.7</f>
        <v>73.099999999999994</v>
      </c>
      <c r="E2" s="4">
        <f>VLOOKUP(A2,'G2013'!$B$2:$S$301,13,FALSE)*1.7</f>
        <v>3.4</v>
      </c>
      <c r="F2" s="4">
        <f>IF(ISNA(VLOOKUP(A2,'G2012'!$B$2:$S$401,5,FALSE)), C2, VLOOKUP(A2,'G2012'!$B$2:$S$401,5,FALSE))</f>
        <v>39</v>
      </c>
      <c r="G2" s="4">
        <f>IF(ISNA(VLOOKUP(A2,'G2012'!$B$2:$S$401,3,FALSE)), D2, VLOOKUP(A2,'G2012'!$B$2:$S$401,3,FALSE))</f>
        <v>62</v>
      </c>
      <c r="H2" s="4">
        <f>IF(ISNA(VLOOKUP(A2,'G2012'!$B$2:$S$401,13,FALSE)), E2, VLOOKUP(A2,'G2012'!$B$2:$S$401,13,FALSE))</f>
        <v>8</v>
      </c>
      <c r="I2" s="4">
        <f>IF(ISNA(VLOOKUP(A2,'G2011'!$B$2:$S$401,5,FALSE)),AVERAGE(C2,F2), VLOOKUP(A2,'G2011'!$B$2:$S$401,5,FALSE))</f>
        <v>36</v>
      </c>
      <c r="J2" s="4">
        <f>IF(ISNA(VLOOKUP(A2,'G2011'!$B$2:$S$401,3,FALSE)),AVERAGE(D2,G2), VLOOKUP(A2,'G2011'!$B$2:$S$401,3,FALSE))</f>
        <v>68</v>
      </c>
      <c r="K2" s="4">
        <f>IF(ISNA(VLOOKUP(A2,'G2011'!$B$2:$S$401,13,FALSE)),AVERAGE(E2,H2), VLOOKUP(A2,'G2011'!$B$2:$S$401,13,FALSE))</f>
        <v>11</v>
      </c>
      <c r="L2" s="7">
        <f t="shared" ref="L2:L33" si="0">AVERAGE(C2,F2,I2)</f>
        <v>38.6</v>
      </c>
      <c r="M2" s="7">
        <f t="shared" ref="M2:M33" si="1">AVERAGE(D2,G2,J2)</f>
        <v>67.7</v>
      </c>
      <c r="N2" s="7">
        <f t="shared" ref="N2:N33" si="2">AVERAGE(E2,H2,K2)</f>
        <v>7.4666666666666659</v>
      </c>
      <c r="O2" s="7">
        <f t="shared" ref="O2:O33" si="3">(L2*2)+(N2)</f>
        <v>84.666666666666671</v>
      </c>
      <c r="P2" s="4" t="str">
        <f>VLOOKUP(A2,GBios!$B$2:$S$351,3,FALSE)</f>
        <v>Mar 02 '82</v>
      </c>
      <c r="Q2" s="4" t="str">
        <f t="shared" ref="Q2:Q33" si="4">RIGHT(P2, LEN(P2)-8)</f>
        <v>82</v>
      </c>
      <c r="R2" s="4">
        <f t="shared" ref="R2:R33" si="5">113-Q2</f>
        <v>31</v>
      </c>
    </row>
    <row r="3" spans="1:18">
      <c r="A3" s="4" t="s">
        <v>1418</v>
      </c>
      <c r="B3" s="4" t="str">
        <f>VLOOKUP(A3,GBios!$B$2:$U$88,2,FALSE)</f>
        <v>SJS</v>
      </c>
      <c r="C3" s="4">
        <f>VLOOKUP(A3,'G2013'!$B$2:$S$301,5,FALSE)*1.7</f>
        <v>40.799999999999997</v>
      </c>
      <c r="D3" s="4">
        <f>VLOOKUP(A3,'G2013'!$B$2:$S$301,3,FALSE)*1.7</f>
        <v>73.099999999999994</v>
      </c>
      <c r="E3" s="4">
        <f>VLOOKUP(A3,'G2013'!$B$2:$S$301,13,FALSE)*1.7</f>
        <v>6.8</v>
      </c>
      <c r="F3" s="4">
        <f>IF(ISNA(VLOOKUP(A3,'G2012'!$B$2:$S$401,5,FALSE)), C3, VLOOKUP(A3,'G2012'!$B$2:$S$401,5,FALSE))</f>
        <v>34</v>
      </c>
      <c r="G3" s="4">
        <f>IF(ISNA(VLOOKUP(A3,'G2012'!$B$2:$S$401,3,FALSE)), D3, VLOOKUP(A3,'G2012'!$B$2:$S$401,3,FALSE))</f>
        <v>68</v>
      </c>
      <c r="H3" s="4">
        <f>IF(ISNA(VLOOKUP(A3,'G2012'!$B$2:$S$401,13,FALSE)), E3, VLOOKUP(A3,'G2012'!$B$2:$S$401,13,FALSE))</f>
        <v>6</v>
      </c>
      <c r="I3" s="4">
        <f>IF(ISNA(VLOOKUP(A3,'G2011'!$B$2:$S$401,5,FALSE)),AVERAGE(C3,F3), VLOOKUP(A3,'G2011'!$B$2:$S$401,5,FALSE))</f>
        <v>35</v>
      </c>
      <c r="J3" s="4">
        <f>IF(ISNA(VLOOKUP(A3,'G2011'!$B$2:$S$401,3,FALSE)),AVERAGE(D3,G3), VLOOKUP(A3,'G2011'!$B$2:$S$401,3,FALSE))</f>
        <v>60</v>
      </c>
      <c r="K3" s="4">
        <f>IF(ISNA(VLOOKUP(A3,'G2011'!$B$2:$S$401,13,FALSE)),AVERAGE(E3,H3), VLOOKUP(A3,'G2011'!$B$2:$S$401,13,FALSE))</f>
        <v>6</v>
      </c>
      <c r="L3" s="7">
        <f t="shared" si="0"/>
        <v>36.6</v>
      </c>
      <c r="M3" s="7">
        <f t="shared" si="1"/>
        <v>67.033333333333331</v>
      </c>
      <c r="N3" s="7">
        <f t="shared" si="2"/>
        <v>6.2666666666666666</v>
      </c>
      <c r="O3" s="7">
        <f t="shared" si="3"/>
        <v>79.466666666666669</v>
      </c>
      <c r="P3" s="4" t="str">
        <f>VLOOKUP(A3,GBios!$B$2:$S$351,3,FALSE)</f>
        <v>Aug 29 '83</v>
      </c>
      <c r="Q3" s="4" t="str">
        <f t="shared" si="4"/>
        <v>83</v>
      </c>
      <c r="R3" s="4">
        <f t="shared" si="5"/>
        <v>30</v>
      </c>
    </row>
    <row r="4" spans="1:18">
      <c r="A4" s="4" t="s">
        <v>1420</v>
      </c>
      <c r="B4" s="4" t="str">
        <f>VLOOKUP(A4,GBios!$B$2:$U$88,2,FALSE)</f>
        <v>MIN</v>
      </c>
      <c r="C4" s="4">
        <f>VLOOKUP(A4,'G2013'!$B$2:$S$301,5,FALSE)*1.7</f>
        <v>40.799999999999997</v>
      </c>
      <c r="D4" s="4">
        <f>VLOOKUP(A4,'G2013'!$B$2:$S$301,3,FALSE)*1.7</f>
        <v>71.399999999999991</v>
      </c>
      <c r="E4" s="4">
        <f>VLOOKUP(A4,'G2013'!$B$2:$S$301,13,FALSE)*1.7</f>
        <v>3.4</v>
      </c>
      <c r="F4" s="4">
        <f>IF(ISNA(VLOOKUP(A4,'G2012'!$B$2:$S$401,5,FALSE)), C4, VLOOKUP(A4,'G2012'!$B$2:$S$401,5,FALSE))</f>
        <v>19</v>
      </c>
      <c r="G4" s="4">
        <f>IF(ISNA(VLOOKUP(A4,'G2012'!$B$2:$S$401,3,FALSE)), D4, VLOOKUP(A4,'G2012'!$B$2:$S$401,3,FALSE))</f>
        <v>46</v>
      </c>
      <c r="H4" s="4">
        <f>IF(ISNA(VLOOKUP(A4,'G2012'!$B$2:$S$401,13,FALSE)), E4, VLOOKUP(A4,'G2012'!$B$2:$S$401,13,FALSE))</f>
        <v>4</v>
      </c>
      <c r="I4" s="4">
        <f>IF(ISNA(VLOOKUP(A4,'G2011'!$B$2:$S$401,5,FALSE)),AVERAGE(C4,F4), VLOOKUP(A4,'G2011'!$B$2:$S$401,5,FALSE))</f>
        <v>22</v>
      </c>
      <c r="J4" s="4">
        <f>IF(ISNA(VLOOKUP(A4,'G2011'!$B$2:$S$401,3,FALSE)),AVERAGE(D4,G4), VLOOKUP(A4,'G2011'!$B$2:$S$401,3,FALSE))</f>
        <v>51</v>
      </c>
      <c r="K4" s="4">
        <f>IF(ISNA(VLOOKUP(A4,'G2011'!$B$2:$S$401,13,FALSE)),AVERAGE(E4,H4), VLOOKUP(A4,'G2011'!$B$2:$S$401,13,FALSE))</f>
        <v>3</v>
      </c>
      <c r="L4" s="7">
        <f t="shared" si="0"/>
        <v>27.266666666666666</v>
      </c>
      <c r="M4" s="7">
        <f t="shared" si="1"/>
        <v>56.133333333333326</v>
      </c>
      <c r="N4" s="7">
        <f t="shared" si="2"/>
        <v>3.4666666666666668</v>
      </c>
      <c r="O4" s="7">
        <f t="shared" si="3"/>
        <v>58</v>
      </c>
      <c r="P4" s="4" t="str">
        <f>VLOOKUP(A4,GBios!$B$2:$S$351,3,FALSE)</f>
        <v>Feb 13 '78</v>
      </c>
      <c r="Q4" s="4" t="str">
        <f t="shared" si="4"/>
        <v>78</v>
      </c>
      <c r="R4" s="4">
        <f t="shared" si="5"/>
        <v>35</v>
      </c>
    </row>
    <row r="5" spans="1:18">
      <c r="A5" s="4" t="s">
        <v>1422</v>
      </c>
      <c r="B5" s="4" t="str">
        <f>VLOOKUP(A5,GBios!$B$2:$U$88,2,FALSE)</f>
        <v>PIT</v>
      </c>
      <c r="C5" s="4">
        <f>VLOOKUP(A5,'G2013'!$B$2:$S$301,5,FALSE)*1.7</f>
        <v>39.1</v>
      </c>
      <c r="D5" s="4">
        <f>VLOOKUP(A5,'G2013'!$B$2:$S$301,3,FALSE)*1.7</f>
        <v>56.1</v>
      </c>
      <c r="E5" s="4">
        <f>VLOOKUP(A5,'G2013'!$B$2:$S$301,13,FALSE)*1.7</f>
        <v>1.7</v>
      </c>
      <c r="F5" s="4">
        <f>IF(ISNA(VLOOKUP(A5,'G2012'!$B$2:$S$401,5,FALSE)), C5, VLOOKUP(A5,'G2012'!$B$2:$S$401,5,FALSE))</f>
        <v>42</v>
      </c>
      <c r="G5" s="4">
        <f>IF(ISNA(VLOOKUP(A5,'G2012'!$B$2:$S$401,3,FALSE)), D5, VLOOKUP(A5,'G2012'!$B$2:$S$401,3,FALSE))</f>
        <v>67</v>
      </c>
      <c r="H5" s="4">
        <f>IF(ISNA(VLOOKUP(A5,'G2012'!$B$2:$S$401,13,FALSE)), E5, VLOOKUP(A5,'G2012'!$B$2:$S$401,13,FALSE))</f>
        <v>3</v>
      </c>
      <c r="I5" s="4">
        <f>IF(ISNA(VLOOKUP(A5,'G2011'!$B$2:$S$401,5,FALSE)),AVERAGE(C5,F5), VLOOKUP(A5,'G2011'!$B$2:$S$401,5,FALSE))</f>
        <v>36</v>
      </c>
      <c r="J5" s="4">
        <f>IF(ISNA(VLOOKUP(A5,'G2011'!$B$2:$S$401,3,FALSE)),AVERAGE(D5,G5), VLOOKUP(A5,'G2011'!$B$2:$S$401,3,FALSE))</f>
        <v>65</v>
      </c>
      <c r="K5" s="4">
        <f>IF(ISNA(VLOOKUP(A5,'G2011'!$B$2:$S$401,13,FALSE)),AVERAGE(E5,H5), VLOOKUP(A5,'G2011'!$B$2:$S$401,13,FALSE))</f>
        <v>3</v>
      </c>
      <c r="L5" s="7">
        <f t="shared" si="0"/>
        <v>39.033333333333331</v>
      </c>
      <c r="M5" s="7">
        <f t="shared" si="1"/>
        <v>62.699999999999996</v>
      </c>
      <c r="N5" s="7">
        <f t="shared" si="2"/>
        <v>2.5666666666666669</v>
      </c>
      <c r="O5" s="7">
        <f t="shared" si="3"/>
        <v>80.633333333333326</v>
      </c>
      <c r="P5" s="4" t="str">
        <f>VLOOKUP(A5,GBios!$B$2:$S$351,3,FALSE)</f>
        <v>Nov 28 '84</v>
      </c>
      <c r="Q5" s="4" t="str">
        <f t="shared" si="4"/>
        <v>84</v>
      </c>
      <c r="R5" s="4">
        <f t="shared" si="5"/>
        <v>29</v>
      </c>
    </row>
    <row r="6" spans="1:18">
      <c r="A6" s="4" t="s">
        <v>1424</v>
      </c>
      <c r="B6" s="4" t="str">
        <f>VLOOKUP(A6,GBios!$B$2:$U$88,2,FALSE)</f>
        <v>NYI</v>
      </c>
      <c r="C6" s="4">
        <f>VLOOKUP(A6,'G2013'!$B$2:$S$301,5,FALSE)*1.7</f>
        <v>39.1</v>
      </c>
      <c r="D6" s="4">
        <f>VLOOKUP(A6,'G2013'!$B$2:$S$301,3,FALSE)*1.7</f>
        <v>69.7</v>
      </c>
      <c r="E6" s="4">
        <f>VLOOKUP(A6,'G2013'!$B$2:$S$301,13,FALSE)*1.7</f>
        <v>5.0999999999999996</v>
      </c>
      <c r="F6" s="4">
        <f>IF(ISNA(VLOOKUP(A6,'G2012'!$B$2:$S$401,5,FALSE)), C6, VLOOKUP(A6,'G2012'!$B$2:$S$401,5,FALSE))</f>
        <v>19</v>
      </c>
      <c r="G6" s="4">
        <f>IF(ISNA(VLOOKUP(A6,'G2012'!$B$2:$S$401,3,FALSE)), D6, VLOOKUP(A6,'G2012'!$B$2:$S$401,3,FALSE))</f>
        <v>42</v>
      </c>
      <c r="H6" s="4">
        <f>IF(ISNA(VLOOKUP(A6,'G2012'!$B$2:$S$401,13,FALSE)), E6, VLOOKUP(A6,'G2012'!$B$2:$S$401,13,FALSE))</f>
        <v>2</v>
      </c>
      <c r="I6" s="4">
        <f>IF(ISNA(VLOOKUP(A6,'G2011'!$B$2:$S$401,5,FALSE)),AVERAGE(C6,F6), VLOOKUP(A6,'G2011'!$B$2:$S$401,5,FALSE))</f>
        <v>29.05</v>
      </c>
      <c r="J6" s="4">
        <f>IF(ISNA(VLOOKUP(A6,'G2011'!$B$2:$S$401,3,FALSE)),AVERAGE(D6,G6), VLOOKUP(A6,'G2011'!$B$2:$S$401,3,FALSE))</f>
        <v>55.85</v>
      </c>
      <c r="K6" s="4">
        <f>IF(ISNA(VLOOKUP(A6,'G2011'!$B$2:$S$401,13,FALSE)),AVERAGE(E6,H6), VLOOKUP(A6,'G2011'!$B$2:$S$401,13,FALSE))</f>
        <v>3.55</v>
      </c>
      <c r="L6" s="7">
        <f t="shared" si="0"/>
        <v>29.05</v>
      </c>
      <c r="M6" s="7">
        <f t="shared" si="1"/>
        <v>55.85</v>
      </c>
      <c r="N6" s="7">
        <f t="shared" si="2"/>
        <v>3.5499999999999994</v>
      </c>
      <c r="O6" s="7">
        <f t="shared" si="3"/>
        <v>61.65</v>
      </c>
      <c r="P6" s="4" t="str">
        <f>VLOOKUP(A6,GBios!$B$2:$S$351,3,FALSE)</f>
        <v>Jul 25 '75</v>
      </c>
      <c r="Q6" s="4" t="str">
        <f t="shared" si="4"/>
        <v>75</v>
      </c>
      <c r="R6" s="4">
        <f t="shared" si="5"/>
        <v>38</v>
      </c>
    </row>
    <row r="7" spans="1:18">
      <c r="A7" s="4" t="s">
        <v>1427</v>
      </c>
      <c r="B7" s="4" t="str">
        <f>VLOOKUP(A7,GBios!$B$2:$U$88,2,FALSE)</f>
        <v>WSH</v>
      </c>
      <c r="C7" s="4">
        <f>VLOOKUP(A7,'G2013'!$B$2:$S$301,5,FALSE)*1.7</f>
        <v>39.1</v>
      </c>
      <c r="D7" s="4">
        <f>VLOOKUP(A7,'G2013'!$B$2:$S$301,3,FALSE)*1.7</f>
        <v>61.199999999999996</v>
      </c>
      <c r="E7" s="4">
        <f>VLOOKUP(A7,'G2013'!$B$2:$S$301,13,FALSE)*1.7</f>
        <v>6.8</v>
      </c>
      <c r="F7" s="4">
        <f>IF(ISNA(VLOOKUP(A7,'G2012'!$B$2:$S$401,5,FALSE)), C7, VLOOKUP(A7,'G2012'!$B$2:$S$401,5,FALSE))</f>
        <v>4</v>
      </c>
      <c r="G7" s="4">
        <f>IF(ISNA(VLOOKUP(A7,'G2012'!$B$2:$S$401,3,FALSE)), D7, VLOOKUP(A7,'G2012'!$B$2:$S$401,3,FALSE))</f>
        <v>7</v>
      </c>
      <c r="H7" s="4">
        <f>IF(ISNA(VLOOKUP(A7,'G2012'!$B$2:$S$401,13,FALSE)), E7, VLOOKUP(A7,'G2012'!$B$2:$S$401,13,FALSE))</f>
        <v>1</v>
      </c>
      <c r="I7" s="4">
        <f>IF(ISNA(VLOOKUP(A7,'G2011'!$B$2:$S$401,5,FALSE)),AVERAGE(C7,F7), VLOOKUP(A7,'G2011'!$B$2:$S$401,5,FALSE))</f>
        <v>10</v>
      </c>
      <c r="J7" s="4">
        <f>IF(ISNA(VLOOKUP(A7,'G2011'!$B$2:$S$401,3,FALSE)),AVERAGE(D7,G7), VLOOKUP(A7,'G2011'!$B$2:$S$401,3,FALSE))</f>
        <v>14</v>
      </c>
      <c r="K7" s="4">
        <f>IF(ISNA(VLOOKUP(A7,'G2011'!$B$2:$S$401,13,FALSE)),AVERAGE(E7,H7), VLOOKUP(A7,'G2011'!$B$2:$S$401,13,FALSE))</f>
        <v>2</v>
      </c>
      <c r="L7" s="7">
        <f t="shared" si="0"/>
        <v>17.7</v>
      </c>
      <c r="M7" s="7">
        <f t="shared" si="1"/>
        <v>27.399999999999995</v>
      </c>
      <c r="N7" s="7">
        <f t="shared" si="2"/>
        <v>3.2666666666666671</v>
      </c>
      <c r="O7" s="7">
        <f t="shared" si="3"/>
        <v>38.666666666666664</v>
      </c>
      <c r="P7" s="4" t="str">
        <f>VLOOKUP(A7,GBios!$B$2:$S$351,3,FALSE)</f>
        <v>Sep 16 '89</v>
      </c>
      <c r="Q7" s="4" t="str">
        <f t="shared" si="4"/>
        <v>89</v>
      </c>
      <c r="R7" s="4">
        <f t="shared" si="5"/>
        <v>24</v>
      </c>
    </row>
    <row r="8" spans="1:18">
      <c r="A8" s="4" t="s">
        <v>1432</v>
      </c>
      <c r="B8" s="4" t="str">
        <f>VLOOKUP(A8,GBios!$B$2:$U$88,2,FALSE)</f>
        <v>DET</v>
      </c>
      <c r="C8" s="4">
        <f>VLOOKUP(A8,'G2013'!$B$2:$S$301,5,FALSE)*1.7</f>
        <v>35.699999999999996</v>
      </c>
      <c r="D8" s="4">
        <f>VLOOKUP(A8,'G2013'!$B$2:$S$301,3,FALSE)*1.7</f>
        <v>71.399999999999991</v>
      </c>
      <c r="E8" s="4">
        <f>VLOOKUP(A8,'G2013'!$B$2:$S$301,13,FALSE)*1.7</f>
        <v>8.5</v>
      </c>
      <c r="F8" s="4">
        <f>IF(ISNA(VLOOKUP(A8,'G2012'!$B$2:$S$401,5,FALSE)), C8, VLOOKUP(A8,'G2012'!$B$2:$S$401,5,FALSE))</f>
        <v>35</v>
      </c>
      <c r="G8" s="4">
        <f>IF(ISNA(VLOOKUP(A8,'G2012'!$B$2:$S$401,3,FALSE)), D8, VLOOKUP(A8,'G2012'!$B$2:$S$401,3,FALSE))</f>
        <v>57</v>
      </c>
      <c r="H8" s="4">
        <f>IF(ISNA(VLOOKUP(A8,'G2012'!$B$2:$S$401,13,FALSE)), E8, VLOOKUP(A8,'G2012'!$B$2:$S$401,13,FALSE))</f>
        <v>6</v>
      </c>
      <c r="I8" s="4">
        <f>IF(ISNA(VLOOKUP(A8,'G2011'!$B$2:$S$401,5,FALSE)),AVERAGE(C8,F8), VLOOKUP(A8,'G2011'!$B$2:$S$401,5,FALSE))</f>
        <v>37</v>
      </c>
      <c r="J8" s="4">
        <f>IF(ISNA(VLOOKUP(A8,'G2011'!$B$2:$S$401,3,FALSE)),AVERAGE(D8,G8), VLOOKUP(A8,'G2011'!$B$2:$S$401,3,FALSE))</f>
        <v>63</v>
      </c>
      <c r="K8" s="4">
        <f>IF(ISNA(VLOOKUP(A8,'G2011'!$B$2:$S$401,13,FALSE)),AVERAGE(E8,H8), VLOOKUP(A8,'G2011'!$B$2:$S$401,13,FALSE))</f>
        <v>2</v>
      </c>
      <c r="L8" s="7">
        <f t="shared" si="0"/>
        <v>35.9</v>
      </c>
      <c r="M8" s="7">
        <f t="shared" si="1"/>
        <v>63.79999999999999</v>
      </c>
      <c r="N8" s="7">
        <f t="shared" si="2"/>
        <v>5.5</v>
      </c>
      <c r="O8" s="7">
        <f t="shared" si="3"/>
        <v>77.3</v>
      </c>
      <c r="P8" s="4" t="str">
        <f>VLOOKUP(A8,GBios!$B$2:$S$351,3,FALSE)</f>
        <v>Mar 26 '84</v>
      </c>
      <c r="Q8" s="4" t="str">
        <f t="shared" si="4"/>
        <v>84</v>
      </c>
      <c r="R8" s="4">
        <f t="shared" si="5"/>
        <v>29</v>
      </c>
    </row>
    <row r="9" spans="1:18">
      <c r="A9" s="4" t="s">
        <v>1435</v>
      </c>
      <c r="B9" s="4" t="str">
        <f>VLOOKUP(A9,GBios!$B$2:$U$88,2,FALSE)</f>
        <v>MTL</v>
      </c>
      <c r="C9" s="4">
        <f>VLOOKUP(A9,'G2013'!$B$2:$S$301,5,FALSE)*1.7</f>
        <v>35.699999999999996</v>
      </c>
      <c r="D9" s="4">
        <f>VLOOKUP(A9,'G2013'!$B$2:$S$301,3,FALSE)*1.7</f>
        <v>66.3</v>
      </c>
      <c r="E9" s="4">
        <f>VLOOKUP(A9,'G2013'!$B$2:$S$301,13,FALSE)*1.7</f>
        <v>5.0999999999999996</v>
      </c>
      <c r="F9" s="4">
        <f>IF(ISNA(VLOOKUP(A9,'G2012'!$B$2:$S$401,5,FALSE)), C9, VLOOKUP(A9,'G2012'!$B$2:$S$401,5,FALSE))</f>
        <v>26</v>
      </c>
      <c r="G9" s="4">
        <f>IF(ISNA(VLOOKUP(A9,'G2012'!$B$2:$S$401,3,FALSE)), D9, VLOOKUP(A9,'G2012'!$B$2:$S$401,3,FALSE))</f>
        <v>65</v>
      </c>
      <c r="H9" s="4">
        <f>IF(ISNA(VLOOKUP(A9,'G2012'!$B$2:$S$401,13,FALSE)), E9, VLOOKUP(A9,'G2012'!$B$2:$S$401,13,FALSE))</f>
        <v>4</v>
      </c>
      <c r="I9" s="4">
        <f>IF(ISNA(VLOOKUP(A9,'G2011'!$B$2:$S$401,5,FALSE)),AVERAGE(C9,F9), VLOOKUP(A9,'G2011'!$B$2:$S$401,5,FALSE))</f>
        <v>38</v>
      </c>
      <c r="J9" s="4">
        <f>IF(ISNA(VLOOKUP(A9,'G2011'!$B$2:$S$401,3,FALSE)),AVERAGE(D9,G9), VLOOKUP(A9,'G2011'!$B$2:$S$401,3,FALSE))</f>
        <v>72</v>
      </c>
      <c r="K9" s="4">
        <f>IF(ISNA(VLOOKUP(A9,'G2011'!$B$2:$S$401,13,FALSE)),AVERAGE(E9,H9), VLOOKUP(A9,'G2011'!$B$2:$S$401,13,FALSE))</f>
        <v>8</v>
      </c>
      <c r="L9" s="7">
        <f t="shared" si="0"/>
        <v>33.233333333333327</v>
      </c>
      <c r="M9" s="7">
        <f t="shared" si="1"/>
        <v>67.766666666666666</v>
      </c>
      <c r="N9" s="7">
        <f t="shared" si="2"/>
        <v>5.7</v>
      </c>
      <c r="O9" s="7">
        <f t="shared" si="3"/>
        <v>72.166666666666657</v>
      </c>
      <c r="P9" s="4" t="str">
        <f>VLOOKUP(A9,GBios!$B$2:$S$351,3,FALSE)</f>
        <v>Aug 16 '87</v>
      </c>
      <c r="Q9" s="4" t="str">
        <f t="shared" si="4"/>
        <v>87</v>
      </c>
      <c r="R9" s="4">
        <f t="shared" si="5"/>
        <v>26</v>
      </c>
    </row>
    <row r="10" spans="1:18">
      <c r="A10" s="4" t="s">
        <v>1438</v>
      </c>
      <c r="B10" s="4" t="str">
        <f>VLOOKUP(A10,GBios!$B$2:$U$88,2,FALSE)</f>
        <v>WPG</v>
      </c>
      <c r="C10" s="4">
        <f>VLOOKUP(A10,'G2013'!$B$2:$S$301,5,FALSE)*1.7</f>
        <v>35.699999999999996</v>
      </c>
      <c r="D10" s="4">
        <f>VLOOKUP(A10,'G2013'!$B$2:$S$301,3,FALSE)*1.7</f>
        <v>74.8</v>
      </c>
      <c r="E10" s="4">
        <f>VLOOKUP(A10,'G2013'!$B$2:$S$301,13,FALSE)*1.7</f>
        <v>0</v>
      </c>
      <c r="F10" s="4">
        <f>IF(ISNA(VLOOKUP(A10,'G2012'!$B$2:$S$401,5,FALSE)), C10, VLOOKUP(A10,'G2012'!$B$2:$S$401,5,FALSE))</f>
        <v>29</v>
      </c>
      <c r="G10" s="4">
        <f>IF(ISNA(VLOOKUP(A10,'G2012'!$B$2:$S$401,3,FALSE)), D10, VLOOKUP(A10,'G2012'!$B$2:$S$401,3,FALSE))</f>
        <v>68</v>
      </c>
      <c r="H10" s="4">
        <f>IF(ISNA(VLOOKUP(A10,'G2012'!$B$2:$S$401,13,FALSE)), E10, VLOOKUP(A10,'G2012'!$B$2:$S$401,13,FALSE))</f>
        <v>4</v>
      </c>
      <c r="I10" s="4">
        <f>IF(ISNA(VLOOKUP(A10,'G2011'!$B$2:$S$401,5,FALSE)),AVERAGE(C10,F10), VLOOKUP(A10,'G2011'!$B$2:$S$401,5,FALSE))</f>
        <v>21</v>
      </c>
      <c r="J10" s="4">
        <f>IF(ISNA(VLOOKUP(A10,'G2011'!$B$2:$S$401,3,FALSE)),AVERAGE(D10,G10), VLOOKUP(A10,'G2011'!$B$2:$S$401,3,FALSE))</f>
        <v>58</v>
      </c>
      <c r="K10" s="4">
        <f>IF(ISNA(VLOOKUP(A10,'G2011'!$B$2:$S$401,13,FALSE)),AVERAGE(E10,H10), VLOOKUP(A10,'G2011'!$B$2:$S$401,13,FALSE))</f>
        <v>4</v>
      </c>
      <c r="L10" s="7">
        <f t="shared" si="0"/>
        <v>28.566666666666663</v>
      </c>
      <c r="M10" s="7">
        <f t="shared" si="1"/>
        <v>66.933333333333337</v>
      </c>
      <c r="N10" s="7">
        <f t="shared" si="2"/>
        <v>2.6666666666666665</v>
      </c>
      <c r="O10" s="7">
        <f t="shared" si="3"/>
        <v>59.79999999999999</v>
      </c>
      <c r="P10" s="4" t="str">
        <f>VLOOKUP(A10,GBios!$B$2:$S$351,3,FALSE)</f>
        <v>Aug 31 '87</v>
      </c>
      <c r="Q10" s="4" t="str">
        <f t="shared" si="4"/>
        <v>87</v>
      </c>
      <c r="R10" s="4">
        <f t="shared" si="5"/>
        <v>26</v>
      </c>
    </row>
    <row r="11" spans="1:18">
      <c r="A11" s="4" t="s">
        <v>1429</v>
      </c>
      <c r="B11" s="4" t="str">
        <f>VLOOKUP(A11,GBios!$B$2:$U$88,2,FALSE)</f>
        <v>CBJ</v>
      </c>
      <c r="C11" s="4">
        <f>VLOOKUP(A11,'G2013'!$B$2:$S$301,5,FALSE)*1.7</f>
        <v>35.699999999999996</v>
      </c>
      <c r="D11" s="4">
        <f>VLOOKUP(A11,'G2013'!$B$2:$S$301,3,FALSE)*1.7</f>
        <v>64.599999999999994</v>
      </c>
      <c r="E11" s="4">
        <f>VLOOKUP(A11,'G2013'!$B$2:$S$301,13,FALSE)*1.7</f>
        <v>6.8</v>
      </c>
      <c r="F11" s="4">
        <f>IF(ISNA(VLOOKUP(A11,'G2012'!$B$2:$S$401,5,FALSE)), C11, VLOOKUP(A11,'G2012'!$B$2:$S$401,5,FALSE))</f>
        <v>14</v>
      </c>
      <c r="G11" s="4">
        <f>IF(ISNA(VLOOKUP(A11,'G2012'!$B$2:$S$401,3,FALSE)), D11, VLOOKUP(A11,'G2012'!$B$2:$S$401,3,FALSE))</f>
        <v>29</v>
      </c>
      <c r="H11" s="4">
        <f>IF(ISNA(VLOOKUP(A11,'G2012'!$B$2:$S$401,13,FALSE)), E11, VLOOKUP(A11,'G2012'!$B$2:$S$401,13,FALSE))</f>
        <v>0</v>
      </c>
      <c r="I11" s="4">
        <f>IF(ISNA(VLOOKUP(A11,'G2011'!$B$2:$S$401,5,FALSE)),AVERAGE(C11,F11), VLOOKUP(A11,'G2011'!$B$2:$S$401,5,FALSE))</f>
        <v>28</v>
      </c>
      <c r="J11" s="4">
        <f>IF(ISNA(VLOOKUP(A11,'G2011'!$B$2:$S$401,3,FALSE)),AVERAGE(D11,G11), VLOOKUP(A11,'G2011'!$B$2:$S$401,3,FALSE))</f>
        <v>54</v>
      </c>
      <c r="K11" s="4">
        <f>IF(ISNA(VLOOKUP(A11,'G2011'!$B$2:$S$401,13,FALSE)),AVERAGE(E11,H11), VLOOKUP(A11,'G2011'!$B$2:$S$401,13,FALSE))</f>
        <v>0</v>
      </c>
      <c r="L11" s="7">
        <f t="shared" si="0"/>
        <v>25.899999999999995</v>
      </c>
      <c r="M11" s="7">
        <f t="shared" si="1"/>
        <v>49.199999999999996</v>
      </c>
      <c r="N11" s="7">
        <f t="shared" si="2"/>
        <v>2.2666666666666666</v>
      </c>
      <c r="O11" s="7">
        <f t="shared" si="3"/>
        <v>54.066666666666656</v>
      </c>
      <c r="P11" s="4" t="str">
        <f>VLOOKUP(A11,GBios!$B$2:$S$351,3,FALSE)</f>
        <v>Sep 20 '88</v>
      </c>
      <c r="Q11" s="4" t="str">
        <f t="shared" si="4"/>
        <v>88</v>
      </c>
      <c r="R11" s="4">
        <f t="shared" si="5"/>
        <v>25</v>
      </c>
    </row>
    <row r="12" spans="1:18">
      <c r="A12" s="4" t="s">
        <v>1448</v>
      </c>
      <c r="B12" s="4" t="str">
        <f>VLOOKUP(A12,GBios!$B$2:$U$88,2,FALSE)</f>
        <v>PHI</v>
      </c>
      <c r="C12" s="4">
        <f>VLOOKUP(A12,'G2013'!$B$2:$S$301,5,FALSE)*1.7</f>
        <v>32.299999999999997</v>
      </c>
      <c r="D12" s="4">
        <f>VLOOKUP(A12,'G2013'!$B$2:$S$301,3,FALSE)*1.7</f>
        <v>68</v>
      </c>
      <c r="E12" s="4">
        <f>VLOOKUP(A12,'G2013'!$B$2:$S$301,13,FALSE)*1.7</f>
        <v>1.7</v>
      </c>
      <c r="F12" s="4">
        <f>IF(ISNA(VLOOKUP(A12,'G2012'!$B$2:$S$401,5,FALSE)), C12, VLOOKUP(A12,'G2012'!$B$2:$S$401,5,FALSE))</f>
        <v>33</v>
      </c>
      <c r="G12" s="4">
        <f>IF(ISNA(VLOOKUP(A12,'G2012'!$B$2:$S$401,3,FALSE)), D12, VLOOKUP(A12,'G2012'!$B$2:$S$401,3,FALSE))</f>
        <v>59</v>
      </c>
      <c r="H12" s="4">
        <f>IF(ISNA(VLOOKUP(A12,'G2012'!$B$2:$S$401,13,FALSE)), E12, VLOOKUP(A12,'G2012'!$B$2:$S$401,13,FALSE))</f>
        <v>6</v>
      </c>
      <c r="I12" s="4">
        <f>IF(ISNA(VLOOKUP(A12,'G2011'!$B$2:$S$401,5,FALSE)),AVERAGE(C12,F12), VLOOKUP(A12,'G2011'!$B$2:$S$401,5,FALSE))</f>
        <v>36</v>
      </c>
      <c r="J12" s="4">
        <f>IF(ISNA(VLOOKUP(A12,'G2011'!$B$2:$S$401,3,FALSE)),AVERAGE(D12,G12), VLOOKUP(A12,'G2011'!$B$2:$S$401,3,FALSE))</f>
        <v>68</v>
      </c>
      <c r="K12" s="4">
        <f>IF(ISNA(VLOOKUP(A12,'G2011'!$B$2:$S$401,13,FALSE)),AVERAGE(E12,H12), VLOOKUP(A12,'G2011'!$B$2:$S$401,13,FALSE))</f>
        <v>7</v>
      </c>
      <c r="L12" s="7">
        <f t="shared" si="0"/>
        <v>33.766666666666666</v>
      </c>
      <c r="M12" s="7">
        <f t="shared" si="1"/>
        <v>65</v>
      </c>
      <c r="N12" s="7">
        <f t="shared" si="2"/>
        <v>4.8999999999999995</v>
      </c>
      <c r="O12" s="7">
        <f t="shared" si="3"/>
        <v>72.433333333333337</v>
      </c>
      <c r="P12" s="4" t="str">
        <f>VLOOKUP(A12,GBios!$B$2:$S$351,3,FALSE)</f>
        <v>Jun 22 '80</v>
      </c>
      <c r="Q12" s="4" t="str">
        <f t="shared" si="4"/>
        <v>80</v>
      </c>
      <c r="R12" s="4">
        <f t="shared" si="5"/>
        <v>33</v>
      </c>
    </row>
    <row r="13" spans="1:18">
      <c r="A13" s="4" t="s">
        <v>1440</v>
      </c>
      <c r="B13" s="4" t="str">
        <f>VLOOKUP(A13,GBios!$B$2:$U$88,2,FALSE)</f>
        <v>CHI</v>
      </c>
      <c r="C13" s="4">
        <f>VLOOKUP(A13,'G2013'!$B$2:$S$301,5,FALSE)*1.7</f>
        <v>32.299999999999997</v>
      </c>
      <c r="D13" s="4">
        <f>VLOOKUP(A13,'G2013'!$B$2:$S$301,3,FALSE)*1.7</f>
        <v>51</v>
      </c>
      <c r="E13" s="4">
        <f>VLOOKUP(A13,'G2013'!$B$2:$S$301,13,FALSE)*1.7</f>
        <v>5.0999999999999996</v>
      </c>
      <c r="F13" s="4">
        <f>IF(ISNA(VLOOKUP(A13,'G2012'!$B$2:$S$401,5,FALSE)), C13, VLOOKUP(A13,'G2012'!$B$2:$S$401,5,FALSE))</f>
        <v>30</v>
      </c>
      <c r="G13" s="4">
        <f>IF(ISNA(VLOOKUP(A13,'G2012'!$B$2:$S$401,3,FALSE)), D13, VLOOKUP(A13,'G2012'!$B$2:$S$401,3,FALSE))</f>
        <v>57</v>
      </c>
      <c r="H13" s="4">
        <f>IF(ISNA(VLOOKUP(A13,'G2012'!$B$2:$S$401,13,FALSE)), E13, VLOOKUP(A13,'G2012'!$B$2:$S$401,13,FALSE))</f>
        <v>0</v>
      </c>
      <c r="I13" s="4">
        <f>IF(ISNA(VLOOKUP(A13,'G2011'!$B$2:$S$401,5,FALSE)),AVERAGE(C13,F13), VLOOKUP(A13,'G2011'!$B$2:$S$401,5,FALSE))</f>
        <v>33</v>
      </c>
      <c r="J13" s="4">
        <f>IF(ISNA(VLOOKUP(A13,'G2011'!$B$2:$S$401,3,FALSE)),AVERAGE(D13,G13), VLOOKUP(A13,'G2011'!$B$2:$S$401,3,FALSE))</f>
        <v>57</v>
      </c>
      <c r="K13" s="4">
        <f>IF(ISNA(VLOOKUP(A13,'G2011'!$B$2:$S$401,13,FALSE)),AVERAGE(E13,H13), VLOOKUP(A13,'G2011'!$B$2:$S$401,13,FALSE))</f>
        <v>4</v>
      </c>
      <c r="L13" s="7">
        <f t="shared" si="0"/>
        <v>31.766666666666666</v>
      </c>
      <c r="M13" s="7">
        <f t="shared" si="1"/>
        <v>55</v>
      </c>
      <c r="N13" s="7">
        <f t="shared" si="2"/>
        <v>3.0333333333333332</v>
      </c>
      <c r="O13" s="7">
        <f t="shared" si="3"/>
        <v>66.566666666666663</v>
      </c>
      <c r="P13" s="4" t="str">
        <f>VLOOKUP(A13,GBios!$B$2:$S$351,3,FALSE)</f>
        <v>Dec 31 '84</v>
      </c>
      <c r="Q13" s="4" t="str">
        <f t="shared" si="4"/>
        <v>84</v>
      </c>
      <c r="R13" s="4">
        <f t="shared" si="5"/>
        <v>29</v>
      </c>
    </row>
    <row r="14" spans="1:18">
      <c r="A14" s="4" t="s">
        <v>1445</v>
      </c>
      <c r="B14" s="4" t="str">
        <f>VLOOKUP(A14,GBios!$B$2:$U$88,2,FALSE)</f>
        <v>TOR</v>
      </c>
      <c r="C14" s="4">
        <f>VLOOKUP(A14,'G2013'!$B$2:$S$301,5,FALSE)*1.7</f>
        <v>32.299999999999997</v>
      </c>
      <c r="D14" s="4">
        <f>VLOOKUP(A14,'G2013'!$B$2:$S$301,3,FALSE)*1.7</f>
        <v>56.1</v>
      </c>
      <c r="E14" s="4">
        <f>VLOOKUP(A14,'G2013'!$B$2:$S$301,13,FALSE)*1.7</f>
        <v>6.8</v>
      </c>
      <c r="F14" s="4">
        <f>IF(ISNA(VLOOKUP(A14,'G2012'!$B$2:$S$401,5,FALSE)), C14, VLOOKUP(A14,'G2012'!$B$2:$S$401,5,FALSE))</f>
        <v>14</v>
      </c>
      <c r="G14" s="4">
        <f>IF(ISNA(VLOOKUP(A14,'G2012'!$B$2:$S$401,3,FALSE)), D14, VLOOKUP(A14,'G2012'!$B$2:$S$401,3,FALSE))</f>
        <v>34</v>
      </c>
      <c r="H14" s="4">
        <f>IF(ISNA(VLOOKUP(A14,'G2012'!$B$2:$S$401,13,FALSE)), E14, VLOOKUP(A14,'G2012'!$B$2:$S$401,13,FALSE))</f>
        <v>3</v>
      </c>
      <c r="I14" s="4">
        <f>IF(ISNA(VLOOKUP(A14,'G2011'!$B$2:$S$401,5,FALSE)),AVERAGE(C14,F14), VLOOKUP(A14,'G2011'!$B$2:$S$401,5,FALSE))</f>
        <v>20</v>
      </c>
      <c r="J14" s="4">
        <f>IF(ISNA(VLOOKUP(A14,'G2011'!$B$2:$S$401,3,FALSE)),AVERAGE(D14,G14), VLOOKUP(A14,'G2011'!$B$2:$S$401,3,FALSE))</f>
        <v>37</v>
      </c>
      <c r="K14" s="4">
        <f>IF(ISNA(VLOOKUP(A14,'G2011'!$B$2:$S$401,13,FALSE)),AVERAGE(E14,H14), VLOOKUP(A14,'G2011'!$B$2:$S$401,13,FALSE))</f>
        <v>3</v>
      </c>
      <c r="L14" s="7">
        <f t="shared" si="0"/>
        <v>22.099999999999998</v>
      </c>
      <c r="M14" s="7">
        <f t="shared" si="1"/>
        <v>42.366666666666667</v>
      </c>
      <c r="N14" s="7">
        <f t="shared" si="2"/>
        <v>4.2666666666666666</v>
      </c>
      <c r="O14" s="7">
        <f t="shared" si="3"/>
        <v>48.466666666666661</v>
      </c>
      <c r="P14" s="4" t="str">
        <f>VLOOKUP(A14,GBios!$B$2:$S$351,3,FALSE)</f>
        <v>Mar 15 '88</v>
      </c>
      <c r="Q14" s="4" t="str">
        <f t="shared" si="4"/>
        <v>88</v>
      </c>
      <c r="R14" s="4">
        <f t="shared" si="5"/>
        <v>25</v>
      </c>
    </row>
    <row r="15" spans="1:18">
      <c r="A15" s="4" t="s">
        <v>1442</v>
      </c>
      <c r="B15" s="4" t="str">
        <f>VLOOKUP(A15,GBios!$B$2:$U$88,2,FALSE)</f>
        <v>BOS</v>
      </c>
      <c r="C15" s="4">
        <f>VLOOKUP(A15,'G2013'!$B$2:$S$301,5,FALSE)*1.7</f>
        <v>32.299999999999997</v>
      </c>
      <c r="D15" s="4">
        <f>VLOOKUP(A15,'G2013'!$B$2:$S$301,3,FALSE)*1.7</f>
        <v>61.199999999999996</v>
      </c>
      <c r="E15" s="4">
        <f>VLOOKUP(A15,'G2013'!$B$2:$S$301,13,FALSE)*1.7</f>
        <v>8.5</v>
      </c>
      <c r="F15" s="4">
        <f>IF(ISNA(VLOOKUP(A15,'G2012'!$B$2:$S$401,5,FALSE)), C15, VLOOKUP(A15,'G2012'!$B$2:$S$401,5,FALSE))</f>
        <v>11</v>
      </c>
      <c r="G15" s="4">
        <f>IF(ISNA(VLOOKUP(A15,'G2012'!$B$2:$S$401,3,FALSE)), D15, VLOOKUP(A15,'G2012'!$B$2:$S$401,3,FALSE))</f>
        <v>23</v>
      </c>
      <c r="H15" s="4">
        <f>IF(ISNA(VLOOKUP(A15,'G2012'!$B$2:$S$401,13,FALSE)), E15, VLOOKUP(A15,'G2012'!$B$2:$S$401,13,FALSE))</f>
        <v>3</v>
      </c>
      <c r="I15" s="4">
        <f>IF(ISNA(VLOOKUP(A15,'G2011'!$B$2:$S$401,5,FALSE)),AVERAGE(C15,F15), VLOOKUP(A15,'G2011'!$B$2:$S$401,5,FALSE))</f>
        <v>11</v>
      </c>
      <c r="J15" s="4">
        <f>IF(ISNA(VLOOKUP(A15,'G2011'!$B$2:$S$401,3,FALSE)),AVERAGE(D15,G15), VLOOKUP(A15,'G2011'!$B$2:$S$401,3,FALSE))</f>
        <v>29</v>
      </c>
      <c r="K15" s="4">
        <f>IF(ISNA(VLOOKUP(A15,'G2011'!$B$2:$S$401,13,FALSE)),AVERAGE(E15,H15), VLOOKUP(A15,'G2011'!$B$2:$S$401,13,FALSE))</f>
        <v>2</v>
      </c>
      <c r="L15" s="7">
        <f t="shared" si="0"/>
        <v>18.099999999999998</v>
      </c>
      <c r="M15" s="7">
        <f t="shared" si="1"/>
        <v>37.733333333333327</v>
      </c>
      <c r="N15" s="7">
        <f t="shared" si="2"/>
        <v>4.5</v>
      </c>
      <c r="O15" s="7">
        <f t="shared" si="3"/>
        <v>40.699999999999996</v>
      </c>
      <c r="P15" s="4" t="str">
        <f>VLOOKUP(A15,GBios!$B$2:$S$351,3,FALSE)</f>
        <v>Mar 10 '87</v>
      </c>
      <c r="Q15" s="4" t="str">
        <f t="shared" si="4"/>
        <v>87</v>
      </c>
      <c r="R15" s="4">
        <f t="shared" si="5"/>
        <v>26</v>
      </c>
    </row>
    <row r="16" spans="1:18">
      <c r="A16" s="4" t="s">
        <v>1451</v>
      </c>
      <c r="B16" s="4" t="str">
        <f>VLOOKUP(A16,GBios!$B$2:$U$88,2,FALSE)</f>
        <v>LAK</v>
      </c>
      <c r="C16" s="4">
        <f>VLOOKUP(A16,'G2013'!$B$2:$S$301,5,FALSE)*1.7</f>
        <v>30.599999999999998</v>
      </c>
      <c r="D16" s="4">
        <f>VLOOKUP(A16,'G2013'!$B$2:$S$301,3,FALSE)*1.7</f>
        <v>62.9</v>
      </c>
      <c r="E16" s="4">
        <f>VLOOKUP(A16,'G2013'!$B$2:$S$301,13,FALSE)*1.7</f>
        <v>1.7</v>
      </c>
      <c r="F16" s="4">
        <f>IF(ISNA(VLOOKUP(A16,'G2012'!$B$2:$S$401,5,FALSE)), C16, VLOOKUP(A16,'G2012'!$B$2:$S$401,5,FALSE))</f>
        <v>35</v>
      </c>
      <c r="G16" s="4">
        <f>IF(ISNA(VLOOKUP(A16,'G2012'!$B$2:$S$401,3,FALSE)), D16, VLOOKUP(A16,'G2012'!$B$2:$S$401,3,FALSE))</f>
        <v>69</v>
      </c>
      <c r="H16" s="4">
        <f>IF(ISNA(VLOOKUP(A16,'G2012'!$B$2:$S$401,13,FALSE)), E16, VLOOKUP(A16,'G2012'!$B$2:$S$401,13,FALSE))</f>
        <v>10</v>
      </c>
      <c r="I16" s="4">
        <f>IF(ISNA(VLOOKUP(A16,'G2011'!$B$2:$S$401,5,FALSE)),AVERAGE(C16,F16), VLOOKUP(A16,'G2011'!$B$2:$S$401,5,FALSE))</f>
        <v>35</v>
      </c>
      <c r="J16" s="4">
        <f>IF(ISNA(VLOOKUP(A16,'G2011'!$B$2:$S$401,3,FALSE)),AVERAGE(D16,G16), VLOOKUP(A16,'G2011'!$B$2:$S$401,3,FALSE))</f>
        <v>61</v>
      </c>
      <c r="K16" s="4">
        <f>IF(ISNA(VLOOKUP(A16,'G2011'!$B$2:$S$401,13,FALSE)),AVERAGE(E16,H16), VLOOKUP(A16,'G2011'!$B$2:$S$401,13,FALSE))</f>
        <v>6</v>
      </c>
      <c r="L16" s="7">
        <f t="shared" si="0"/>
        <v>33.533333333333331</v>
      </c>
      <c r="M16" s="7">
        <f t="shared" si="1"/>
        <v>64.3</v>
      </c>
      <c r="N16" s="7">
        <f t="shared" si="2"/>
        <v>5.8999999999999995</v>
      </c>
      <c r="O16" s="7">
        <f t="shared" si="3"/>
        <v>72.966666666666669</v>
      </c>
      <c r="P16" s="4" t="str">
        <f>VLOOKUP(A16,GBios!$B$2:$S$351,3,FALSE)</f>
        <v>Jan 21 '86</v>
      </c>
      <c r="Q16" s="4" t="str">
        <f t="shared" si="4"/>
        <v>86</v>
      </c>
      <c r="R16" s="4">
        <f t="shared" si="5"/>
        <v>27</v>
      </c>
    </row>
    <row r="17" spans="1:18">
      <c r="A17" s="4" t="s">
        <v>1459</v>
      </c>
      <c r="B17" s="4" t="str">
        <f>VLOOKUP(A17,GBios!$B$2:$U$88,2,FALSE)</f>
        <v>BUF</v>
      </c>
      <c r="C17" s="4">
        <f>VLOOKUP(A17,'G2013'!$B$2:$S$301,5,FALSE)*1.7</f>
        <v>28.9</v>
      </c>
      <c r="D17" s="4">
        <f>VLOOKUP(A17,'G2013'!$B$2:$S$301,3,FALSE)*1.7</f>
        <v>68</v>
      </c>
      <c r="E17" s="4">
        <f>VLOOKUP(A17,'G2013'!$B$2:$S$301,13,FALSE)*1.7</f>
        <v>0</v>
      </c>
      <c r="F17" s="4">
        <f>IF(ISNA(VLOOKUP(A17,'G2012'!$B$2:$S$401,5,FALSE)), C17, VLOOKUP(A17,'G2012'!$B$2:$S$401,5,FALSE))</f>
        <v>31</v>
      </c>
      <c r="G17" s="4">
        <f>IF(ISNA(VLOOKUP(A17,'G2012'!$B$2:$S$401,3,FALSE)), D17, VLOOKUP(A17,'G2012'!$B$2:$S$401,3,FALSE))</f>
        <v>61</v>
      </c>
      <c r="H17" s="4">
        <f>IF(ISNA(VLOOKUP(A17,'G2012'!$B$2:$S$401,13,FALSE)), E17, VLOOKUP(A17,'G2012'!$B$2:$S$401,13,FALSE))</f>
        <v>6</v>
      </c>
      <c r="I17" s="4">
        <f>IF(ISNA(VLOOKUP(A17,'G2011'!$B$2:$S$401,5,FALSE)),AVERAGE(C17,F17), VLOOKUP(A17,'G2011'!$B$2:$S$401,5,FALSE))</f>
        <v>34</v>
      </c>
      <c r="J17" s="4">
        <f>IF(ISNA(VLOOKUP(A17,'G2011'!$B$2:$S$401,3,FALSE)),AVERAGE(D17,G17), VLOOKUP(A17,'G2011'!$B$2:$S$401,3,FALSE))</f>
        <v>66</v>
      </c>
      <c r="K17" s="4">
        <f>IF(ISNA(VLOOKUP(A17,'G2011'!$B$2:$S$401,13,FALSE)),AVERAGE(E17,H17), VLOOKUP(A17,'G2011'!$B$2:$S$401,13,FALSE))</f>
        <v>5</v>
      </c>
      <c r="L17" s="7">
        <f t="shared" si="0"/>
        <v>31.3</v>
      </c>
      <c r="M17" s="7">
        <f t="shared" si="1"/>
        <v>65</v>
      </c>
      <c r="N17" s="7">
        <f t="shared" si="2"/>
        <v>3.6666666666666665</v>
      </c>
      <c r="O17" s="7">
        <f t="shared" si="3"/>
        <v>66.266666666666666</v>
      </c>
      <c r="P17" s="4" t="str">
        <f>VLOOKUP(A17,GBios!$B$2:$S$351,3,FALSE)</f>
        <v>Jul 17 '80</v>
      </c>
      <c r="Q17" s="4" t="str">
        <f t="shared" si="4"/>
        <v>80</v>
      </c>
      <c r="R17" s="4">
        <f t="shared" si="5"/>
        <v>33</v>
      </c>
    </row>
    <row r="18" spans="1:18">
      <c r="A18" s="4" t="s">
        <v>1456</v>
      </c>
      <c r="B18" s="4" t="str">
        <f>VLOOKUP(A18,GBios!$B$2:$U$88,2,FALSE)</f>
        <v>VAN</v>
      </c>
      <c r="C18" s="4">
        <f>VLOOKUP(A18,'G2013'!$B$2:$S$301,5,FALSE)*1.7</f>
        <v>28.9</v>
      </c>
      <c r="D18" s="4">
        <f>VLOOKUP(A18,'G2013'!$B$2:$S$301,3,FALSE)*1.7</f>
        <v>51</v>
      </c>
      <c r="E18" s="4">
        <f>VLOOKUP(A18,'G2013'!$B$2:$S$301,13,FALSE)*1.7</f>
        <v>8.5</v>
      </c>
      <c r="F18" s="4">
        <f>IF(ISNA(VLOOKUP(A18,'G2012'!$B$2:$S$401,5,FALSE)), C18, VLOOKUP(A18,'G2012'!$B$2:$S$401,5,FALSE))</f>
        <v>20</v>
      </c>
      <c r="G18" s="4">
        <f>IF(ISNA(VLOOKUP(A18,'G2012'!$B$2:$S$401,3,FALSE)), D18, VLOOKUP(A18,'G2012'!$B$2:$S$401,3,FALSE))</f>
        <v>33</v>
      </c>
      <c r="H18" s="4">
        <f>IF(ISNA(VLOOKUP(A18,'G2012'!$B$2:$S$401,13,FALSE)), E18, VLOOKUP(A18,'G2012'!$B$2:$S$401,13,FALSE))</f>
        <v>3</v>
      </c>
      <c r="I18" s="4">
        <f>IF(ISNA(VLOOKUP(A18,'G2011'!$B$2:$S$401,5,FALSE)),AVERAGE(C18,F18), VLOOKUP(A18,'G2011'!$B$2:$S$401,5,FALSE))</f>
        <v>16</v>
      </c>
      <c r="J18" s="4">
        <f>IF(ISNA(VLOOKUP(A18,'G2011'!$B$2:$S$401,3,FALSE)),AVERAGE(D18,G18), VLOOKUP(A18,'G2011'!$B$2:$S$401,3,FALSE))</f>
        <v>25</v>
      </c>
      <c r="K18" s="4">
        <f>IF(ISNA(VLOOKUP(A18,'G2011'!$B$2:$S$401,13,FALSE)),AVERAGE(E18,H18), VLOOKUP(A18,'G2011'!$B$2:$S$401,13,FALSE))</f>
        <v>1</v>
      </c>
      <c r="L18" s="7">
        <f t="shared" si="0"/>
        <v>21.633333333333336</v>
      </c>
      <c r="M18" s="7">
        <f t="shared" si="1"/>
        <v>36.333333333333336</v>
      </c>
      <c r="N18" s="7">
        <f t="shared" si="2"/>
        <v>4.166666666666667</v>
      </c>
      <c r="O18" s="7">
        <f t="shared" si="3"/>
        <v>47.433333333333337</v>
      </c>
      <c r="P18" s="4" t="str">
        <f>VLOOKUP(A18,GBios!$B$2:$S$351,3,FALSE)</f>
        <v>Mar 18 '86</v>
      </c>
      <c r="Q18" s="4" t="str">
        <f t="shared" si="4"/>
        <v>86</v>
      </c>
      <c r="R18" s="4">
        <f t="shared" si="5"/>
        <v>27</v>
      </c>
    </row>
    <row r="19" spans="1:18">
      <c r="A19" s="4" t="s">
        <v>1454</v>
      </c>
      <c r="B19" s="4" t="str">
        <f>VLOOKUP(A19,GBios!$B$2:$U$88,2,FALSE)</f>
        <v>CHI</v>
      </c>
      <c r="C19" s="4">
        <f>VLOOKUP(A19,'G2013'!$B$2:$S$301,5,FALSE)*1.7</f>
        <v>28.9</v>
      </c>
      <c r="D19" s="4">
        <f>VLOOKUP(A19,'G2013'!$B$2:$S$301,3,FALSE)*1.7</f>
        <v>35.699999999999996</v>
      </c>
      <c r="E19" s="4">
        <f>VLOOKUP(A19,'G2013'!$B$2:$S$301,13,FALSE)*1.7</f>
        <v>5.0999999999999996</v>
      </c>
      <c r="F19" s="4">
        <f>IF(ISNA(VLOOKUP(A19,'G2012'!$B$2:$S$401,5,FALSE)), C19, VLOOKUP(A19,'G2012'!$B$2:$S$401,5,FALSE))</f>
        <v>15</v>
      </c>
      <c r="G19" s="4">
        <f>IF(ISNA(VLOOKUP(A19,'G2012'!$B$2:$S$401,3,FALSE)), D19, VLOOKUP(A19,'G2012'!$B$2:$S$401,3,FALSE))</f>
        <v>34</v>
      </c>
      <c r="H19" s="4">
        <f>IF(ISNA(VLOOKUP(A19,'G2012'!$B$2:$S$401,13,FALSE)), E19, VLOOKUP(A19,'G2012'!$B$2:$S$401,13,FALSE))</f>
        <v>0</v>
      </c>
      <c r="I19" s="4">
        <f>IF(ISNA(VLOOKUP(A19,'G2011'!$B$2:$S$401,5,FALSE)),AVERAGE(C19,F19), VLOOKUP(A19,'G2011'!$B$2:$S$401,5,FALSE))</f>
        <v>7</v>
      </c>
      <c r="J19" s="4">
        <f>IF(ISNA(VLOOKUP(A19,'G2011'!$B$2:$S$401,3,FALSE)),AVERAGE(D19,G19), VLOOKUP(A19,'G2011'!$B$2:$S$401,3,FALSE))</f>
        <v>10</v>
      </c>
      <c r="K19" s="4">
        <f>IF(ISNA(VLOOKUP(A19,'G2011'!$B$2:$S$401,13,FALSE)),AVERAGE(E19,H19), VLOOKUP(A19,'G2011'!$B$2:$S$401,13,FALSE))</f>
        <v>0</v>
      </c>
      <c r="L19" s="7">
        <f t="shared" si="0"/>
        <v>16.966666666666665</v>
      </c>
      <c r="M19" s="7">
        <f t="shared" si="1"/>
        <v>26.566666666666663</v>
      </c>
      <c r="N19" s="7">
        <f t="shared" si="2"/>
        <v>1.7</v>
      </c>
      <c r="O19" s="7">
        <f t="shared" si="3"/>
        <v>35.633333333333333</v>
      </c>
      <c r="P19" s="4" t="str">
        <f>VLOOKUP(A19,GBios!$B$2:$S$351,3,FALSE)</f>
        <v>Sep 28 '82</v>
      </c>
      <c r="Q19" s="4" t="str">
        <f t="shared" si="4"/>
        <v>82</v>
      </c>
      <c r="R19" s="4">
        <f t="shared" si="5"/>
        <v>31</v>
      </c>
    </row>
    <row r="20" spans="1:18">
      <c r="A20" s="4" t="s">
        <v>1468</v>
      </c>
      <c r="B20" s="4" t="str">
        <f>VLOOKUP(A20,GBios!$B$2:$U$88,2,FALSE)</f>
        <v>NSH</v>
      </c>
      <c r="C20" s="4">
        <f>VLOOKUP(A20,'G2013'!$B$2:$S$301,5,FALSE)*1.7</f>
        <v>25.5</v>
      </c>
      <c r="D20" s="4">
        <f>VLOOKUP(A20,'G2013'!$B$2:$S$301,3,FALSE)*1.7</f>
        <v>73.099999999999994</v>
      </c>
      <c r="E20" s="4">
        <f>VLOOKUP(A20,'G2013'!$B$2:$S$301,13,FALSE)*1.7</f>
        <v>8.5</v>
      </c>
      <c r="F20" s="4">
        <f>IF(ISNA(VLOOKUP(A20,'G2012'!$B$2:$S$401,5,FALSE)), C20, VLOOKUP(A20,'G2012'!$B$2:$S$401,5,FALSE))</f>
        <v>43</v>
      </c>
      <c r="G20" s="4">
        <f>IF(ISNA(VLOOKUP(A20,'G2012'!$B$2:$S$401,3,FALSE)), D20, VLOOKUP(A20,'G2012'!$B$2:$S$401,3,FALSE))</f>
        <v>73</v>
      </c>
      <c r="H20" s="4">
        <f>IF(ISNA(VLOOKUP(A20,'G2012'!$B$2:$S$401,13,FALSE)), E20, VLOOKUP(A20,'G2012'!$B$2:$S$401,13,FALSE))</f>
        <v>5</v>
      </c>
      <c r="I20" s="4">
        <f>IF(ISNA(VLOOKUP(A20,'G2011'!$B$2:$S$401,5,FALSE)),AVERAGE(C20,F20), VLOOKUP(A20,'G2011'!$B$2:$S$401,5,FALSE))</f>
        <v>33</v>
      </c>
      <c r="J20" s="4">
        <f>IF(ISNA(VLOOKUP(A20,'G2011'!$B$2:$S$401,3,FALSE)),AVERAGE(D20,G20), VLOOKUP(A20,'G2011'!$B$2:$S$401,3,FALSE))</f>
        <v>64</v>
      </c>
      <c r="K20" s="4">
        <f>IF(ISNA(VLOOKUP(A20,'G2011'!$B$2:$S$401,13,FALSE)),AVERAGE(E20,H20), VLOOKUP(A20,'G2011'!$B$2:$S$401,13,FALSE))</f>
        <v>6</v>
      </c>
      <c r="L20" s="7">
        <f t="shared" si="0"/>
        <v>33.833333333333336</v>
      </c>
      <c r="M20" s="7">
        <f t="shared" si="1"/>
        <v>70.033333333333331</v>
      </c>
      <c r="N20" s="7">
        <f t="shared" si="2"/>
        <v>6.5</v>
      </c>
      <c r="O20" s="7">
        <f t="shared" si="3"/>
        <v>74.166666666666671</v>
      </c>
      <c r="P20" s="4" t="str">
        <f>VLOOKUP(A20,GBios!$B$2:$S$351,3,FALSE)</f>
        <v>Nov 03 '82</v>
      </c>
      <c r="Q20" s="4" t="str">
        <f t="shared" si="4"/>
        <v>82</v>
      </c>
      <c r="R20" s="4">
        <f t="shared" si="5"/>
        <v>31</v>
      </c>
    </row>
    <row r="21" spans="1:18">
      <c r="A21" s="4" t="s">
        <v>1473</v>
      </c>
      <c r="B21" s="4" t="str">
        <f>VLOOKUP(A21,GBios!$B$2:$U$88,2,FALSE)</f>
        <v>DAL</v>
      </c>
      <c r="C21" s="4">
        <f>VLOOKUP(A21,'G2013'!$B$2:$S$301,5,FALSE)*1.7</f>
        <v>25.5</v>
      </c>
      <c r="D21" s="4">
        <f>VLOOKUP(A21,'G2013'!$B$2:$S$301,3,FALSE)*1.7</f>
        <v>61.199999999999996</v>
      </c>
      <c r="E21" s="4">
        <f>VLOOKUP(A21,'G2013'!$B$2:$S$301,13,FALSE)*1.7</f>
        <v>1.7</v>
      </c>
      <c r="F21" s="4">
        <f>IF(ISNA(VLOOKUP(A21,'G2012'!$B$2:$S$401,5,FALSE)), C21, VLOOKUP(A21,'G2012'!$B$2:$S$401,5,FALSE))</f>
        <v>32</v>
      </c>
      <c r="G21" s="4">
        <f>IF(ISNA(VLOOKUP(A21,'G2012'!$B$2:$S$401,3,FALSE)), D21, VLOOKUP(A21,'G2012'!$B$2:$S$401,3,FALSE))</f>
        <v>59</v>
      </c>
      <c r="H21" s="4">
        <f>IF(ISNA(VLOOKUP(A21,'G2012'!$B$2:$S$401,13,FALSE)), E21, VLOOKUP(A21,'G2012'!$B$2:$S$401,13,FALSE))</f>
        <v>4</v>
      </c>
      <c r="I21" s="4">
        <f>IF(ISNA(VLOOKUP(A21,'G2011'!$B$2:$S$401,5,FALSE)),AVERAGE(C21,F21), VLOOKUP(A21,'G2011'!$B$2:$S$401,5,FALSE))</f>
        <v>34</v>
      </c>
      <c r="J21" s="4">
        <f>IF(ISNA(VLOOKUP(A21,'G2011'!$B$2:$S$401,3,FALSE)),AVERAGE(D21,G21), VLOOKUP(A21,'G2011'!$B$2:$S$401,3,FALSE))</f>
        <v>69</v>
      </c>
      <c r="K21" s="4">
        <f>IF(ISNA(VLOOKUP(A21,'G2011'!$B$2:$S$401,13,FALSE)),AVERAGE(E21,H21), VLOOKUP(A21,'G2011'!$B$2:$S$401,13,FALSE))</f>
        <v>3</v>
      </c>
      <c r="L21" s="7">
        <f t="shared" si="0"/>
        <v>30.5</v>
      </c>
      <c r="M21" s="7">
        <f t="shared" si="1"/>
        <v>63.066666666666663</v>
      </c>
      <c r="N21" s="7">
        <f t="shared" si="2"/>
        <v>2.9</v>
      </c>
      <c r="O21" s="7">
        <f t="shared" si="3"/>
        <v>63.9</v>
      </c>
      <c r="P21" s="4" t="str">
        <f>VLOOKUP(A21,GBios!$B$2:$S$351,3,FALSE)</f>
        <v>Nov 16 '83</v>
      </c>
      <c r="Q21" s="4" t="str">
        <f t="shared" si="4"/>
        <v>83</v>
      </c>
      <c r="R21" s="4">
        <f t="shared" si="5"/>
        <v>30</v>
      </c>
    </row>
    <row r="22" spans="1:18">
      <c r="A22" s="4" t="s">
        <v>1462</v>
      </c>
      <c r="B22" s="4" t="str">
        <f>VLOOKUP(A22,GBios!$B$2:$U$88,2,FALSE)</f>
        <v>ANA</v>
      </c>
      <c r="C22" s="4">
        <f>VLOOKUP(A22,'G2013'!$B$2:$S$301,5,FALSE)*1.7</f>
        <v>25.5</v>
      </c>
      <c r="D22" s="4">
        <f>VLOOKUP(A22,'G2013'!$B$2:$S$301,3,FALSE)*1.7</f>
        <v>42.5</v>
      </c>
      <c r="E22" s="4">
        <f>VLOOKUP(A22,'G2013'!$B$2:$S$301,13,FALSE)*1.7</f>
        <v>6.8</v>
      </c>
      <c r="F22" s="4">
        <f>IF(ISNA(VLOOKUP(A22,'G2012'!$B$2:$S$401,5,FALSE)), C22, VLOOKUP(A22,'G2012'!$B$2:$S$401,5,FALSE))</f>
        <v>25.5</v>
      </c>
      <c r="G22" s="4">
        <f>IF(ISNA(VLOOKUP(A22,'G2012'!$B$2:$S$401,3,FALSE)), D22, VLOOKUP(A22,'G2012'!$B$2:$S$401,3,FALSE))</f>
        <v>42.5</v>
      </c>
      <c r="H22" s="4">
        <f>IF(ISNA(VLOOKUP(A22,'G2012'!$B$2:$S$401,13,FALSE)), E22, VLOOKUP(A22,'G2012'!$B$2:$S$401,13,FALSE))</f>
        <v>6.8</v>
      </c>
      <c r="I22" s="4">
        <f>IF(ISNA(VLOOKUP(A22,'G2011'!$B$2:$S$401,5,FALSE)),AVERAGE(C22,F22), VLOOKUP(A22,'G2011'!$B$2:$S$401,5,FALSE))</f>
        <v>25.5</v>
      </c>
      <c r="J22" s="4">
        <f>IF(ISNA(VLOOKUP(A22,'G2011'!$B$2:$S$401,3,FALSE)),AVERAGE(D22,G22), VLOOKUP(A22,'G2011'!$B$2:$S$401,3,FALSE))</f>
        <v>42.5</v>
      </c>
      <c r="K22" s="4">
        <f>IF(ISNA(VLOOKUP(A22,'G2011'!$B$2:$S$401,13,FALSE)),AVERAGE(E22,H22), VLOOKUP(A22,'G2011'!$B$2:$S$401,13,FALSE))</f>
        <v>6.8</v>
      </c>
      <c r="L22" s="7">
        <f t="shared" si="0"/>
        <v>25.5</v>
      </c>
      <c r="M22" s="7">
        <f t="shared" si="1"/>
        <v>42.5</v>
      </c>
      <c r="N22" s="7">
        <f t="shared" si="2"/>
        <v>6.8</v>
      </c>
      <c r="O22" s="7">
        <f t="shared" si="3"/>
        <v>57.8</v>
      </c>
      <c r="P22" s="4" t="str">
        <f>VLOOKUP(A22,GBios!$B$2:$S$351,3,FALSE)</f>
        <v>Aug 08 '82</v>
      </c>
      <c r="Q22" s="4" t="str">
        <f t="shared" si="4"/>
        <v>82</v>
      </c>
      <c r="R22" s="4">
        <f t="shared" si="5"/>
        <v>31</v>
      </c>
    </row>
    <row r="23" spans="1:18">
      <c r="A23" s="4" t="s">
        <v>1465</v>
      </c>
      <c r="B23" s="4" t="str">
        <f>VLOOKUP(A23,GBios!$B$2:$U$88,2,FALSE)</f>
        <v>ANA</v>
      </c>
      <c r="C23" s="4">
        <f>VLOOKUP(A23,'G2013'!$B$2:$S$301,5,FALSE)*1.7</f>
        <v>25.5</v>
      </c>
      <c r="D23" s="4">
        <f>VLOOKUP(A23,'G2013'!$B$2:$S$301,3,FALSE)*1.7</f>
        <v>44.199999999999996</v>
      </c>
      <c r="E23" s="4">
        <f>VLOOKUP(A23,'G2013'!$B$2:$S$301,13,FALSE)*1.7</f>
        <v>1.7</v>
      </c>
      <c r="F23" s="4">
        <f>IF(ISNA(VLOOKUP(A23,'G2012'!$B$2:$S$401,5,FALSE)), C23, VLOOKUP(A23,'G2012'!$B$2:$S$401,5,FALSE))</f>
        <v>29</v>
      </c>
      <c r="G23" s="4">
        <f>IF(ISNA(VLOOKUP(A23,'G2012'!$B$2:$S$401,3,FALSE)), D23, VLOOKUP(A23,'G2012'!$B$2:$S$401,3,FALSE))</f>
        <v>73</v>
      </c>
      <c r="H23" s="4">
        <f>IF(ISNA(VLOOKUP(A23,'G2012'!$B$2:$S$401,13,FALSE)), E23, VLOOKUP(A23,'G2012'!$B$2:$S$401,13,FALSE))</f>
        <v>4</v>
      </c>
      <c r="I23" s="4">
        <f>IF(ISNA(VLOOKUP(A23,'G2011'!$B$2:$S$401,5,FALSE)),AVERAGE(C23,F23), VLOOKUP(A23,'G2011'!$B$2:$S$401,5,FALSE))</f>
        <v>26</v>
      </c>
      <c r="J23" s="4">
        <f>IF(ISNA(VLOOKUP(A23,'G2011'!$B$2:$S$401,3,FALSE)),AVERAGE(D23,G23), VLOOKUP(A23,'G2011'!$B$2:$S$401,3,FALSE))</f>
        <v>49</v>
      </c>
      <c r="K23" s="4">
        <f>IF(ISNA(VLOOKUP(A23,'G2011'!$B$2:$S$401,13,FALSE)),AVERAGE(E23,H23), VLOOKUP(A23,'G2011'!$B$2:$S$401,13,FALSE))</f>
        <v>5</v>
      </c>
      <c r="L23" s="7">
        <f t="shared" si="0"/>
        <v>26.833333333333332</v>
      </c>
      <c r="M23" s="7">
        <f t="shared" si="1"/>
        <v>55.4</v>
      </c>
      <c r="N23" s="7">
        <f t="shared" si="2"/>
        <v>3.5666666666666664</v>
      </c>
      <c r="O23" s="7">
        <f t="shared" si="3"/>
        <v>57.233333333333334</v>
      </c>
      <c r="P23" s="4" t="str">
        <f>VLOOKUP(A23,GBios!$B$2:$S$351,3,FALSE)</f>
        <v>Feb 12 '82</v>
      </c>
      <c r="Q23" s="4" t="str">
        <f t="shared" si="4"/>
        <v>82</v>
      </c>
      <c r="R23" s="4">
        <f t="shared" si="5"/>
        <v>31</v>
      </c>
    </row>
    <row r="24" spans="1:18">
      <c r="A24" s="4" t="s">
        <v>1471</v>
      </c>
      <c r="B24" s="4" t="str">
        <f>VLOOKUP(A24,GBios!$B$2:$U$88,2,FALSE)</f>
        <v>PHX</v>
      </c>
      <c r="C24" s="4">
        <f>VLOOKUP(A24,'G2013'!$B$2:$S$301,5,FALSE)*1.7</f>
        <v>25.5</v>
      </c>
      <c r="D24" s="4">
        <f>VLOOKUP(A24,'G2013'!$B$2:$S$301,3,FALSE)*1.7</f>
        <v>57.8</v>
      </c>
      <c r="E24" s="4">
        <f>VLOOKUP(A24,'G2013'!$B$2:$S$301,13,FALSE)*1.7</f>
        <v>8.5</v>
      </c>
      <c r="F24" s="4">
        <f>IF(ISNA(VLOOKUP(A24,'G2012'!$B$2:$S$401,5,FALSE)), C24, VLOOKUP(A24,'G2012'!$B$2:$S$401,5,FALSE))</f>
        <v>38</v>
      </c>
      <c r="G24" s="4">
        <f>IF(ISNA(VLOOKUP(A24,'G2012'!$B$2:$S$401,3,FALSE)), D24, VLOOKUP(A24,'G2012'!$B$2:$S$401,3,FALSE))</f>
        <v>67</v>
      </c>
      <c r="H24" s="4">
        <f>IF(ISNA(VLOOKUP(A24,'G2012'!$B$2:$S$401,13,FALSE)), E24, VLOOKUP(A24,'G2012'!$B$2:$S$401,13,FALSE))</f>
        <v>8</v>
      </c>
      <c r="I24" s="4">
        <f>IF(ISNA(VLOOKUP(A24,'G2011'!$B$2:$S$401,5,FALSE)),AVERAGE(C24,F24), VLOOKUP(A24,'G2011'!$B$2:$S$401,5,FALSE))</f>
        <v>13</v>
      </c>
      <c r="J24" s="4">
        <f>IF(ISNA(VLOOKUP(A24,'G2011'!$B$2:$S$401,3,FALSE)),AVERAGE(D24,G24), VLOOKUP(A24,'G2011'!$B$2:$S$401,3,FALSE))</f>
        <v>22</v>
      </c>
      <c r="K24" s="4">
        <f>IF(ISNA(VLOOKUP(A24,'G2011'!$B$2:$S$401,13,FALSE)),AVERAGE(E24,H24), VLOOKUP(A24,'G2011'!$B$2:$S$401,13,FALSE))</f>
        <v>1</v>
      </c>
      <c r="L24" s="7">
        <f t="shared" si="0"/>
        <v>25.5</v>
      </c>
      <c r="M24" s="7">
        <f t="shared" si="1"/>
        <v>48.933333333333337</v>
      </c>
      <c r="N24" s="7">
        <f t="shared" si="2"/>
        <v>5.833333333333333</v>
      </c>
      <c r="O24" s="7">
        <f t="shared" si="3"/>
        <v>56.833333333333336</v>
      </c>
      <c r="P24" s="4" t="str">
        <f>VLOOKUP(A24,GBios!$B$2:$S$351,3,FALSE)</f>
        <v>Mar 22 '82</v>
      </c>
      <c r="Q24" s="4" t="str">
        <f t="shared" si="4"/>
        <v>82</v>
      </c>
      <c r="R24" s="4">
        <f t="shared" si="5"/>
        <v>31</v>
      </c>
    </row>
    <row r="25" spans="1:18">
      <c r="A25" s="4" t="s">
        <v>1475</v>
      </c>
      <c r="B25" s="4" t="str">
        <f>VLOOKUP(A25,GBios!$B$2:$U$88,2,FALSE)</f>
        <v>STL</v>
      </c>
      <c r="C25" s="4">
        <f>VLOOKUP(A25,'G2013'!$B$2:$S$301,5,FALSE)*1.7</f>
        <v>23.8</v>
      </c>
      <c r="D25" s="4">
        <f>VLOOKUP(A25,'G2013'!$B$2:$S$301,3,FALSE)*1.7</f>
        <v>40.799999999999997</v>
      </c>
      <c r="E25" s="4">
        <f>VLOOKUP(A25,'G2013'!$B$2:$S$301,13,FALSE)*1.7</f>
        <v>5.0999999999999996</v>
      </c>
      <c r="F25" s="4">
        <f>IF(ISNA(VLOOKUP(A25,'G2012'!$B$2:$S$401,5,FALSE)), C25, VLOOKUP(A25,'G2012'!$B$2:$S$401,5,FALSE))</f>
        <v>23</v>
      </c>
      <c r="G25" s="4">
        <f>IF(ISNA(VLOOKUP(A25,'G2012'!$B$2:$S$401,3,FALSE)), D25, VLOOKUP(A25,'G2012'!$B$2:$S$401,3,FALSE))</f>
        <v>38</v>
      </c>
      <c r="H25" s="4">
        <f>IF(ISNA(VLOOKUP(A25,'G2012'!$B$2:$S$401,13,FALSE)), E25, VLOOKUP(A25,'G2012'!$B$2:$S$401,13,FALSE))</f>
        <v>9</v>
      </c>
      <c r="I25" s="4">
        <f>IF(ISNA(VLOOKUP(A25,'G2011'!$B$2:$S$401,5,FALSE)),AVERAGE(C25,F25), VLOOKUP(A25,'G2011'!$B$2:$S$401,5,FALSE))</f>
        <v>15</v>
      </c>
      <c r="J25" s="4">
        <f>IF(ISNA(VLOOKUP(A25,'G2011'!$B$2:$S$401,3,FALSE)),AVERAGE(D25,G25), VLOOKUP(A25,'G2011'!$B$2:$S$401,3,FALSE))</f>
        <v>55</v>
      </c>
      <c r="K25" s="4">
        <f>IF(ISNA(VLOOKUP(A25,'G2011'!$B$2:$S$401,13,FALSE)),AVERAGE(E25,H25), VLOOKUP(A25,'G2011'!$B$2:$S$401,13,FALSE))</f>
        <v>3</v>
      </c>
      <c r="L25" s="7">
        <f t="shared" si="0"/>
        <v>20.599999999999998</v>
      </c>
      <c r="M25" s="7">
        <f t="shared" si="1"/>
        <v>44.6</v>
      </c>
      <c r="N25" s="7">
        <f t="shared" si="2"/>
        <v>5.7</v>
      </c>
      <c r="O25" s="7">
        <f t="shared" si="3"/>
        <v>46.9</v>
      </c>
      <c r="P25" s="4" t="str">
        <f>VLOOKUP(A25,GBios!$B$2:$S$351,3,FALSE)</f>
        <v>Apr 09 '85</v>
      </c>
      <c r="Q25" s="4" t="str">
        <f t="shared" si="4"/>
        <v>85</v>
      </c>
      <c r="R25" s="4">
        <f t="shared" si="5"/>
        <v>28</v>
      </c>
    </row>
    <row r="26" spans="1:18">
      <c r="A26" s="4" t="s">
        <v>1478</v>
      </c>
      <c r="B26" s="4" t="str">
        <f>VLOOKUP(A26,GBios!$B$2:$U$88,2,FALSE)</f>
        <v>EDM</v>
      </c>
      <c r="C26" s="4">
        <f>VLOOKUP(A26,'G2013'!$B$2:$S$301,5,FALSE)*1.7</f>
        <v>23.8</v>
      </c>
      <c r="D26" s="4">
        <f>VLOOKUP(A26,'G2013'!$B$2:$S$301,3,FALSE)*1.7</f>
        <v>64.599999999999994</v>
      </c>
      <c r="E26" s="4">
        <f>VLOOKUP(A26,'G2013'!$B$2:$S$301,13,FALSE)*1.7</f>
        <v>3.4</v>
      </c>
      <c r="F26" s="4">
        <f>IF(ISNA(VLOOKUP(A26,'G2012'!$B$2:$S$401,5,FALSE)), C26, VLOOKUP(A26,'G2012'!$B$2:$S$401,5,FALSE))</f>
        <v>20</v>
      </c>
      <c r="G26" s="4">
        <f>IF(ISNA(VLOOKUP(A26,'G2012'!$B$2:$S$401,3,FALSE)), D26, VLOOKUP(A26,'G2012'!$B$2:$S$401,3,FALSE))</f>
        <v>47</v>
      </c>
      <c r="H26" s="4">
        <f>IF(ISNA(VLOOKUP(A26,'G2012'!$B$2:$S$401,13,FALSE)), E26, VLOOKUP(A26,'G2012'!$B$2:$S$401,13,FALSE))</f>
        <v>2</v>
      </c>
      <c r="I26" s="4">
        <f>IF(ISNA(VLOOKUP(A26,'G2011'!$B$2:$S$401,5,FALSE)),AVERAGE(C26,F26), VLOOKUP(A26,'G2011'!$B$2:$S$401,5,FALSE))</f>
        <v>12</v>
      </c>
      <c r="J26" s="4">
        <f>IF(ISNA(VLOOKUP(A26,'G2011'!$B$2:$S$401,3,FALSE)),AVERAGE(D26,G26), VLOOKUP(A26,'G2011'!$B$2:$S$401,3,FALSE))</f>
        <v>35</v>
      </c>
      <c r="K26" s="4">
        <f>IF(ISNA(VLOOKUP(A26,'G2011'!$B$2:$S$401,13,FALSE)),AVERAGE(E26,H26), VLOOKUP(A26,'G2011'!$B$2:$S$401,13,FALSE))</f>
        <v>2</v>
      </c>
      <c r="L26" s="7">
        <f t="shared" si="0"/>
        <v>18.599999999999998</v>
      </c>
      <c r="M26" s="7">
        <f t="shared" si="1"/>
        <v>48.866666666666667</v>
      </c>
      <c r="N26" s="7">
        <f t="shared" si="2"/>
        <v>2.4666666666666668</v>
      </c>
      <c r="O26" s="7">
        <f t="shared" si="3"/>
        <v>39.666666666666664</v>
      </c>
      <c r="P26" s="4" t="str">
        <f>VLOOKUP(A26,GBios!$B$2:$S$351,3,FALSE)</f>
        <v>May 04 '86</v>
      </c>
      <c r="Q26" s="4" t="str">
        <f t="shared" si="4"/>
        <v>86</v>
      </c>
      <c r="R26" s="4">
        <f t="shared" si="5"/>
        <v>27</v>
      </c>
    </row>
    <row r="27" spans="1:18">
      <c r="A27" s="4" t="s">
        <v>1480</v>
      </c>
      <c r="B27" s="4" t="str">
        <f>VLOOKUP(A27,GBios!$B$2:$U$88,2,FALSE)</f>
        <v>NJD</v>
      </c>
      <c r="C27" s="4">
        <f>VLOOKUP(A27,'G2013'!$B$2:$S$301,5,FALSE)*1.7</f>
        <v>22.099999999999998</v>
      </c>
      <c r="D27" s="4">
        <f>VLOOKUP(A27,'G2013'!$B$2:$S$301,3,FALSE)*1.7</f>
        <v>49.3</v>
      </c>
      <c r="E27" s="4">
        <f>VLOOKUP(A27,'G2013'!$B$2:$S$301,13,FALSE)*1.7</f>
        <v>3.4</v>
      </c>
      <c r="F27" s="4">
        <f>IF(ISNA(VLOOKUP(A27,'G2012'!$B$2:$S$401,5,FALSE)), C27, VLOOKUP(A27,'G2012'!$B$2:$S$401,5,FALSE))</f>
        <v>31</v>
      </c>
      <c r="G27" s="4">
        <f>IF(ISNA(VLOOKUP(A27,'G2012'!$B$2:$S$401,3,FALSE)), D27, VLOOKUP(A27,'G2012'!$B$2:$S$401,3,FALSE))</f>
        <v>59</v>
      </c>
      <c r="H27" s="4">
        <f>IF(ISNA(VLOOKUP(A27,'G2012'!$B$2:$S$401,13,FALSE)), E27, VLOOKUP(A27,'G2012'!$B$2:$S$401,13,FALSE))</f>
        <v>3</v>
      </c>
      <c r="I27" s="4">
        <f>IF(ISNA(VLOOKUP(A27,'G2011'!$B$2:$S$401,5,FALSE)),AVERAGE(C27,F27), VLOOKUP(A27,'G2011'!$B$2:$S$401,5,FALSE))</f>
        <v>23</v>
      </c>
      <c r="J27" s="4">
        <f>IF(ISNA(VLOOKUP(A27,'G2011'!$B$2:$S$401,3,FALSE)),AVERAGE(D27,G27), VLOOKUP(A27,'G2011'!$B$2:$S$401,3,FALSE))</f>
        <v>56</v>
      </c>
      <c r="K27" s="4">
        <f>IF(ISNA(VLOOKUP(A27,'G2011'!$B$2:$S$401,13,FALSE)),AVERAGE(E27,H27), VLOOKUP(A27,'G2011'!$B$2:$S$401,13,FALSE))</f>
        <v>6</v>
      </c>
      <c r="L27" s="7">
        <f t="shared" si="0"/>
        <v>25.366666666666664</v>
      </c>
      <c r="M27" s="7">
        <f t="shared" si="1"/>
        <v>54.766666666666673</v>
      </c>
      <c r="N27" s="7">
        <f t="shared" si="2"/>
        <v>4.1333333333333337</v>
      </c>
      <c r="O27" s="7">
        <f t="shared" si="3"/>
        <v>54.86666666666666</v>
      </c>
      <c r="P27" s="4" t="str">
        <f>VLOOKUP(A27,GBios!$B$2:$S$351,3,FALSE)</f>
        <v>May 06 '72</v>
      </c>
      <c r="Q27" s="4" t="str">
        <f t="shared" si="4"/>
        <v>72</v>
      </c>
      <c r="R27" s="4">
        <f t="shared" si="5"/>
        <v>41</v>
      </c>
    </row>
    <row r="28" spans="1:18">
      <c r="A28" s="4" t="s">
        <v>1482</v>
      </c>
      <c r="B28" s="4" t="str">
        <f>VLOOKUP(A28,GBios!$B$2:$U$88,2,FALSE)</f>
        <v>PIT</v>
      </c>
      <c r="C28" s="4">
        <f>VLOOKUP(A28,'G2013'!$B$2:$S$301,5,FALSE)*1.7</f>
        <v>22.099999999999998</v>
      </c>
      <c r="D28" s="4">
        <f>VLOOKUP(A28,'G2013'!$B$2:$S$301,3,FALSE)*1.7</f>
        <v>34</v>
      </c>
      <c r="E28" s="4">
        <f>VLOOKUP(A28,'G2013'!$B$2:$S$301,13,FALSE)*1.7</f>
        <v>5.0999999999999996</v>
      </c>
      <c r="F28" s="4">
        <f>IF(ISNA(VLOOKUP(A28,'G2012'!$B$2:$S$401,5,FALSE)), C28, VLOOKUP(A28,'G2012'!$B$2:$S$401,5,FALSE))</f>
        <v>25</v>
      </c>
      <c r="G28" s="4">
        <f>IF(ISNA(VLOOKUP(A28,'G2012'!$B$2:$S$401,3,FALSE)), D28, VLOOKUP(A28,'G2012'!$B$2:$S$401,3,FALSE))</f>
        <v>48</v>
      </c>
      <c r="H28" s="4">
        <f>IF(ISNA(VLOOKUP(A28,'G2012'!$B$2:$S$401,13,FALSE)), E28, VLOOKUP(A28,'G2012'!$B$2:$S$401,13,FALSE))</f>
        <v>4</v>
      </c>
      <c r="I28" s="4">
        <f>IF(ISNA(VLOOKUP(A28,'G2011'!$B$2:$S$401,5,FALSE)),AVERAGE(C28,F28), VLOOKUP(A28,'G2011'!$B$2:$S$401,5,FALSE))</f>
        <v>22</v>
      </c>
      <c r="J28" s="4">
        <f>IF(ISNA(VLOOKUP(A28,'G2011'!$B$2:$S$401,3,FALSE)),AVERAGE(D28,G28), VLOOKUP(A28,'G2011'!$B$2:$S$401,3,FALSE))</f>
        <v>57</v>
      </c>
      <c r="K28" s="4">
        <f>IF(ISNA(VLOOKUP(A28,'G2011'!$B$2:$S$401,13,FALSE)),AVERAGE(E28,H28), VLOOKUP(A28,'G2011'!$B$2:$S$401,13,FALSE))</f>
        <v>6</v>
      </c>
      <c r="L28" s="7">
        <f t="shared" si="0"/>
        <v>23.033333333333331</v>
      </c>
      <c r="M28" s="7">
        <f t="shared" si="1"/>
        <v>46.333333333333336</v>
      </c>
      <c r="N28" s="7">
        <f t="shared" si="2"/>
        <v>5.0333333333333332</v>
      </c>
      <c r="O28" s="7">
        <f t="shared" si="3"/>
        <v>51.099999999999994</v>
      </c>
      <c r="P28" s="4" t="str">
        <f>VLOOKUP(A28,GBios!$B$2:$S$351,3,FALSE)</f>
        <v>Jul 02 '76</v>
      </c>
      <c r="Q28" s="4" t="str">
        <f t="shared" si="4"/>
        <v>76</v>
      </c>
      <c r="R28" s="4">
        <f t="shared" si="5"/>
        <v>37</v>
      </c>
    </row>
    <row r="29" spans="1:18">
      <c r="A29" s="4" t="s">
        <v>1485</v>
      </c>
      <c r="B29" s="4" t="str">
        <f>VLOOKUP(A29,GBios!$B$2:$U$88,2,FALSE)</f>
        <v>OTT</v>
      </c>
      <c r="C29" s="4">
        <f>VLOOKUP(A29,'G2013'!$B$2:$S$301,5,FALSE)*1.7</f>
        <v>20.399999999999999</v>
      </c>
      <c r="D29" s="4">
        <f>VLOOKUP(A29,'G2013'!$B$2:$S$301,3,FALSE)*1.7</f>
        <v>40.799999999999997</v>
      </c>
      <c r="E29" s="4">
        <f>VLOOKUP(A29,'G2013'!$B$2:$S$301,13,FALSE)*1.7</f>
        <v>5.0999999999999996</v>
      </c>
      <c r="F29" s="4">
        <f>IF(ISNA(VLOOKUP(A29,'G2012'!$B$2:$S$401,5,FALSE)), C29, VLOOKUP(A29,'G2012'!$B$2:$S$401,5,FALSE))</f>
        <v>33</v>
      </c>
      <c r="G29" s="4">
        <f>IF(ISNA(VLOOKUP(A29,'G2012'!$B$2:$S$401,3,FALSE)), D29, VLOOKUP(A29,'G2012'!$B$2:$S$401,3,FALSE))</f>
        <v>63</v>
      </c>
      <c r="H29" s="4">
        <f>IF(ISNA(VLOOKUP(A29,'G2012'!$B$2:$S$401,13,FALSE)), E29, VLOOKUP(A29,'G2012'!$B$2:$S$401,13,FALSE))</f>
        <v>3</v>
      </c>
      <c r="I29" s="4">
        <f>IF(ISNA(VLOOKUP(A29,'G2011'!$B$2:$S$401,5,FALSE)),AVERAGE(C29,F29), VLOOKUP(A29,'G2011'!$B$2:$S$401,5,FALSE))</f>
        <v>24</v>
      </c>
      <c r="J29" s="4">
        <f>IF(ISNA(VLOOKUP(A29,'G2011'!$B$2:$S$401,3,FALSE)),AVERAGE(D29,G29), VLOOKUP(A29,'G2011'!$B$2:$S$401,3,FALSE))</f>
        <v>51</v>
      </c>
      <c r="K29" s="4">
        <f>IF(ISNA(VLOOKUP(A29,'G2011'!$B$2:$S$401,13,FALSE)),AVERAGE(E29,H29), VLOOKUP(A29,'G2011'!$B$2:$S$401,13,FALSE))</f>
        <v>2</v>
      </c>
      <c r="L29" s="7">
        <f t="shared" si="0"/>
        <v>25.8</v>
      </c>
      <c r="M29" s="7">
        <f t="shared" si="1"/>
        <v>51.6</v>
      </c>
      <c r="N29" s="7">
        <f t="shared" si="2"/>
        <v>3.3666666666666667</v>
      </c>
      <c r="O29" s="7">
        <f t="shared" si="3"/>
        <v>54.966666666666669</v>
      </c>
      <c r="P29" s="4" t="str">
        <f>VLOOKUP(A29,GBios!$B$2:$S$351,3,FALSE)</f>
        <v>May 21 '81</v>
      </c>
      <c r="Q29" s="4" t="str">
        <f t="shared" si="4"/>
        <v>81</v>
      </c>
      <c r="R29" s="4">
        <f t="shared" si="5"/>
        <v>32</v>
      </c>
    </row>
    <row r="30" spans="1:18">
      <c r="A30" s="4" t="s">
        <v>1490</v>
      </c>
      <c r="B30" s="4" t="str">
        <f>VLOOKUP(A30,GBios!$B$2:$U$88,2,FALSE)</f>
        <v>COL</v>
      </c>
      <c r="C30" s="4">
        <f>VLOOKUP(A30,'G2013'!$B$2:$S$301,5,FALSE)*1.7</f>
        <v>18.7</v>
      </c>
      <c r="D30" s="4">
        <f>VLOOKUP(A30,'G2013'!$B$2:$S$301,3,FALSE)*1.7</f>
        <v>59.5</v>
      </c>
      <c r="E30" s="4">
        <f>VLOOKUP(A30,'G2013'!$B$2:$S$301,13,FALSE)*1.7</f>
        <v>5.0999999999999996</v>
      </c>
      <c r="F30" s="4">
        <f>IF(ISNA(VLOOKUP(A30,'G2012'!$B$2:$S$401,5,FALSE)), C30, VLOOKUP(A30,'G2012'!$B$2:$S$401,5,FALSE))</f>
        <v>26</v>
      </c>
      <c r="G30" s="4">
        <f>IF(ISNA(VLOOKUP(A30,'G2012'!$B$2:$S$401,3,FALSE)), D30, VLOOKUP(A30,'G2012'!$B$2:$S$401,3,FALSE))</f>
        <v>53</v>
      </c>
      <c r="H30" s="4">
        <f>IF(ISNA(VLOOKUP(A30,'G2012'!$B$2:$S$401,13,FALSE)), E30, VLOOKUP(A30,'G2012'!$B$2:$S$401,13,FALSE))</f>
        <v>4</v>
      </c>
      <c r="I30" s="4">
        <f>IF(ISNA(VLOOKUP(A30,'G2011'!$B$2:$S$401,5,FALSE)),AVERAGE(C30,F30), VLOOKUP(A30,'G2011'!$B$2:$S$401,5,FALSE))</f>
        <v>11</v>
      </c>
      <c r="J30" s="4">
        <f>IF(ISNA(VLOOKUP(A30,'G2011'!$B$2:$S$401,3,FALSE)),AVERAGE(D30,G30), VLOOKUP(A30,'G2011'!$B$2:$S$401,3,FALSE))</f>
        <v>27</v>
      </c>
      <c r="K30" s="4">
        <f>IF(ISNA(VLOOKUP(A30,'G2011'!$B$2:$S$401,13,FALSE)),AVERAGE(E30,H30), VLOOKUP(A30,'G2011'!$B$2:$S$401,13,FALSE))</f>
        <v>2</v>
      </c>
      <c r="L30" s="7">
        <f t="shared" si="0"/>
        <v>18.566666666666666</v>
      </c>
      <c r="M30" s="7">
        <f t="shared" si="1"/>
        <v>46.5</v>
      </c>
      <c r="N30" s="7">
        <f t="shared" si="2"/>
        <v>3.6999999999999997</v>
      </c>
      <c r="O30" s="7">
        <f t="shared" si="3"/>
        <v>40.833333333333336</v>
      </c>
      <c r="P30" s="4" t="str">
        <f>VLOOKUP(A30,GBios!$B$2:$S$351,3,FALSE)</f>
        <v>Apr 27 '88</v>
      </c>
      <c r="Q30" s="4" t="str">
        <f t="shared" si="4"/>
        <v>88</v>
      </c>
      <c r="R30" s="4">
        <f t="shared" si="5"/>
        <v>25</v>
      </c>
    </row>
    <row r="31" spans="1:18">
      <c r="A31" s="4" t="s">
        <v>1488</v>
      </c>
      <c r="B31" s="4" t="str">
        <f>VLOOKUP(A31,GBios!$B$2:$U$88,2,FALSE)</f>
        <v>OTT, TBL</v>
      </c>
      <c r="C31" s="4">
        <f>VLOOKUP(A31,'G2013'!$B$2:$S$301,5,FALSE)*1.7</f>
        <v>18.7</v>
      </c>
      <c r="D31" s="4">
        <f>VLOOKUP(A31,'G2013'!$B$2:$S$301,3,FALSE)*1.7</f>
        <v>37.4</v>
      </c>
      <c r="E31" s="4">
        <f>VLOOKUP(A31,'G2013'!$B$2:$S$301,13,FALSE)*1.7</f>
        <v>3.4</v>
      </c>
      <c r="F31" s="4">
        <f>IF(ISNA(VLOOKUP(A31,'G2012'!$B$2:$S$401,5,FALSE)), C31, VLOOKUP(A31,'G2012'!$B$2:$S$401,5,FALSE))</f>
        <v>3</v>
      </c>
      <c r="G31" s="4">
        <f>IF(ISNA(VLOOKUP(A31,'G2012'!$B$2:$S$401,3,FALSE)), D31, VLOOKUP(A31,'G2012'!$B$2:$S$401,3,FALSE))</f>
        <v>10</v>
      </c>
      <c r="H31" s="4">
        <f>IF(ISNA(VLOOKUP(A31,'G2012'!$B$2:$S$401,13,FALSE)), E31, VLOOKUP(A31,'G2012'!$B$2:$S$401,13,FALSE))</f>
        <v>0</v>
      </c>
      <c r="I31" s="4">
        <f>IF(ISNA(VLOOKUP(A31,'G2011'!$B$2:$S$401,5,FALSE)),AVERAGE(C31,F31), VLOOKUP(A31,'G2011'!$B$2:$S$401,5,FALSE))</f>
        <v>3</v>
      </c>
      <c r="J31" s="4">
        <f>IF(ISNA(VLOOKUP(A31,'G2011'!$B$2:$S$401,3,FALSE)),AVERAGE(D31,G31), VLOOKUP(A31,'G2011'!$B$2:$S$401,3,FALSE))</f>
        <v>7</v>
      </c>
      <c r="K31" s="4">
        <f>IF(ISNA(VLOOKUP(A31,'G2011'!$B$2:$S$401,13,FALSE)),AVERAGE(E31,H31), VLOOKUP(A31,'G2011'!$B$2:$S$401,13,FALSE))</f>
        <v>1</v>
      </c>
      <c r="L31" s="7">
        <f t="shared" si="0"/>
        <v>8.2333333333333325</v>
      </c>
      <c r="M31" s="7">
        <f t="shared" si="1"/>
        <v>18.133333333333333</v>
      </c>
      <c r="N31" s="7">
        <f t="shared" si="2"/>
        <v>1.4666666666666668</v>
      </c>
      <c r="O31" s="7">
        <f t="shared" si="3"/>
        <v>17.93333333333333</v>
      </c>
      <c r="P31" s="4" t="str">
        <f>VLOOKUP(A31,GBios!$B$2:$S$351,3,FALSE)</f>
        <v>Nov 21 '86</v>
      </c>
      <c r="Q31" s="4" t="str">
        <f t="shared" si="4"/>
        <v>86</v>
      </c>
      <c r="R31" s="4">
        <f t="shared" si="5"/>
        <v>27</v>
      </c>
    </row>
    <row r="32" spans="1:18">
      <c r="A32" s="4" t="s">
        <v>1493</v>
      </c>
      <c r="B32" s="4" t="str">
        <f>VLOOKUP(A32,GBios!$B$2:$U$88,2,FALSE)</f>
        <v>TBL</v>
      </c>
      <c r="C32" s="4">
        <f>VLOOKUP(A32,'G2013'!$B$2:$S$301,5,FALSE)*1.7</f>
        <v>17</v>
      </c>
      <c r="D32" s="4">
        <f>VLOOKUP(A32,'G2013'!$B$2:$S$301,3,FALSE)*1.7</f>
        <v>40.799999999999997</v>
      </c>
      <c r="E32" s="4">
        <f>VLOOKUP(A32,'G2013'!$B$2:$S$301,13,FALSE)*1.7</f>
        <v>0</v>
      </c>
      <c r="F32" s="4">
        <f>IF(ISNA(VLOOKUP(A32,'G2012'!$B$2:$S$401,5,FALSE)), C32, VLOOKUP(A32,'G2012'!$B$2:$S$401,5,FALSE))</f>
        <v>5</v>
      </c>
      <c r="G32" s="4">
        <f>IF(ISNA(VLOOKUP(A32,'G2012'!$B$2:$S$401,3,FALSE)), D32, VLOOKUP(A32,'G2012'!$B$2:$S$401,3,FALSE))</f>
        <v>16</v>
      </c>
      <c r="H32" s="4">
        <f>IF(ISNA(VLOOKUP(A32,'G2012'!$B$2:$S$401,13,FALSE)), E32, VLOOKUP(A32,'G2012'!$B$2:$S$401,13,FALSE))</f>
        <v>0</v>
      </c>
      <c r="I32" s="4">
        <f>IF(ISNA(VLOOKUP(A32,'G2011'!$B$2:$S$401,5,FALSE)),AVERAGE(C32,F32), VLOOKUP(A32,'G2011'!$B$2:$S$401,5,FALSE))</f>
        <v>11</v>
      </c>
      <c r="J32" s="4">
        <f>IF(ISNA(VLOOKUP(A32,'G2011'!$B$2:$S$401,3,FALSE)),AVERAGE(D32,G32), VLOOKUP(A32,'G2011'!$B$2:$S$401,3,FALSE))</f>
        <v>22</v>
      </c>
      <c r="K32" s="4">
        <f>IF(ISNA(VLOOKUP(A32,'G2011'!$B$2:$S$401,13,FALSE)),AVERAGE(E32,H32), VLOOKUP(A32,'G2011'!$B$2:$S$401,13,FALSE))</f>
        <v>2</v>
      </c>
      <c r="L32" s="7">
        <f t="shared" si="0"/>
        <v>11</v>
      </c>
      <c r="M32" s="7">
        <f t="shared" si="1"/>
        <v>26.266666666666666</v>
      </c>
      <c r="N32" s="7">
        <f t="shared" si="2"/>
        <v>0.66666666666666663</v>
      </c>
      <c r="O32" s="7">
        <f t="shared" si="3"/>
        <v>22.666666666666668</v>
      </c>
      <c r="P32" s="4" t="str">
        <f>VLOOKUP(A32,GBios!$B$2:$S$351,3,FALSE)</f>
        <v>May 03 '88</v>
      </c>
      <c r="Q32" s="4" t="str">
        <f t="shared" si="4"/>
        <v>88</v>
      </c>
      <c r="R32" s="4">
        <f t="shared" si="5"/>
        <v>25</v>
      </c>
    </row>
    <row r="33" spans="1:18">
      <c r="A33" s="4" t="s">
        <v>1503</v>
      </c>
      <c r="B33" s="4" t="str">
        <f>VLOOKUP(A33,GBios!$B$2:$U$88,2,FALSE)</f>
        <v>VAN</v>
      </c>
      <c r="C33" s="4">
        <f>VLOOKUP(A33,'G2013'!$B$2:$S$301,5,FALSE)*1.7</f>
        <v>15.299999999999999</v>
      </c>
      <c r="D33" s="4">
        <f>VLOOKUP(A33,'G2013'!$B$2:$S$301,3,FALSE)*1.7</f>
        <v>34</v>
      </c>
      <c r="E33" s="4">
        <f>VLOOKUP(A33,'G2013'!$B$2:$S$301,13,FALSE)*1.7</f>
        <v>3.4</v>
      </c>
      <c r="F33" s="4">
        <f>IF(ISNA(VLOOKUP(A33,'G2012'!$B$2:$S$401,5,FALSE)), C33, VLOOKUP(A33,'G2012'!$B$2:$S$401,5,FALSE))</f>
        <v>31</v>
      </c>
      <c r="G33" s="4">
        <f>IF(ISNA(VLOOKUP(A33,'G2012'!$B$2:$S$401,3,FALSE)), D33, VLOOKUP(A33,'G2012'!$B$2:$S$401,3,FALSE))</f>
        <v>55</v>
      </c>
      <c r="H33" s="4">
        <f>IF(ISNA(VLOOKUP(A33,'G2012'!$B$2:$S$401,13,FALSE)), E33, VLOOKUP(A33,'G2012'!$B$2:$S$401,13,FALSE))</f>
        <v>5</v>
      </c>
      <c r="I33" s="4">
        <f>IF(ISNA(VLOOKUP(A33,'G2011'!$B$2:$S$401,5,FALSE)),AVERAGE(C33,F33), VLOOKUP(A33,'G2011'!$B$2:$S$401,5,FALSE))</f>
        <v>38</v>
      </c>
      <c r="J33" s="4">
        <f>IF(ISNA(VLOOKUP(A33,'G2011'!$B$2:$S$401,3,FALSE)),AVERAGE(D33,G33), VLOOKUP(A33,'G2011'!$B$2:$S$401,3,FALSE))</f>
        <v>60</v>
      </c>
      <c r="K33" s="4">
        <f>IF(ISNA(VLOOKUP(A33,'G2011'!$B$2:$S$401,13,FALSE)),AVERAGE(E33,H33), VLOOKUP(A33,'G2011'!$B$2:$S$401,13,FALSE))</f>
        <v>4</v>
      </c>
      <c r="L33" s="7">
        <f t="shared" si="0"/>
        <v>28.099999999999998</v>
      </c>
      <c r="M33" s="7">
        <f t="shared" si="1"/>
        <v>49.666666666666664</v>
      </c>
      <c r="N33" s="7">
        <f t="shared" si="2"/>
        <v>4.1333333333333337</v>
      </c>
      <c r="O33" s="7">
        <f t="shared" si="3"/>
        <v>60.333333333333329</v>
      </c>
      <c r="P33" s="4" t="str">
        <f>VLOOKUP(A33,GBios!$B$2:$S$351,3,FALSE)</f>
        <v>Apr 04 '79</v>
      </c>
      <c r="Q33" s="4" t="str">
        <f t="shared" si="4"/>
        <v>79</v>
      </c>
      <c r="R33" s="4">
        <f t="shared" si="5"/>
        <v>34</v>
      </c>
    </row>
    <row r="34" spans="1:18">
      <c r="A34" s="4" t="s">
        <v>1505</v>
      </c>
      <c r="B34" s="4" t="str">
        <f>VLOOKUP(A34,GBios!$B$2:$U$88,2,FALSE)</f>
        <v>CAR</v>
      </c>
      <c r="C34" s="4">
        <f>VLOOKUP(A34,'G2013'!$B$2:$S$301,5,FALSE)*1.7</f>
        <v>15.299999999999999</v>
      </c>
      <c r="D34" s="4">
        <f>VLOOKUP(A34,'G2013'!$B$2:$S$301,3,FALSE)*1.7</f>
        <v>28.9</v>
      </c>
      <c r="E34" s="4">
        <f>VLOOKUP(A34,'G2013'!$B$2:$S$301,13,FALSE)*1.7</f>
        <v>0</v>
      </c>
      <c r="F34" s="4">
        <f>IF(ISNA(VLOOKUP(A34,'G2012'!$B$2:$S$401,5,FALSE)), C34, VLOOKUP(A34,'G2012'!$B$2:$S$401,5,FALSE))</f>
        <v>30</v>
      </c>
      <c r="G34" s="4">
        <f>IF(ISNA(VLOOKUP(A34,'G2012'!$B$2:$S$401,3,FALSE)), D34, VLOOKUP(A34,'G2012'!$B$2:$S$401,3,FALSE))</f>
        <v>68</v>
      </c>
      <c r="H34" s="4">
        <f>IF(ISNA(VLOOKUP(A34,'G2012'!$B$2:$S$401,13,FALSE)), E34, VLOOKUP(A34,'G2012'!$B$2:$S$401,13,FALSE))</f>
        <v>5</v>
      </c>
      <c r="I34" s="4">
        <f>IF(ISNA(VLOOKUP(A34,'G2011'!$B$2:$S$401,5,FALSE)),AVERAGE(C34,F34), VLOOKUP(A34,'G2011'!$B$2:$S$401,5,FALSE))</f>
        <v>37</v>
      </c>
      <c r="J34" s="4">
        <f>IF(ISNA(VLOOKUP(A34,'G2011'!$B$2:$S$401,3,FALSE)),AVERAGE(D34,G34), VLOOKUP(A34,'G2011'!$B$2:$S$401,3,FALSE))</f>
        <v>74</v>
      </c>
      <c r="K34" s="4">
        <f>IF(ISNA(VLOOKUP(A34,'G2011'!$B$2:$S$401,13,FALSE)),AVERAGE(E34,H34), VLOOKUP(A34,'G2011'!$B$2:$S$401,13,FALSE))</f>
        <v>4</v>
      </c>
      <c r="L34" s="7">
        <f t="shared" ref="L34:L65" si="6">AVERAGE(C34,F34,I34)</f>
        <v>27.433333333333334</v>
      </c>
      <c r="M34" s="7">
        <f t="shared" ref="M34:M65" si="7">AVERAGE(D34,G34,J34)</f>
        <v>56.966666666666669</v>
      </c>
      <c r="N34" s="7">
        <f t="shared" ref="N34:N65" si="8">AVERAGE(E34,H34,K34)</f>
        <v>3</v>
      </c>
      <c r="O34" s="7">
        <f t="shared" ref="O34:O65" si="9">(L34*2)+(N34)</f>
        <v>57.866666666666667</v>
      </c>
      <c r="P34" s="4" t="str">
        <f>VLOOKUP(A34,GBios!$B$2:$S$351,3,FALSE)</f>
        <v>Feb 29 '84</v>
      </c>
      <c r="Q34" s="4" t="str">
        <f t="shared" ref="Q34:Q65" si="10">RIGHT(P34, LEN(P34)-8)</f>
        <v>84</v>
      </c>
      <c r="R34" s="4">
        <f t="shared" ref="R34:R65" si="11">113-Q34</f>
        <v>29</v>
      </c>
    </row>
    <row r="35" spans="1:18">
      <c r="A35" s="4" t="s">
        <v>1499</v>
      </c>
      <c r="B35" s="4" t="str">
        <f>VLOOKUP(A35,GBios!$B$2:$U$88,2,FALSE)</f>
        <v>STL</v>
      </c>
      <c r="C35" s="4">
        <f>VLOOKUP(A35,'G2013'!$B$2:$S$301,5,FALSE)*1.7</f>
        <v>15.299999999999999</v>
      </c>
      <c r="D35" s="4">
        <f>VLOOKUP(A35,'G2013'!$B$2:$S$301,3,FALSE)*1.7</f>
        <v>25.5</v>
      </c>
      <c r="E35" s="4">
        <f>VLOOKUP(A35,'G2013'!$B$2:$S$301,13,FALSE)*1.7</f>
        <v>1.7</v>
      </c>
      <c r="F35" s="4">
        <f>IF(ISNA(VLOOKUP(A35,'G2012'!$B$2:$S$401,5,FALSE)), C35, VLOOKUP(A35,'G2012'!$B$2:$S$401,5,FALSE))</f>
        <v>15.299999999999999</v>
      </c>
      <c r="G35" s="4">
        <f>IF(ISNA(VLOOKUP(A35,'G2012'!$B$2:$S$401,3,FALSE)), D35, VLOOKUP(A35,'G2012'!$B$2:$S$401,3,FALSE))</f>
        <v>25.5</v>
      </c>
      <c r="H35" s="4">
        <f>IF(ISNA(VLOOKUP(A35,'G2012'!$B$2:$S$401,13,FALSE)), E35, VLOOKUP(A35,'G2012'!$B$2:$S$401,13,FALSE))</f>
        <v>1.7</v>
      </c>
      <c r="I35" s="4">
        <f>IF(ISNA(VLOOKUP(A35,'G2011'!$B$2:$S$401,5,FALSE)),AVERAGE(C35,F35), VLOOKUP(A35,'G2011'!$B$2:$S$401,5,FALSE))</f>
        <v>15.299999999999999</v>
      </c>
      <c r="J35" s="4">
        <f>IF(ISNA(VLOOKUP(A35,'G2011'!$B$2:$S$401,3,FALSE)),AVERAGE(D35,G35), VLOOKUP(A35,'G2011'!$B$2:$S$401,3,FALSE))</f>
        <v>25.5</v>
      </c>
      <c r="K35" s="4">
        <f>IF(ISNA(VLOOKUP(A35,'G2011'!$B$2:$S$401,13,FALSE)),AVERAGE(E35,H35), VLOOKUP(A35,'G2011'!$B$2:$S$401,13,FALSE))</f>
        <v>1.7</v>
      </c>
      <c r="L35" s="7">
        <f t="shared" si="6"/>
        <v>15.299999999999999</v>
      </c>
      <c r="M35" s="7">
        <f t="shared" si="7"/>
        <v>25.5</v>
      </c>
      <c r="N35" s="7">
        <f t="shared" si="8"/>
        <v>1.7</v>
      </c>
      <c r="O35" s="7">
        <f t="shared" si="9"/>
        <v>32.299999999999997</v>
      </c>
      <c r="P35" s="4" t="str">
        <f>VLOOKUP(A35,GBios!$B$2:$S$351,3,FALSE)</f>
        <v>Aug 07 '90</v>
      </c>
      <c r="Q35" s="4" t="str">
        <f t="shared" si="10"/>
        <v>90</v>
      </c>
      <c r="R35" s="4">
        <f t="shared" si="11"/>
        <v>23</v>
      </c>
    </row>
    <row r="36" spans="1:18">
      <c r="A36" s="4" t="s">
        <v>1495</v>
      </c>
      <c r="B36" s="4" t="str">
        <f>VLOOKUP(A36,GBios!$B$2:$U$88,2,FALSE)</f>
        <v>LAK</v>
      </c>
      <c r="C36" s="4">
        <f>VLOOKUP(A36,'G2013'!$B$2:$S$301,5,FALSE)*1.7</f>
        <v>15.299999999999999</v>
      </c>
      <c r="D36" s="4">
        <f>VLOOKUP(A36,'G2013'!$B$2:$S$301,3,FALSE)*1.7</f>
        <v>23.8</v>
      </c>
      <c r="E36" s="4">
        <f>VLOOKUP(A36,'G2013'!$B$2:$S$301,13,FALSE)*1.7</f>
        <v>1.7</v>
      </c>
      <c r="F36" s="4">
        <f>IF(ISNA(VLOOKUP(A36,'G2012'!$B$2:$S$401,5,FALSE)), C36, VLOOKUP(A36,'G2012'!$B$2:$S$401,5,FALSE))</f>
        <v>5</v>
      </c>
      <c r="G36" s="4">
        <f>IF(ISNA(VLOOKUP(A36,'G2012'!$B$2:$S$401,3,FALSE)), D36, VLOOKUP(A36,'G2012'!$B$2:$S$401,3,FALSE))</f>
        <v>16</v>
      </c>
      <c r="H36" s="4">
        <f>IF(ISNA(VLOOKUP(A36,'G2012'!$B$2:$S$401,13,FALSE)), E36, VLOOKUP(A36,'G2012'!$B$2:$S$401,13,FALSE))</f>
        <v>1</v>
      </c>
      <c r="I36" s="4">
        <f>IF(ISNA(VLOOKUP(A36,'G2011'!$B$2:$S$401,5,FALSE)),AVERAGE(C36,F36), VLOOKUP(A36,'G2011'!$B$2:$S$401,5,FALSE))</f>
        <v>11</v>
      </c>
      <c r="J36" s="4">
        <f>IF(ISNA(VLOOKUP(A36,'G2011'!$B$2:$S$401,3,FALSE)),AVERAGE(D36,G36), VLOOKUP(A36,'G2011'!$B$2:$S$401,3,FALSE))</f>
        <v>25</v>
      </c>
      <c r="K36" s="4">
        <f>IF(ISNA(VLOOKUP(A36,'G2011'!$B$2:$S$401,13,FALSE)),AVERAGE(E36,H36), VLOOKUP(A36,'G2011'!$B$2:$S$401,13,FALSE))</f>
        <v>3</v>
      </c>
      <c r="L36" s="7">
        <f t="shared" si="6"/>
        <v>10.433333333333332</v>
      </c>
      <c r="M36" s="7">
        <f t="shared" si="7"/>
        <v>21.599999999999998</v>
      </c>
      <c r="N36" s="7">
        <f t="shared" si="8"/>
        <v>1.9000000000000001</v>
      </c>
      <c r="O36" s="7">
        <f t="shared" si="9"/>
        <v>22.766666666666662</v>
      </c>
      <c r="P36" s="4" t="str">
        <f>VLOOKUP(A36,GBios!$B$2:$S$351,3,FALSE)</f>
        <v>Aug 07 '88</v>
      </c>
      <c r="Q36" s="4" t="str">
        <f t="shared" si="10"/>
        <v>88</v>
      </c>
      <c r="R36" s="4">
        <f t="shared" si="11"/>
        <v>25</v>
      </c>
    </row>
    <row r="37" spans="1:18">
      <c r="A37" s="4" t="s">
        <v>1497</v>
      </c>
      <c r="B37" s="4" t="str">
        <f>VLOOKUP(A37,GBios!$B$2:$U$88,2,FALSE)</f>
        <v>BOS</v>
      </c>
      <c r="C37" s="4">
        <f>VLOOKUP(A37,'G2013'!$B$2:$S$301,5,FALSE)*1.7</f>
        <v>15.299999999999999</v>
      </c>
      <c r="D37" s="4">
        <f>VLOOKUP(A37,'G2013'!$B$2:$S$301,3,FALSE)*1.7</f>
        <v>23.8</v>
      </c>
      <c r="E37" s="4">
        <f>VLOOKUP(A37,'G2013'!$B$2:$S$301,13,FALSE)*1.7</f>
        <v>1.7</v>
      </c>
      <c r="F37" s="4">
        <f>IF(ISNA(VLOOKUP(A37,'G2012'!$B$2:$S$401,5,FALSE)), C37, VLOOKUP(A37,'G2012'!$B$2:$S$401,5,FALSE))</f>
        <v>1</v>
      </c>
      <c r="G37" s="4">
        <f>IF(ISNA(VLOOKUP(A37,'G2012'!$B$2:$S$401,3,FALSE)), D37, VLOOKUP(A37,'G2012'!$B$2:$S$401,3,FALSE))</f>
        <v>1</v>
      </c>
      <c r="H37" s="4">
        <f>IF(ISNA(VLOOKUP(A37,'G2012'!$B$2:$S$401,13,FALSE)), E37, VLOOKUP(A37,'G2012'!$B$2:$S$401,13,FALSE))</f>
        <v>0</v>
      </c>
      <c r="I37" s="4">
        <f>IF(ISNA(VLOOKUP(A37,'G2011'!$B$2:$S$401,5,FALSE)),AVERAGE(C37,F37), VLOOKUP(A37,'G2011'!$B$2:$S$401,5,FALSE))</f>
        <v>2</v>
      </c>
      <c r="J37" s="4">
        <f>IF(ISNA(VLOOKUP(A37,'G2011'!$B$2:$S$401,3,FALSE)),AVERAGE(D37,G37), VLOOKUP(A37,'G2011'!$B$2:$S$401,3,FALSE))</f>
        <v>4</v>
      </c>
      <c r="K37" s="4">
        <f>IF(ISNA(VLOOKUP(A37,'G2011'!$B$2:$S$401,13,FALSE)),AVERAGE(E37,H37), VLOOKUP(A37,'G2011'!$B$2:$S$401,13,FALSE))</f>
        <v>1</v>
      </c>
      <c r="L37" s="7">
        <f t="shared" si="6"/>
        <v>6.0999999999999988</v>
      </c>
      <c r="M37" s="7">
        <f t="shared" si="7"/>
        <v>9.6</v>
      </c>
      <c r="N37" s="7">
        <f t="shared" si="8"/>
        <v>0.9</v>
      </c>
      <c r="O37" s="7">
        <f t="shared" si="9"/>
        <v>13.099999999999998</v>
      </c>
      <c r="P37" s="4" t="str">
        <f>VLOOKUP(A37,GBios!$B$2:$S$351,3,FALSE)</f>
        <v>May 07 '86</v>
      </c>
      <c r="Q37" s="4" t="str">
        <f t="shared" si="10"/>
        <v>86</v>
      </c>
      <c r="R37" s="4">
        <f t="shared" si="11"/>
        <v>27</v>
      </c>
    </row>
    <row r="38" spans="1:18">
      <c r="A38" s="4" t="s">
        <v>1515</v>
      </c>
      <c r="B38" s="4" t="str">
        <f>VLOOKUP(A38,GBios!$B$2:$U$88,2,FALSE)</f>
        <v>CGY</v>
      </c>
      <c r="C38" s="4">
        <f>VLOOKUP(A38,'G2013'!$B$2:$S$301,5,FALSE)*1.7</f>
        <v>13.6</v>
      </c>
      <c r="D38" s="4">
        <f>VLOOKUP(A38,'G2013'!$B$2:$S$301,3,FALSE)*1.7</f>
        <v>40.799999999999997</v>
      </c>
      <c r="E38" s="4">
        <f>VLOOKUP(A38,'G2013'!$B$2:$S$301,13,FALSE)*1.7</f>
        <v>0</v>
      </c>
      <c r="F38" s="4">
        <f>IF(ISNA(VLOOKUP(A38,'G2012'!$B$2:$S$401,5,FALSE)), C38, VLOOKUP(A38,'G2012'!$B$2:$S$401,5,FALSE))</f>
        <v>35</v>
      </c>
      <c r="G38" s="4">
        <f>IF(ISNA(VLOOKUP(A38,'G2012'!$B$2:$S$401,3,FALSE)), D38, VLOOKUP(A38,'G2012'!$B$2:$S$401,3,FALSE))</f>
        <v>70</v>
      </c>
      <c r="H38" s="4">
        <f>IF(ISNA(VLOOKUP(A38,'G2012'!$B$2:$S$401,13,FALSE)), E38, VLOOKUP(A38,'G2012'!$B$2:$S$401,13,FALSE))</f>
        <v>4</v>
      </c>
      <c r="I38" s="4">
        <f>IF(ISNA(VLOOKUP(A38,'G2011'!$B$2:$S$401,5,FALSE)),AVERAGE(C38,F38), VLOOKUP(A38,'G2011'!$B$2:$S$401,5,FALSE))</f>
        <v>37</v>
      </c>
      <c r="J38" s="4">
        <f>IF(ISNA(VLOOKUP(A38,'G2011'!$B$2:$S$401,3,FALSE)),AVERAGE(D38,G38), VLOOKUP(A38,'G2011'!$B$2:$S$401,3,FALSE))</f>
        <v>71</v>
      </c>
      <c r="K38" s="4">
        <f>IF(ISNA(VLOOKUP(A38,'G2011'!$B$2:$S$401,13,FALSE)),AVERAGE(E38,H38), VLOOKUP(A38,'G2011'!$B$2:$S$401,13,FALSE))</f>
        <v>6</v>
      </c>
      <c r="L38" s="7">
        <f t="shared" si="6"/>
        <v>28.533333333333331</v>
      </c>
      <c r="M38" s="7">
        <f t="shared" si="7"/>
        <v>60.6</v>
      </c>
      <c r="N38" s="7">
        <f t="shared" si="8"/>
        <v>3.3333333333333335</v>
      </c>
      <c r="O38" s="7">
        <f t="shared" si="9"/>
        <v>60.4</v>
      </c>
      <c r="P38" s="4" t="str">
        <f>VLOOKUP(A38,GBios!$B$2:$S$351,3,FALSE)</f>
        <v>Oct 26 '76</v>
      </c>
      <c r="Q38" s="4" t="str">
        <f t="shared" si="10"/>
        <v>76</v>
      </c>
      <c r="R38" s="4">
        <f t="shared" si="11"/>
        <v>37</v>
      </c>
    </row>
    <row r="39" spans="1:18">
      <c r="A39" s="4" t="s">
        <v>1507</v>
      </c>
      <c r="B39" s="4" t="str">
        <f>VLOOKUP(A39,GBios!$B$2:$U$88,2,FALSE)</f>
        <v>MTL</v>
      </c>
      <c r="C39" s="4">
        <f>VLOOKUP(A39,'G2013'!$B$2:$S$301,5,FALSE)*1.7</f>
        <v>13.6</v>
      </c>
      <c r="D39" s="4">
        <f>VLOOKUP(A39,'G2013'!$B$2:$S$301,3,FALSE)*1.7</f>
        <v>22.099999999999998</v>
      </c>
      <c r="E39" s="4">
        <f>VLOOKUP(A39,'G2013'!$B$2:$S$301,13,FALSE)*1.7</f>
        <v>1.7</v>
      </c>
      <c r="F39" s="4">
        <f>IF(ISNA(VLOOKUP(A39,'G2012'!$B$2:$S$401,5,FALSE)), C39, VLOOKUP(A39,'G2012'!$B$2:$S$401,5,FALSE))</f>
        <v>5</v>
      </c>
      <c r="G39" s="4">
        <f>IF(ISNA(VLOOKUP(A39,'G2012'!$B$2:$S$401,3,FALSE)), D39, VLOOKUP(A39,'G2012'!$B$2:$S$401,3,FALSE))</f>
        <v>17</v>
      </c>
      <c r="H39" s="4">
        <f>IF(ISNA(VLOOKUP(A39,'G2012'!$B$2:$S$401,13,FALSE)), E39, VLOOKUP(A39,'G2012'!$B$2:$S$401,13,FALSE))</f>
        <v>0</v>
      </c>
      <c r="I39" s="4">
        <f>IF(ISNA(VLOOKUP(A39,'G2011'!$B$2:$S$401,5,FALSE)),AVERAGE(C39,F39), VLOOKUP(A39,'G2011'!$B$2:$S$401,5,FALSE))</f>
        <v>15</v>
      </c>
      <c r="J39" s="4">
        <f>IF(ISNA(VLOOKUP(A39,'G2011'!$B$2:$S$401,3,FALSE)),AVERAGE(D39,G39), VLOOKUP(A39,'G2011'!$B$2:$S$401,3,FALSE))</f>
        <v>45</v>
      </c>
      <c r="K39" s="4">
        <f>IF(ISNA(VLOOKUP(A39,'G2011'!$B$2:$S$401,13,FALSE)),AVERAGE(E39,H39), VLOOKUP(A39,'G2011'!$B$2:$S$401,13,FALSE))</f>
        <v>1</v>
      </c>
      <c r="L39" s="7">
        <f t="shared" si="6"/>
        <v>11.200000000000001</v>
      </c>
      <c r="M39" s="7">
        <f t="shared" si="7"/>
        <v>28.033333333333331</v>
      </c>
      <c r="N39" s="7">
        <f t="shared" si="8"/>
        <v>0.9</v>
      </c>
      <c r="O39" s="7">
        <f t="shared" si="9"/>
        <v>23.3</v>
      </c>
      <c r="P39" s="4" t="str">
        <f>VLOOKUP(A39,GBios!$B$2:$S$351,3,FALSE)</f>
        <v>Sep 18 '82</v>
      </c>
      <c r="Q39" s="4" t="str">
        <f t="shared" si="10"/>
        <v>82</v>
      </c>
      <c r="R39" s="4">
        <f t="shared" si="11"/>
        <v>31</v>
      </c>
    </row>
    <row r="40" spans="1:18">
      <c r="A40" s="4" t="s">
        <v>1510</v>
      </c>
      <c r="B40" s="4" t="str">
        <f>VLOOKUP(A40,GBios!$B$2:$U$88,2,FALSE)</f>
        <v>CGY</v>
      </c>
      <c r="C40" s="4">
        <f>VLOOKUP(A40,'G2013'!$B$2:$S$301,5,FALSE)*1.7</f>
        <v>13.6</v>
      </c>
      <c r="D40" s="4">
        <f>VLOOKUP(A40,'G2013'!$B$2:$S$301,3,FALSE)*1.7</f>
        <v>35.699999999999996</v>
      </c>
      <c r="E40" s="4">
        <f>VLOOKUP(A40,'G2013'!$B$2:$S$301,13,FALSE)*1.7</f>
        <v>0</v>
      </c>
      <c r="F40" s="4">
        <f>IF(ISNA(VLOOKUP(A40,'G2012'!$B$2:$S$401,5,FALSE)), C40, VLOOKUP(A40,'G2012'!$B$2:$S$401,5,FALSE))</f>
        <v>8</v>
      </c>
      <c r="G40" s="4">
        <f>IF(ISNA(VLOOKUP(A40,'G2012'!$B$2:$S$401,3,FALSE)), D40, VLOOKUP(A40,'G2012'!$B$2:$S$401,3,FALSE))</f>
        <v>14</v>
      </c>
      <c r="H40" s="4">
        <f>IF(ISNA(VLOOKUP(A40,'G2012'!$B$2:$S$401,13,FALSE)), E40, VLOOKUP(A40,'G2012'!$B$2:$S$401,13,FALSE))</f>
        <v>0</v>
      </c>
      <c r="I40" s="4">
        <f>IF(ISNA(VLOOKUP(A40,'G2011'!$B$2:$S$401,5,FALSE)),AVERAGE(C40,F40), VLOOKUP(A40,'G2011'!$B$2:$S$401,5,FALSE))</f>
        <v>5</v>
      </c>
      <c r="J40" s="4">
        <f>IF(ISNA(VLOOKUP(A40,'G2011'!$B$2:$S$401,3,FALSE)),AVERAGE(D40,G40), VLOOKUP(A40,'G2011'!$B$2:$S$401,3,FALSE))</f>
        <v>15</v>
      </c>
      <c r="K40" s="4">
        <f>IF(ISNA(VLOOKUP(A40,'G2011'!$B$2:$S$401,13,FALSE)),AVERAGE(E40,H40), VLOOKUP(A40,'G2011'!$B$2:$S$401,13,FALSE))</f>
        <v>1</v>
      </c>
      <c r="L40" s="7">
        <f t="shared" si="6"/>
        <v>8.8666666666666671</v>
      </c>
      <c r="M40" s="7">
        <f t="shared" si="7"/>
        <v>21.566666666666663</v>
      </c>
      <c r="N40" s="7">
        <f t="shared" si="8"/>
        <v>0.33333333333333331</v>
      </c>
      <c r="O40" s="7">
        <f t="shared" si="9"/>
        <v>18.066666666666666</v>
      </c>
      <c r="P40" s="4" t="str">
        <f>VLOOKUP(A40,GBios!$B$2:$S$351,3,FALSE)</f>
        <v>Feb 07 '80</v>
      </c>
      <c r="Q40" s="4" t="str">
        <f t="shared" si="10"/>
        <v>80</v>
      </c>
      <c r="R40" s="4">
        <f t="shared" si="11"/>
        <v>33</v>
      </c>
    </row>
    <row r="41" spans="1:18">
      <c r="A41" s="4" t="s">
        <v>1513</v>
      </c>
      <c r="B41" s="4" t="str">
        <f>VLOOKUP(A41,GBios!$B$2:$U$88,2,FALSE)</f>
        <v>FLA</v>
      </c>
      <c r="C41" s="4">
        <f>VLOOKUP(A41,'G2013'!$B$2:$S$301,5,FALSE)*1.7</f>
        <v>13.6</v>
      </c>
      <c r="D41" s="4">
        <f>VLOOKUP(A41,'G2013'!$B$2:$S$301,3,FALSE)*1.7</f>
        <v>39.1</v>
      </c>
      <c r="E41" s="4">
        <f>VLOOKUP(A41,'G2013'!$B$2:$S$301,13,FALSE)*1.7</f>
        <v>0</v>
      </c>
      <c r="F41" s="4">
        <f>IF(ISNA(VLOOKUP(A41,'G2012'!$B$2:$S$401,5,FALSE)), C41, VLOOKUP(A41,'G2012'!$B$2:$S$401,5,FALSE))</f>
        <v>2</v>
      </c>
      <c r="G41" s="4">
        <f>IF(ISNA(VLOOKUP(A41,'G2012'!$B$2:$S$401,3,FALSE)), D41, VLOOKUP(A41,'G2012'!$B$2:$S$401,3,FALSE))</f>
        <v>7</v>
      </c>
      <c r="H41" s="4">
        <f>IF(ISNA(VLOOKUP(A41,'G2012'!$B$2:$S$401,13,FALSE)), E41, VLOOKUP(A41,'G2012'!$B$2:$S$401,13,FALSE))</f>
        <v>0</v>
      </c>
      <c r="I41" s="4">
        <f>IF(ISNA(VLOOKUP(A41,'G2011'!$B$2:$S$401,5,FALSE)),AVERAGE(C41,F41), VLOOKUP(A41,'G2011'!$B$2:$S$401,5,FALSE))</f>
        <v>0</v>
      </c>
      <c r="J41" s="4">
        <f>IF(ISNA(VLOOKUP(A41,'G2011'!$B$2:$S$401,3,FALSE)),AVERAGE(D41,G41), VLOOKUP(A41,'G2011'!$B$2:$S$401,3,FALSE))</f>
        <v>1</v>
      </c>
      <c r="K41" s="4">
        <f>IF(ISNA(VLOOKUP(A41,'G2011'!$B$2:$S$401,13,FALSE)),AVERAGE(E41,H41), VLOOKUP(A41,'G2011'!$B$2:$S$401,13,FALSE))</f>
        <v>0</v>
      </c>
      <c r="L41" s="7">
        <f t="shared" si="6"/>
        <v>5.2</v>
      </c>
      <c r="M41" s="7">
        <f t="shared" si="7"/>
        <v>15.700000000000001</v>
      </c>
      <c r="N41" s="7">
        <f t="shared" si="8"/>
        <v>0</v>
      </c>
      <c r="O41" s="7">
        <f t="shared" si="9"/>
        <v>10.4</v>
      </c>
      <c r="P41" s="4" t="str">
        <f>VLOOKUP(A41,GBios!$B$2:$S$351,3,FALSE)</f>
        <v>Jan 31 '90</v>
      </c>
      <c r="Q41" s="4" t="str">
        <f t="shared" si="10"/>
        <v>90</v>
      </c>
      <c r="R41" s="4">
        <f t="shared" si="11"/>
        <v>23</v>
      </c>
    </row>
    <row r="42" spans="1:18">
      <c r="A42" s="4" t="s">
        <v>1517</v>
      </c>
      <c r="B42" s="4" t="str">
        <f>VLOOKUP(A42,GBios!$B$2:$U$88,2,FALSE)</f>
        <v>CBJ, PHI</v>
      </c>
      <c r="C42" s="4">
        <f>VLOOKUP(A42,'G2013'!$B$2:$S$301,5,FALSE)*1.7</f>
        <v>11.9</v>
      </c>
      <c r="D42" s="4">
        <f>VLOOKUP(A42,'G2013'!$B$2:$S$301,3,FALSE)*1.7</f>
        <v>34</v>
      </c>
      <c r="E42" s="4">
        <f>VLOOKUP(A42,'G2013'!$B$2:$S$301,13,FALSE)*1.7</f>
        <v>0</v>
      </c>
      <c r="F42" s="4">
        <f>IF(ISNA(VLOOKUP(A42,'G2012'!$B$2:$S$401,5,FALSE)), C42, VLOOKUP(A42,'G2012'!$B$2:$S$401,5,FALSE))</f>
        <v>16</v>
      </c>
      <c r="G42" s="4">
        <f>IF(ISNA(VLOOKUP(A42,'G2012'!$B$2:$S$401,3,FALSE)), D42, VLOOKUP(A42,'G2012'!$B$2:$S$401,3,FALSE))</f>
        <v>46</v>
      </c>
      <c r="H42" s="4">
        <f>IF(ISNA(VLOOKUP(A42,'G2012'!$B$2:$S$401,13,FALSE)), E42, VLOOKUP(A42,'G2012'!$B$2:$S$401,13,FALSE))</f>
        <v>1</v>
      </c>
      <c r="I42" s="4">
        <f>IF(ISNA(VLOOKUP(A42,'G2011'!$B$2:$S$401,5,FALSE)),AVERAGE(C42,F42), VLOOKUP(A42,'G2011'!$B$2:$S$401,5,FALSE))</f>
        <v>24</v>
      </c>
      <c r="J42" s="4">
        <f>IF(ISNA(VLOOKUP(A42,'G2011'!$B$2:$S$401,3,FALSE)),AVERAGE(D42,G42), VLOOKUP(A42,'G2011'!$B$2:$S$401,3,FALSE))</f>
        <v>54</v>
      </c>
      <c r="K42" s="4">
        <f>IF(ISNA(VLOOKUP(A42,'G2011'!$B$2:$S$401,13,FALSE)),AVERAGE(E42,H42), VLOOKUP(A42,'G2011'!$B$2:$S$401,13,FALSE))</f>
        <v>3</v>
      </c>
      <c r="L42" s="7">
        <f t="shared" si="6"/>
        <v>17.3</v>
      </c>
      <c r="M42" s="7">
        <f t="shared" si="7"/>
        <v>44.666666666666664</v>
      </c>
      <c r="N42" s="7">
        <f t="shared" si="8"/>
        <v>1.3333333333333333</v>
      </c>
      <c r="O42" s="7">
        <f t="shared" si="9"/>
        <v>35.933333333333337</v>
      </c>
      <c r="P42" s="4" t="str">
        <f>VLOOKUP(A42,GBios!$B$2:$S$351,3,FALSE)</f>
        <v>May 29 '88</v>
      </c>
      <c r="Q42" s="4" t="str">
        <f t="shared" si="10"/>
        <v>88</v>
      </c>
      <c r="R42" s="4">
        <f t="shared" si="11"/>
        <v>25</v>
      </c>
    </row>
    <row r="43" spans="1:18">
      <c r="A43" s="4" t="s">
        <v>1520</v>
      </c>
      <c r="B43" s="4" t="str">
        <f>VLOOKUP(A43,GBios!$B$2:$U$88,2,FALSE)</f>
        <v>TOR</v>
      </c>
      <c r="C43" s="4">
        <f>VLOOKUP(A43,'G2013'!$B$2:$S$301,5,FALSE)*1.7</f>
        <v>11.9</v>
      </c>
      <c r="D43" s="4">
        <f>VLOOKUP(A43,'G2013'!$B$2:$S$301,3,FALSE)*1.7</f>
        <v>34</v>
      </c>
      <c r="E43" s="4">
        <f>VLOOKUP(A43,'G2013'!$B$2:$S$301,13,FALSE)*1.7</f>
        <v>3.4</v>
      </c>
      <c r="F43" s="4">
        <f>IF(ISNA(VLOOKUP(A43,'G2012'!$B$2:$S$401,5,FALSE)), C43, VLOOKUP(A43,'G2012'!$B$2:$S$401,5,FALSE))</f>
        <v>4</v>
      </c>
      <c r="G43" s="4">
        <f>IF(ISNA(VLOOKUP(A43,'G2012'!$B$2:$S$401,3,FALSE)), D43, VLOOKUP(A43,'G2012'!$B$2:$S$401,3,FALSE))</f>
        <v>12</v>
      </c>
      <c r="H43" s="4">
        <f>IF(ISNA(VLOOKUP(A43,'G2012'!$B$2:$S$401,13,FALSE)), E43, VLOOKUP(A43,'G2012'!$B$2:$S$401,13,FALSE))</f>
        <v>0</v>
      </c>
      <c r="I43" s="4">
        <f>IF(ISNA(VLOOKUP(A43,'G2011'!$B$2:$S$401,5,FALSE)),AVERAGE(C43,F43), VLOOKUP(A43,'G2011'!$B$2:$S$401,5,FALSE))</f>
        <v>7.95</v>
      </c>
      <c r="J43" s="4">
        <f>IF(ISNA(VLOOKUP(A43,'G2011'!$B$2:$S$401,3,FALSE)),AVERAGE(D43,G43), VLOOKUP(A43,'G2011'!$B$2:$S$401,3,FALSE))</f>
        <v>23</v>
      </c>
      <c r="K43" s="4">
        <f>IF(ISNA(VLOOKUP(A43,'G2011'!$B$2:$S$401,13,FALSE)),AVERAGE(E43,H43), VLOOKUP(A43,'G2011'!$B$2:$S$401,13,FALSE))</f>
        <v>1.7</v>
      </c>
      <c r="L43" s="7">
        <f t="shared" si="6"/>
        <v>7.95</v>
      </c>
      <c r="M43" s="7">
        <f t="shared" si="7"/>
        <v>23</v>
      </c>
      <c r="N43" s="7">
        <f t="shared" si="8"/>
        <v>1.7</v>
      </c>
      <c r="O43" s="7">
        <f t="shared" si="9"/>
        <v>17.600000000000001</v>
      </c>
      <c r="P43" s="4" t="str">
        <f>VLOOKUP(A43,GBios!$B$2:$S$351,3,FALSE)</f>
        <v>Sep 11 '86</v>
      </c>
      <c r="Q43" s="4" t="str">
        <f t="shared" si="10"/>
        <v>86</v>
      </c>
      <c r="R43" s="4">
        <f t="shared" si="11"/>
        <v>27</v>
      </c>
    </row>
    <row r="44" spans="1:18">
      <c r="A44" s="4" t="s">
        <v>1523</v>
      </c>
      <c r="B44" s="4" t="str">
        <f>VLOOKUP(A44,GBios!$B$2:$U$88,2,FALSE)</f>
        <v>STL</v>
      </c>
      <c r="C44" s="4">
        <f>VLOOKUP(A44,'G2013'!$B$2:$S$301,5,FALSE)*1.7</f>
        <v>10.199999999999999</v>
      </c>
      <c r="D44" s="4">
        <f>VLOOKUP(A44,'G2013'!$B$2:$S$301,3,FALSE)*1.7</f>
        <v>27.2</v>
      </c>
      <c r="E44" s="4">
        <f>VLOOKUP(A44,'G2013'!$B$2:$S$301,13,FALSE)*1.7</f>
        <v>5.0999999999999996</v>
      </c>
      <c r="F44" s="4">
        <f>IF(ISNA(VLOOKUP(A44,'G2012'!$B$2:$S$401,5,FALSE)), C44, VLOOKUP(A44,'G2012'!$B$2:$S$401,5,FALSE))</f>
        <v>26</v>
      </c>
      <c r="G44" s="4">
        <f>IF(ISNA(VLOOKUP(A44,'G2012'!$B$2:$S$401,3,FALSE)), D44, VLOOKUP(A44,'G2012'!$B$2:$S$401,3,FALSE))</f>
        <v>46</v>
      </c>
      <c r="H44" s="4">
        <f>IF(ISNA(VLOOKUP(A44,'G2012'!$B$2:$S$401,13,FALSE)), E44, VLOOKUP(A44,'G2012'!$B$2:$S$401,13,FALSE))</f>
        <v>6</v>
      </c>
      <c r="I44" s="4">
        <f>IF(ISNA(VLOOKUP(A44,'G2011'!$B$2:$S$401,5,FALSE)),AVERAGE(C44,F44), VLOOKUP(A44,'G2011'!$B$2:$S$401,5,FALSE))</f>
        <v>27</v>
      </c>
      <c r="J44" s="4">
        <f>IF(ISNA(VLOOKUP(A44,'G2011'!$B$2:$S$401,3,FALSE)),AVERAGE(D44,G44), VLOOKUP(A44,'G2011'!$B$2:$S$401,3,FALSE))</f>
        <v>57</v>
      </c>
      <c r="K44" s="4">
        <f>IF(ISNA(VLOOKUP(A44,'G2011'!$B$2:$S$401,13,FALSE)),AVERAGE(E44,H44), VLOOKUP(A44,'G2011'!$B$2:$S$401,13,FALSE))</f>
        <v>7</v>
      </c>
      <c r="L44" s="7">
        <f t="shared" si="6"/>
        <v>21.066666666666666</v>
      </c>
      <c r="M44" s="7">
        <f t="shared" si="7"/>
        <v>43.4</v>
      </c>
      <c r="N44" s="7">
        <f t="shared" si="8"/>
        <v>6.0333333333333341</v>
      </c>
      <c r="O44" s="7">
        <f t="shared" si="9"/>
        <v>48.166666666666664</v>
      </c>
      <c r="P44" s="4" t="str">
        <f>VLOOKUP(A44,GBios!$B$2:$S$351,3,FALSE)</f>
        <v>May 13 '85</v>
      </c>
      <c r="Q44" s="4" t="str">
        <f t="shared" si="10"/>
        <v>85</v>
      </c>
      <c r="R44" s="4">
        <f t="shared" si="11"/>
        <v>28</v>
      </c>
    </row>
    <row r="45" spans="1:18">
      <c r="A45" s="4" t="s">
        <v>1525</v>
      </c>
      <c r="B45" s="4" t="str">
        <f>VLOOKUP(A45,GBios!$B$2:$U$88,2,FALSE)</f>
        <v>NJD</v>
      </c>
      <c r="C45" s="4">
        <f>VLOOKUP(A45,'G2013'!$B$2:$S$301,5,FALSE)*1.7</f>
        <v>10.199999999999999</v>
      </c>
      <c r="D45" s="4">
        <f>VLOOKUP(A45,'G2013'!$B$2:$S$301,3,FALSE)*1.7</f>
        <v>32.299999999999997</v>
      </c>
      <c r="E45" s="4">
        <f>VLOOKUP(A45,'G2013'!$B$2:$S$301,13,FALSE)*1.7</f>
        <v>1.7</v>
      </c>
      <c r="F45" s="4">
        <f>IF(ISNA(VLOOKUP(A45,'G2012'!$B$2:$S$401,5,FALSE)), C45, VLOOKUP(A45,'G2012'!$B$2:$S$401,5,FALSE))</f>
        <v>17</v>
      </c>
      <c r="G45" s="4">
        <f>IF(ISNA(VLOOKUP(A45,'G2012'!$B$2:$S$401,3,FALSE)), D45, VLOOKUP(A45,'G2012'!$B$2:$S$401,3,FALSE))</f>
        <v>27</v>
      </c>
      <c r="H45" s="4">
        <f>IF(ISNA(VLOOKUP(A45,'G2012'!$B$2:$S$401,13,FALSE)), E45, VLOOKUP(A45,'G2012'!$B$2:$S$401,13,FALSE))</f>
        <v>4</v>
      </c>
      <c r="I45" s="4">
        <f>IF(ISNA(VLOOKUP(A45,'G2011'!$B$2:$S$401,5,FALSE)),AVERAGE(C45,F45), VLOOKUP(A45,'G2011'!$B$2:$S$401,5,FALSE))</f>
        <v>15</v>
      </c>
      <c r="J45" s="4">
        <f>IF(ISNA(VLOOKUP(A45,'G2011'!$B$2:$S$401,3,FALSE)),AVERAGE(D45,G45), VLOOKUP(A45,'G2011'!$B$2:$S$401,3,FALSE))</f>
        <v>34</v>
      </c>
      <c r="K45" s="4">
        <f>IF(ISNA(VLOOKUP(A45,'G2011'!$B$2:$S$401,13,FALSE)),AVERAGE(E45,H45), VLOOKUP(A45,'G2011'!$B$2:$S$401,13,FALSE))</f>
        <v>3</v>
      </c>
      <c r="L45" s="7">
        <f t="shared" si="6"/>
        <v>14.066666666666668</v>
      </c>
      <c r="M45" s="7">
        <f t="shared" si="7"/>
        <v>31.099999999999998</v>
      </c>
      <c r="N45" s="7">
        <f t="shared" si="8"/>
        <v>2.9</v>
      </c>
      <c r="O45" s="7">
        <f t="shared" si="9"/>
        <v>31.033333333333335</v>
      </c>
      <c r="P45" s="4" t="str">
        <f>VLOOKUP(A45,GBios!$B$2:$S$351,3,FALSE)</f>
        <v>May 05 '73</v>
      </c>
      <c r="Q45" s="4" t="str">
        <f t="shared" si="10"/>
        <v>73</v>
      </c>
      <c r="R45" s="4">
        <f t="shared" si="11"/>
        <v>40</v>
      </c>
    </row>
    <row r="46" spans="1:18">
      <c r="A46" s="4" t="s">
        <v>1528</v>
      </c>
      <c r="B46" s="4" t="str">
        <f>VLOOKUP(A46,GBios!$B$2:$U$88,2,FALSE)</f>
        <v>CAR</v>
      </c>
      <c r="C46" s="4">
        <f>VLOOKUP(A46,'G2013'!$B$2:$S$301,5,FALSE)*1.7</f>
        <v>10.199999999999999</v>
      </c>
      <c r="D46" s="4">
        <f>VLOOKUP(A46,'G2013'!$B$2:$S$301,3,FALSE)*1.7</f>
        <v>32.299999999999997</v>
      </c>
      <c r="E46" s="4">
        <f>VLOOKUP(A46,'G2013'!$B$2:$S$301,13,FALSE)*1.7</f>
        <v>1.7</v>
      </c>
      <c r="F46" s="4">
        <f>IF(ISNA(VLOOKUP(A46,'G2012'!$B$2:$S$401,5,FALSE)), C46, VLOOKUP(A46,'G2012'!$B$2:$S$401,5,FALSE))</f>
        <v>1</v>
      </c>
      <c r="G46" s="4">
        <f>IF(ISNA(VLOOKUP(A46,'G2012'!$B$2:$S$401,3,FALSE)), D46, VLOOKUP(A46,'G2012'!$B$2:$S$401,3,FALSE))</f>
        <v>10</v>
      </c>
      <c r="H46" s="4">
        <f>IF(ISNA(VLOOKUP(A46,'G2012'!$B$2:$S$401,13,FALSE)), E46, VLOOKUP(A46,'G2012'!$B$2:$S$401,13,FALSE))</f>
        <v>0</v>
      </c>
      <c r="I46" s="4">
        <f>IF(ISNA(VLOOKUP(A46,'G2011'!$B$2:$S$401,5,FALSE)),AVERAGE(C46,F46), VLOOKUP(A46,'G2011'!$B$2:$S$401,5,FALSE))</f>
        <v>21</v>
      </c>
      <c r="J46" s="4">
        <f>IF(ISNA(VLOOKUP(A46,'G2011'!$B$2:$S$401,3,FALSE)),AVERAGE(D46,G46), VLOOKUP(A46,'G2011'!$B$2:$S$401,3,FALSE))</f>
        <v>44</v>
      </c>
      <c r="K46" s="4">
        <f>IF(ISNA(VLOOKUP(A46,'G2011'!$B$2:$S$401,13,FALSE)),AVERAGE(E46,H46), VLOOKUP(A46,'G2011'!$B$2:$S$401,13,FALSE))</f>
        <v>2</v>
      </c>
      <c r="L46" s="7">
        <f t="shared" si="6"/>
        <v>10.733333333333334</v>
      </c>
      <c r="M46" s="7">
        <f t="shared" si="7"/>
        <v>28.766666666666666</v>
      </c>
      <c r="N46" s="7">
        <f t="shared" si="8"/>
        <v>1.2333333333333334</v>
      </c>
      <c r="O46" s="7">
        <f t="shared" si="9"/>
        <v>22.700000000000003</v>
      </c>
      <c r="P46" s="4" t="str">
        <f>VLOOKUP(A46,GBios!$B$2:$S$351,3,FALSE)</f>
        <v>Jun 19 '80</v>
      </c>
      <c r="Q46" s="4" t="str">
        <f t="shared" si="10"/>
        <v>80</v>
      </c>
      <c r="R46" s="4">
        <f t="shared" si="11"/>
        <v>33</v>
      </c>
    </row>
    <row r="47" spans="1:18">
      <c r="A47" s="4" t="s">
        <v>1530</v>
      </c>
      <c r="B47" s="4" t="str">
        <f>VLOOKUP(A47,GBios!$B$2:$U$88,2,FALSE)</f>
        <v>DAL</v>
      </c>
      <c r="C47" s="4">
        <f>VLOOKUP(A47,'G2013'!$B$2:$S$301,5,FALSE)*1.7</f>
        <v>10.199999999999999</v>
      </c>
      <c r="D47" s="4">
        <f>VLOOKUP(A47,'G2013'!$B$2:$S$301,3,FALSE)*1.7</f>
        <v>22.099999999999998</v>
      </c>
      <c r="E47" s="4">
        <f>VLOOKUP(A47,'G2013'!$B$2:$S$301,13,FALSE)*1.7</f>
        <v>0</v>
      </c>
      <c r="F47" s="4">
        <f>IF(ISNA(VLOOKUP(A47,'G2012'!$B$2:$S$401,5,FALSE)), C47, VLOOKUP(A47,'G2012'!$B$2:$S$401,5,FALSE))</f>
        <v>8</v>
      </c>
      <c r="G47" s="4">
        <f>IF(ISNA(VLOOKUP(A47,'G2012'!$B$2:$S$401,3,FALSE)), D47, VLOOKUP(A47,'G2012'!$B$2:$S$401,3,FALSE))</f>
        <v>18</v>
      </c>
      <c r="H47" s="4">
        <f>IF(ISNA(VLOOKUP(A47,'G2012'!$B$2:$S$401,13,FALSE)), E47, VLOOKUP(A47,'G2012'!$B$2:$S$401,13,FALSE))</f>
        <v>1</v>
      </c>
      <c r="I47" s="4">
        <f>IF(ISNA(VLOOKUP(A47,'G2011'!$B$2:$S$401,5,FALSE)),AVERAGE(C47,F47), VLOOKUP(A47,'G2011'!$B$2:$S$401,5,FALSE))</f>
        <v>0</v>
      </c>
      <c r="J47" s="4">
        <f>IF(ISNA(VLOOKUP(A47,'G2011'!$B$2:$S$401,3,FALSE)),AVERAGE(D47,G47), VLOOKUP(A47,'G2011'!$B$2:$S$401,3,FALSE))</f>
        <v>1</v>
      </c>
      <c r="K47" s="4">
        <f>IF(ISNA(VLOOKUP(A47,'G2011'!$B$2:$S$401,13,FALSE)),AVERAGE(E47,H47), VLOOKUP(A47,'G2011'!$B$2:$S$401,13,FALSE))</f>
        <v>0</v>
      </c>
      <c r="L47" s="7">
        <f t="shared" si="6"/>
        <v>6.0666666666666664</v>
      </c>
      <c r="M47" s="7">
        <f t="shared" si="7"/>
        <v>13.699999999999998</v>
      </c>
      <c r="N47" s="7">
        <f t="shared" si="8"/>
        <v>0.33333333333333331</v>
      </c>
      <c r="O47" s="7">
        <f t="shared" si="9"/>
        <v>12.466666666666667</v>
      </c>
      <c r="P47" s="4" t="str">
        <f>VLOOKUP(A47,GBios!$B$2:$S$351,3,FALSE)</f>
        <v>Jul 25 '87</v>
      </c>
      <c r="Q47" s="4" t="str">
        <f t="shared" si="10"/>
        <v>87</v>
      </c>
      <c r="R47" s="4">
        <f t="shared" si="11"/>
        <v>26</v>
      </c>
    </row>
    <row r="48" spans="1:18">
      <c r="A48" s="4" t="s">
        <v>1536</v>
      </c>
      <c r="B48" s="4" t="str">
        <f>VLOOKUP(A48,GBios!$B$2:$U$88,2,FALSE)</f>
        <v>TBL</v>
      </c>
      <c r="C48" s="4">
        <f>VLOOKUP(A48,'G2013'!$B$2:$S$301,5,FALSE)*1.7</f>
        <v>8.5</v>
      </c>
      <c r="D48" s="4">
        <f>VLOOKUP(A48,'G2013'!$B$2:$S$301,3,FALSE)*1.7</f>
        <v>30.599999999999998</v>
      </c>
      <c r="E48" s="4">
        <f>VLOOKUP(A48,'G2013'!$B$2:$S$301,13,FALSE)*1.7</f>
        <v>0</v>
      </c>
      <c r="F48" s="4">
        <f>IF(ISNA(VLOOKUP(A48,'G2012'!$B$2:$S$401,5,FALSE)), C48, VLOOKUP(A48,'G2012'!$B$2:$S$401,5,FALSE))</f>
        <v>23</v>
      </c>
      <c r="G48" s="4">
        <f>IF(ISNA(VLOOKUP(A48,'G2012'!$B$2:$S$401,3,FALSE)), D48, VLOOKUP(A48,'G2012'!$B$2:$S$401,3,FALSE))</f>
        <v>48</v>
      </c>
      <c r="H48" s="4">
        <f>IF(ISNA(VLOOKUP(A48,'G2012'!$B$2:$S$401,13,FALSE)), E48, VLOOKUP(A48,'G2012'!$B$2:$S$401,13,FALSE))</f>
        <v>1</v>
      </c>
      <c r="I48" s="4">
        <f>IF(ISNA(VLOOKUP(A48,'G2011'!$B$2:$S$401,5,FALSE)),AVERAGE(C48,F48), VLOOKUP(A48,'G2011'!$B$2:$S$401,5,FALSE))</f>
        <v>10</v>
      </c>
      <c r="J48" s="4">
        <f>IF(ISNA(VLOOKUP(A48,'G2011'!$B$2:$S$401,3,FALSE)),AVERAGE(D48,G48), VLOOKUP(A48,'G2011'!$B$2:$S$401,3,FALSE))</f>
        <v>36</v>
      </c>
      <c r="K48" s="4">
        <f>IF(ISNA(VLOOKUP(A48,'G2011'!$B$2:$S$401,13,FALSE)),AVERAGE(E48,H48), VLOOKUP(A48,'G2011'!$B$2:$S$401,13,FALSE))</f>
        <v>3</v>
      </c>
      <c r="L48" s="7">
        <f t="shared" si="6"/>
        <v>13.833333333333334</v>
      </c>
      <c r="M48" s="7">
        <f t="shared" si="7"/>
        <v>38.199999999999996</v>
      </c>
      <c r="N48" s="7">
        <f t="shared" si="8"/>
        <v>1.3333333333333333</v>
      </c>
      <c r="O48" s="7">
        <f t="shared" si="9"/>
        <v>29</v>
      </c>
      <c r="P48" s="4" t="str">
        <f>VLOOKUP(A48,GBios!$B$2:$S$351,3,FALSE)</f>
        <v>Jan 09 '78</v>
      </c>
      <c r="Q48" s="4" t="str">
        <f t="shared" si="10"/>
        <v>78</v>
      </c>
      <c r="R48" s="4">
        <f t="shared" si="11"/>
        <v>35</v>
      </c>
    </row>
    <row r="49" spans="1:18">
      <c r="A49" s="4" t="s">
        <v>1534</v>
      </c>
      <c r="B49" s="4" t="str">
        <f>VLOOKUP(A49,GBios!$B$2:$U$88,2,FALSE)</f>
        <v>COL</v>
      </c>
      <c r="C49" s="4">
        <f>VLOOKUP(A49,'G2013'!$B$2:$S$301,5,FALSE)*1.7</f>
        <v>8.5</v>
      </c>
      <c r="D49" s="4">
        <f>VLOOKUP(A49,'G2013'!$B$2:$S$301,3,FALSE)*1.7</f>
        <v>30.599999999999998</v>
      </c>
      <c r="E49" s="4">
        <f>VLOOKUP(A49,'G2013'!$B$2:$S$301,13,FALSE)*1.7</f>
        <v>0</v>
      </c>
      <c r="F49" s="4">
        <f>IF(ISNA(VLOOKUP(A49,'G2012'!$B$2:$S$401,5,FALSE)), C49, VLOOKUP(A49,'G2012'!$B$2:$S$401,5,FALSE))</f>
        <v>15</v>
      </c>
      <c r="G49" s="4">
        <f>IF(ISNA(VLOOKUP(A49,'G2012'!$B$2:$S$401,3,FALSE)), D49, VLOOKUP(A49,'G2012'!$B$2:$S$401,3,FALSE))</f>
        <v>32</v>
      </c>
      <c r="H49" s="4">
        <f>IF(ISNA(VLOOKUP(A49,'G2012'!$B$2:$S$401,13,FALSE)), E49, VLOOKUP(A49,'G2012'!$B$2:$S$401,13,FALSE))</f>
        <v>2</v>
      </c>
      <c r="I49" s="4">
        <f>IF(ISNA(VLOOKUP(A49,'G2011'!$B$2:$S$401,5,FALSE)),AVERAGE(C49,F49), VLOOKUP(A49,'G2011'!$B$2:$S$401,5,FALSE))</f>
        <v>11</v>
      </c>
      <c r="J49" s="4">
        <f>IF(ISNA(VLOOKUP(A49,'G2011'!$B$2:$S$401,3,FALSE)),AVERAGE(D49,G49), VLOOKUP(A49,'G2011'!$B$2:$S$401,3,FALSE))</f>
        <v>33</v>
      </c>
      <c r="K49" s="4">
        <f>IF(ISNA(VLOOKUP(A49,'G2011'!$B$2:$S$401,13,FALSE)),AVERAGE(E49,H49), VLOOKUP(A49,'G2011'!$B$2:$S$401,13,FALSE))</f>
        <v>0</v>
      </c>
      <c r="L49" s="7">
        <f t="shared" si="6"/>
        <v>11.5</v>
      </c>
      <c r="M49" s="7">
        <f t="shared" si="7"/>
        <v>31.866666666666664</v>
      </c>
      <c r="N49" s="7">
        <f t="shared" si="8"/>
        <v>0.66666666666666663</v>
      </c>
      <c r="O49" s="7">
        <f t="shared" si="9"/>
        <v>23.666666666666668</v>
      </c>
      <c r="P49" s="4" t="str">
        <f>VLOOKUP(A49,GBios!$B$2:$S$351,3,FALSE)</f>
        <v>May 16 '77</v>
      </c>
      <c r="Q49" s="4" t="str">
        <f t="shared" si="10"/>
        <v>77</v>
      </c>
      <c r="R49" s="4">
        <f t="shared" si="11"/>
        <v>36</v>
      </c>
    </row>
    <row r="50" spans="1:18">
      <c r="A50" s="4" t="s">
        <v>1532</v>
      </c>
      <c r="B50" s="4" t="str">
        <f>VLOOKUP(A50,GBios!$B$2:$U$88,2,FALSE)</f>
        <v>OTT</v>
      </c>
      <c r="C50" s="4">
        <f>VLOOKUP(A50,'G2013'!$B$2:$S$301,5,FALSE)*1.7</f>
        <v>8.5</v>
      </c>
      <c r="D50" s="4">
        <f>VLOOKUP(A50,'G2013'!$B$2:$S$301,3,FALSE)*1.7</f>
        <v>20.399999999999999</v>
      </c>
      <c r="E50" s="4">
        <f>VLOOKUP(A50,'G2013'!$B$2:$S$301,13,FALSE)*1.7</f>
        <v>0</v>
      </c>
      <c r="F50" s="4">
        <f>IF(ISNA(VLOOKUP(A50,'G2012'!$B$2:$S$401,5,FALSE)), C50, VLOOKUP(A50,'G2012'!$B$2:$S$401,5,FALSE))</f>
        <v>3</v>
      </c>
      <c r="G50" s="4">
        <f>IF(ISNA(VLOOKUP(A50,'G2012'!$B$2:$S$401,3,FALSE)), D50, VLOOKUP(A50,'G2012'!$B$2:$S$401,3,FALSE))</f>
        <v>5</v>
      </c>
      <c r="H50" s="4">
        <f>IF(ISNA(VLOOKUP(A50,'G2012'!$B$2:$S$401,13,FALSE)), E50, VLOOKUP(A50,'G2012'!$B$2:$S$401,13,FALSE))</f>
        <v>1</v>
      </c>
      <c r="I50" s="4">
        <f>IF(ISNA(VLOOKUP(A50,'G2011'!$B$2:$S$401,5,FALSE)),AVERAGE(C50,F50), VLOOKUP(A50,'G2011'!$B$2:$S$401,5,FALSE))</f>
        <v>1</v>
      </c>
      <c r="J50" s="4">
        <f>IF(ISNA(VLOOKUP(A50,'G2011'!$B$2:$S$401,3,FALSE)),AVERAGE(D50,G50), VLOOKUP(A50,'G2011'!$B$2:$S$401,3,FALSE))</f>
        <v>8</v>
      </c>
      <c r="K50" s="4">
        <f>IF(ISNA(VLOOKUP(A50,'G2011'!$B$2:$S$401,13,FALSE)),AVERAGE(E50,H50), VLOOKUP(A50,'G2011'!$B$2:$S$401,13,FALSE))</f>
        <v>0</v>
      </c>
      <c r="L50" s="7">
        <f t="shared" si="6"/>
        <v>4.166666666666667</v>
      </c>
      <c r="M50" s="7">
        <f t="shared" si="7"/>
        <v>11.133333333333333</v>
      </c>
      <c r="N50" s="7">
        <f t="shared" si="8"/>
        <v>0.33333333333333331</v>
      </c>
      <c r="O50" s="7">
        <f t="shared" si="9"/>
        <v>8.6666666666666679</v>
      </c>
      <c r="P50" s="4" t="str">
        <f>VLOOKUP(A50,GBios!$B$2:$S$351,3,FALSE)</f>
        <v>Jul 24 '91</v>
      </c>
      <c r="Q50" s="4" t="str">
        <f t="shared" si="10"/>
        <v>91</v>
      </c>
      <c r="R50" s="4">
        <f t="shared" si="11"/>
        <v>22</v>
      </c>
    </row>
    <row r="51" spans="1:18">
      <c r="A51" s="4" t="s">
        <v>1545</v>
      </c>
      <c r="B51" s="4" t="str">
        <f>VLOOKUP(A51,GBios!$B$2:$U$88,2,FALSE)</f>
        <v>WSH</v>
      </c>
      <c r="C51" s="4">
        <f>VLOOKUP(A51,'G2013'!$B$2:$S$301,5,FALSE)*1.7</f>
        <v>6.8</v>
      </c>
      <c r="D51" s="4">
        <f>VLOOKUP(A51,'G2013'!$B$2:$S$301,3,FALSE)*1.7</f>
        <v>22.099999999999998</v>
      </c>
      <c r="E51" s="4">
        <f>VLOOKUP(A51,'G2013'!$B$2:$S$301,13,FALSE)*1.7</f>
        <v>0</v>
      </c>
      <c r="F51" s="4">
        <f>IF(ISNA(VLOOKUP(A51,'G2012'!$B$2:$S$401,5,FALSE)), C51, VLOOKUP(A51,'G2012'!$B$2:$S$401,5,FALSE))</f>
        <v>13</v>
      </c>
      <c r="G51" s="4">
        <f>IF(ISNA(VLOOKUP(A51,'G2012'!$B$2:$S$401,3,FALSE)), D51, VLOOKUP(A51,'G2012'!$B$2:$S$401,3,FALSE))</f>
        <v>38</v>
      </c>
      <c r="H51" s="4">
        <f>IF(ISNA(VLOOKUP(A51,'G2012'!$B$2:$S$401,13,FALSE)), E51, VLOOKUP(A51,'G2012'!$B$2:$S$401,13,FALSE))</f>
        <v>3</v>
      </c>
      <c r="I51" s="4">
        <f>IF(ISNA(VLOOKUP(A51,'G2011'!$B$2:$S$401,5,FALSE)),AVERAGE(C51,F51), VLOOKUP(A51,'G2011'!$B$2:$S$401,5,FALSE))</f>
        <v>27</v>
      </c>
      <c r="J51" s="4">
        <f>IF(ISNA(VLOOKUP(A51,'G2011'!$B$2:$S$401,3,FALSE)),AVERAGE(D51,G51), VLOOKUP(A51,'G2011'!$B$2:$S$401,3,FALSE))</f>
        <v>48</v>
      </c>
      <c r="K51" s="4">
        <f>IF(ISNA(VLOOKUP(A51,'G2011'!$B$2:$S$401,13,FALSE)),AVERAGE(E51,H51), VLOOKUP(A51,'G2011'!$B$2:$S$401,13,FALSE))</f>
        <v>4</v>
      </c>
      <c r="L51" s="7">
        <f t="shared" si="6"/>
        <v>15.6</v>
      </c>
      <c r="M51" s="7">
        <f t="shared" si="7"/>
        <v>36.033333333333331</v>
      </c>
      <c r="N51" s="7">
        <f t="shared" si="8"/>
        <v>2.3333333333333335</v>
      </c>
      <c r="O51" s="7">
        <f t="shared" si="9"/>
        <v>33.533333333333331</v>
      </c>
      <c r="P51" s="4" t="str">
        <f>VLOOKUP(A51,GBios!$B$2:$S$351,3,FALSE)</f>
        <v>Mar 23 '88</v>
      </c>
      <c r="Q51" s="4" t="str">
        <f t="shared" si="10"/>
        <v>88</v>
      </c>
      <c r="R51" s="4">
        <f t="shared" si="11"/>
        <v>25</v>
      </c>
    </row>
    <row r="52" spans="1:18">
      <c r="A52" s="4" t="s">
        <v>1548</v>
      </c>
      <c r="B52" s="4" t="str">
        <f>VLOOKUP(A52,GBios!$B$2:$U$88,2,FALSE)</f>
        <v>FLA</v>
      </c>
      <c r="C52" s="4">
        <f>VLOOKUP(A52,'G2013'!$B$2:$S$301,5,FALSE)*1.7</f>
        <v>6.8</v>
      </c>
      <c r="D52" s="4">
        <f>VLOOKUP(A52,'G2013'!$B$2:$S$301,3,FALSE)*1.7</f>
        <v>25.5</v>
      </c>
      <c r="E52" s="4">
        <f>VLOOKUP(A52,'G2013'!$B$2:$S$301,13,FALSE)*1.7</f>
        <v>0</v>
      </c>
      <c r="F52" s="4">
        <f>IF(ISNA(VLOOKUP(A52,'G2012'!$B$2:$S$401,5,FALSE)), C52, VLOOKUP(A52,'G2012'!$B$2:$S$401,5,FALSE))</f>
        <v>22</v>
      </c>
      <c r="G52" s="4">
        <f>IF(ISNA(VLOOKUP(A52,'G2012'!$B$2:$S$401,3,FALSE)), D52, VLOOKUP(A52,'G2012'!$B$2:$S$401,3,FALSE))</f>
        <v>53</v>
      </c>
      <c r="H52" s="4">
        <f>IF(ISNA(VLOOKUP(A52,'G2012'!$B$2:$S$401,13,FALSE)), E52, VLOOKUP(A52,'G2012'!$B$2:$S$401,13,FALSE))</f>
        <v>3</v>
      </c>
      <c r="I52" s="4">
        <f>IF(ISNA(VLOOKUP(A52,'G2011'!$B$2:$S$401,5,FALSE)),AVERAGE(C52,F52), VLOOKUP(A52,'G2011'!$B$2:$S$401,5,FALSE))</f>
        <v>15</v>
      </c>
      <c r="J52" s="4">
        <f>IF(ISNA(VLOOKUP(A52,'G2011'!$B$2:$S$401,3,FALSE)),AVERAGE(D52,G52), VLOOKUP(A52,'G2011'!$B$2:$S$401,3,FALSE))</f>
        <v>32</v>
      </c>
      <c r="K52" s="4">
        <f>IF(ISNA(VLOOKUP(A52,'G2011'!$B$2:$S$401,13,FALSE)),AVERAGE(E52,H52), VLOOKUP(A52,'G2011'!$B$2:$S$401,13,FALSE))</f>
        <v>1</v>
      </c>
      <c r="L52" s="7">
        <f t="shared" si="6"/>
        <v>14.6</v>
      </c>
      <c r="M52" s="7">
        <f t="shared" si="7"/>
        <v>36.833333333333336</v>
      </c>
      <c r="N52" s="7">
        <f t="shared" si="8"/>
        <v>1.3333333333333333</v>
      </c>
      <c r="O52" s="7">
        <f t="shared" si="9"/>
        <v>30.533333333333331</v>
      </c>
      <c r="P52" s="4" t="str">
        <f>VLOOKUP(A52,GBios!$B$2:$S$351,3,FALSE)</f>
        <v>Sep 13 '76</v>
      </c>
      <c r="Q52" s="4" t="str">
        <f t="shared" si="10"/>
        <v>76</v>
      </c>
      <c r="R52" s="4">
        <f t="shared" si="11"/>
        <v>37</v>
      </c>
    </row>
    <row r="53" spans="1:18">
      <c r="A53" s="4" t="s">
        <v>1539</v>
      </c>
      <c r="B53" s="4" t="str">
        <f>VLOOKUP(A53,GBios!$B$2:$U$88,2,FALSE)</f>
        <v>EDM</v>
      </c>
      <c r="C53" s="4">
        <f>VLOOKUP(A53,'G2013'!$B$2:$S$301,5,FALSE)*1.7</f>
        <v>6.8</v>
      </c>
      <c r="D53" s="4">
        <f>VLOOKUP(A53,'G2013'!$B$2:$S$301,3,FALSE)*1.7</f>
        <v>20.399999999999999</v>
      </c>
      <c r="E53" s="4">
        <f>VLOOKUP(A53,'G2013'!$B$2:$S$301,13,FALSE)*1.7</f>
        <v>1.7</v>
      </c>
      <c r="F53" s="4">
        <f>IF(ISNA(VLOOKUP(A53,'G2012'!$B$2:$S$401,5,FALSE)), C53, VLOOKUP(A53,'G2012'!$B$2:$S$401,5,FALSE))</f>
        <v>12</v>
      </c>
      <c r="G53" s="4">
        <f>IF(ISNA(VLOOKUP(A53,'G2012'!$B$2:$S$401,3,FALSE)), D53, VLOOKUP(A53,'G2012'!$B$2:$S$401,3,FALSE))</f>
        <v>40</v>
      </c>
      <c r="H53" s="4">
        <f>IF(ISNA(VLOOKUP(A53,'G2012'!$B$2:$S$401,13,FALSE)), E53, VLOOKUP(A53,'G2012'!$B$2:$S$401,13,FALSE))</f>
        <v>2</v>
      </c>
      <c r="I53" s="4">
        <f>IF(ISNA(VLOOKUP(A53,'G2011'!$B$2:$S$401,5,FALSE)),AVERAGE(C53,F53), VLOOKUP(A53,'G2011'!$B$2:$S$401,5,FALSE))</f>
        <v>10</v>
      </c>
      <c r="J53" s="4">
        <f>IF(ISNA(VLOOKUP(A53,'G2011'!$B$2:$S$401,3,FALSE)),AVERAGE(D53,G53), VLOOKUP(A53,'G2011'!$B$2:$S$401,3,FALSE))</f>
        <v>47</v>
      </c>
      <c r="K53" s="4">
        <f>IF(ISNA(VLOOKUP(A53,'G2011'!$B$2:$S$401,13,FALSE)),AVERAGE(E53,H53), VLOOKUP(A53,'G2011'!$B$2:$S$401,13,FALSE))</f>
        <v>2</v>
      </c>
      <c r="L53" s="7">
        <f t="shared" si="6"/>
        <v>9.6</v>
      </c>
      <c r="M53" s="7">
        <f t="shared" si="7"/>
        <v>35.800000000000004</v>
      </c>
      <c r="N53" s="7">
        <f t="shared" si="8"/>
        <v>1.9000000000000001</v>
      </c>
      <c r="O53" s="7">
        <f t="shared" si="9"/>
        <v>21.099999999999998</v>
      </c>
      <c r="P53" s="4" t="str">
        <f>VLOOKUP(A53,GBios!$B$2:$S$351,3,FALSE)</f>
        <v>Jan 13 '73</v>
      </c>
      <c r="Q53" s="4" t="str">
        <f t="shared" si="10"/>
        <v>73</v>
      </c>
      <c r="R53" s="4">
        <f t="shared" si="11"/>
        <v>40</v>
      </c>
    </row>
    <row r="54" spans="1:18">
      <c r="A54" s="4" t="s">
        <v>1541</v>
      </c>
      <c r="B54" s="4" t="str">
        <f>VLOOKUP(A54,GBios!$B$2:$U$88,2,FALSE)</f>
        <v>BUF</v>
      </c>
      <c r="C54" s="4">
        <f>VLOOKUP(A54,'G2013'!$B$2:$S$301,5,FALSE)*1.7</f>
        <v>6.8</v>
      </c>
      <c r="D54" s="4">
        <f>VLOOKUP(A54,'G2013'!$B$2:$S$301,3,FALSE)*1.7</f>
        <v>20.399999999999999</v>
      </c>
      <c r="E54" s="4">
        <f>VLOOKUP(A54,'G2013'!$B$2:$S$301,13,FALSE)*1.7</f>
        <v>1.7</v>
      </c>
      <c r="F54" s="4">
        <f>IF(ISNA(VLOOKUP(A54,'G2012'!$B$2:$S$401,5,FALSE)), C54, VLOOKUP(A54,'G2012'!$B$2:$S$401,5,FALSE))</f>
        <v>8</v>
      </c>
      <c r="G54" s="4">
        <f>IF(ISNA(VLOOKUP(A54,'G2012'!$B$2:$S$401,3,FALSE)), D54, VLOOKUP(A54,'G2012'!$B$2:$S$401,3,FALSE))</f>
        <v>26</v>
      </c>
      <c r="H54" s="4">
        <f>IF(ISNA(VLOOKUP(A54,'G2012'!$B$2:$S$401,13,FALSE)), E54, VLOOKUP(A54,'G2012'!$B$2:$S$401,13,FALSE))</f>
        <v>1</v>
      </c>
      <c r="I54" s="4">
        <f>IF(ISNA(VLOOKUP(A54,'G2011'!$B$2:$S$401,5,FALSE)),AVERAGE(C54,F54), VLOOKUP(A54,'G2011'!$B$2:$S$401,5,FALSE))</f>
        <v>9</v>
      </c>
      <c r="J54" s="4">
        <f>IF(ISNA(VLOOKUP(A54,'G2011'!$B$2:$S$401,3,FALSE)),AVERAGE(D54,G54), VLOOKUP(A54,'G2011'!$B$2:$S$401,3,FALSE))</f>
        <v>14</v>
      </c>
      <c r="K54" s="4">
        <f>IF(ISNA(VLOOKUP(A54,'G2011'!$B$2:$S$401,13,FALSE)),AVERAGE(E54,H54), VLOOKUP(A54,'G2011'!$B$2:$S$401,13,FALSE))</f>
        <v>1</v>
      </c>
      <c r="L54" s="7">
        <f t="shared" si="6"/>
        <v>7.9333333333333336</v>
      </c>
      <c r="M54" s="7">
        <f t="shared" si="7"/>
        <v>20.133333333333333</v>
      </c>
      <c r="N54" s="7">
        <f t="shared" si="8"/>
        <v>1.2333333333333334</v>
      </c>
      <c r="O54" s="7">
        <f t="shared" si="9"/>
        <v>17.100000000000001</v>
      </c>
      <c r="P54" s="4" t="str">
        <f>VLOOKUP(A54,GBios!$B$2:$S$351,3,FALSE)</f>
        <v>Jun 25 '88</v>
      </c>
      <c r="Q54" s="4" t="str">
        <f t="shared" si="10"/>
        <v>88</v>
      </c>
      <c r="R54" s="4">
        <f t="shared" si="11"/>
        <v>25</v>
      </c>
    </row>
    <row r="55" spans="1:18">
      <c r="A55" s="4" t="s">
        <v>1543</v>
      </c>
      <c r="B55" s="4" t="str">
        <f>VLOOKUP(A55,GBios!$B$2:$U$88,2,FALSE)</f>
        <v>PHX</v>
      </c>
      <c r="C55" s="4">
        <f>VLOOKUP(A55,'G2013'!$B$2:$S$301,5,FALSE)*1.7</f>
        <v>6.8</v>
      </c>
      <c r="D55" s="4">
        <f>VLOOKUP(A55,'G2013'!$B$2:$S$301,3,FALSE)*1.7</f>
        <v>25.5</v>
      </c>
      <c r="E55" s="4">
        <f>VLOOKUP(A55,'G2013'!$B$2:$S$301,13,FALSE)*1.7</f>
        <v>0</v>
      </c>
      <c r="F55" s="4">
        <f>IF(ISNA(VLOOKUP(A55,'G2012'!$B$2:$S$401,5,FALSE)), C55, VLOOKUP(A55,'G2012'!$B$2:$S$401,5,FALSE))</f>
        <v>3</v>
      </c>
      <c r="G55" s="4">
        <f>IF(ISNA(VLOOKUP(A55,'G2012'!$B$2:$S$401,3,FALSE)), D55, VLOOKUP(A55,'G2012'!$B$2:$S$401,3,FALSE))</f>
        <v>19</v>
      </c>
      <c r="H55" s="4">
        <f>IF(ISNA(VLOOKUP(A55,'G2012'!$B$2:$S$401,13,FALSE)), E55, VLOOKUP(A55,'G2012'!$B$2:$S$401,13,FALSE))</f>
        <v>0</v>
      </c>
      <c r="I55" s="4">
        <f>IF(ISNA(VLOOKUP(A55,'G2011'!$B$2:$S$401,5,FALSE)),AVERAGE(C55,F55), VLOOKUP(A55,'G2011'!$B$2:$S$401,5,FALSE))</f>
        <v>7</v>
      </c>
      <c r="J55" s="4">
        <f>IF(ISNA(VLOOKUP(A55,'G2011'!$B$2:$S$401,3,FALSE)),AVERAGE(D55,G55), VLOOKUP(A55,'G2011'!$B$2:$S$401,3,FALSE))</f>
        <v>17</v>
      </c>
      <c r="K55" s="4">
        <f>IF(ISNA(VLOOKUP(A55,'G2011'!$B$2:$S$401,13,FALSE)),AVERAGE(E55,H55), VLOOKUP(A55,'G2011'!$B$2:$S$401,13,FALSE))</f>
        <v>2</v>
      </c>
      <c r="L55" s="7">
        <f t="shared" si="6"/>
        <v>5.6000000000000005</v>
      </c>
      <c r="M55" s="7">
        <f t="shared" si="7"/>
        <v>20.5</v>
      </c>
      <c r="N55" s="7">
        <f t="shared" si="8"/>
        <v>0.66666666666666663</v>
      </c>
      <c r="O55" s="7">
        <f t="shared" si="9"/>
        <v>11.866666666666667</v>
      </c>
      <c r="P55" s="4" t="str">
        <f>VLOOKUP(A55,GBios!$B$2:$S$351,3,FALSE)</f>
        <v>Jan 18 '80</v>
      </c>
      <c r="Q55" s="4" t="str">
        <f t="shared" si="10"/>
        <v>80</v>
      </c>
      <c r="R55" s="4">
        <f t="shared" si="11"/>
        <v>33</v>
      </c>
    </row>
    <row r="56" spans="1:18">
      <c r="A56" s="4" t="s">
        <v>1550</v>
      </c>
      <c r="B56" s="4" t="str">
        <f>VLOOKUP(A56,GBios!$B$2:$U$88,2,FALSE)</f>
        <v>CAR</v>
      </c>
      <c r="C56" s="4">
        <f>VLOOKUP(A56,'G2013'!$B$2:$S$301,5,FALSE)*1.7</f>
        <v>6.8</v>
      </c>
      <c r="D56" s="4">
        <f>VLOOKUP(A56,'G2013'!$B$2:$S$301,3,FALSE)*1.7</f>
        <v>32.299999999999997</v>
      </c>
      <c r="E56" s="4">
        <f>VLOOKUP(A56,'G2013'!$B$2:$S$301,13,FALSE)*1.7</f>
        <v>1.7</v>
      </c>
      <c r="F56" s="4">
        <f>IF(ISNA(VLOOKUP(A56,'G2012'!$B$2:$S$401,5,FALSE)), C56, VLOOKUP(A56,'G2012'!$B$2:$S$401,5,FALSE))</f>
        <v>2</v>
      </c>
      <c r="G56" s="4">
        <f>IF(ISNA(VLOOKUP(A56,'G2012'!$B$2:$S$401,3,FALSE)), D56, VLOOKUP(A56,'G2012'!$B$2:$S$401,3,FALSE))</f>
        <v>7</v>
      </c>
      <c r="H56" s="4">
        <f>IF(ISNA(VLOOKUP(A56,'G2012'!$B$2:$S$401,13,FALSE)), E56, VLOOKUP(A56,'G2012'!$B$2:$S$401,13,FALSE))</f>
        <v>1</v>
      </c>
      <c r="I56" s="4">
        <f>IF(ISNA(VLOOKUP(A56,'G2011'!$B$2:$S$401,5,FALSE)),AVERAGE(C56,F56), VLOOKUP(A56,'G2011'!$B$2:$S$401,5,FALSE))</f>
        <v>3</v>
      </c>
      <c r="J56" s="4">
        <f>IF(ISNA(VLOOKUP(A56,'G2011'!$B$2:$S$401,3,FALSE)),AVERAGE(D56,G56), VLOOKUP(A56,'G2011'!$B$2:$S$401,3,FALSE))</f>
        <v>12</v>
      </c>
      <c r="K56" s="4">
        <f>IF(ISNA(VLOOKUP(A56,'G2011'!$B$2:$S$401,13,FALSE)),AVERAGE(E56,H56), VLOOKUP(A56,'G2011'!$B$2:$S$401,13,FALSE))</f>
        <v>0</v>
      </c>
      <c r="L56" s="7">
        <f t="shared" si="6"/>
        <v>3.9333333333333336</v>
      </c>
      <c r="M56" s="7">
        <f t="shared" si="7"/>
        <v>17.099999999999998</v>
      </c>
      <c r="N56" s="7">
        <f t="shared" si="8"/>
        <v>0.9</v>
      </c>
      <c r="O56" s="7">
        <f t="shared" si="9"/>
        <v>8.7666666666666675</v>
      </c>
      <c r="P56" s="4" t="str">
        <f>VLOOKUP(A56,GBios!$B$2:$S$351,3,FALSE)</f>
        <v>Aug 30 '86</v>
      </c>
      <c r="Q56" s="4" t="str">
        <f t="shared" si="10"/>
        <v>86</v>
      </c>
      <c r="R56" s="4">
        <f t="shared" si="11"/>
        <v>27</v>
      </c>
    </row>
    <row r="57" spans="1:18">
      <c r="A57" s="4" t="s">
        <v>1556</v>
      </c>
      <c r="B57" s="4" t="str">
        <f>VLOOKUP(A57,GBios!$B$2:$U$88,2,FALSE)</f>
        <v>FLA</v>
      </c>
      <c r="C57" s="4">
        <f>VLOOKUP(A57,'G2013'!$B$2:$S$301,5,FALSE)*1.7</f>
        <v>5.0999999999999996</v>
      </c>
      <c r="D57" s="4">
        <f>VLOOKUP(A57,'G2013'!$B$2:$S$301,3,FALSE)*1.7</f>
        <v>32.299999999999997</v>
      </c>
      <c r="E57" s="4">
        <f>VLOOKUP(A57,'G2013'!$B$2:$S$301,13,FALSE)*1.7</f>
        <v>0</v>
      </c>
      <c r="F57" s="4">
        <f>IF(ISNA(VLOOKUP(A57,'G2012'!$B$2:$S$401,5,FALSE)), C57, VLOOKUP(A57,'G2012'!$B$2:$S$401,5,FALSE))</f>
        <v>14</v>
      </c>
      <c r="G57" s="4">
        <f>IF(ISNA(VLOOKUP(A57,'G2012'!$B$2:$S$401,3,FALSE)), D57, VLOOKUP(A57,'G2012'!$B$2:$S$401,3,FALSE))</f>
        <v>30</v>
      </c>
      <c r="H57" s="4">
        <f>IF(ISNA(VLOOKUP(A57,'G2012'!$B$2:$S$401,13,FALSE)), E57, VLOOKUP(A57,'G2012'!$B$2:$S$401,13,FALSE))</f>
        <v>1</v>
      </c>
      <c r="I57" s="4">
        <f>IF(ISNA(VLOOKUP(A57,'G2011'!$B$2:$S$401,5,FALSE)),AVERAGE(C57,F57), VLOOKUP(A57,'G2011'!$B$2:$S$401,5,FALSE))</f>
        <v>8</v>
      </c>
      <c r="J57" s="4">
        <f>IF(ISNA(VLOOKUP(A57,'G2011'!$B$2:$S$401,3,FALSE)),AVERAGE(D57,G57), VLOOKUP(A57,'G2011'!$B$2:$S$401,3,FALSE))</f>
        <v>31</v>
      </c>
      <c r="K57" s="4">
        <f>IF(ISNA(VLOOKUP(A57,'G2011'!$B$2:$S$401,13,FALSE)),AVERAGE(E57,H57), VLOOKUP(A57,'G2011'!$B$2:$S$401,13,FALSE))</f>
        <v>1</v>
      </c>
      <c r="L57" s="7">
        <f t="shared" si="6"/>
        <v>9.0333333333333332</v>
      </c>
      <c r="M57" s="7">
        <f t="shared" si="7"/>
        <v>31.099999999999998</v>
      </c>
      <c r="N57" s="7">
        <f t="shared" si="8"/>
        <v>0.66666666666666663</v>
      </c>
      <c r="O57" s="7">
        <f t="shared" si="9"/>
        <v>18.733333333333334</v>
      </c>
      <c r="P57" s="4" t="str">
        <f>VLOOKUP(A57,GBios!$B$2:$S$351,3,FALSE)</f>
        <v>Jul 23 '77</v>
      </c>
      <c r="Q57" s="4" t="str">
        <f t="shared" si="10"/>
        <v>77</v>
      </c>
      <c r="R57" s="4">
        <f t="shared" si="11"/>
        <v>36</v>
      </c>
    </row>
    <row r="58" spans="1:18">
      <c r="A58" s="4" t="s">
        <v>1553</v>
      </c>
      <c r="B58" s="4" t="str">
        <f>VLOOKUP(A58,GBios!$B$2:$U$88,2,FALSE)</f>
        <v>WPG</v>
      </c>
      <c r="C58" s="4">
        <f>VLOOKUP(A58,'G2013'!$B$2:$S$301,5,FALSE)*1.7</f>
        <v>5.0999999999999996</v>
      </c>
      <c r="D58" s="4">
        <f>VLOOKUP(A58,'G2013'!$B$2:$S$301,3,FALSE)*1.7</f>
        <v>11.9</v>
      </c>
      <c r="E58" s="4">
        <f>VLOOKUP(A58,'G2013'!$B$2:$S$301,13,FALSE)*1.7</f>
        <v>1.7</v>
      </c>
      <c r="F58" s="4">
        <f>IF(ISNA(VLOOKUP(A58,'G2012'!$B$2:$S$401,5,FALSE)), C58, VLOOKUP(A58,'G2012'!$B$2:$S$401,5,FALSE))</f>
        <v>9</v>
      </c>
      <c r="G58" s="4">
        <f>IF(ISNA(VLOOKUP(A58,'G2012'!$B$2:$S$401,3,FALSE)), D58, VLOOKUP(A58,'G2012'!$B$2:$S$401,3,FALSE))</f>
        <v>31</v>
      </c>
      <c r="H58" s="4">
        <f>IF(ISNA(VLOOKUP(A58,'G2012'!$B$2:$S$401,13,FALSE)), E58, VLOOKUP(A58,'G2012'!$B$2:$S$401,13,FALSE))</f>
        <v>0</v>
      </c>
      <c r="I58" s="4">
        <f>IF(ISNA(VLOOKUP(A58,'G2011'!$B$2:$S$401,5,FALSE)),AVERAGE(C58,F58), VLOOKUP(A58,'G2011'!$B$2:$S$401,5,FALSE))</f>
        <v>9</v>
      </c>
      <c r="J58" s="4">
        <f>IF(ISNA(VLOOKUP(A58,'G2011'!$B$2:$S$401,3,FALSE)),AVERAGE(D58,G58), VLOOKUP(A58,'G2011'!$B$2:$S$401,3,FALSE))</f>
        <v>20</v>
      </c>
      <c r="K58" s="4">
        <f>IF(ISNA(VLOOKUP(A58,'G2011'!$B$2:$S$401,13,FALSE)),AVERAGE(E58,H58), VLOOKUP(A58,'G2011'!$B$2:$S$401,13,FALSE))</f>
        <v>1</v>
      </c>
      <c r="L58" s="7">
        <f t="shared" si="6"/>
        <v>7.7</v>
      </c>
      <c r="M58" s="7">
        <f t="shared" si="7"/>
        <v>20.966666666666665</v>
      </c>
      <c r="N58" s="7">
        <f t="shared" si="8"/>
        <v>0.9</v>
      </c>
      <c r="O58" s="7">
        <f t="shared" si="9"/>
        <v>16.3</v>
      </c>
      <c r="P58" s="4" t="str">
        <f>VLOOKUP(A58,GBios!$B$2:$S$351,3,FALSE)</f>
        <v>Feb 13 '85</v>
      </c>
      <c r="Q58" s="4" t="str">
        <f t="shared" si="10"/>
        <v>85</v>
      </c>
      <c r="R58" s="4">
        <f t="shared" si="11"/>
        <v>28</v>
      </c>
    </row>
    <row r="59" spans="1:18">
      <c r="A59" s="4" t="s">
        <v>1565</v>
      </c>
      <c r="B59" s="4" t="str">
        <f>VLOOKUP(A59,GBios!$B$2:$U$88,2,FALSE)</f>
        <v>DET</v>
      </c>
      <c r="C59" s="4">
        <f>VLOOKUP(A59,'G2013'!$B$2:$S$301,5,FALSE)*1.7</f>
        <v>3.4</v>
      </c>
      <c r="D59" s="4">
        <f>VLOOKUP(A59,'G2013'!$B$2:$S$301,3,FALSE)*1.7</f>
        <v>11.9</v>
      </c>
      <c r="E59" s="4">
        <f>VLOOKUP(A59,'G2013'!$B$2:$S$301,13,FALSE)*1.7</f>
        <v>0</v>
      </c>
      <c r="F59" s="4">
        <f>IF(ISNA(VLOOKUP(A59,'G2012'!$B$2:$S$401,5,FALSE)), C59, VLOOKUP(A59,'G2012'!$B$2:$S$401,5,FALSE))</f>
        <v>17</v>
      </c>
      <c r="G59" s="4">
        <f>IF(ISNA(VLOOKUP(A59,'G2012'!$B$2:$S$401,3,FALSE)), D59, VLOOKUP(A59,'G2012'!$B$2:$S$401,3,FALSE))</f>
        <v>42</v>
      </c>
      <c r="H59" s="4">
        <f>IF(ISNA(VLOOKUP(A59,'G2012'!$B$2:$S$401,13,FALSE)), E59, VLOOKUP(A59,'G2012'!$B$2:$S$401,13,FALSE))</f>
        <v>4</v>
      </c>
      <c r="I59" s="4">
        <f>IF(ISNA(VLOOKUP(A59,'G2011'!$B$2:$S$401,5,FALSE)),AVERAGE(C59,F59), VLOOKUP(A59,'G2011'!$B$2:$S$401,5,FALSE))</f>
        <v>6</v>
      </c>
      <c r="J59" s="4">
        <f>IF(ISNA(VLOOKUP(A59,'G2011'!$B$2:$S$401,3,FALSE)),AVERAGE(D59,G59), VLOOKUP(A59,'G2011'!$B$2:$S$401,3,FALSE))</f>
        <v>23</v>
      </c>
      <c r="K59" s="4">
        <f>IF(ISNA(VLOOKUP(A59,'G2011'!$B$2:$S$401,13,FALSE)),AVERAGE(E59,H59), VLOOKUP(A59,'G2011'!$B$2:$S$401,13,FALSE))</f>
        <v>0</v>
      </c>
      <c r="L59" s="7">
        <f t="shared" si="6"/>
        <v>8.7999999999999989</v>
      </c>
      <c r="M59" s="7">
        <f t="shared" si="7"/>
        <v>25.633333333333336</v>
      </c>
      <c r="N59" s="7">
        <f t="shared" si="8"/>
        <v>1.3333333333333333</v>
      </c>
      <c r="O59" s="7">
        <f t="shared" si="9"/>
        <v>18.93333333333333</v>
      </c>
      <c r="P59" s="4" t="str">
        <f>VLOOKUP(A59,GBios!$B$2:$S$351,3,FALSE)</f>
        <v>Oct 24 '84</v>
      </c>
      <c r="Q59" s="4" t="str">
        <f t="shared" si="10"/>
        <v>84</v>
      </c>
      <c r="R59" s="4">
        <f t="shared" si="11"/>
        <v>29</v>
      </c>
    </row>
    <row r="60" spans="1:18">
      <c r="A60" s="4" t="s">
        <v>1562</v>
      </c>
      <c r="B60" s="4" t="str">
        <f>VLOOKUP(A60,GBios!$B$2:$U$88,2,FALSE)</f>
        <v>NYR</v>
      </c>
      <c r="C60" s="4">
        <f>VLOOKUP(A60,'G2013'!$B$2:$S$301,5,FALSE)*1.7</f>
        <v>3.4</v>
      </c>
      <c r="D60" s="4">
        <f>VLOOKUP(A60,'G2013'!$B$2:$S$301,3,FALSE)*1.7</f>
        <v>10.199999999999999</v>
      </c>
      <c r="E60" s="4">
        <f>VLOOKUP(A60,'G2013'!$B$2:$S$301,13,FALSE)*1.7</f>
        <v>0</v>
      </c>
      <c r="F60" s="4">
        <f>IF(ISNA(VLOOKUP(A60,'G2012'!$B$2:$S$401,5,FALSE)), C60, VLOOKUP(A60,'G2012'!$B$2:$S$401,5,FALSE))</f>
        <v>12</v>
      </c>
      <c r="G60" s="4">
        <f>IF(ISNA(VLOOKUP(A60,'G2012'!$B$2:$S$401,3,FALSE)), D60, VLOOKUP(A60,'G2012'!$B$2:$S$401,3,FALSE))</f>
        <v>21</v>
      </c>
      <c r="H60" s="4">
        <f>IF(ISNA(VLOOKUP(A60,'G2012'!$B$2:$S$401,13,FALSE)), E60, VLOOKUP(A60,'G2012'!$B$2:$S$401,13,FALSE))</f>
        <v>2</v>
      </c>
      <c r="I60" s="4">
        <f>IF(ISNA(VLOOKUP(A60,'G2011'!$B$2:$S$401,5,FALSE)),AVERAGE(C60,F60), VLOOKUP(A60,'G2011'!$B$2:$S$401,5,FALSE))</f>
        <v>8</v>
      </c>
      <c r="J60" s="4">
        <f>IF(ISNA(VLOOKUP(A60,'G2011'!$B$2:$S$401,3,FALSE)),AVERAGE(D60,G60), VLOOKUP(A60,'G2011'!$B$2:$S$401,3,FALSE))</f>
        <v>17</v>
      </c>
      <c r="K60" s="4">
        <f>IF(ISNA(VLOOKUP(A60,'G2011'!$B$2:$S$401,13,FALSE)),AVERAGE(E60,H60), VLOOKUP(A60,'G2011'!$B$2:$S$401,13,FALSE))</f>
        <v>0</v>
      </c>
      <c r="L60" s="7">
        <f t="shared" si="6"/>
        <v>7.8</v>
      </c>
      <c r="M60" s="7">
        <f t="shared" si="7"/>
        <v>16.066666666666666</v>
      </c>
      <c r="N60" s="7">
        <f t="shared" si="8"/>
        <v>0.66666666666666663</v>
      </c>
      <c r="O60" s="7">
        <f t="shared" si="9"/>
        <v>16.266666666666666</v>
      </c>
      <c r="P60" s="4" t="str">
        <f>VLOOKUP(A60,GBios!$B$2:$S$351,3,FALSE)</f>
        <v>Aug 15 '77</v>
      </c>
      <c r="Q60" s="4" t="str">
        <f t="shared" si="10"/>
        <v>77</v>
      </c>
      <c r="R60" s="4">
        <f t="shared" si="11"/>
        <v>36</v>
      </c>
    </row>
    <row r="61" spans="1:18">
      <c r="A61" s="4" t="s">
        <v>1560</v>
      </c>
      <c r="B61" s="4" t="str">
        <f>VLOOKUP(A61,GBios!$B$2:$U$88,2,FALSE)</f>
        <v>PHX</v>
      </c>
      <c r="C61" s="4">
        <f>VLOOKUP(A61,'G2013'!$B$2:$S$301,5,FALSE)*1.7</f>
        <v>3.4</v>
      </c>
      <c r="D61" s="4">
        <f>VLOOKUP(A61,'G2013'!$B$2:$S$301,3,FALSE)*1.7</f>
        <v>6.8</v>
      </c>
      <c r="E61" s="4">
        <f>VLOOKUP(A61,'G2013'!$B$2:$S$301,13,FALSE)*1.7</f>
        <v>1.7</v>
      </c>
      <c r="F61" s="4">
        <f>IF(ISNA(VLOOKUP(A61,'G2012'!$B$2:$S$401,5,FALSE)), C61, VLOOKUP(A61,'G2012'!$B$2:$S$401,5,FALSE))</f>
        <v>3.4</v>
      </c>
      <c r="G61" s="4">
        <f>IF(ISNA(VLOOKUP(A61,'G2012'!$B$2:$S$401,3,FALSE)), D61, VLOOKUP(A61,'G2012'!$B$2:$S$401,3,FALSE))</f>
        <v>6.8</v>
      </c>
      <c r="H61" s="4">
        <f>IF(ISNA(VLOOKUP(A61,'G2012'!$B$2:$S$401,13,FALSE)), E61, VLOOKUP(A61,'G2012'!$B$2:$S$401,13,FALSE))</f>
        <v>1.7</v>
      </c>
      <c r="I61" s="4">
        <f>IF(ISNA(VLOOKUP(A61,'G2011'!$B$2:$S$401,5,FALSE)),AVERAGE(C61,F61), VLOOKUP(A61,'G2011'!$B$2:$S$401,5,FALSE))</f>
        <v>0</v>
      </c>
      <c r="J61" s="4">
        <f>IF(ISNA(VLOOKUP(A61,'G2011'!$B$2:$S$401,3,FALSE)),AVERAGE(D61,G61), VLOOKUP(A61,'G2011'!$B$2:$S$401,3,FALSE))</f>
        <v>1</v>
      </c>
      <c r="K61" s="4">
        <f>IF(ISNA(VLOOKUP(A61,'G2011'!$B$2:$S$401,13,FALSE)),AVERAGE(E61,H61), VLOOKUP(A61,'G2011'!$B$2:$S$401,13,FALSE))</f>
        <v>0</v>
      </c>
      <c r="L61" s="7">
        <f t="shared" si="6"/>
        <v>2.2666666666666666</v>
      </c>
      <c r="M61" s="7">
        <f t="shared" si="7"/>
        <v>4.8666666666666663</v>
      </c>
      <c r="N61" s="7">
        <f t="shared" si="8"/>
        <v>1.1333333333333333</v>
      </c>
      <c r="O61" s="7">
        <f t="shared" si="9"/>
        <v>5.6666666666666661</v>
      </c>
      <c r="P61" s="4" t="str">
        <f>VLOOKUP(A61,GBios!$B$2:$S$351,3,FALSE)</f>
        <v>Jun 10 '86</v>
      </c>
      <c r="Q61" s="4" t="str">
        <f t="shared" si="10"/>
        <v>86</v>
      </c>
      <c r="R61" s="4">
        <f t="shared" si="11"/>
        <v>27</v>
      </c>
    </row>
    <row r="62" spans="1:18">
      <c r="A62" s="4" t="s">
        <v>1688</v>
      </c>
      <c r="B62" s="4" t="str">
        <f>VLOOKUP(A62,GBios!$B$2:$U$88,2,FALSE)</f>
        <v>CGY</v>
      </c>
      <c r="C62" s="4">
        <f>VLOOKUP(A62,'G2013'!$B$2:$S$301,5,FALSE)*1.7</f>
        <v>3.4</v>
      </c>
      <c r="D62" s="4">
        <f>VLOOKUP(A62,'G2013'!$B$2:$S$301,3,FALSE)*1.7</f>
        <v>10.199999999999999</v>
      </c>
      <c r="E62" s="4">
        <f>VLOOKUP(A62,'G2013'!$B$2:$S$301,13,FALSE)*1.7</f>
        <v>0</v>
      </c>
      <c r="F62" s="4">
        <f>IF(ISNA(VLOOKUP(A62,'G2012'!$B$2:$S$401,5,FALSE)), C62, VLOOKUP(A62,'G2012'!$B$2:$S$401,5,FALSE))</f>
        <v>1</v>
      </c>
      <c r="G62" s="4">
        <f>IF(ISNA(VLOOKUP(A62,'G2012'!$B$2:$S$401,3,FALSE)), D62, VLOOKUP(A62,'G2012'!$B$2:$S$401,3,FALSE))</f>
        <v>7</v>
      </c>
      <c r="H62" s="4">
        <f>IF(ISNA(VLOOKUP(A62,'G2012'!$B$2:$S$401,13,FALSE)), E62, VLOOKUP(A62,'G2012'!$B$2:$S$401,13,FALSE))</f>
        <v>0</v>
      </c>
      <c r="I62" s="4">
        <f>IF(ISNA(VLOOKUP(A62,'G2011'!$B$2:$S$401,5,FALSE)),AVERAGE(C62,F62), VLOOKUP(A62,'G2011'!$B$2:$S$401,5,FALSE))</f>
        <v>2.2000000000000002</v>
      </c>
      <c r="J62" s="4">
        <f>IF(ISNA(VLOOKUP(A62,'G2011'!$B$2:$S$401,3,FALSE)),AVERAGE(D62,G62), VLOOKUP(A62,'G2011'!$B$2:$S$401,3,FALSE))</f>
        <v>8.6</v>
      </c>
      <c r="K62" s="4">
        <f>IF(ISNA(VLOOKUP(A62,'G2011'!$B$2:$S$401,13,FALSE)),AVERAGE(E62,H62), VLOOKUP(A62,'G2011'!$B$2:$S$401,13,FALSE))</f>
        <v>0</v>
      </c>
      <c r="L62" s="7">
        <f t="shared" si="6"/>
        <v>2.2000000000000002</v>
      </c>
      <c r="M62" s="7">
        <f t="shared" si="7"/>
        <v>8.6</v>
      </c>
      <c r="N62" s="7">
        <f t="shared" si="8"/>
        <v>0</v>
      </c>
      <c r="O62" s="7">
        <f t="shared" si="9"/>
        <v>4.4000000000000004</v>
      </c>
      <c r="P62" s="4" t="str">
        <f>VLOOKUP(A62,GBios!$B$2:$S$351,3,FALSE)</f>
        <v>Apr 11 '88</v>
      </c>
      <c r="Q62" s="4" t="str">
        <f t="shared" si="10"/>
        <v>88</v>
      </c>
      <c r="R62" s="4">
        <f t="shared" si="11"/>
        <v>25</v>
      </c>
    </row>
    <row r="63" spans="1:18">
      <c r="A63" s="4" t="s">
        <v>1656</v>
      </c>
      <c r="B63" s="4" t="str">
        <f>VLOOKUP(A63,GBios!$B$2:$U$88,2,FALSE)</f>
        <v>MIN</v>
      </c>
      <c r="C63" s="4">
        <f>VLOOKUP(A63,'G2013'!$B$2:$S$301,5,FALSE)*1.7</f>
        <v>1.7</v>
      </c>
      <c r="D63" s="4">
        <f>VLOOKUP(A63,'G2013'!$B$2:$S$301,3,FALSE)*1.7</f>
        <v>8.5</v>
      </c>
      <c r="E63" s="4">
        <f>VLOOKUP(A63,'G2013'!$B$2:$S$301,13,FALSE)*1.7</f>
        <v>1.7</v>
      </c>
      <c r="F63" s="4">
        <f>IF(ISNA(VLOOKUP(A63,'G2012'!$B$2:$S$401,5,FALSE)), C63, VLOOKUP(A63,'G2012'!$B$2:$S$401,5,FALSE))</f>
        <v>13</v>
      </c>
      <c r="G63" s="4">
        <f>IF(ISNA(VLOOKUP(A63,'G2012'!$B$2:$S$401,3,FALSE)), D63, VLOOKUP(A63,'G2012'!$B$2:$S$401,3,FALSE))</f>
        <v>34</v>
      </c>
      <c r="H63" s="4">
        <f>IF(ISNA(VLOOKUP(A63,'G2012'!$B$2:$S$401,13,FALSE)), E63, VLOOKUP(A63,'G2012'!$B$2:$S$401,13,FALSE))</f>
        <v>2</v>
      </c>
      <c r="I63" s="4">
        <f>IF(ISNA(VLOOKUP(A63,'G2011'!$B$2:$S$401,5,FALSE)),AVERAGE(C63,F63), VLOOKUP(A63,'G2011'!$B$2:$S$401,5,FALSE))</f>
        <v>7.35</v>
      </c>
      <c r="J63" s="4">
        <f>IF(ISNA(VLOOKUP(A63,'G2011'!$B$2:$S$401,3,FALSE)),AVERAGE(D63,G63), VLOOKUP(A63,'G2011'!$B$2:$S$401,3,FALSE))</f>
        <v>21.25</v>
      </c>
      <c r="K63" s="4">
        <f>IF(ISNA(VLOOKUP(A63,'G2011'!$B$2:$S$401,13,FALSE)),AVERAGE(E63,H63), VLOOKUP(A63,'G2011'!$B$2:$S$401,13,FALSE))</f>
        <v>1.85</v>
      </c>
      <c r="L63" s="7">
        <f t="shared" si="6"/>
        <v>7.3499999999999988</v>
      </c>
      <c r="M63" s="7">
        <f t="shared" si="7"/>
        <v>21.25</v>
      </c>
      <c r="N63" s="7">
        <f t="shared" si="8"/>
        <v>1.8500000000000003</v>
      </c>
      <c r="O63" s="7">
        <f t="shared" si="9"/>
        <v>16.549999999999997</v>
      </c>
      <c r="P63" s="4" t="str">
        <f>VLOOKUP(A63,GBios!$B$2:$S$351,3,FALSE)</f>
        <v>Jun 18 '84</v>
      </c>
      <c r="Q63" s="4" t="str">
        <f t="shared" si="10"/>
        <v>84</v>
      </c>
      <c r="R63" s="4">
        <f t="shared" si="11"/>
        <v>29</v>
      </c>
    </row>
    <row r="64" spans="1:18">
      <c r="A64" s="4" t="s">
        <v>1669</v>
      </c>
      <c r="B64" s="4" t="str">
        <f>VLOOKUP(A64,GBios!$B$2:$U$88,2,FALSE)</f>
        <v>NSH</v>
      </c>
      <c r="C64" s="4">
        <f>VLOOKUP(A64,'G2013'!$B$2:$S$301,5,FALSE)*1.7</f>
        <v>1.7</v>
      </c>
      <c r="D64" s="4">
        <f>VLOOKUP(A64,'G2013'!$B$2:$S$301,3,FALSE)*1.7</f>
        <v>18.7</v>
      </c>
      <c r="E64" s="4">
        <f>VLOOKUP(A64,'G2013'!$B$2:$S$301,13,FALSE)*1.7</f>
        <v>0</v>
      </c>
      <c r="F64" s="4">
        <f>IF(ISNA(VLOOKUP(A64,'G2012'!$B$2:$S$401,5,FALSE)), C64, VLOOKUP(A64,'G2012'!$B$2:$S$401,5,FALSE))</f>
        <v>8</v>
      </c>
      <c r="G64" s="4">
        <f>IF(ISNA(VLOOKUP(A64,'G2012'!$B$2:$S$401,3,FALSE)), D64, VLOOKUP(A64,'G2012'!$B$2:$S$401,3,FALSE))</f>
        <v>20</v>
      </c>
      <c r="H64" s="4">
        <f>IF(ISNA(VLOOKUP(A64,'G2012'!$B$2:$S$401,13,FALSE)), E64, VLOOKUP(A64,'G2012'!$B$2:$S$401,13,FALSE))</f>
        <v>2</v>
      </c>
      <c r="I64" s="4">
        <f>IF(ISNA(VLOOKUP(A64,'G2011'!$B$2:$S$401,5,FALSE)),AVERAGE(C64,F64), VLOOKUP(A64,'G2011'!$B$2:$S$401,5,FALSE))</f>
        <v>13</v>
      </c>
      <c r="J64" s="4">
        <f>IF(ISNA(VLOOKUP(A64,'G2011'!$B$2:$S$401,3,FALSE)),AVERAGE(D64,G64), VLOOKUP(A64,'G2011'!$B$2:$S$401,3,FALSE))</f>
        <v>33</v>
      </c>
      <c r="K64" s="4">
        <f>IF(ISNA(VLOOKUP(A64,'G2011'!$B$2:$S$401,13,FALSE)),AVERAGE(E64,H64), VLOOKUP(A64,'G2011'!$B$2:$S$401,13,FALSE))</f>
        <v>1</v>
      </c>
      <c r="L64" s="7">
        <f t="shared" si="6"/>
        <v>7.5666666666666664</v>
      </c>
      <c r="M64" s="7">
        <f t="shared" si="7"/>
        <v>23.900000000000002</v>
      </c>
      <c r="N64" s="7">
        <f t="shared" si="8"/>
        <v>1</v>
      </c>
      <c r="O64" s="7">
        <f t="shared" si="9"/>
        <v>16.133333333333333</v>
      </c>
      <c r="P64" s="4" t="str">
        <f>VLOOKUP(A64,GBios!$B$2:$S$351,3,FALSE)</f>
        <v>Apr 20 '76</v>
      </c>
      <c r="Q64" s="4" t="str">
        <f t="shared" si="10"/>
        <v>76</v>
      </c>
      <c r="R64" s="4">
        <f t="shared" si="11"/>
        <v>37</v>
      </c>
    </row>
    <row r="65" spans="1:18">
      <c r="A65" s="4" t="s">
        <v>1666</v>
      </c>
      <c r="B65" s="4" t="str">
        <f>VLOOKUP(A65,GBios!$B$2:$U$88,2,FALSE)</f>
        <v>SJS</v>
      </c>
      <c r="C65" s="4">
        <f>VLOOKUP(A65,'G2013'!$B$2:$S$301,5,FALSE)*1.7</f>
        <v>1.7</v>
      </c>
      <c r="D65" s="4">
        <f>VLOOKUP(A65,'G2013'!$B$2:$S$301,3,FALSE)*1.7</f>
        <v>10.199999999999999</v>
      </c>
      <c r="E65" s="4">
        <f>VLOOKUP(A65,'G2013'!$B$2:$S$301,13,FALSE)*1.7</f>
        <v>1.7</v>
      </c>
      <c r="F65" s="4">
        <f>IF(ISNA(VLOOKUP(A65,'G2012'!$B$2:$S$401,5,FALSE)), C65, VLOOKUP(A65,'G2012'!$B$2:$S$401,5,FALSE))</f>
        <v>9</v>
      </c>
      <c r="G65" s="4">
        <f>IF(ISNA(VLOOKUP(A65,'G2012'!$B$2:$S$401,3,FALSE)), D65, VLOOKUP(A65,'G2012'!$B$2:$S$401,3,FALSE))</f>
        <v>19</v>
      </c>
      <c r="H65" s="4">
        <f>IF(ISNA(VLOOKUP(A65,'G2012'!$B$2:$S$401,13,FALSE)), E65, VLOOKUP(A65,'G2012'!$B$2:$S$401,13,FALSE))</f>
        <v>0</v>
      </c>
      <c r="I65" s="4">
        <f>IF(ISNA(VLOOKUP(A65,'G2011'!$B$2:$S$401,5,FALSE)),AVERAGE(C65,F65), VLOOKUP(A65,'G2011'!$B$2:$S$401,5,FALSE))</f>
        <v>5.35</v>
      </c>
      <c r="J65" s="4">
        <f>IF(ISNA(VLOOKUP(A65,'G2011'!$B$2:$S$401,3,FALSE)),AVERAGE(D65,G65), VLOOKUP(A65,'G2011'!$B$2:$S$401,3,FALSE))</f>
        <v>14.6</v>
      </c>
      <c r="K65" s="4">
        <f>IF(ISNA(VLOOKUP(A65,'G2011'!$B$2:$S$401,13,FALSE)),AVERAGE(E65,H65), VLOOKUP(A65,'G2011'!$B$2:$S$401,13,FALSE))</f>
        <v>0.85</v>
      </c>
      <c r="L65" s="7">
        <f t="shared" si="6"/>
        <v>5.3499999999999988</v>
      </c>
      <c r="M65" s="7">
        <f t="shared" si="7"/>
        <v>14.6</v>
      </c>
      <c r="N65" s="7">
        <f t="shared" si="8"/>
        <v>0.85</v>
      </c>
      <c r="O65" s="7">
        <f t="shared" si="9"/>
        <v>11.549999999999997</v>
      </c>
      <c r="P65" s="4" t="str">
        <f>VLOOKUP(A65,GBios!$B$2:$S$351,3,FALSE)</f>
        <v>Jan 29 '86</v>
      </c>
      <c r="Q65" s="4" t="str">
        <f t="shared" si="10"/>
        <v>86</v>
      </c>
      <c r="R65" s="4">
        <f t="shared" si="11"/>
        <v>27</v>
      </c>
    </row>
    <row r="66" spans="1:18">
      <c r="A66" s="4" t="s">
        <v>1680</v>
      </c>
      <c r="B66" s="4" t="str">
        <f>VLOOKUP(A66,GBios!$B$2:$U$88,2,FALSE)</f>
        <v>NYI</v>
      </c>
      <c r="C66" s="4">
        <f>VLOOKUP(A66,'G2013'!$B$2:$S$301,5,FALSE)*1.7</f>
        <v>1.7</v>
      </c>
      <c r="D66" s="4">
        <f>VLOOKUP(A66,'G2013'!$B$2:$S$301,3,FALSE)*1.7</f>
        <v>8.5</v>
      </c>
      <c r="E66" s="4">
        <f>VLOOKUP(A66,'G2013'!$B$2:$S$301,13,FALSE)*1.7</f>
        <v>0</v>
      </c>
      <c r="F66" s="4">
        <f>IF(ISNA(VLOOKUP(A66,'G2012'!$B$2:$S$401,5,FALSE)), C66, VLOOKUP(A66,'G2012'!$B$2:$S$401,5,FALSE))</f>
        <v>2</v>
      </c>
      <c r="G66" s="4">
        <f>IF(ISNA(VLOOKUP(A66,'G2012'!$B$2:$S$401,3,FALSE)), D66, VLOOKUP(A66,'G2012'!$B$2:$S$401,3,FALSE))</f>
        <v>6</v>
      </c>
      <c r="H66" s="4">
        <f>IF(ISNA(VLOOKUP(A66,'G2012'!$B$2:$S$401,13,FALSE)), E66, VLOOKUP(A66,'G2012'!$B$2:$S$401,13,FALSE))</f>
        <v>0</v>
      </c>
      <c r="I66" s="4">
        <f>IF(ISNA(VLOOKUP(A66,'G2011'!$B$2:$S$401,5,FALSE)),AVERAGE(C66,F66), VLOOKUP(A66,'G2011'!$B$2:$S$401,5,FALSE))</f>
        <v>4</v>
      </c>
      <c r="J66" s="4">
        <f>IF(ISNA(VLOOKUP(A66,'G2011'!$B$2:$S$401,3,FALSE)),AVERAGE(D66,G66), VLOOKUP(A66,'G2011'!$B$2:$S$401,3,FALSE))</f>
        <v>10</v>
      </c>
      <c r="K66" s="4">
        <f>IF(ISNA(VLOOKUP(A66,'G2011'!$B$2:$S$401,13,FALSE)),AVERAGE(E66,H66), VLOOKUP(A66,'G2011'!$B$2:$S$401,13,FALSE))</f>
        <v>0</v>
      </c>
      <c r="L66" s="7">
        <f t="shared" ref="L66:L83" si="12">AVERAGE(C66,F66,I66)</f>
        <v>2.5666666666666669</v>
      </c>
      <c r="M66" s="7">
        <f t="shared" ref="M66:M83" si="13">AVERAGE(D66,G66,J66)</f>
        <v>8.1666666666666661</v>
      </c>
      <c r="N66" s="7">
        <f t="shared" ref="N66:N83" si="14">AVERAGE(E66,H66,K66)</f>
        <v>0</v>
      </c>
      <c r="O66" s="7">
        <f t="shared" ref="O66:O83" si="15">(L66*2)+(N66)</f>
        <v>5.1333333333333337</v>
      </c>
      <c r="P66" s="4" t="str">
        <f>VLOOKUP(A66,GBios!$B$2:$S$351,3,FALSE)</f>
        <v>Apr 12 '90</v>
      </c>
      <c r="Q66" s="4" t="str">
        <f t="shared" ref="Q66:Q83" si="16">RIGHT(P66, LEN(P66)-8)</f>
        <v>90</v>
      </c>
      <c r="R66" s="4">
        <f t="shared" ref="R66:R83" si="17">113-Q66</f>
        <v>23</v>
      </c>
    </row>
    <row r="67" spans="1:18">
      <c r="A67" s="4" t="s">
        <v>1792</v>
      </c>
      <c r="B67" s="4" t="str">
        <f>VLOOKUP(A67,GBios!$B$2:$U$88,2,FALSE)</f>
        <v>DET</v>
      </c>
      <c r="C67" s="4">
        <f>VLOOKUP(A67,'G2013'!$B$2:$S$301,5,FALSE)*1.7</f>
        <v>1.7</v>
      </c>
      <c r="D67" s="4">
        <f>VLOOKUP(A67,'G2013'!$B$2:$S$301,3,FALSE)*1.7</f>
        <v>3.4</v>
      </c>
      <c r="E67" s="4">
        <f>VLOOKUP(A67,'G2013'!$B$2:$S$301,13,FALSE)*1.7</f>
        <v>0</v>
      </c>
      <c r="F67" s="4">
        <f>IF(ISNA(VLOOKUP(A67,'G2012'!$B$2:$S$401,5,FALSE)), C67, VLOOKUP(A67,'G2012'!$B$2:$S$401,5,FALSE))</f>
        <v>1.7</v>
      </c>
      <c r="G67" s="4">
        <f>IF(ISNA(VLOOKUP(A67,'G2012'!$B$2:$S$401,3,FALSE)), D67, VLOOKUP(A67,'G2012'!$B$2:$S$401,3,FALSE))</f>
        <v>3.4</v>
      </c>
      <c r="H67" s="4">
        <f>IF(ISNA(VLOOKUP(A67,'G2012'!$B$2:$S$401,13,FALSE)), E67, VLOOKUP(A67,'G2012'!$B$2:$S$401,13,FALSE))</f>
        <v>0</v>
      </c>
      <c r="I67" s="4">
        <f>IF(ISNA(VLOOKUP(A67,'G2011'!$B$2:$S$401,5,FALSE)),AVERAGE(C67,F67), VLOOKUP(A67,'G2011'!$B$2:$S$401,5,FALSE))</f>
        <v>1.7</v>
      </c>
      <c r="J67" s="4">
        <f>IF(ISNA(VLOOKUP(A67,'G2011'!$B$2:$S$401,3,FALSE)),AVERAGE(D67,G67), VLOOKUP(A67,'G2011'!$B$2:$S$401,3,FALSE))</f>
        <v>3.4</v>
      </c>
      <c r="K67" s="4">
        <f>IF(ISNA(VLOOKUP(A67,'G2011'!$B$2:$S$401,13,FALSE)),AVERAGE(E67,H67), VLOOKUP(A67,'G2011'!$B$2:$S$401,13,FALSE))</f>
        <v>0</v>
      </c>
      <c r="L67" s="7">
        <f t="shared" si="12"/>
        <v>1.7</v>
      </c>
      <c r="M67" s="7">
        <f t="shared" si="13"/>
        <v>3.4</v>
      </c>
      <c r="N67" s="7">
        <f t="shared" si="14"/>
        <v>0</v>
      </c>
      <c r="O67" s="7">
        <f t="shared" si="15"/>
        <v>3.4</v>
      </c>
      <c r="P67" s="4" t="str">
        <f>VLOOKUP(A67,GBios!$B$2:$S$351,3,FALSE)</f>
        <v>Feb 14 '92</v>
      </c>
      <c r="Q67" s="4" t="str">
        <f t="shared" si="16"/>
        <v>92</v>
      </c>
      <c r="R67" s="4">
        <f t="shared" si="17"/>
        <v>21</v>
      </c>
    </row>
    <row r="68" spans="1:18">
      <c r="A68" s="4" t="s">
        <v>1793</v>
      </c>
      <c r="B68" s="4" t="str">
        <f>VLOOKUP(A68,GBios!$B$2:$U$88,2,FALSE)</f>
        <v>MIN</v>
      </c>
      <c r="C68" s="4">
        <f>VLOOKUP(A68,'G2013'!$B$2:$S$301,5,FALSE)*1.7</f>
        <v>1.7</v>
      </c>
      <c r="D68" s="4">
        <f>VLOOKUP(A68,'G2013'!$B$2:$S$301,3,FALSE)*1.7</f>
        <v>10.199999999999999</v>
      </c>
      <c r="E68" s="4">
        <f>VLOOKUP(A68,'G2013'!$B$2:$S$301,13,FALSE)*1.7</f>
        <v>0</v>
      </c>
      <c r="F68" s="4">
        <f>IF(ISNA(VLOOKUP(A68,'G2012'!$B$2:$S$401,5,FALSE)), C68, VLOOKUP(A68,'G2012'!$B$2:$S$401,5,FALSE))</f>
        <v>1.7</v>
      </c>
      <c r="G68" s="4">
        <f>IF(ISNA(VLOOKUP(A68,'G2012'!$B$2:$S$401,3,FALSE)), D68, VLOOKUP(A68,'G2012'!$B$2:$S$401,3,FALSE))</f>
        <v>10.199999999999999</v>
      </c>
      <c r="H68" s="4">
        <f>IF(ISNA(VLOOKUP(A68,'G2012'!$B$2:$S$401,13,FALSE)), E68, VLOOKUP(A68,'G2012'!$B$2:$S$401,13,FALSE))</f>
        <v>0</v>
      </c>
      <c r="I68" s="4">
        <f>IF(ISNA(VLOOKUP(A68,'G2011'!$B$2:$S$401,5,FALSE)),AVERAGE(C68,F68), VLOOKUP(A68,'G2011'!$B$2:$S$401,5,FALSE))</f>
        <v>1.7</v>
      </c>
      <c r="J68" s="4">
        <f>IF(ISNA(VLOOKUP(A68,'G2011'!$B$2:$S$401,3,FALSE)),AVERAGE(D68,G68), VLOOKUP(A68,'G2011'!$B$2:$S$401,3,FALSE))</f>
        <v>10.199999999999999</v>
      </c>
      <c r="K68" s="4">
        <f>IF(ISNA(VLOOKUP(A68,'G2011'!$B$2:$S$401,13,FALSE)),AVERAGE(E68,H68), VLOOKUP(A68,'G2011'!$B$2:$S$401,13,FALSE))</f>
        <v>0</v>
      </c>
      <c r="L68" s="7">
        <f t="shared" si="12"/>
        <v>1.7</v>
      </c>
      <c r="M68" s="7">
        <f t="shared" si="13"/>
        <v>10.199999999999999</v>
      </c>
      <c r="N68" s="7">
        <f t="shared" si="14"/>
        <v>0</v>
      </c>
      <c r="O68" s="7">
        <f t="shared" si="15"/>
        <v>3.4</v>
      </c>
      <c r="P68" s="4" t="str">
        <f>VLOOKUP(A68,GBios!$B$2:$S$351,3,FALSE)</f>
        <v>May 05 '90</v>
      </c>
      <c r="Q68" s="4" t="str">
        <f t="shared" si="16"/>
        <v>90</v>
      </c>
      <c r="R68" s="4">
        <f t="shared" si="17"/>
        <v>23</v>
      </c>
    </row>
    <row r="69" spans="1:18">
      <c r="A69" s="4" t="s">
        <v>1794</v>
      </c>
      <c r="B69" s="4" t="str">
        <f>VLOOKUP(A69,GBios!$B$2:$U$88,2,FALSE)</f>
        <v>CGY</v>
      </c>
      <c r="C69" s="4">
        <f>VLOOKUP(A69,'G2013'!$B$2:$S$301,5,FALSE)*1.7</f>
        <v>1.7</v>
      </c>
      <c r="D69" s="4">
        <f>VLOOKUP(A69,'G2013'!$B$2:$S$301,3,FALSE)*1.7</f>
        <v>3.4</v>
      </c>
      <c r="E69" s="4">
        <f>VLOOKUP(A69,'G2013'!$B$2:$S$301,13,FALSE)*1.7</f>
        <v>0</v>
      </c>
      <c r="F69" s="4">
        <f>IF(ISNA(VLOOKUP(A69,'G2012'!$B$2:$S$401,5,FALSE)), C69, VLOOKUP(A69,'G2012'!$B$2:$S$401,5,FALSE))</f>
        <v>1.7</v>
      </c>
      <c r="G69" s="4">
        <f>IF(ISNA(VLOOKUP(A69,'G2012'!$B$2:$S$401,3,FALSE)), D69, VLOOKUP(A69,'G2012'!$B$2:$S$401,3,FALSE))</f>
        <v>3.4</v>
      </c>
      <c r="H69" s="4">
        <f>IF(ISNA(VLOOKUP(A69,'G2012'!$B$2:$S$401,13,FALSE)), E69, VLOOKUP(A69,'G2012'!$B$2:$S$401,13,FALSE))</f>
        <v>0</v>
      </c>
      <c r="I69" s="4">
        <f>IF(ISNA(VLOOKUP(A69,'G2011'!$B$2:$S$401,5,FALSE)),AVERAGE(C69,F69), VLOOKUP(A69,'G2011'!$B$2:$S$401,5,FALSE))</f>
        <v>1.7</v>
      </c>
      <c r="J69" s="4">
        <f>IF(ISNA(VLOOKUP(A69,'G2011'!$B$2:$S$401,3,FALSE)),AVERAGE(D69,G69), VLOOKUP(A69,'G2011'!$B$2:$S$401,3,FALSE))</f>
        <v>3.4</v>
      </c>
      <c r="K69" s="4">
        <f>IF(ISNA(VLOOKUP(A69,'G2011'!$B$2:$S$401,13,FALSE)),AVERAGE(E69,H69), VLOOKUP(A69,'G2011'!$B$2:$S$401,13,FALSE))</f>
        <v>0</v>
      </c>
      <c r="L69" s="7">
        <f t="shared" si="12"/>
        <v>1.7</v>
      </c>
      <c r="M69" s="7">
        <f t="shared" si="13"/>
        <v>3.4</v>
      </c>
      <c r="N69" s="7">
        <f t="shared" si="14"/>
        <v>0</v>
      </c>
      <c r="O69" s="7">
        <f t="shared" si="15"/>
        <v>3.4</v>
      </c>
      <c r="P69" s="4" t="str">
        <f>VLOOKUP(A69,GBios!$B$2:$S$351,3,FALSE)</f>
        <v>Apr 28 '86</v>
      </c>
      <c r="Q69" s="4" t="str">
        <f t="shared" si="16"/>
        <v>86</v>
      </c>
      <c r="R69" s="4">
        <f t="shared" si="17"/>
        <v>27</v>
      </c>
    </row>
    <row r="70" spans="1:18">
      <c r="A70" s="4" t="s">
        <v>1795</v>
      </c>
      <c r="B70" s="4" t="str">
        <f>VLOOKUP(A70,GBios!$B$2:$U$88,2,FALSE)</f>
        <v>DAL</v>
      </c>
      <c r="C70" s="4">
        <f>VLOOKUP(A70,'G2013'!$B$2:$S$301,5,FALSE)*1.7</f>
        <v>1.7</v>
      </c>
      <c r="D70" s="4">
        <f>VLOOKUP(A70,'G2013'!$B$2:$S$301,3,FALSE)*1.7</f>
        <v>8.5</v>
      </c>
      <c r="E70" s="4">
        <f>VLOOKUP(A70,'G2013'!$B$2:$S$301,13,FALSE)*1.7</f>
        <v>0</v>
      </c>
      <c r="F70" s="4">
        <f>IF(ISNA(VLOOKUP(A70,'G2012'!$B$2:$S$401,5,FALSE)), C70, VLOOKUP(A70,'G2012'!$B$2:$S$401,5,FALSE))</f>
        <v>1.7</v>
      </c>
      <c r="G70" s="4">
        <f>IF(ISNA(VLOOKUP(A70,'G2012'!$B$2:$S$401,3,FALSE)), D70, VLOOKUP(A70,'G2012'!$B$2:$S$401,3,FALSE))</f>
        <v>8.5</v>
      </c>
      <c r="H70" s="4">
        <f>IF(ISNA(VLOOKUP(A70,'G2012'!$B$2:$S$401,13,FALSE)), E70, VLOOKUP(A70,'G2012'!$B$2:$S$401,13,FALSE))</f>
        <v>0</v>
      </c>
      <c r="I70" s="4">
        <f>IF(ISNA(VLOOKUP(A70,'G2011'!$B$2:$S$401,5,FALSE)),AVERAGE(C70,F70), VLOOKUP(A70,'G2011'!$B$2:$S$401,5,FALSE))</f>
        <v>1.7</v>
      </c>
      <c r="J70" s="4">
        <f>IF(ISNA(VLOOKUP(A70,'G2011'!$B$2:$S$401,3,FALSE)),AVERAGE(D70,G70), VLOOKUP(A70,'G2011'!$B$2:$S$401,3,FALSE))</f>
        <v>8.5</v>
      </c>
      <c r="K70" s="4">
        <f>IF(ISNA(VLOOKUP(A70,'G2011'!$B$2:$S$401,13,FALSE)),AVERAGE(E70,H70), VLOOKUP(A70,'G2011'!$B$2:$S$401,13,FALSE))</f>
        <v>0</v>
      </c>
      <c r="L70" s="7">
        <f t="shared" si="12"/>
        <v>1.7</v>
      </c>
      <c r="M70" s="7">
        <f t="shared" si="13"/>
        <v>8.5</v>
      </c>
      <c r="N70" s="7">
        <f t="shared" si="14"/>
        <v>0</v>
      </c>
      <c r="O70" s="7">
        <f t="shared" si="15"/>
        <v>3.4</v>
      </c>
      <c r="P70" s="4" t="str">
        <f>VLOOKUP(A70,GBios!$B$2:$S$351,3,FALSE)</f>
        <v>Feb 16 '84</v>
      </c>
      <c r="Q70" s="4" t="str">
        <f t="shared" si="16"/>
        <v>84</v>
      </c>
      <c r="R70" s="4">
        <f t="shared" si="17"/>
        <v>29</v>
      </c>
    </row>
    <row r="71" spans="1:18">
      <c r="A71" s="4" t="s">
        <v>1697</v>
      </c>
      <c r="B71" s="4" t="str">
        <f>VLOOKUP(A71,GBios!$B$2:$U$88,2,FALSE)</f>
        <v>EDM</v>
      </c>
      <c r="C71" s="4">
        <f>VLOOKUP(A71,'G2013'!$B$2:$S$301,5,FALSE)*1.7</f>
        <v>1.7</v>
      </c>
      <c r="D71" s="4">
        <f>VLOOKUP(A71,'G2013'!$B$2:$S$301,3,FALSE)*1.7</f>
        <v>5.0999999999999996</v>
      </c>
      <c r="E71" s="4">
        <f>VLOOKUP(A71,'G2013'!$B$2:$S$301,13,FALSE)*1.7</f>
        <v>0</v>
      </c>
      <c r="F71" s="4">
        <f>IF(ISNA(VLOOKUP(A71,'G2012'!$B$2:$S$401,5,FALSE)), C71, VLOOKUP(A71,'G2012'!$B$2:$S$401,5,FALSE))</f>
        <v>0</v>
      </c>
      <c r="G71" s="4">
        <f>IF(ISNA(VLOOKUP(A71,'G2012'!$B$2:$S$401,3,FALSE)), D71, VLOOKUP(A71,'G2012'!$B$2:$S$401,3,FALSE))</f>
        <v>1</v>
      </c>
      <c r="H71" s="4">
        <f>IF(ISNA(VLOOKUP(A71,'G2012'!$B$2:$S$401,13,FALSE)), E71, VLOOKUP(A71,'G2012'!$B$2:$S$401,13,FALSE))</f>
        <v>0</v>
      </c>
      <c r="I71" s="4">
        <f>IF(ISNA(VLOOKUP(A71,'G2011'!$B$2:$S$401,5,FALSE)),AVERAGE(C71,F71), VLOOKUP(A71,'G2011'!$B$2:$S$401,5,FALSE))</f>
        <v>0.85</v>
      </c>
      <c r="J71" s="4">
        <f>IF(ISNA(VLOOKUP(A71,'G2011'!$B$2:$S$401,3,FALSE)),AVERAGE(D71,G71), VLOOKUP(A71,'G2011'!$B$2:$S$401,3,FALSE))</f>
        <v>3.05</v>
      </c>
      <c r="K71" s="4">
        <f>IF(ISNA(VLOOKUP(A71,'G2011'!$B$2:$S$401,13,FALSE)),AVERAGE(E71,H71), VLOOKUP(A71,'G2011'!$B$2:$S$401,13,FALSE))</f>
        <v>0</v>
      </c>
      <c r="L71" s="7">
        <f t="shared" si="12"/>
        <v>0.85</v>
      </c>
      <c r="M71" s="7">
        <f t="shared" si="13"/>
        <v>3.0499999999999994</v>
      </c>
      <c r="N71" s="7">
        <f t="shared" si="14"/>
        <v>0</v>
      </c>
      <c r="O71" s="7">
        <f t="shared" si="15"/>
        <v>1.7</v>
      </c>
      <c r="P71" s="4" t="str">
        <f>VLOOKUP(A71,GBios!$B$2:$S$351,3,FALSE)</f>
        <v>Jun 21 '81</v>
      </c>
      <c r="Q71" s="4" t="str">
        <f t="shared" si="16"/>
        <v>81</v>
      </c>
      <c r="R71" s="4">
        <f t="shared" si="17"/>
        <v>32</v>
      </c>
    </row>
    <row r="72" spans="1:18">
      <c r="A72" s="4" t="s">
        <v>1689</v>
      </c>
      <c r="B72" s="4" t="str">
        <f>VLOOKUP(A72,GBios!$B$2:$U$88,2,FALSE)</f>
        <v>PHI</v>
      </c>
      <c r="C72" s="4">
        <f>VLOOKUP(A72,'G2013'!$B$2:$S$301,5,FALSE)*1.7</f>
        <v>0</v>
      </c>
      <c r="D72" s="4">
        <f>VLOOKUP(A72,'G2013'!$B$2:$S$301,3,FALSE)*1.7</f>
        <v>6.8</v>
      </c>
      <c r="E72" s="4">
        <f>VLOOKUP(A72,'G2013'!$B$2:$S$301,13,FALSE)*1.7</f>
        <v>0</v>
      </c>
      <c r="F72" s="4">
        <f>IF(ISNA(VLOOKUP(A72,'G2012'!$B$2:$S$401,5,FALSE)), C72, VLOOKUP(A72,'G2012'!$B$2:$S$401,5,FALSE))</f>
        <v>1</v>
      </c>
      <c r="G72" s="4">
        <f>IF(ISNA(VLOOKUP(A72,'G2012'!$B$2:$S$401,3,FALSE)), D72, VLOOKUP(A72,'G2012'!$B$2:$S$401,3,FALSE))</f>
        <v>10</v>
      </c>
      <c r="H72" s="4">
        <f>IF(ISNA(VLOOKUP(A72,'G2012'!$B$2:$S$401,13,FALSE)), E72, VLOOKUP(A72,'G2012'!$B$2:$S$401,13,FALSE))</f>
        <v>0</v>
      </c>
      <c r="I72" s="4">
        <f>IF(ISNA(VLOOKUP(A72,'G2011'!$B$2:$S$401,5,FALSE)),AVERAGE(C72,F72), VLOOKUP(A72,'G2011'!$B$2:$S$401,5,FALSE))</f>
        <v>18</v>
      </c>
      <c r="J72" s="4">
        <f>IF(ISNA(VLOOKUP(A72,'G2011'!$B$2:$S$401,3,FALSE)),AVERAGE(D72,G72), VLOOKUP(A72,'G2011'!$B$2:$S$401,3,FALSE))</f>
        <v>34</v>
      </c>
      <c r="K72" s="4">
        <f>IF(ISNA(VLOOKUP(A72,'G2011'!$B$2:$S$401,13,FALSE)),AVERAGE(E72,H72), VLOOKUP(A72,'G2011'!$B$2:$S$401,13,FALSE))</f>
        <v>0</v>
      </c>
      <c r="L72" s="7">
        <f t="shared" si="12"/>
        <v>6.333333333333333</v>
      </c>
      <c r="M72" s="7">
        <f t="shared" si="13"/>
        <v>16.933333333333334</v>
      </c>
      <c r="N72" s="7">
        <f t="shared" si="14"/>
        <v>0</v>
      </c>
      <c r="O72" s="7">
        <f t="shared" si="15"/>
        <v>12.666666666666666</v>
      </c>
      <c r="P72" s="4" t="str">
        <f>VLOOKUP(A72,GBios!$B$2:$S$351,3,FALSE)</f>
        <v>Jan 02 '77</v>
      </c>
      <c r="Q72" s="4" t="str">
        <f t="shared" si="16"/>
        <v>77</v>
      </c>
      <c r="R72" s="4">
        <f t="shared" si="17"/>
        <v>36</v>
      </c>
    </row>
    <row r="73" spans="1:18">
      <c r="A73" s="4" t="s">
        <v>1679</v>
      </c>
      <c r="B73" s="4" t="str">
        <f>VLOOKUP(A73,GBios!$B$2:$U$88,2,FALSE)</f>
        <v>NYI</v>
      </c>
      <c r="C73" s="4">
        <f>VLOOKUP(A73,'G2013'!$B$2:$S$301,5,FALSE)*1.7</f>
        <v>0</v>
      </c>
      <c r="D73" s="4">
        <f>VLOOKUP(A73,'G2013'!$B$2:$S$301,3,FALSE)*1.7</f>
        <v>5.0999999999999996</v>
      </c>
      <c r="E73" s="4">
        <f>VLOOKUP(A73,'G2013'!$B$2:$S$301,13,FALSE)*1.7</f>
        <v>0</v>
      </c>
      <c r="F73" s="4">
        <f>IF(ISNA(VLOOKUP(A73,'G2012'!$B$2:$S$401,5,FALSE)), C73, VLOOKUP(A73,'G2012'!$B$2:$S$401,5,FALSE))</f>
        <v>3</v>
      </c>
      <c r="G73" s="4">
        <f>IF(ISNA(VLOOKUP(A73,'G2012'!$B$2:$S$401,3,FALSE)), D73, VLOOKUP(A73,'G2012'!$B$2:$S$401,3,FALSE))</f>
        <v>8</v>
      </c>
      <c r="H73" s="4">
        <f>IF(ISNA(VLOOKUP(A73,'G2012'!$B$2:$S$401,13,FALSE)), E73, VLOOKUP(A73,'G2012'!$B$2:$S$401,13,FALSE))</f>
        <v>0</v>
      </c>
      <c r="I73" s="4">
        <f>IF(ISNA(VLOOKUP(A73,'G2011'!$B$2:$S$401,5,FALSE)),AVERAGE(C73,F73), VLOOKUP(A73,'G2011'!$B$2:$S$401,5,FALSE))</f>
        <v>8</v>
      </c>
      <c r="J73" s="4">
        <f>IF(ISNA(VLOOKUP(A73,'G2011'!$B$2:$S$401,3,FALSE)),AVERAGE(D73,G73), VLOOKUP(A73,'G2011'!$B$2:$S$401,3,FALSE))</f>
        <v>26</v>
      </c>
      <c r="K73" s="4">
        <f>IF(ISNA(VLOOKUP(A73,'G2011'!$B$2:$S$401,13,FALSE)),AVERAGE(E73,H73), VLOOKUP(A73,'G2011'!$B$2:$S$401,13,FALSE))</f>
        <v>1</v>
      </c>
      <c r="L73" s="7">
        <f t="shared" si="12"/>
        <v>3.6666666666666665</v>
      </c>
      <c r="M73" s="7">
        <f t="shared" si="13"/>
        <v>13.033333333333333</v>
      </c>
      <c r="N73" s="7">
        <f t="shared" si="14"/>
        <v>0.33333333333333331</v>
      </c>
      <c r="O73" s="7">
        <f t="shared" si="15"/>
        <v>7.6666666666666661</v>
      </c>
      <c r="P73" s="4" t="str">
        <f>VLOOKUP(A73,GBios!$B$2:$S$351,3,FALSE)</f>
        <v>Sep 19 '81</v>
      </c>
      <c r="Q73" s="4" t="str">
        <f t="shared" si="16"/>
        <v>81</v>
      </c>
      <c r="R73" s="4">
        <f t="shared" si="17"/>
        <v>32</v>
      </c>
    </row>
    <row r="74" spans="1:18">
      <c r="A74" s="4" t="s">
        <v>1675</v>
      </c>
      <c r="B74" s="4" t="str">
        <f>VLOOKUP(A74,GBios!$B$2:$U$88,2,FALSE)</f>
        <v>MIN</v>
      </c>
      <c r="C74" s="4">
        <f>VLOOKUP(A74,'G2013'!$B$2:$S$301,5,FALSE)*1.7</f>
        <v>0</v>
      </c>
      <c r="D74" s="4">
        <f>VLOOKUP(A74,'G2013'!$B$2:$S$301,3,FALSE)*1.7</f>
        <v>1.7</v>
      </c>
      <c r="E74" s="4">
        <f>VLOOKUP(A74,'G2013'!$B$2:$S$301,13,FALSE)*1.7</f>
        <v>0</v>
      </c>
      <c r="F74" s="4">
        <f>IF(ISNA(VLOOKUP(A74,'G2012'!$B$2:$S$401,5,FALSE)), C74, VLOOKUP(A74,'G2012'!$B$2:$S$401,5,FALSE))</f>
        <v>3</v>
      </c>
      <c r="G74" s="4">
        <f>IF(ISNA(VLOOKUP(A74,'G2012'!$B$2:$S$401,3,FALSE)), D74, VLOOKUP(A74,'G2012'!$B$2:$S$401,3,FALSE))</f>
        <v>12</v>
      </c>
      <c r="H74" s="4">
        <f>IF(ISNA(VLOOKUP(A74,'G2012'!$B$2:$S$401,13,FALSE)), E74, VLOOKUP(A74,'G2012'!$B$2:$S$401,13,FALSE))</f>
        <v>0</v>
      </c>
      <c r="I74" s="4">
        <f>IF(ISNA(VLOOKUP(A74,'G2011'!$B$2:$S$401,5,FALSE)),AVERAGE(C74,F74), VLOOKUP(A74,'G2011'!$B$2:$S$401,5,FALSE))</f>
        <v>1.5</v>
      </c>
      <c r="J74" s="4">
        <f>IF(ISNA(VLOOKUP(A74,'G2011'!$B$2:$S$401,3,FALSE)),AVERAGE(D74,G74), VLOOKUP(A74,'G2011'!$B$2:$S$401,3,FALSE))</f>
        <v>6.85</v>
      </c>
      <c r="K74" s="4">
        <f>IF(ISNA(VLOOKUP(A74,'G2011'!$B$2:$S$401,13,FALSE)),AVERAGE(E74,H74), VLOOKUP(A74,'G2011'!$B$2:$S$401,13,FALSE))</f>
        <v>0</v>
      </c>
      <c r="L74" s="7">
        <f t="shared" si="12"/>
        <v>1.5</v>
      </c>
      <c r="M74" s="7">
        <f t="shared" si="13"/>
        <v>6.8499999999999988</v>
      </c>
      <c r="N74" s="7">
        <f t="shared" si="14"/>
        <v>0</v>
      </c>
      <c r="O74" s="7">
        <f t="shared" si="15"/>
        <v>3</v>
      </c>
      <c r="P74" s="4" t="str">
        <f>VLOOKUP(A74,GBios!$B$2:$S$351,3,FALSE)</f>
        <v>Mar 07 '90</v>
      </c>
      <c r="Q74" s="4" t="str">
        <f t="shared" si="16"/>
        <v>90</v>
      </c>
      <c r="R74" s="4">
        <f t="shared" si="17"/>
        <v>23</v>
      </c>
    </row>
    <row r="75" spans="1:18">
      <c r="A75" s="4" t="s">
        <v>1761</v>
      </c>
      <c r="B75" s="4" t="str">
        <f>VLOOKUP(A75,GBios!$B$2:$U$88,2,FALSE)</f>
        <v>TBL</v>
      </c>
      <c r="C75" s="4">
        <f>VLOOKUP(A75,'G2013'!$B$2:$S$301,5,FALSE)*1.7</f>
        <v>0</v>
      </c>
      <c r="D75" s="4">
        <f>VLOOKUP(A75,'G2013'!$B$2:$S$301,3,FALSE)*1.7</f>
        <v>5.0999999999999996</v>
      </c>
      <c r="E75" s="4">
        <f>VLOOKUP(A75,'G2013'!$B$2:$S$301,13,FALSE)*1.7</f>
        <v>0</v>
      </c>
      <c r="F75" s="4">
        <f>IF(ISNA(VLOOKUP(A75,'G2012'!$B$2:$S$401,5,FALSE)), C75, VLOOKUP(A75,'G2012'!$B$2:$S$401,5,FALSE))</f>
        <v>0</v>
      </c>
      <c r="G75" s="4">
        <f>IF(ISNA(VLOOKUP(A75,'G2012'!$B$2:$S$401,3,FALSE)), D75, VLOOKUP(A75,'G2012'!$B$2:$S$401,3,FALSE))</f>
        <v>5.0999999999999996</v>
      </c>
      <c r="H75" s="4">
        <f>IF(ISNA(VLOOKUP(A75,'G2012'!$B$2:$S$401,13,FALSE)), E75, VLOOKUP(A75,'G2012'!$B$2:$S$401,13,FALSE))</f>
        <v>0</v>
      </c>
      <c r="I75" s="4">
        <f>IF(ISNA(VLOOKUP(A75,'G2011'!$B$2:$S$401,5,FALSE)),AVERAGE(C75,F75), VLOOKUP(A75,'G2011'!$B$2:$S$401,5,FALSE))</f>
        <v>2</v>
      </c>
      <c r="J75" s="4">
        <f>IF(ISNA(VLOOKUP(A75,'G2011'!$B$2:$S$401,3,FALSE)),AVERAGE(D75,G75), VLOOKUP(A75,'G2011'!$B$2:$S$401,3,FALSE))</f>
        <v>2</v>
      </c>
      <c r="K75" s="4">
        <f>IF(ISNA(VLOOKUP(A75,'G2011'!$B$2:$S$401,13,FALSE)),AVERAGE(E75,H75), VLOOKUP(A75,'G2011'!$B$2:$S$401,13,FALSE))</f>
        <v>0</v>
      </c>
      <c r="L75" s="7">
        <f t="shared" si="12"/>
        <v>0.66666666666666663</v>
      </c>
      <c r="M75" s="7">
        <f t="shared" si="13"/>
        <v>4.0666666666666664</v>
      </c>
      <c r="N75" s="7">
        <f t="shared" si="14"/>
        <v>0</v>
      </c>
      <c r="O75" s="7">
        <f t="shared" si="15"/>
        <v>1.3333333333333333</v>
      </c>
      <c r="P75" s="4" t="str">
        <f>VLOOKUP(A75,GBios!$B$2:$S$351,3,FALSE)</f>
        <v>Sep 30 '85</v>
      </c>
      <c r="Q75" s="4" t="str">
        <f t="shared" si="16"/>
        <v>85</v>
      </c>
      <c r="R75" s="4">
        <f t="shared" si="17"/>
        <v>28</v>
      </c>
    </row>
    <row r="76" spans="1:18">
      <c r="A76" s="4" t="s">
        <v>1763</v>
      </c>
      <c r="B76" s="4" t="str">
        <f>VLOOKUP(A76,GBios!$B$2:$U$88,2,FALSE)</f>
        <v>SJS</v>
      </c>
      <c r="C76" s="4">
        <f>VLOOKUP(A76,'G2013'!$B$2:$S$301,5,FALSE)*1.7</f>
        <v>0</v>
      </c>
      <c r="D76" s="4">
        <f>VLOOKUP(A76,'G2013'!$B$2:$S$301,3,FALSE)*1.7</f>
        <v>3.4</v>
      </c>
      <c r="E76" s="4">
        <f>VLOOKUP(A76,'G2013'!$B$2:$S$301,13,FALSE)*1.7</f>
        <v>0</v>
      </c>
      <c r="F76" s="4">
        <f>IF(ISNA(VLOOKUP(A76,'G2012'!$B$2:$S$401,5,FALSE)), C76, VLOOKUP(A76,'G2012'!$B$2:$S$401,5,FALSE))</f>
        <v>0</v>
      </c>
      <c r="G76" s="4">
        <f>IF(ISNA(VLOOKUP(A76,'G2012'!$B$2:$S$401,3,FALSE)), D76, VLOOKUP(A76,'G2012'!$B$2:$S$401,3,FALSE))</f>
        <v>3.4</v>
      </c>
      <c r="H76" s="4">
        <f>IF(ISNA(VLOOKUP(A76,'G2012'!$B$2:$S$401,13,FALSE)), E76, VLOOKUP(A76,'G2012'!$B$2:$S$401,13,FALSE))</f>
        <v>0</v>
      </c>
      <c r="I76" s="4">
        <f>IF(ISNA(VLOOKUP(A76,'G2011'!$B$2:$S$401,5,FALSE)),AVERAGE(C76,F76), VLOOKUP(A76,'G2011'!$B$2:$S$401,5,FALSE))</f>
        <v>1</v>
      </c>
      <c r="J76" s="4">
        <f>IF(ISNA(VLOOKUP(A76,'G2011'!$B$2:$S$401,3,FALSE)),AVERAGE(D76,G76), VLOOKUP(A76,'G2011'!$B$2:$S$401,3,FALSE))</f>
        <v>1</v>
      </c>
      <c r="K76" s="4">
        <f>IF(ISNA(VLOOKUP(A76,'G2011'!$B$2:$S$401,13,FALSE)),AVERAGE(E76,H76), VLOOKUP(A76,'G2011'!$B$2:$S$401,13,FALSE))</f>
        <v>0</v>
      </c>
      <c r="L76" s="7">
        <f t="shared" si="12"/>
        <v>0.33333333333333331</v>
      </c>
      <c r="M76" s="7">
        <f t="shared" si="13"/>
        <v>2.6</v>
      </c>
      <c r="N76" s="7">
        <f t="shared" si="14"/>
        <v>0</v>
      </c>
      <c r="O76" s="7">
        <f t="shared" si="15"/>
        <v>0.66666666666666663</v>
      </c>
      <c r="P76" s="4" t="str">
        <f>VLOOKUP(A76,GBios!$B$2:$S$351,3,FALSE)</f>
        <v>Jul 28 '87</v>
      </c>
      <c r="Q76" s="4" t="str">
        <f t="shared" si="16"/>
        <v>87</v>
      </c>
      <c r="R76" s="4">
        <f t="shared" si="17"/>
        <v>26</v>
      </c>
    </row>
    <row r="77" spans="1:18">
      <c r="A77" s="4" t="s">
        <v>1764</v>
      </c>
      <c r="B77" s="4" t="str">
        <f>VLOOKUP(A77,GBios!$B$2:$U$88,2,FALSE)</f>
        <v>PHI</v>
      </c>
      <c r="C77" s="4">
        <f>VLOOKUP(A77,'G2013'!$B$2:$S$301,5,FALSE)*1.7</f>
        <v>0</v>
      </c>
      <c r="D77" s="4">
        <f>VLOOKUP(A77,'G2013'!$B$2:$S$301,3,FALSE)*1.7</f>
        <v>1.7</v>
      </c>
      <c r="E77" s="4">
        <f>VLOOKUP(A77,'G2013'!$B$2:$S$301,13,FALSE)*1.7</f>
        <v>0</v>
      </c>
      <c r="F77" s="4">
        <f>IF(ISNA(VLOOKUP(A77,'G2012'!$B$2:$S$401,5,FALSE)), C77, VLOOKUP(A77,'G2012'!$B$2:$S$401,5,FALSE))</f>
        <v>0</v>
      </c>
      <c r="G77" s="4">
        <f>IF(ISNA(VLOOKUP(A77,'G2012'!$B$2:$S$401,3,FALSE)), D77, VLOOKUP(A77,'G2012'!$B$2:$S$401,3,FALSE))</f>
        <v>1.7</v>
      </c>
      <c r="H77" s="4">
        <f>IF(ISNA(VLOOKUP(A77,'G2012'!$B$2:$S$401,13,FALSE)), E77, VLOOKUP(A77,'G2012'!$B$2:$S$401,13,FALSE))</f>
        <v>0</v>
      </c>
      <c r="I77" s="4">
        <f>IF(ISNA(VLOOKUP(A77,'G2011'!$B$2:$S$401,5,FALSE)),AVERAGE(C77,F77), VLOOKUP(A77,'G2011'!$B$2:$S$401,5,FALSE))</f>
        <v>1</v>
      </c>
      <c r="J77" s="4">
        <f>IF(ISNA(VLOOKUP(A77,'G2011'!$B$2:$S$401,3,FALSE)),AVERAGE(D77,G77), VLOOKUP(A77,'G2011'!$B$2:$S$401,3,FALSE))</f>
        <v>1</v>
      </c>
      <c r="K77" s="4">
        <f>IF(ISNA(VLOOKUP(A77,'G2011'!$B$2:$S$401,13,FALSE)),AVERAGE(E77,H77), VLOOKUP(A77,'G2011'!$B$2:$S$401,13,FALSE))</f>
        <v>0</v>
      </c>
      <c r="L77" s="7">
        <f t="shared" si="12"/>
        <v>0.33333333333333331</v>
      </c>
      <c r="M77" s="7">
        <f t="shared" si="13"/>
        <v>1.4666666666666668</v>
      </c>
      <c r="N77" s="7">
        <f t="shared" si="14"/>
        <v>0</v>
      </c>
      <c r="O77" s="7">
        <f t="shared" si="15"/>
        <v>0.66666666666666663</v>
      </c>
      <c r="P77" s="4" t="str">
        <f>VLOOKUP(A77,GBios!$B$2:$S$351,3,FALSE)</f>
        <v>May 19 '81</v>
      </c>
      <c r="Q77" s="4" t="str">
        <f t="shared" si="16"/>
        <v>81</v>
      </c>
      <c r="R77" s="4">
        <f t="shared" si="17"/>
        <v>32</v>
      </c>
    </row>
    <row r="78" spans="1:18">
      <c r="A78" s="4" t="s">
        <v>1796</v>
      </c>
      <c r="B78" s="4" t="str">
        <f>VLOOKUP(A78,GBios!$B$2:$U$88,2,FALSE)</f>
        <v>NJD</v>
      </c>
      <c r="C78" s="4">
        <f>VLOOKUP(A78,'G2013'!$B$2:$S$301,5,FALSE)*1.7</f>
        <v>0</v>
      </c>
      <c r="D78" s="4">
        <f>VLOOKUP(A78,'G2013'!$B$2:$S$301,3,FALSE)*1.7</f>
        <v>1.7</v>
      </c>
      <c r="E78" s="4">
        <f>VLOOKUP(A78,'G2013'!$B$2:$S$301,13,FALSE)*1.7</f>
        <v>0</v>
      </c>
      <c r="F78" s="4">
        <f>IF(ISNA(VLOOKUP(A78,'G2012'!$B$2:$S$401,5,FALSE)), C78, VLOOKUP(A78,'G2012'!$B$2:$S$401,5,FALSE))</f>
        <v>0</v>
      </c>
      <c r="G78" s="4">
        <f>IF(ISNA(VLOOKUP(A78,'G2012'!$B$2:$S$401,3,FALSE)), D78, VLOOKUP(A78,'G2012'!$B$2:$S$401,3,FALSE))</f>
        <v>1.7</v>
      </c>
      <c r="H78" s="4">
        <f>IF(ISNA(VLOOKUP(A78,'G2012'!$B$2:$S$401,13,FALSE)), E78, VLOOKUP(A78,'G2012'!$B$2:$S$401,13,FALSE))</f>
        <v>0</v>
      </c>
      <c r="I78" s="4">
        <f>IF(ISNA(VLOOKUP(A78,'G2011'!$B$2:$S$401,5,FALSE)),AVERAGE(C78,F78), VLOOKUP(A78,'G2011'!$B$2:$S$401,5,FALSE))</f>
        <v>0</v>
      </c>
      <c r="J78" s="4">
        <f>IF(ISNA(VLOOKUP(A78,'G2011'!$B$2:$S$401,3,FALSE)),AVERAGE(D78,G78), VLOOKUP(A78,'G2011'!$B$2:$S$401,3,FALSE))</f>
        <v>1.7</v>
      </c>
      <c r="K78" s="4">
        <f>IF(ISNA(VLOOKUP(A78,'G2011'!$B$2:$S$401,13,FALSE)),AVERAGE(E78,H78), VLOOKUP(A78,'G2011'!$B$2:$S$401,13,FALSE))</f>
        <v>0</v>
      </c>
      <c r="L78" s="7">
        <f t="shared" si="12"/>
        <v>0</v>
      </c>
      <c r="M78" s="7">
        <f t="shared" si="13"/>
        <v>1.7</v>
      </c>
      <c r="N78" s="7">
        <f t="shared" si="14"/>
        <v>0</v>
      </c>
      <c r="O78" s="7">
        <f t="shared" si="15"/>
        <v>0</v>
      </c>
      <c r="P78" s="4" t="str">
        <f>VLOOKUP(A78,GBios!$B$2:$S$351,3,FALSE)</f>
        <v>May 13 '87</v>
      </c>
      <c r="Q78" s="4" t="str">
        <f t="shared" si="16"/>
        <v>87</v>
      </c>
      <c r="R78" s="4">
        <f t="shared" si="17"/>
        <v>26</v>
      </c>
    </row>
    <row r="79" spans="1:18">
      <c r="A79" s="4" t="s">
        <v>1698</v>
      </c>
      <c r="B79" s="4" t="str">
        <f>VLOOKUP(A79,GBios!$B$2:$U$88,2,FALSE)</f>
        <v>TOR</v>
      </c>
      <c r="C79" s="4">
        <f>VLOOKUP(A79,'G2013'!$B$2:$S$301,5,FALSE)*1.7</f>
        <v>0</v>
      </c>
      <c r="D79" s="4">
        <f>VLOOKUP(A79,'G2013'!$B$2:$S$301,3,FALSE)*1.7</f>
        <v>1.7</v>
      </c>
      <c r="E79" s="4">
        <f>VLOOKUP(A79,'G2013'!$B$2:$S$301,13,FALSE)*1.7</f>
        <v>0</v>
      </c>
      <c r="F79" s="4">
        <f>IF(ISNA(VLOOKUP(A79,'G2012'!$B$2:$S$401,5,FALSE)), C79, VLOOKUP(A79,'G2012'!$B$2:$S$401,5,FALSE))</f>
        <v>0</v>
      </c>
      <c r="G79" s="4">
        <f>IF(ISNA(VLOOKUP(A79,'G2012'!$B$2:$S$401,3,FALSE)), D79, VLOOKUP(A79,'G2012'!$B$2:$S$401,3,FALSE))</f>
        <v>2</v>
      </c>
      <c r="H79" s="4">
        <f>IF(ISNA(VLOOKUP(A79,'G2012'!$B$2:$S$401,13,FALSE)), E79, VLOOKUP(A79,'G2012'!$B$2:$S$401,13,FALSE))</f>
        <v>0</v>
      </c>
      <c r="I79" s="4">
        <f>IF(ISNA(VLOOKUP(A79,'G2011'!$B$2:$S$401,5,FALSE)),AVERAGE(C79,F79), VLOOKUP(A79,'G2011'!$B$2:$S$401,5,FALSE))</f>
        <v>0</v>
      </c>
      <c r="J79" s="4">
        <f>IF(ISNA(VLOOKUP(A79,'G2011'!$B$2:$S$401,3,FALSE)),AVERAGE(D79,G79), VLOOKUP(A79,'G2011'!$B$2:$S$401,3,FALSE))</f>
        <v>1.85</v>
      </c>
      <c r="K79" s="4">
        <f>IF(ISNA(VLOOKUP(A79,'G2011'!$B$2:$S$401,13,FALSE)),AVERAGE(E79,H79), VLOOKUP(A79,'G2011'!$B$2:$S$401,13,FALSE))</f>
        <v>0</v>
      </c>
      <c r="L79" s="7">
        <f t="shared" si="12"/>
        <v>0</v>
      </c>
      <c r="M79" s="7">
        <f t="shared" si="13"/>
        <v>1.8500000000000003</v>
      </c>
      <c r="N79" s="7">
        <f t="shared" si="14"/>
        <v>0</v>
      </c>
      <c r="O79" s="7">
        <f t="shared" si="15"/>
        <v>0</v>
      </c>
      <c r="P79" s="4" t="str">
        <f>VLOOKUP(A79,GBios!$B$2:$S$351,3,FALSE)</f>
        <v>May 22 '87</v>
      </c>
      <c r="Q79" s="4" t="str">
        <f t="shared" si="16"/>
        <v>87</v>
      </c>
      <c r="R79" s="4">
        <f t="shared" si="17"/>
        <v>26</v>
      </c>
    </row>
    <row r="80" spans="1:18">
      <c r="A80" s="4" t="s">
        <v>1797</v>
      </c>
      <c r="B80" s="4" t="str">
        <f>VLOOKUP(A80,GBios!$B$2:$U$88,2,FALSE)</f>
        <v>NJD</v>
      </c>
      <c r="C80" s="4">
        <f>VLOOKUP(A80,'G2013'!$B$2:$S$301,5,FALSE)*1.7</f>
        <v>0</v>
      </c>
      <c r="D80" s="4">
        <f>VLOOKUP(A80,'G2013'!$B$2:$S$301,3,FALSE)*1.7</f>
        <v>1.7</v>
      </c>
      <c r="E80" s="4">
        <f>VLOOKUP(A80,'G2013'!$B$2:$S$301,13,FALSE)*1.7</f>
        <v>0</v>
      </c>
      <c r="F80" s="4">
        <f>IF(ISNA(VLOOKUP(A80,'G2012'!$B$2:$S$401,5,FALSE)), C80, VLOOKUP(A80,'G2012'!$B$2:$S$401,5,FALSE))</f>
        <v>0</v>
      </c>
      <c r="G80" s="4">
        <f>IF(ISNA(VLOOKUP(A80,'G2012'!$B$2:$S$401,3,FALSE)), D80, VLOOKUP(A80,'G2012'!$B$2:$S$401,3,FALSE))</f>
        <v>1.7</v>
      </c>
      <c r="H80" s="4">
        <f>IF(ISNA(VLOOKUP(A80,'G2012'!$B$2:$S$401,13,FALSE)), E80, VLOOKUP(A80,'G2012'!$B$2:$S$401,13,FALSE))</f>
        <v>0</v>
      </c>
      <c r="I80" s="4">
        <f>IF(ISNA(VLOOKUP(A80,'G2011'!$B$2:$S$401,5,FALSE)),AVERAGE(C80,F80), VLOOKUP(A80,'G2011'!$B$2:$S$401,5,FALSE))</f>
        <v>0</v>
      </c>
      <c r="J80" s="4">
        <f>IF(ISNA(VLOOKUP(A80,'G2011'!$B$2:$S$401,3,FALSE)),AVERAGE(D80,G80), VLOOKUP(A80,'G2011'!$B$2:$S$401,3,FALSE))</f>
        <v>1.7</v>
      </c>
      <c r="K80" s="4">
        <f>IF(ISNA(VLOOKUP(A80,'G2011'!$B$2:$S$401,13,FALSE)),AVERAGE(E80,H80), VLOOKUP(A80,'G2011'!$B$2:$S$401,13,FALSE))</f>
        <v>0</v>
      </c>
      <c r="L80" s="7">
        <f t="shared" si="12"/>
        <v>0</v>
      </c>
      <c r="M80" s="7">
        <f t="shared" si="13"/>
        <v>1.7</v>
      </c>
      <c r="N80" s="7">
        <f t="shared" si="14"/>
        <v>0</v>
      </c>
      <c r="O80" s="7">
        <f t="shared" si="15"/>
        <v>0</v>
      </c>
      <c r="P80" s="4" t="str">
        <f>VLOOKUP(A80,GBios!$B$2:$S$351,3,FALSE)</f>
        <v>Jul 04 '89</v>
      </c>
      <c r="Q80" s="4" t="str">
        <f t="shared" si="16"/>
        <v>89</v>
      </c>
      <c r="R80" s="4">
        <f t="shared" si="17"/>
        <v>24</v>
      </c>
    </row>
    <row r="81" spans="1:18">
      <c r="A81" s="4" t="s">
        <v>1798</v>
      </c>
      <c r="B81" s="4" t="str">
        <f>VLOOKUP(A81,GBios!$B$2:$U$88,2,FALSE)</f>
        <v>COL</v>
      </c>
      <c r="C81" s="4">
        <f>VLOOKUP(A81,'G2013'!$B$2:$S$301,5,FALSE)*1.7</f>
        <v>0</v>
      </c>
      <c r="D81" s="4">
        <f>VLOOKUP(A81,'G2013'!$B$2:$S$301,3,FALSE)*1.7</f>
        <v>1.7</v>
      </c>
      <c r="E81" s="4">
        <f>VLOOKUP(A81,'G2013'!$B$2:$S$301,13,FALSE)*1.7</f>
        <v>0</v>
      </c>
      <c r="F81" s="4">
        <f>IF(ISNA(VLOOKUP(A81,'G2012'!$B$2:$S$401,5,FALSE)), C81, VLOOKUP(A81,'G2012'!$B$2:$S$401,5,FALSE))</f>
        <v>0</v>
      </c>
      <c r="G81" s="4">
        <f>IF(ISNA(VLOOKUP(A81,'G2012'!$B$2:$S$401,3,FALSE)), D81, VLOOKUP(A81,'G2012'!$B$2:$S$401,3,FALSE))</f>
        <v>1.7</v>
      </c>
      <c r="H81" s="4">
        <f>IF(ISNA(VLOOKUP(A81,'G2012'!$B$2:$S$401,13,FALSE)), E81, VLOOKUP(A81,'G2012'!$B$2:$S$401,13,FALSE))</f>
        <v>0</v>
      </c>
      <c r="I81" s="4">
        <f>IF(ISNA(VLOOKUP(A81,'G2011'!$B$2:$S$401,5,FALSE)),AVERAGE(C81,F81), VLOOKUP(A81,'G2011'!$B$2:$S$401,5,FALSE))</f>
        <v>0</v>
      </c>
      <c r="J81" s="4">
        <f>IF(ISNA(VLOOKUP(A81,'G2011'!$B$2:$S$401,3,FALSE)),AVERAGE(D81,G81), VLOOKUP(A81,'G2011'!$B$2:$S$401,3,FALSE))</f>
        <v>1.7</v>
      </c>
      <c r="K81" s="4">
        <f>IF(ISNA(VLOOKUP(A81,'G2011'!$B$2:$S$401,13,FALSE)),AVERAGE(E81,H81), VLOOKUP(A81,'G2011'!$B$2:$S$401,13,FALSE))</f>
        <v>0</v>
      </c>
      <c r="L81" s="7">
        <f t="shared" si="12"/>
        <v>0</v>
      </c>
      <c r="M81" s="7">
        <f t="shared" si="13"/>
        <v>1.7</v>
      </c>
      <c r="N81" s="7">
        <f t="shared" si="14"/>
        <v>0</v>
      </c>
      <c r="O81" s="7">
        <f t="shared" si="15"/>
        <v>0</v>
      </c>
      <c r="P81" s="4" t="str">
        <f>VLOOKUP(A81,GBios!$B$2:$S$351,3,FALSE)</f>
        <v>Aug 06 '92</v>
      </c>
      <c r="Q81" s="4" t="str">
        <f t="shared" si="16"/>
        <v>92</v>
      </c>
      <c r="R81" s="4">
        <f t="shared" si="17"/>
        <v>21</v>
      </c>
    </row>
    <row r="82" spans="1:18">
      <c r="A82" s="4" t="s">
        <v>1799</v>
      </c>
      <c r="B82" s="4" t="str">
        <f>VLOOKUP(A82,GBios!$B$2:$U$88,2,FALSE)</f>
        <v>CHI</v>
      </c>
      <c r="C82" s="4">
        <f>VLOOKUP(A82,'G2013'!$B$2:$S$301,5,FALSE)*1.7</f>
        <v>0</v>
      </c>
      <c r="D82" s="4">
        <f>VLOOKUP(A82,'G2013'!$B$2:$S$301,3,FALSE)*1.7</f>
        <v>1.7</v>
      </c>
      <c r="E82" s="4">
        <f>VLOOKUP(A82,'G2013'!$B$2:$S$301,13,FALSE)*1.7</f>
        <v>0</v>
      </c>
      <c r="F82" s="4">
        <f>IF(ISNA(VLOOKUP(A82,'G2012'!$B$2:$S$401,5,FALSE)), C82, VLOOKUP(A82,'G2012'!$B$2:$S$401,5,FALSE))</f>
        <v>0</v>
      </c>
      <c r="G82" s="4">
        <f>IF(ISNA(VLOOKUP(A82,'G2012'!$B$2:$S$401,3,FALSE)), D82, VLOOKUP(A82,'G2012'!$B$2:$S$401,3,FALSE))</f>
        <v>1.7</v>
      </c>
      <c r="H82" s="4">
        <f>IF(ISNA(VLOOKUP(A82,'G2012'!$B$2:$S$401,13,FALSE)), E82, VLOOKUP(A82,'G2012'!$B$2:$S$401,13,FALSE))</f>
        <v>0</v>
      </c>
      <c r="I82" s="4">
        <f>IF(ISNA(VLOOKUP(A82,'G2011'!$B$2:$S$401,5,FALSE)),AVERAGE(C82,F82), VLOOKUP(A82,'G2011'!$B$2:$S$401,5,FALSE))</f>
        <v>0</v>
      </c>
      <c r="J82" s="4">
        <f>IF(ISNA(VLOOKUP(A82,'G2011'!$B$2:$S$401,3,FALSE)),AVERAGE(D82,G82), VLOOKUP(A82,'G2011'!$B$2:$S$401,3,FALSE))</f>
        <v>1.7</v>
      </c>
      <c r="K82" s="4">
        <f>IF(ISNA(VLOOKUP(A82,'G2011'!$B$2:$S$401,13,FALSE)),AVERAGE(E82,H82), VLOOKUP(A82,'G2011'!$B$2:$S$401,13,FALSE))</f>
        <v>0</v>
      </c>
      <c r="L82" s="7">
        <f t="shared" si="12"/>
        <v>0</v>
      </c>
      <c r="M82" s="7">
        <f t="shared" si="13"/>
        <v>1.7</v>
      </c>
      <c r="N82" s="7">
        <f t="shared" si="14"/>
        <v>0</v>
      </c>
      <c r="O82" s="7">
        <f t="shared" si="15"/>
        <v>0</v>
      </c>
      <c r="P82" s="4" t="str">
        <f>VLOOKUP(A82,GBios!$B$2:$S$351,3,FALSE)</f>
        <v>Dec 19 '85</v>
      </c>
      <c r="Q82" s="4" t="str">
        <f t="shared" si="16"/>
        <v>85</v>
      </c>
      <c r="R82" s="4">
        <f t="shared" si="17"/>
        <v>28</v>
      </c>
    </row>
    <row r="83" spans="1:18">
      <c r="A83" s="4" t="s">
        <v>1800</v>
      </c>
      <c r="B83" s="4" t="str">
        <f>VLOOKUP(A83,GBios!$B$2:$U$88,2,FALSE)</f>
        <v>WSH</v>
      </c>
      <c r="C83" s="4">
        <f>VLOOKUP(A83,'G2013'!$B$2:$S$301,5,FALSE)*1.7</f>
        <v>0</v>
      </c>
      <c r="D83" s="4">
        <f>VLOOKUP(A83,'G2013'!$B$2:$S$301,3,FALSE)*1.7</f>
        <v>3.4</v>
      </c>
      <c r="E83" s="4">
        <f>VLOOKUP(A83,'G2013'!$B$2:$S$301,13,FALSE)*1.7</f>
        <v>0</v>
      </c>
      <c r="F83" s="4">
        <f>IF(ISNA(VLOOKUP(A83,'G2012'!$B$2:$S$401,5,FALSE)), C83, VLOOKUP(A83,'G2012'!$B$2:$S$401,5,FALSE))</f>
        <v>0</v>
      </c>
      <c r="G83" s="4">
        <f>IF(ISNA(VLOOKUP(A83,'G2012'!$B$2:$S$401,3,FALSE)), D83, VLOOKUP(A83,'G2012'!$B$2:$S$401,3,FALSE))</f>
        <v>3.4</v>
      </c>
      <c r="H83" s="4">
        <f>IF(ISNA(VLOOKUP(A83,'G2012'!$B$2:$S$401,13,FALSE)), E83, VLOOKUP(A83,'G2012'!$B$2:$S$401,13,FALSE))</f>
        <v>0</v>
      </c>
      <c r="I83" s="4">
        <f>IF(ISNA(VLOOKUP(A83,'G2011'!$B$2:$S$401,5,FALSE)),AVERAGE(C83,F83), VLOOKUP(A83,'G2011'!$B$2:$S$401,5,FALSE))</f>
        <v>0</v>
      </c>
      <c r="J83" s="4">
        <f>IF(ISNA(VLOOKUP(A83,'G2011'!$B$2:$S$401,3,FALSE)),AVERAGE(D83,G83), VLOOKUP(A83,'G2011'!$B$2:$S$401,3,FALSE))</f>
        <v>3.4</v>
      </c>
      <c r="K83" s="4">
        <f>IF(ISNA(VLOOKUP(A83,'G2011'!$B$2:$S$401,13,FALSE)),AVERAGE(E83,H83), VLOOKUP(A83,'G2011'!$B$2:$S$401,13,FALSE))</f>
        <v>0</v>
      </c>
      <c r="L83" s="7">
        <f t="shared" si="12"/>
        <v>0</v>
      </c>
      <c r="M83" s="7">
        <f t="shared" si="13"/>
        <v>3.4</v>
      </c>
      <c r="N83" s="7">
        <f t="shared" si="14"/>
        <v>0</v>
      </c>
      <c r="O83" s="7">
        <f t="shared" si="15"/>
        <v>0</v>
      </c>
      <c r="P83" s="4" t="str">
        <f>VLOOKUP(A83,GBios!$B$2:$S$351,3,FALSE)</f>
        <v>Nov 25 '91</v>
      </c>
      <c r="Q83" s="4" t="str">
        <f t="shared" si="16"/>
        <v>91</v>
      </c>
      <c r="R83" s="4">
        <f t="shared" si="17"/>
        <v>22</v>
      </c>
    </row>
  </sheetData>
  <autoFilter ref="A1:R1">
    <sortState ref="A2:R83">
      <sortCondition descending="1" ref="C1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12"/>
  <sheetViews>
    <sheetView workbookViewId="0">
      <selection activeCell="B20" sqref="B20"/>
    </sheetView>
  </sheetViews>
  <sheetFormatPr defaultRowHeight="15"/>
  <cols>
    <col min="1" max="1" width="23.7109375" customWidth="1"/>
  </cols>
  <sheetData>
    <row r="1" spans="1:1">
      <c r="A1" s="3" t="s">
        <v>13</v>
      </c>
    </row>
    <row r="2" spans="1:1">
      <c r="A2" s="3" t="s">
        <v>31</v>
      </c>
    </row>
    <row r="3" spans="1:1">
      <c r="A3" s="3" t="s">
        <v>77</v>
      </c>
    </row>
    <row r="4" spans="1:1">
      <c r="A4" s="3" t="s">
        <v>26</v>
      </c>
    </row>
    <row r="5" spans="1:1">
      <c r="A5" s="3" t="s">
        <v>106</v>
      </c>
    </row>
    <row r="6" spans="1:1">
      <c r="A6" s="3" t="s">
        <v>35</v>
      </c>
    </row>
    <row r="7" spans="1:1">
      <c r="A7" s="3" t="s">
        <v>141</v>
      </c>
    </row>
    <row r="8" spans="1:1">
      <c r="A8" s="3" t="s">
        <v>195</v>
      </c>
    </row>
    <row r="9" spans="1:1">
      <c r="A9" s="3" t="s">
        <v>1415</v>
      </c>
    </row>
    <row r="10" spans="1:1">
      <c r="A10" s="3" t="s">
        <v>122</v>
      </c>
    </row>
    <row r="11" spans="1:1">
      <c r="A11" s="3" t="s">
        <v>75</v>
      </c>
    </row>
    <row r="12" spans="1:1">
      <c r="A12" s="3" t="s">
        <v>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127"/>
  <sheetViews>
    <sheetView topLeftCell="A101" workbookViewId="0">
      <selection activeCell="A2" sqref="A2"/>
    </sheetView>
  </sheetViews>
  <sheetFormatPr defaultRowHeight="15"/>
  <cols>
    <col min="1" max="1" width="23" customWidth="1"/>
    <col min="11" max="11" width="16.5703125" customWidth="1"/>
    <col min="12" max="12" width="32.5703125" customWidth="1"/>
    <col min="13" max="13" width="33" customWidth="1"/>
    <col min="17" max="17" width="24.85546875" customWidth="1"/>
    <col min="19" max="19" width="32.140625" customWidth="1"/>
    <col min="20" max="20" width="33.140625" customWidth="1"/>
    <col min="21" max="21" width="18.140625" customWidth="1"/>
  </cols>
  <sheetData>
    <row r="1" spans="1:11" ht="16.5">
      <c r="A1" t="str">
        <f>K1&amp;" "&amp;J1</f>
        <v>Jason Spezza</v>
      </c>
      <c r="B1" t="str">
        <f>SUBSTITUTE(SUBSTITUTE(I1,",",""),"#","")</f>
        <v>Spezza Jason</v>
      </c>
      <c r="C1" t="s">
        <v>2165</v>
      </c>
      <c r="D1" t="s">
        <v>7</v>
      </c>
      <c r="E1" t="s">
        <v>113</v>
      </c>
      <c r="F1">
        <v>31</v>
      </c>
      <c r="G1" s="15">
        <v>7000000</v>
      </c>
      <c r="H1" t="s">
        <v>2166</v>
      </c>
      <c r="I1" s="16" t="str">
        <f>LEFT(C1, LEN(C1)-2)</f>
        <v>Spezza, Jason</v>
      </c>
      <c r="J1" s="17" t="str">
        <f>MID(C1,1,FIND(" ",B1)-1)</f>
        <v>Spezza</v>
      </c>
      <c r="K1" s="17" t="str">
        <f>MID(B1, FIND(" ", B1)+1, LEN(B1) - FIND(" ", B1))</f>
        <v>Jason</v>
      </c>
    </row>
    <row r="2" spans="1:11" ht="16.5">
      <c r="A2" t="str">
        <f>K2&amp;" "&amp;J2</f>
        <v>Mike Green</v>
      </c>
      <c r="B2" t="str">
        <f>SUBSTITUTE(SUBSTITUTE(I2,",",""),"#","")</f>
        <v>Green Mike</v>
      </c>
      <c r="C2" t="s">
        <v>2167</v>
      </c>
      <c r="D2" t="s">
        <v>81</v>
      </c>
      <c r="E2" t="s">
        <v>2168</v>
      </c>
      <c r="F2">
        <v>28</v>
      </c>
      <c r="G2" s="15">
        <v>6083333</v>
      </c>
      <c r="H2" t="s">
        <v>2166</v>
      </c>
      <c r="I2" s="16" t="str">
        <f t="shared" ref="I2:I5" si="0">LEFT(C2, LEN(C2)-2)</f>
        <v>Green, Mike</v>
      </c>
      <c r="J2" s="17" t="str">
        <f t="shared" ref="J2:J65" si="1">MID(C2,1,FIND(" ",B2)-1)</f>
        <v>Green</v>
      </c>
      <c r="K2" s="17" t="str">
        <f t="shared" ref="K2:K65" si="2">MID(B2, FIND(" ", B2)+1, LEN(B2) - FIND(" ", B2))</f>
        <v>Mike</v>
      </c>
    </row>
    <row r="3" spans="1:11" ht="16.5">
      <c r="A3" t="str">
        <f>K3&amp;" "&amp;J3</f>
        <v>Louis Martin St.</v>
      </c>
      <c r="B3" t="str">
        <f>SUBSTITUTE(SUBSTITUTE(I3,",",""),"#","")</f>
        <v>St. Louis Martin</v>
      </c>
      <c r="C3" t="s">
        <v>2169</v>
      </c>
      <c r="D3" t="s">
        <v>5</v>
      </c>
      <c r="E3" t="s">
        <v>40</v>
      </c>
      <c r="F3">
        <v>39</v>
      </c>
      <c r="G3" s="15">
        <v>5625000</v>
      </c>
      <c r="H3" t="s">
        <v>2166</v>
      </c>
      <c r="I3" s="16" t="str">
        <f t="shared" si="0"/>
        <v>St. Louis, Martin</v>
      </c>
      <c r="J3" s="17" t="str">
        <f t="shared" si="1"/>
        <v>St.</v>
      </c>
      <c r="K3" s="17" t="str">
        <f t="shared" si="2"/>
        <v>Louis Martin</v>
      </c>
    </row>
    <row r="4" spans="1:11" ht="16.5">
      <c r="A4" t="str">
        <f>K4&amp;" "&amp;J4</f>
        <v>Shawn Horcoff</v>
      </c>
      <c r="B4" t="str">
        <f>SUBSTITUTE(SUBSTITUTE(I4,",",""),"#","")</f>
        <v>Horcoff Shawn</v>
      </c>
      <c r="C4" t="s">
        <v>2170</v>
      </c>
      <c r="D4" t="s">
        <v>7</v>
      </c>
      <c r="E4" t="s">
        <v>113</v>
      </c>
      <c r="F4">
        <v>35</v>
      </c>
      <c r="G4" s="15">
        <v>5500000</v>
      </c>
      <c r="H4" t="s">
        <v>2166</v>
      </c>
      <c r="I4" s="16" t="str">
        <f t="shared" si="0"/>
        <v>Horcoff, Shawn</v>
      </c>
      <c r="J4" s="17" t="str">
        <f t="shared" si="1"/>
        <v>Horcoff</v>
      </c>
      <c r="K4" s="17" t="str">
        <f t="shared" si="2"/>
        <v>Shawn</v>
      </c>
    </row>
    <row r="5" spans="1:11" ht="16.5">
      <c r="A5" t="str">
        <f>K5&amp;" "&amp;J5</f>
        <v>Jaromir Jagr</v>
      </c>
      <c r="B5" t="str">
        <f>SUBSTITUTE(SUBSTITUTE(I5,",",""),"#","")</f>
        <v>Jagr Jaromir</v>
      </c>
      <c r="C5" t="s">
        <v>2171</v>
      </c>
      <c r="D5" t="s">
        <v>5</v>
      </c>
      <c r="E5" t="s">
        <v>93</v>
      </c>
      <c r="F5">
        <v>42</v>
      </c>
      <c r="G5" s="15">
        <v>5500000</v>
      </c>
      <c r="H5" t="s">
        <v>2166</v>
      </c>
      <c r="I5" s="16" t="str">
        <f t="shared" si="0"/>
        <v>Jagr, Jaromir</v>
      </c>
      <c r="J5" s="17" t="str">
        <f t="shared" si="1"/>
        <v>Jagr</v>
      </c>
      <c r="K5" s="17" t="str">
        <f t="shared" si="2"/>
        <v>Jaromir</v>
      </c>
    </row>
    <row r="6" spans="1:11" ht="16.5">
      <c r="A6" t="str">
        <f>K6&amp;" "&amp;J6</f>
        <v>David Krejci</v>
      </c>
      <c r="B6" t="str">
        <f>SUBSTITUTE(SUBSTITUTE(I6,",",""),"#","")</f>
        <v>Krejci David</v>
      </c>
      <c r="C6" t="s">
        <v>2172</v>
      </c>
      <c r="D6" t="s">
        <v>7</v>
      </c>
      <c r="E6" t="s">
        <v>88</v>
      </c>
      <c r="F6">
        <v>28</v>
      </c>
      <c r="G6" s="15">
        <v>5250000</v>
      </c>
      <c r="H6" t="s">
        <v>2166</v>
      </c>
      <c r="I6" s="16" t="str">
        <f t="shared" ref="I6:I69" si="3">LEFT(C6, LEN(C6)-2)</f>
        <v>Krejci, David</v>
      </c>
      <c r="J6" s="17" t="str">
        <f t="shared" si="1"/>
        <v>Krejci</v>
      </c>
      <c r="K6" s="17" t="str">
        <f t="shared" si="2"/>
        <v>David</v>
      </c>
    </row>
    <row r="7" spans="1:11" ht="16.5">
      <c r="A7" t="str">
        <f>K7&amp;" "&amp;J7</f>
        <v>Bobby Ryan</v>
      </c>
      <c r="B7" t="str">
        <f>SUBSTITUTE(SUBSTITUTE(I7,",",""),"#","")</f>
        <v>Ryan Bobby</v>
      </c>
      <c r="C7" t="s">
        <v>2173</v>
      </c>
      <c r="D7" t="s">
        <v>10</v>
      </c>
      <c r="E7" t="s">
        <v>147</v>
      </c>
      <c r="F7">
        <v>27</v>
      </c>
      <c r="G7" s="15">
        <v>5100000</v>
      </c>
      <c r="H7" t="s">
        <v>2166</v>
      </c>
      <c r="I7" s="16" t="str">
        <f t="shared" si="3"/>
        <v>Ryan, Bobby</v>
      </c>
      <c r="J7" s="17" t="str">
        <f t="shared" si="1"/>
        <v>Ryan</v>
      </c>
      <c r="K7" s="17" t="str">
        <f t="shared" si="2"/>
        <v>Bobby</v>
      </c>
    </row>
    <row r="8" spans="1:11" ht="16.5">
      <c r="A8" t="str">
        <f>K8&amp;" "&amp;J8</f>
        <v>Marc-Andre Fleury</v>
      </c>
      <c r="B8" t="str">
        <f>SUBSTITUTE(SUBSTITUTE(I8,",",""),"#","")</f>
        <v>Fleury Marc-Andre</v>
      </c>
      <c r="C8" t="s">
        <v>2174</v>
      </c>
      <c r="D8" t="s">
        <v>2175</v>
      </c>
      <c r="E8" t="s">
        <v>12</v>
      </c>
      <c r="F8">
        <v>29</v>
      </c>
      <c r="G8" s="15">
        <v>5000000</v>
      </c>
      <c r="H8" t="s">
        <v>2166</v>
      </c>
      <c r="I8" s="16" t="str">
        <f t="shared" si="3"/>
        <v>Fleury, Marc-Andre</v>
      </c>
      <c r="J8" s="17" t="str">
        <f t="shared" si="1"/>
        <v>Fleury</v>
      </c>
      <c r="K8" s="17" t="str">
        <f t="shared" si="2"/>
        <v>Marc-Andre</v>
      </c>
    </row>
    <row r="9" spans="1:11" ht="16.5">
      <c r="A9" t="str">
        <f>K9&amp;" "&amp;J9</f>
        <v>Paul Martin</v>
      </c>
      <c r="B9" t="str">
        <f>SUBSTITUTE(SUBSTITUTE(I9,",",""),"#","")</f>
        <v>Martin Paul</v>
      </c>
      <c r="C9" t="s">
        <v>2176</v>
      </c>
      <c r="D9" t="s">
        <v>81</v>
      </c>
      <c r="E9" t="s">
        <v>12</v>
      </c>
      <c r="F9">
        <v>33</v>
      </c>
      <c r="G9" s="15">
        <v>5000000</v>
      </c>
      <c r="H9" t="s">
        <v>2166</v>
      </c>
      <c r="I9" s="16" t="str">
        <f t="shared" si="3"/>
        <v>Martin, Paul</v>
      </c>
      <c r="J9" s="17" t="str">
        <f t="shared" si="1"/>
        <v>Martin</v>
      </c>
      <c r="K9" s="17" t="str">
        <f t="shared" si="2"/>
        <v>Paul</v>
      </c>
    </row>
    <row r="10" spans="1:11" ht="16.5">
      <c r="A10" t="str">
        <f>K10&amp;" "&amp;J10</f>
        <v>Sergei Gonchar</v>
      </c>
      <c r="B10" t="str">
        <f>SUBSTITUTE(SUBSTITUTE(I10,",",""),"#","")</f>
        <v>Gonchar Sergei</v>
      </c>
      <c r="C10" t="s">
        <v>2177</v>
      </c>
      <c r="D10" t="s">
        <v>81</v>
      </c>
      <c r="E10" t="s">
        <v>113</v>
      </c>
      <c r="F10">
        <v>40</v>
      </c>
      <c r="G10" s="15">
        <v>5000000</v>
      </c>
      <c r="H10" t="s">
        <v>2166</v>
      </c>
      <c r="I10" s="16" t="str">
        <f t="shared" si="3"/>
        <v>Gonchar, Sergei</v>
      </c>
      <c r="J10" s="17" t="str">
        <f t="shared" si="1"/>
        <v>Gonchar</v>
      </c>
      <c r="K10" s="17" t="str">
        <f t="shared" si="2"/>
        <v>Sergei</v>
      </c>
    </row>
    <row r="11" spans="1:11" ht="16.5">
      <c r="A11" t="str">
        <f>K11&amp;" "&amp;J11</f>
        <v>Lubomir Visnovsky</v>
      </c>
      <c r="B11" t="str">
        <f>SUBSTITUTE(SUBSTITUTE(I11,",",""),"#","")</f>
        <v>Visnovsky Lubomir</v>
      </c>
      <c r="C11" t="s">
        <v>2178</v>
      </c>
      <c r="D11" t="s">
        <v>81</v>
      </c>
      <c r="E11" t="s">
        <v>33</v>
      </c>
      <c r="F11">
        <v>37</v>
      </c>
      <c r="G11" s="15">
        <v>4750000</v>
      </c>
      <c r="H11" t="s">
        <v>2166</v>
      </c>
      <c r="I11" s="16" t="str">
        <f t="shared" si="3"/>
        <v>Visnovsky, Lubomir</v>
      </c>
      <c r="J11" s="17" t="str">
        <f t="shared" si="1"/>
        <v>Visnovsky</v>
      </c>
      <c r="K11" s="17" t="str">
        <f t="shared" si="2"/>
        <v>Lubomir</v>
      </c>
    </row>
    <row r="12" spans="1:11" ht="16.5">
      <c r="A12" t="str">
        <f>K12&amp;" "&amp;J12</f>
        <v>Tomas Fleischmann</v>
      </c>
      <c r="B12" t="str">
        <f>SUBSTITUTE(SUBSTITUTE(I12,",",""),"#","")</f>
        <v>Fleischmann Tomas</v>
      </c>
      <c r="C12" t="s">
        <v>2179</v>
      </c>
      <c r="D12" t="s">
        <v>10</v>
      </c>
      <c r="E12" t="s">
        <v>100</v>
      </c>
      <c r="F12">
        <v>30</v>
      </c>
      <c r="G12" s="15">
        <v>4500000</v>
      </c>
      <c r="H12" t="s">
        <v>2166</v>
      </c>
      <c r="I12" s="16" t="str">
        <f t="shared" si="3"/>
        <v>Fleischmann, Tomas</v>
      </c>
      <c r="J12" s="17" t="str">
        <f t="shared" si="1"/>
        <v>Fleischmann</v>
      </c>
      <c r="K12" s="17" t="str">
        <f t="shared" si="2"/>
        <v>Tomas</v>
      </c>
    </row>
    <row r="13" spans="1:11" ht="16.5">
      <c r="A13" t="str">
        <f>K13&amp;" "&amp;J13</f>
        <v>Martin Erat</v>
      </c>
      <c r="B13" t="str">
        <f>SUBSTITUTE(SUBSTITUTE(I13,",",""),"#","")</f>
        <v>Erat Martin</v>
      </c>
      <c r="C13" t="s">
        <v>2180</v>
      </c>
      <c r="D13" t="s">
        <v>5</v>
      </c>
      <c r="E13" t="s">
        <v>2181</v>
      </c>
      <c r="F13">
        <v>32</v>
      </c>
      <c r="G13" s="15">
        <v>4500000</v>
      </c>
      <c r="H13" t="s">
        <v>2166</v>
      </c>
      <c r="I13" s="16" t="str">
        <f t="shared" si="3"/>
        <v>Erat, Martin</v>
      </c>
      <c r="J13" s="17" t="str">
        <f t="shared" si="1"/>
        <v>Erat</v>
      </c>
      <c r="K13" s="17" t="str">
        <f t="shared" si="2"/>
        <v>Martin</v>
      </c>
    </row>
    <row r="14" spans="1:11" ht="16.5">
      <c r="A14" t="str">
        <f>K14&amp;" "&amp;J14</f>
        <v>Erik Cole</v>
      </c>
      <c r="B14" t="str">
        <f>SUBSTITUTE(SUBSTITUTE(I14,",",""),"#","")</f>
        <v>Cole Erik</v>
      </c>
      <c r="C14" t="s">
        <v>2182</v>
      </c>
      <c r="D14" t="s">
        <v>5</v>
      </c>
      <c r="E14" t="s">
        <v>113</v>
      </c>
      <c r="F14">
        <v>35</v>
      </c>
      <c r="G14" s="15">
        <v>4500000</v>
      </c>
      <c r="H14" t="s">
        <v>2166</v>
      </c>
      <c r="I14" s="16" t="str">
        <f t="shared" si="3"/>
        <v>Cole, Erik</v>
      </c>
      <c r="J14" s="17" t="str">
        <f t="shared" si="1"/>
        <v>Cole</v>
      </c>
      <c r="K14" s="17" t="str">
        <f t="shared" si="2"/>
        <v>Erik</v>
      </c>
    </row>
    <row r="15" spans="1:11" ht="16.5">
      <c r="A15" t="str">
        <f>K15&amp;" "&amp;J15</f>
        <v>Mike Fisher</v>
      </c>
      <c r="B15" t="str">
        <f>SUBSTITUTE(SUBSTITUTE(I15,",",""),"#","")</f>
        <v>Fisher Mike</v>
      </c>
      <c r="C15" t="s">
        <v>2183</v>
      </c>
      <c r="D15" t="s">
        <v>7</v>
      </c>
      <c r="E15" t="s">
        <v>165</v>
      </c>
      <c r="F15">
        <v>34</v>
      </c>
      <c r="G15" s="15">
        <v>4200000</v>
      </c>
      <c r="H15" t="s">
        <v>2166</v>
      </c>
      <c r="I15" s="16" t="str">
        <f t="shared" si="3"/>
        <v>Fisher, Mike</v>
      </c>
      <c r="J15" s="17" t="str">
        <f t="shared" si="1"/>
        <v>Fisher</v>
      </c>
      <c r="K15" s="17" t="str">
        <f t="shared" si="2"/>
        <v>Mike</v>
      </c>
    </row>
    <row r="16" spans="1:11" ht="16.5">
      <c r="A16" t="str">
        <f>K16&amp;" "&amp;J16</f>
        <v>Chris Stewart</v>
      </c>
      <c r="B16" t="str">
        <f>SUBSTITUTE(SUBSTITUTE(I16,",",""),"#","")</f>
        <v>Stewart Chris</v>
      </c>
      <c r="C16" t="s">
        <v>2184</v>
      </c>
      <c r="D16" t="s">
        <v>5</v>
      </c>
      <c r="E16" t="s">
        <v>51</v>
      </c>
      <c r="F16">
        <v>26</v>
      </c>
      <c r="G16" s="15">
        <v>4150000</v>
      </c>
      <c r="H16" t="s">
        <v>2166</v>
      </c>
      <c r="I16" s="16" t="str">
        <f t="shared" si="3"/>
        <v>Stewart, Chris</v>
      </c>
      <c r="J16" s="17" t="str">
        <f t="shared" si="1"/>
        <v>Stewart</v>
      </c>
      <c r="K16" s="17" t="str">
        <f t="shared" si="2"/>
        <v>Chris</v>
      </c>
    </row>
    <row r="17" spans="1:11" ht="16.5">
      <c r="A17" t="str">
        <f>K17&amp;" "&amp;J17</f>
        <v>Andrej Meszaros</v>
      </c>
      <c r="B17" t="str">
        <f>SUBSTITUTE(SUBSTITUTE(I17,",",""),"#","")</f>
        <v>Meszaros Andrej</v>
      </c>
      <c r="C17" t="s">
        <v>2185</v>
      </c>
      <c r="D17" t="s">
        <v>81</v>
      </c>
      <c r="E17" t="s">
        <v>51</v>
      </c>
      <c r="F17">
        <v>28</v>
      </c>
      <c r="G17" s="15">
        <v>4125000</v>
      </c>
      <c r="H17" t="s">
        <v>2166</v>
      </c>
      <c r="I17" s="16" t="str">
        <f t="shared" si="3"/>
        <v>Meszaros, Andrej</v>
      </c>
      <c r="J17" s="17" t="str">
        <f t="shared" si="1"/>
        <v>Meszaros</v>
      </c>
      <c r="K17" s="17" t="str">
        <f t="shared" si="2"/>
        <v>Andrej</v>
      </c>
    </row>
    <row r="18" spans="1:11" ht="16.5">
      <c r="A18" t="str">
        <f>K18&amp;" "&amp;J18</f>
        <v>Daniel Briere</v>
      </c>
      <c r="B18" t="str">
        <f>SUBSTITUTE(SUBSTITUTE(I18,",",""),"#","")</f>
        <v>Briere Daniel</v>
      </c>
      <c r="C18" t="s">
        <v>2186</v>
      </c>
      <c r="D18" t="s">
        <v>7</v>
      </c>
      <c r="E18" t="s">
        <v>45</v>
      </c>
      <c r="F18">
        <v>36</v>
      </c>
      <c r="G18" s="15">
        <v>4000000</v>
      </c>
      <c r="H18" t="s">
        <v>2166</v>
      </c>
      <c r="I18" s="16" t="str">
        <f t="shared" si="3"/>
        <v>Briere, Daniel</v>
      </c>
      <c r="J18" s="17" t="str">
        <f t="shared" si="1"/>
        <v>Briere</v>
      </c>
      <c r="K18" s="17" t="str">
        <f t="shared" si="2"/>
        <v>Daniel</v>
      </c>
    </row>
    <row r="19" spans="1:11" ht="16.5">
      <c r="A19" t="str">
        <f>K19&amp;" "&amp;J19</f>
        <v>Zbynek Michalek</v>
      </c>
      <c r="B19" t="str">
        <f>SUBSTITUTE(SUBSTITUTE(I19,",",""),"#","")</f>
        <v>Michalek Zbynek</v>
      </c>
      <c r="C19" t="s">
        <v>2187</v>
      </c>
      <c r="D19" t="s">
        <v>81</v>
      </c>
      <c r="E19" t="s">
        <v>2181</v>
      </c>
      <c r="F19">
        <v>31</v>
      </c>
      <c r="G19" s="15">
        <v>4000000</v>
      </c>
      <c r="H19" t="s">
        <v>2166</v>
      </c>
      <c r="I19" s="16" t="str">
        <f t="shared" si="3"/>
        <v>Michalek, Zbynek</v>
      </c>
      <c r="J19" s="17" t="str">
        <f t="shared" si="1"/>
        <v>Michalek</v>
      </c>
      <c r="K19" s="17" t="str">
        <f t="shared" si="2"/>
        <v>Zbynek</v>
      </c>
    </row>
    <row r="20" spans="1:11" ht="16.5">
      <c r="A20" t="str">
        <f>K20&amp;" "&amp;J20</f>
        <v>Marek Zidlicky</v>
      </c>
      <c r="B20" t="str">
        <f>SUBSTITUTE(SUBSTITUTE(I20,",",""),"#","")</f>
        <v>Zidlicky Marek</v>
      </c>
      <c r="C20" t="s">
        <v>2188</v>
      </c>
      <c r="D20" t="s">
        <v>81</v>
      </c>
      <c r="E20" t="s">
        <v>93</v>
      </c>
      <c r="F20">
        <v>37</v>
      </c>
      <c r="G20" s="15">
        <v>4000000</v>
      </c>
      <c r="H20" t="s">
        <v>2166</v>
      </c>
      <c r="I20" s="16" t="str">
        <f t="shared" si="3"/>
        <v>Zidlicky, Marek</v>
      </c>
      <c r="J20" s="17" t="str">
        <f t="shared" si="1"/>
        <v>Zidlicky</v>
      </c>
      <c r="K20" s="17" t="str">
        <f t="shared" si="2"/>
        <v>Marek</v>
      </c>
    </row>
    <row r="21" spans="1:11" ht="16.5">
      <c r="A21" t="str">
        <f>K21&amp;" "&amp;J21</f>
        <v>Drew Stafford</v>
      </c>
      <c r="B21" t="str">
        <f>SUBSTITUTE(SUBSTITUTE(I21,",",""),"#","")</f>
        <v>Stafford Drew</v>
      </c>
      <c r="C21" t="s">
        <v>2189</v>
      </c>
      <c r="D21" t="s">
        <v>5</v>
      </c>
      <c r="E21" t="s">
        <v>51</v>
      </c>
      <c r="F21">
        <v>28</v>
      </c>
      <c r="G21" s="15">
        <v>4000000</v>
      </c>
      <c r="H21" t="s">
        <v>2166</v>
      </c>
      <c r="I21" s="16" t="str">
        <f t="shared" si="3"/>
        <v>Stafford, Drew</v>
      </c>
      <c r="J21" s="17" t="str">
        <f t="shared" si="1"/>
        <v>Stafford</v>
      </c>
      <c r="K21" s="17" t="str">
        <f t="shared" si="2"/>
        <v>Drew</v>
      </c>
    </row>
    <row r="22" spans="1:11" ht="16.5">
      <c r="A22" t="str">
        <f>K22&amp;" "&amp;J22</f>
        <v>Christian Ehrhoff</v>
      </c>
      <c r="B22" t="str">
        <f>SUBSTITUTE(SUBSTITUTE(I22,",",""),"#","")</f>
        <v>Ehrhoff Christian</v>
      </c>
      <c r="C22" t="s">
        <v>2190</v>
      </c>
      <c r="D22" t="s">
        <v>81</v>
      </c>
      <c r="E22" t="s">
        <v>12</v>
      </c>
      <c r="F22">
        <v>32</v>
      </c>
      <c r="G22" s="15">
        <v>4000000</v>
      </c>
      <c r="H22" t="s">
        <v>2166</v>
      </c>
      <c r="I22" s="16" t="str">
        <f t="shared" si="3"/>
        <v>Ehrhoff, Christian</v>
      </c>
      <c r="J22" s="17" t="str">
        <f t="shared" si="1"/>
        <v>Ehrhoff</v>
      </c>
      <c r="K22" s="17" t="str">
        <f t="shared" si="2"/>
        <v>Christian</v>
      </c>
    </row>
    <row r="23" spans="1:11" ht="16.5">
      <c r="A23" t="str">
        <f>K23&amp;" "&amp;J23</f>
        <v>Marc Staal</v>
      </c>
      <c r="B23" t="str">
        <f>SUBSTITUTE(SUBSTITUTE(I23,",",""),"#","")</f>
        <v>Staal Marc</v>
      </c>
      <c r="C23" t="s">
        <v>2191</v>
      </c>
      <c r="D23" t="s">
        <v>81</v>
      </c>
      <c r="E23" t="s">
        <v>40</v>
      </c>
      <c r="F23">
        <v>27</v>
      </c>
      <c r="G23" s="15">
        <v>3975000</v>
      </c>
      <c r="H23" t="s">
        <v>2166</v>
      </c>
      <c r="I23" s="16" t="str">
        <f t="shared" si="3"/>
        <v>Staal, Marc</v>
      </c>
      <c r="J23" s="17" t="str">
        <f t="shared" si="1"/>
        <v>Staal</v>
      </c>
      <c r="K23" s="17" t="str">
        <f t="shared" si="2"/>
        <v>Marc</v>
      </c>
    </row>
    <row r="24" spans="1:11" ht="16.5">
      <c r="A24" t="str">
        <f>K24&amp;" "&amp;J24</f>
        <v>Eric Brewer</v>
      </c>
      <c r="B24" t="str">
        <f>SUBSTITUTE(SUBSTITUTE(I24,",",""),"#","")</f>
        <v>Brewer Eric</v>
      </c>
      <c r="C24" t="s">
        <v>2192</v>
      </c>
      <c r="D24" t="s">
        <v>81</v>
      </c>
      <c r="E24" t="s">
        <v>4</v>
      </c>
      <c r="F24">
        <v>35</v>
      </c>
      <c r="G24" s="15">
        <v>3875000</v>
      </c>
      <c r="H24" t="s">
        <v>2166</v>
      </c>
      <c r="I24" s="16" t="str">
        <f t="shared" si="3"/>
        <v>Brewer, Eric</v>
      </c>
      <c r="J24" s="17" t="str">
        <f t="shared" si="1"/>
        <v>Brewer</v>
      </c>
      <c r="K24" s="17" t="str">
        <f t="shared" si="2"/>
        <v>Eric</v>
      </c>
    </row>
    <row r="25" spans="1:11" ht="16.5">
      <c r="A25" t="str">
        <f>K25&amp;" "&amp;J25</f>
        <v>Antti Niemi</v>
      </c>
      <c r="B25" t="str">
        <f>SUBSTITUTE(SUBSTITUTE(I25,",",""),"#","")</f>
        <v>Niemi Antti</v>
      </c>
      <c r="C25" t="s">
        <v>2193</v>
      </c>
      <c r="D25" t="s">
        <v>2175</v>
      </c>
      <c r="E25" t="s">
        <v>72</v>
      </c>
      <c r="F25">
        <v>30</v>
      </c>
      <c r="G25" s="15">
        <v>3800000</v>
      </c>
      <c r="H25" t="s">
        <v>2166</v>
      </c>
      <c r="I25" s="16" t="str">
        <f t="shared" si="3"/>
        <v>Niemi, Antti</v>
      </c>
      <c r="J25" s="17" t="str">
        <f t="shared" si="1"/>
        <v>Niemi</v>
      </c>
      <c r="K25" s="17" t="str">
        <f t="shared" si="2"/>
        <v>Antti</v>
      </c>
    </row>
    <row r="26" spans="1:11" ht="16.5">
      <c r="A26" t="str">
        <f>K26&amp;" "&amp;J26</f>
        <v>Antoine Vermette</v>
      </c>
      <c r="B26" t="str">
        <f>SUBSTITUTE(SUBSTITUTE(I26,",",""),"#","")</f>
        <v>Vermette Antoine</v>
      </c>
      <c r="C26" t="s">
        <v>2194</v>
      </c>
      <c r="D26" t="s">
        <v>7</v>
      </c>
      <c r="E26" t="s">
        <v>2181</v>
      </c>
      <c r="F26">
        <v>31</v>
      </c>
      <c r="G26" s="15">
        <v>3750000</v>
      </c>
      <c r="H26" t="s">
        <v>2166</v>
      </c>
      <c r="I26" s="16" t="str">
        <f t="shared" si="3"/>
        <v>Vermette, Antoine</v>
      </c>
      <c r="J26" s="17" t="str">
        <f t="shared" si="1"/>
        <v>Vermette</v>
      </c>
      <c r="K26" s="17" t="str">
        <f t="shared" si="2"/>
        <v>Antoine</v>
      </c>
    </row>
    <row r="27" spans="1:11" ht="16.5">
      <c r="A27" t="str">
        <f>K27&amp;" "&amp;J27</f>
        <v>Sheldon Souray</v>
      </c>
      <c r="B27" t="str">
        <f>SUBSTITUTE(SUBSTITUTE(I27,",",""),"#","")</f>
        <v>Souray Sheldon</v>
      </c>
      <c r="C27" t="s">
        <v>2195</v>
      </c>
      <c r="D27" t="s">
        <v>81</v>
      </c>
      <c r="E27" t="s">
        <v>25</v>
      </c>
      <c r="F27">
        <v>38</v>
      </c>
      <c r="G27" s="15">
        <v>3666667</v>
      </c>
      <c r="H27" t="s">
        <v>2166</v>
      </c>
      <c r="I27" s="16" t="str">
        <f t="shared" si="3"/>
        <v>Souray, Sheldon</v>
      </c>
      <c r="J27" s="17" t="str">
        <f t="shared" si="1"/>
        <v>Souray</v>
      </c>
      <c r="K27" s="17" t="str">
        <f t="shared" si="2"/>
        <v>Sheldon</v>
      </c>
    </row>
    <row r="28" spans="1:11" ht="16.5">
      <c r="A28" t="str">
        <f>K28&amp;" "&amp;J28</f>
        <v>Justin Williams</v>
      </c>
      <c r="B28" t="str">
        <f>SUBSTITUTE(SUBSTITUTE(I28,",",""),"#","")</f>
        <v>Williams Justin</v>
      </c>
      <c r="C28" t="s">
        <v>2196</v>
      </c>
      <c r="D28" t="s">
        <v>5</v>
      </c>
      <c r="E28" t="s">
        <v>49</v>
      </c>
      <c r="F28">
        <v>32</v>
      </c>
      <c r="G28" s="15">
        <v>3650000</v>
      </c>
      <c r="H28" t="s">
        <v>2166</v>
      </c>
      <c r="I28" s="16" t="str">
        <f t="shared" si="3"/>
        <v>Williams, Justin</v>
      </c>
      <c r="J28" s="17" t="str">
        <f t="shared" si="1"/>
        <v>Williams</v>
      </c>
      <c r="K28" s="17" t="str">
        <f t="shared" si="2"/>
        <v>Justin</v>
      </c>
    </row>
    <row r="29" spans="1:11" ht="16.5">
      <c r="A29" t="str">
        <f>K29&amp;" "&amp;J29</f>
        <v>Brad Stuart</v>
      </c>
      <c r="B29" t="str">
        <f>SUBSTITUTE(SUBSTITUTE(I29,",",""),"#","")</f>
        <v>Stuart Brad</v>
      </c>
      <c r="C29" t="s">
        <v>2197</v>
      </c>
      <c r="D29" t="s">
        <v>81</v>
      </c>
      <c r="E29" t="s">
        <v>45</v>
      </c>
      <c r="F29">
        <v>34</v>
      </c>
      <c r="G29" s="15">
        <v>3600000</v>
      </c>
      <c r="H29" t="s">
        <v>2166</v>
      </c>
      <c r="I29" s="16" t="str">
        <f t="shared" si="3"/>
        <v>Stuart, Brad</v>
      </c>
      <c r="J29" s="17" t="str">
        <f t="shared" si="1"/>
        <v>Stuart</v>
      </c>
      <c r="K29" s="17" t="str">
        <f t="shared" si="2"/>
        <v>Brad</v>
      </c>
    </row>
    <row r="30" spans="1:11" ht="16.5">
      <c r="A30" t="str">
        <f>K30&amp;" "&amp;J30</f>
        <v>Matt Cullen</v>
      </c>
      <c r="B30" t="str">
        <f>SUBSTITUTE(SUBSTITUTE(I30,",",""),"#","")</f>
        <v>Cullen Matt</v>
      </c>
      <c r="C30" t="s">
        <v>2198</v>
      </c>
      <c r="D30" t="s">
        <v>7</v>
      </c>
      <c r="E30" t="s">
        <v>165</v>
      </c>
      <c r="F30">
        <v>37</v>
      </c>
      <c r="G30" s="15">
        <v>3500000</v>
      </c>
      <c r="H30" t="s">
        <v>2166</v>
      </c>
      <c r="I30" s="16" t="str">
        <f t="shared" si="3"/>
        <v>Cullen, Matt</v>
      </c>
      <c r="J30" s="17" t="str">
        <f t="shared" si="1"/>
        <v>Cullen</v>
      </c>
      <c r="K30" s="17" t="str">
        <f t="shared" si="2"/>
        <v>Matt</v>
      </c>
    </row>
    <row r="31" spans="1:11" ht="16.5">
      <c r="A31" t="str">
        <f>K31&amp;" "&amp;J31</f>
        <v>Bryan Allen</v>
      </c>
      <c r="B31" t="str">
        <f>SUBSTITUTE(SUBSTITUTE(I31,",",""),"#","")</f>
        <v>Allen Bryan</v>
      </c>
      <c r="C31" t="s">
        <v>2199</v>
      </c>
      <c r="D31" t="s">
        <v>81</v>
      </c>
      <c r="E31" t="s">
        <v>25</v>
      </c>
      <c r="F31">
        <v>33</v>
      </c>
      <c r="G31" s="15">
        <v>3500000</v>
      </c>
      <c r="H31" t="s">
        <v>2166</v>
      </c>
      <c r="I31" s="16" t="str">
        <f t="shared" si="3"/>
        <v>Allen, Bryan</v>
      </c>
      <c r="J31" s="17" t="str">
        <f t="shared" si="1"/>
        <v>Allen</v>
      </c>
      <c r="K31" s="17" t="str">
        <f t="shared" si="2"/>
        <v>Bryan</v>
      </c>
    </row>
    <row r="32" spans="1:11" ht="16.5">
      <c r="A32" t="str">
        <f>K32&amp;" "&amp;J32</f>
        <v>Scottie Upshall</v>
      </c>
      <c r="B32" t="str">
        <f>SUBSTITUTE(SUBSTITUTE(I32,",",""),"#","")</f>
        <v>Upshall Scottie</v>
      </c>
      <c r="C32" t="s">
        <v>2200</v>
      </c>
      <c r="D32" t="s">
        <v>5</v>
      </c>
      <c r="E32" t="s">
        <v>100</v>
      </c>
      <c r="F32">
        <v>30</v>
      </c>
      <c r="G32" s="15">
        <v>3500000</v>
      </c>
      <c r="H32" t="s">
        <v>2166</v>
      </c>
      <c r="I32" s="16" t="str">
        <f t="shared" si="3"/>
        <v>Upshall, Scottie</v>
      </c>
      <c r="J32" s="17" t="str">
        <f t="shared" si="1"/>
        <v>Upshall</v>
      </c>
      <c r="K32" s="17" t="str">
        <f t="shared" si="2"/>
        <v>Scottie</v>
      </c>
    </row>
    <row r="33" spans="1:11" ht="16.5">
      <c r="A33" t="str">
        <f>K33&amp;" "&amp;J33</f>
        <v>Kimmo Timonen</v>
      </c>
      <c r="B33" t="str">
        <f>SUBSTITUTE(SUBSTITUTE(I33,",",""),"#","")</f>
        <v>Timonen Kimmo</v>
      </c>
      <c r="C33" t="s">
        <v>2201</v>
      </c>
      <c r="D33" t="s">
        <v>81</v>
      </c>
      <c r="E33" t="s">
        <v>29</v>
      </c>
      <c r="F33">
        <v>39</v>
      </c>
      <c r="G33" s="15">
        <v>3500000</v>
      </c>
      <c r="H33" t="s">
        <v>2166</v>
      </c>
      <c r="I33" s="16" t="str">
        <f t="shared" si="3"/>
        <v>Timonen, Kimmo</v>
      </c>
      <c r="J33" s="17" t="str">
        <f t="shared" si="1"/>
        <v>Timonen</v>
      </c>
      <c r="K33" s="17" t="str">
        <f t="shared" si="2"/>
        <v>Kimmo</v>
      </c>
    </row>
    <row r="34" spans="1:11" ht="16.5">
      <c r="A34" t="str">
        <f>K34&amp;" "&amp;J34</f>
        <v>Francois Beauchemin</v>
      </c>
      <c r="B34" t="str">
        <f>SUBSTITUTE(SUBSTITUTE(I34,",",""),"#","")</f>
        <v>Beauchemin Francois</v>
      </c>
      <c r="C34" t="s">
        <v>2202</v>
      </c>
      <c r="D34" t="s">
        <v>81</v>
      </c>
      <c r="E34" t="s">
        <v>25</v>
      </c>
      <c r="F34">
        <v>34</v>
      </c>
      <c r="G34" s="15">
        <v>3500000</v>
      </c>
      <c r="H34" t="s">
        <v>2166</v>
      </c>
      <c r="I34" s="16" t="str">
        <f t="shared" si="3"/>
        <v>Beauchemin, Francois</v>
      </c>
      <c r="J34" s="17" t="str">
        <f t="shared" si="1"/>
        <v>Beauchemin</v>
      </c>
      <c r="K34" s="17" t="str">
        <f t="shared" si="2"/>
        <v>Francois</v>
      </c>
    </row>
    <row r="35" spans="1:11" ht="16.5">
      <c r="A35" t="str">
        <f>K35&amp;" "&amp;J35</f>
        <v>Michael Ryder</v>
      </c>
      <c r="B35" t="str">
        <f>SUBSTITUTE(SUBSTITUTE(I35,",",""),"#","")</f>
        <v>Ryder Michael</v>
      </c>
      <c r="C35" t="s">
        <v>2203</v>
      </c>
      <c r="D35" t="s">
        <v>5</v>
      </c>
      <c r="E35" t="s">
        <v>93</v>
      </c>
      <c r="F35">
        <v>34</v>
      </c>
      <c r="G35" s="15">
        <v>3500000</v>
      </c>
      <c r="H35" t="s">
        <v>2166</v>
      </c>
      <c r="I35" s="16" t="str">
        <f t="shared" si="3"/>
        <v>Ryder, Michael</v>
      </c>
      <c r="J35" s="17" t="str">
        <f t="shared" si="1"/>
        <v>Ryder</v>
      </c>
      <c r="K35" s="17" t="str">
        <f t="shared" si="2"/>
        <v>Michael</v>
      </c>
    </row>
    <row r="36" spans="1:11" ht="16.5">
      <c r="A36" t="str">
        <f>K36&amp;" "&amp;J36</f>
        <v>Johnny Oduya</v>
      </c>
      <c r="B36" t="str">
        <f>SUBSTITUTE(SUBSTITUTE(I36,",",""),"#","")</f>
        <v>Oduya Johnny</v>
      </c>
      <c r="C36" t="s">
        <v>2204</v>
      </c>
      <c r="D36" t="s">
        <v>81</v>
      </c>
      <c r="E36" t="s">
        <v>14</v>
      </c>
      <c r="F36">
        <v>32</v>
      </c>
      <c r="G36" s="15">
        <v>3375000</v>
      </c>
      <c r="H36" t="s">
        <v>2166</v>
      </c>
      <c r="I36" s="16" t="str">
        <f t="shared" si="3"/>
        <v>Oduya, Johnny</v>
      </c>
      <c r="J36" s="17" t="str">
        <f t="shared" si="1"/>
        <v>Oduya</v>
      </c>
      <c r="K36" s="17" t="str">
        <f t="shared" si="2"/>
        <v>Johnny</v>
      </c>
    </row>
    <row r="37" spans="1:11" ht="16.5">
      <c r="A37" t="str">
        <f>K37&amp;" "&amp;J37</f>
        <v>Johnny Boychuk</v>
      </c>
      <c r="B37" t="str">
        <f>SUBSTITUTE(SUBSTITUTE(I37,",",""),"#","")</f>
        <v>Boychuk Johnny</v>
      </c>
      <c r="C37" t="s">
        <v>2205</v>
      </c>
      <c r="D37" t="s">
        <v>81</v>
      </c>
      <c r="E37" t="s">
        <v>88</v>
      </c>
      <c r="F37">
        <v>30</v>
      </c>
      <c r="G37" s="15">
        <v>3366667</v>
      </c>
      <c r="H37" t="s">
        <v>2166</v>
      </c>
      <c r="I37" s="16" t="str">
        <f t="shared" si="3"/>
        <v>Boychuk, Johnny</v>
      </c>
      <c r="J37" s="17" t="str">
        <f t="shared" si="1"/>
        <v>Boychuk</v>
      </c>
      <c r="K37" s="17" t="str">
        <f t="shared" si="2"/>
        <v>Johnny</v>
      </c>
    </row>
    <row r="38" spans="1:11" ht="16.5">
      <c r="A38" t="str">
        <f>K38&amp;" "&amp;J38</f>
        <v>Jan Hejda</v>
      </c>
      <c r="B38" t="str">
        <f>SUBSTITUTE(SUBSTITUTE(I38,",",""),"#","")</f>
        <v>Hejda Jan</v>
      </c>
      <c r="C38" t="s">
        <v>2206</v>
      </c>
      <c r="D38" t="s">
        <v>81</v>
      </c>
      <c r="E38" t="s">
        <v>45</v>
      </c>
      <c r="F38">
        <v>36</v>
      </c>
      <c r="G38" s="15">
        <v>3250000</v>
      </c>
      <c r="H38" t="s">
        <v>2166</v>
      </c>
      <c r="I38" s="16" t="str">
        <f t="shared" si="3"/>
        <v>Hejda, Jan</v>
      </c>
      <c r="J38" s="17" t="str">
        <f t="shared" si="1"/>
        <v>Hejda</v>
      </c>
      <c r="K38" s="17" t="str">
        <f t="shared" si="2"/>
        <v>Jan</v>
      </c>
    </row>
    <row r="39" spans="1:11" ht="16.5">
      <c r="A39" t="str">
        <f>K39&amp;" "&amp;J39</f>
        <v>Jarret Stoll</v>
      </c>
      <c r="B39" t="str">
        <f>SUBSTITUTE(SUBSTITUTE(I39,",",""),"#","")</f>
        <v>Stoll Jarret</v>
      </c>
      <c r="C39" t="s">
        <v>2207</v>
      </c>
      <c r="D39" t="s">
        <v>7</v>
      </c>
      <c r="E39" t="s">
        <v>49</v>
      </c>
      <c r="F39">
        <v>32</v>
      </c>
      <c r="G39" s="15">
        <v>3250000</v>
      </c>
      <c r="H39" t="s">
        <v>2166</v>
      </c>
      <c r="I39" s="16" t="str">
        <f t="shared" si="3"/>
        <v>Stoll, Jarret</v>
      </c>
      <c r="J39" s="17" t="str">
        <f t="shared" si="1"/>
        <v>Stoll</v>
      </c>
      <c r="K39" s="17" t="str">
        <f t="shared" si="2"/>
        <v>Jarret</v>
      </c>
    </row>
    <row r="40" spans="1:11" ht="16.5">
      <c r="A40" t="str">
        <f>K40&amp;" "&amp;J40</f>
        <v>Rich Peverley</v>
      </c>
      <c r="B40" t="str">
        <f>SUBSTITUTE(SUBSTITUTE(I40,",",""),"#","")</f>
        <v>Peverley Rich</v>
      </c>
      <c r="C40" t="s">
        <v>2208</v>
      </c>
      <c r="D40" t="s">
        <v>5</v>
      </c>
      <c r="E40" t="s">
        <v>113</v>
      </c>
      <c r="F40">
        <v>32</v>
      </c>
      <c r="G40" s="15">
        <v>3250000</v>
      </c>
      <c r="H40" t="s">
        <v>2166</v>
      </c>
      <c r="I40" s="16" t="str">
        <f t="shared" si="3"/>
        <v>Peverley, Rich</v>
      </c>
      <c r="J40" s="17" t="str">
        <f t="shared" si="1"/>
        <v>Peverley</v>
      </c>
      <c r="K40" s="17" t="str">
        <f t="shared" si="2"/>
        <v>Rich</v>
      </c>
    </row>
    <row r="41" spans="1:11" ht="16.5">
      <c r="A41" t="str">
        <f>K41&amp;" "&amp;J41</f>
        <v>Clarke MacArthur</v>
      </c>
      <c r="B41" t="str">
        <f>SUBSTITUTE(SUBSTITUTE(I41,",",""),"#","")</f>
        <v>MacArthur Clarke</v>
      </c>
      <c r="C41" t="s">
        <v>2209</v>
      </c>
      <c r="D41" t="s">
        <v>10</v>
      </c>
      <c r="E41" t="s">
        <v>147</v>
      </c>
      <c r="F41">
        <v>29</v>
      </c>
      <c r="G41" s="15">
        <v>3250000</v>
      </c>
      <c r="H41" t="s">
        <v>2166</v>
      </c>
      <c r="I41" s="16" t="str">
        <f t="shared" si="3"/>
        <v>MacArthur, Clarke</v>
      </c>
      <c r="J41" s="17" t="str">
        <f t="shared" si="1"/>
        <v>MacArthur</v>
      </c>
      <c r="K41" s="17" t="str">
        <f t="shared" si="2"/>
        <v>Clarke</v>
      </c>
    </row>
    <row r="42" spans="1:11" ht="16.5">
      <c r="A42" t="str">
        <f>K42&amp;" "&amp;J42</f>
        <v>Craig Anderson</v>
      </c>
      <c r="B42" t="str">
        <f>SUBSTITUTE(SUBSTITUTE(I42,",",""),"#","")</f>
        <v>Anderson Craig</v>
      </c>
      <c r="C42" t="s">
        <v>2210</v>
      </c>
      <c r="D42" t="s">
        <v>2175</v>
      </c>
      <c r="E42" t="s">
        <v>147</v>
      </c>
      <c r="F42">
        <v>33</v>
      </c>
      <c r="G42" s="15">
        <v>3187500</v>
      </c>
      <c r="H42" t="s">
        <v>2166</v>
      </c>
      <c r="I42" s="16" t="str">
        <f t="shared" si="3"/>
        <v>Anderson, Craig</v>
      </c>
      <c r="J42" s="17" t="str">
        <f t="shared" si="1"/>
        <v>Anderson</v>
      </c>
      <c r="K42" s="17" t="str">
        <f t="shared" si="2"/>
        <v>Craig</v>
      </c>
    </row>
    <row r="43" spans="1:11" ht="16.5">
      <c r="A43" t="str">
        <f>K43&amp;" "&amp;J43</f>
        <v>Bryce Salvador</v>
      </c>
      <c r="B43" t="str">
        <f>SUBSTITUTE(SUBSTITUTE(I43,",",""),"#","")</f>
        <v>Salvador Bryce</v>
      </c>
      <c r="C43" t="s">
        <v>2211</v>
      </c>
      <c r="D43" t="s">
        <v>81</v>
      </c>
      <c r="E43" t="s">
        <v>93</v>
      </c>
      <c r="F43">
        <v>38</v>
      </c>
      <c r="G43" s="15">
        <v>3166667</v>
      </c>
      <c r="H43" t="s">
        <v>2166</v>
      </c>
      <c r="I43" s="16" t="str">
        <f t="shared" si="3"/>
        <v>Salvador, Bryce</v>
      </c>
      <c r="J43" s="17" t="str">
        <f t="shared" si="1"/>
        <v>Salvador</v>
      </c>
      <c r="K43" s="17" t="str">
        <f t="shared" si="2"/>
        <v>Bryce</v>
      </c>
    </row>
    <row r="44" spans="1:11" ht="16.5">
      <c r="A44" t="str">
        <f>K44&amp;" "&amp;J44</f>
        <v>Barret Jackman</v>
      </c>
      <c r="B44" t="str">
        <f>SUBSTITUTE(SUBSTITUTE(I44,",",""),"#","")</f>
        <v>Jackman Barret</v>
      </c>
      <c r="C44" t="s">
        <v>2212</v>
      </c>
      <c r="D44" t="s">
        <v>81</v>
      </c>
      <c r="E44" t="s">
        <v>90</v>
      </c>
      <c r="F44">
        <v>33</v>
      </c>
      <c r="G44" s="15">
        <v>3166667</v>
      </c>
      <c r="H44" t="s">
        <v>2166</v>
      </c>
      <c r="I44" s="16" t="str">
        <f t="shared" si="3"/>
        <v>Jackman, Barret</v>
      </c>
      <c r="J44" s="17" t="str">
        <f t="shared" si="1"/>
        <v>Jackman</v>
      </c>
      <c r="K44" s="17" t="str">
        <f t="shared" si="2"/>
        <v>Barret</v>
      </c>
    </row>
    <row r="45" spans="1:11" ht="16.5">
      <c r="A45" t="str">
        <f>K45&amp;" "&amp;J45</f>
        <v>Nick Foligno</v>
      </c>
      <c r="B45" t="str">
        <f>SUBSTITUTE(SUBSTITUTE(I45,",",""),"#","")</f>
        <v>Foligno Nick</v>
      </c>
      <c r="C45" t="s">
        <v>2213</v>
      </c>
      <c r="D45" t="s">
        <v>10</v>
      </c>
      <c r="E45" t="s">
        <v>2214</v>
      </c>
      <c r="F45">
        <v>26</v>
      </c>
      <c r="G45" s="15">
        <v>3083333</v>
      </c>
      <c r="H45" t="s">
        <v>2166</v>
      </c>
      <c r="I45" s="16" t="str">
        <f t="shared" si="3"/>
        <v>Foligno, Nick</v>
      </c>
      <c r="J45" s="17" t="str">
        <f t="shared" si="1"/>
        <v>Foligno</v>
      </c>
      <c r="K45" s="17" t="str">
        <f t="shared" si="2"/>
        <v>Nick</v>
      </c>
    </row>
    <row r="46" spans="1:11" ht="16.5">
      <c r="A46" t="str">
        <f>K46&amp;" "&amp;J46</f>
        <v>Jeff Petry</v>
      </c>
      <c r="B46" t="str">
        <f>SUBSTITUTE(SUBSTITUTE(I46,",",""),"#","")</f>
        <v>Petry Jeff</v>
      </c>
      <c r="C46" t="s">
        <v>2215</v>
      </c>
      <c r="D46" t="s">
        <v>81</v>
      </c>
      <c r="E46" t="s">
        <v>21</v>
      </c>
      <c r="F46">
        <v>26</v>
      </c>
      <c r="G46" s="15">
        <v>3075000</v>
      </c>
      <c r="H46" t="s">
        <v>2166</v>
      </c>
      <c r="I46" s="16" t="str">
        <f t="shared" si="3"/>
        <v>Petry, Jeff</v>
      </c>
      <c r="J46" s="17" t="str">
        <f t="shared" si="1"/>
        <v>Petry</v>
      </c>
      <c r="K46" s="17" t="str">
        <f t="shared" si="2"/>
        <v>Jeff</v>
      </c>
    </row>
    <row r="47" spans="1:11" ht="16.5">
      <c r="A47" t="str">
        <f>K47&amp;" "&amp;J47</f>
        <v>Tomas Kopecky</v>
      </c>
      <c r="B47" t="str">
        <f>SUBSTITUTE(SUBSTITUTE(I47,",",""),"#","")</f>
        <v>Kopecky Tomas</v>
      </c>
      <c r="C47" t="s">
        <v>2216</v>
      </c>
      <c r="D47" t="s">
        <v>10</v>
      </c>
      <c r="E47" t="s">
        <v>100</v>
      </c>
      <c r="F47">
        <v>32</v>
      </c>
      <c r="G47" s="15">
        <v>3000000</v>
      </c>
      <c r="H47" t="s">
        <v>2166</v>
      </c>
      <c r="I47" s="16" t="str">
        <f t="shared" si="3"/>
        <v>Kopecky, Tomas</v>
      </c>
      <c r="J47" s="17" t="str">
        <f t="shared" si="1"/>
        <v>Kopecky</v>
      </c>
      <c r="K47" s="17" t="str">
        <f t="shared" si="2"/>
        <v>Tomas</v>
      </c>
    </row>
    <row r="48" spans="1:11" ht="16.5">
      <c r="A48" t="str">
        <f>K48&amp;" "&amp;J48</f>
        <v>Joel Ward</v>
      </c>
      <c r="B48" t="str">
        <f>SUBSTITUTE(SUBSTITUTE(I48,",",""),"#","")</f>
        <v>Ward Joel</v>
      </c>
      <c r="C48" t="s">
        <v>2217</v>
      </c>
      <c r="D48" t="s">
        <v>5</v>
      </c>
      <c r="E48" t="s">
        <v>2168</v>
      </c>
      <c r="F48">
        <v>33</v>
      </c>
      <c r="G48" s="15">
        <v>3000000</v>
      </c>
      <c r="H48" t="s">
        <v>2166</v>
      </c>
      <c r="I48" s="16" t="str">
        <f t="shared" si="3"/>
        <v>Ward, Joel</v>
      </c>
      <c r="J48" s="17" t="str">
        <f t="shared" si="1"/>
        <v>Ward</v>
      </c>
      <c r="K48" s="17" t="str">
        <f t="shared" si="2"/>
        <v>Joel</v>
      </c>
    </row>
    <row r="49" spans="1:11" ht="16.5">
      <c r="A49" t="str">
        <f>K49&amp;" "&amp;J49</f>
        <v>Robyn Regehr</v>
      </c>
      <c r="B49" t="str">
        <f>SUBSTITUTE(SUBSTITUTE(I49,",",""),"#","")</f>
        <v>Regehr Robyn</v>
      </c>
      <c r="C49" t="s">
        <v>2218</v>
      </c>
      <c r="D49" t="s">
        <v>81</v>
      </c>
      <c r="E49" t="s">
        <v>49</v>
      </c>
      <c r="F49">
        <v>34</v>
      </c>
      <c r="G49" s="15">
        <v>3000000</v>
      </c>
      <c r="H49" t="s">
        <v>2166</v>
      </c>
      <c r="I49" s="16" t="str">
        <f t="shared" si="3"/>
        <v>Regehr, Robyn</v>
      </c>
      <c r="J49" s="17" t="str">
        <f t="shared" si="1"/>
        <v>Regehr</v>
      </c>
      <c r="K49" s="17" t="str">
        <f t="shared" si="2"/>
        <v>Robyn</v>
      </c>
    </row>
    <row r="50" spans="1:11" ht="16.5">
      <c r="A50" t="str">
        <f>K50&amp;" "&amp;J50</f>
        <v>Marc Methot</v>
      </c>
      <c r="B50" t="str">
        <f>SUBSTITUTE(SUBSTITUTE(I50,",",""),"#","")</f>
        <v>Methot Marc</v>
      </c>
      <c r="C50" t="s">
        <v>2219</v>
      </c>
      <c r="D50" t="s">
        <v>81</v>
      </c>
      <c r="E50" t="s">
        <v>147</v>
      </c>
      <c r="F50">
        <v>29</v>
      </c>
      <c r="G50" s="15">
        <v>3000000</v>
      </c>
      <c r="H50" t="s">
        <v>2166</v>
      </c>
      <c r="I50" s="16" t="str">
        <f t="shared" si="3"/>
        <v>Methot, Marc</v>
      </c>
      <c r="J50" s="17" t="str">
        <f t="shared" si="1"/>
        <v>Methot</v>
      </c>
      <c r="K50" s="17" t="str">
        <f t="shared" si="2"/>
        <v>Marc</v>
      </c>
    </row>
    <row r="51" spans="1:11" ht="16.5">
      <c r="A51" t="str">
        <f>K51&amp;" "&amp;J51</f>
        <v>Andy Greene</v>
      </c>
      <c r="B51" t="str">
        <f>SUBSTITUTE(SUBSTITUTE(I51,",",""),"#","")</f>
        <v>Greene Andy</v>
      </c>
      <c r="C51" t="s">
        <v>2220</v>
      </c>
      <c r="D51" t="s">
        <v>81</v>
      </c>
      <c r="E51" t="s">
        <v>93</v>
      </c>
      <c r="F51">
        <v>31</v>
      </c>
      <c r="G51" s="15">
        <v>3000000</v>
      </c>
      <c r="H51" t="s">
        <v>2166</v>
      </c>
      <c r="I51" s="16" t="str">
        <f t="shared" si="3"/>
        <v>Greene, Andy</v>
      </c>
      <c r="J51" s="17" t="str">
        <f t="shared" si="1"/>
        <v>Greene</v>
      </c>
      <c r="K51" s="17" t="str">
        <f t="shared" si="2"/>
        <v>Andy</v>
      </c>
    </row>
    <row r="52" spans="1:11" ht="16.5">
      <c r="A52" t="str">
        <f>K52&amp;" "&amp;J52</f>
        <v>Jiri Tlusty</v>
      </c>
      <c r="B52" t="str">
        <f>SUBSTITUTE(SUBSTITUTE(I52,",",""),"#","")</f>
        <v>Tlusty Jiri</v>
      </c>
      <c r="C52" t="s">
        <v>2221</v>
      </c>
      <c r="D52" t="s">
        <v>5</v>
      </c>
      <c r="E52" t="s">
        <v>16</v>
      </c>
      <c r="F52">
        <v>26</v>
      </c>
      <c r="G52" s="15">
        <v>2950000</v>
      </c>
      <c r="H52" t="s">
        <v>2166</v>
      </c>
      <c r="I52" s="16" t="str">
        <f t="shared" si="3"/>
        <v>Tlusty, Jiri</v>
      </c>
      <c r="J52" s="17" t="str">
        <f t="shared" si="1"/>
        <v>Tlusty</v>
      </c>
      <c r="K52" s="17" t="str">
        <f t="shared" si="2"/>
        <v>Jiri</v>
      </c>
    </row>
    <row r="53" spans="1:11" ht="16.5">
      <c r="A53" t="str">
        <f>K53&amp;" "&amp;J53</f>
        <v>Viktor Fasth</v>
      </c>
      <c r="B53" t="str">
        <f>SUBSTITUTE(SUBSTITUTE(I53,",",""),"#","")</f>
        <v>Fasth Viktor</v>
      </c>
      <c r="C53" t="s">
        <v>2222</v>
      </c>
      <c r="D53" t="s">
        <v>2175</v>
      </c>
      <c r="E53" t="s">
        <v>21</v>
      </c>
      <c r="F53">
        <v>31</v>
      </c>
      <c r="G53" s="15">
        <v>2900000</v>
      </c>
      <c r="H53" t="s">
        <v>2166</v>
      </c>
      <c r="I53" s="16" t="str">
        <f t="shared" si="3"/>
        <v>Fasth, Viktor</v>
      </c>
      <c r="J53" s="17" t="str">
        <f t="shared" si="1"/>
        <v>Fasth</v>
      </c>
      <c r="K53" s="17" t="str">
        <f t="shared" si="2"/>
        <v>Viktor</v>
      </c>
    </row>
    <row r="54" spans="1:11" ht="16.5">
      <c r="A54" t="str">
        <f>K54&amp;" "&amp;J54</f>
        <v>Kyle Brodziak</v>
      </c>
      <c r="B54" t="str">
        <f>SUBSTITUTE(SUBSTITUTE(I54,",",""),"#","")</f>
        <v>Brodziak Kyle</v>
      </c>
      <c r="C54" t="s">
        <v>2223</v>
      </c>
      <c r="D54" t="s">
        <v>7</v>
      </c>
      <c r="E54" t="s">
        <v>78</v>
      </c>
      <c r="F54">
        <v>30</v>
      </c>
      <c r="G54" s="15">
        <v>2833333</v>
      </c>
      <c r="H54" t="s">
        <v>2166</v>
      </c>
      <c r="I54" s="16" t="str">
        <f t="shared" si="3"/>
        <v>Brodziak, Kyle</v>
      </c>
      <c r="J54" s="17" t="str">
        <f t="shared" si="1"/>
        <v>Brodziak</v>
      </c>
      <c r="K54" s="17" t="str">
        <f t="shared" si="2"/>
        <v>Kyle</v>
      </c>
    </row>
    <row r="55" spans="1:11" ht="16.5">
      <c r="A55" t="str">
        <f>K55&amp;" "&amp;J55</f>
        <v>Sean Bergenheim</v>
      </c>
      <c r="B55" t="str">
        <f>SUBSTITUTE(SUBSTITUTE(I55,",",""),"#","")</f>
        <v>Bergenheim Sean</v>
      </c>
      <c r="C55" t="s">
        <v>2224</v>
      </c>
      <c r="D55" t="s">
        <v>10</v>
      </c>
      <c r="E55" t="s">
        <v>100</v>
      </c>
      <c r="F55">
        <v>30</v>
      </c>
      <c r="G55" s="15">
        <v>2750000</v>
      </c>
      <c r="H55" t="s">
        <v>2166</v>
      </c>
      <c r="I55" s="16" t="str">
        <f t="shared" si="3"/>
        <v>Bergenheim, Sean</v>
      </c>
      <c r="J55" s="17" t="str">
        <f t="shared" si="1"/>
        <v>Bergenheim</v>
      </c>
      <c r="K55" s="17" t="str">
        <f t="shared" si="2"/>
        <v>Sean</v>
      </c>
    </row>
    <row r="56" spans="1:11" ht="16.5">
      <c r="A56" t="str">
        <f>K56&amp;" "&amp;J56</f>
        <v>Andrej Sekera</v>
      </c>
      <c r="B56" t="str">
        <f>SUBSTITUTE(SUBSTITUTE(I56,",",""),"#","")</f>
        <v>Sekera Andrej</v>
      </c>
      <c r="C56" t="s">
        <v>2225</v>
      </c>
      <c r="D56" t="s">
        <v>81</v>
      </c>
      <c r="E56" t="s">
        <v>16</v>
      </c>
      <c r="F56">
        <v>28</v>
      </c>
      <c r="G56" s="15">
        <v>2750000</v>
      </c>
      <c r="H56" t="s">
        <v>2166</v>
      </c>
      <c r="I56" s="16" t="str">
        <f t="shared" si="3"/>
        <v>Sekera, Andrej</v>
      </c>
      <c r="J56" s="17" t="str">
        <f t="shared" si="1"/>
        <v>Sekera</v>
      </c>
      <c r="K56" s="17" t="str">
        <f t="shared" si="2"/>
        <v>Andrej</v>
      </c>
    </row>
    <row r="57" spans="1:11" ht="16.5">
      <c r="A57" t="str">
        <f>K57&amp;" "&amp;J57</f>
        <v>Karri Ramo</v>
      </c>
      <c r="B57" t="str">
        <f>SUBSTITUTE(SUBSTITUTE(I57,",",""),"#","")</f>
        <v>Ramo Karri</v>
      </c>
      <c r="C57" t="s">
        <v>2226</v>
      </c>
      <c r="D57" t="s">
        <v>2175</v>
      </c>
      <c r="E57" t="s">
        <v>121</v>
      </c>
      <c r="F57">
        <v>28</v>
      </c>
      <c r="G57" s="15">
        <v>2750000</v>
      </c>
      <c r="H57" t="s">
        <v>2166</v>
      </c>
      <c r="I57" s="16" t="str">
        <f t="shared" si="3"/>
        <v>Ramo, Karri</v>
      </c>
      <c r="J57" s="17" t="str">
        <f t="shared" si="1"/>
        <v>Ramo</v>
      </c>
      <c r="K57" s="17" t="str">
        <f t="shared" si="2"/>
        <v>Karri</v>
      </c>
    </row>
    <row r="58" spans="1:11" ht="16.5">
      <c r="A58" t="str">
        <f>K58&amp;" "&amp;J58</f>
        <v>Curtis Glencross</v>
      </c>
      <c r="B58" t="str">
        <f>SUBSTITUTE(SUBSTITUTE(I58,",",""),"#","")</f>
        <v>Glencross Curtis</v>
      </c>
      <c r="C58" t="s">
        <v>2227</v>
      </c>
      <c r="D58" t="s">
        <v>10</v>
      </c>
      <c r="E58" t="s">
        <v>121</v>
      </c>
      <c r="F58">
        <v>31</v>
      </c>
      <c r="G58" s="15">
        <v>2550000</v>
      </c>
      <c r="H58" t="s">
        <v>2166</v>
      </c>
      <c r="I58" s="16" t="str">
        <f t="shared" si="3"/>
        <v>Glencross, Curtis</v>
      </c>
      <c r="J58" s="17" t="str">
        <f t="shared" si="1"/>
        <v>Glencross</v>
      </c>
      <c r="K58" s="17" t="str">
        <f t="shared" si="2"/>
        <v>Curtis</v>
      </c>
    </row>
    <row r="59" spans="1:11" ht="16.5">
      <c r="A59" t="str">
        <f>K59&amp;" "&amp;J59</f>
        <v>Danny Cleary</v>
      </c>
      <c r="B59" t="str">
        <f>SUBSTITUTE(SUBSTITUTE(I59,",",""),"#","")</f>
        <v>Cleary Danny</v>
      </c>
      <c r="C59" t="s">
        <v>2228</v>
      </c>
      <c r="D59" t="s">
        <v>10</v>
      </c>
      <c r="E59" t="s">
        <v>23</v>
      </c>
      <c r="F59">
        <v>35</v>
      </c>
      <c r="G59" s="15">
        <v>2500000</v>
      </c>
      <c r="H59" t="s">
        <v>2166</v>
      </c>
      <c r="I59" s="16" t="str">
        <f t="shared" si="3"/>
        <v>Cleary, Danny</v>
      </c>
      <c r="J59" s="17" t="str">
        <f t="shared" si="1"/>
        <v>Cleary</v>
      </c>
      <c r="K59" s="17" t="str">
        <f t="shared" si="2"/>
        <v>Danny</v>
      </c>
    </row>
    <row r="60" spans="1:11" ht="16.5">
      <c r="A60" t="str">
        <f>K60&amp;" "&amp;J60</f>
        <v>Olli Jokinen</v>
      </c>
      <c r="B60" t="str">
        <f>SUBSTITUTE(SUBSTITUTE(I60,",",""),"#","")</f>
        <v>Jokinen Olli</v>
      </c>
      <c r="C60" t="s">
        <v>2229</v>
      </c>
      <c r="D60" t="s">
        <v>7</v>
      </c>
      <c r="E60" t="s">
        <v>165</v>
      </c>
      <c r="F60">
        <v>35</v>
      </c>
      <c r="G60" s="15">
        <v>2500000</v>
      </c>
      <c r="H60" t="s">
        <v>2166</v>
      </c>
      <c r="I60" s="16" t="str">
        <f t="shared" si="3"/>
        <v>Jokinen, Olli</v>
      </c>
      <c r="J60" s="17" t="str">
        <f t="shared" si="1"/>
        <v>Jokinen</v>
      </c>
      <c r="K60" s="17" t="str">
        <f t="shared" si="2"/>
        <v>Olli</v>
      </c>
    </row>
    <row r="61" spans="1:11" ht="16.5">
      <c r="A61" t="str">
        <f>K61&amp;" "&amp;J61</f>
        <v>Damien Brunner</v>
      </c>
      <c r="B61" t="str">
        <f>SUBSTITUTE(SUBSTITUTE(I61,",",""),"#","")</f>
        <v>Brunner Damien</v>
      </c>
      <c r="C61" t="s">
        <v>2230</v>
      </c>
      <c r="D61" t="s">
        <v>5</v>
      </c>
      <c r="E61" t="s">
        <v>93</v>
      </c>
      <c r="F61">
        <v>28</v>
      </c>
      <c r="G61" s="15">
        <v>2500000</v>
      </c>
      <c r="H61" t="s">
        <v>2166</v>
      </c>
      <c r="I61" s="16" t="str">
        <f t="shared" si="3"/>
        <v>Brunner, Damien</v>
      </c>
      <c r="J61" s="17" t="str">
        <f t="shared" si="1"/>
        <v>Brunner</v>
      </c>
      <c r="K61" s="17" t="str">
        <f t="shared" si="2"/>
        <v>Damien</v>
      </c>
    </row>
    <row r="62" spans="1:11" ht="16.5">
      <c r="A62" t="str">
        <f>K62&amp;" "&amp;J62</f>
        <v>Michal Neuvirth</v>
      </c>
      <c r="B62" t="str">
        <f>SUBSTITUTE(SUBSTITUTE(I62,",",""),"#","")</f>
        <v>Neuvirth Michal</v>
      </c>
      <c r="C62" t="s">
        <v>2231</v>
      </c>
      <c r="D62" t="s">
        <v>2175</v>
      </c>
      <c r="E62" t="s">
        <v>51</v>
      </c>
      <c r="F62">
        <v>26</v>
      </c>
      <c r="G62" s="15">
        <v>2500000</v>
      </c>
      <c r="H62" t="s">
        <v>2166</v>
      </c>
      <c r="I62" s="16" t="str">
        <f t="shared" si="3"/>
        <v>Neuvirth, Michal</v>
      </c>
      <c r="J62" s="17" t="str">
        <f t="shared" si="1"/>
        <v>Neuvirth</v>
      </c>
      <c r="K62" s="17" t="str">
        <f t="shared" si="2"/>
        <v>Michal</v>
      </c>
    </row>
    <row r="63" spans="1:11" ht="16.5">
      <c r="A63" t="str">
        <f>K63&amp;" "&amp;J63</f>
        <v>Tyler Kennedy</v>
      </c>
      <c r="B63" t="str">
        <f>SUBSTITUTE(SUBSTITUTE(I63,",",""),"#","")</f>
        <v>Kennedy Tyler</v>
      </c>
      <c r="C63" t="s">
        <v>2232</v>
      </c>
      <c r="D63" t="s">
        <v>5</v>
      </c>
      <c r="E63" t="s">
        <v>72</v>
      </c>
      <c r="F63">
        <v>28</v>
      </c>
      <c r="G63" s="15">
        <v>2350000</v>
      </c>
      <c r="H63" t="s">
        <v>2166</v>
      </c>
      <c r="I63" s="16" t="str">
        <f t="shared" si="3"/>
        <v>Kennedy, Tyler</v>
      </c>
      <c r="J63" s="17" t="str">
        <f t="shared" si="1"/>
        <v>Kennedy</v>
      </c>
      <c r="K63" s="17" t="str">
        <f t="shared" si="2"/>
        <v>Tyler</v>
      </c>
    </row>
    <row r="64" spans="1:11" ht="16.5">
      <c r="A64" t="str">
        <f>K64&amp;" "&amp;J64</f>
        <v>Ben Bishop</v>
      </c>
      <c r="B64" t="str">
        <f>SUBSTITUTE(SUBSTITUTE(I64,",",""),"#","")</f>
        <v>Bishop Ben</v>
      </c>
      <c r="C64" t="s">
        <v>2233</v>
      </c>
      <c r="D64" t="s">
        <v>2175</v>
      </c>
      <c r="E64" t="s">
        <v>4</v>
      </c>
      <c r="F64">
        <v>27</v>
      </c>
      <c r="G64" s="15">
        <v>2300000</v>
      </c>
      <c r="H64" t="s">
        <v>2166</v>
      </c>
      <c r="I64" s="16" t="str">
        <f t="shared" si="3"/>
        <v>Bishop, Ben</v>
      </c>
      <c r="J64" s="17" t="str">
        <f t="shared" si="1"/>
        <v>Bishop</v>
      </c>
      <c r="K64" s="17" t="str">
        <f t="shared" si="2"/>
        <v>Ben</v>
      </c>
    </row>
    <row r="65" spans="1:11" ht="16.5">
      <c r="A65" t="str">
        <f>K65&amp;" "&amp;J65</f>
        <v>Ryan Wilson</v>
      </c>
      <c r="B65" t="str">
        <f>SUBSTITUTE(SUBSTITUTE(I65,",",""),"#","")</f>
        <v>Wilson Ryan</v>
      </c>
      <c r="C65" t="s">
        <v>2234</v>
      </c>
      <c r="D65" t="s">
        <v>81</v>
      </c>
      <c r="E65" t="s">
        <v>45</v>
      </c>
      <c r="F65">
        <v>27</v>
      </c>
      <c r="G65" s="15">
        <v>2250000</v>
      </c>
      <c r="H65" t="s">
        <v>2166</v>
      </c>
      <c r="I65" s="16" t="str">
        <f t="shared" si="3"/>
        <v>Wilson, Ryan</v>
      </c>
      <c r="J65" s="17" t="str">
        <f t="shared" si="1"/>
        <v>Wilson</v>
      </c>
      <c r="K65" s="17" t="str">
        <f t="shared" si="2"/>
        <v>Ryan</v>
      </c>
    </row>
    <row r="66" spans="1:11" ht="16.5">
      <c r="A66" t="str">
        <f>K66&amp;" "&amp;J66</f>
        <v>Jordan Leopold</v>
      </c>
      <c r="B66" t="str">
        <f>SUBSTITUTE(SUBSTITUTE(I66,",",""),"#","")</f>
        <v>Leopold Jordan</v>
      </c>
      <c r="C66" t="s">
        <v>2235</v>
      </c>
      <c r="D66" t="s">
        <v>81</v>
      </c>
      <c r="E66" t="s">
        <v>90</v>
      </c>
      <c r="F66">
        <v>33</v>
      </c>
      <c r="G66" s="15">
        <v>2250000</v>
      </c>
      <c r="H66" t="s">
        <v>2166</v>
      </c>
      <c r="I66" s="16" t="str">
        <f t="shared" si="3"/>
        <v>Leopold, Jordan</v>
      </c>
      <c r="J66" s="17" t="str">
        <f t="shared" ref="J66:J127" si="4">MID(C66,1,FIND(" ",B66)-1)</f>
        <v>Leopold</v>
      </c>
      <c r="K66" s="17" t="str">
        <f t="shared" ref="K66:K127" si="5">MID(B66, FIND(" ", B66)+1, LEN(B66) - FIND(" ", B66))</f>
        <v>Jordan</v>
      </c>
    </row>
    <row r="67" spans="1:11" ht="16.5">
      <c r="A67" t="str">
        <f>K67&amp;" "&amp;J67</f>
        <v>Michal Rozsival</v>
      </c>
      <c r="B67" t="str">
        <f>SUBSTITUTE(SUBSTITUTE(I67,",",""),"#","")</f>
        <v>Rozsival Michal</v>
      </c>
      <c r="C67" t="s">
        <v>2236</v>
      </c>
      <c r="D67" t="s">
        <v>81</v>
      </c>
      <c r="E67" t="s">
        <v>14</v>
      </c>
      <c r="F67">
        <v>35</v>
      </c>
      <c r="G67" s="15">
        <v>2200000</v>
      </c>
      <c r="H67" t="s">
        <v>2166</v>
      </c>
      <c r="I67" s="16" t="str">
        <f t="shared" si="3"/>
        <v>Rozsival, Michal</v>
      </c>
      <c r="J67" s="17" t="str">
        <f t="shared" si="4"/>
        <v>Rozsival</v>
      </c>
      <c r="K67" s="17" t="str">
        <f t="shared" si="5"/>
        <v>Michal</v>
      </c>
    </row>
    <row r="68" spans="1:11" ht="16.5">
      <c r="A68" t="str">
        <f>K68&amp;" "&amp;J68</f>
        <v>Brad Richards</v>
      </c>
      <c r="B68" t="str">
        <f>SUBSTITUTE(SUBSTITUTE(I68,",",""),"#","")</f>
        <v>Richards Brad</v>
      </c>
      <c r="C68" t="s">
        <v>2237</v>
      </c>
      <c r="D68" t="s">
        <v>7</v>
      </c>
      <c r="E68" t="s">
        <v>14</v>
      </c>
      <c r="F68">
        <v>34</v>
      </c>
      <c r="G68" s="15">
        <v>2000000</v>
      </c>
      <c r="H68" t="s">
        <v>2166</v>
      </c>
      <c r="I68" s="16" t="str">
        <f t="shared" si="3"/>
        <v>Richards, Brad</v>
      </c>
      <c r="J68" s="17" t="str">
        <f t="shared" si="4"/>
        <v>Richards</v>
      </c>
      <c r="K68" s="17" t="str">
        <f t="shared" si="5"/>
        <v>Brad</v>
      </c>
    </row>
    <row r="69" spans="1:11" ht="16.5">
      <c r="A69" t="str">
        <f>K69&amp;" "&amp;J69</f>
        <v>John Erskine</v>
      </c>
      <c r="B69" t="str">
        <f>SUBSTITUTE(SUBSTITUTE(I69,",",""),"#","")</f>
        <v>Erskine John</v>
      </c>
      <c r="C69" t="s">
        <v>2238</v>
      </c>
      <c r="D69" t="s">
        <v>81</v>
      </c>
      <c r="E69" t="s">
        <v>2168</v>
      </c>
      <c r="F69">
        <v>34</v>
      </c>
      <c r="G69" s="15">
        <v>1962500</v>
      </c>
      <c r="H69" t="s">
        <v>2166</v>
      </c>
      <c r="I69" s="16" t="str">
        <f t="shared" si="3"/>
        <v>Erskine, John</v>
      </c>
      <c r="J69" s="17" t="str">
        <f t="shared" si="4"/>
        <v>Erskine</v>
      </c>
      <c r="K69" s="17" t="str">
        <f t="shared" si="5"/>
        <v>John</v>
      </c>
    </row>
    <row r="70" spans="1:11" ht="16.5">
      <c r="A70" t="str">
        <f>K70&amp;" "&amp;J70</f>
        <v>Josh Harding</v>
      </c>
      <c r="B70" t="str">
        <f>SUBSTITUTE(SUBSTITUTE(I70,",",""),"#","")</f>
        <v>Harding Josh</v>
      </c>
      <c r="C70" t="s">
        <v>2239</v>
      </c>
      <c r="D70" t="s">
        <v>2175</v>
      </c>
      <c r="E70" t="s">
        <v>78</v>
      </c>
      <c r="F70">
        <v>30</v>
      </c>
      <c r="G70" s="15">
        <v>1900000</v>
      </c>
      <c r="H70" t="s">
        <v>2166</v>
      </c>
      <c r="I70" s="16" t="str">
        <f t="shared" ref="I70:I127" si="6">LEFT(C70, LEN(C70)-2)</f>
        <v>Harding, Josh</v>
      </c>
      <c r="J70" s="17" t="str">
        <f t="shared" si="4"/>
        <v>Harding</v>
      </c>
      <c r="K70" s="17" t="str">
        <f t="shared" si="5"/>
        <v>Josh</v>
      </c>
    </row>
    <row r="71" spans="1:11" ht="16.5">
      <c r="A71" t="str">
        <f>K71&amp;" "&amp;J71</f>
        <v>Torrey Mitchell</v>
      </c>
      <c r="B71" t="str">
        <f>SUBSTITUTE(SUBSTITUTE(I71,",",""),"#","")</f>
        <v>Mitchell Torrey</v>
      </c>
      <c r="C71" t="s">
        <v>2240</v>
      </c>
      <c r="D71" t="s">
        <v>7</v>
      </c>
      <c r="E71" t="s">
        <v>51</v>
      </c>
      <c r="F71">
        <v>29</v>
      </c>
      <c r="G71" s="15">
        <v>1900000</v>
      </c>
      <c r="H71" t="s">
        <v>2166</v>
      </c>
      <c r="I71" s="16" t="str">
        <f t="shared" si="6"/>
        <v>Mitchell, Torrey</v>
      </c>
      <c r="J71" s="17" t="str">
        <f t="shared" si="4"/>
        <v>Mitchell</v>
      </c>
      <c r="K71" s="17" t="str">
        <f t="shared" si="5"/>
        <v>Torrey</v>
      </c>
    </row>
    <row r="72" spans="1:11" ht="16.5">
      <c r="A72" t="str">
        <f>K72&amp;" "&amp;J72</f>
        <v>Jonas Gustavsson</v>
      </c>
      <c r="B72" t="str">
        <f>SUBSTITUTE(SUBSTITUTE(I72,",",""),"#","")</f>
        <v>Gustavsson Jonas</v>
      </c>
      <c r="C72" t="s">
        <v>2241</v>
      </c>
      <c r="D72" t="s">
        <v>2175</v>
      </c>
      <c r="E72" t="s">
        <v>23</v>
      </c>
      <c r="F72">
        <v>29</v>
      </c>
      <c r="G72" s="15">
        <v>1850000</v>
      </c>
      <c r="H72" t="s">
        <v>2166</v>
      </c>
      <c r="I72" s="16" t="str">
        <f t="shared" si="6"/>
        <v>Gustavsson, Jonas</v>
      </c>
      <c r="J72" s="17" t="str">
        <f t="shared" si="4"/>
        <v>Gustavsson</v>
      </c>
      <c r="K72" s="17" t="str">
        <f t="shared" si="5"/>
        <v>Jonas</v>
      </c>
    </row>
    <row r="73" spans="1:11" ht="16.5">
      <c r="A73" t="str">
        <f>K73&amp;" "&amp;J73</f>
        <v>Shawn Matthias</v>
      </c>
      <c r="B73" t="str">
        <f>SUBSTITUTE(SUBSTITUTE(I73,",",""),"#","")</f>
        <v>Matthias Shawn</v>
      </c>
      <c r="C73" t="s">
        <v>2242</v>
      </c>
      <c r="D73" t="s">
        <v>7</v>
      </c>
      <c r="E73" t="s">
        <v>38</v>
      </c>
      <c r="F73">
        <v>26</v>
      </c>
      <c r="G73" s="15">
        <v>1750000</v>
      </c>
      <c r="H73" t="s">
        <v>2166</v>
      </c>
      <c r="I73" s="16" t="str">
        <f t="shared" si="6"/>
        <v>Matthias, Shawn</v>
      </c>
      <c r="J73" s="17" t="str">
        <f t="shared" si="4"/>
        <v>Matthias</v>
      </c>
      <c r="K73" s="17" t="str">
        <f t="shared" si="5"/>
        <v>Shawn</v>
      </c>
    </row>
    <row r="74" spans="1:11" ht="16.5">
      <c r="A74" t="str">
        <f>K74&amp;" "&amp;J74</f>
        <v>Mike Weaver</v>
      </c>
      <c r="B74" t="str">
        <f>SUBSTITUTE(SUBSTITUTE(I74,",",""),"#","")</f>
        <v>Weaver Mike</v>
      </c>
      <c r="C74" t="s">
        <v>2243</v>
      </c>
      <c r="D74" t="s">
        <v>81</v>
      </c>
      <c r="E74" t="s">
        <v>74</v>
      </c>
      <c r="F74">
        <v>36</v>
      </c>
      <c r="G74" s="15">
        <v>1750000</v>
      </c>
      <c r="H74" t="s">
        <v>2166</v>
      </c>
      <c r="I74" s="16" t="str">
        <f t="shared" si="6"/>
        <v>Weaver, Mike</v>
      </c>
      <c r="J74" s="17" t="str">
        <f t="shared" si="4"/>
        <v>Weaver</v>
      </c>
      <c r="K74" s="17" t="str">
        <f t="shared" si="5"/>
        <v>Mike</v>
      </c>
    </row>
    <row r="75" spans="1:11" ht="16.5">
      <c r="A75" t="str">
        <f>K75&amp;" "&amp;J75</f>
        <v>Derek Dorsett</v>
      </c>
      <c r="B75" t="str">
        <f>SUBSTITUTE(SUBSTITUTE(I75,",",""),"#","")</f>
        <v>Dorsett Derek</v>
      </c>
      <c r="C75" t="s">
        <v>2244</v>
      </c>
      <c r="D75" t="s">
        <v>5</v>
      </c>
      <c r="E75" t="s">
        <v>38</v>
      </c>
      <c r="F75">
        <v>27</v>
      </c>
      <c r="G75" s="15">
        <v>1633333</v>
      </c>
      <c r="H75" t="s">
        <v>2166</v>
      </c>
      <c r="I75" s="16" t="str">
        <f t="shared" si="6"/>
        <v>Dorsett, Derek</v>
      </c>
      <c r="J75" s="17" t="str">
        <f t="shared" si="4"/>
        <v>Dorsett</v>
      </c>
      <c r="K75" s="17" t="str">
        <f t="shared" si="5"/>
        <v>Derek</v>
      </c>
    </row>
    <row r="76" spans="1:11" ht="16.5">
      <c r="A76" t="str">
        <f>K76&amp;" "&amp;J76</f>
        <v>Jim Slater</v>
      </c>
      <c r="B76" t="str">
        <f>SUBSTITUTE(SUBSTITUTE(I76,",",""),"#","")</f>
        <v>Slater Jim</v>
      </c>
      <c r="C76" t="s">
        <v>2245</v>
      </c>
      <c r="D76" t="s">
        <v>7</v>
      </c>
      <c r="E76" t="s">
        <v>36</v>
      </c>
      <c r="F76">
        <v>31</v>
      </c>
      <c r="G76" s="15">
        <v>1600000</v>
      </c>
      <c r="H76" t="s">
        <v>2166</v>
      </c>
      <c r="I76" s="16" t="str">
        <f t="shared" si="6"/>
        <v>Slater, Jim</v>
      </c>
      <c r="J76" s="17" t="str">
        <f t="shared" si="4"/>
        <v>Slater</v>
      </c>
      <c r="K76" s="17" t="str">
        <f t="shared" si="5"/>
        <v>Jim</v>
      </c>
    </row>
    <row r="77" spans="1:11" ht="16.5">
      <c r="A77" t="str">
        <f>K77&amp;" "&amp;J77</f>
        <v>Gregory Campbell</v>
      </c>
      <c r="B77" t="str">
        <f>SUBSTITUTE(SUBSTITUTE(I77,",",""),"#","")</f>
        <v>Campbell Gregory</v>
      </c>
      <c r="C77" t="s">
        <v>2246</v>
      </c>
      <c r="D77" t="s">
        <v>7</v>
      </c>
      <c r="E77" t="s">
        <v>88</v>
      </c>
      <c r="F77">
        <v>30</v>
      </c>
      <c r="G77" s="15">
        <v>1600000</v>
      </c>
      <c r="H77" t="s">
        <v>2166</v>
      </c>
      <c r="I77" s="16" t="str">
        <f t="shared" si="6"/>
        <v>Campbell, Gregory</v>
      </c>
      <c r="J77" s="17" t="str">
        <f t="shared" si="4"/>
        <v>Campbell</v>
      </c>
      <c r="K77" s="17" t="str">
        <f t="shared" si="5"/>
        <v>Gregory</v>
      </c>
    </row>
    <row r="78" spans="1:11" ht="16.5">
      <c r="A78" t="str">
        <f>K78&amp;" "&amp;J78</f>
        <v>Adam McQuaid</v>
      </c>
      <c r="B78" t="str">
        <f>SUBSTITUTE(SUBSTITUTE(I78,",",""),"#","")</f>
        <v>McQuaid Adam</v>
      </c>
      <c r="C78" t="s">
        <v>2247</v>
      </c>
      <c r="D78" t="s">
        <v>81</v>
      </c>
      <c r="E78" t="s">
        <v>88</v>
      </c>
      <c r="F78">
        <v>27</v>
      </c>
      <c r="G78" s="15">
        <v>1566667</v>
      </c>
      <c r="H78" t="s">
        <v>2166</v>
      </c>
      <c r="I78" s="16" t="str">
        <f t="shared" si="6"/>
        <v>McQuaid, Adam</v>
      </c>
      <c r="J78" s="17" t="str">
        <f t="shared" si="4"/>
        <v>McQuaid</v>
      </c>
      <c r="K78" s="17" t="str">
        <f t="shared" si="5"/>
        <v>Adam</v>
      </c>
    </row>
    <row r="79" spans="1:11" ht="16.5">
      <c r="A79" t="str">
        <f>K79&amp;" "&amp;J79</f>
        <v>Evgeni Nabokov</v>
      </c>
      <c r="B79" t="str">
        <f>SUBSTITUTE(SUBSTITUTE(I79,",",""),"#","")</f>
        <v>Nabokov Evgeni</v>
      </c>
      <c r="C79" t="s">
        <v>2248</v>
      </c>
      <c r="D79" t="s">
        <v>2175</v>
      </c>
      <c r="E79" t="s">
        <v>4</v>
      </c>
      <c r="F79">
        <v>38</v>
      </c>
      <c r="G79" s="15">
        <v>1550000</v>
      </c>
      <c r="H79" t="s">
        <v>2166</v>
      </c>
      <c r="I79" s="16" t="str">
        <f t="shared" si="6"/>
        <v>Nabokov, Evgeni</v>
      </c>
      <c r="J79" s="17" t="str">
        <f t="shared" si="4"/>
        <v>Nabokov</v>
      </c>
      <c r="K79" s="17" t="str">
        <f t="shared" si="5"/>
        <v>Evgeni</v>
      </c>
    </row>
    <row r="80" spans="1:11" ht="16.5">
      <c r="A80" t="str">
        <f>K80&amp;" "&amp;J80</f>
        <v>Brenden Morrow</v>
      </c>
      <c r="B80" t="str">
        <f>SUBSTITUTE(SUBSTITUTE(I80,",",""),"#","")</f>
        <v>Morrow Brenden</v>
      </c>
      <c r="C80" t="s">
        <v>2249</v>
      </c>
      <c r="D80" t="s">
        <v>10</v>
      </c>
      <c r="E80" t="s">
        <v>4</v>
      </c>
      <c r="F80">
        <v>35</v>
      </c>
      <c r="G80" s="15">
        <v>1550000</v>
      </c>
      <c r="H80" t="s">
        <v>2166</v>
      </c>
      <c r="I80" s="16" t="str">
        <f t="shared" si="6"/>
        <v>Morrow, Brenden</v>
      </c>
      <c r="J80" s="17" t="str">
        <f t="shared" si="4"/>
        <v>Morrow</v>
      </c>
      <c r="K80" s="17" t="str">
        <f t="shared" si="5"/>
        <v>Brenden</v>
      </c>
    </row>
    <row r="81" spans="1:11" ht="16.5">
      <c r="A81" t="str">
        <f>K81&amp;" "&amp;J81</f>
        <v>Martin Havlat</v>
      </c>
      <c r="B81" t="str">
        <f>SUBSTITUTE(SUBSTITUTE(I81,",",""),"#","")</f>
        <v>Havlat Martin</v>
      </c>
      <c r="C81" t="s">
        <v>2250</v>
      </c>
      <c r="D81" t="s">
        <v>5</v>
      </c>
      <c r="E81" t="s">
        <v>93</v>
      </c>
      <c r="F81">
        <v>33</v>
      </c>
      <c r="G81" s="15">
        <v>1500000</v>
      </c>
      <c r="H81" t="s">
        <v>2166</v>
      </c>
      <c r="I81" s="16" t="str">
        <f t="shared" si="6"/>
        <v>Havlat, Martin</v>
      </c>
      <c r="J81" s="17" t="str">
        <f t="shared" si="4"/>
        <v>Havlat</v>
      </c>
      <c r="K81" s="17" t="str">
        <f t="shared" si="5"/>
        <v>Martin</v>
      </c>
    </row>
    <row r="82" spans="1:11" ht="16.5">
      <c r="A82" t="str">
        <f>K82&amp;" "&amp;J82</f>
        <v>Matt Carkner</v>
      </c>
      <c r="B82" t="str">
        <f>SUBSTITUTE(SUBSTITUTE(I82,",",""),"#","")</f>
        <v>Carkner Matt</v>
      </c>
      <c r="C82" t="s">
        <v>2251</v>
      </c>
      <c r="D82" t="s">
        <v>81</v>
      </c>
      <c r="E82" t="s">
        <v>33</v>
      </c>
      <c r="F82">
        <v>33</v>
      </c>
      <c r="G82" s="15">
        <v>1500000</v>
      </c>
      <c r="H82" t="s">
        <v>2166</v>
      </c>
      <c r="I82" s="16" t="str">
        <f t="shared" si="6"/>
        <v>Carkner, Matt</v>
      </c>
      <c r="J82" s="17" t="str">
        <f t="shared" si="4"/>
        <v>Carkner</v>
      </c>
      <c r="K82" s="17" t="str">
        <f t="shared" si="5"/>
        <v>Matt</v>
      </c>
    </row>
    <row r="83" spans="1:11" ht="16.5">
      <c r="A83" t="str">
        <f>K83&amp;" "&amp;J83</f>
        <v>Keith Ballard</v>
      </c>
      <c r="B83" t="str">
        <f>SUBSTITUTE(SUBSTITUTE(I83,",",""),"#","")</f>
        <v>Ballard Keith</v>
      </c>
      <c r="C83" t="s">
        <v>2252</v>
      </c>
      <c r="D83" t="s">
        <v>81</v>
      </c>
      <c r="E83" t="s">
        <v>78</v>
      </c>
      <c r="F83">
        <v>31</v>
      </c>
      <c r="G83" s="15">
        <v>1500000</v>
      </c>
      <c r="H83" t="s">
        <v>2166</v>
      </c>
      <c r="I83" s="16" t="str">
        <f t="shared" si="6"/>
        <v>Ballard, Keith</v>
      </c>
      <c r="J83" s="17" t="str">
        <f t="shared" si="4"/>
        <v>Ballard</v>
      </c>
      <c r="K83" s="17" t="str">
        <f t="shared" si="5"/>
        <v>Keith</v>
      </c>
    </row>
    <row r="84" spans="1:11" ht="16.5">
      <c r="A84" t="str">
        <f>K84&amp;" "&amp;J84</f>
        <v>Mike Santorelli</v>
      </c>
      <c r="B84" t="str">
        <f>SUBSTITUTE(SUBSTITUTE(I84,",",""),"#","")</f>
        <v>Santorelli Mike</v>
      </c>
      <c r="C84" t="s">
        <v>2253</v>
      </c>
      <c r="D84" t="s">
        <v>7</v>
      </c>
      <c r="E84" t="s">
        <v>19</v>
      </c>
      <c r="F84">
        <v>28</v>
      </c>
      <c r="G84" s="15">
        <v>1500000</v>
      </c>
      <c r="H84" t="s">
        <v>2166</v>
      </c>
      <c r="I84" s="16" t="str">
        <f t="shared" si="6"/>
        <v>Santorelli, Mike</v>
      </c>
      <c r="J84" s="17" t="str">
        <f t="shared" si="4"/>
        <v>Santorelli</v>
      </c>
      <c r="K84" s="17" t="str">
        <f t="shared" si="5"/>
        <v>Mike</v>
      </c>
    </row>
    <row r="85" spans="1:11" ht="16.5">
      <c r="A85" t="str">
        <f>K85&amp;" "&amp;J85</f>
        <v>Eric Fehr</v>
      </c>
      <c r="B85" t="str">
        <f>SUBSTITUTE(SUBSTITUTE(I85,",",""),"#","")</f>
        <v>Fehr Eric</v>
      </c>
      <c r="C85" t="s">
        <v>2254</v>
      </c>
      <c r="D85" t="s">
        <v>5</v>
      </c>
      <c r="E85" t="s">
        <v>2168</v>
      </c>
      <c r="F85">
        <v>28</v>
      </c>
      <c r="G85" s="15">
        <v>1500000</v>
      </c>
      <c r="H85" t="s">
        <v>2166</v>
      </c>
      <c r="I85" s="16" t="str">
        <f t="shared" si="6"/>
        <v>Fehr, Eric</v>
      </c>
      <c r="J85" s="17" t="str">
        <f t="shared" si="4"/>
        <v>Fehr</v>
      </c>
      <c r="K85" s="17" t="str">
        <f t="shared" si="5"/>
        <v>Eric</v>
      </c>
    </row>
    <row r="86" spans="1:11" ht="16.5">
      <c r="A86" t="str">
        <f>K86&amp;" "&amp;J86</f>
        <v>Peter Budaj</v>
      </c>
      <c r="B86" t="str">
        <f>SUBSTITUTE(SUBSTITUTE(I86,",",""),"#","")</f>
        <v>Budaj Peter</v>
      </c>
      <c r="C86" t="s">
        <v>2255</v>
      </c>
      <c r="D86" t="s">
        <v>2175</v>
      </c>
      <c r="E86" t="s">
        <v>74</v>
      </c>
      <c r="F86">
        <v>31</v>
      </c>
      <c r="G86" s="15">
        <v>1400000</v>
      </c>
      <c r="H86" t="s">
        <v>2166</v>
      </c>
      <c r="I86" s="16" t="str">
        <f t="shared" si="6"/>
        <v>Budaj, Peter</v>
      </c>
      <c r="J86" s="17" t="str">
        <f t="shared" si="4"/>
        <v>Budaj</v>
      </c>
      <c r="K86" s="17" t="str">
        <f t="shared" si="5"/>
        <v>Peter</v>
      </c>
    </row>
    <row r="87" spans="1:11" ht="16.5">
      <c r="A87" t="str">
        <f>K87&amp;" "&amp;J87</f>
        <v>Matt Beleskey</v>
      </c>
      <c r="B87" t="str">
        <f>SUBSTITUTE(SUBSTITUTE(I87,",",""),"#","")</f>
        <v>Beleskey Matt</v>
      </c>
      <c r="C87" t="s">
        <v>2256</v>
      </c>
      <c r="D87" t="s">
        <v>10</v>
      </c>
      <c r="E87" t="s">
        <v>25</v>
      </c>
      <c r="F87">
        <v>26</v>
      </c>
      <c r="G87" s="15">
        <v>1350000</v>
      </c>
      <c r="H87" t="s">
        <v>2166</v>
      </c>
      <c r="I87" s="16" t="str">
        <f t="shared" si="6"/>
        <v>Beleskey, Matt</v>
      </c>
      <c r="J87" s="17" t="str">
        <f t="shared" si="4"/>
        <v>Beleskey</v>
      </c>
      <c r="K87" s="17" t="str">
        <f t="shared" si="5"/>
        <v>Matt</v>
      </c>
    </row>
    <row r="88" spans="1:11" ht="16.5">
      <c r="A88" t="str">
        <f>K88&amp;" "&amp;J88</f>
        <v>James Sheppard</v>
      </c>
      <c r="B88" t="str">
        <f>SUBSTITUTE(SUBSTITUTE(I88,",",""),"#","")</f>
        <v>Sheppard James</v>
      </c>
      <c r="C88" t="s">
        <v>2257</v>
      </c>
      <c r="D88" t="s">
        <v>7</v>
      </c>
      <c r="E88" t="s">
        <v>72</v>
      </c>
      <c r="F88">
        <v>26</v>
      </c>
      <c r="G88" s="15">
        <v>1300000</v>
      </c>
      <c r="H88" t="s">
        <v>2166</v>
      </c>
      <c r="I88" s="16" t="str">
        <f t="shared" si="6"/>
        <v>Sheppard, James</v>
      </c>
      <c r="J88" s="17" t="str">
        <f t="shared" si="4"/>
        <v>Sheppard</v>
      </c>
      <c r="K88" s="17" t="str">
        <f t="shared" si="5"/>
        <v>James</v>
      </c>
    </row>
    <row r="89" spans="1:11" ht="16.5">
      <c r="A89" t="str">
        <f>K89&amp;" "&amp;J89</f>
        <v>Daniel Paille</v>
      </c>
      <c r="B89" t="str">
        <f>SUBSTITUTE(SUBSTITUTE(I89,",",""),"#","")</f>
        <v>Paille Daniel</v>
      </c>
      <c r="C89" t="s">
        <v>2258</v>
      </c>
      <c r="D89" t="s">
        <v>10</v>
      </c>
      <c r="E89" t="s">
        <v>88</v>
      </c>
      <c r="F89">
        <v>30</v>
      </c>
      <c r="G89" s="15">
        <v>1300000</v>
      </c>
      <c r="H89" t="s">
        <v>2166</v>
      </c>
      <c r="I89" s="16" t="str">
        <f t="shared" si="6"/>
        <v>Paille, Daniel</v>
      </c>
      <c r="J89" s="17" t="str">
        <f t="shared" si="4"/>
        <v>Paille</v>
      </c>
      <c r="K89" s="17" t="str">
        <f t="shared" si="5"/>
        <v>Daniel</v>
      </c>
    </row>
    <row r="90" spans="1:11" ht="16.5">
      <c r="A90" t="str">
        <f>K90&amp;" "&amp;J90</f>
        <v>Matt Bartkowski</v>
      </c>
      <c r="B90" t="str">
        <f>SUBSTITUTE(SUBSTITUTE(I90,",",""),"#","")</f>
        <v>Bartkowski Matt</v>
      </c>
      <c r="C90" t="s">
        <v>2259</v>
      </c>
      <c r="D90" t="s">
        <v>81</v>
      </c>
      <c r="E90" t="s">
        <v>88</v>
      </c>
      <c r="F90">
        <v>26</v>
      </c>
      <c r="G90" s="15">
        <v>1250000</v>
      </c>
      <c r="H90" t="s">
        <v>2166</v>
      </c>
      <c r="I90" s="16" t="str">
        <f t="shared" si="6"/>
        <v>Bartkowski, Matt</v>
      </c>
      <c r="J90" s="17" t="str">
        <f t="shared" si="4"/>
        <v>Bartkowski</v>
      </c>
      <c r="K90" s="17" t="str">
        <f t="shared" si="5"/>
        <v>Matt</v>
      </c>
    </row>
    <row r="91" spans="1:11" ht="16.5">
      <c r="A91" t="str">
        <f>K91&amp;" "&amp;J91</f>
        <v>Jhonas Enroth</v>
      </c>
      <c r="B91" t="str">
        <f>SUBSTITUTE(SUBSTITUTE(I91,",",""),"#","")</f>
        <v>Enroth Jhonas</v>
      </c>
      <c r="C91" t="s">
        <v>2260</v>
      </c>
      <c r="D91" t="s">
        <v>2175</v>
      </c>
      <c r="E91" t="s">
        <v>51</v>
      </c>
      <c r="F91">
        <v>26</v>
      </c>
      <c r="G91" s="15">
        <v>1250000</v>
      </c>
      <c r="H91" t="s">
        <v>2166</v>
      </c>
      <c r="I91" s="16" t="str">
        <f t="shared" si="6"/>
        <v>Enroth, Jhonas</v>
      </c>
      <c r="J91" s="17" t="str">
        <f t="shared" si="4"/>
        <v>Enroth</v>
      </c>
      <c r="K91" s="17" t="str">
        <f t="shared" si="5"/>
        <v>Jhonas</v>
      </c>
    </row>
    <row r="92" spans="1:11" ht="16.5">
      <c r="A92" t="str">
        <f>K92&amp;" "&amp;J92</f>
        <v>Justin Braun</v>
      </c>
      <c r="B92" t="str">
        <f>SUBSTITUTE(SUBSTITUTE(I92,",",""),"#","")</f>
        <v>Braun Justin</v>
      </c>
      <c r="C92" t="s">
        <v>2261</v>
      </c>
      <c r="D92" t="s">
        <v>81</v>
      </c>
      <c r="E92" t="s">
        <v>72</v>
      </c>
      <c r="F92">
        <v>27</v>
      </c>
      <c r="G92" s="15">
        <v>1250000</v>
      </c>
      <c r="H92" t="s">
        <v>2166</v>
      </c>
      <c r="I92" s="16" t="str">
        <f t="shared" si="6"/>
        <v>Braun, Justin</v>
      </c>
      <c r="J92" s="17" t="str">
        <f t="shared" si="4"/>
        <v>Braun</v>
      </c>
      <c r="K92" s="17" t="str">
        <f t="shared" si="5"/>
        <v>Justin</v>
      </c>
    </row>
    <row r="93" spans="1:11" ht="16.5">
      <c r="A93" t="str">
        <f>K93&amp;" "&amp;J93</f>
        <v>Patrick Kaleta</v>
      </c>
      <c r="B93" t="str">
        <f>SUBSTITUTE(SUBSTITUTE(I93,",",""),"#","")</f>
        <v>Kaleta Patrick</v>
      </c>
      <c r="C93" t="s">
        <v>2262</v>
      </c>
      <c r="D93" t="s">
        <v>5</v>
      </c>
      <c r="E93" t="s">
        <v>51</v>
      </c>
      <c r="F93">
        <v>28</v>
      </c>
      <c r="G93" s="15">
        <v>1250000</v>
      </c>
      <c r="H93" t="s">
        <v>2166</v>
      </c>
      <c r="I93" s="16" t="str">
        <f t="shared" si="6"/>
        <v>Kaleta, Patrick</v>
      </c>
      <c r="J93" s="17" t="str">
        <f t="shared" si="4"/>
        <v>Kaleta</v>
      </c>
      <c r="K93" s="17" t="str">
        <f t="shared" si="5"/>
        <v>Patrick</v>
      </c>
    </row>
    <row r="94" spans="1:11" ht="16.5">
      <c r="A94" t="str">
        <f>K94&amp;" "&amp;J94</f>
        <v>Nick Schultz</v>
      </c>
      <c r="B94" t="str">
        <f>SUBSTITUTE(SUBSTITUTE(I94,",",""),"#","")</f>
        <v>Schultz Nick</v>
      </c>
      <c r="C94" t="s">
        <v>2263</v>
      </c>
      <c r="D94" t="s">
        <v>81</v>
      </c>
      <c r="E94" t="s">
        <v>29</v>
      </c>
      <c r="F94">
        <v>31</v>
      </c>
      <c r="G94" s="15">
        <v>1250000</v>
      </c>
      <c r="H94" t="s">
        <v>2166</v>
      </c>
      <c r="I94" s="16" t="str">
        <f t="shared" si="6"/>
        <v>Schultz, Nick</v>
      </c>
      <c r="J94" s="17" t="str">
        <f t="shared" si="4"/>
        <v>Schultz</v>
      </c>
      <c r="K94" s="17" t="str">
        <f t="shared" si="5"/>
        <v>Nick</v>
      </c>
    </row>
    <row r="95" spans="1:11" ht="16.5">
      <c r="A95" t="str">
        <f>K95&amp;" "&amp;J95</f>
        <v>Erik Condra</v>
      </c>
      <c r="B95" t="str">
        <f>SUBSTITUTE(SUBSTITUTE(I95,",",""),"#","")</f>
        <v>Condra Erik</v>
      </c>
      <c r="C95" t="s">
        <v>2264</v>
      </c>
      <c r="D95" t="s">
        <v>5</v>
      </c>
      <c r="E95" t="s">
        <v>147</v>
      </c>
      <c r="F95">
        <v>27</v>
      </c>
      <c r="G95" s="15">
        <v>1250000</v>
      </c>
      <c r="H95" t="s">
        <v>2166</v>
      </c>
      <c r="I95" s="16" t="str">
        <f t="shared" si="6"/>
        <v>Condra, Erik</v>
      </c>
      <c r="J95" s="17" t="str">
        <f t="shared" si="4"/>
        <v>Condra</v>
      </c>
      <c r="K95" s="17" t="str">
        <f t="shared" si="5"/>
        <v>Erik</v>
      </c>
    </row>
    <row r="96" spans="1:11" ht="16.5">
      <c r="A96" t="str">
        <f>K96&amp;" "&amp;J96</f>
        <v>Mark Letestu</v>
      </c>
      <c r="B96" t="str">
        <f>SUBSTITUTE(SUBSTITUTE(I96,",",""),"#","")</f>
        <v>Letestu Mark</v>
      </c>
      <c r="C96" t="s">
        <v>2265</v>
      </c>
      <c r="D96" t="s">
        <v>7</v>
      </c>
      <c r="E96" t="s">
        <v>2214</v>
      </c>
      <c r="F96">
        <v>29</v>
      </c>
      <c r="G96" s="15">
        <v>1250000</v>
      </c>
      <c r="H96" t="s">
        <v>2166</v>
      </c>
      <c r="I96" s="16" t="str">
        <f t="shared" si="6"/>
        <v>Letestu, Mark</v>
      </c>
      <c r="J96" s="17" t="str">
        <f t="shared" si="4"/>
        <v>Letestu</v>
      </c>
      <c r="K96" s="17" t="str">
        <f t="shared" si="5"/>
        <v>Mark</v>
      </c>
    </row>
    <row r="97" spans="1:11" ht="16.5">
      <c r="A97" t="str">
        <f>K97&amp;" "&amp;J97</f>
        <v>Tim Gleason</v>
      </c>
      <c r="B97" t="str">
        <f>SUBSTITUTE(SUBSTITUTE(I97,",",""),"#","")</f>
        <v>Gleason Tim</v>
      </c>
      <c r="C97" t="s">
        <v>2266</v>
      </c>
      <c r="D97" t="s">
        <v>81</v>
      </c>
      <c r="E97" t="s">
        <v>16</v>
      </c>
      <c r="F97">
        <v>31</v>
      </c>
      <c r="G97" s="15">
        <v>1200000</v>
      </c>
      <c r="H97" t="s">
        <v>2166</v>
      </c>
      <c r="I97" s="16" t="str">
        <f t="shared" si="6"/>
        <v>Gleason, Tim</v>
      </c>
      <c r="J97" s="17" t="str">
        <f t="shared" si="4"/>
        <v>Gleason</v>
      </c>
      <c r="K97" s="17" t="str">
        <f t="shared" si="5"/>
        <v>Tim</v>
      </c>
    </row>
    <row r="98" spans="1:11" ht="16.5">
      <c r="A98" t="str">
        <f>K98&amp;" "&amp;J98</f>
        <v>Marcel Goc</v>
      </c>
      <c r="B98" t="str">
        <f>SUBSTITUTE(SUBSTITUTE(I98,",",""),"#","")</f>
        <v>Goc Marcel</v>
      </c>
      <c r="C98" t="s">
        <v>2267</v>
      </c>
      <c r="D98" t="s">
        <v>7</v>
      </c>
      <c r="E98" t="s">
        <v>12</v>
      </c>
      <c r="F98">
        <v>30</v>
      </c>
      <c r="G98" s="15">
        <v>1200000</v>
      </c>
      <c r="H98" t="s">
        <v>2166</v>
      </c>
      <c r="I98" s="16" t="str">
        <f t="shared" si="6"/>
        <v>Goc, Marcel</v>
      </c>
      <c r="J98" s="17" t="str">
        <f t="shared" si="4"/>
        <v>Goc</v>
      </c>
      <c r="K98" s="17" t="str">
        <f t="shared" si="5"/>
        <v>Marcel</v>
      </c>
    </row>
    <row r="99" spans="1:11" ht="16.5">
      <c r="A99" t="str">
        <f>K99&amp;" "&amp;J99</f>
        <v>David Schlemko</v>
      </c>
      <c r="B99" t="str">
        <f>SUBSTITUTE(SUBSTITUTE(I99,",",""),"#","")</f>
        <v>Schlemko David</v>
      </c>
      <c r="C99" t="s">
        <v>2268</v>
      </c>
      <c r="D99" t="s">
        <v>81</v>
      </c>
      <c r="E99" t="s">
        <v>2181</v>
      </c>
      <c r="F99">
        <v>27</v>
      </c>
      <c r="G99" s="15">
        <v>1187500</v>
      </c>
      <c r="H99" t="s">
        <v>2166</v>
      </c>
      <c r="I99" s="16" t="str">
        <f t="shared" si="6"/>
        <v>Schlemko, David</v>
      </c>
      <c r="J99" s="17" t="str">
        <f t="shared" si="4"/>
        <v>Schlemko</v>
      </c>
      <c r="K99" s="17" t="str">
        <f t="shared" si="5"/>
        <v>David</v>
      </c>
    </row>
    <row r="100" spans="1:11" ht="16.5">
      <c r="A100" t="str">
        <f>K100&amp;" "&amp;J100</f>
        <v>Brad Richardson</v>
      </c>
      <c r="B100" t="str">
        <f>SUBSTITUTE(SUBSTITUTE(I100,",",""),"#","")</f>
        <v>Richardson Brad</v>
      </c>
      <c r="C100" t="s">
        <v>2269</v>
      </c>
      <c r="D100" t="s">
        <v>7</v>
      </c>
      <c r="E100" t="s">
        <v>38</v>
      </c>
      <c r="F100">
        <v>29</v>
      </c>
      <c r="G100" s="15">
        <v>1150000</v>
      </c>
      <c r="H100" t="s">
        <v>2166</v>
      </c>
      <c r="I100" s="16" t="str">
        <f t="shared" si="6"/>
        <v>Richardson, Brad</v>
      </c>
      <c r="J100" s="17" t="str">
        <f t="shared" si="4"/>
        <v>Richardson</v>
      </c>
      <c r="K100" s="17" t="str">
        <f t="shared" si="5"/>
        <v>Brad</v>
      </c>
    </row>
    <row r="101" spans="1:11" ht="16.5">
      <c r="A101" t="str">
        <f>K101&amp;" "&amp;J101</f>
        <v>Cody McLeod</v>
      </c>
      <c r="B101" t="str">
        <f>SUBSTITUTE(SUBSTITUTE(I101,",",""),"#","")</f>
        <v>McLeod Cody</v>
      </c>
      <c r="C101" t="s">
        <v>2270</v>
      </c>
      <c r="D101" t="s">
        <v>10</v>
      </c>
      <c r="E101" t="s">
        <v>45</v>
      </c>
      <c r="F101">
        <v>30</v>
      </c>
      <c r="G101" s="15">
        <v>1150000</v>
      </c>
      <c r="H101" t="s">
        <v>2166</v>
      </c>
      <c r="I101" s="16" t="str">
        <f t="shared" si="6"/>
        <v>McLeod, Cody</v>
      </c>
      <c r="J101" s="17" t="str">
        <f t="shared" si="4"/>
        <v>McLeod</v>
      </c>
      <c r="K101" s="17" t="str">
        <f t="shared" si="5"/>
        <v>Cody</v>
      </c>
    </row>
    <row r="102" spans="1:11" ht="16.5">
      <c r="A102" t="str">
        <f>K102&amp;" "&amp;J102</f>
        <v>B.J. Crombeen</v>
      </c>
      <c r="B102" t="str">
        <f>SUBSTITUTE(SUBSTITUTE(I102,",",""),"#","")</f>
        <v>Crombeen B.J.</v>
      </c>
      <c r="C102" t="s">
        <v>2271</v>
      </c>
      <c r="D102" t="s">
        <v>5</v>
      </c>
      <c r="E102" t="s">
        <v>2181</v>
      </c>
      <c r="F102">
        <v>29</v>
      </c>
      <c r="G102" s="15">
        <v>1150000</v>
      </c>
      <c r="H102" t="s">
        <v>2166</v>
      </c>
      <c r="I102" s="16" t="str">
        <f t="shared" si="6"/>
        <v>Crombeen, B.J.</v>
      </c>
      <c r="J102" s="17" t="str">
        <f t="shared" si="4"/>
        <v>Crombeen</v>
      </c>
      <c r="K102" s="17" t="str">
        <f t="shared" si="5"/>
        <v>B.J.</v>
      </c>
    </row>
    <row r="103" spans="1:11" ht="16.5">
      <c r="A103" t="str">
        <f>K103&amp;" "&amp;J103</f>
        <v>Maxim Lapierre</v>
      </c>
      <c r="B103" t="str">
        <f>SUBSTITUTE(SUBSTITUTE(I103,",",""),"#","")</f>
        <v>Lapierre Maxim</v>
      </c>
      <c r="C103" t="s">
        <v>2272</v>
      </c>
      <c r="D103" t="s">
        <v>7</v>
      </c>
      <c r="E103" t="s">
        <v>90</v>
      </c>
      <c r="F103">
        <v>29</v>
      </c>
      <c r="G103" s="15">
        <v>1100000</v>
      </c>
      <c r="H103" t="s">
        <v>2166</v>
      </c>
      <c r="I103" s="16" t="str">
        <f t="shared" si="6"/>
        <v>Lapierre, Maxim</v>
      </c>
      <c r="J103" s="17" t="str">
        <f t="shared" si="4"/>
        <v>Lapierre</v>
      </c>
      <c r="K103" s="17" t="str">
        <f t="shared" si="5"/>
        <v>Maxim</v>
      </c>
    </row>
    <row r="104" spans="1:11" ht="16.5">
      <c r="A104" t="str">
        <f>K104&amp;" "&amp;J104</f>
        <v>Alec Martinez</v>
      </c>
      <c r="B104" t="str">
        <f>SUBSTITUTE(SUBSTITUTE(I104,",",""),"#","")</f>
        <v>Martinez Alec</v>
      </c>
      <c r="C104" t="s">
        <v>2273</v>
      </c>
      <c r="D104" t="s">
        <v>81</v>
      </c>
      <c r="E104" t="s">
        <v>49</v>
      </c>
      <c r="F104">
        <v>26</v>
      </c>
      <c r="G104" s="15">
        <v>1100000</v>
      </c>
      <c r="H104" t="s">
        <v>2166</v>
      </c>
      <c r="I104" s="16" t="str">
        <f t="shared" si="6"/>
        <v>Martinez, Alec</v>
      </c>
      <c r="J104" s="17" t="str">
        <f t="shared" si="4"/>
        <v>Martinez</v>
      </c>
      <c r="K104" s="17" t="str">
        <f t="shared" si="5"/>
        <v>Alec</v>
      </c>
    </row>
    <row r="105" spans="1:11" ht="16.5">
      <c r="A105" t="str">
        <f>K105&amp;" "&amp;J105</f>
        <v>Petri Kontiola</v>
      </c>
      <c r="B105" t="str">
        <f>SUBSTITUTE(SUBSTITUTE(I105,",",""),"#","")</f>
        <v>Kontiola Petri</v>
      </c>
      <c r="C105" t="s">
        <v>2274</v>
      </c>
      <c r="D105" t="s">
        <v>7</v>
      </c>
      <c r="E105" t="s">
        <v>19</v>
      </c>
      <c r="F105">
        <v>29</v>
      </c>
      <c r="G105" s="15">
        <v>1100000</v>
      </c>
      <c r="H105" t="s">
        <v>2166</v>
      </c>
      <c r="I105" s="16" t="str">
        <f t="shared" si="6"/>
        <v>Kontiola, Petri</v>
      </c>
      <c r="J105" s="17" t="str">
        <f t="shared" si="4"/>
        <v>Kontiola</v>
      </c>
      <c r="K105" s="17" t="str">
        <f t="shared" si="5"/>
        <v>Petri</v>
      </c>
    </row>
    <row r="106" spans="1:11" ht="16.5">
      <c r="A106" t="str">
        <f>K106&amp;" "&amp;J106</f>
        <v>Mike Ribeiro</v>
      </c>
      <c r="B106" t="str">
        <f>SUBSTITUTE(SUBSTITUTE(I106,",",""),"#","")</f>
        <v>Ribeiro Mike</v>
      </c>
      <c r="C106" t="s">
        <v>2275</v>
      </c>
      <c r="D106" t="s">
        <v>7</v>
      </c>
      <c r="E106" t="s">
        <v>165</v>
      </c>
      <c r="F106">
        <v>34</v>
      </c>
      <c r="G106" s="15">
        <v>1050000</v>
      </c>
      <c r="H106" t="s">
        <v>2166</v>
      </c>
      <c r="I106" s="16" t="str">
        <f t="shared" si="6"/>
        <v>Ribeiro, Mike</v>
      </c>
      <c r="J106" s="17" t="str">
        <f t="shared" si="4"/>
        <v>Ribeiro</v>
      </c>
      <c r="K106" s="17" t="str">
        <f t="shared" si="5"/>
        <v>Mike</v>
      </c>
    </row>
    <row r="107" spans="1:11" ht="16.5">
      <c r="A107" t="str">
        <f>K107&amp;" "&amp;J107</f>
        <v>Carl Soderberg</v>
      </c>
      <c r="B107" t="str">
        <f>SUBSTITUTE(SUBSTITUTE(I107,",",""),"#","")</f>
        <v>Soderberg Carl</v>
      </c>
      <c r="C107" t="s">
        <v>2276</v>
      </c>
      <c r="D107" t="s">
        <v>10</v>
      </c>
      <c r="E107" t="s">
        <v>88</v>
      </c>
      <c r="F107">
        <v>28</v>
      </c>
      <c r="G107" s="15">
        <v>1008333</v>
      </c>
      <c r="H107" t="s">
        <v>2166</v>
      </c>
      <c r="I107" s="16" t="str">
        <f t="shared" si="6"/>
        <v>Soderberg, Carl</v>
      </c>
      <c r="J107" s="17" t="str">
        <f t="shared" si="4"/>
        <v>Soderberg</v>
      </c>
      <c r="K107" s="17" t="str">
        <f t="shared" si="5"/>
        <v>Carl</v>
      </c>
    </row>
    <row r="108" spans="1:11" ht="16.5">
      <c r="A108" t="str">
        <f>K108&amp;" "&amp;J108</f>
        <v>Steve Downie</v>
      </c>
      <c r="B108" t="str">
        <f>SUBSTITUTE(SUBSTITUTE(I108,",",""),"#","")</f>
        <v>Downie Steve</v>
      </c>
      <c r="C108" t="s">
        <v>2277</v>
      </c>
      <c r="D108" t="s">
        <v>5</v>
      </c>
      <c r="E108" t="s">
        <v>12</v>
      </c>
      <c r="F108">
        <v>27</v>
      </c>
      <c r="G108" s="15">
        <v>1000000</v>
      </c>
      <c r="H108" t="s">
        <v>2166</v>
      </c>
      <c r="I108" s="16" t="str">
        <f t="shared" si="6"/>
        <v>Downie, Steve</v>
      </c>
      <c r="J108" s="17" t="str">
        <f t="shared" si="4"/>
        <v>Downie</v>
      </c>
      <c r="K108" s="17" t="str">
        <f t="shared" si="5"/>
        <v>Steve</v>
      </c>
    </row>
    <row r="109" spans="1:11" ht="16.5">
      <c r="A109" t="str">
        <f>K109&amp;" "&amp;J109</f>
        <v>Jay McClement</v>
      </c>
      <c r="B109" t="str">
        <f>SUBSTITUTE(SUBSTITUTE(I109,",",""),"#","")</f>
        <v>McClement Jay</v>
      </c>
      <c r="C109" t="s">
        <v>2278</v>
      </c>
      <c r="D109" t="s">
        <v>7</v>
      </c>
      <c r="E109" t="s">
        <v>16</v>
      </c>
      <c r="F109">
        <v>31</v>
      </c>
      <c r="G109" s="15">
        <v>1000000</v>
      </c>
      <c r="H109" t="s">
        <v>2166</v>
      </c>
      <c r="I109" s="16" t="str">
        <f t="shared" si="6"/>
        <v>McClement, Jay</v>
      </c>
      <c r="J109" s="17" t="str">
        <f t="shared" si="4"/>
        <v>McClement</v>
      </c>
      <c r="K109" s="17" t="str">
        <f t="shared" si="5"/>
        <v>Jay</v>
      </c>
    </row>
    <row r="110" spans="1:11" ht="16.5">
      <c r="A110" t="str">
        <f>K110&amp;" "&amp;J110</f>
        <v>Scott Hannan</v>
      </c>
      <c r="B110" t="str">
        <f>SUBSTITUTE(SUBSTITUTE(I110,",",""),"#","")</f>
        <v>Hannan Scott</v>
      </c>
      <c r="C110" t="s">
        <v>2279</v>
      </c>
      <c r="D110" t="s">
        <v>81</v>
      </c>
      <c r="E110" t="s">
        <v>72</v>
      </c>
      <c r="F110">
        <v>35</v>
      </c>
      <c r="G110" s="15">
        <v>1000000</v>
      </c>
      <c r="H110" t="s">
        <v>2166</v>
      </c>
      <c r="I110" s="16" t="str">
        <f t="shared" si="6"/>
        <v>Hannan, Scott</v>
      </c>
      <c r="J110" s="17" t="str">
        <f t="shared" si="4"/>
        <v>Hannan</v>
      </c>
      <c r="K110" s="17" t="str">
        <f t="shared" si="5"/>
        <v>Scott</v>
      </c>
    </row>
    <row r="111" spans="1:11" ht="16.5">
      <c r="A111" t="str">
        <f>K111&amp;" "&amp;J111</f>
        <v>Thomas Greiss</v>
      </c>
      <c r="B111" t="str">
        <f>SUBSTITUTE(SUBSTITUTE(I111,",",""),"#","")</f>
        <v>Greiss Thomas</v>
      </c>
      <c r="C111" t="s">
        <v>2280</v>
      </c>
      <c r="D111" t="s">
        <v>2175</v>
      </c>
      <c r="E111" t="s">
        <v>12</v>
      </c>
      <c r="F111">
        <v>28</v>
      </c>
      <c r="G111" s="15">
        <v>1000000</v>
      </c>
      <c r="H111" t="s">
        <v>2166</v>
      </c>
      <c r="I111" s="16" t="str">
        <f t="shared" si="6"/>
        <v>Greiss, Thomas</v>
      </c>
      <c r="J111" s="17" t="str">
        <f t="shared" si="4"/>
        <v>Greiss</v>
      </c>
      <c r="K111" s="17" t="str">
        <f t="shared" si="5"/>
        <v>Thomas</v>
      </c>
    </row>
    <row r="112" spans="1:11" ht="16.5">
      <c r="A112" t="str">
        <f>K112&amp;" "&amp;J112</f>
        <v>Anton Volchenkov</v>
      </c>
      <c r="B112" t="str">
        <f>SUBSTITUTE(SUBSTITUTE(I112,",",""),"#","")</f>
        <v>Volchenkov Anton</v>
      </c>
      <c r="C112" t="s">
        <v>2281</v>
      </c>
      <c r="D112" t="s">
        <v>81</v>
      </c>
      <c r="E112" t="s">
        <v>165</v>
      </c>
      <c r="F112">
        <v>32</v>
      </c>
      <c r="G112" s="15">
        <v>1000000</v>
      </c>
      <c r="H112" t="s">
        <v>2166</v>
      </c>
      <c r="I112" s="16" t="str">
        <f t="shared" si="6"/>
        <v>Volchenkov, Anton</v>
      </c>
      <c r="J112" s="17" t="str">
        <f t="shared" si="4"/>
        <v>Volchenkov</v>
      </c>
      <c r="K112" s="17" t="str">
        <f t="shared" si="5"/>
        <v>Anton</v>
      </c>
    </row>
    <row r="113" spans="1:11" ht="16.5">
      <c r="A113" t="str">
        <f>K113&amp;" "&amp;J113</f>
        <v>Matt Irwin</v>
      </c>
      <c r="B113" t="str">
        <f>SUBSTITUTE(SUBSTITUTE(I113,",",""),"#","")</f>
        <v>Irwin Matt</v>
      </c>
      <c r="C113" t="s">
        <v>2282</v>
      </c>
      <c r="D113" t="s">
        <v>81</v>
      </c>
      <c r="E113" t="s">
        <v>72</v>
      </c>
      <c r="F113">
        <v>26</v>
      </c>
      <c r="G113" s="15">
        <v>1000000</v>
      </c>
      <c r="H113" t="s">
        <v>2166</v>
      </c>
      <c r="I113" s="16" t="str">
        <f t="shared" si="6"/>
        <v>Irwin, Matt</v>
      </c>
      <c r="J113" s="17" t="str">
        <f t="shared" si="4"/>
        <v>Irwin</v>
      </c>
      <c r="K113" s="17" t="str">
        <f t="shared" si="5"/>
        <v>Matt</v>
      </c>
    </row>
    <row r="114" spans="1:11" ht="16.5">
      <c r="A114" t="str">
        <f>K114&amp;" "&amp;J114</f>
        <v>Dany Heatley</v>
      </c>
      <c r="B114" t="str">
        <f>SUBSTITUTE(SUBSTITUTE(I114,",",""),"#","")</f>
        <v>Heatley Dany</v>
      </c>
      <c r="C114" t="s">
        <v>2283</v>
      </c>
      <c r="D114" t="s">
        <v>10</v>
      </c>
      <c r="E114" t="s">
        <v>25</v>
      </c>
      <c r="F114">
        <v>33</v>
      </c>
      <c r="G114" s="15">
        <v>1000000</v>
      </c>
      <c r="H114" t="s">
        <v>2166</v>
      </c>
      <c r="I114" s="16" t="str">
        <f t="shared" si="6"/>
        <v>Heatley, Dany</v>
      </c>
      <c r="J114" s="17" t="str">
        <f t="shared" si="4"/>
        <v>Heatley</v>
      </c>
      <c r="K114" s="17" t="str">
        <f t="shared" si="5"/>
        <v>Dany</v>
      </c>
    </row>
    <row r="115" spans="1:11" ht="16.5">
      <c r="A115" t="str">
        <f>K115&amp;" "&amp;J115</f>
        <v>Ray Emery</v>
      </c>
      <c r="B115" t="str">
        <f>SUBSTITUTE(SUBSTITUTE(I115,",",""),"#","")</f>
        <v>Emery Ray</v>
      </c>
      <c r="C115" t="s">
        <v>2284</v>
      </c>
      <c r="D115" t="s">
        <v>2175</v>
      </c>
      <c r="E115" t="s">
        <v>29</v>
      </c>
      <c r="F115">
        <v>31</v>
      </c>
      <c r="G115" s="15">
        <v>1000000</v>
      </c>
      <c r="H115" t="s">
        <v>2166</v>
      </c>
      <c r="I115" s="16" t="str">
        <f t="shared" si="6"/>
        <v>Emery, Ray</v>
      </c>
      <c r="J115" s="17" t="str">
        <f t="shared" si="4"/>
        <v>Emery</v>
      </c>
      <c r="K115" s="17" t="str">
        <f t="shared" si="5"/>
        <v>Ray</v>
      </c>
    </row>
    <row r="116" spans="1:11" ht="16.5">
      <c r="A116" t="str">
        <f>K116&amp;" "&amp;J116</f>
        <v>Derek Roy</v>
      </c>
      <c r="B116" t="str">
        <f>SUBSTITUTE(SUBSTITUTE(I116,",",""),"#","")</f>
        <v>Roy Derek</v>
      </c>
      <c r="C116" t="s">
        <v>2285</v>
      </c>
      <c r="D116" t="s">
        <v>7</v>
      </c>
      <c r="E116" t="s">
        <v>165</v>
      </c>
      <c r="F116">
        <v>31</v>
      </c>
      <c r="G116" s="15">
        <v>1000000</v>
      </c>
      <c r="H116" t="s">
        <v>2166</v>
      </c>
      <c r="I116" s="16" t="str">
        <f t="shared" si="6"/>
        <v>Roy, Derek</v>
      </c>
      <c r="J116" s="17" t="str">
        <f t="shared" si="4"/>
        <v>Roy</v>
      </c>
      <c r="K116" s="17" t="str">
        <f t="shared" si="5"/>
        <v>Derek</v>
      </c>
    </row>
    <row r="117" spans="1:11" ht="16.5">
      <c r="A117" t="str">
        <f>K117&amp;" "&amp;J117</f>
        <v>Jesse Joensuu</v>
      </c>
      <c r="B117" t="str">
        <f>SUBSTITUTE(SUBSTITUTE(I117,",",""),"#","")</f>
        <v>Joensuu Jesse</v>
      </c>
      <c r="C117" t="s">
        <v>2286</v>
      </c>
      <c r="D117" t="s">
        <v>10</v>
      </c>
      <c r="E117" t="s">
        <v>21</v>
      </c>
      <c r="F117">
        <v>26</v>
      </c>
      <c r="G117" s="15">
        <v>950000</v>
      </c>
      <c r="H117" t="s">
        <v>2166</v>
      </c>
      <c r="I117" s="16" t="str">
        <f t="shared" si="6"/>
        <v>Joensuu, Jesse</v>
      </c>
      <c r="J117" s="17" t="str">
        <f t="shared" si="4"/>
        <v>Joensuu</v>
      </c>
      <c r="K117" s="17" t="str">
        <f t="shared" si="5"/>
        <v>Jesse</v>
      </c>
    </row>
    <row r="118" spans="1:11" ht="16.5">
      <c r="A118" t="str">
        <f>K118&amp;" "&amp;J118</f>
        <v>Colton Orr</v>
      </c>
      <c r="B118" t="str">
        <f>SUBSTITUTE(SUBSTITUTE(I118,",",""),"#","")</f>
        <v>Orr Colton</v>
      </c>
      <c r="C118" t="s">
        <v>2287</v>
      </c>
      <c r="D118" t="s">
        <v>5</v>
      </c>
      <c r="E118" t="s">
        <v>19</v>
      </c>
      <c r="F118">
        <v>32</v>
      </c>
      <c r="G118" s="15">
        <v>925000</v>
      </c>
      <c r="H118" t="s">
        <v>2166</v>
      </c>
      <c r="I118" s="16" t="str">
        <f t="shared" si="6"/>
        <v>Orr, Colton</v>
      </c>
      <c r="J118" s="17" t="str">
        <f t="shared" si="4"/>
        <v>Orr</v>
      </c>
      <c r="K118" s="17" t="str">
        <f t="shared" si="5"/>
        <v>Colton</v>
      </c>
    </row>
    <row r="119" spans="1:11" ht="16.5">
      <c r="A119" t="str">
        <f>K119&amp;" "&amp;J119</f>
        <v>Anders Lindback</v>
      </c>
      <c r="B119" t="str">
        <f>SUBSTITUTE(SUBSTITUTE(I119,",",""),"#","")</f>
        <v>Lindback Anders</v>
      </c>
      <c r="C119" t="s">
        <v>2288</v>
      </c>
      <c r="D119" t="s">
        <v>2175</v>
      </c>
      <c r="E119" t="s">
        <v>113</v>
      </c>
      <c r="F119">
        <v>26</v>
      </c>
      <c r="G119" s="15">
        <v>925000</v>
      </c>
      <c r="H119" t="s">
        <v>2166</v>
      </c>
      <c r="I119" s="16" t="str">
        <f t="shared" si="6"/>
        <v>Lindback, Anders</v>
      </c>
      <c r="J119" s="17" t="str">
        <f t="shared" si="4"/>
        <v>Lindback</v>
      </c>
      <c r="K119" s="17" t="str">
        <f t="shared" si="5"/>
        <v>Anders</v>
      </c>
    </row>
    <row r="120" spans="1:11" ht="16.5">
      <c r="A120" t="str">
        <f>K120&amp;" "&amp;J120</f>
        <v>Dan Ellis</v>
      </c>
      <c r="B120" t="str">
        <f>SUBSTITUTE(SUBSTITUTE(I120,",",""),"#","")</f>
        <v>Ellis Dan</v>
      </c>
      <c r="C120" t="s">
        <v>2289</v>
      </c>
      <c r="D120" t="s">
        <v>2175</v>
      </c>
      <c r="E120" t="s">
        <v>100</v>
      </c>
      <c r="F120">
        <v>34</v>
      </c>
      <c r="G120" s="15">
        <v>900000</v>
      </c>
      <c r="H120" t="s">
        <v>2166</v>
      </c>
      <c r="I120" s="16" t="str">
        <f t="shared" si="6"/>
        <v>Ellis, Dan</v>
      </c>
      <c r="J120" s="17" t="str">
        <f t="shared" si="4"/>
        <v>Ellis</v>
      </c>
      <c r="K120" s="17" t="str">
        <f t="shared" si="5"/>
        <v>Dan</v>
      </c>
    </row>
    <row r="121" spans="1:11" ht="16.5">
      <c r="A121" t="str">
        <f>K121&amp;" "&amp;J121</f>
        <v>Jay Beagle</v>
      </c>
      <c r="B121" t="str">
        <f>SUBSTITUTE(SUBSTITUTE(I121,",",""),"#","")</f>
        <v>Beagle Jay</v>
      </c>
      <c r="C121" t="s">
        <v>2290</v>
      </c>
      <c r="D121" t="s">
        <v>7</v>
      </c>
      <c r="E121" t="s">
        <v>2168</v>
      </c>
      <c r="F121">
        <v>28</v>
      </c>
      <c r="G121" s="15">
        <v>900000</v>
      </c>
      <c r="H121" t="s">
        <v>2166</v>
      </c>
      <c r="I121" s="16" t="str">
        <f t="shared" si="6"/>
        <v>Beagle, Jay</v>
      </c>
      <c r="J121" s="17" t="str">
        <f t="shared" si="4"/>
        <v>Beagle</v>
      </c>
      <c r="K121" s="17" t="str">
        <f t="shared" si="5"/>
        <v>Jay</v>
      </c>
    </row>
    <row r="122" spans="1:11" ht="16.5">
      <c r="A122" t="str">
        <f>K122&amp;" "&amp;J122</f>
        <v>Patrick Dwyer</v>
      </c>
      <c r="B122" t="str">
        <f>SUBSTITUTE(SUBSTITUTE(I122,",",""),"#","")</f>
        <v>Dwyer Patrick</v>
      </c>
      <c r="C122" t="s">
        <v>2291</v>
      </c>
      <c r="D122" t="s">
        <v>5</v>
      </c>
      <c r="E122" t="s">
        <v>16</v>
      </c>
      <c r="F122">
        <v>31</v>
      </c>
      <c r="G122" s="15">
        <v>900000</v>
      </c>
      <c r="H122" t="s">
        <v>2166</v>
      </c>
      <c r="I122" s="16" t="str">
        <f t="shared" si="6"/>
        <v>Dwyer, Patrick</v>
      </c>
      <c r="J122" s="17" t="str">
        <f t="shared" si="4"/>
        <v>Dwyer</v>
      </c>
      <c r="K122" s="17" t="str">
        <f t="shared" si="5"/>
        <v>Patrick</v>
      </c>
    </row>
    <row r="123" spans="1:11" ht="16.5">
      <c r="A123" t="str">
        <f>K123&amp;" "&amp;J123</f>
        <v>Manny Malhotra</v>
      </c>
      <c r="B123" t="str">
        <f>SUBSTITUTE(SUBSTITUTE(I123,",",""),"#","")</f>
        <v>Malhotra Manny</v>
      </c>
      <c r="C123" t="s">
        <v>2292</v>
      </c>
      <c r="D123" t="s">
        <v>7</v>
      </c>
      <c r="E123" t="s">
        <v>74</v>
      </c>
      <c r="F123">
        <v>34</v>
      </c>
      <c r="G123" s="15">
        <v>850000</v>
      </c>
      <c r="H123" t="s">
        <v>2166</v>
      </c>
      <c r="I123" s="16" t="str">
        <f t="shared" si="6"/>
        <v>Malhotra, Manny</v>
      </c>
      <c r="J123" s="17" t="str">
        <f t="shared" si="4"/>
        <v>Malhotra</v>
      </c>
      <c r="K123" s="17" t="str">
        <f t="shared" si="5"/>
        <v>Manny</v>
      </c>
    </row>
    <row r="124" spans="1:11" ht="16.5">
      <c r="A124" t="str">
        <f>K124&amp;" "&amp;J124</f>
        <v>David Moss</v>
      </c>
      <c r="B124" t="str">
        <f>SUBSTITUTE(SUBSTITUTE(I124,",",""),"#","")</f>
        <v>Moss David</v>
      </c>
      <c r="C124" t="s">
        <v>2293</v>
      </c>
      <c r="D124" t="s">
        <v>5</v>
      </c>
      <c r="E124" t="s">
        <v>2181</v>
      </c>
      <c r="F124">
        <v>32</v>
      </c>
      <c r="G124" s="15">
        <v>800000</v>
      </c>
      <c r="H124" t="s">
        <v>2166</v>
      </c>
      <c r="I124" s="16" t="str">
        <f t="shared" si="6"/>
        <v>Moss, David</v>
      </c>
      <c r="J124" s="17" t="str">
        <f t="shared" si="4"/>
        <v>Moss</v>
      </c>
      <c r="K124" s="17" t="str">
        <f t="shared" si="5"/>
        <v>David</v>
      </c>
    </row>
    <row r="125" spans="1:11" ht="16.5">
      <c r="A125" t="str">
        <f>K125&amp;" "&amp;J125</f>
        <v>Peter Harrold</v>
      </c>
      <c r="B125" t="str">
        <f>SUBSTITUTE(SUBSTITUTE(I125,",",""),"#","")</f>
        <v>Harrold Peter</v>
      </c>
      <c r="C125" t="s">
        <v>2294</v>
      </c>
      <c r="D125" t="s">
        <v>81</v>
      </c>
      <c r="E125" t="s">
        <v>93</v>
      </c>
      <c r="F125">
        <v>31</v>
      </c>
      <c r="G125" s="15">
        <v>800000</v>
      </c>
      <c r="H125" t="s">
        <v>2166</v>
      </c>
      <c r="I125" s="16" t="str">
        <f t="shared" si="6"/>
        <v>Harrold, Peter</v>
      </c>
      <c r="J125" s="17" t="str">
        <f t="shared" si="4"/>
        <v>Harrold</v>
      </c>
      <c r="K125" s="17" t="str">
        <f t="shared" si="5"/>
        <v>Peter</v>
      </c>
    </row>
    <row r="126" spans="1:11" ht="16.5">
      <c r="A126" t="str">
        <f>K126&amp;" "&amp;J126</f>
        <v>Devan Dubnyk</v>
      </c>
      <c r="B126" t="str">
        <f>SUBSTITUTE(SUBSTITUTE(I126,",",""),"#","")</f>
        <v>Dubnyk Devan</v>
      </c>
      <c r="C126" t="s">
        <v>2295</v>
      </c>
      <c r="D126" t="s">
        <v>2175</v>
      </c>
      <c r="E126" t="s">
        <v>2181</v>
      </c>
      <c r="F126">
        <v>28</v>
      </c>
      <c r="G126" s="15">
        <v>800000</v>
      </c>
      <c r="H126" t="s">
        <v>2166</v>
      </c>
      <c r="I126" s="16" t="str">
        <f t="shared" si="6"/>
        <v>Dubnyk, Devan</v>
      </c>
      <c r="J126" s="17" t="str">
        <f t="shared" si="4"/>
        <v>Dubnyk</v>
      </c>
      <c r="K126" s="17" t="str">
        <f t="shared" si="5"/>
        <v>Devan</v>
      </c>
    </row>
    <row r="127" spans="1:11" ht="16.5">
      <c r="A127" t="str">
        <f>K127&amp;" "&amp;J127</f>
        <v>Aaron Johnson</v>
      </c>
      <c r="B127" t="str">
        <f>SUBSTITUTE(SUBSTITUTE(I127,",",""),"#","")</f>
        <v>Johnson Aaron</v>
      </c>
      <c r="C127" t="s">
        <v>2296</v>
      </c>
      <c r="D127" t="s">
        <v>81</v>
      </c>
      <c r="E127" t="s">
        <v>147</v>
      </c>
      <c r="F127">
        <v>31</v>
      </c>
      <c r="G127" s="15">
        <v>800000</v>
      </c>
      <c r="H127" t="s">
        <v>2166</v>
      </c>
      <c r="I127" s="16" t="str">
        <f t="shared" si="6"/>
        <v>Johnson, Aaron</v>
      </c>
      <c r="J127" s="17" t="str">
        <f t="shared" si="4"/>
        <v>Johnson</v>
      </c>
      <c r="K127" s="17" t="str">
        <f t="shared" si="5"/>
        <v>Aaron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2014 Guide</vt:lpstr>
      <vt:lpstr>2014</vt:lpstr>
      <vt:lpstr>2013</vt:lpstr>
      <vt:lpstr>2012</vt:lpstr>
      <vt:lpstr>2011</vt:lpstr>
      <vt:lpstr>2010</vt:lpstr>
      <vt:lpstr>2009</vt:lpstr>
      <vt:lpstr>Bios</vt:lpstr>
      <vt:lpstr>GBios</vt:lpstr>
      <vt:lpstr>G2013</vt:lpstr>
      <vt:lpstr>G2012</vt:lpstr>
      <vt:lpstr>G2011</vt:lpstr>
      <vt:lpstr>Player Projections 2014</vt:lpstr>
      <vt:lpstr>Players Projecttioins 2013</vt:lpstr>
      <vt:lpstr>Goalie Projectsions 2013</vt:lpstr>
      <vt:lpstr>Picks - 2013</vt:lpstr>
      <vt:lpstr>Contracts 2014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</dc:creator>
  <cp:lastModifiedBy>Jeremy</cp:lastModifiedBy>
  <dcterms:created xsi:type="dcterms:W3CDTF">2013-09-25T02:44:20Z</dcterms:created>
  <dcterms:modified xsi:type="dcterms:W3CDTF">2014-07-17T22:32:32Z</dcterms:modified>
</cp:coreProperties>
</file>